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Uploads to website\"/>
    </mc:Choice>
  </mc:AlternateContent>
  <bookViews>
    <workbookView xWindow="105" yWindow="15" windowWidth="8505" windowHeight="9480" firstSheet="1" activeTab="1"/>
  </bookViews>
  <sheets>
    <sheet name="Raw" sheetId="13" state="hidden" r:id="rId1"/>
    <sheet name="Final" sheetId="2" r:id="rId2"/>
    <sheet name="DRG" sheetId="1" state="hidden" r:id="rId3"/>
    <sheet name="%Increase00" sheetId="18" state="hidden" r:id="rId4"/>
    <sheet name="%Decrease00" sheetId="19" state="hidden" r:id="rId5"/>
    <sheet name="AbsIncrease00" sheetId="20" state="hidden" r:id="rId6"/>
    <sheet name="AbsDecrease00" sheetId="21" state="hidden" r:id="rId7"/>
    <sheet name="Descending" sheetId="51" state="hidden" r:id="rId8"/>
    <sheet name="Volume" sheetId="52" state="hidden" r:id="rId9"/>
    <sheet name="sorted" sheetId="54" state="hidden" r:id="rId10"/>
    <sheet name="v32_final" sheetId="53" state="hidden" r:id="rId11"/>
    <sheet name="data" sheetId="22" state="hidden" r:id="rId12"/>
  </sheets>
  <definedNames>
    <definedName name="_xlnm.Database" localSheetId="4">'%Decrease00'!$A$8:$AI$507</definedName>
    <definedName name="_xlnm.Database" localSheetId="3">'%Increase00'!$A$8:$AI$507</definedName>
    <definedName name="_xlnm.Database" localSheetId="6">AbsDecrease00!$A$8:$AI$507</definedName>
    <definedName name="_xlnm.Database" localSheetId="5">AbsIncrease00!$A$8:$AI$507</definedName>
    <definedName name="_xlnm.Database" localSheetId="11">data!#REF!</definedName>
    <definedName name="_xlnm.Database">DRG!$A$7:$V$556</definedName>
    <definedName name="_xlnm.Print_Area" localSheetId="4">'%Decrease00'!$A$1:$AK$508</definedName>
    <definedName name="_xlnm.Print_Area" localSheetId="3">'%Increase00'!$A$1:$AK$508</definedName>
    <definedName name="_xlnm.Print_Area" localSheetId="6">AbsDecrease00!$A$1:$AK$508</definedName>
    <definedName name="_xlnm.Print_Area" localSheetId="5">AbsIncrease00!$A$1:$AK$508</definedName>
    <definedName name="_xlnm.Print_Titles" localSheetId="4">'%Decrease00'!$1:$8</definedName>
    <definedName name="_xlnm.Print_Titles" localSheetId="3">'%Increase00'!$1:$8</definedName>
    <definedName name="_xlnm.Print_Titles" localSheetId="6">AbsDecrease00!$1:$8</definedName>
    <definedName name="_xlnm.Print_Titles" localSheetId="5">AbsIncrease00!$1:$8</definedName>
    <definedName name="_xlnm.Print_Titles" localSheetId="7">Descending!$1:$8</definedName>
    <definedName name="_xlnm.Print_Titles" localSheetId="2">DRG!$1:$7</definedName>
    <definedName name="_xlnm.Print_Titles" localSheetId="1">Final!$1:$8</definedName>
    <definedName name="_xlnm.Print_Titles" localSheetId="9">sorted!$1:$7</definedName>
    <definedName name="_xlnm.Print_Titles" localSheetId="8">Volume!$1:$8</definedName>
  </definedNames>
  <calcPr calcId="152511"/>
</workbook>
</file>

<file path=xl/calcChain.xml><?xml version="1.0" encoding="utf-8"?>
<calcChain xmlns="http://schemas.openxmlformats.org/spreadsheetml/2006/main">
  <c r="D682" i="52" l="1"/>
  <c r="B682" i="52"/>
  <c r="D180" i="52"/>
  <c r="B180" i="52"/>
  <c r="D601" i="52"/>
  <c r="B601" i="52"/>
  <c r="D614" i="52"/>
  <c r="B614" i="52"/>
  <c r="D391" i="52"/>
  <c r="B391" i="52"/>
  <c r="D455" i="52"/>
  <c r="B455" i="52"/>
  <c r="D327" i="52"/>
  <c r="P327" i="52" s="1"/>
  <c r="B327" i="52"/>
  <c r="D220" i="52"/>
  <c r="B220" i="52"/>
  <c r="D142" i="52"/>
  <c r="B142" i="52"/>
  <c r="D744" i="52"/>
  <c r="B744" i="52"/>
  <c r="D541" i="52"/>
  <c r="B541" i="52"/>
  <c r="D421" i="52"/>
  <c r="B421" i="52"/>
  <c r="D161" i="52"/>
  <c r="B161" i="52"/>
  <c r="D612" i="52"/>
  <c r="B612" i="52"/>
  <c r="D565" i="52"/>
  <c r="B565" i="52"/>
  <c r="D410" i="52"/>
  <c r="B410" i="52"/>
  <c r="D445" i="52"/>
  <c r="B445" i="52"/>
  <c r="D69" i="52"/>
  <c r="B69" i="52"/>
  <c r="D689" i="52"/>
  <c r="B689" i="52"/>
  <c r="D201" i="52"/>
  <c r="B201" i="52"/>
  <c r="D38" i="52"/>
  <c r="B38" i="52"/>
  <c r="D246" i="52"/>
  <c r="B246" i="52"/>
  <c r="D722" i="52"/>
  <c r="B722" i="52"/>
  <c r="D258" i="52"/>
  <c r="B258" i="52"/>
  <c r="D605" i="52"/>
  <c r="B605" i="52"/>
  <c r="D463" i="52"/>
  <c r="B463" i="52"/>
  <c r="D392" i="52"/>
  <c r="B392" i="52"/>
  <c r="D109" i="52"/>
  <c r="D16" i="52"/>
  <c r="D502" i="52"/>
  <c r="D606" i="52"/>
  <c r="D88" i="52"/>
  <c r="D435" i="52"/>
  <c r="D103" i="52"/>
  <c r="D216" i="52"/>
  <c r="D186" i="52"/>
  <c r="D151" i="52"/>
  <c r="D174" i="52"/>
  <c r="D60" i="52"/>
  <c r="D701" i="52"/>
  <c r="D547" i="52"/>
  <c r="D354" i="52"/>
  <c r="D563" i="52"/>
  <c r="D27" i="52"/>
  <c r="D339" i="52"/>
  <c r="D552" i="52"/>
  <c r="D494" i="52"/>
  <c r="D306" i="52"/>
  <c r="D725" i="52"/>
  <c r="D387" i="52"/>
  <c r="D182" i="52"/>
  <c r="D640" i="52"/>
  <c r="D419" i="52"/>
  <c r="D475" i="52"/>
  <c r="D134" i="52"/>
  <c r="D17" i="52"/>
  <c r="D104" i="52"/>
  <c r="D609" i="52"/>
  <c r="D568" i="52"/>
  <c r="D98" i="52"/>
  <c r="D636" i="52"/>
  <c r="D190" i="52"/>
  <c r="D727" i="52"/>
  <c r="D675" i="52"/>
  <c r="D281" i="52"/>
  <c r="D229" i="52"/>
  <c r="D382" i="52"/>
  <c r="D380" i="52"/>
  <c r="D379" i="52"/>
  <c r="D454" i="52"/>
  <c r="D647" i="52"/>
  <c r="D113" i="52"/>
  <c r="D166" i="52"/>
  <c r="D559" i="52"/>
  <c r="D693" i="52"/>
  <c r="D645" i="52"/>
  <c r="D283" i="52"/>
  <c r="D672" i="52"/>
  <c r="D361" i="52"/>
  <c r="D458" i="52"/>
  <c r="D159" i="52"/>
  <c r="D202" i="52"/>
  <c r="D121" i="52"/>
  <c r="D352" i="52"/>
  <c r="D374" i="52"/>
  <c r="D331" i="52"/>
  <c r="D346" i="52"/>
  <c r="D643" i="52"/>
  <c r="D355" i="52"/>
  <c r="D329" i="52"/>
  <c r="D310" i="52"/>
  <c r="D167" i="52"/>
  <c r="D210" i="52"/>
  <c r="D226" i="52"/>
  <c r="D708" i="52"/>
  <c r="D256" i="52"/>
  <c r="D600" i="52"/>
  <c r="D165" i="52"/>
  <c r="D260" i="52"/>
  <c r="D424" i="52"/>
  <c r="D279" i="52"/>
  <c r="D222" i="52"/>
  <c r="D649" i="52"/>
  <c r="D198" i="52"/>
  <c r="D155" i="52"/>
  <c r="D110" i="52"/>
  <c r="D99" i="52"/>
  <c r="D119" i="52"/>
  <c r="D28" i="52"/>
  <c r="D324" i="52"/>
  <c r="D55" i="52"/>
  <c r="D481" i="52"/>
  <c r="D466" i="52"/>
  <c r="D92" i="52"/>
  <c r="D680" i="52"/>
  <c r="D711" i="52"/>
  <c r="D642" i="52"/>
  <c r="D250" i="52"/>
  <c r="D86" i="52"/>
  <c r="D733" i="52"/>
  <c r="D397" i="52"/>
  <c r="P397" i="52" s="1"/>
  <c r="D207" i="52"/>
  <c r="D231" i="52"/>
  <c r="D299" i="52"/>
  <c r="D356" i="52"/>
  <c r="D114" i="52"/>
  <c r="D706" i="52"/>
  <c r="D723" i="52"/>
  <c r="D478" i="52"/>
  <c r="D492" i="52"/>
  <c r="D404" i="52"/>
  <c r="D615" i="52"/>
  <c r="D77" i="52"/>
  <c r="D749" i="52"/>
  <c r="D317" i="52"/>
  <c r="D32" i="52"/>
  <c r="D247" i="52"/>
  <c r="D728" i="52"/>
  <c r="D378" i="52"/>
  <c r="D195" i="52"/>
  <c r="D244" i="52"/>
  <c r="D191" i="52"/>
  <c r="D348" i="52"/>
  <c r="D360" i="52"/>
  <c r="D667" i="52"/>
  <c r="D351" i="52"/>
  <c r="D308" i="52"/>
  <c r="D409" i="52"/>
  <c r="D524" i="52"/>
  <c r="D71" i="52"/>
  <c r="D270" i="52"/>
  <c r="D528" i="52"/>
  <c r="D78" i="52"/>
  <c r="D595" i="52"/>
  <c r="D716" i="52"/>
  <c r="D338" i="52"/>
  <c r="D381" i="52"/>
  <c r="D130" i="52"/>
  <c r="D694" i="52"/>
  <c r="D447" i="52"/>
  <c r="D676" i="52"/>
  <c r="D717" i="52"/>
  <c r="D145" i="52"/>
  <c r="D748" i="52"/>
  <c r="D371" i="52"/>
  <c r="D67" i="52"/>
  <c r="D669" i="52"/>
  <c r="D12" i="52"/>
  <c r="D325" i="52"/>
  <c r="D732" i="52"/>
  <c r="D72" i="52"/>
  <c r="D441" i="52"/>
  <c r="D634" i="52"/>
  <c r="D519" i="52"/>
  <c r="D697" i="52"/>
  <c r="D724" i="52"/>
  <c r="D399" i="52"/>
  <c r="D48" i="52"/>
  <c r="D255" i="52"/>
  <c r="D70" i="52"/>
  <c r="D332" i="52"/>
  <c r="D426" i="52"/>
  <c r="D692" i="52"/>
  <c r="D304" i="52"/>
  <c r="D171" i="52"/>
  <c r="D654" i="52"/>
  <c r="D546" i="52"/>
  <c r="D33" i="52"/>
  <c r="D249" i="52"/>
  <c r="D269" i="52"/>
  <c r="D418" i="52"/>
  <c r="D57" i="52"/>
  <c r="D385" i="52"/>
  <c r="D720" i="52"/>
  <c r="D448" i="52"/>
  <c r="D52" i="52"/>
  <c r="D44" i="52"/>
  <c r="D286" i="52"/>
  <c r="D117" i="52"/>
  <c r="D702" i="52"/>
  <c r="D683" i="52"/>
  <c r="D376" i="52"/>
  <c r="D228" i="52"/>
  <c r="D241" i="52"/>
  <c r="D124" i="52"/>
  <c r="D430" i="52"/>
  <c r="D58" i="52"/>
  <c r="D375" i="52"/>
  <c r="D556" i="52"/>
  <c r="D474" i="52"/>
  <c r="D316" i="52"/>
  <c r="D617" i="52"/>
  <c r="D729" i="52"/>
  <c r="D242" i="52"/>
  <c r="D322" i="52"/>
  <c r="D318" i="52"/>
  <c r="D274" i="52"/>
  <c r="D160" i="52"/>
  <c r="D411" i="52"/>
  <c r="D91" i="52"/>
  <c r="D576" i="52"/>
  <c r="D230" i="52"/>
  <c r="D569" i="52"/>
  <c r="D116" i="52"/>
  <c r="D652" i="52"/>
  <c r="D203" i="52"/>
  <c r="D736" i="52"/>
  <c r="D423" i="52"/>
  <c r="D238" i="52"/>
  <c r="D610" i="52"/>
  <c r="D328" i="52"/>
  <c r="D115" i="52"/>
  <c r="D36" i="52"/>
  <c r="D175" i="52"/>
  <c r="D188" i="52"/>
  <c r="D353" i="52"/>
  <c r="D414" i="52"/>
  <c r="D321" i="52"/>
  <c r="D655" i="52"/>
  <c r="D739" i="52"/>
  <c r="D204" i="52"/>
  <c r="D309" i="52"/>
  <c r="D553" i="52"/>
  <c r="D540" i="52"/>
  <c r="D718" i="52"/>
  <c r="D163" i="52"/>
  <c r="D235" i="52"/>
  <c r="D300" i="52"/>
  <c r="D297" i="52"/>
  <c r="D520" i="52"/>
  <c r="D94" i="52"/>
  <c r="D532" i="52"/>
  <c r="D507" i="52"/>
  <c r="D284" i="52"/>
  <c r="D101" i="52"/>
  <c r="D513" i="52"/>
  <c r="D75" i="52"/>
  <c r="D243" i="52"/>
  <c r="D470" i="52"/>
  <c r="D452" i="52"/>
  <c r="D79" i="52"/>
  <c r="D542" i="52"/>
  <c r="D102" i="52"/>
  <c r="D616" i="52"/>
  <c r="D572" i="52"/>
  <c r="D661" i="52"/>
  <c r="D80" i="52"/>
  <c r="D282" i="52"/>
  <c r="D344" i="52"/>
  <c r="D267" i="52"/>
  <c r="D135" i="52"/>
  <c r="D489" i="52"/>
  <c r="D450" i="52"/>
  <c r="D46" i="52"/>
  <c r="D26" i="52"/>
  <c r="D518" i="52"/>
  <c r="D154" i="52"/>
  <c r="D262" i="52"/>
  <c r="D393" i="52"/>
  <c r="D627" i="52"/>
  <c r="D146" i="52"/>
  <c r="P146" i="52" s="1"/>
  <c r="D633" i="52"/>
  <c r="D183" i="52"/>
  <c r="D653" i="52"/>
  <c r="D714" i="52"/>
  <c r="D287" i="52"/>
  <c r="D265" i="52"/>
  <c r="D479" i="52"/>
  <c r="D289" i="52"/>
  <c r="D436" i="52"/>
  <c r="P436" i="52" s="1"/>
  <c r="D106" i="52"/>
  <c r="D29" i="52"/>
  <c r="D588" i="52"/>
  <c r="D637" i="52"/>
  <c r="D74" i="52"/>
  <c r="D176" i="52"/>
  <c r="D674" i="52"/>
  <c r="D263" i="52"/>
  <c r="D294" i="52"/>
  <c r="D731" i="52"/>
  <c r="D591" i="52"/>
  <c r="D472" i="52"/>
  <c r="D446" i="52"/>
  <c r="D66" i="52"/>
  <c r="D123" i="52"/>
  <c r="D575" i="52"/>
  <c r="D314" i="52"/>
  <c r="D221" i="52"/>
  <c r="D632" i="52"/>
  <c r="D64" i="52"/>
  <c r="D128" i="52"/>
  <c r="D240" i="52"/>
  <c r="D488" i="52"/>
  <c r="D105" i="52"/>
  <c r="D227" i="52"/>
  <c r="D254" i="52"/>
  <c r="D742" i="52"/>
  <c r="D384" i="52"/>
  <c r="D84" i="52"/>
  <c r="D276" i="52"/>
  <c r="D153" i="52"/>
  <c r="D619" i="52"/>
  <c r="D670" i="52"/>
  <c r="D691" i="52"/>
  <c r="D208" i="52"/>
  <c r="D598" i="52"/>
  <c r="D461" i="52"/>
  <c r="D403" i="52"/>
  <c r="D127" i="52"/>
  <c r="D341" i="52"/>
  <c r="D112" i="52"/>
  <c r="D473" i="52"/>
  <c r="D497" i="52"/>
  <c r="D24" i="52"/>
  <c r="D407" i="52"/>
  <c r="D184" i="52"/>
  <c r="D389" i="52"/>
  <c r="D570" i="52"/>
  <c r="D236" i="52"/>
  <c r="D737" i="52"/>
  <c r="D107" i="52"/>
  <c r="D480" i="52"/>
  <c r="D686" i="52"/>
  <c r="D658" i="52"/>
  <c r="D23" i="52"/>
  <c r="D139" i="52"/>
  <c r="D187" i="52"/>
  <c r="D618" i="52"/>
  <c r="D212" i="52"/>
  <c r="D261" i="52"/>
  <c r="D259" i="52"/>
  <c r="D656" i="52"/>
  <c r="D646" i="52"/>
  <c r="D291" i="52"/>
  <c r="D467" i="52"/>
  <c r="D535" i="52"/>
  <c r="D599" i="52"/>
  <c r="D504" i="52"/>
  <c r="D537" i="52"/>
  <c r="D712" i="52"/>
  <c r="D593" i="52"/>
  <c r="D170" i="52"/>
  <c r="D536" i="52"/>
  <c r="D140" i="52"/>
  <c r="D298" i="52"/>
  <c r="D746" i="52"/>
  <c r="D521" i="52"/>
  <c r="D73" i="52"/>
  <c r="D603" i="52"/>
  <c r="D179" i="52"/>
  <c r="D437" i="52"/>
  <c r="D213" i="52"/>
  <c r="D400" i="52"/>
  <c r="D82" i="52"/>
  <c r="D529" i="52"/>
  <c r="D211" i="52"/>
  <c r="D158" i="52"/>
  <c r="D710" i="52"/>
  <c r="D373" i="52"/>
  <c r="D747" i="52"/>
  <c r="D578" i="52"/>
  <c r="D663" i="52"/>
  <c r="D377" i="52"/>
  <c r="D431" i="52"/>
  <c r="D319" i="52"/>
  <c r="D456" i="52"/>
  <c r="D476" i="52"/>
  <c r="D459" i="52"/>
  <c r="D312" i="52"/>
  <c r="D63" i="52"/>
  <c r="D37" i="52"/>
  <c r="D268" i="52"/>
  <c r="D196" i="52"/>
  <c r="D323" i="52"/>
  <c r="D125" i="52"/>
  <c r="D42" i="52"/>
  <c r="D214" i="52"/>
  <c r="D460" i="52"/>
  <c r="D136" i="52"/>
  <c r="D194" i="52"/>
  <c r="D613" i="52"/>
  <c r="D342" i="52"/>
  <c r="D449" i="52"/>
  <c r="D278" i="52"/>
  <c r="D743" i="52"/>
  <c r="D679" i="52"/>
  <c r="D517" i="52"/>
  <c r="D120" i="52"/>
  <c r="D132" i="52"/>
  <c r="D684" i="52"/>
  <c r="D539" i="52"/>
  <c r="D131" i="52"/>
  <c r="D501" i="52"/>
  <c r="D25" i="52"/>
  <c r="D402" i="52"/>
  <c r="D273" i="52"/>
  <c r="D239" i="52"/>
  <c r="D509" i="52"/>
  <c r="D383" i="52"/>
  <c r="D705" i="52"/>
  <c r="D590" i="52"/>
  <c r="D487" i="52"/>
  <c r="D295" i="52"/>
  <c r="D586" i="52"/>
  <c r="D76" i="52"/>
  <c r="D462" i="52"/>
  <c r="D87" i="52"/>
  <c r="D544" i="52"/>
  <c r="D330" i="52"/>
  <c r="D367" i="52"/>
  <c r="D164" i="52"/>
  <c r="D432" i="52"/>
  <c r="D394" i="52"/>
  <c r="D597" i="52"/>
  <c r="D349" i="52"/>
  <c r="D557" i="52"/>
  <c r="D567" i="52"/>
  <c r="D280" i="52"/>
  <c r="D730" i="52"/>
  <c r="D45" i="52"/>
  <c r="D333" i="52"/>
  <c r="D420" i="52"/>
  <c r="D673" i="52"/>
  <c r="D664" i="52"/>
  <c r="D96" i="52"/>
  <c r="D61" i="52"/>
  <c r="D486" i="52"/>
  <c r="D635" i="52"/>
  <c r="D485" i="52"/>
  <c r="D602" i="52"/>
  <c r="D22" i="52"/>
  <c r="D571" i="52"/>
  <c r="D562" i="52"/>
  <c r="D359" i="52"/>
  <c r="D47" i="52"/>
  <c r="D336" i="52"/>
  <c r="D527" i="52"/>
  <c r="D209" i="52"/>
  <c r="D696" i="52"/>
  <c r="D482" i="52"/>
  <c r="D51" i="52"/>
  <c r="D650" i="52"/>
  <c r="D496" i="52"/>
  <c r="D530" i="52"/>
  <c r="D477" i="52"/>
  <c r="D30" i="52"/>
  <c r="D604" i="52"/>
  <c r="D628" i="52"/>
  <c r="D596" i="52"/>
  <c r="D427" i="52"/>
  <c r="D144" i="52"/>
  <c r="D511" i="52"/>
  <c r="D206" i="52"/>
  <c r="D607" i="52"/>
  <c r="D644" i="52"/>
  <c r="D505" i="52"/>
  <c r="D275" i="52"/>
  <c r="P275" i="52" s="1"/>
  <c r="D587" i="52"/>
  <c r="D531" i="52"/>
  <c r="D740" i="52"/>
  <c r="D169" i="52"/>
  <c r="D305" i="52"/>
  <c r="D560" i="52"/>
  <c r="D451" i="52"/>
  <c r="D18" i="52"/>
  <c r="D337" i="52"/>
  <c r="D302" i="52"/>
  <c r="D315" i="52"/>
  <c r="D272" i="52"/>
  <c r="D439" i="52"/>
  <c r="D583" i="52"/>
  <c r="D248" i="52"/>
  <c r="D499" i="52"/>
  <c r="D584" i="52"/>
  <c r="D232" i="52"/>
  <c r="D152" i="52"/>
  <c r="D138" i="52"/>
  <c r="D288" i="52"/>
  <c r="D416" i="52"/>
  <c r="D579" i="52"/>
  <c r="D554" i="52"/>
  <c r="D510" i="52"/>
  <c r="D290" i="52"/>
  <c r="D93" i="52"/>
  <c r="D438" i="52"/>
  <c r="D631" i="52"/>
  <c r="D677" i="52"/>
  <c r="D589" i="52"/>
  <c r="D293" i="52"/>
  <c r="D366" i="52"/>
  <c r="D626" i="52"/>
  <c r="D550" i="52"/>
  <c r="D638" i="52"/>
  <c r="D215" i="52"/>
  <c r="D365" i="52"/>
  <c r="D581" i="52"/>
  <c r="D362" i="52"/>
  <c r="D277" i="52"/>
  <c r="D20" i="52"/>
  <c r="D225" i="52"/>
  <c r="D425" i="52"/>
  <c r="D401" i="52"/>
  <c r="D363" i="52"/>
  <c r="D685" i="52"/>
  <c r="D495" i="52"/>
  <c r="D395" i="52"/>
  <c r="D340" i="52"/>
  <c r="D688" i="52"/>
  <c r="D573" i="52"/>
  <c r="D335" i="52"/>
  <c r="D81" i="52"/>
  <c r="D719" i="52"/>
  <c r="D200" i="52"/>
  <c r="D251" i="52"/>
  <c r="D440" i="52"/>
  <c r="D422" i="52"/>
  <c r="D157" i="52"/>
  <c r="D651" i="52"/>
  <c r="D10" i="52"/>
  <c r="D192" i="52"/>
  <c r="D252" i="52"/>
  <c r="D503" i="52"/>
  <c r="D434" i="52"/>
  <c r="D668" i="52"/>
  <c r="D545" i="52"/>
  <c r="D681" i="52"/>
  <c r="D19" i="52"/>
  <c r="D500" i="52"/>
  <c r="D465" i="52"/>
  <c r="D398" i="52"/>
  <c r="D444" i="52"/>
  <c r="D484" i="52"/>
  <c r="D245" i="52"/>
  <c r="D156" i="52"/>
  <c r="D734" i="52"/>
  <c r="D83" i="52"/>
  <c r="D678" i="52"/>
  <c r="D219" i="52"/>
  <c r="D345" i="52"/>
  <c r="D34" i="52"/>
  <c r="D320" i="52"/>
  <c r="D726" i="52"/>
  <c r="D85" i="52"/>
  <c r="D713" i="52"/>
  <c r="D178" i="52"/>
  <c r="D585" i="52"/>
  <c r="D307" i="52"/>
  <c r="D129" i="52"/>
  <c r="D334" i="52"/>
  <c r="P334" i="52" s="1"/>
  <c r="D429" i="52"/>
  <c r="D343" i="52"/>
  <c r="D629" i="52"/>
  <c r="D464" i="52"/>
  <c r="D62" i="52"/>
  <c r="D551" i="52"/>
  <c r="D443" i="52"/>
  <c r="D313" i="52"/>
  <c r="D97" i="52"/>
  <c r="D253" i="52"/>
  <c r="D515" i="52"/>
  <c r="D368" i="52"/>
  <c r="D68" i="52"/>
  <c r="D468" i="52"/>
  <c r="D59" i="52"/>
  <c r="D641" i="52"/>
  <c r="D168" i="52"/>
  <c r="D493" i="52"/>
  <c r="D608" i="52"/>
  <c r="D148" i="52"/>
  <c r="D621" i="52"/>
  <c r="D625" i="52"/>
  <c r="D141" i="52"/>
  <c r="D514" i="52"/>
  <c r="D15" i="52"/>
  <c r="D715" i="52"/>
  <c r="D405" i="52"/>
  <c r="D347" i="52"/>
  <c r="D709" i="52"/>
  <c r="D566" i="52"/>
  <c r="D522" i="52"/>
  <c r="D35" i="52"/>
  <c r="D137" i="52"/>
  <c r="D620" i="52"/>
  <c r="D564" i="52"/>
  <c r="D357" i="52"/>
  <c r="D388" i="52"/>
  <c r="D525" i="52"/>
  <c r="D483" i="52"/>
  <c r="D623" i="52"/>
  <c r="D370" i="52"/>
  <c r="D738" i="52"/>
  <c r="D122" i="52"/>
  <c r="D592" i="52"/>
  <c r="D491" i="52"/>
  <c r="D126" i="52"/>
  <c r="D49" i="52"/>
  <c r="D657" i="52"/>
  <c r="D469" i="52"/>
  <c r="D358" i="52"/>
  <c r="D428" i="52"/>
  <c r="P428" i="52" s="1"/>
  <c r="D108" i="52"/>
  <c r="D577" i="52"/>
  <c r="D234" i="52"/>
  <c r="D311" i="52"/>
  <c r="D372" i="52"/>
  <c r="D707" i="52"/>
  <c r="D508" i="52"/>
  <c r="D54" i="52"/>
  <c r="D671" i="52"/>
  <c r="D516" i="52"/>
  <c r="D442" i="52"/>
  <c r="D233" i="52"/>
  <c r="D118" i="52"/>
  <c r="D39" i="52"/>
  <c r="D594" i="52"/>
  <c r="D512" i="52"/>
  <c r="D662" i="52"/>
  <c r="D237" i="52"/>
  <c r="D224" i="52"/>
  <c r="D580" i="52"/>
  <c r="D13" i="52"/>
  <c r="D223" i="52"/>
  <c r="D457" i="52"/>
  <c r="D217" i="52"/>
  <c r="D177" i="52"/>
  <c r="D364" i="52"/>
  <c r="D498" i="52"/>
  <c r="D14" i="52"/>
  <c r="D285" i="52"/>
  <c r="D386" i="52"/>
  <c r="D433" i="52"/>
  <c r="D548" i="52"/>
  <c r="D721" i="52"/>
  <c r="D173" i="52"/>
  <c r="D453" i="52"/>
  <c r="D185" i="52"/>
  <c r="D735" i="52"/>
  <c r="D133" i="52"/>
  <c r="D506" i="52"/>
  <c r="D703" i="52"/>
  <c r="D561" i="52"/>
  <c r="D471" i="52"/>
  <c r="D415" i="52"/>
  <c r="D412" i="52"/>
  <c r="D549" i="52"/>
  <c r="D257" i="52"/>
  <c r="D523" i="52"/>
  <c r="D622" i="52"/>
  <c r="D745" i="52"/>
  <c r="D326" i="52"/>
  <c r="D574" i="52"/>
  <c r="D659" i="52"/>
  <c r="D266" i="52"/>
  <c r="D162" i="52"/>
  <c r="D690" i="52"/>
  <c r="D534" i="52"/>
  <c r="D687" i="52"/>
  <c r="D53" i="52"/>
  <c r="D666" i="52"/>
  <c r="D41" i="52"/>
  <c r="D65" i="52"/>
  <c r="D611" i="52"/>
  <c r="D150" i="52"/>
  <c r="D56" i="52"/>
  <c r="D538" i="52"/>
  <c r="D199" i="52"/>
  <c r="D149" i="52"/>
  <c r="D218" i="52"/>
  <c r="D648" i="52"/>
  <c r="D9" i="52"/>
  <c r="D296" i="52"/>
  <c r="P296" i="52" s="1"/>
  <c r="D143" i="52"/>
  <c r="D369" i="52"/>
  <c r="D205" i="52"/>
  <c r="D490" i="52"/>
  <c r="D558" i="52"/>
  <c r="D582" i="52"/>
  <c r="D95" i="52"/>
  <c r="D698" i="52"/>
  <c r="D197" i="52"/>
  <c r="D406" i="52"/>
  <c r="D700" i="52"/>
  <c r="D181" i="52"/>
  <c r="D699" i="52"/>
  <c r="D172" i="52"/>
  <c r="D526" i="52"/>
  <c r="D111" i="52"/>
  <c r="D147" i="52"/>
  <c r="D408" i="52"/>
  <c r="D100" i="52"/>
  <c r="D301" i="52"/>
  <c r="D413" i="52"/>
  <c r="D533" i="52"/>
  <c r="D292" i="52"/>
  <c r="D90" i="52"/>
  <c r="D543" i="52"/>
  <c r="D704" i="52"/>
  <c r="D660" i="52"/>
  <c r="D50" i="52"/>
  <c r="D741" i="52"/>
  <c r="D639" i="52"/>
  <c r="D89" i="52"/>
  <c r="D630" i="52"/>
  <c r="D390" i="52"/>
  <c r="D417" i="52"/>
  <c r="D624" i="52"/>
  <c r="D193" i="52"/>
  <c r="D189" i="52"/>
  <c r="D303" i="52"/>
  <c r="D695" i="52"/>
  <c r="D396" i="52"/>
  <c r="D264" i="52"/>
  <c r="D40" i="52"/>
  <c r="D555" i="52"/>
  <c r="D271" i="52"/>
  <c r="D350" i="52"/>
  <c r="D31" i="52"/>
  <c r="D665" i="52"/>
  <c r="D21" i="52"/>
  <c r="D43" i="52"/>
  <c r="D11" i="52"/>
  <c r="D750" i="52" l="1"/>
  <c r="B441" i="52" l="1"/>
  <c r="B467" i="52"/>
  <c r="B268" i="52"/>
  <c r="B631" i="52"/>
  <c r="B568" i="52"/>
  <c r="B257" i="52"/>
  <c r="B435" i="52"/>
  <c r="B229" i="52"/>
  <c r="B709" i="52"/>
  <c r="B697" i="52"/>
  <c r="B723" i="52"/>
  <c r="B251" i="52"/>
  <c r="B662" i="52"/>
  <c r="B621" i="52"/>
  <c r="B643" i="52"/>
  <c r="B176" i="52"/>
  <c r="B245" i="52"/>
  <c r="B695" i="52"/>
  <c r="B667" i="52"/>
  <c r="B296" i="52"/>
  <c r="B487" i="52"/>
  <c r="B158" i="52"/>
  <c r="B656" i="52"/>
  <c r="B331" i="52"/>
  <c r="B746" i="52"/>
  <c r="B717" i="52"/>
  <c r="B12" i="52"/>
  <c r="B21" i="52"/>
  <c r="B640" i="52"/>
  <c r="B735" i="52"/>
  <c r="B736" i="52"/>
  <c r="B11" i="52"/>
  <c r="B109" i="52"/>
  <c r="B19" i="52"/>
  <c r="B210" i="52"/>
  <c r="B228" i="52"/>
  <c r="B417" i="52"/>
  <c r="B472" i="52"/>
  <c r="B702" i="52"/>
  <c r="B288" i="52"/>
  <c r="B670" i="52"/>
  <c r="B668" i="52"/>
  <c r="B88" i="52"/>
  <c r="B738" i="52"/>
  <c r="B309" i="52"/>
  <c r="B91" i="52"/>
  <c r="B698" i="52"/>
  <c r="B318" i="52"/>
  <c r="B322" i="52"/>
  <c r="B259" i="52"/>
  <c r="B402" i="52"/>
  <c r="B23" i="52"/>
  <c r="B270" i="52"/>
  <c r="B262" i="52"/>
  <c r="B311" i="52"/>
  <c r="B182" i="52"/>
  <c r="B30" i="52"/>
  <c r="B602" i="52"/>
  <c r="B364" i="52"/>
  <c r="B206" i="52"/>
  <c r="B637" i="52"/>
  <c r="B202" i="52"/>
  <c r="B112" i="52"/>
  <c r="B428" i="52"/>
  <c r="B529" i="52"/>
  <c r="B571" i="52"/>
  <c r="B146" i="52"/>
  <c r="B578" i="52"/>
  <c r="B31" i="52"/>
  <c r="B27" i="52"/>
  <c r="B448" i="52"/>
  <c r="B557" i="52"/>
  <c r="B85" i="52"/>
  <c r="B693" i="52"/>
  <c r="B193" i="52"/>
  <c r="B683" i="52"/>
  <c r="B576" i="52"/>
  <c r="B397" i="52"/>
  <c r="B326" i="52"/>
  <c r="B713" i="52"/>
  <c r="B595" i="52"/>
  <c r="B715" i="52"/>
  <c r="B107" i="52"/>
  <c r="B232" i="52"/>
  <c r="B527" i="52"/>
  <c r="B468" i="52"/>
  <c r="B308" i="52"/>
  <c r="B694" i="52"/>
  <c r="B66" i="52"/>
  <c r="B492" i="52"/>
  <c r="B426" i="52"/>
  <c r="B733" i="52"/>
  <c r="B261" i="52"/>
  <c r="B524" i="52"/>
  <c r="B291" i="52"/>
  <c r="B32" i="52"/>
  <c r="B345" i="52"/>
  <c r="B587" i="52"/>
  <c r="B607" i="52"/>
  <c r="B642" i="52"/>
  <c r="B553" i="52"/>
  <c r="B586" i="52"/>
  <c r="B236" i="52"/>
  <c r="B240" i="52"/>
  <c r="B271" i="52"/>
  <c r="B475" i="52"/>
  <c r="B168" i="52"/>
  <c r="B452" i="52"/>
  <c r="B616" i="52"/>
  <c r="B460" i="52"/>
  <c r="B298" i="52"/>
  <c r="B87" i="52"/>
  <c r="B504" i="52"/>
  <c r="B597" i="52"/>
  <c r="B719" i="52"/>
  <c r="B153" i="52"/>
  <c r="B265" i="52"/>
  <c r="B661" i="52"/>
  <c r="B42" i="52"/>
  <c r="B205" i="52"/>
  <c r="B727" i="52"/>
  <c r="B197" i="52"/>
  <c r="B594" i="52"/>
  <c r="B76" i="52"/>
  <c r="B509" i="52"/>
  <c r="B363" i="52"/>
  <c r="B531" i="52"/>
  <c r="B160" i="52"/>
  <c r="B474" i="52"/>
  <c r="B286" i="52"/>
  <c r="B276" i="52"/>
  <c r="B603" i="52"/>
  <c r="B45" i="52"/>
  <c r="B536" i="52"/>
  <c r="B36" i="52"/>
  <c r="B279" i="52"/>
  <c r="B386" i="52"/>
  <c r="B233" i="52"/>
  <c r="B221" i="52"/>
  <c r="B231" i="52"/>
  <c r="B93" i="52"/>
  <c r="B462" i="52"/>
  <c r="B216" i="52"/>
  <c r="B14" i="52"/>
  <c r="B284" i="52"/>
  <c r="B555" i="52"/>
  <c r="B707" i="52"/>
  <c r="B444" i="52"/>
  <c r="B405" i="52"/>
  <c r="B741" i="52"/>
  <c r="B588" i="52"/>
  <c r="B320" i="52"/>
  <c r="B269" i="52"/>
  <c r="B328" i="52"/>
  <c r="B267" i="52"/>
  <c r="B187" i="52"/>
  <c r="B184" i="52"/>
  <c r="B404" i="52"/>
  <c r="B123" i="52"/>
  <c r="B48" i="52"/>
  <c r="B500" i="52"/>
  <c r="B359" i="52"/>
  <c r="B624" i="52"/>
  <c r="B266" i="52"/>
  <c r="B547" i="52"/>
  <c r="B113" i="52"/>
  <c r="B304" i="52"/>
  <c r="B71" i="52"/>
  <c r="B155" i="52"/>
  <c r="B388" i="52"/>
  <c r="B625" i="52"/>
  <c r="B275" i="52"/>
  <c r="B130" i="52"/>
  <c r="B335" i="52"/>
  <c r="B739" i="52"/>
  <c r="B494" i="52"/>
  <c r="B324" i="52"/>
  <c r="B314" i="52"/>
  <c r="B401" i="52"/>
  <c r="B99" i="52"/>
  <c r="B483" i="52"/>
  <c r="B178" i="52"/>
  <c r="B714" i="52"/>
  <c r="B636" i="52"/>
  <c r="B659" i="52"/>
  <c r="B192" i="52"/>
  <c r="B671" i="52"/>
  <c r="B174" i="52"/>
  <c r="B252" i="52"/>
  <c r="B456" i="52"/>
  <c r="B450" i="52"/>
  <c r="B264" i="52"/>
  <c r="B672" i="52"/>
  <c r="B159" i="52"/>
  <c r="B660" i="52"/>
  <c r="B263" i="52"/>
  <c r="B98" i="52"/>
  <c r="B287" i="52"/>
  <c r="B40" i="52"/>
  <c r="B395" i="52"/>
  <c r="B17" i="52"/>
  <c r="B563" i="52"/>
  <c r="B274" i="52"/>
  <c r="B190" i="52"/>
  <c r="B749" i="52"/>
  <c r="B213" i="52"/>
  <c r="B84" i="52"/>
  <c r="B351" i="52"/>
  <c r="B549" i="52"/>
  <c r="B632" i="52"/>
  <c r="B358" i="52"/>
  <c r="B354" i="52"/>
  <c r="B355" i="52"/>
  <c r="B222" i="52"/>
  <c r="B620" i="52"/>
  <c r="B172" i="52"/>
  <c r="B214" i="52"/>
  <c r="B433" i="52"/>
  <c r="B299" i="52"/>
  <c r="B542" i="52"/>
  <c r="B357" i="52"/>
  <c r="B169" i="52"/>
  <c r="B476" i="52"/>
  <c r="B703" i="52"/>
  <c r="B132" i="52"/>
  <c r="B300" i="52"/>
  <c r="B572" i="52"/>
  <c r="B570" i="52"/>
  <c r="B60" i="52"/>
  <c r="B239" i="52"/>
  <c r="B96" i="52"/>
  <c r="B150" i="52"/>
  <c r="B521" i="52"/>
  <c r="B173" i="52"/>
  <c r="B39" i="52"/>
  <c r="B278" i="52"/>
  <c r="B383" i="52"/>
  <c r="B505" i="52"/>
  <c r="B283" i="52"/>
  <c r="B376" i="52"/>
  <c r="B598" i="52"/>
  <c r="B120" i="52"/>
  <c r="B339" i="52"/>
  <c r="B310" i="52"/>
  <c r="B423" i="52"/>
  <c r="B427" i="52"/>
  <c r="B684" i="52"/>
  <c r="B285" i="52"/>
  <c r="B225" i="52"/>
  <c r="B22" i="52"/>
  <c r="B119" i="52"/>
  <c r="B680" i="52"/>
  <c r="B13" i="52"/>
  <c r="B384" i="52"/>
  <c r="B458" i="52"/>
  <c r="B204" i="52"/>
  <c r="B260" i="52"/>
  <c r="B82" i="52"/>
  <c r="B277" i="52"/>
  <c r="B329" i="52"/>
  <c r="B79" i="52"/>
  <c r="B290" i="52"/>
  <c r="B101" i="52"/>
  <c r="B380" i="52"/>
  <c r="B207" i="52"/>
  <c r="B704" i="52"/>
  <c r="B574" i="52"/>
  <c r="B485" i="52"/>
  <c r="B552" i="52"/>
  <c r="B390" i="52"/>
  <c r="B525" i="52"/>
  <c r="B665" i="52"/>
  <c r="B218" i="52"/>
  <c r="B313" i="52"/>
  <c r="B511" i="52"/>
  <c r="B481" i="52"/>
  <c r="B418" i="52"/>
  <c r="B24" i="52"/>
  <c r="B416" i="52"/>
  <c r="B526" i="52"/>
  <c r="B136" i="52"/>
  <c r="B591" i="52"/>
  <c r="B138" i="52"/>
  <c r="B133" i="52"/>
  <c r="B26" i="52"/>
  <c r="B293" i="52"/>
  <c r="B362" i="52"/>
  <c r="B503" i="52"/>
  <c r="B699" i="52"/>
  <c r="B551" i="52"/>
  <c r="B366" i="52"/>
  <c r="B273" i="52"/>
  <c r="B646" i="52"/>
  <c r="B546" i="52"/>
  <c r="B226" i="52"/>
  <c r="B121" i="52"/>
  <c r="B734" i="52"/>
  <c r="B419" i="52"/>
  <c r="B126" i="52"/>
  <c r="B599" i="52"/>
  <c r="B165" i="52"/>
  <c r="B652" i="52"/>
  <c r="B179" i="52"/>
  <c r="B250" i="52"/>
  <c r="B157" i="52"/>
  <c r="B726" i="52"/>
  <c r="B711" i="52"/>
  <c r="B516" i="52"/>
  <c r="B596" i="52"/>
  <c r="B301" i="52"/>
  <c r="B188" i="52"/>
  <c r="B54" i="52"/>
  <c r="B369" i="52"/>
  <c r="B432" i="52"/>
  <c r="B491" i="52"/>
  <c r="B573" i="52"/>
  <c r="B443" i="52"/>
  <c r="B77" i="52"/>
  <c r="B579" i="52"/>
  <c r="B200" i="52"/>
  <c r="B653" i="52"/>
  <c r="B37" i="52"/>
  <c r="B566" i="52"/>
  <c r="B75" i="52"/>
  <c r="B134" i="52"/>
  <c r="B651" i="52"/>
  <c r="B708" i="52"/>
  <c r="B515" i="52"/>
  <c r="B538" i="52"/>
  <c r="B600" i="52"/>
  <c r="B550" i="52"/>
  <c r="B321" i="52"/>
  <c r="B61" i="52"/>
  <c r="B164" i="52"/>
  <c r="B312" i="52"/>
  <c r="B743" i="52"/>
  <c r="B102" i="52"/>
  <c r="B254" i="52"/>
  <c r="B471" i="52"/>
  <c r="B230" i="52"/>
  <c r="B700" i="52"/>
  <c r="B115" i="52"/>
  <c r="B194" i="52"/>
  <c r="B539" i="52"/>
  <c r="B518" i="52"/>
  <c r="B63" i="52"/>
  <c r="B502" i="52"/>
  <c r="B692" i="52"/>
  <c r="B319" i="52"/>
  <c r="B479" i="52"/>
  <c r="B227" i="52"/>
  <c r="B681" i="52"/>
  <c r="B90" i="52"/>
  <c r="B657" i="52"/>
  <c r="B373" i="52"/>
  <c r="B78" i="52"/>
  <c r="B634" i="52"/>
  <c r="B381" i="52"/>
  <c r="B57" i="52"/>
  <c r="B191" i="52"/>
  <c r="B655" i="52"/>
  <c r="B350" i="52"/>
  <c r="B617" i="52"/>
  <c r="B748" i="52"/>
  <c r="B95" i="52"/>
  <c r="B379" i="52"/>
  <c r="B430" i="52"/>
  <c r="B303" i="52"/>
  <c r="B747" i="52"/>
  <c r="B520" i="52"/>
  <c r="B648" i="52"/>
  <c r="B361" i="52"/>
  <c r="B344" i="52"/>
  <c r="B486" i="52"/>
  <c r="B412" i="52"/>
  <c r="B56" i="52"/>
  <c r="B589" i="52"/>
  <c r="B530" i="52"/>
  <c r="B677" i="52"/>
  <c r="B506" i="52"/>
  <c r="B340" i="52"/>
  <c r="B615" i="52"/>
  <c r="B554" i="52"/>
  <c r="B20" i="52"/>
  <c r="B626" i="52"/>
  <c r="B224" i="52"/>
  <c r="B720" i="52"/>
  <c r="B592" i="52"/>
  <c r="B104" i="52"/>
  <c r="B512" i="52"/>
  <c r="B490" i="52"/>
  <c r="B533" i="52"/>
  <c r="B68" i="52"/>
  <c r="B696" i="52"/>
  <c r="B65" i="52"/>
  <c r="B535" i="52"/>
  <c r="B348" i="52"/>
  <c r="B152" i="52"/>
  <c r="B18" i="52"/>
  <c r="B237" i="52"/>
  <c r="B347" i="52"/>
  <c r="B477" i="52"/>
  <c r="B429" i="52"/>
  <c r="B234" i="52"/>
  <c r="B81" i="52"/>
  <c r="B47" i="52"/>
  <c r="B498" i="52"/>
  <c r="B669" i="52"/>
  <c r="B686" i="52"/>
  <c r="B333" i="52"/>
  <c r="B737" i="52"/>
  <c r="B212" i="52"/>
  <c r="B235" i="52"/>
  <c r="B678" i="52"/>
  <c r="B58" i="52"/>
  <c r="B688" i="52"/>
  <c r="B403" i="52"/>
  <c r="B610" i="52"/>
  <c r="B378" i="52"/>
  <c r="B728" i="52"/>
  <c r="B149" i="52"/>
  <c r="B609" i="52"/>
  <c r="B454" i="52"/>
  <c r="B411" i="52"/>
  <c r="B238" i="52"/>
  <c r="B243" i="52"/>
  <c r="B367" i="52"/>
  <c r="B484" i="52"/>
  <c r="B729" i="52"/>
  <c r="B712" i="52"/>
  <c r="B108" i="52"/>
  <c r="B638" i="52"/>
  <c r="B488" i="52"/>
  <c r="B406" i="52"/>
  <c r="B716" i="52"/>
  <c r="B145" i="52"/>
  <c r="B280" i="52"/>
  <c r="B175" i="52"/>
  <c r="B125" i="52"/>
  <c r="B687" i="52"/>
  <c r="B641" i="52"/>
  <c r="B166" i="52"/>
  <c r="B465" i="52"/>
  <c r="B740" i="52"/>
  <c r="B629" i="52"/>
  <c r="B49" i="52"/>
  <c r="B59" i="52"/>
  <c r="B480" i="52"/>
  <c r="B242" i="52"/>
  <c r="B633" i="52"/>
  <c r="B545" i="52"/>
  <c r="B352" i="52"/>
  <c r="B437" i="52"/>
  <c r="B513" i="52"/>
  <c r="B497" i="52"/>
  <c r="B409" i="52"/>
  <c r="B370" i="52"/>
  <c r="B650" i="52"/>
  <c r="B116" i="52"/>
  <c r="B55" i="52"/>
  <c r="B593" i="52"/>
  <c r="B627" i="52"/>
  <c r="B148" i="52"/>
  <c r="B580" i="52"/>
  <c r="B721" i="52"/>
  <c r="B447" i="52"/>
  <c r="B181" i="52"/>
  <c r="B360" i="52"/>
  <c r="B725" i="52"/>
  <c r="B507" i="52"/>
  <c r="B436" i="52"/>
  <c r="B83" i="52"/>
  <c r="B219" i="52"/>
  <c r="B508" i="52"/>
  <c r="B141" i="52"/>
  <c r="B64" i="52"/>
  <c r="B482" i="52"/>
  <c r="B10" i="52"/>
  <c r="B80" i="52"/>
  <c r="B561" i="52"/>
  <c r="B567" i="52"/>
  <c r="B710" i="52"/>
  <c r="B742" i="52"/>
  <c r="B544" i="52"/>
  <c r="B353" i="52"/>
  <c r="B569" i="52"/>
  <c r="B53" i="52"/>
  <c r="B294" i="52"/>
  <c r="B297" i="52"/>
  <c r="B434" i="52"/>
  <c r="B622" i="52"/>
  <c r="B408" i="52"/>
  <c r="B122" i="52"/>
  <c r="B199" i="52"/>
  <c r="B34" i="52"/>
  <c r="B473" i="52"/>
  <c r="B583" i="52"/>
  <c r="B332" i="52"/>
  <c r="B73" i="52"/>
  <c r="B706" i="52"/>
  <c r="B562" i="52"/>
  <c r="B147" i="52"/>
  <c r="B424" i="52"/>
  <c r="B325" i="52"/>
  <c r="B543" i="52"/>
  <c r="B466" i="52"/>
  <c r="B315" i="52"/>
  <c r="B495" i="52"/>
  <c r="B307" i="52"/>
  <c r="B282" i="52"/>
  <c r="B29" i="52"/>
  <c r="B575" i="52"/>
  <c r="B537" i="52"/>
  <c r="B453" i="52"/>
  <c r="B639" i="52"/>
  <c r="B195" i="52"/>
  <c r="B559" i="52"/>
  <c r="B292" i="52"/>
  <c r="B611" i="52"/>
  <c r="B144" i="52"/>
  <c r="B519" i="52"/>
  <c r="B337" i="52"/>
  <c r="B295" i="52"/>
  <c r="B342" i="52"/>
  <c r="B517" i="52"/>
  <c r="B724" i="52"/>
  <c r="B371" i="52"/>
  <c r="B510" i="52"/>
  <c r="B664" i="52"/>
  <c r="B501" i="52"/>
  <c r="B110" i="52"/>
  <c r="B532" i="52"/>
  <c r="B590" i="52"/>
  <c r="B606" i="52"/>
  <c r="B623" i="52"/>
  <c r="B440" i="52"/>
  <c r="B67" i="52"/>
  <c r="B628" i="52"/>
  <c r="B438" i="52"/>
  <c r="B496" i="52"/>
  <c r="B372" i="52"/>
  <c r="B249" i="52"/>
  <c r="B106" i="52"/>
  <c r="B613" i="52"/>
  <c r="B52" i="52"/>
  <c r="B732" i="52"/>
  <c r="B196" i="52"/>
  <c r="B439" i="52"/>
  <c r="B705" i="52"/>
  <c r="B374" i="52"/>
  <c r="B186" i="52"/>
  <c r="B449" i="52"/>
  <c r="B478" i="52"/>
  <c r="B451" i="52"/>
  <c r="B185" i="52"/>
  <c r="B111" i="52"/>
  <c r="B608" i="52"/>
  <c r="B673" i="52"/>
  <c r="B127" i="52"/>
  <c r="B51" i="52"/>
  <c r="B349" i="52"/>
  <c r="B420" i="52"/>
  <c r="B394" i="52"/>
  <c r="B131" i="52"/>
  <c r="B330" i="52"/>
  <c r="B431" i="52"/>
  <c r="B211" i="52"/>
  <c r="B140" i="52"/>
  <c r="B256" i="52"/>
  <c r="B577" i="52"/>
  <c r="B156" i="52"/>
  <c r="B414" i="52"/>
  <c r="B584" i="52"/>
  <c r="B336" i="52"/>
  <c r="B375" i="52"/>
  <c r="B658" i="52"/>
  <c r="B389" i="52"/>
  <c r="B177" i="52"/>
  <c r="B341" i="52"/>
  <c r="B338" i="52"/>
  <c r="B50" i="52"/>
  <c r="B118" i="52"/>
  <c r="B139" i="52"/>
  <c r="B556" i="52"/>
  <c r="B540" i="52"/>
  <c r="B15" i="52"/>
  <c r="B316" i="52"/>
  <c r="B585" i="52"/>
  <c r="B730" i="52"/>
  <c r="B663" i="52"/>
  <c r="B272" i="52"/>
  <c r="B581" i="52"/>
  <c r="B94" i="52"/>
  <c r="B522" i="52"/>
  <c r="B25" i="52"/>
  <c r="B70" i="52"/>
  <c r="B247" i="52"/>
  <c r="B244" i="52"/>
  <c r="B124" i="52"/>
  <c r="B654" i="52"/>
  <c r="B407" i="52"/>
  <c r="B446" i="52"/>
  <c r="B151" i="52"/>
  <c r="B461" i="52"/>
  <c r="B46" i="52"/>
  <c r="B86" i="52"/>
  <c r="B499" i="52"/>
  <c r="B644" i="52"/>
  <c r="B387" i="52"/>
  <c r="B470" i="52"/>
  <c r="B560" i="52"/>
  <c r="B564" i="52"/>
  <c r="B163" i="52"/>
  <c r="B317" i="52"/>
  <c r="B645" i="52"/>
  <c r="B167" i="52"/>
  <c r="B281" i="52"/>
  <c r="B425" i="52"/>
  <c r="B28" i="52"/>
  <c r="B253" i="52"/>
  <c r="B619" i="52"/>
  <c r="B162" i="52"/>
  <c r="B548" i="52"/>
  <c r="B137" i="52"/>
  <c r="B415" i="52"/>
  <c r="B215" i="52"/>
  <c r="B649" i="52"/>
  <c r="B117" i="52"/>
  <c r="B103" i="52"/>
  <c r="B635" i="52"/>
  <c r="B493" i="52"/>
  <c r="B691" i="52"/>
  <c r="B203" i="52"/>
  <c r="B365" i="52"/>
  <c r="B343" i="52"/>
  <c r="B114" i="52"/>
  <c r="B154" i="52"/>
  <c r="B385" i="52"/>
  <c r="B464" i="52"/>
  <c r="B690" i="52"/>
  <c r="B62" i="52"/>
  <c r="B745" i="52"/>
  <c r="B459" i="52"/>
  <c r="B41" i="52"/>
  <c r="B675" i="52"/>
  <c r="B514" i="52"/>
  <c r="B396" i="52"/>
  <c r="B731" i="52"/>
  <c r="B33" i="52"/>
  <c r="B198" i="52"/>
  <c r="B44" i="52"/>
  <c r="B241" i="52"/>
  <c r="B457" i="52"/>
  <c r="B422" i="52"/>
  <c r="B209" i="52"/>
  <c r="B469" i="52"/>
  <c r="B89" i="52"/>
  <c r="B398" i="52"/>
  <c r="B135" i="52"/>
  <c r="B43" i="52"/>
  <c r="B582" i="52"/>
  <c r="B305" i="52"/>
  <c r="B208" i="52"/>
  <c r="B306" i="52"/>
  <c r="B223" i="52"/>
  <c r="B442" i="52"/>
  <c r="B9" i="52"/>
  <c r="B604" i="52"/>
  <c r="B558" i="52"/>
  <c r="B393" i="52"/>
  <c r="B647" i="52"/>
  <c r="B170" i="52"/>
  <c r="B679" i="52"/>
  <c r="B248" i="52"/>
  <c r="B255" i="52"/>
  <c r="B105" i="52"/>
  <c r="B128" i="52"/>
  <c r="B534" i="52"/>
  <c r="B368" i="52"/>
  <c r="B382" i="52"/>
  <c r="B676" i="52"/>
  <c r="B618" i="52"/>
  <c r="B72" i="52"/>
  <c r="B35" i="52"/>
  <c r="B16" i="52"/>
  <c r="B143" i="52"/>
  <c r="B666" i="52"/>
  <c r="B97" i="52"/>
  <c r="B718" i="52"/>
  <c r="B413" i="52"/>
  <c r="B289" i="52"/>
  <c r="B92" i="52"/>
  <c r="B630" i="52"/>
  <c r="B346" i="52"/>
  <c r="B399" i="52"/>
  <c r="B489" i="52"/>
  <c r="B171" i="52"/>
  <c r="B323" i="52"/>
  <c r="B674" i="52"/>
  <c r="B356" i="52"/>
  <c r="B685" i="52"/>
  <c r="B528" i="52"/>
  <c r="B334" i="52"/>
  <c r="B400" i="52"/>
  <c r="B74" i="52"/>
  <c r="B100" i="52"/>
  <c r="B183" i="52"/>
  <c r="B377" i="52"/>
  <c r="B523" i="52"/>
  <c r="B701" i="52"/>
  <c r="B189" i="52"/>
  <c r="B217" i="52"/>
  <c r="B302" i="52"/>
  <c r="B129" i="52"/>
  <c r="U9" i="1"/>
  <c r="U10" i="1"/>
  <c r="F11" i="52" s="1"/>
  <c r="L11" i="52" s="1"/>
  <c r="U11" i="1"/>
  <c r="F43" i="52" s="1"/>
  <c r="L43" i="52" s="1"/>
  <c r="U12" i="1"/>
  <c r="U13" i="1"/>
  <c r="U14" i="1"/>
  <c r="U15" i="1"/>
  <c r="U16" i="1"/>
  <c r="U17" i="1"/>
  <c r="F624" i="52" s="1"/>
  <c r="L624" i="52" s="1"/>
  <c r="U18" i="1"/>
  <c r="F151" i="52" s="1"/>
  <c r="L151" i="52" s="1"/>
  <c r="U19" i="1"/>
  <c r="F339" i="52" s="1"/>
  <c r="L339" i="52" s="1"/>
  <c r="U20" i="1"/>
  <c r="U21" i="1"/>
  <c r="U22" i="1"/>
  <c r="U23" i="1"/>
  <c r="F354" i="52" s="1"/>
  <c r="L354" i="52" s="1"/>
  <c r="U24" i="1"/>
  <c r="F424" i="52" s="1"/>
  <c r="L424" i="52" s="1"/>
  <c r="U25" i="1"/>
  <c r="F143" i="52" s="1"/>
  <c r="L143" i="52" s="1"/>
  <c r="U26" i="1"/>
  <c r="F88" i="52" s="1"/>
  <c r="L88" i="52" s="1"/>
  <c r="U27" i="1"/>
  <c r="F222" i="52" s="1"/>
  <c r="L222" i="52" s="1"/>
  <c r="U28" i="1"/>
  <c r="F16" i="52" s="1"/>
  <c r="L16" i="52" s="1"/>
  <c r="U29" i="1"/>
  <c r="F70" i="52" s="1"/>
  <c r="L70" i="52" s="1"/>
  <c r="U30" i="1"/>
  <c r="F27" i="52" s="1"/>
  <c r="L27" i="52" s="1"/>
  <c r="U31" i="1"/>
  <c r="F178" i="52" s="1"/>
  <c r="L178" i="52" s="1"/>
  <c r="U32" i="1"/>
  <c r="F283" i="52" s="1"/>
  <c r="L283" i="52" s="1"/>
  <c r="U33" i="1"/>
  <c r="F623" i="52" s="1"/>
  <c r="L623" i="52" s="1"/>
  <c r="U34" i="1"/>
  <c r="F606" i="52" s="1"/>
  <c r="L606" i="52" s="1"/>
  <c r="U35" i="1"/>
  <c r="F310" i="52" s="1"/>
  <c r="L310" i="52" s="1"/>
  <c r="U36" i="1"/>
  <c r="F216" i="52" s="1"/>
  <c r="L216" i="52" s="1"/>
  <c r="U37" i="1"/>
  <c r="F229" i="52" s="1"/>
  <c r="L229" i="52" s="1"/>
  <c r="U38" i="1"/>
  <c r="F348" i="52" s="1"/>
  <c r="L348" i="52" s="1"/>
  <c r="U39" i="1"/>
  <c r="F563" i="52" s="1"/>
  <c r="L563" i="52" s="1"/>
  <c r="U40" i="1"/>
  <c r="F358" i="52" s="1"/>
  <c r="L358" i="52" s="1"/>
  <c r="U41" i="1"/>
  <c r="F502" i="52" s="1"/>
  <c r="L502" i="52" s="1"/>
  <c r="U42" i="1"/>
  <c r="F109" i="52" s="1"/>
  <c r="L109" i="52" s="1"/>
  <c r="U43" i="1"/>
  <c r="F552" i="52" s="1"/>
  <c r="L552" i="52" s="1"/>
  <c r="U44" i="1"/>
  <c r="F78" i="52" s="1"/>
  <c r="L78" i="52" s="1"/>
  <c r="U45" i="1"/>
  <c r="F230" i="52" s="1"/>
  <c r="L230" i="52" s="1"/>
  <c r="U46" i="1"/>
  <c r="F617" i="52" s="1"/>
  <c r="L617" i="52" s="1"/>
  <c r="U47" i="1"/>
  <c r="F433" i="52" s="1"/>
  <c r="L433" i="52" s="1"/>
  <c r="U48" i="1"/>
  <c r="F304" i="52" s="1"/>
  <c r="L304" i="52" s="1"/>
  <c r="U49" i="1"/>
  <c r="F640" i="52" s="1"/>
  <c r="L640" i="52" s="1"/>
  <c r="U50" i="1"/>
  <c r="F506" i="52" s="1"/>
  <c r="L506" i="52" s="1"/>
  <c r="U51" i="1"/>
  <c r="F188" i="52" s="1"/>
  <c r="L188" i="52" s="1"/>
  <c r="U52" i="1"/>
  <c r="F306" i="52" s="1"/>
  <c r="L306" i="52" s="1"/>
  <c r="U53" i="1"/>
  <c r="F582" i="52" s="1"/>
  <c r="L582" i="52" s="1"/>
  <c r="U54" i="1"/>
  <c r="F677" i="52" s="1"/>
  <c r="L677" i="52" s="1"/>
  <c r="U55" i="1"/>
  <c r="F356" i="52" s="1"/>
  <c r="L356" i="52" s="1"/>
  <c r="U56" i="1"/>
  <c r="F174" i="52" s="1"/>
  <c r="L174" i="52" s="1"/>
  <c r="U57" i="1"/>
  <c r="F382" i="52" s="1"/>
  <c r="L382" i="52" s="1"/>
  <c r="U58" i="1"/>
  <c r="F60" i="52" s="1"/>
  <c r="L60" i="52" s="1"/>
  <c r="U59" i="1"/>
  <c r="F31" i="52" s="1"/>
  <c r="L31" i="52" s="1"/>
  <c r="U60" i="1"/>
  <c r="F104" i="52" s="1"/>
  <c r="L104" i="52" s="1"/>
  <c r="U61" i="1"/>
  <c r="F609" i="52" s="1"/>
  <c r="L609" i="52" s="1"/>
  <c r="U62" i="1"/>
  <c r="F373" i="52" s="1"/>
  <c r="L373" i="52" s="1"/>
  <c r="U63" i="1"/>
  <c r="F657" i="52" s="1"/>
  <c r="L657" i="52" s="1"/>
  <c r="U64" i="1"/>
  <c r="F190" i="52" s="1"/>
  <c r="L190" i="52" s="1"/>
  <c r="U65" i="1"/>
  <c r="F313" i="52" s="1"/>
  <c r="L313" i="52" s="1"/>
  <c r="U66" i="1"/>
  <c r="F301" i="52" s="1"/>
  <c r="L301" i="52" s="1"/>
  <c r="U67" i="1"/>
  <c r="F247" i="52" s="1"/>
  <c r="L247" i="52" s="1"/>
  <c r="U68" i="1"/>
  <c r="F723" i="52" s="1"/>
  <c r="L723" i="52" s="1"/>
  <c r="U69" i="1"/>
  <c r="F668" i="52" s="1"/>
  <c r="L668" i="52" s="1"/>
  <c r="U70" i="1"/>
  <c r="F217" i="52" s="1"/>
  <c r="L217" i="52" s="1"/>
  <c r="U71" i="1"/>
  <c r="F266" i="52" s="1"/>
  <c r="L266" i="52" s="1"/>
  <c r="U72" i="1"/>
  <c r="F371" i="52" s="1"/>
  <c r="L371" i="52" s="1"/>
  <c r="U73" i="1"/>
  <c r="F412" i="52" s="1"/>
  <c r="L412" i="52" s="1"/>
  <c r="U74" i="1"/>
  <c r="F532" i="52" s="1"/>
  <c r="L532" i="52" s="1"/>
  <c r="U75" i="1"/>
  <c r="F645" i="52" s="1"/>
  <c r="L645" i="52" s="1"/>
  <c r="U76" i="1"/>
  <c r="F121" i="52" s="1"/>
  <c r="L121" i="52" s="1"/>
  <c r="U77" i="1"/>
  <c r="F182" i="52" s="1"/>
  <c r="L182" i="52" s="1"/>
  <c r="U78" i="1"/>
  <c r="F274" i="52" s="1"/>
  <c r="L274" i="52" s="1"/>
  <c r="U79" i="1"/>
  <c r="F250" i="52" s="1"/>
  <c r="L250" i="52" s="1"/>
  <c r="U80" i="1"/>
  <c r="F150" i="52" s="1"/>
  <c r="L150" i="52" s="1"/>
  <c r="U81" i="1"/>
  <c r="F186" i="52" s="1"/>
  <c r="L186" i="52" s="1"/>
  <c r="U82" i="1"/>
  <c r="F346" i="52" s="1"/>
  <c r="L346" i="52" s="1"/>
  <c r="U83" i="1"/>
  <c r="F494" i="52" s="1"/>
  <c r="L494" i="52" s="1"/>
  <c r="U84" i="1"/>
  <c r="F303" i="52" s="1"/>
  <c r="L303" i="52" s="1"/>
  <c r="U85" i="1"/>
  <c r="F173" i="52" s="1"/>
  <c r="L173" i="52" s="1"/>
  <c r="U86" i="1"/>
  <c r="F447" i="52" s="1"/>
  <c r="L447" i="52" s="1"/>
  <c r="U87" i="1"/>
  <c r="F288" i="52" s="1"/>
  <c r="L288" i="52" s="1"/>
  <c r="U88" i="1"/>
  <c r="F281" i="52" s="1"/>
  <c r="L281" i="52" s="1"/>
  <c r="U89" i="1"/>
  <c r="F218" i="52" s="1"/>
  <c r="L218" i="52" s="1"/>
  <c r="U90" i="1"/>
  <c r="F446" i="52" s="1"/>
  <c r="L446" i="52" s="1"/>
  <c r="U91" i="1"/>
  <c r="F680" i="52" s="1"/>
  <c r="L680" i="52" s="1"/>
  <c r="U92" i="1"/>
  <c r="F520" i="52" s="1"/>
  <c r="L520" i="52" s="1"/>
  <c r="U93" i="1"/>
  <c r="F600" i="52" s="1"/>
  <c r="L600" i="52" s="1"/>
  <c r="U94" i="1"/>
  <c r="F701" i="52" s="1"/>
  <c r="L701" i="52" s="1"/>
  <c r="U95" i="1"/>
  <c r="F103" i="52" s="1"/>
  <c r="L103" i="52" s="1"/>
  <c r="U96" i="1"/>
  <c r="F512" i="52" s="1"/>
  <c r="L512" i="52" s="1"/>
  <c r="U97" i="1"/>
  <c r="F632" i="52" s="1"/>
  <c r="L632" i="52" s="1"/>
  <c r="U98" i="1"/>
  <c r="F329" i="52" s="1"/>
  <c r="L329" i="52" s="1"/>
  <c r="U99" i="1"/>
  <c r="F464" i="52" s="1"/>
  <c r="L464" i="52" s="1"/>
  <c r="U100" i="1"/>
  <c r="F294" i="52" s="1"/>
  <c r="L294" i="52" s="1"/>
  <c r="U101" i="1"/>
  <c r="F227" i="52" s="1"/>
  <c r="L227" i="52" s="1"/>
  <c r="U102" i="1"/>
  <c r="F475" i="52" s="1"/>
  <c r="L475" i="52" s="1"/>
  <c r="U103" i="1"/>
  <c r="F448" i="52" s="1"/>
  <c r="L448" i="52" s="1"/>
  <c r="U104" i="1"/>
  <c r="F525" i="52" s="1"/>
  <c r="L525" i="52" s="1"/>
  <c r="U105" i="1"/>
  <c r="F481" i="52" s="1"/>
  <c r="L481" i="52" s="1"/>
  <c r="U106" i="1"/>
  <c r="F379" i="52" s="1"/>
  <c r="L379" i="52" s="1"/>
  <c r="U107" i="1"/>
  <c r="F374" i="52" s="1"/>
  <c r="L374" i="52" s="1"/>
  <c r="U108" i="1"/>
  <c r="F262" i="52" s="1"/>
  <c r="L262" i="52" s="1"/>
  <c r="U109" i="1"/>
  <c r="F351" i="52" s="1"/>
  <c r="L351" i="52" s="1"/>
  <c r="U110" i="1"/>
  <c r="F387" i="52" s="1"/>
  <c r="L387" i="52" s="1"/>
  <c r="U111" i="1"/>
  <c r="F157" i="52" s="1"/>
  <c r="L157" i="52" s="1"/>
  <c r="U112" i="1"/>
  <c r="F685" i="52" s="1"/>
  <c r="L685" i="52" s="1"/>
  <c r="U113" i="1"/>
  <c r="F647" i="52" s="1"/>
  <c r="L647" i="52" s="1"/>
  <c r="U114" i="1"/>
  <c r="F636" i="52" s="1"/>
  <c r="L636" i="52" s="1"/>
  <c r="U115" i="1"/>
  <c r="F555" i="52" s="1"/>
  <c r="L555" i="52" s="1"/>
  <c r="U116" i="1"/>
  <c r="F521" i="52" s="1"/>
  <c r="L521" i="52" s="1"/>
  <c r="U117" i="1"/>
  <c r="F505" i="52" s="1"/>
  <c r="L505" i="52" s="1"/>
  <c r="U118" i="1"/>
  <c r="F328" i="52" s="1"/>
  <c r="L328" i="52" s="1"/>
  <c r="U119" i="1"/>
  <c r="F622" i="52" s="1"/>
  <c r="L622" i="52" s="1"/>
  <c r="U120" i="1"/>
  <c r="F308" i="52" s="1"/>
  <c r="L308" i="52" s="1"/>
  <c r="U121" i="1"/>
  <c r="F559" i="52" s="1"/>
  <c r="L559" i="52" s="1"/>
  <c r="U122" i="1"/>
  <c r="F378" i="52" s="1"/>
  <c r="L378" i="52" s="1"/>
  <c r="U123" i="1"/>
  <c r="F361" i="52" s="1"/>
  <c r="L361" i="52" s="1"/>
  <c r="U124" i="1"/>
  <c r="F408" i="52" s="1"/>
  <c r="L408" i="52" s="1"/>
  <c r="U125" i="1"/>
  <c r="F244" i="52" s="1"/>
  <c r="L244" i="52" s="1"/>
  <c r="U126" i="1"/>
  <c r="F256" i="52" s="1"/>
  <c r="L256" i="52" s="1"/>
  <c r="U127" i="1"/>
  <c r="F579" i="52" s="1"/>
  <c r="L579" i="52" s="1"/>
  <c r="U128" i="1"/>
  <c r="F649" i="52" s="1"/>
  <c r="L649" i="52" s="1"/>
  <c r="U129" i="1"/>
  <c r="F456" i="52" s="1"/>
  <c r="L456" i="52" s="1"/>
  <c r="U130" i="1"/>
  <c r="F332" i="52" s="1"/>
  <c r="L332" i="52" s="1"/>
  <c r="U131" i="1"/>
  <c r="F375" i="52" s="1"/>
  <c r="L375" i="52" s="1"/>
  <c r="U132" i="1"/>
  <c r="F430" i="52" s="1"/>
  <c r="L430" i="52" s="1"/>
  <c r="U133" i="1"/>
  <c r="F37" i="52" s="1"/>
  <c r="L37" i="52" s="1"/>
  <c r="U134" i="1"/>
  <c r="F725" i="52" s="1"/>
  <c r="L725" i="52" s="1"/>
  <c r="U135" i="1"/>
  <c r="F692" i="52" s="1"/>
  <c r="L692" i="52" s="1"/>
  <c r="U136" i="1"/>
  <c r="F116" i="52" s="1"/>
  <c r="L116" i="52" s="1"/>
  <c r="U137" i="1"/>
  <c r="F720" i="52" s="1"/>
  <c r="L720" i="52" s="1"/>
  <c r="U138" i="1"/>
  <c r="F700" i="52" s="1"/>
  <c r="L700" i="52" s="1"/>
  <c r="U139" i="1"/>
  <c r="F147" i="52" s="1"/>
  <c r="L147" i="52" s="1"/>
  <c r="U140" i="1"/>
  <c r="F732" i="52" s="1"/>
  <c r="L732" i="52" s="1"/>
  <c r="U141" i="1"/>
  <c r="F667" i="52" s="1"/>
  <c r="L667" i="52" s="1"/>
  <c r="U142" i="1"/>
  <c r="F702" i="52" s="1"/>
  <c r="L702" i="52" s="1"/>
  <c r="U143" i="1"/>
  <c r="F672" i="52" s="1"/>
  <c r="L672" i="52" s="1"/>
  <c r="U144" i="1"/>
  <c r="F119" i="52" s="1"/>
  <c r="L119" i="52" s="1"/>
  <c r="U145" i="1"/>
  <c r="F714" i="52" s="1"/>
  <c r="L714" i="52" s="1"/>
  <c r="U146" i="1"/>
  <c r="F405" i="52" s="1"/>
  <c r="L405" i="52" s="1"/>
  <c r="U147" i="1"/>
  <c r="F535" i="52" s="1"/>
  <c r="L535" i="52" s="1"/>
  <c r="U148" i="1"/>
  <c r="F235" i="52" s="1"/>
  <c r="L235" i="52" s="1"/>
  <c r="U149" i="1"/>
  <c r="F426" i="52" s="1"/>
  <c r="L426" i="52" s="1"/>
  <c r="U150" i="1"/>
  <c r="F210" i="52" s="1"/>
  <c r="L210" i="52" s="1"/>
  <c r="U151" i="1"/>
  <c r="F263" i="52" s="1"/>
  <c r="L263" i="52" s="1"/>
  <c r="U152" i="1"/>
  <c r="F486" i="52" s="1"/>
  <c r="L486" i="52" s="1"/>
  <c r="U153" i="1"/>
  <c r="F18" i="52" s="1"/>
  <c r="L18" i="52" s="1"/>
  <c r="U154" i="1"/>
  <c r="F72" i="52" s="1"/>
  <c r="L72" i="52" s="1"/>
  <c r="U155" i="1"/>
  <c r="F325" i="52" s="1"/>
  <c r="L325" i="52" s="1"/>
  <c r="U156" i="1"/>
  <c r="F727" i="52" s="1"/>
  <c r="L727" i="52" s="1"/>
  <c r="U157" i="1"/>
  <c r="F49" i="52" s="1"/>
  <c r="L49" i="52" s="1"/>
  <c r="U158" i="1"/>
  <c r="F739" i="52" s="1"/>
  <c r="L739" i="52" s="1"/>
  <c r="U159" i="1"/>
  <c r="F708" i="52" s="1"/>
  <c r="L708" i="52" s="1"/>
  <c r="U160" i="1"/>
  <c r="F643" i="52" s="1"/>
  <c r="L643" i="52" s="1"/>
  <c r="U161" i="1"/>
  <c r="F615" i="52" s="1"/>
  <c r="L615" i="52" s="1"/>
  <c r="U162" i="1"/>
  <c r="F419" i="52" s="1"/>
  <c r="L419" i="52" s="1"/>
  <c r="U163" i="1"/>
  <c r="F181" i="52" s="1"/>
  <c r="L181" i="52" s="1"/>
  <c r="U164" i="1"/>
  <c r="F191" i="52" s="1"/>
  <c r="L191" i="52" s="1"/>
  <c r="U165" i="1"/>
  <c r="F159" i="52" s="1"/>
  <c r="L159" i="52" s="1"/>
  <c r="U166" i="1"/>
  <c r="F84" i="52" s="1"/>
  <c r="L84" i="52" s="1"/>
  <c r="U167" i="1"/>
  <c r="F706" i="52" s="1"/>
  <c r="L706" i="52" s="1"/>
  <c r="U168" i="1"/>
  <c r="F610" i="52" s="1"/>
  <c r="L610" i="52" s="1"/>
  <c r="U169" i="1"/>
  <c r="F641" i="52" s="1"/>
  <c r="L641" i="52" s="1"/>
  <c r="U170" i="1"/>
  <c r="F260" i="52" s="1"/>
  <c r="L260" i="52" s="1"/>
  <c r="U171" i="1"/>
  <c r="F736" i="52" s="1"/>
  <c r="L736" i="52" s="1"/>
  <c r="U172" i="1"/>
  <c r="F32" i="52" s="1"/>
  <c r="L32" i="52" s="1"/>
  <c r="U173" i="1"/>
  <c r="F146" i="52" s="1"/>
  <c r="L146" i="52" s="1"/>
  <c r="U174" i="1"/>
  <c r="F115" i="52" s="1"/>
  <c r="L115" i="52" s="1"/>
  <c r="U175" i="1"/>
  <c r="F678" i="52" s="1"/>
  <c r="L678" i="52" s="1"/>
  <c r="U176" i="1"/>
  <c r="F530" i="52" s="1"/>
  <c r="L530" i="52" s="1"/>
  <c r="U177" i="1"/>
  <c r="F738" i="52" s="1"/>
  <c r="L738" i="52" s="1"/>
  <c r="U178" i="1"/>
  <c r="F57" i="52" s="1"/>
  <c r="L57" i="52" s="1"/>
  <c r="U179" i="1"/>
  <c r="F717" i="52" s="1"/>
  <c r="L717" i="52" s="1"/>
  <c r="U180" i="1"/>
  <c r="F130" i="52" s="1"/>
  <c r="L130" i="52" s="1"/>
  <c r="U181" i="1"/>
  <c r="F694" i="52" s="1"/>
  <c r="L694" i="52" s="1"/>
  <c r="U182" i="1"/>
  <c r="F669" i="52" s="1"/>
  <c r="L669" i="52" s="1"/>
  <c r="U183" i="1"/>
  <c r="F144" i="52" s="1"/>
  <c r="L144" i="52" s="1"/>
  <c r="U184" i="1"/>
  <c r="F166" i="52" s="1"/>
  <c r="L166" i="52" s="1"/>
  <c r="U185" i="1"/>
  <c r="F733" i="52" s="1"/>
  <c r="L733" i="52" s="1"/>
  <c r="U186" i="1"/>
  <c r="F152" i="52" s="1"/>
  <c r="L152" i="52" s="1"/>
  <c r="U187" i="1"/>
  <c r="F202" i="52" s="1"/>
  <c r="L202" i="52" s="1"/>
  <c r="U188" i="1"/>
  <c r="F198" i="52" s="1"/>
  <c r="L198" i="52" s="1"/>
  <c r="U189" i="1"/>
  <c r="F193" i="52" s="1"/>
  <c r="L193" i="52" s="1"/>
  <c r="U190" i="1"/>
  <c r="F335" i="52" s="1"/>
  <c r="L335" i="52" s="1"/>
  <c r="U191" i="1"/>
  <c r="F195" i="52" s="1"/>
  <c r="L195" i="52" s="1"/>
  <c r="U192" i="1"/>
  <c r="F40" i="52" s="1"/>
  <c r="L40" i="52" s="1"/>
  <c r="U193" i="1"/>
  <c r="F79" i="52" s="1"/>
  <c r="L79" i="52" s="1"/>
  <c r="U194" i="1"/>
  <c r="F17" i="52" s="1"/>
  <c r="L17" i="52" s="1"/>
  <c r="U195" i="1"/>
  <c r="F65" i="52" s="1"/>
  <c r="L65" i="52" s="1"/>
  <c r="U196" i="1"/>
  <c r="F208" i="52" s="1"/>
  <c r="L208" i="52" s="1"/>
  <c r="U197" i="1"/>
  <c r="F287" i="52" s="1"/>
  <c r="L287" i="52" s="1"/>
  <c r="U198" i="1"/>
  <c r="F167" i="52" s="1"/>
  <c r="L167" i="52" s="1"/>
  <c r="U199" i="1"/>
  <c r="F110" i="52" s="1"/>
  <c r="L110" i="52" s="1"/>
  <c r="U200" i="1"/>
  <c r="F709" i="52" s="1"/>
  <c r="L709" i="52" s="1"/>
  <c r="U201" i="1"/>
  <c r="F98" i="52" s="1"/>
  <c r="L98" i="52" s="1"/>
  <c r="U202" i="1"/>
  <c r="F41" i="52" s="1"/>
  <c r="L41" i="52" s="1"/>
  <c r="U203" i="1"/>
  <c r="F24" i="52" s="1"/>
  <c r="L24" i="52" s="1"/>
  <c r="U204" i="1"/>
  <c r="F340" i="52" s="1"/>
  <c r="L340" i="52" s="1"/>
  <c r="U205" i="1"/>
  <c r="F28" i="52" s="1"/>
  <c r="L28" i="52" s="1"/>
  <c r="U206" i="1"/>
  <c r="F735" i="52" s="1"/>
  <c r="L735" i="52" s="1"/>
  <c r="U207" i="1"/>
  <c r="F749" i="52" s="1"/>
  <c r="L749" i="52" s="1"/>
  <c r="U208" i="1"/>
  <c r="F639" i="52" s="1"/>
  <c r="L639" i="52" s="1"/>
  <c r="U209" i="1"/>
  <c r="F48" i="52" s="1"/>
  <c r="L48" i="52" s="1"/>
  <c r="U210" i="1"/>
  <c r="F634" i="52" s="1"/>
  <c r="L634" i="52" s="1"/>
  <c r="U211" i="1"/>
  <c r="F511" i="52" s="1"/>
  <c r="L511" i="52" s="1"/>
  <c r="U212" i="1"/>
  <c r="F293" i="52" s="1"/>
  <c r="L293" i="52" s="1"/>
  <c r="U213" i="1"/>
  <c r="F425" i="52" s="1"/>
  <c r="L425" i="52" s="1"/>
  <c r="U214" i="1"/>
  <c r="F336" i="52" s="1"/>
  <c r="L336" i="52" s="1"/>
  <c r="U215" i="1"/>
  <c r="F322" i="52" s="1"/>
  <c r="L322" i="52" s="1"/>
  <c r="U216" i="1"/>
  <c r="F595" i="52" s="1"/>
  <c r="L595" i="52" s="1"/>
  <c r="U217" i="1"/>
  <c r="F642" i="52" s="1"/>
  <c r="L642" i="52" s="1"/>
  <c r="U218" i="1"/>
  <c r="F317" i="52" s="1"/>
  <c r="L317" i="52" s="1"/>
  <c r="U219" i="1"/>
  <c r="F296" i="52" s="1"/>
  <c r="L296" i="52" s="1"/>
  <c r="U220" i="1"/>
  <c r="F59" i="52" s="1"/>
  <c r="L59" i="52" s="1"/>
  <c r="U221" i="1"/>
  <c r="F670" i="52" s="1"/>
  <c r="L670" i="52" s="1"/>
  <c r="U222" i="1"/>
  <c r="F675" i="52" s="1"/>
  <c r="L675" i="52" s="1"/>
  <c r="U223" i="1"/>
  <c r="F650" i="52" s="1"/>
  <c r="L650" i="52" s="1"/>
  <c r="U224" i="1"/>
  <c r="U225" i="1"/>
  <c r="U226" i="1"/>
  <c r="U227" i="1"/>
  <c r="U228" i="1"/>
  <c r="U229" i="1"/>
  <c r="U230" i="1"/>
  <c r="U231" i="1"/>
  <c r="F81" i="52" s="1"/>
  <c r="L81" i="52" s="1"/>
  <c r="U232" i="1"/>
  <c r="F117" i="52" s="1"/>
  <c r="L117" i="52" s="1"/>
  <c r="U233" i="1"/>
  <c r="F86" i="52" s="1"/>
  <c r="L86" i="52" s="1"/>
  <c r="U234" i="1"/>
  <c r="F404" i="52" s="1"/>
  <c r="L404" i="52" s="1"/>
  <c r="U235" i="1"/>
  <c r="F495" i="52" s="1"/>
  <c r="L495" i="52" s="1"/>
  <c r="U236" i="1"/>
  <c r="F489" i="52" s="1"/>
  <c r="L489" i="52" s="1"/>
  <c r="U237" i="1"/>
  <c r="F118" i="52" s="1"/>
  <c r="L118" i="52" s="1"/>
  <c r="U238" i="1"/>
  <c r="F33" i="52" s="1"/>
  <c r="L33" i="52" s="1"/>
  <c r="U239" i="1"/>
  <c r="F338" i="52" s="1"/>
  <c r="L338" i="52" s="1"/>
  <c r="U240" i="1"/>
  <c r="F254" i="52" s="1"/>
  <c r="L254" i="52" s="1"/>
  <c r="U241" i="1"/>
  <c r="F503" i="52" s="1"/>
  <c r="L503" i="52" s="1"/>
  <c r="U242" i="1"/>
  <c r="F20" i="52" s="1"/>
  <c r="L20" i="52" s="1"/>
  <c r="U243" i="1"/>
  <c r="F36" i="52" s="1"/>
  <c r="L36" i="52" s="1"/>
  <c r="U244" i="1"/>
  <c r="F724" i="52" s="1"/>
  <c r="L724" i="52" s="1"/>
  <c r="U245" i="1"/>
  <c r="F435" i="52" s="1"/>
  <c r="L435" i="52" s="1"/>
  <c r="U246" i="1"/>
  <c r="F397" i="52" s="1"/>
  <c r="L397" i="52" s="1"/>
  <c r="U247" i="1"/>
  <c r="F556" i="52" s="1"/>
  <c r="L556" i="52" s="1"/>
  <c r="U248" i="1"/>
  <c r="F400" i="52" s="1"/>
  <c r="L400" i="52" s="1"/>
  <c r="U249" i="1"/>
  <c r="F492" i="52" s="1"/>
  <c r="L492" i="52" s="1"/>
  <c r="U250" i="1"/>
  <c r="F145" i="52" s="1"/>
  <c r="L145" i="52" s="1"/>
  <c r="U251" i="1"/>
  <c r="F92" i="52" s="1"/>
  <c r="L92" i="52" s="1"/>
  <c r="U252" i="1"/>
  <c r="F696" i="52" s="1"/>
  <c r="L696" i="52" s="1"/>
  <c r="U253" i="1"/>
  <c r="F598" i="52" s="1"/>
  <c r="L598" i="52" s="1"/>
  <c r="U254" i="1"/>
  <c r="F716" i="52" s="1"/>
  <c r="L716" i="52" s="1"/>
  <c r="U255" i="1"/>
  <c r="F279" i="52" s="1"/>
  <c r="L279" i="52" s="1"/>
  <c r="U256" i="1"/>
  <c r="F171" i="52" s="1"/>
  <c r="L171" i="52" s="1"/>
  <c r="U257" i="1"/>
  <c r="F568" i="52" s="1"/>
  <c r="L568" i="52" s="1"/>
  <c r="U258" i="1"/>
  <c r="F518" i="52" s="1"/>
  <c r="L518" i="52" s="1"/>
  <c r="U259" i="1"/>
  <c r="F99" i="52" s="1"/>
  <c r="L99" i="52" s="1"/>
  <c r="U260" i="1"/>
  <c r="F194" i="52" s="1"/>
  <c r="L194" i="52" s="1"/>
  <c r="U261" i="1"/>
  <c r="F661" i="52" s="1"/>
  <c r="L661" i="52" s="1"/>
  <c r="U262" i="1"/>
  <c r="F500" i="52" s="1"/>
  <c r="L500" i="52" s="1"/>
  <c r="U263" i="1"/>
  <c r="F731" i="52" s="1"/>
  <c r="L731" i="52" s="1"/>
  <c r="U264" i="1"/>
  <c r="F747" i="52" s="1"/>
  <c r="L747" i="52" s="1"/>
  <c r="U265" i="1"/>
  <c r="F715" i="52" s="1"/>
  <c r="L715" i="52" s="1"/>
  <c r="U266" i="1"/>
  <c r="F718" i="52" s="1"/>
  <c r="L718" i="52" s="1"/>
  <c r="U267" i="1"/>
  <c r="F513" i="52" s="1"/>
  <c r="L513" i="52" s="1"/>
  <c r="U268" i="1"/>
  <c r="F44" i="52" s="1"/>
  <c r="L44" i="52" s="1"/>
  <c r="U269" i="1"/>
  <c r="F434" i="52" s="1"/>
  <c r="L434" i="52" s="1"/>
  <c r="U270" i="1"/>
  <c r="F105" i="52" s="1"/>
  <c r="L105" i="52" s="1"/>
  <c r="U271" i="1"/>
  <c r="F654" i="52" s="1"/>
  <c r="L654" i="52" s="1"/>
  <c r="U272" i="1"/>
  <c r="F90" i="52" s="1"/>
  <c r="L90" i="52" s="1"/>
  <c r="U273" i="1"/>
  <c r="F66" i="52" s="1"/>
  <c r="L66" i="52" s="1"/>
  <c r="U274" i="1"/>
  <c r="F212" i="52" s="1"/>
  <c r="L212" i="52" s="1"/>
  <c r="U275" i="1"/>
  <c r="F106" i="52" s="1"/>
  <c r="L106" i="52" s="1"/>
  <c r="U276" i="1"/>
  <c r="F466" i="52" s="1"/>
  <c r="L466" i="52" s="1"/>
  <c r="U277" i="1"/>
  <c r="F742" i="52" s="1"/>
  <c r="L742" i="52" s="1"/>
  <c r="U278" i="1"/>
  <c r="F204" i="52" s="1"/>
  <c r="L204" i="52" s="1"/>
  <c r="U279" i="1"/>
  <c r="F628" i="52" s="1"/>
  <c r="L628" i="52" s="1"/>
  <c r="U280" i="1"/>
  <c r="F607" i="52" s="1"/>
  <c r="L607" i="52" s="1"/>
  <c r="U281" i="1"/>
  <c r="F352" i="52" s="1"/>
  <c r="L352" i="52" s="1"/>
  <c r="U282" i="1"/>
  <c r="F309" i="52" s="1"/>
  <c r="L309" i="52" s="1"/>
  <c r="U283" i="1"/>
  <c r="F393" i="52" s="1"/>
  <c r="L393" i="52" s="1"/>
  <c r="U284" i="1"/>
  <c r="F372" i="52" s="1"/>
  <c r="L372" i="52" s="1"/>
  <c r="U285" i="1"/>
  <c r="F711" i="52" s="1"/>
  <c r="L711" i="52" s="1"/>
  <c r="U286" i="1"/>
  <c r="F213" i="52" s="1"/>
  <c r="L213" i="52" s="1"/>
  <c r="U287" i="1"/>
  <c r="F587" i="52" s="1"/>
  <c r="L587" i="52" s="1"/>
  <c r="U288" i="1"/>
  <c r="F242" i="52" s="1"/>
  <c r="L242" i="52" s="1"/>
  <c r="U289" i="1"/>
  <c r="F690" i="52" s="1"/>
  <c r="L690" i="52" s="1"/>
  <c r="U290" i="1"/>
  <c r="F652" i="52" s="1"/>
  <c r="L652" i="52" s="1"/>
  <c r="U291" i="1"/>
  <c r="F453" i="52" s="1"/>
  <c r="L453" i="52" s="1"/>
  <c r="U292" i="1"/>
  <c r="F357" i="52" s="1"/>
  <c r="L357" i="52" s="1"/>
  <c r="U293" i="1"/>
  <c r="F298" i="52" s="1"/>
  <c r="L298" i="52" s="1"/>
  <c r="U294" i="1"/>
  <c r="F321" i="52" s="1"/>
  <c r="L321" i="52" s="1"/>
  <c r="U295" i="1"/>
  <c r="F570" i="52" s="1"/>
  <c r="L570" i="52" s="1"/>
  <c r="U296" i="1"/>
  <c r="F77" i="52" s="1"/>
  <c r="L77" i="52" s="1"/>
  <c r="U297" i="1"/>
  <c r="F646" i="52" s="1"/>
  <c r="L646" i="52" s="1"/>
  <c r="U298" i="1"/>
  <c r="F163" i="52" s="1"/>
  <c r="L163" i="52" s="1"/>
  <c r="U299" i="1"/>
  <c r="F619" i="52" s="1"/>
  <c r="L619" i="52" s="1"/>
  <c r="U300" i="1"/>
  <c r="F576" i="52" s="1"/>
  <c r="L576" i="52" s="1"/>
  <c r="U301" i="1"/>
  <c r="F365" i="52" s="1"/>
  <c r="L365" i="52" s="1"/>
  <c r="U302" i="1"/>
  <c r="F291" i="52" s="1"/>
  <c r="L291" i="52" s="1"/>
  <c r="U303" i="1"/>
  <c r="F364" i="52" s="1"/>
  <c r="L364" i="52" s="1"/>
  <c r="U304" i="1"/>
  <c r="F80" i="52" s="1"/>
  <c r="L80" i="52" s="1"/>
  <c r="U305" i="1"/>
  <c r="F112" i="52" s="1"/>
  <c r="L112" i="52" s="1"/>
  <c r="U306" i="1"/>
  <c r="F381" i="52" s="1"/>
  <c r="L381" i="52" s="1"/>
  <c r="U307" i="1"/>
  <c r="F286" i="52" s="1"/>
  <c r="L286" i="52" s="1"/>
  <c r="U308" i="1"/>
  <c r="F591" i="52" s="1"/>
  <c r="L591" i="52" s="1"/>
  <c r="U309" i="1"/>
  <c r="F318" i="52" s="1"/>
  <c r="L318" i="52" s="1"/>
  <c r="U310" i="1"/>
  <c r="F67" i="52" s="1"/>
  <c r="L67" i="52" s="1"/>
  <c r="U311" i="1"/>
  <c r="F52" i="52" s="1"/>
  <c r="L52" i="52" s="1"/>
  <c r="U312" i="1"/>
  <c r="F683" i="52" s="1"/>
  <c r="L683" i="52" s="1"/>
  <c r="U313" i="1"/>
  <c r="F663" i="52" s="1"/>
  <c r="L663" i="52" s="1"/>
  <c r="U314" i="1"/>
  <c r="F342" i="52" s="1"/>
  <c r="L342" i="52" s="1"/>
  <c r="U315" i="1"/>
  <c r="F537" i="52" s="1"/>
  <c r="L537" i="52" s="1"/>
  <c r="U316" i="1"/>
  <c r="F572" i="52" s="1"/>
  <c r="L572" i="52" s="1"/>
  <c r="U317" i="1"/>
  <c r="F596" i="52" s="1"/>
  <c r="L596" i="52" s="1"/>
  <c r="U318" i="1"/>
  <c r="F297" i="52" s="1"/>
  <c r="L297" i="52" s="1"/>
  <c r="U319" i="1"/>
  <c r="F128" i="52" s="1"/>
  <c r="L128" i="52" s="1"/>
  <c r="U320" i="1"/>
  <c r="F546" i="52" s="1"/>
  <c r="L546" i="52" s="1"/>
  <c r="U321" i="1"/>
  <c r="F703" i="52" s="1"/>
  <c r="L703" i="52" s="1"/>
  <c r="U322" i="1"/>
  <c r="F134" i="52" s="1"/>
  <c r="L134" i="52" s="1"/>
  <c r="U323" i="1"/>
  <c r="F676" i="52" s="1"/>
  <c r="L676" i="52" s="1"/>
  <c r="U324" i="1"/>
  <c r="F547" i="52" s="1"/>
  <c r="L547" i="52" s="1"/>
  <c r="U325" i="1"/>
  <c r="F323" i="52" s="1"/>
  <c r="L323" i="52" s="1"/>
  <c r="U326" i="1"/>
  <c r="F487" i="52" s="1"/>
  <c r="L487" i="52" s="1"/>
  <c r="U327" i="1"/>
  <c r="F160" i="52" s="1"/>
  <c r="L160" i="52" s="1"/>
  <c r="U328" i="1"/>
  <c r="F616" i="52" s="1"/>
  <c r="L616" i="52" s="1"/>
  <c r="U329" i="1"/>
  <c r="F729" i="52" s="1"/>
  <c r="L729" i="52" s="1"/>
  <c r="U330" i="1"/>
  <c r="F94" i="52" s="1"/>
  <c r="L94" i="52" s="1"/>
  <c r="U331" i="1"/>
  <c r="F231" i="52" s="1"/>
  <c r="L231" i="52" s="1"/>
  <c r="U332" i="1"/>
  <c r="F507" i="52" s="1"/>
  <c r="L507" i="52" s="1"/>
  <c r="U333" i="1"/>
  <c r="F295" i="52" s="1"/>
  <c r="L295" i="52" s="1"/>
  <c r="U334" i="1"/>
  <c r="F395" i="52" s="1"/>
  <c r="L395" i="52" s="1"/>
  <c r="U335" i="1"/>
  <c r="F476" i="52" s="1"/>
  <c r="L476" i="52" s="1"/>
  <c r="U336" i="1"/>
  <c r="F561" i="52" s="1"/>
  <c r="L561" i="52" s="1"/>
  <c r="U337" i="1"/>
  <c r="F376" i="52" s="1"/>
  <c r="L376" i="52" s="1"/>
  <c r="U338" i="1"/>
  <c r="F228" i="52" s="1"/>
  <c r="L228" i="52" s="1"/>
  <c r="U339" i="1"/>
  <c r="F355" i="52" s="1"/>
  <c r="L355" i="52" s="1"/>
  <c r="U340" i="1"/>
  <c r="F241" i="52" s="1"/>
  <c r="L241" i="52" s="1"/>
  <c r="U341" i="1"/>
  <c r="F432" i="52" s="1"/>
  <c r="L432" i="52" s="1"/>
  <c r="U342" i="1"/>
  <c r="F46" i="52" s="1"/>
  <c r="L46" i="52" s="1"/>
  <c r="U343" i="1"/>
  <c r="F139" i="52" s="1"/>
  <c r="L139" i="52" s="1"/>
  <c r="U344" i="1"/>
  <c r="F175" i="52" s="1"/>
  <c r="L175" i="52" s="1"/>
  <c r="U345" i="1"/>
  <c r="F261" i="52" s="1"/>
  <c r="L261" i="52" s="1"/>
  <c r="U346" i="1"/>
  <c r="F519" i="52" s="1"/>
  <c r="L519" i="52" s="1"/>
  <c r="U347" i="1"/>
  <c r="F259" i="52" s="1"/>
  <c r="L259" i="52" s="1"/>
  <c r="U348" i="1"/>
  <c r="F360" i="52" s="1"/>
  <c r="L360" i="52" s="1"/>
  <c r="U349" i="1"/>
  <c r="F528" i="52" s="1"/>
  <c r="L528" i="52" s="1"/>
  <c r="U350" i="1"/>
  <c r="F42" i="52" s="1"/>
  <c r="L42" i="52" s="1"/>
  <c r="U351" i="1"/>
  <c r="F136" i="52" s="1"/>
  <c r="L136" i="52" s="1"/>
  <c r="U352" i="1"/>
  <c r="F501" i="52" s="1"/>
  <c r="L501" i="52" s="1"/>
  <c r="U353" i="1"/>
  <c r="F417" i="52" s="1"/>
  <c r="L417" i="52" s="1"/>
  <c r="U354" i="1"/>
  <c r="F102" i="52" s="1"/>
  <c r="L102" i="52" s="1"/>
  <c r="U355" i="1"/>
  <c r="F571" i="52" s="1"/>
  <c r="L571" i="52" s="1"/>
  <c r="U356" i="1"/>
  <c r="F273" i="52" s="1"/>
  <c r="L273" i="52" s="1"/>
  <c r="U357" i="1"/>
  <c r="F23" i="52" s="1"/>
  <c r="L23" i="52" s="1"/>
  <c r="U358" i="1"/>
  <c r="F64" i="52" s="1"/>
  <c r="L64" i="52" s="1"/>
  <c r="U359" i="1"/>
  <c r="F63" i="52" s="1"/>
  <c r="L63" i="52" s="1"/>
  <c r="U360" i="1"/>
  <c r="F45" i="52" s="1"/>
  <c r="L45" i="52" s="1"/>
  <c r="U361" i="1"/>
  <c r="F211" i="52" s="1"/>
  <c r="L211" i="52" s="1"/>
  <c r="U362" i="1"/>
  <c r="F307" i="52" s="1"/>
  <c r="L307" i="52" s="1"/>
  <c r="U363" i="1"/>
  <c r="F179" i="52" s="1"/>
  <c r="L179" i="52" s="1"/>
  <c r="U364" i="1"/>
  <c r="F165" i="52" s="1"/>
  <c r="L165" i="52" s="1"/>
  <c r="U365" i="1"/>
  <c r="F740" i="52" s="1"/>
  <c r="L740" i="52" s="1"/>
  <c r="U366" i="1"/>
  <c r="F728" i="52" s="1"/>
  <c r="L728" i="52" s="1"/>
  <c r="U367" i="1"/>
  <c r="F47" i="52" s="1"/>
  <c r="L47" i="52" s="1"/>
  <c r="U368" i="1"/>
  <c r="F745" i="52" s="1"/>
  <c r="L745" i="52" s="1"/>
  <c r="U369" i="1"/>
  <c r="F737" i="52" s="1"/>
  <c r="L737" i="52" s="1"/>
  <c r="U370" i="1"/>
  <c r="F107" i="52" s="1"/>
  <c r="L107" i="52" s="1"/>
  <c r="U371" i="1"/>
  <c r="F133" i="52" s="1"/>
  <c r="L133" i="52" s="1"/>
  <c r="U372" i="1"/>
  <c r="F85" i="52" s="1"/>
  <c r="L85" i="52" s="1"/>
  <c r="U373" i="1"/>
  <c r="F265" i="52" s="1"/>
  <c r="L265" i="52" s="1"/>
  <c r="U374" i="1"/>
  <c r="F93" i="52" s="1"/>
  <c r="L93" i="52" s="1"/>
  <c r="U375" i="1"/>
  <c r="F743" i="52" s="1"/>
  <c r="L743" i="52" s="1"/>
  <c r="U376" i="1"/>
  <c r="F124" i="52" s="1"/>
  <c r="L124" i="52" s="1"/>
  <c r="U377" i="1"/>
  <c r="F603" i="52" s="1"/>
  <c r="L603" i="52" s="1"/>
  <c r="U378" i="1"/>
  <c r="F153" i="52" s="1"/>
  <c r="L153" i="52" s="1"/>
  <c r="U379" i="1"/>
  <c r="F74" i="52" s="1"/>
  <c r="L74" i="52" s="1"/>
  <c r="U380" i="1"/>
  <c r="F726" i="52" s="1"/>
  <c r="L726" i="52" s="1"/>
  <c r="U381" i="1"/>
  <c r="F578" i="52" s="1"/>
  <c r="L578" i="52" s="1"/>
  <c r="U382" i="1"/>
  <c r="F10" i="52" s="1"/>
  <c r="L10" i="52" s="1"/>
  <c r="U383" i="1"/>
  <c r="F177" i="52" s="1"/>
  <c r="L177" i="52" s="1"/>
  <c r="U384" i="1"/>
  <c r="F55" i="52" s="1"/>
  <c r="L55" i="52" s="1"/>
  <c r="U385" i="1"/>
  <c r="F51" i="52" s="1"/>
  <c r="L51" i="52" s="1"/>
  <c r="U386" i="1"/>
  <c r="F205" i="52" s="1"/>
  <c r="L205" i="52" s="1"/>
  <c r="U387" i="1"/>
  <c r="F162" i="52" s="1"/>
  <c r="L162" i="52" s="1"/>
  <c r="U388" i="1"/>
  <c r="F608" i="52" s="1"/>
  <c r="L608" i="52" s="1"/>
  <c r="U389" i="1"/>
  <c r="F243" i="52" s="1"/>
  <c r="L243" i="52" s="1"/>
  <c r="U390" i="1"/>
  <c r="F656" i="52" s="1"/>
  <c r="L656" i="52" s="1"/>
  <c r="U391" i="1"/>
  <c r="F467" i="52" s="1"/>
  <c r="L467" i="52" s="1"/>
  <c r="U392" i="1"/>
  <c r="F138" i="52" s="1"/>
  <c r="L138" i="52" s="1"/>
  <c r="U393" i="1"/>
  <c r="F664" i="52" s="1"/>
  <c r="L664" i="52" s="1"/>
  <c r="U394" i="1"/>
  <c r="F61" i="52" s="1"/>
  <c r="L61" i="52" s="1"/>
  <c r="U395" i="1"/>
  <c r="F97" i="52" s="1"/>
  <c r="L97" i="52" s="1"/>
  <c r="U396" i="1"/>
  <c r="F684" i="52" s="1"/>
  <c r="L684" i="52" s="1"/>
  <c r="U397" i="1"/>
  <c r="F431" i="52" s="1"/>
  <c r="L431" i="52" s="1"/>
  <c r="U398" i="1"/>
  <c r="F618" i="52" s="1"/>
  <c r="L618" i="52" s="1"/>
  <c r="U399" i="1"/>
  <c r="F225" i="52" s="1"/>
  <c r="L225" i="52" s="1"/>
  <c r="U400" i="1"/>
  <c r="F253" i="52" s="1"/>
  <c r="L253" i="52" s="1"/>
  <c r="U401" i="1"/>
  <c r="F196" i="52" s="1"/>
  <c r="L196" i="52" s="1"/>
  <c r="U402" i="1"/>
  <c r="F148" i="52" s="1"/>
  <c r="L148" i="52" s="1"/>
  <c r="U403" i="1"/>
  <c r="F39" i="52" s="1"/>
  <c r="L39" i="52" s="1"/>
  <c r="U404" i="1"/>
  <c r="F187" i="52" s="1"/>
  <c r="L187" i="52" s="1"/>
  <c r="U405" i="1"/>
  <c r="F154" i="52" s="1"/>
  <c r="L154" i="52" s="1"/>
  <c r="U406" i="1"/>
  <c r="F721" i="52" s="1"/>
  <c r="L721" i="52" s="1"/>
  <c r="U407" i="1"/>
  <c r="F536" i="52" s="1"/>
  <c r="L536" i="52" s="1"/>
  <c r="U408" i="1"/>
  <c r="F581" i="52" s="1"/>
  <c r="L581" i="52" s="1"/>
  <c r="U409" i="1"/>
  <c r="F662" i="52" s="1"/>
  <c r="L662" i="52" s="1"/>
  <c r="U410" i="1"/>
  <c r="F627" i="52" s="1"/>
  <c r="L627" i="52" s="1"/>
  <c r="U411" i="1"/>
  <c r="F232" i="52" s="1"/>
  <c r="L232" i="52" s="1"/>
  <c r="U412" i="1"/>
  <c r="F368" i="52" s="1"/>
  <c r="L368" i="52" s="1"/>
  <c r="U413" i="1"/>
  <c r="F633" i="52" s="1"/>
  <c r="L633" i="52" s="1"/>
  <c r="U414" i="1"/>
  <c r="F183" i="52" s="1"/>
  <c r="L183" i="52" s="1"/>
  <c r="U415" i="1"/>
  <c r="F499" i="52" s="1"/>
  <c r="L499" i="52" s="1"/>
  <c r="U416" i="1"/>
  <c r="F479" i="52" s="1"/>
  <c r="L479" i="52" s="1"/>
  <c r="U417" i="1"/>
  <c r="F370" i="52" s="1"/>
  <c r="L370" i="52" s="1"/>
  <c r="U418" i="1"/>
  <c r="F275" i="52" s="1"/>
  <c r="L275" i="52" s="1"/>
  <c r="U419" i="1"/>
  <c r="F149" i="52" s="1"/>
  <c r="L149" i="52" s="1"/>
  <c r="U420" i="1"/>
  <c r="F176" i="52" s="1"/>
  <c r="L176" i="52" s="1"/>
  <c r="U421" i="1"/>
  <c r="F705" i="52" s="1"/>
  <c r="L705" i="52" s="1"/>
  <c r="U422" i="1"/>
  <c r="F674" i="52" s="1"/>
  <c r="L674" i="52" s="1"/>
  <c r="U423" i="1"/>
  <c r="F472" i="52" s="1"/>
  <c r="L472" i="52" s="1"/>
  <c r="U424" i="1"/>
  <c r="F169" i="52" s="1"/>
  <c r="L169" i="52" s="1"/>
  <c r="U425" i="1"/>
  <c r="F123" i="52" s="1"/>
  <c r="L123" i="52" s="1"/>
  <c r="U426" i="1"/>
  <c r="F367" i="52" s="1"/>
  <c r="L367" i="52" s="1"/>
  <c r="U427" i="1"/>
  <c r="F420" i="52" s="1"/>
  <c r="L420" i="52" s="1"/>
  <c r="U428" i="1"/>
  <c r="F62" i="52" s="1"/>
  <c r="L62" i="52" s="1"/>
  <c r="U429" i="1"/>
  <c r="F462" i="52" s="1"/>
  <c r="L462" i="52" s="1"/>
  <c r="U430" i="1"/>
  <c r="F533" i="52" s="1"/>
  <c r="L533" i="52" s="1"/>
  <c r="U431" i="1"/>
  <c r="F471" i="52" s="1"/>
  <c r="L471" i="52" s="1"/>
  <c r="U432" i="1"/>
  <c r="F602" i="52" s="1"/>
  <c r="L602" i="52" s="1"/>
  <c r="U433" i="1"/>
  <c r="F390" i="52" s="1"/>
  <c r="L390" i="52" s="1"/>
  <c r="U434" i="1"/>
  <c r="F427" i="52" s="1"/>
  <c r="L427" i="52" s="1"/>
  <c r="U435" i="1"/>
  <c r="U436" i="1"/>
  <c r="F629" i="52" s="1"/>
  <c r="L629" i="52" s="1"/>
  <c r="U437" i="1"/>
  <c r="F330" i="52" s="1"/>
  <c r="L330" i="52" s="1"/>
  <c r="U438" i="1"/>
  <c r="F449" i="52" s="1"/>
  <c r="L449" i="52" s="1"/>
  <c r="U439" i="1"/>
  <c r="F567" i="52" s="1"/>
  <c r="L567" i="52" s="1"/>
  <c r="U440" i="1"/>
  <c r="F679" i="52" s="1"/>
  <c r="L679" i="52" s="1"/>
  <c r="U441" i="1"/>
  <c r="F480" i="52" s="1"/>
  <c r="L480" i="52" s="1"/>
  <c r="U442" i="1"/>
  <c r="F658" i="52" s="1"/>
  <c r="L658" i="52" s="1"/>
  <c r="U443" i="1"/>
  <c r="F255" i="52" s="1"/>
  <c r="L255" i="52" s="1"/>
  <c r="U444" i="1"/>
  <c r="F251" i="52" s="1"/>
  <c r="L251" i="52" s="1"/>
  <c r="U445" i="1"/>
  <c r="F553" i="52" s="1"/>
  <c r="L553" i="52" s="1"/>
  <c r="U446" i="1"/>
  <c r="F345" i="52" s="1"/>
  <c r="L345" i="52" s="1"/>
  <c r="U447" i="1"/>
  <c r="F504" i="52" s="1"/>
  <c r="L504" i="52" s="1"/>
  <c r="U448" i="1"/>
  <c r="F712" i="52" s="1"/>
  <c r="L712" i="52" s="1"/>
  <c r="U449" i="1"/>
  <c r="F170" i="52" s="1"/>
  <c r="L170" i="52" s="1"/>
  <c r="U450" i="1"/>
  <c r="F185" i="52" s="1"/>
  <c r="L185" i="52" s="1"/>
  <c r="U451" i="1"/>
  <c r="F560" i="52" s="1"/>
  <c r="L560" i="52" s="1"/>
  <c r="U452" i="1"/>
  <c r="F366" i="52" s="1"/>
  <c r="L366" i="52" s="1"/>
  <c r="U453" i="1"/>
  <c r="F437" i="52" s="1"/>
  <c r="L437" i="52" s="1"/>
  <c r="U454" i="1"/>
  <c r="F158" i="52" s="1"/>
  <c r="L158" i="52" s="1"/>
  <c r="U455" i="1"/>
  <c r="F221" i="52" s="1"/>
  <c r="L221" i="52" s="1"/>
  <c r="U456" i="1"/>
  <c r="F442" i="52" s="1"/>
  <c r="L442" i="52" s="1"/>
  <c r="U457" i="1"/>
  <c r="F289" i="52" s="1"/>
  <c r="L289" i="52" s="1"/>
  <c r="U458" i="1"/>
  <c r="F414" i="52" s="1"/>
  <c r="L414" i="52" s="1"/>
  <c r="U459" i="1"/>
  <c r="F497" i="52" s="1"/>
  <c r="L497" i="52" s="1"/>
  <c r="U460" i="1"/>
  <c r="F282" i="52" s="1"/>
  <c r="L282" i="52" s="1"/>
  <c r="U461" i="1"/>
  <c r="F454" i="52" s="1"/>
  <c r="L454" i="52" s="1"/>
  <c r="U462" i="1"/>
  <c r="F268" i="52" s="1"/>
  <c r="L268" i="52" s="1"/>
  <c r="U463" i="1"/>
  <c r="F460" i="52" s="1"/>
  <c r="L460" i="52" s="1"/>
  <c r="U464" i="1"/>
  <c r="F613" i="52" s="1"/>
  <c r="L613" i="52" s="1"/>
  <c r="U465" i="1"/>
  <c r="F418" i="52" s="1"/>
  <c r="L418" i="52" s="1"/>
  <c r="U466" i="1"/>
  <c r="F224" i="52" s="1"/>
  <c r="L224" i="52" s="1"/>
  <c r="U467" i="1"/>
  <c r="F137" i="52" s="1"/>
  <c r="L137" i="52" s="1"/>
  <c r="U468" i="1"/>
  <c r="F385" i="52" s="1"/>
  <c r="L385" i="52" s="1"/>
  <c r="U469" i="1"/>
  <c r="F517" i="52" s="1"/>
  <c r="L517" i="52" s="1"/>
  <c r="U470" i="1"/>
  <c r="F411" i="52" s="1"/>
  <c r="U471" i="1"/>
  <c r="F403" i="52" s="1"/>
  <c r="L403" i="52" s="1"/>
  <c r="U472" i="1"/>
  <c r="F590" i="52" s="1"/>
  <c r="L590" i="52" s="1"/>
  <c r="U473" i="1"/>
  <c r="F407" i="52" s="1"/>
  <c r="L407" i="52" s="1"/>
  <c r="U474" i="1"/>
  <c r="F87" i="52" s="1"/>
  <c r="L87" i="52" s="1"/>
  <c r="U475" i="1"/>
  <c r="F164" i="52" s="1"/>
  <c r="L164" i="52" s="1"/>
  <c r="U476" i="1"/>
  <c r="F349" i="52" s="1"/>
  <c r="L349" i="52" s="1"/>
  <c r="U477" i="1"/>
  <c r="F135" i="52" s="1"/>
  <c r="L135" i="52" s="1"/>
  <c r="U478" i="1"/>
  <c r="F333" i="52" s="1"/>
  <c r="L333" i="52" s="1"/>
  <c r="U479" i="1"/>
  <c r="F488" i="52" s="1"/>
  <c r="L488" i="52" s="1"/>
  <c r="U480" i="1"/>
  <c r="F719" i="52" s="1"/>
  <c r="L719" i="52" s="1"/>
  <c r="U481" i="1"/>
  <c r="F635" i="52" s="1"/>
  <c r="L635" i="52" s="1"/>
  <c r="U482" i="1"/>
  <c r="F523" i="52" s="1"/>
  <c r="L523" i="52" s="1"/>
  <c r="U483" i="1"/>
  <c r="F644" i="52" s="1"/>
  <c r="L644" i="52" s="1"/>
  <c r="U484" i="1"/>
  <c r="F562" i="52" s="1"/>
  <c r="L562" i="52" s="1"/>
  <c r="U485" i="1"/>
  <c r="F359" i="52" s="1"/>
  <c r="L359" i="52" s="1"/>
  <c r="U486" i="1"/>
  <c r="F651" i="52" s="1"/>
  <c r="L651" i="52" s="1"/>
  <c r="U487" i="1"/>
  <c r="F436" i="52" s="1"/>
  <c r="L436" i="52" s="1"/>
  <c r="U488" i="1"/>
  <c r="F383" i="52" s="1"/>
  <c r="L383" i="52" s="1"/>
  <c r="U489" i="1"/>
  <c r="F305" i="52" s="1"/>
  <c r="L305" i="52" s="1"/>
  <c r="U490" i="1"/>
  <c r="F337" i="52" s="1"/>
  <c r="L337" i="52" s="1"/>
  <c r="U491" i="1"/>
  <c r="F22" i="52" s="1"/>
  <c r="L22" i="52" s="1"/>
  <c r="U492" i="1"/>
  <c r="F440" i="52" s="1"/>
  <c r="L440" i="52" s="1"/>
  <c r="U493" i="1"/>
  <c r="F524" i="52" s="1"/>
  <c r="L524" i="52" s="1"/>
  <c r="U494" i="1"/>
  <c r="F278" i="52" s="1"/>
  <c r="L278" i="52" s="1"/>
  <c r="U495" i="1"/>
  <c r="F583" i="52" s="1"/>
  <c r="L583" i="52" s="1"/>
  <c r="U496" i="1"/>
  <c r="F545" i="52" s="1"/>
  <c r="L545" i="52" s="1"/>
  <c r="U497" i="1"/>
  <c r="F564" i="52" s="1"/>
  <c r="L564" i="52" s="1"/>
  <c r="U498" i="1"/>
  <c r="F686" i="52" s="1"/>
  <c r="L686" i="52" s="1"/>
  <c r="U499" i="1"/>
  <c r="F101" i="52" s="1"/>
  <c r="L101" i="52" s="1"/>
  <c r="U500" i="1"/>
  <c r="F319" i="52" s="1"/>
  <c r="L319" i="52" s="1"/>
  <c r="U501" i="1"/>
  <c r="F270" i="52" s="1"/>
  <c r="L270" i="52" s="1"/>
  <c r="U502" i="1"/>
  <c r="F120" i="52" s="1"/>
  <c r="L120" i="52" s="1"/>
  <c r="U503" i="1"/>
  <c r="F125" i="52" s="1"/>
  <c r="L125" i="52" s="1"/>
  <c r="U504" i="1"/>
  <c r="F531" i="52" s="1"/>
  <c r="L531" i="52" s="1"/>
  <c r="U505" i="1"/>
  <c r="F637" i="52" s="1"/>
  <c r="L637" i="52" s="1"/>
  <c r="U506" i="1"/>
  <c r="F550" i="52" s="1"/>
  <c r="L550" i="52" s="1"/>
  <c r="U507" i="1"/>
  <c r="F548" i="52" s="1"/>
  <c r="L548" i="52" s="1"/>
  <c r="U508" i="1"/>
  <c r="F496" i="52" s="1"/>
  <c r="L496" i="52" s="1"/>
  <c r="U509" i="1"/>
  <c r="F131" i="52" s="1"/>
  <c r="L131" i="52" s="1"/>
  <c r="U510" i="1"/>
  <c r="F542" i="52" s="1"/>
  <c r="L542" i="52" s="1"/>
  <c r="U511" i="1"/>
  <c r="F168" i="52" s="1"/>
  <c r="L168" i="52" s="1"/>
  <c r="U512" i="1"/>
  <c r="F485" i="52" s="1"/>
  <c r="L485" i="52" s="1"/>
  <c r="U513" i="1"/>
  <c r="F140" i="52" s="1"/>
  <c r="L140" i="52" s="1"/>
  <c r="U514" i="1"/>
  <c r="F25" i="52" s="1"/>
  <c r="L25" i="52" s="1"/>
  <c r="U515" i="1"/>
  <c r="F156" i="52" s="1"/>
  <c r="L156" i="52" s="1"/>
  <c r="U516" i="1"/>
  <c r="F593" i="52" s="1"/>
  <c r="L593" i="52" s="1"/>
  <c r="U517" i="1"/>
  <c r="F277" i="52" s="1"/>
  <c r="L277" i="52" s="1"/>
  <c r="U518" i="1"/>
  <c r="F539" i="52" s="1"/>
  <c r="L539" i="52" s="1"/>
  <c r="U519" i="1"/>
  <c r="F236" i="52" s="1"/>
  <c r="L236" i="52" s="1"/>
  <c r="U520" i="1"/>
  <c r="F363" i="52" s="1"/>
  <c r="L363" i="52" s="1"/>
  <c r="U521" i="1"/>
  <c r="F461" i="52" s="1"/>
  <c r="L461" i="52" s="1"/>
  <c r="U522" i="1"/>
  <c r="U523" i="1"/>
  <c r="F710" i="52" s="1"/>
  <c r="L710" i="52" s="1"/>
  <c r="U524" i="1"/>
  <c r="F597" i="52" s="1"/>
  <c r="L597" i="52" s="1"/>
  <c r="U525" i="1"/>
  <c r="F316" i="52" s="1"/>
  <c r="L316" i="52" s="1"/>
  <c r="U526" i="1"/>
  <c r="F292" i="52" s="1"/>
  <c r="L292" i="52" s="1"/>
  <c r="U527" i="1"/>
  <c r="F209" i="52" s="1"/>
  <c r="L209" i="52" s="1"/>
  <c r="U528" i="1"/>
  <c r="F192" i="52" s="1"/>
  <c r="L192" i="52" s="1"/>
  <c r="U529" i="1"/>
  <c r="F122" i="52" s="1"/>
  <c r="L122" i="52" s="1"/>
  <c r="U530" i="1"/>
  <c r="F527" i="52" s="1"/>
  <c r="L527" i="52" s="1"/>
  <c r="U531" i="1"/>
  <c r="F691" i="52" s="1"/>
  <c r="L691" i="52" s="1"/>
  <c r="U532" i="1"/>
  <c r="F184" i="52" s="1"/>
  <c r="L184" i="52" s="1"/>
  <c r="U533" i="1"/>
  <c r="F347" i="52" s="1"/>
  <c r="L347" i="52" s="1"/>
  <c r="U534" i="1"/>
  <c r="F491" i="52" s="1"/>
  <c r="L491" i="52" s="1"/>
  <c r="U535" i="1"/>
  <c r="F334" i="52" s="1"/>
  <c r="L334" i="52" s="1"/>
  <c r="U536" i="1"/>
  <c r="F315" i="52" s="1"/>
  <c r="L315" i="52" s="1"/>
  <c r="U537" i="1"/>
  <c r="F470" i="52" s="1"/>
  <c r="L470" i="52" s="1"/>
  <c r="U538" i="1"/>
  <c r="F245" i="52" s="1"/>
  <c r="L245" i="52" s="1"/>
  <c r="U539" i="1"/>
  <c r="F73" i="52" s="1"/>
  <c r="L73" i="52" s="1"/>
  <c r="U540" i="1"/>
  <c r="F584" i="52" s="1"/>
  <c r="L584" i="52" s="1"/>
  <c r="U541" i="1"/>
  <c r="F394" i="52" s="1"/>
  <c r="L394" i="52" s="1"/>
  <c r="U542" i="1"/>
  <c r="F353" i="52" s="1"/>
  <c r="L353" i="52" s="1"/>
  <c r="U543" i="1"/>
  <c r="F200" i="52" s="1"/>
  <c r="L200" i="52" s="1"/>
  <c r="U544" i="1"/>
  <c r="F75" i="52" s="1"/>
  <c r="L75" i="52" s="1"/>
  <c r="U545" i="1"/>
  <c r="F473" i="52" s="1"/>
  <c r="L473" i="52" s="1"/>
  <c r="U546" i="1"/>
  <c r="F35" i="52" s="1"/>
  <c r="L35" i="52" s="1"/>
  <c r="U547" i="1"/>
  <c r="F34" i="52" s="1"/>
  <c r="L34" i="52" s="1"/>
  <c r="U548" i="1"/>
  <c r="F493" i="52" s="1"/>
  <c r="L493" i="52" s="1"/>
  <c r="U549" i="1"/>
  <c r="F311" i="52" s="1"/>
  <c r="L311" i="52" s="1"/>
  <c r="U550" i="1"/>
  <c r="F280" i="52" s="1"/>
  <c r="L280" i="52" s="1"/>
  <c r="U551" i="1"/>
  <c r="F585" i="52" s="1"/>
  <c r="L585" i="52" s="1"/>
  <c r="U552" i="1"/>
  <c r="F509" i="52" s="1"/>
  <c r="L509" i="52" s="1"/>
  <c r="U553" i="1"/>
  <c r="F285" i="52" s="1"/>
  <c r="L285" i="52" s="1"/>
  <c r="U554" i="1"/>
  <c r="F730" i="52" s="1"/>
  <c r="L730" i="52" s="1"/>
  <c r="U555" i="1"/>
  <c r="F276" i="52" s="1"/>
  <c r="L276" i="52" s="1"/>
  <c r="U556" i="1"/>
  <c r="F465" i="52" s="1"/>
  <c r="L465" i="52" s="1"/>
  <c r="U557" i="1"/>
  <c r="F312" i="52" s="1"/>
  <c r="L312" i="52" s="1"/>
  <c r="U558" i="1"/>
  <c r="F141" i="52" s="1"/>
  <c r="L141" i="52" s="1"/>
  <c r="U559" i="1"/>
  <c r="F402" i="52" s="1"/>
  <c r="L402" i="52" s="1"/>
  <c r="U560" i="1"/>
  <c r="F569" i="52" s="1"/>
  <c r="L569" i="52" s="1"/>
  <c r="U561" i="1"/>
  <c r="F422" i="52" s="1"/>
  <c r="L422" i="52" s="1"/>
  <c r="U562" i="1"/>
  <c r="F108" i="52" s="1"/>
  <c r="L108" i="52" s="1"/>
  <c r="U563" i="1"/>
  <c r="F82" i="52" s="1"/>
  <c r="L82" i="52" s="1"/>
  <c r="U564" i="1"/>
  <c r="F439" i="52" s="1"/>
  <c r="L439" i="52" s="1"/>
  <c r="U565" i="1"/>
  <c r="F226" i="52" s="1"/>
  <c r="L226" i="52" s="1"/>
  <c r="U566" i="1"/>
  <c r="F681" i="52" s="1"/>
  <c r="L681" i="52" s="1"/>
  <c r="U567" i="1"/>
  <c r="F573" i="52" s="1"/>
  <c r="L573" i="52" s="1"/>
  <c r="U568" i="1"/>
  <c r="F451" i="52" s="1"/>
  <c r="L451" i="52" s="1"/>
  <c r="U569" i="1"/>
  <c r="F630" i="52" s="1"/>
  <c r="L630" i="52" s="1"/>
  <c r="U570" i="1"/>
  <c r="F389" i="52" s="1"/>
  <c r="L389" i="52" s="1"/>
  <c r="U571" i="1"/>
  <c r="F599" i="52" s="1"/>
  <c r="L599" i="52" s="1"/>
  <c r="U572" i="1"/>
  <c r="F589" i="52" s="1"/>
  <c r="L589" i="52" s="1"/>
  <c r="U573" i="1"/>
  <c r="F386" i="52" s="1"/>
  <c r="L386" i="52" s="1"/>
  <c r="U574" i="1"/>
  <c r="F577" i="52" s="1"/>
  <c r="L577" i="52" s="1"/>
  <c r="U575" i="1"/>
  <c r="F477" i="52" s="1"/>
  <c r="L477" i="52" s="1"/>
  <c r="U576" i="1"/>
  <c r="F428" i="52" s="1"/>
  <c r="L428" i="52" s="1"/>
  <c r="U577" i="1"/>
  <c r="F544" i="52" s="1"/>
  <c r="L544" i="52" s="1"/>
  <c r="U578" i="1"/>
  <c r="F510" i="52" s="1"/>
  <c r="L510" i="52" s="1"/>
  <c r="U579" i="1"/>
  <c r="F438" i="52" s="1"/>
  <c r="L438" i="52" s="1"/>
  <c r="U580" i="1"/>
  <c r="F398" i="52" s="1"/>
  <c r="L398" i="52" s="1"/>
  <c r="U581" i="1"/>
  <c r="F362" i="52" s="1"/>
  <c r="L362" i="52" s="1"/>
  <c r="U582" i="1"/>
  <c r="F514" i="52" s="1"/>
  <c r="L514" i="52" s="1"/>
  <c r="U583" i="1"/>
  <c r="F127" i="52" s="1"/>
  <c r="L127" i="52" s="1"/>
  <c r="U584" i="1"/>
  <c r="F580" i="52" s="1"/>
  <c r="L580" i="52" s="1"/>
  <c r="U585" i="1"/>
  <c r="F516" i="52" s="1"/>
  <c r="L516" i="52" s="1"/>
  <c r="U586" i="1"/>
  <c r="F459" i="52" s="1"/>
  <c r="L459" i="52" s="1"/>
  <c r="U587" i="1"/>
  <c r="F543" i="52" s="1"/>
  <c r="L543" i="52" s="1"/>
  <c r="U588" i="1"/>
  <c r="F215" i="52" s="1"/>
  <c r="L215" i="52" s="1"/>
  <c r="U589" i="1"/>
  <c r="F132" i="52" s="1"/>
  <c r="L132" i="52" s="1"/>
  <c r="U590" i="1"/>
  <c r="F443" i="52" s="1"/>
  <c r="L443" i="52" s="1"/>
  <c r="U591" i="1"/>
  <c r="F575" i="52" s="1"/>
  <c r="L575" i="52" s="1"/>
  <c r="U592" i="1"/>
  <c r="F384" i="52" s="1"/>
  <c r="L384" i="52" s="1"/>
  <c r="U593" i="1"/>
  <c r="F673" i="52" s="1"/>
  <c r="L673" i="52" s="1"/>
  <c r="U594" i="1"/>
  <c r="F240" i="52" s="1"/>
  <c r="L240" i="52" s="1"/>
  <c r="U595" i="1"/>
  <c r="F746" i="52" s="1"/>
  <c r="L746" i="52" s="1"/>
  <c r="U596" i="1"/>
  <c r="F238" i="52" s="1"/>
  <c r="L238" i="52" s="1"/>
  <c r="U597" i="1"/>
  <c r="F344" i="52" s="1"/>
  <c r="L344" i="52" s="1"/>
  <c r="U598" i="1"/>
  <c r="F248" i="52" s="1"/>
  <c r="L248" i="52" s="1"/>
  <c r="U599" i="1"/>
  <c r="F631" i="52" s="1"/>
  <c r="L631" i="52" s="1"/>
  <c r="U600" i="1"/>
  <c r="F698" i="52" s="1"/>
  <c r="L698" i="52" s="1"/>
  <c r="U601" i="1"/>
  <c r="F526" i="52" s="1"/>
  <c r="L526" i="52" s="1"/>
  <c r="U602" i="1"/>
  <c r="F554" i="52" s="1"/>
  <c r="L554" i="52" s="1"/>
  <c r="U603" i="1"/>
  <c r="F557" i="52" s="1"/>
  <c r="L557" i="52" s="1"/>
  <c r="U604" i="1"/>
  <c r="F314" i="52" s="1"/>
  <c r="L314" i="52" s="1"/>
  <c r="U605" i="1"/>
  <c r="F558" i="52" s="1"/>
  <c r="L558" i="52" s="1"/>
  <c r="U606" i="1"/>
  <c r="F621" i="52" s="1"/>
  <c r="L621" i="52" s="1"/>
  <c r="U607" i="1"/>
  <c r="F409" i="52" s="1"/>
  <c r="L409" i="52" s="1"/>
  <c r="U608" i="1"/>
  <c r="F331" i="52" s="1"/>
  <c r="L331" i="52" s="1"/>
  <c r="U609" i="1"/>
  <c r="F625" i="52" s="1"/>
  <c r="L625" i="52" s="1"/>
  <c r="U610" i="1"/>
  <c r="F515" i="52" s="1"/>
  <c r="L515" i="52" s="1"/>
  <c r="U611" i="1"/>
  <c r="F30" i="52" s="1"/>
  <c r="L30" i="52" s="1"/>
  <c r="U612" i="1"/>
  <c r="F68" i="52" s="1"/>
  <c r="L68" i="52" s="1"/>
  <c r="U613" i="1"/>
  <c r="F126" i="52" s="1"/>
  <c r="L126" i="52" s="1"/>
  <c r="U614" i="1"/>
  <c r="F377" i="52" s="1"/>
  <c r="L377" i="52" s="1"/>
  <c r="U615" i="1"/>
  <c r="F272" i="52" s="1"/>
  <c r="L272" i="52" s="1"/>
  <c r="U616" i="1"/>
  <c r="F474" i="52" s="1"/>
  <c r="L474" i="52" s="1"/>
  <c r="U617" i="1"/>
  <c r="F91" i="52" s="1"/>
  <c r="L91" i="52" s="1"/>
  <c r="U618" i="1"/>
  <c r="F19" i="52" s="1"/>
  <c r="L19" i="52" s="1"/>
  <c r="U619" i="1"/>
  <c r="F522" i="52" s="1"/>
  <c r="L522" i="52" s="1"/>
  <c r="U620" i="1"/>
  <c r="F343" i="52" s="1"/>
  <c r="L343" i="52" s="1"/>
  <c r="U621" i="1"/>
  <c r="F234" i="52" s="1"/>
  <c r="L234" i="52" s="1"/>
  <c r="U622" i="1"/>
  <c r="F416" i="52" s="1"/>
  <c r="L416" i="52" s="1"/>
  <c r="U623" i="1"/>
  <c r="F484" i="52" s="1"/>
  <c r="L484" i="52" s="1"/>
  <c r="U624" i="1"/>
  <c r="F111" i="52" s="1"/>
  <c r="L111" i="52" s="1"/>
  <c r="U625" i="1"/>
  <c r="F540" i="52" s="1"/>
  <c r="L540" i="52" s="1"/>
  <c r="U626" i="1"/>
  <c r="F452" i="52" s="1"/>
  <c r="L452" i="52" s="1"/>
  <c r="U627" i="1"/>
  <c r="F498" i="52" s="1"/>
  <c r="L498" i="52" s="1"/>
  <c r="U628" i="1"/>
  <c r="F299" i="52" s="1"/>
  <c r="L299" i="52" s="1"/>
  <c r="U629" i="1"/>
  <c r="F219" i="52" s="1"/>
  <c r="L219" i="52" s="1"/>
  <c r="U630" i="1"/>
  <c r="F76" i="52" s="1"/>
  <c r="L76" i="52" s="1"/>
  <c r="U631" i="1"/>
  <c r="F199" i="52" s="1"/>
  <c r="L199" i="52" s="1"/>
  <c r="U632" i="1"/>
  <c r="F89" i="52" s="1"/>
  <c r="L89" i="52" s="1"/>
  <c r="U633" i="1"/>
  <c r="F214" i="52" s="1"/>
  <c r="L214" i="52" s="1"/>
  <c r="U634" i="1"/>
  <c r="F206" i="52" s="1"/>
  <c r="L206" i="52" s="1"/>
  <c r="U635" i="1"/>
  <c r="F401" i="52" s="1"/>
  <c r="L401" i="52" s="1"/>
  <c r="U636" i="1"/>
  <c r="F300" i="52" s="1"/>
  <c r="L300" i="52" s="1"/>
  <c r="U637" i="1"/>
  <c r="F388" i="52" s="1"/>
  <c r="L388" i="52" s="1"/>
  <c r="U638" i="1"/>
  <c r="F508" i="52" s="1"/>
  <c r="L508" i="52" s="1"/>
  <c r="U639" i="1"/>
  <c r="F468" i="52" s="1"/>
  <c r="L468" i="52" s="1"/>
  <c r="U640" i="1"/>
  <c r="F734" i="52" s="1"/>
  <c r="L734" i="52" s="1"/>
  <c r="U641" i="1"/>
  <c r="F594" i="52" s="1"/>
  <c r="L594" i="52" s="1"/>
  <c r="U642" i="1"/>
  <c r="F129" i="52" s="1"/>
  <c r="L129" i="52" s="1"/>
  <c r="U643" i="1"/>
  <c r="F233" i="52" s="1"/>
  <c r="L233" i="52" s="1"/>
  <c r="U644" i="1"/>
  <c r="F96" i="52" s="1"/>
  <c r="L96" i="52" s="1"/>
  <c r="U645" i="1"/>
  <c r="F482" i="52" s="1"/>
  <c r="L482" i="52" s="1"/>
  <c r="U646" i="1"/>
  <c r="F551" i="52" s="1"/>
  <c r="L551" i="52" s="1"/>
  <c r="U647" i="1"/>
  <c r="F534" i="52" s="1"/>
  <c r="L534" i="52" s="1"/>
  <c r="U648" i="1"/>
  <c r="F665" i="52" s="1"/>
  <c r="L665" i="52" s="1"/>
  <c r="U649" i="1"/>
  <c r="F302" i="52" s="1"/>
  <c r="L302" i="52" s="1"/>
  <c r="U650" i="1"/>
  <c r="F626" i="52" s="1"/>
  <c r="L626" i="52" s="1"/>
  <c r="U651" i="1"/>
  <c r="F693" i="52" s="1"/>
  <c r="L693" i="52" s="1"/>
  <c r="U652" i="1"/>
  <c r="F406" i="52" s="1"/>
  <c r="L406" i="52" s="1"/>
  <c r="U653" i="1"/>
  <c r="F469" i="52" s="1"/>
  <c r="L469" i="52" s="1"/>
  <c r="U654" i="1"/>
  <c r="F100" i="52" s="1"/>
  <c r="L100" i="52" s="1"/>
  <c r="U655" i="1"/>
  <c r="F290" i="52" s="1"/>
  <c r="L290" i="52" s="1"/>
  <c r="U656" i="1"/>
  <c r="F429" i="52" s="1"/>
  <c r="L429" i="52" s="1"/>
  <c r="U657" i="1"/>
  <c r="F369" i="52" s="1"/>
  <c r="L369" i="52" s="1"/>
  <c r="U658" i="1"/>
  <c r="F592" i="52" s="1"/>
  <c r="L592" i="52" s="1"/>
  <c r="U659" i="1"/>
  <c r="F203" i="52" s="1"/>
  <c r="L203" i="52" s="1"/>
  <c r="U660" i="1"/>
  <c r="F223" i="52" s="1"/>
  <c r="L223" i="52" s="1"/>
  <c r="U661" i="1"/>
  <c r="F588" i="52" s="1"/>
  <c r="L588" i="52" s="1"/>
  <c r="U662" i="1"/>
  <c r="F713" i="52" s="1"/>
  <c r="L713" i="52" s="1"/>
  <c r="U663" i="1"/>
  <c r="F264" i="52" s="1"/>
  <c r="L264" i="52" s="1"/>
  <c r="U664" i="1"/>
  <c r="F239" i="52" s="1"/>
  <c r="L239" i="52" s="1"/>
  <c r="U665" i="1"/>
  <c r="F189" i="52" s="1"/>
  <c r="L189" i="52" s="1"/>
  <c r="U666" i="1"/>
  <c r="F269" i="52" s="1"/>
  <c r="L269" i="52" s="1"/>
  <c r="U667" i="1"/>
  <c r="F341" i="52" s="1"/>
  <c r="L341" i="52" s="1"/>
  <c r="U668" i="1"/>
  <c r="F688" i="52" s="1"/>
  <c r="L688" i="52" s="1"/>
  <c r="U669" i="1"/>
  <c r="F566" i="52" s="1"/>
  <c r="L566" i="52" s="1"/>
  <c r="U670" i="1"/>
  <c r="F529" i="52" s="1"/>
  <c r="L529" i="52" s="1"/>
  <c r="U671" i="1"/>
  <c r="F659" i="52" s="1"/>
  <c r="L659" i="52" s="1"/>
  <c r="U672" i="1"/>
  <c r="F638" i="52" s="1"/>
  <c r="L638" i="52" s="1"/>
  <c r="U673" i="1"/>
  <c r="F586" i="52" s="1"/>
  <c r="L586" i="52" s="1"/>
  <c r="U674" i="1"/>
  <c r="F478" i="52" s="1"/>
  <c r="L478" i="52" s="1"/>
  <c r="U675" i="1"/>
  <c r="F12" i="52" s="1"/>
  <c r="L12" i="52" s="1"/>
  <c r="U676" i="1"/>
  <c r="F54" i="52" s="1"/>
  <c r="L54" i="52" s="1"/>
  <c r="U677" i="1"/>
  <c r="F490" i="52" s="1"/>
  <c r="L490" i="52" s="1"/>
  <c r="U678" i="1"/>
  <c r="F197" i="52" s="1"/>
  <c r="L197" i="52" s="1"/>
  <c r="U679" i="1"/>
  <c r="F53" i="52" s="1"/>
  <c r="L53" i="52" s="1"/>
  <c r="U680" i="1"/>
  <c r="F666" i="52" s="1"/>
  <c r="L666" i="52" s="1"/>
  <c r="U681" i="1"/>
  <c r="F457" i="52" s="1"/>
  <c r="L457" i="52" s="1"/>
  <c r="U682" i="1"/>
  <c r="F697" i="52" s="1"/>
  <c r="L697" i="52" s="1"/>
  <c r="U683" i="1"/>
  <c r="F699" i="52" s="1"/>
  <c r="L699" i="52" s="1"/>
  <c r="U684" i="1"/>
  <c r="F611" i="52" s="1"/>
  <c r="L611" i="52" s="1"/>
  <c r="U685" i="1"/>
  <c r="F284" i="52" s="1"/>
  <c r="L284" i="52" s="1"/>
  <c r="U686" i="1"/>
  <c r="F114" i="52" s="1"/>
  <c r="L114" i="52" s="1"/>
  <c r="U687" i="1"/>
  <c r="F450" i="52" s="1"/>
  <c r="L450" i="52" s="1"/>
  <c r="U688" i="1"/>
  <c r="F441" i="52" s="1"/>
  <c r="L441" i="52" s="1"/>
  <c r="U689" i="1"/>
  <c r="F13" i="52" s="1"/>
  <c r="L13" i="52" s="1"/>
  <c r="U690" i="1"/>
  <c r="F9" i="52" s="1"/>
  <c r="L9" i="52" s="1"/>
  <c r="U691" i="1"/>
  <c r="F15" i="52" s="1"/>
  <c r="L15" i="52" s="1"/>
  <c r="U692" i="1"/>
  <c r="F604" i="52" s="1"/>
  <c r="L604" i="52" s="1"/>
  <c r="U693" i="1"/>
  <c r="F444" i="52" s="1"/>
  <c r="L444" i="52" s="1"/>
  <c r="U694" i="1"/>
  <c r="F271" i="52" s="1"/>
  <c r="L271" i="52" s="1"/>
  <c r="U695" i="1"/>
  <c r="F320" i="52" s="1"/>
  <c r="L320" i="52" s="1"/>
  <c r="U696" i="1"/>
  <c r="F653" i="52" s="1"/>
  <c r="L653" i="52" s="1"/>
  <c r="U697" i="1"/>
  <c r="F413" i="52" s="1"/>
  <c r="L413" i="52" s="1"/>
  <c r="U698" i="1"/>
  <c r="F58" i="52" s="1"/>
  <c r="L58" i="52" s="1"/>
  <c r="U699" i="1"/>
  <c r="F324" i="52" s="1"/>
  <c r="L324" i="52" s="1"/>
  <c r="U700" i="1"/>
  <c r="F399" i="52" s="1"/>
  <c r="L399" i="52" s="1"/>
  <c r="U701" i="1"/>
  <c r="F155" i="52" s="1"/>
  <c r="L155" i="52" s="1"/>
  <c r="U702" i="1"/>
  <c r="F549" i="52" s="1"/>
  <c r="L549" i="52" s="1"/>
  <c r="U703" i="1"/>
  <c r="F29" i="52" s="1"/>
  <c r="L29" i="52" s="1"/>
  <c r="U704" i="1"/>
  <c r="F26" i="52" s="1"/>
  <c r="L26" i="52" s="1"/>
  <c r="U705" i="1"/>
  <c r="F687" i="52" s="1"/>
  <c r="L687" i="52" s="1"/>
  <c r="U706" i="1"/>
  <c r="F396" i="52" s="1"/>
  <c r="L396" i="52" s="1"/>
  <c r="U707" i="1"/>
  <c r="F267" i="52" s="1"/>
  <c r="L267" i="52" s="1"/>
  <c r="U708" i="1"/>
  <c r="F704" i="52" s="1"/>
  <c r="L704" i="52" s="1"/>
  <c r="U709" i="1"/>
  <c r="F458" i="52" s="1"/>
  <c r="L458" i="52" s="1"/>
  <c r="U710" i="1"/>
  <c r="F252" i="52" s="1"/>
  <c r="L252" i="52" s="1"/>
  <c r="U711" i="1"/>
  <c r="F574" i="52" s="1"/>
  <c r="L574" i="52" s="1"/>
  <c r="U712" i="1"/>
  <c r="F83" i="52" s="1"/>
  <c r="L83" i="52" s="1"/>
  <c r="U713" i="1"/>
  <c r="F707" i="52" s="1"/>
  <c r="L707" i="52" s="1"/>
  <c r="U714" i="1"/>
  <c r="F237" i="52" s="1"/>
  <c r="L237" i="52" s="1"/>
  <c r="U715" i="1"/>
  <c r="F257" i="52" s="1"/>
  <c r="L257" i="52" s="1"/>
  <c r="U716" i="1"/>
  <c r="F326" i="52" s="1"/>
  <c r="L326" i="52" s="1"/>
  <c r="U717" i="1"/>
  <c r="F423" i="52" s="1"/>
  <c r="L423" i="52" s="1"/>
  <c r="U718" i="1"/>
  <c r="F14" i="52" s="1"/>
  <c r="L14" i="52" s="1"/>
  <c r="U719" i="1"/>
  <c r="F56" i="52" s="1"/>
  <c r="L56" i="52" s="1"/>
  <c r="U720" i="1"/>
  <c r="F113" i="52" s="1"/>
  <c r="L113" i="52" s="1"/>
  <c r="U721" i="1"/>
  <c r="F350" i="52" s="1"/>
  <c r="L350" i="52" s="1"/>
  <c r="U722" i="1"/>
  <c r="F538" i="52" s="1"/>
  <c r="L538" i="52" s="1"/>
  <c r="U723" i="1"/>
  <c r="F249" i="52" s="1"/>
  <c r="L249" i="52" s="1"/>
  <c r="U724" i="1"/>
  <c r="F380" i="52" s="1"/>
  <c r="L380" i="52" s="1"/>
  <c r="U725" i="1"/>
  <c r="F741" i="52" s="1"/>
  <c r="L741" i="52" s="1"/>
  <c r="U726" i="1"/>
  <c r="F660" i="52" s="1"/>
  <c r="L660" i="52" s="1"/>
  <c r="U727" i="1"/>
  <c r="F415" i="52" s="1"/>
  <c r="L415" i="52" s="1"/>
  <c r="U728" i="1"/>
  <c r="F620" i="52" s="1"/>
  <c r="L620" i="52" s="1"/>
  <c r="U729" i="1"/>
  <c r="F483" i="52" s="1"/>
  <c r="L483" i="52" s="1"/>
  <c r="U730" i="1"/>
  <c r="F95" i="52" s="1"/>
  <c r="L95" i="52" s="1"/>
  <c r="U731" i="1"/>
  <c r="F671" i="52" s="1"/>
  <c r="L671" i="52" s="1"/>
  <c r="U732" i="1"/>
  <c r="F71" i="52" s="1"/>
  <c r="L71" i="52" s="1"/>
  <c r="U733" i="1"/>
  <c r="F655" i="52" s="1"/>
  <c r="L655" i="52" s="1"/>
  <c r="U734" i="1"/>
  <c r="U735" i="1"/>
  <c r="U736" i="1"/>
  <c r="F648" i="52" s="1"/>
  <c r="L648" i="52" s="1"/>
  <c r="U737" i="1"/>
  <c r="F695" i="52" s="1"/>
  <c r="L695" i="52" s="1"/>
  <c r="U738" i="1"/>
  <c r="F392" i="52" s="1"/>
  <c r="L392" i="52" s="1"/>
  <c r="U739" i="1"/>
  <c r="F463" i="52" s="1"/>
  <c r="L463" i="52" s="1"/>
  <c r="U740" i="1"/>
  <c r="F605" i="52" s="1"/>
  <c r="L605" i="52" s="1"/>
  <c r="U741" i="1"/>
  <c r="F258" i="52" s="1"/>
  <c r="L258" i="52" s="1"/>
  <c r="U742" i="1"/>
  <c r="F722" i="52" s="1"/>
  <c r="L722" i="52" s="1"/>
  <c r="U743" i="1"/>
  <c r="F246" i="52" s="1"/>
  <c r="L246" i="52" s="1"/>
  <c r="U744" i="1"/>
  <c r="F38" i="52" s="1"/>
  <c r="L38" i="52" s="1"/>
  <c r="U745" i="1"/>
  <c r="F201" i="52" s="1"/>
  <c r="L201" i="52" s="1"/>
  <c r="U746" i="1"/>
  <c r="F689" i="52" s="1"/>
  <c r="L689" i="52" s="1"/>
  <c r="U747" i="1"/>
  <c r="F69" i="52" s="1"/>
  <c r="L69" i="52" s="1"/>
  <c r="U748" i="1"/>
  <c r="F445" i="52" s="1"/>
  <c r="L445" i="52" s="1"/>
  <c r="U749" i="1"/>
  <c r="F410" i="52" s="1"/>
  <c r="L410" i="52" s="1"/>
  <c r="U750" i="1"/>
  <c r="F565" i="52" s="1"/>
  <c r="L565" i="52" s="1"/>
  <c r="U751" i="1"/>
  <c r="F612" i="52" s="1"/>
  <c r="L612" i="52" s="1"/>
  <c r="U752" i="1"/>
  <c r="F161" i="52" s="1"/>
  <c r="L161" i="52" s="1"/>
  <c r="U753" i="1"/>
  <c r="F421" i="52" s="1"/>
  <c r="L421" i="52" s="1"/>
  <c r="U754" i="1"/>
  <c r="F541" i="52" s="1"/>
  <c r="L541" i="52" s="1"/>
  <c r="U755" i="1"/>
  <c r="F744" i="52" s="1"/>
  <c r="L744" i="52" s="1"/>
  <c r="U756" i="1"/>
  <c r="F142" i="52" s="1"/>
  <c r="L142" i="52" s="1"/>
  <c r="U757" i="1"/>
  <c r="F220" i="52" s="1"/>
  <c r="L220" i="52" s="1"/>
  <c r="U758" i="1"/>
  <c r="U759" i="1"/>
  <c r="J248" i="51" s="1"/>
  <c r="U760" i="1"/>
  <c r="U761" i="1"/>
  <c r="U762" i="1"/>
  <c r="U763" i="1"/>
  <c r="J88" i="51" s="1"/>
  <c r="U764" i="1"/>
  <c r="U765" i="1"/>
  <c r="U766" i="1"/>
  <c r="U767" i="1"/>
  <c r="F748" i="52" s="1"/>
  <c r="L748" i="52" s="1"/>
  <c r="U768" i="1"/>
  <c r="F50" i="52" s="1"/>
  <c r="L50" i="52" s="1"/>
  <c r="U769" i="1"/>
  <c r="F207" i="52" s="1"/>
  <c r="L207" i="52" s="1"/>
  <c r="U770" i="1"/>
  <c r="F21" i="52" s="1"/>
  <c r="L21" i="52" s="1"/>
  <c r="U771" i="1"/>
  <c r="F172" i="52" s="1"/>
  <c r="L172" i="52" s="1"/>
  <c r="U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8" i="1"/>
  <c r="V9" i="1"/>
  <c r="V10" i="1"/>
  <c r="J11" i="52" s="1"/>
  <c r="V11" i="1"/>
  <c r="J43" i="52" s="1"/>
  <c r="V12" i="1"/>
  <c r="V13" i="1"/>
  <c r="V14" i="1"/>
  <c r="V15" i="1"/>
  <c r="V16" i="1"/>
  <c r="V17" i="1"/>
  <c r="J624" i="52" s="1"/>
  <c r="V18" i="1"/>
  <c r="J151" i="52" s="1"/>
  <c r="V19" i="1"/>
  <c r="J339" i="52" s="1"/>
  <c r="V20" i="1"/>
  <c r="V21" i="1"/>
  <c r="V22" i="1"/>
  <c r="V23" i="1"/>
  <c r="J354" i="52" s="1"/>
  <c r="V24" i="1"/>
  <c r="J424" i="52" s="1"/>
  <c r="V25" i="1"/>
  <c r="J143" i="52" s="1"/>
  <c r="V26" i="1"/>
  <c r="J88" i="52" s="1"/>
  <c r="V27" i="1"/>
  <c r="J222" i="52" s="1"/>
  <c r="V28" i="1"/>
  <c r="J16" i="52" s="1"/>
  <c r="V29" i="1"/>
  <c r="J70" i="52" s="1"/>
  <c r="V30" i="1"/>
  <c r="J27" i="52" s="1"/>
  <c r="V31" i="1"/>
  <c r="J178" i="52" s="1"/>
  <c r="V32" i="1"/>
  <c r="J283" i="52" s="1"/>
  <c r="V33" i="1"/>
  <c r="J623" i="52" s="1"/>
  <c r="V34" i="1"/>
  <c r="J606" i="52" s="1"/>
  <c r="V35" i="1"/>
  <c r="J310" i="52" s="1"/>
  <c r="V36" i="1"/>
  <c r="J216" i="52" s="1"/>
  <c r="V37" i="1"/>
  <c r="J229" i="52" s="1"/>
  <c r="V38" i="1"/>
  <c r="J348" i="52" s="1"/>
  <c r="V39" i="1"/>
  <c r="J563" i="52" s="1"/>
  <c r="V40" i="1"/>
  <c r="J358" i="52" s="1"/>
  <c r="V41" i="1"/>
  <c r="J502" i="52" s="1"/>
  <c r="V42" i="1"/>
  <c r="J109" i="52" s="1"/>
  <c r="V43" i="1"/>
  <c r="J552" i="52" s="1"/>
  <c r="V44" i="1"/>
  <c r="J78" i="52" s="1"/>
  <c r="V45" i="1"/>
  <c r="J230" i="52" s="1"/>
  <c r="V46" i="1"/>
  <c r="J617" i="52" s="1"/>
  <c r="V47" i="1"/>
  <c r="J433" i="52" s="1"/>
  <c r="V48" i="1"/>
  <c r="J304" i="52" s="1"/>
  <c r="V49" i="1"/>
  <c r="J640" i="52" s="1"/>
  <c r="V50" i="1"/>
  <c r="J506" i="52" s="1"/>
  <c r="V51" i="1"/>
  <c r="J188" i="52" s="1"/>
  <c r="V52" i="1"/>
  <c r="J306" i="52" s="1"/>
  <c r="V53" i="1"/>
  <c r="J582" i="52" s="1"/>
  <c r="V54" i="1"/>
  <c r="J677" i="52" s="1"/>
  <c r="V55" i="1"/>
  <c r="J356" i="52" s="1"/>
  <c r="V56" i="1"/>
  <c r="J174" i="52" s="1"/>
  <c r="V57" i="1"/>
  <c r="J382" i="52" s="1"/>
  <c r="V58" i="1"/>
  <c r="J60" i="52" s="1"/>
  <c r="V59" i="1"/>
  <c r="J31" i="52" s="1"/>
  <c r="V60" i="1"/>
  <c r="J104" i="52" s="1"/>
  <c r="V61" i="1"/>
  <c r="J609" i="52" s="1"/>
  <c r="V62" i="1"/>
  <c r="J373" i="52" s="1"/>
  <c r="V63" i="1"/>
  <c r="J657" i="52" s="1"/>
  <c r="V64" i="1"/>
  <c r="J190" i="52" s="1"/>
  <c r="V65" i="1"/>
  <c r="J313" i="52" s="1"/>
  <c r="V66" i="1"/>
  <c r="J301" i="52" s="1"/>
  <c r="V67" i="1"/>
  <c r="J247" i="52" s="1"/>
  <c r="V68" i="1"/>
  <c r="J723" i="52" s="1"/>
  <c r="V69" i="1"/>
  <c r="J668" i="52" s="1"/>
  <c r="V70" i="1"/>
  <c r="J217" i="52" s="1"/>
  <c r="V71" i="1"/>
  <c r="J266" i="52" s="1"/>
  <c r="V72" i="1"/>
  <c r="J371" i="52" s="1"/>
  <c r="V73" i="1"/>
  <c r="J412" i="52" s="1"/>
  <c r="V74" i="1"/>
  <c r="J532" i="52" s="1"/>
  <c r="V75" i="1"/>
  <c r="J645" i="52" s="1"/>
  <c r="V76" i="1"/>
  <c r="J121" i="52" s="1"/>
  <c r="V77" i="1"/>
  <c r="J182" i="52" s="1"/>
  <c r="V78" i="1"/>
  <c r="J274" i="52" s="1"/>
  <c r="V79" i="1"/>
  <c r="J250" i="52" s="1"/>
  <c r="V80" i="1"/>
  <c r="J150" i="52" s="1"/>
  <c r="V81" i="1"/>
  <c r="J186" i="52" s="1"/>
  <c r="V82" i="1"/>
  <c r="J346" i="52" s="1"/>
  <c r="V83" i="1"/>
  <c r="J494" i="52" s="1"/>
  <c r="V84" i="1"/>
  <c r="J303" i="52" s="1"/>
  <c r="V85" i="1"/>
  <c r="J173" i="52" s="1"/>
  <c r="V86" i="1"/>
  <c r="J447" i="52" s="1"/>
  <c r="V87" i="1"/>
  <c r="J288" i="52" s="1"/>
  <c r="V88" i="1"/>
  <c r="V89" i="1"/>
  <c r="J218" i="52" s="1"/>
  <c r="V90" i="1"/>
  <c r="J446" i="52" s="1"/>
  <c r="V91" i="1"/>
  <c r="J680" i="52" s="1"/>
  <c r="V92" i="1"/>
  <c r="J520" i="52" s="1"/>
  <c r="V93" i="1"/>
  <c r="J600" i="52" s="1"/>
  <c r="V94" i="1"/>
  <c r="J701" i="52" s="1"/>
  <c r="V95" i="1"/>
  <c r="J103" i="52" s="1"/>
  <c r="V96" i="1"/>
  <c r="J512" i="52" s="1"/>
  <c r="V97" i="1"/>
  <c r="J632" i="52" s="1"/>
  <c r="V98" i="1"/>
  <c r="J329" i="52" s="1"/>
  <c r="V99" i="1"/>
  <c r="J464" i="52" s="1"/>
  <c r="V100" i="1"/>
  <c r="J294" i="52" s="1"/>
  <c r="V101" i="1"/>
  <c r="J227" i="52" s="1"/>
  <c r="V102" i="1"/>
  <c r="J475" i="52" s="1"/>
  <c r="V103" i="1"/>
  <c r="J448" i="52" s="1"/>
  <c r="V104" i="1"/>
  <c r="J525" i="52" s="1"/>
  <c r="V105" i="1"/>
  <c r="J481" i="52" s="1"/>
  <c r="V106" i="1"/>
  <c r="J379" i="52" s="1"/>
  <c r="V107" i="1"/>
  <c r="J374" i="52" s="1"/>
  <c r="V108" i="1"/>
  <c r="J262" i="52" s="1"/>
  <c r="V109" i="1"/>
  <c r="J351" i="52" s="1"/>
  <c r="V110" i="1"/>
  <c r="J387" i="52" s="1"/>
  <c r="V111" i="1"/>
  <c r="J157" i="52" s="1"/>
  <c r="V112" i="1"/>
  <c r="J685" i="52" s="1"/>
  <c r="V113" i="1"/>
  <c r="J647" i="52" s="1"/>
  <c r="V114" i="1"/>
  <c r="J636" i="52" s="1"/>
  <c r="V115" i="1"/>
  <c r="J555" i="52" s="1"/>
  <c r="V116" i="1"/>
  <c r="J521" i="52" s="1"/>
  <c r="V117" i="1"/>
  <c r="J505" i="52" s="1"/>
  <c r="V118" i="1"/>
  <c r="J328" i="52" s="1"/>
  <c r="V119" i="1"/>
  <c r="J622" i="52" s="1"/>
  <c r="V120" i="1"/>
  <c r="J308" i="52" s="1"/>
  <c r="V121" i="1"/>
  <c r="J559" i="52" s="1"/>
  <c r="V122" i="1"/>
  <c r="J378" i="52" s="1"/>
  <c r="V123" i="1"/>
  <c r="J361" i="52" s="1"/>
  <c r="V124" i="1"/>
  <c r="J408" i="52" s="1"/>
  <c r="V125" i="1"/>
  <c r="J244" i="52" s="1"/>
  <c r="V126" i="1"/>
  <c r="J256" i="52" s="1"/>
  <c r="V127" i="1"/>
  <c r="J579" i="52" s="1"/>
  <c r="V128" i="1"/>
  <c r="J649" i="52" s="1"/>
  <c r="V129" i="1"/>
  <c r="J456" i="52" s="1"/>
  <c r="V130" i="1"/>
  <c r="J332" i="52" s="1"/>
  <c r="V131" i="1"/>
  <c r="J375" i="52" s="1"/>
  <c r="V132" i="1"/>
  <c r="J430" i="52" s="1"/>
  <c r="V133" i="1"/>
  <c r="J37" i="52" s="1"/>
  <c r="V134" i="1"/>
  <c r="J725" i="52" s="1"/>
  <c r="V135" i="1"/>
  <c r="J692" i="52" s="1"/>
  <c r="V136" i="1"/>
  <c r="J116" i="52" s="1"/>
  <c r="V137" i="1"/>
  <c r="J720" i="52" s="1"/>
  <c r="V138" i="1"/>
  <c r="J700" i="52" s="1"/>
  <c r="V139" i="1"/>
  <c r="J147" i="52" s="1"/>
  <c r="V140" i="1"/>
  <c r="J732" i="52" s="1"/>
  <c r="V141" i="1"/>
  <c r="J667" i="52" s="1"/>
  <c r="V142" i="1"/>
  <c r="J702" i="52" s="1"/>
  <c r="V143" i="1"/>
  <c r="J672" i="52" s="1"/>
  <c r="V144" i="1"/>
  <c r="J119" i="52" s="1"/>
  <c r="V145" i="1"/>
  <c r="J714" i="52" s="1"/>
  <c r="V146" i="1"/>
  <c r="J405" i="52" s="1"/>
  <c r="V147" i="1"/>
  <c r="J535" i="52" s="1"/>
  <c r="V148" i="1"/>
  <c r="J235" i="52" s="1"/>
  <c r="V149" i="1"/>
  <c r="J426" i="52" s="1"/>
  <c r="V150" i="1"/>
  <c r="J210" i="52" s="1"/>
  <c r="V151" i="1"/>
  <c r="J263" i="52" s="1"/>
  <c r="V152" i="1"/>
  <c r="J486" i="52" s="1"/>
  <c r="V153" i="1"/>
  <c r="J18" i="52" s="1"/>
  <c r="V154" i="1"/>
  <c r="J72" i="52" s="1"/>
  <c r="V155" i="1"/>
  <c r="J325" i="52" s="1"/>
  <c r="V156" i="1"/>
  <c r="J727" i="52" s="1"/>
  <c r="V157" i="1"/>
  <c r="J49" i="52" s="1"/>
  <c r="V158" i="1"/>
  <c r="J739" i="52" s="1"/>
  <c r="V159" i="1"/>
  <c r="J708" i="52" s="1"/>
  <c r="V160" i="1"/>
  <c r="J643" i="52" s="1"/>
  <c r="V161" i="1"/>
  <c r="J615" i="52" s="1"/>
  <c r="V162" i="1"/>
  <c r="J419" i="52" s="1"/>
  <c r="V163" i="1"/>
  <c r="J181" i="52" s="1"/>
  <c r="V164" i="1"/>
  <c r="J191" i="52" s="1"/>
  <c r="V165" i="1"/>
  <c r="J159" i="52" s="1"/>
  <c r="V166" i="1"/>
  <c r="J84" i="52" s="1"/>
  <c r="V167" i="1"/>
  <c r="J706" i="52" s="1"/>
  <c r="V168" i="1"/>
  <c r="J610" i="52" s="1"/>
  <c r="V169" i="1"/>
  <c r="J641" i="52" s="1"/>
  <c r="V170" i="1"/>
  <c r="J260" i="52" s="1"/>
  <c r="V171" i="1"/>
  <c r="J736" i="52" s="1"/>
  <c r="V172" i="1"/>
  <c r="J32" i="52" s="1"/>
  <c r="V173" i="1"/>
  <c r="J146" i="52" s="1"/>
  <c r="V174" i="1"/>
  <c r="J115" i="52" s="1"/>
  <c r="V175" i="1"/>
  <c r="J678" i="52" s="1"/>
  <c r="V176" i="1"/>
  <c r="J530" i="52" s="1"/>
  <c r="V177" i="1"/>
  <c r="J738" i="52" s="1"/>
  <c r="V178" i="1"/>
  <c r="J57" i="52" s="1"/>
  <c r="V179" i="1"/>
  <c r="J717" i="52" s="1"/>
  <c r="V180" i="1"/>
  <c r="J130" i="52" s="1"/>
  <c r="V181" i="1"/>
  <c r="J694" i="52" s="1"/>
  <c r="V182" i="1"/>
  <c r="J669" i="52" s="1"/>
  <c r="V183" i="1"/>
  <c r="J144" i="52" s="1"/>
  <c r="V184" i="1"/>
  <c r="J166" i="52" s="1"/>
  <c r="V185" i="1"/>
  <c r="J733" i="52" s="1"/>
  <c r="V186" i="1"/>
  <c r="J152" i="52" s="1"/>
  <c r="V187" i="1"/>
  <c r="J202" i="52" s="1"/>
  <c r="V188" i="1"/>
  <c r="J198" i="52" s="1"/>
  <c r="V189" i="1"/>
  <c r="J193" i="52" s="1"/>
  <c r="V190" i="1"/>
  <c r="J335" i="52" s="1"/>
  <c r="V191" i="1"/>
  <c r="J195" i="52" s="1"/>
  <c r="V192" i="1"/>
  <c r="J40" i="52" s="1"/>
  <c r="V193" i="1"/>
  <c r="J79" i="52" s="1"/>
  <c r="V194" i="1"/>
  <c r="J17" i="52" s="1"/>
  <c r="V195" i="1"/>
  <c r="J65" i="52" s="1"/>
  <c r="V196" i="1"/>
  <c r="J208" i="52" s="1"/>
  <c r="V197" i="1"/>
  <c r="J287" i="52" s="1"/>
  <c r="V198" i="1"/>
  <c r="J167" i="52" s="1"/>
  <c r="V199" i="1"/>
  <c r="J110" i="52" s="1"/>
  <c r="V200" i="1"/>
  <c r="J709" i="52" s="1"/>
  <c r="V201" i="1"/>
  <c r="J98" i="52" s="1"/>
  <c r="V202" i="1"/>
  <c r="J41" i="52" s="1"/>
  <c r="V203" i="1"/>
  <c r="J24" i="52" s="1"/>
  <c r="V204" i="1"/>
  <c r="J340" i="52" s="1"/>
  <c r="V205" i="1"/>
  <c r="J28" i="52" s="1"/>
  <c r="V206" i="1"/>
  <c r="J735" i="52" s="1"/>
  <c r="V207" i="1"/>
  <c r="J749" i="52" s="1"/>
  <c r="V208" i="1"/>
  <c r="J639" i="52" s="1"/>
  <c r="V209" i="1"/>
  <c r="J48" i="52" s="1"/>
  <c r="V210" i="1"/>
  <c r="J634" i="52" s="1"/>
  <c r="V211" i="1"/>
  <c r="J511" i="52" s="1"/>
  <c r="V212" i="1"/>
  <c r="J293" i="52" s="1"/>
  <c r="V213" i="1"/>
  <c r="J425" i="52" s="1"/>
  <c r="V214" i="1"/>
  <c r="J336" i="52" s="1"/>
  <c r="V215" i="1"/>
  <c r="J322" i="52" s="1"/>
  <c r="V216" i="1"/>
  <c r="J595" i="52" s="1"/>
  <c r="V217" i="1"/>
  <c r="J642" i="52" s="1"/>
  <c r="V218" i="1"/>
  <c r="J317" i="52" s="1"/>
  <c r="V219" i="1"/>
  <c r="J296" i="52" s="1"/>
  <c r="V220" i="1"/>
  <c r="J59" i="52" s="1"/>
  <c r="V221" i="1"/>
  <c r="J670" i="52" s="1"/>
  <c r="V222" i="1"/>
  <c r="J675" i="52" s="1"/>
  <c r="V223" i="1"/>
  <c r="J650" i="52" s="1"/>
  <c r="V224" i="1"/>
  <c r="V225" i="1"/>
  <c r="V226" i="1"/>
  <c r="V227" i="1"/>
  <c r="V228" i="1"/>
  <c r="V229" i="1"/>
  <c r="V230" i="1"/>
  <c r="V231" i="1"/>
  <c r="J81" i="52" s="1"/>
  <c r="V232" i="1"/>
  <c r="J117" i="52" s="1"/>
  <c r="V233" i="1"/>
  <c r="J86" i="52" s="1"/>
  <c r="V234" i="1"/>
  <c r="J404" i="52" s="1"/>
  <c r="V235" i="1"/>
  <c r="J495" i="52" s="1"/>
  <c r="V236" i="1"/>
  <c r="J489" i="52" s="1"/>
  <c r="V237" i="1"/>
  <c r="J118" i="52" s="1"/>
  <c r="V238" i="1"/>
  <c r="J33" i="52" s="1"/>
  <c r="V239" i="1"/>
  <c r="J338" i="52" s="1"/>
  <c r="V240" i="1"/>
  <c r="J254" i="52" s="1"/>
  <c r="V241" i="1"/>
  <c r="J503" i="52" s="1"/>
  <c r="V242" i="1"/>
  <c r="J20" i="52" s="1"/>
  <c r="V243" i="1"/>
  <c r="J36" i="52" s="1"/>
  <c r="V244" i="1"/>
  <c r="J724" i="52" s="1"/>
  <c r="V245" i="1"/>
  <c r="J435" i="52" s="1"/>
  <c r="V246" i="1"/>
  <c r="J397" i="52" s="1"/>
  <c r="V247" i="1"/>
  <c r="J556" i="52" s="1"/>
  <c r="V248" i="1"/>
  <c r="J400" i="52" s="1"/>
  <c r="V249" i="1"/>
  <c r="J492" i="52" s="1"/>
  <c r="V250" i="1"/>
  <c r="J145" i="52" s="1"/>
  <c r="V251" i="1"/>
  <c r="J92" i="52" s="1"/>
  <c r="V252" i="1"/>
  <c r="J696" i="52" s="1"/>
  <c r="V253" i="1"/>
  <c r="J598" i="52" s="1"/>
  <c r="V254" i="1"/>
  <c r="J716" i="52" s="1"/>
  <c r="V255" i="1"/>
  <c r="J279" i="52" s="1"/>
  <c r="V256" i="1"/>
  <c r="J171" i="52" s="1"/>
  <c r="V257" i="1"/>
  <c r="J568" i="52" s="1"/>
  <c r="V258" i="1"/>
  <c r="J518" i="52" s="1"/>
  <c r="V259" i="1"/>
  <c r="J99" i="52" s="1"/>
  <c r="V260" i="1"/>
  <c r="J194" i="52" s="1"/>
  <c r="V261" i="1"/>
  <c r="J661" i="52" s="1"/>
  <c r="V262" i="1"/>
  <c r="J500" i="52" s="1"/>
  <c r="V263" i="1"/>
  <c r="J731" i="52" s="1"/>
  <c r="V264" i="1"/>
  <c r="J747" i="52" s="1"/>
  <c r="V265" i="1"/>
  <c r="J715" i="52" s="1"/>
  <c r="V266" i="1"/>
  <c r="J718" i="52" s="1"/>
  <c r="V267" i="1"/>
  <c r="J513" i="52" s="1"/>
  <c r="V268" i="1"/>
  <c r="J44" i="52" s="1"/>
  <c r="V269" i="1"/>
  <c r="J434" i="52" s="1"/>
  <c r="V270" i="1"/>
  <c r="J105" i="52" s="1"/>
  <c r="V271" i="1"/>
  <c r="J654" i="52" s="1"/>
  <c r="V272" i="1"/>
  <c r="J90" i="52" s="1"/>
  <c r="V273" i="1"/>
  <c r="J66" i="52" s="1"/>
  <c r="V274" i="1"/>
  <c r="J212" i="52" s="1"/>
  <c r="V275" i="1"/>
  <c r="J106" i="52" s="1"/>
  <c r="V276" i="1"/>
  <c r="J466" i="52" s="1"/>
  <c r="V277" i="1"/>
  <c r="J742" i="52" s="1"/>
  <c r="V278" i="1"/>
  <c r="J204" i="52" s="1"/>
  <c r="V279" i="1"/>
  <c r="J628" i="52" s="1"/>
  <c r="V280" i="1"/>
  <c r="J607" i="52" s="1"/>
  <c r="V281" i="1"/>
  <c r="J352" i="52" s="1"/>
  <c r="V282" i="1"/>
  <c r="J309" i="52" s="1"/>
  <c r="V283" i="1"/>
  <c r="J393" i="52" s="1"/>
  <c r="V284" i="1"/>
  <c r="J372" i="52" s="1"/>
  <c r="V285" i="1"/>
  <c r="J711" i="52" s="1"/>
  <c r="V286" i="1"/>
  <c r="J213" i="52" s="1"/>
  <c r="V287" i="1"/>
  <c r="J587" i="52" s="1"/>
  <c r="V288" i="1"/>
  <c r="J242" i="52" s="1"/>
  <c r="V289" i="1"/>
  <c r="J690" i="52" s="1"/>
  <c r="V290" i="1"/>
  <c r="J652" i="52" s="1"/>
  <c r="V291" i="1"/>
  <c r="J453" i="52" s="1"/>
  <c r="V292" i="1"/>
  <c r="J357" i="52" s="1"/>
  <c r="V293" i="1"/>
  <c r="J298" i="52" s="1"/>
  <c r="V294" i="1"/>
  <c r="J321" i="52" s="1"/>
  <c r="V295" i="1"/>
  <c r="J570" i="52" s="1"/>
  <c r="V296" i="1"/>
  <c r="J77" i="52" s="1"/>
  <c r="V297" i="1"/>
  <c r="J646" i="52" s="1"/>
  <c r="V298" i="1"/>
  <c r="J163" i="52" s="1"/>
  <c r="V299" i="1"/>
  <c r="J619" i="52" s="1"/>
  <c r="V300" i="1"/>
  <c r="J576" i="52" s="1"/>
  <c r="V301" i="1"/>
  <c r="J365" i="52" s="1"/>
  <c r="V302" i="1"/>
  <c r="J291" i="52" s="1"/>
  <c r="V303" i="1"/>
  <c r="J364" i="52" s="1"/>
  <c r="V304" i="1"/>
  <c r="J80" i="52" s="1"/>
  <c r="V305" i="1"/>
  <c r="J112" i="52" s="1"/>
  <c r="V306" i="1"/>
  <c r="J381" i="52" s="1"/>
  <c r="V307" i="1"/>
  <c r="J286" i="52" s="1"/>
  <c r="V308" i="1"/>
  <c r="J591" i="52" s="1"/>
  <c r="V309" i="1"/>
  <c r="J318" i="52" s="1"/>
  <c r="V310" i="1"/>
  <c r="J67" i="52" s="1"/>
  <c r="V311" i="1"/>
  <c r="J52" i="52" s="1"/>
  <c r="V312" i="1"/>
  <c r="J683" i="52" s="1"/>
  <c r="V313" i="1"/>
  <c r="J663" i="52" s="1"/>
  <c r="V314" i="1"/>
  <c r="J342" i="52" s="1"/>
  <c r="V315" i="1"/>
  <c r="J537" i="52" s="1"/>
  <c r="V316" i="1"/>
  <c r="J572" i="52" s="1"/>
  <c r="V317" i="1"/>
  <c r="J596" i="52" s="1"/>
  <c r="V318" i="1"/>
  <c r="J297" i="52" s="1"/>
  <c r="V319" i="1"/>
  <c r="J128" i="52" s="1"/>
  <c r="V320" i="1"/>
  <c r="J546" i="52" s="1"/>
  <c r="V321" i="1"/>
  <c r="J703" i="52" s="1"/>
  <c r="V322" i="1"/>
  <c r="J134" i="52" s="1"/>
  <c r="V323" i="1"/>
  <c r="J676" i="52" s="1"/>
  <c r="V324" i="1"/>
  <c r="J547" i="52" s="1"/>
  <c r="V325" i="1"/>
  <c r="J323" i="52" s="1"/>
  <c r="V326" i="1"/>
  <c r="J487" i="52" s="1"/>
  <c r="V327" i="1"/>
  <c r="J160" i="52" s="1"/>
  <c r="V328" i="1"/>
  <c r="J616" i="52" s="1"/>
  <c r="V329" i="1"/>
  <c r="J729" i="52" s="1"/>
  <c r="V330" i="1"/>
  <c r="J94" i="52" s="1"/>
  <c r="V331" i="1"/>
  <c r="J231" i="52" s="1"/>
  <c r="V332" i="1"/>
  <c r="J507" i="52" s="1"/>
  <c r="V333" i="1"/>
  <c r="J295" i="52" s="1"/>
  <c r="V334" i="1"/>
  <c r="J395" i="52" s="1"/>
  <c r="V335" i="1"/>
  <c r="J476" i="52" s="1"/>
  <c r="V336" i="1"/>
  <c r="J561" i="52" s="1"/>
  <c r="V337" i="1"/>
  <c r="J376" i="52" s="1"/>
  <c r="V338" i="1"/>
  <c r="J228" i="52" s="1"/>
  <c r="V339" i="1"/>
  <c r="J355" i="52" s="1"/>
  <c r="V340" i="1"/>
  <c r="J241" i="52" s="1"/>
  <c r="V341" i="1"/>
  <c r="J432" i="52" s="1"/>
  <c r="V342" i="1"/>
  <c r="J46" i="52" s="1"/>
  <c r="V343" i="1"/>
  <c r="J139" i="52" s="1"/>
  <c r="V344" i="1"/>
  <c r="J175" i="52" s="1"/>
  <c r="V345" i="1"/>
  <c r="J261" i="52" s="1"/>
  <c r="V346" i="1"/>
  <c r="J519" i="52" s="1"/>
  <c r="V347" i="1"/>
  <c r="J259" i="52" s="1"/>
  <c r="V348" i="1"/>
  <c r="J360" i="52" s="1"/>
  <c r="V349" i="1"/>
  <c r="J528" i="52" s="1"/>
  <c r="V350" i="1"/>
  <c r="J42" i="52" s="1"/>
  <c r="V351" i="1"/>
  <c r="J136" i="52" s="1"/>
  <c r="V352" i="1"/>
  <c r="J501" i="52" s="1"/>
  <c r="V353" i="1"/>
  <c r="J417" i="52" s="1"/>
  <c r="V354" i="1"/>
  <c r="J102" i="52" s="1"/>
  <c r="V355" i="1"/>
  <c r="J571" i="52" s="1"/>
  <c r="V356" i="1"/>
  <c r="J273" i="52" s="1"/>
  <c r="V357" i="1"/>
  <c r="J23" i="52" s="1"/>
  <c r="V358" i="1"/>
  <c r="J64" i="52" s="1"/>
  <c r="V359" i="1"/>
  <c r="J63" i="52" s="1"/>
  <c r="V360" i="1"/>
  <c r="J45" i="52" s="1"/>
  <c r="V361" i="1"/>
  <c r="J211" i="52" s="1"/>
  <c r="V362" i="1"/>
  <c r="J307" i="52" s="1"/>
  <c r="V363" i="1"/>
  <c r="J179" i="52" s="1"/>
  <c r="V364" i="1"/>
  <c r="J165" i="52" s="1"/>
  <c r="V365" i="1"/>
  <c r="J740" i="52" s="1"/>
  <c r="V366" i="1"/>
  <c r="J728" i="52" s="1"/>
  <c r="V367" i="1"/>
  <c r="J47" i="52" s="1"/>
  <c r="V368" i="1"/>
  <c r="J745" i="52" s="1"/>
  <c r="V369" i="1"/>
  <c r="J737" i="52" s="1"/>
  <c r="V370" i="1"/>
  <c r="J107" i="52" s="1"/>
  <c r="V371" i="1"/>
  <c r="J133" i="52" s="1"/>
  <c r="V372" i="1"/>
  <c r="J85" i="52" s="1"/>
  <c r="V373" i="1"/>
  <c r="J265" i="52" s="1"/>
  <c r="V374" i="1"/>
  <c r="J93" i="52" s="1"/>
  <c r="V375" i="1"/>
  <c r="J743" i="52" s="1"/>
  <c r="V376" i="1"/>
  <c r="J124" i="52" s="1"/>
  <c r="V377" i="1"/>
  <c r="J603" i="52" s="1"/>
  <c r="V378" i="1"/>
  <c r="J153" i="52" s="1"/>
  <c r="V379" i="1"/>
  <c r="J74" i="52" s="1"/>
  <c r="V380" i="1"/>
  <c r="J726" i="52" s="1"/>
  <c r="V381" i="1"/>
  <c r="J578" i="52" s="1"/>
  <c r="V382" i="1"/>
  <c r="J10" i="52" s="1"/>
  <c r="V383" i="1"/>
  <c r="J177" i="52" s="1"/>
  <c r="V384" i="1"/>
  <c r="J55" i="52" s="1"/>
  <c r="V385" i="1"/>
  <c r="J51" i="52" s="1"/>
  <c r="V386" i="1"/>
  <c r="J205" i="52" s="1"/>
  <c r="V387" i="1"/>
  <c r="J162" i="52" s="1"/>
  <c r="V388" i="1"/>
  <c r="J608" i="52" s="1"/>
  <c r="V389" i="1"/>
  <c r="J243" i="52" s="1"/>
  <c r="V390" i="1"/>
  <c r="J656" i="52" s="1"/>
  <c r="V391" i="1"/>
  <c r="J467" i="52" s="1"/>
  <c r="V392" i="1"/>
  <c r="J138" i="52" s="1"/>
  <c r="V393" i="1"/>
  <c r="J664" i="52" s="1"/>
  <c r="V394" i="1"/>
  <c r="J61" i="52" s="1"/>
  <c r="V395" i="1"/>
  <c r="J97" i="52" s="1"/>
  <c r="V396" i="1"/>
  <c r="J684" i="52" s="1"/>
  <c r="V397" i="1"/>
  <c r="J431" i="52" s="1"/>
  <c r="V398" i="1"/>
  <c r="J618" i="52" s="1"/>
  <c r="V399" i="1"/>
  <c r="J225" i="52" s="1"/>
  <c r="V400" i="1"/>
  <c r="J253" i="52" s="1"/>
  <c r="V401" i="1"/>
  <c r="J196" i="52" s="1"/>
  <c r="V402" i="1"/>
  <c r="J148" i="52" s="1"/>
  <c r="V403" i="1"/>
  <c r="J39" i="52" s="1"/>
  <c r="V404" i="1"/>
  <c r="J187" i="52" s="1"/>
  <c r="V405" i="1"/>
  <c r="J154" i="52" s="1"/>
  <c r="V406" i="1"/>
  <c r="J721" i="52" s="1"/>
  <c r="V407" i="1"/>
  <c r="J536" i="52" s="1"/>
  <c r="V408" i="1"/>
  <c r="J581" i="52" s="1"/>
  <c r="V409" i="1"/>
  <c r="J662" i="52" s="1"/>
  <c r="V410" i="1"/>
  <c r="J627" i="52" s="1"/>
  <c r="V411" i="1"/>
  <c r="J232" i="52" s="1"/>
  <c r="V412" i="1"/>
  <c r="J368" i="52" s="1"/>
  <c r="V413" i="1"/>
  <c r="J633" i="52" s="1"/>
  <c r="V414" i="1"/>
  <c r="J183" i="52" s="1"/>
  <c r="V415" i="1"/>
  <c r="J499" i="52" s="1"/>
  <c r="V416" i="1"/>
  <c r="J479" i="52" s="1"/>
  <c r="V417" i="1"/>
  <c r="J370" i="52" s="1"/>
  <c r="V418" i="1"/>
  <c r="J275" i="52" s="1"/>
  <c r="V419" i="1"/>
  <c r="J149" i="52" s="1"/>
  <c r="V420" i="1"/>
  <c r="J176" i="52" s="1"/>
  <c r="V421" i="1"/>
  <c r="J705" i="52" s="1"/>
  <c r="V422" i="1"/>
  <c r="J674" i="52" s="1"/>
  <c r="V423" i="1"/>
  <c r="J472" i="52" s="1"/>
  <c r="V424" i="1"/>
  <c r="J169" i="52" s="1"/>
  <c r="V425" i="1"/>
  <c r="J123" i="52" s="1"/>
  <c r="V426" i="1"/>
  <c r="J367" i="52" s="1"/>
  <c r="V427" i="1"/>
  <c r="J420" i="52" s="1"/>
  <c r="V428" i="1"/>
  <c r="J62" i="52" s="1"/>
  <c r="V429" i="1"/>
  <c r="J462" i="52" s="1"/>
  <c r="V430" i="1"/>
  <c r="J533" i="52" s="1"/>
  <c r="V431" i="1"/>
  <c r="J471" i="52" s="1"/>
  <c r="V432" i="1"/>
  <c r="J602" i="52" s="1"/>
  <c r="V433" i="1"/>
  <c r="J390" i="52" s="1"/>
  <c r="V434" i="1"/>
  <c r="J427" i="52" s="1"/>
  <c r="V435" i="1"/>
  <c r="V436" i="1"/>
  <c r="J629" i="52" s="1"/>
  <c r="V437" i="1"/>
  <c r="J330" i="52" s="1"/>
  <c r="V438" i="1"/>
  <c r="J449" i="52" s="1"/>
  <c r="V439" i="1"/>
  <c r="J567" i="52" s="1"/>
  <c r="V440" i="1"/>
  <c r="J679" i="52" s="1"/>
  <c r="V441" i="1"/>
  <c r="J480" i="52" s="1"/>
  <c r="V442" i="1"/>
  <c r="J658" i="52" s="1"/>
  <c r="V443" i="1"/>
  <c r="J255" i="52" s="1"/>
  <c r="V444" i="1"/>
  <c r="J251" i="52" s="1"/>
  <c r="V445" i="1"/>
  <c r="J553" i="52" s="1"/>
  <c r="V446" i="1"/>
  <c r="J345" i="52" s="1"/>
  <c r="V447" i="1"/>
  <c r="J504" i="52" s="1"/>
  <c r="V448" i="1"/>
  <c r="J712" i="52" s="1"/>
  <c r="V449" i="1"/>
  <c r="J170" i="52" s="1"/>
  <c r="V450" i="1"/>
  <c r="J185" i="52" s="1"/>
  <c r="V451" i="1"/>
  <c r="J560" i="52" s="1"/>
  <c r="V452" i="1"/>
  <c r="J366" i="52" s="1"/>
  <c r="V453" i="1"/>
  <c r="J437" i="52" s="1"/>
  <c r="V454" i="1"/>
  <c r="J158" i="52" s="1"/>
  <c r="V455" i="1"/>
  <c r="J221" i="52" s="1"/>
  <c r="V456" i="1"/>
  <c r="J442" i="52" s="1"/>
  <c r="V457" i="1"/>
  <c r="J289" i="52" s="1"/>
  <c r="V458" i="1"/>
  <c r="J414" i="52" s="1"/>
  <c r="V459" i="1"/>
  <c r="J497" i="52" s="1"/>
  <c r="V460" i="1"/>
  <c r="J282" i="52" s="1"/>
  <c r="V461" i="1"/>
  <c r="J454" i="52" s="1"/>
  <c r="V462" i="1"/>
  <c r="J268" i="52" s="1"/>
  <c r="V463" i="1"/>
  <c r="J460" i="52" s="1"/>
  <c r="V464" i="1"/>
  <c r="J613" i="52" s="1"/>
  <c r="V465" i="1"/>
  <c r="J418" i="52" s="1"/>
  <c r="V466" i="1"/>
  <c r="J224" i="52" s="1"/>
  <c r="V467" i="1"/>
  <c r="J137" i="52" s="1"/>
  <c r="V468" i="1"/>
  <c r="J385" i="52" s="1"/>
  <c r="V469" i="1"/>
  <c r="J517" i="52" s="1"/>
  <c r="V470" i="1"/>
  <c r="J411" i="52" s="1"/>
  <c r="V471" i="1"/>
  <c r="J403" i="52" s="1"/>
  <c r="V472" i="1"/>
  <c r="J590" i="52" s="1"/>
  <c r="V473" i="1"/>
  <c r="J407" i="52" s="1"/>
  <c r="V474" i="1"/>
  <c r="J87" i="52" s="1"/>
  <c r="V475" i="1"/>
  <c r="J164" i="52" s="1"/>
  <c r="V476" i="1"/>
  <c r="J349" i="52" s="1"/>
  <c r="V477" i="1"/>
  <c r="J135" i="52" s="1"/>
  <c r="V478" i="1"/>
  <c r="J333" i="52" s="1"/>
  <c r="V479" i="1"/>
  <c r="J488" i="52" s="1"/>
  <c r="V480" i="1"/>
  <c r="J719" i="52" s="1"/>
  <c r="V481" i="1"/>
  <c r="J635" i="52" s="1"/>
  <c r="V482" i="1"/>
  <c r="J523" i="52" s="1"/>
  <c r="V483" i="1"/>
  <c r="J644" i="52" s="1"/>
  <c r="V484" i="1"/>
  <c r="J562" i="52" s="1"/>
  <c r="V485" i="1"/>
  <c r="J359" i="52" s="1"/>
  <c r="V486" i="1"/>
  <c r="J651" i="52" s="1"/>
  <c r="V487" i="1"/>
  <c r="J436" i="52" s="1"/>
  <c r="V488" i="1"/>
  <c r="J383" i="52" s="1"/>
  <c r="V489" i="1"/>
  <c r="J305" i="52" s="1"/>
  <c r="V490" i="1"/>
  <c r="J337" i="52" s="1"/>
  <c r="V491" i="1"/>
  <c r="J22" i="52" s="1"/>
  <c r="V492" i="1"/>
  <c r="J440" i="52" s="1"/>
  <c r="V493" i="1"/>
  <c r="J524" i="52" s="1"/>
  <c r="V494" i="1"/>
  <c r="J278" i="52" s="1"/>
  <c r="V495" i="1"/>
  <c r="J583" i="52" s="1"/>
  <c r="V496" i="1"/>
  <c r="J545" i="52" s="1"/>
  <c r="V497" i="1"/>
  <c r="J564" i="52" s="1"/>
  <c r="V498" i="1"/>
  <c r="J686" i="52" s="1"/>
  <c r="V499" i="1"/>
  <c r="J101" i="52" s="1"/>
  <c r="V500" i="1"/>
  <c r="J319" i="52" s="1"/>
  <c r="V501" i="1"/>
  <c r="J270" i="52" s="1"/>
  <c r="V502" i="1"/>
  <c r="J120" i="52" s="1"/>
  <c r="V503" i="1"/>
  <c r="J125" i="52" s="1"/>
  <c r="V504" i="1"/>
  <c r="J531" i="52" s="1"/>
  <c r="V505" i="1"/>
  <c r="J637" i="52" s="1"/>
  <c r="V506" i="1"/>
  <c r="J550" i="52" s="1"/>
  <c r="V507" i="1"/>
  <c r="J548" i="52" s="1"/>
  <c r="V508" i="1"/>
  <c r="J496" i="52" s="1"/>
  <c r="V509" i="1"/>
  <c r="J131" i="52" s="1"/>
  <c r="V510" i="1"/>
  <c r="J542" i="52" s="1"/>
  <c r="V511" i="1"/>
  <c r="J168" i="52" s="1"/>
  <c r="V512" i="1"/>
  <c r="J485" i="52" s="1"/>
  <c r="V513" i="1"/>
  <c r="J140" i="52" s="1"/>
  <c r="V514" i="1"/>
  <c r="J25" i="52" s="1"/>
  <c r="V515" i="1"/>
  <c r="J156" i="52" s="1"/>
  <c r="V516" i="1"/>
  <c r="J593" i="52" s="1"/>
  <c r="V517" i="1"/>
  <c r="J277" i="52" s="1"/>
  <c r="V518" i="1"/>
  <c r="J539" i="52" s="1"/>
  <c r="V519" i="1"/>
  <c r="J236" i="52" s="1"/>
  <c r="V520" i="1"/>
  <c r="J363" i="52" s="1"/>
  <c r="V521" i="1"/>
  <c r="J461" i="52" s="1"/>
  <c r="V522" i="1"/>
  <c r="V523" i="1"/>
  <c r="J710" i="52" s="1"/>
  <c r="V524" i="1"/>
  <c r="J597" i="52" s="1"/>
  <c r="V525" i="1"/>
  <c r="J316" i="52" s="1"/>
  <c r="V526" i="1"/>
  <c r="J292" i="52" s="1"/>
  <c r="V527" i="1"/>
  <c r="J209" i="52" s="1"/>
  <c r="V528" i="1"/>
  <c r="J192" i="52" s="1"/>
  <c r="V529" i="1"/>
  <c r="J122" i="52" s="1"/>
  <c r="V530" i="1"/>
  <c r="J527" i="52" s="1"/>
  <c r="V531" i="1"/>
  <c r="J691" i="52" s="1"/>
  <c r="V532" i="1"/>
  <c r="J184" i="52" s="1"/>
  <c r="V533" i="1"/>
  <c r="J347" i="52" s="1"/>
  <c r="V534" i="1"/>
  <c r="J491" i="52" s="1"/>
  <c r="V535" i="1"/>
  <c r="J334" i="52" s="1"/>
  <c r="V536" i="1"/>
  <c r="J315" i="52" s="1"/>
  <c r="V537" i="1"/>
  <c r="J470" i="52" s="1"/>
  <c r="V538" i="1"/>
  <c r="J245" i="52" s="1"/>
  <c r="V539" i="1"/>
  <c r="J73" i="52" s="1"/>
  <c r="V540" i="1"/>
  <c r="J584" i="52" s="1"/>
  <c r="V541" i="1"/>
  <c r="J394" i="52" s="1"/>
  <c r="V542" i="1"/>
  <c r="J353" i="52" s="1"/>
  <c r="V543" i="1"/>
  <c r="J200" i="52" s="1"/>
  <c r="V544" i="1"/>
  <c r="J75" i="52" s="1"/>
  <c r="V545" i="1"/>
  <c r="J473" i="52" s="1"/>
  <c r="V546" i="1"/>
  <c r="J35" i="52" s="1"/>
  <c r="V547" i="1"/>
  <c r="J34" i="52" s="1"/>
  <c r="V548" i="1"/>
  <c r="J493" i="52" s="1"/>
  <c r="V549" i="1"/>
  <c r="J311" i="52" s="1"/>
  <c r="V550" i="1"/>
  <c r="J280" i="52" s="1"/>
  <c r="V551" i="1"/>
  <c r="J585" i="52" s="1"/>
  <c r="V552" i="1"/>
  <c r="J509" i="52" s="1"/>
  <c r="V553" i="1"/>
  <c r="J285" i="52" s="1"/>
  <c r="V554" i="1"/>
  <c r="J730" i="52" s="1"/>
  <c r="V555" i="1"/>
  <c r="J276" i="52" s="1"/>
  <c r="V556" i="1"/>
  <c r="J465" i="52" s="1"/>
  <c r="V557" i="1"/>
  <c r="J312" i="52" s="1"/>
  <c r="V558" i="1"/>
  <c r="J141" i="52" s="1"/>
  <c r="V559" i="1"/>
  <c r="J402" i="52" s="1"/>
  <c r="V560" i="1"/>
  <c r="J569" i="52" s="1"/>
  <c r="V561" i="1"/>
  <c r="J422" i="52" s="1"/>
  <c r="V562" i="1"/>
  <c r="J108" i="52" s="1"/>
  <c r="V563" i="1"/>
  <c r="J82" i="52" s="1"/>
  <c r="V564" i="1"/>
  <c r="J439" i="52" s="1"/>
  <c r="V565" i="1"/>
  <c r="J226" i="52" s="1"/>
  <c r="V566" i="1"/>
  <c r="J681" i="52" s="1"/>
  <c r="V567" i="1"/>
  <c r="J573" i="52" s="1"/>
  <c r="V568" i="1"/>
  <c r="J451" i="52" s="1"/>
  <c r="V569" i="1"/>
  <c r="J630" i="52" s="1"/>
  <c r="V570" i="1"/>
  <c r="J389" i="52" s="1"/>
  <c r="V571" i="1"/>
  <c r="J599" i="52" s="1"/>
  <c r="V572" i="1"/>
  <c r="J589" i="52" s="1"/>
  <c r="V573" i="1"/>
  <c r="J386" i="52" s="1"/>
  <c r="V574" i="1"/>
  <c r="J577" i="52" s="1"/>
  <c r="V575" i="1"/>
  <c r="J477" i="52" s="1"/>
  <c r="V576" i="1"/>
  <c r="J428" i="52" s="1"/>
  <c r="V577" i="1"/>
  <c r="J544" i="52" s="1"/>
  <c r="V578" i="1"/>
  <c r="J510" i="52" s="1"/>
  <c r="V579" i="1"/>
  <c r="J438" i="52" s="1"/>
  <c r="V580" i="1"/>
  <c r="J398" i="52" s="1"/>
  <c r="V581" i="1"/>
  <c r="J362" i="52" s="1"/>
  <c r="V582" i="1"/>
  <c r="J514" i="52" s="1"/>
  <c r="V583" i="1"/>
  <c r="J127" i="52" s="1"/>
  <c r="V584" i="1"/>
  <c r="J580" i="52" s="1"/>
  <c r="V585" i="1"/>
  <c r="J516" i="52" s="1"/>
  <c r="V586" i="1"/>
  <c r="J459" i="52" s="1"/>
  <c r="V587" i="1"/>
  <c r="J543" i="52" s="1"/>
  <c r="V588" i="1"/>
  <c r="J215" i="52" s="1"/>
  <c r="V589" i="1"/>
  <c r="J132" i="52" s="1"/>
  <c r="V590" i="1"/>
  <c r="J443" i="52" s="1"/>
  <c r="V591" i="1"/>
  <c r="J575" i="52" s="1"/>
  <c r="V592" i="1"/>
  <c r="J384" i="52" s="1"/>
  <c r="V593" i="1"/>
  <c r="J673" i="52" s="1"/>
  <c r="V594" i="1"/>
  <c r="J240" i="52" s="1"/>
  <c r="V595" i="1"/>
  <c r="J746" i="52" s="1"/>
  <c r="V596" i="1"/>
  <c r="J238" i="52" s="1"/>
  <c r="V597" i="1"/>
  <c r="J344" i="52" s="1"/>
  <c r="V598" i="1"/>
  <c r="J248" i="52" s="1"/>
  <c r="V599" i="1"/>
  <c r="J631" i="52" s="1"/>
  <c r="V600" i="1"/>
  <c r="J698" i="52" s="1"/>
  <c r="V601" i="1"/>
  <c r="J526" i="52" s="1"/>
  <c r="V602" i="1"/>
  <c r="J554" i="52" s="1"/>
  <c r="V603" i="1"/>
  <c r="J557" i="52" s="1"/>
  <c r="V604" i="1"/>
  <c r="J314" i="52" s="1"/>
  <c r="V605" i="1"/>
  <c r="J558" i="52" s="1"/>
  <c r="V606" i="1"/>
  <c r="J621" i="52" s="1"/>
  <c r="V607" i="1"/>
  <c r="J409" i="52" s="1"/>
  <c r="V608" i="1"/>
  <c r="J331" i="52" s="1"/>
  <c r="V609" i="1"/>
  <c r="J625" i="52" s="1"/>
  <c r="V610" i="1"/>
  <c r="J515" i="52" s="1"/>
  <c r="V611" i="1"/>
  <c r="J30" i="52" s="1"/>
  <c r="V612" i="1"/>
  <c r="J68" i="52" s="1"/>
  <c r="V613" i="1"/>
  <c r="J126" i="52" s="1"/>
  <c r="V614" i="1"/>
  <c r="J377" i="52" s="1"/>
  <c r="V615" i="1"/>
  <c r="J272" i="52" s="1"/>
  <c r="V616" i="1"/>
  <c r="J474" i="52" s="1"/>
  <c r="V617" i="1"/>
  <c r="J91" i="52" s="1"/>
  <c r="V618" i="1"/>
  <c r="J19" i="52" s="1"/>
  <c r="V619" i="1"/>
  <c r="J522" i="52" s="1"/>
  <c r="V620" i="1"/>
  <c r="J343" i="52" s="1"/>
  <c r="V621" i="1"/>
  <c r="J234" i="52" s="1"/>
  <c r="V622" i="1"/>
  <c r="J416" i="52" s="1"/>
  <c r="V623" i="1"/>
  <c r="J484" i="52" s="1"/>
  <c r="V624" i="1"/>
  <c r="J111" i="52" s="1"/>
  <c r="V625" i="1"/>
  <c r="J540" i="52" s="1"/>
  <c r="V626" i="1"/>
  <c r="J452" i="52" s="1"/>
  <c r="V627" i="1"/>
  <c r="J498" i="52" s="1"/>
  <c r="V628" i="1"/>
  <c r="J299" i="52" s="1"/>
  <c r="V629" i="1"/>
  <c r="J219" i="52" s="1"/>
  <c r="V630" i="1"/>
  <c r="J76" i="52" s="1"/>
  <c r="V631" i="1"/>
  <c r="J199" i="52" s="1"/>
  <c r="V632" i="1"/>
  <c r="J89" i="52" s="1"/>
  <c r="V633" i="1"/>
  <c r="J214" i="52" s="1"/>
  <c r="V634" i="1"/>
  <c r="J206" i="52" s="1"/>
  <c r="V635" i="1"/>
  <c r="J401" i="52" s="1"/>
  <c r="V636" i="1"/>
  <c r="J300" i="52" s="1"/>
  <c r="V637" i="1"/>
  <c r="J388" i="52" s="1"/>
  <c r="V638" i="1"/>
  <c r="J508" i="52" s="1"/>
  <c r="V639" i="1"/>
  <c r="J468" i="52" s="1"/>
  <c r="V640" i="1"/>
  <c r="J734" i="52" s="1"/>
  <c r="V641" i="1"/>
  <c r="J594" i="52" s="1"/>
  <c r="V642" i="1"/>
  <c r="J129" i="52" s="1"/>
  <c r="V643" i="1"/>
  <c r="J233" i="52" s="1"/>
  <c r="V644" i="1"/>
  <c r="J96" i="52" s="1"/>
  <c r="V645" i="1"/>
  <c r="J482" i="52" s="1"/>
  <c r="V646" i="1"/>
  <c r="J551" i="52" s="1"/>
  <c r="V647" i="1"/>
  <c r="J534" i="52" s="1"/>
  <c r="V648" i="1"/>
  <c r="J665" i="52" s="1"/>
  <c r="V649" i="1"/>
  <c r="J302" i="52" s="1"/>
  <c r="V650" i="1"/>
  <c r="J626" i="52" s="1"/>
  <c r="V651" i="1"/>
  <c r="J693" i="52" s="1"/>
  <c r="V652" i="1"/>
  <c r="J406" i="52" s="1"/>
  <c r="V653" i="1"/>
  <c r="J469" i="52" s="1"/>
  <c r="V654" i="1"/>
  <c r="J100" i="52" s="1"/>
  <c r="V655" i="1"/>
  <c r="J290" i="52" s="1"/>
  <c r="V656" i="1"/>
  <c r="J429" i="52" s="1"/>
  <c r="V657" i="1"/>
  <c r="J369" i="52" s="1"/>
  <c r="V658" i="1"/>
  <c r="J592" i="52" s="1"/>
  <c r="V659" i="1"/>
  <c r="J203" i="52" s="1"/>
  <c r="V660" i="1"/>
  <c r="J223" i="52" s="1"/>
  <c r="V661" i="1"/>
  <c r="J588" i="52" s="1"/>
  <c r="V662" i="1"/>
  <c r="J713" i="52" s="1"/>
  <c r="V663" i="1"/>
  <c r="J264" i="52" s="1"/>
  <c r="V664" i="1"/>
  <c r="J239" i="52" s="1"/>
  <c r="V665" i="1"/>
  <c r="J189" i="52" s="1"/>
  <c r="V666" i="1"/>
  <c r="J269" i="52" s="1"/>
  <c r="V667" i="1"/>
  <c r="J341" i="52" s="1"/>
  <c r="V668" i="1"/>
  <c r="J688" i="52" s="1"/>
  <c r="V669" i="1"/>
  <c r="J566" i="52" s="1"/>
  <c r="V670" i="1"/>
  <c r="J529" i="52" s="1"/>
  <c r="V671" i="1"/>
  <c r="J659" i="52" s="1"/>
  <c r="V672" i="1"/>
  <c r="J638" i="52" s="1"/>
  <c r="V673" i="1"/>
  <c r="J586" i="52" s="1"/>
  <c r="V674" i="1"/>
  <c r="J478" i="52" s="1"/>
  <c r="V675" i="1"/>
  <c r="J12" i="52" s="1"/>
  <c r="V676" i="1"/>
  <c r="J54" i="52" s="1"/>
  <c r="V677" i="1"/>
  <c r="J490" i="52" s="1"/>
  <c r="V678" i="1"/>
  <c r="J197" i="52" s="1"/>
  <c r="V679" i="1"/>
  <c r="J53" i="52" s="1"/>
  <c r="V680" i="1"/>
  <c r="J666" i="52" s="1"/>
  <c r="V681" i="1"/>
  <c r="J457" i="52" s="1"/>
  <c r="V682" i="1"/>
  <c r="J697" i="52" s="1"/>
  <c r="V683" i="1"/>
  <c r="J699" i="52" s="1"/>
  <c r="V684" i="1"/>
  <c r="J611" i="52" s="1"/>
  <c r="V685" i="1"/>
  <c r="J284" i="52" s="1"/>
  <c r="V686" i="1"/>
  <c r="J114" i="52" s="1"/>
  <c r="V687" i="1"/>
  <c r="J450" i="52" s="1"/>
  <c r="V688" i="1"/>
  <c r="J441" i="52" s="1"/>
  <c r="V689" i="1"/>
  <c r="J13" i="52" s="1"/>
  <c r="V690" i="1"/>
  <c r="J9" i="52" s="1"/>
  <c r="V691" i="1"/>
  <c r="J15" i="52" s="1"/>
  <c r="V692" i="1"/>
  <c r="J604" i="52" s="1"/>
  <c r="V693" i="1"/>
  <c r="J444" i="52" s="1"/>
  <c r="V694" i="1"/>
  <c r="J271" i="52" s="1"/>
  <c r="V695" i="1"/>
  <c r="J320" i="52" s="1"/>
  <c r="V696" i="1"/>
  <c r="J653" i="52" s="1"/>
  <c r="V697" i="1"/>
  <c r="J413" i="52" s="1"/>
  <c r="V698" i="1"/>
  <c r="J58" i="52" s="1"/>
  <c r="V699" i="1"/>
  <c r="J324" i="52" s="1"/>
  <c r="V700" i="1"/>
  <c r="J399" i="52" s="1"/>
  <c r="V701" i="1"/>
  <c r="J155" i="52" s="1"/>
  <c r="V702" i="1"/>
  <c r="J549" i="52" s="1"/>
  <c r="V703" i="1"/>
  <c r="J29" i="52" s="1"/>
  <c r="V704" i="1"/>
  <c r="J26" i="52" s="1"/>
  <c r="V705" i="1"/>
  <c r="J687" i="52" s="1"/>
  <c r="V706" i="1"/>
  <c r="J396" i="52" s="1"/>
  <c r="V707" i="1"/>
  <c r="J267" i="52" s="1"/>
  <c r="V708" i="1"/>
  <c r="J704" i="52" s="1"/>
  <c r="V709" i="1"/>
  <c r="J458" i="52" s="1"/>
  <c r="V710" i="1"/>
  <c r="J252" i="52" s="1"/>
  <c r="V711" i="1"/>
  <c r="J574" i="52" s="1"/>
  <c r="V712" i="1"/>
  <c r="J83" i="52" s="1"/>
  <c r="V713" i="1"/>
  <c r="J707" i="52" s="1"/>
  <c r="V714" i="1"/>
  <c r="J237" i="52" s="1"/>
  <c r="V715" i="1"/>
  <c r="J257" i="52" s="1"/>
  <c r="V716" i="1"/>
  <c r="J326" i="52" s="1"/>
  <c r="V717" i="1"/>
  <c r="J423" i="52" s="1"/>
  <c r="V718" i="1"/>
  <c r="J14" i="52" s="1"/>
  <c r="V719" i="1"/>
  <c r="J56" i="52" s="1"/>
  <c r="V720" i="1"/>
  <c r="J113" i="52" s="1"/>
  <c r="V721" i="1"/>
  <c r="J350" i="52" s="1"/>
  <c r="V722" i="1"/>
  <c r="J538" i="52" s="1"/>
  <c r="V723" i="1"/>
  <c r="J249" i="52" s="1"/>
  <c r="V724" i="1"/>
  <c r="J380" i="52" s="1"/>
  <c r="V725" i="1"/>
  <c r="J741" i="52" s="1"/>
  <c r="V726" i="1"/>
  <c r="J660" i="52" s="1"/>
  <c r="V727" i="1"/>
  <c r="J415" i="52" s="1"/>
  <c r="V728" i="1"/>
  <c r="J620" i="52" s="1"/>
  <c r="V729" i="1"/>
  <c r="J483" i="52" s="1"/>
  <c r="V730" i="1"/>
  <c r="J95" i="52" s="1"/>
  <c r="V731" i="1"/>
  <c r="J671" i="52" s="1"/>
  <c r="V732" i="1"/>
  <c r="J71" i="52" s="1"/>
  <c r="V733" i="1"/>
  <c r="J655" i="52" s="1"/>
  <c r="V734" i="1"/>
  <c r="V735" i="1"/>
  <c r="V736" i="1"/>
  <c r="J648" i="52" s="1"/>
  <c r="V737" i="1"/>
  <c r="J695" i="52" s="1"/>
  <c r="V738" i="1"/>
  <c r="J392" i="52" s="1"/>
  <c r="O392" i="52" s="1"/>
  <c r="V739" i="1"/>
  <c r="J463" i="52" s="1"/>
  <c r="O463" i="52" s="1"/>
  <c r="V740" i="1"/>
  <c r="J605" i="52" s="1"/>
  <c r="O605" i="52" s="1"/>
  <c r="V741" i="1"/>
  <c r="J258" i="52" s="1"/>
  <c r="O258" i="52" s="1"/>
  <c r="V742" i="1"/>
  <c r="J722" i="52" s="1"/>
  <c r="O722" i="52" s="1"/>
  <c r="V743" i="1"/>
  <c r="J246" i="52" s="1"/>
  <c r="O246" i="52" s="1"/>
  <c r="V744" i="1"/>
  <c r="J38" i="52" s="1"/>
  <c r="O38" i="52" s="1"/>
  <c r="V745" i="1"/>
  <c r="J201" i="52" s="1"/>
  <c r="O201" i="52" s="1"/>
  <c r="V746" i="1"/>
  <c r="J689" i="52" s="1"/>
  <c r="O689" i="52" s="1"/>
  <c r="V747" i="1"/>
  <c r="J69" i="52" s="1"/>
  <c r="O69" i="52" s="1"/>
  <c r="V748" i="1"/>
  <c r="J445" i="52" s="1"/>
  <c r="O445" i="52" s="1"/>
  <c r="V749" i="1"/>
  <c r="J410" i="52" s="1"/>
  <c r="O410" i="52" s="1"/>
  <c r="V750" i="1"/>
  <c r="J565" i="52" s="1"/>
  <c r="O565" i="52" s="1"/>
  <c r="V751" i="1"/>
  <c r="J612" i="52" s="1"/>
  <c r="O612" i="52" s="1"/>
  <c r="V752" i="1"/>
  <c r="J161" i="52" s="1"/>
  <c r="O161" i="52" s="1"/>
  <c r="V753" i="1"/>
  <c r="J421" i="52" s="1"/>
  <c r="O421" i="52" s="1"/>
  <c r="V754" i="1"/>
  <c r="J541" i="52" s="1"/>
  <c r="O541" i="52" s="1"/>
  <c r="V755" i="1"/>
  <c r="J744" i="52" s="1"/>
  <c r="O744" i="52" s="1"/>
  <c r="V756" i="1"/>
  <c r="J142" i="52" s="1"/>
  <c r="O142" i="52" s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8" i="1"/>
  <c r="T9" i="1"/>
  <c r="T10" i="1"/>
  <c r="E11" i="52" s="1"/>
  <c r="T11" i="1"/>
  <c r="E43" i="52" s="1"/>
  <c r="T12" i="1"/>
  <c r="T13" i="1"/>
  <c r="T14" i="1"/>
  <c r="T15" i="1"/>
  <c r="T16" i="1"/>
  <c r="T17" i="1"/>
  <c r="E624" i="52" s="1"/>
  <c r="T18" i="1"/>
  <c r="E151" i="52" s="1"/>
  <c r="T19" i="1"/>
  <c r="E339" i="52" s="1"/>
  <c r="T20" i="1"/>
  <c r="T21" i="1"/>
  <c r="T22" i="1"/>
  <c r="T23" i="1"/>
  <c r="E354" i="52" s="1"/>
  <c r="T24" i="1"/>
  <c r="E424" i="52" s="1"/>
  <c r="T25" i="1"/>
  <c r="E143" i="52" s="1"/>
  <c r="T26" i="1"/>
  <c r="E88" i="52" s="1"/>
  <c r="T27" i="1"/>
  <c r="E222" i="52" s="1"/>
  <c r="T28" i="1"/>
  <c r="E16" i="52" s="1"/>
  <c r="T29" i="1"/>
  <c r="E70" i="52" s="1"/>
  <c r="T30" i="1"/>
  <c r="E27" i="52" s="1"/>
  <c r="T31" i="1"/>
  <c r="E178" i="52" s="1"/>
  <c r="T32" i="1"/>
  <c r="E283" i="52" s="1"/>
  <c r="T33" i="1"/>
  <c r="E623" i="52" s="1"/>
  <c r="T34" i="1"/>
  <c r="E606" i="52" s="1"/>
  <c r="T35" i="1"/>
  <c r="E310" i="52" s="1"/>
  <c r="T36" i="1"/>
  <c r="E216" i="52" s="1"/>
  <c r="T37" i="1"/>
  <c r="E229" i="52" s="1"/>
  <c r="T38" i="1"/>
  <c r="E348" i="52" s="1"/>
  <c r="T39" i="1"/>
  <c r="E563" i="52" s="1"/>
  <c r="T40" i="1"/>
  <c r="E358" i="52" s="1"/>
  <c r="T41" i="1"/>
  <c r="E502" i="52" s="1"/>
  <c r="T42" i="1"/>
  <c r="E109" i="52" s="1"/>
  <c r="T43" i="1"/>
  <c r="E552" i="52" s="1"/>
  <c r="T44" i="1"/>
  <c r="E78" i="52" s="1"/>
  <c r="T45" i="1"/>
  <c r="E230" i="52" s="1"/>
  <c r="T46" i="1"/>
  <c r="E617" i="52" s="1"/>
  <c r="T47" i="1"/>
  <c r="E433" i="52" s="1"/>
  <c r="T48" i="1"/>
  <c r="E304" i="52" s="1"/>
  <c r="T49" i="1"/>
  <c r="E640" i="52" s="1"/>
  <c r="T50" i="1"/>
  <c r="E506" i="52" s="1"/>
  <c r="T51" i="1"/>
  <c r="E188" i="52" s="1"/>
  <c r="T52" i="1"/>
  <c r="E306" i="52" s="1"/>
  <c r="T53" i="1"/>
  <c r="E582" i="52" s="1"/>
  <c r="T54" i="1"/>
  <c r="E677" i="52" s="1"/>
  <c r="T55" i="1"/>
  <c r="E356" i="52" s="1"/>
  <c r="T56" i="1"/>
  <c r="E174" i="52" s="1"/>
  <c r="T57" i="1"/>
  <c r="E382" i="52" s="1"/>
  <c r="T58" i="1"/>
  <c r="E60" i="52" s="1"/>
  <c r="T59" i="1"/>
  <c r="E31" i="52" s="1"/>
  <c r="T60" i="1"/>
  <c r="E104" i="52" s="1"/>
  <c r="T61" i="1"/>
  <c r="E609" i="52" s="1"/>
  <c r="T62" i="1"/>
  <c r="E373" i="52" s="1"/>
  <c r="T63" i="1"/>
  <c r="E657" i="52" s="1"/>
  <c r="T64" i="1"/>
  <c r="E190" i="52" s="1"/>
  <c r="T65" i="1"/>
  <c r="E313" i="52" s="1"/>
  <c r="T66" i="1"/>
  <c r="E301" i="52" s="1"/>
  <c r="T67" i="1"/>
  <c r="E247" i="52" s="1"/>
  <c r="T68" i="1"/>
  <c r="E723" i="52" s="1"/>
  <c r="T69" i="1"/>
  <c r="E668" i="52" s="1"/>
  <c r="T70" i="1"/>
  <c r="E217" i="52" s="1"/>
  <c r="T71" i="1"/>
  <c r="E266" i="52" s="1"/>
  <c r="T72" i="1"/>
  <c r="E371" i="52" s="1"/>
  <c r="T73" i="1"/>
  <c r="E412" i="52" s="1"/>
  <c r="T74" i="1"/>
  <c r="E532" i="52" s="1"/>
  <c r="T75" i="1"/>
  <c r="E645" i="52" s="1"/>
  <c r="T76" i="1"/>
  <c r="E121" i="52" s="1"/>
  <c r="T77" i="1"/>
  <c r="E182" i="52" s="1"/>
  <c r="T78" i="1"/>
  <c r="E274" i="52" s="1"/>
  <c r="T79" i="1"/>
  <c r="E250" i="52" s="1"/>
  <c r="T80" i="1"/>
  <c r="E150" i="52" s="1"/>
  <c r="T81" i="1"/>
  <c r="E186" i="52" s="1"/>
  <c r="T82" i="1"/>
  <c r="E346" i="52" s="1"/>
  <c r="T83" i="1"/>
  <c r="E494" i="52" s="1"/>
  <c r="T84" i="1"/>
  <c r="E303" i="52" s="1"/>
  <c r="T85" i="1"/>
  <c r="E173" i="52" s="1"/>
  <c r="T86" i="1"/>
  <c r="E447" i="52" s="1"/>
  <c r="T87" i="1"/>
  <c r="E288" i="52" s="1"/>
  <c r="T88" i="1"/>
  <c r="E281" i="52" s="1"/>
  <c r="T89" i="1"/>
  <c r="E218" i="52" s="1"/>
  <c r="T90" i="1"/>
  <c r="E446" i="52" s="1"/>
  <c r="T91" i="1"/>
  <c r="E680" i="52" s="1"/>
  <c r="T92" i="1"/>
  <c r="E520" i="52" s="1"/>
  <c r="T93" i="1"/>
  <c r="E600" i="52" s="1"/>
  <c r="T94" i="1"/>
  <c r="E701" i="52" s="1"/>
  <c r="T95" i="1"/>
  <c r="E103" i="52" s="1"/>
  <c r="T96" i="1"/>
  <c r="E512" i="52" s="1"/>
  <c r="T97" i="1"/>
  <c r="E632" i="52" s="1"/>
  <c r="T98" i="1"/>
  <c r="E329" i="52" s="1"/>
  <c r="T99" i="1"/>
  <c r="E464" i="52" s="1"/>
  <c r="T100" i="1"/>
  <c r="E294" i="52" s="1"/>
  <c r="T101" i="1"/>
  <c r="E227" i="52" s="1"/>
  <c r="T102" i="1"/>
  <c r="E475" i="52" s="1"/>
  <c r="T103" i="1"/>
  <c r="E448" i="52" s="1"/>
  <c r="T104" i="1"/>
  <c r="E525" i="52" s="1"/>
  <c r="T105" i="1"/>
  <c r="E481" i="52" s="1"/>
  <c r="T106" i="1"/>
  <c r="E379" i="52" s="1"/>
  <c r="T107" i="1"/>
  <c r="E374" i="52" s="1"/>
  <c r="T108" i="1"/>
  <c r="E262" i="52" s="1"/>
  <c r="T109" i="1"/>
  <c r="E351" i="52" s="1"/>
  <c r="T110" i="1"/>
  <c r="E387" i="52" s="1"/>
  <c r="T111" i="1"/>
  <c r="E157" i="52" s="1"/>
  <c r="T112" i="1"/>
  <c r="E685" i="52" s="1"/>
  <c r="T113" i="1"/>
  <c r="E647" i="52" s="1"/>
  <c r="T114" i="1"/>
  <c r="E636" i="52" s="1"/>
  <c r="T115" i="1"/>
  <c r="E555" i="52" s="1"/>
  <c r="T116" i="1"/>
  <c r="E521" i="52" s="1"/>
  <c r="T117" i="1"/>
  <c r="E505" i="52" s="1"/>
  <c r="T118" i="1"/>
  <c r="E328" i="52" s="1"/>
  <c r="T119" i="1"/>
  <c r="E622" i="52" s="1"/>
  <c r="T120" i="1"/>
  <c r="E308" i="52" s="1"/>
  <c r="T121" i="1"/>
  <c r="E559" i="52" s="1"/>
  <c r="T122" i="1"/>
  <c r="E378" i="52" s="1"/>
  <c r="T123" i="1"/>
  <c r="E361" i="52" s="1"/>
  <c r="T124" i="1"/>
  <c r="E408" i="52" s="1"/>
  <c r="T125" i="1"/>
  <c r="E244" i="52" s="1"/>
  <c r="T126" i="1"/>
  <c r="E256" i="52" s="1"/>
  <c r="T127" i="1"/>
  <c r="E579" i="52" s="1"/>
  <c r="T128" i="1"/>
  <c r="E649" i="52" s="1"/>
  <c r="T129" i="1"/>
  <c r="E456" i="52" s="1"/>
  <c r="T130" i="1"/>
  <c r="E332" i="52" s="1"/>
  <c r="T131" i="1"/>
  <c r="E375" i="52" s="1"/>
  <c r="T132" i="1"/>
  <c r="E430" i="52" s="1"/>
  <c r="T133" i="1"/>
  <c r="E37" i="52" s="1"/>
  <c r="T134" i="1"/>
  <c r="E725" i="52" s="1"/>
  <c r="T135" i="1"/>
  <c r="E692" i="52" s="1"/>
  <c r="T136" i="1"/>
  <c r="E116" i="52" s="1"/>
  <c r="T137" i="1"/>
  <c r="E720" i="52" s="1"/>
  <c r="T138" i="1"/>
  <c r="E700" i="52" s="1"/>
  <c r="T139" i="1"/>
  <c r="E147" i="52" s="1"/>
  <c r="T140" i="1"/>
  <c r="E732" i="52" s="1"/>
  <c r="T141" i="1"/>
  <c r="E667" i="52" s="1"/>
  <c r="T142" i="1"/>
  <c r="E702" i="52" s="1"/>
  <c r="T143" i="1"/>
  <c r="E672" i="52" s="1"/>
  <c r="T144" i="1"/>
  <c r="E119" i="52" s="1"/>
  <c r="T145" i="1"/>
  <c r="E714" i="52" s="1"/>
  <c r="T146" i="1"/>
  <c r="E405" i="52" s="1"/>
  <c r="T147" i="1"/>
  <c r="E535" i="52" s="1"/>
  <c r="T148" i="1"/>
  <c r="E235" i="52" s="1"/>
  <c r="T149" i="1"/>
  <c r="E426" i="52" s="1"/>
  <c r="T150" i="1"/>
  <c r="E210" i="52" s="1"/>
  <c r="T151" i="1"/>
  <c r="E263" i="52" s="1"/>
  <c r="T152" i="1"/>
  <c r="E486" i="52" s="1"/>
  <c r="T153" i="1"/>
  <c r="E18" i="52" s="1"/>
  <c r="T154" i="1"/>
  <c r="E72" i="52" s="1"/>
  <c r="T155" i="1"/>
  <c r="E325" i="52" s="1"/>
  <c r="T156" i="1"/>
  <c r="E727" i="52" s="1"/>
  <c r="T157" i="1"/>
  <c r="E49" i="52" s="1"/>
  <c r="T158" i="1"/>
  <c r="E739" i="52" s="1"/>
  <c r="T159" i="1"/>
  <c r="E708" i="52" s="1"/>
  <c r="T160" i="1"/>
  <c r="E643" i="52" s="1"/>
  <c r="T161" i="1"/>
  <c r="E615" i="52" s="1"/>
  <c r="T162" i="1"/>
  <c r="E419" i="52" s="1"/>
  <c r="T163" i="1"/>
  <c r="E181" i="52" s="1"/>
  <c r="T164" i="1"/>
  <c r="E191" i="52" s="1"/>
  <c r="T165" i="1"/>
  <c r="E159" i="52" s="1"/>
  <c r="T166" i="1"/>
  <c r="E84" i="52" s="1"/>
  <c r="T167" i="1"/>
  <c r="E706" i="52" s="1"/>
  <c r="T168" i="1"/>
  <c r="E610" i="52" s="1"/>
  <c r="T169" i="1"/>
  <c r="E641" i="52" s="1"/>
  <c r="T170" i="1"/>
  <c r="E260" i="52" s="1"/>
  <c r="T171" i="1"/>
  <c r="E736" i="52" s="1"/>
  <c r="T172" i="1"/>
  <c r="E32" i="52" s="1"/>
  <c r="T173" i="1"/>
  <c r="E146" i="52" s="1"/>
  <c r="T174" i="1"/>
  <c r="E115" i="52" s="1"/>
  <c r="T175" i="1"/>
  <c r="E678" i="52" s="1"/>
  <c r="T176" i="1"/>
  <c r="E530" i="52" s="1"/>
  <c r="T177" i="1"/>
  <c r="E738" i="52" s="1"/>
  <c r="T178" i="1"/>
  <c r="E57" i="52" s="1"/>
  <c r="T179" i="1"/>
  <c r="E717" i="52" s="1"/>
  <c r="T180" i="1"/>
  <c r="E130" i="52" s="1"/>
  <c r="T181" i="1"/>
  <c r="E694" i="52" s="1"/>
  <c r="T182" i="1"/>
  <c r="E669" i="52" s="1"/>
  <c r="T183" i="1"/>
  <c r="E144" i="52" s="1"/>
  <c r="T184" i="1"/>
  <c r="E166" i="52" s="1"/>
  <c r="T185" i="1"/>
  <c r="E733" i="52" s="1"/>
  <c r="T186" i="1"/>
  <c r="E152" i="52" s="1"/>
  <c r="T187" i="1"/>
  <c r="E202" i="52" s="1"/>
  <c r="T188" i="1"/>
  <c r="E198" i="52" s="1"/>
  <c r="T189" i="1"/>
  <c r="E193" i="52" s="1"/>
  <c r="T190" i="1"/>
  <c r="E335" i="52" s="1"/>
  <c r="T191" i="1"/>
  <c r="E195" i="52" s="1"/>
  <c r="T192" i="1"/>
  <c r="E40" i="52" s="1"/>
  <c r="T193" i="1"/>
  <c r="E79" i="52" s="1"/>
  <c r="T194" i="1"/>
  <c r="E17" i="52" s="1"/>
  <c r="T195" i="1"/>
  <c r="E65" i="52" s="1"/>
  <c r="T196" i="1"/>
  <c r="E208" i="52" s="1"/>
  <c r="T197" i="1"/>
  <c r="E287" i="52" s="1"/>
  <c r="T198" i="1"/>
  <c r="E167" i="52" s="1"/>
  <c r="T199" i="1"/>
  <c r="E110" i="52" s="1"/>
  <c r="T200" i="1"/>
  <c r="E709" i="52" s="1"/>
  <c r="T201" i="1"/>
  <c r="E98" i="52" s="1"/>
  <c r="T202" i="1"/>
  <c r="E41" i="52" s="1"/>
  <c r="T203" i="1"/>
  <c r="E24" i="52" s="1"/>
  <c r="T204" i="1"/>
  <c r="E340" i="52" s="1"/>
  <c r="T205" i="1"/>
  <c r="E28" i="52" s="1"/>
  <c r="T206" i="1"/>
  <c r="E735" i="52" s="1"/>
  <c r="T207" i="1"/>
  <c r="E749" i="52" s="1"/>
  <c r="T208" i="1"/>
  <c r="E639" i="52" s="1"/>
  <c r="T209" i="1"/>
  <c r="E48" i="52" s="1"/>
  <c r="T210" i="1"/>
  <c r="E634" i="52" s="1"/>
  <c r="T211" i="1"/>
  <c r="E511" i="52" s="1"/>
  <c r="T212" i="1"/>
  <c r="E293" i="52" s="1"/>
  <c r="T213" i="1"/>
  <c r="E425" i="52" s="1"/>
  <c r="T214" i="1"/>
  <c r="E336" i="52" s="1"/>
  <c r="T215" i="1"/>
  <c r="E322" i="52" s="1"/>
  <c r="T216" i="1"/>
  <c r="E595" i="52" s="1"/>
  <c r="T217" i="1"/>
  <c r="E642" i="52" s="1"/>
  <c r="T218" i="1"/>
  <c r="E317" i="52" s="1"/>
  <c r="T219" i="1"/>
  <c r="E296" i="52" s="1"/>
  <c r="T220" i="1"/>
  <c r="E59" i="52" s="1"/>
  <c r="T221" i="1"/>
  <c r="E670" i="52" s="1"/>
  <c r="T222" i="1"/>
  <c r="E675" i="52" s="1"/>
  <c r="T223" i="1"/>
  <c r="E650" i="52" s="1"/>
  <c r="T224" i="1"/>
  <c r="T225" i="1"/>
  <c r="T226" i="1"/>
  <c r="T227" i="1"/>
  <c r="T228" i="1"/>
  <c r="T229" i="1"/>
  <c r="T230" i="1"/>
  <c r="T231" i="1"/>
  <c r="E81" i="52" s="1"/>
  <c r="T232" i="1"/>
  <c r="E117" i="52" s="1"/>
  <c r="T233" i="1"/>
  <c r="E86" i="52" s="1"/>
  <c r="T234" i="1"/>
  <c r="E404" i="52" s="1"/>
  <c r="T235" i="1"/>
  <c r="E495" i="52" s="1"/>
  <c r="T236" i="1"/>
  <c r="E489" i="52" s="1"/>
  <c r="T237" i="1"/>
  <c r="E118" i="52" s="1"/>
  <c r="T238" i="1"/>
  <c r="E33" i="52" s="1"/>
  <c r="T239" i="1"/>
  <c r="E338" i="52" s="1"/>
  <c r="T240" i="1"/>
  <c r="E254" i="52" s="1"/>
  <c r="T241" i="1"/>
  <c r="E503" i="52" s="1"/>
  <c r="T242" i="1"/>
  <c r="E20" i="52" s="1"/>
  <c r="T243" i="1"/>
  <c r="E36" i="52" s="1"/>
  <c r="T244" i="1"/>
  <c r="E724" i="52" s="1"/>
  <c r="T245" i="1"/>
  <c r="E435" i="52" s="1"/>
  <c r="T246" i="1"/>
  <c r="E397" i="52" s="1"/>
  <c r="T247" i="1"/>
  <c r="E556" i="52" s="1"/>
  <c r="T248" i="1"/>
  <c r="E400" i="52" s="1"/>
  <c r="T249" i="1"/>
  <c r="E492" i="52" s="1"/>
  <c r="T250" i="1"/>
  <c r="E145" i="52" s="1"/>
  <c r="T251" i="1"/>
  <c r="E92" i="52" s="1"/>
  <c r="T252" i="1"/>
  <c r="E696" i="52" s="1"/>
  <c r="T253" i="1"/>
  <c r="E598" i="52" s="1"/>
  <c r="T254" i="1"/>
  <c r="E716" i="52" s="1"/>
  <c r="T255" i="1"/>
  <c r="E279" i="52" s="1"/>
  <c r="T256" i="1"/>
  <c r="E171" i="52" s="1"/>
  <c r="T257" i="1"/>
  <c r="E568" i="52" s="1"/>
  <c r="T258" i="1"/>
  <c r="E518" i="52" s="1"/>
  <c r="T259" i="1"/>
  <c r="E99" i="52" s="1"/>
  <c r="T260" i="1"/>
  <c r="E194" i="52" s="1"/>
  <c r="T261" i="1"/>
  <c r="E661" i="52" s="1"/>
  <c r="T262" i="1"/>
  <c r="E500" i="52" s="1"/>
  <c r="T263" i="1"/>
  <c r="E731" i="52" s="1"/>
  <c r="T264" i="1"/>
  <c r="E747" i="52" s="1"/>
  <c r="T265" i="1"/>
  <c r="E715" i="52" s="1"/>
  <c r="T266" i="1"/>
  <c r="E718" i="52" s="1"/>
  <c r="T267" i="1"/>
  <c r="E513" i="52" s="1"/>
  <c r="T268" i="1"/>
  <c r="E44" i="52" s="1"/>
  <c r="T269" i="1"/>
  <c r="E434" i="52" s="1"/>
  <c r="T270" i="1"/>
  <c r="E105" i="52" s="1"/>
  <c r="T271" i="1"/>
  <c r="E654" i="52" s="1"/>
  <c r="T272" i="1"/>
  <c r="E90" i="52" s="1"/>
  <c r="T273" i="1"/>
  <c r="E66" i="52" s="1"/>
  <c r="T274" i="1"/>
  <c r="E212" i="52" s="1"/>
  <c r="T275" i="1"/>
  <c r="E106" i="52" s="1"/>
  <c r="T276" i="1"/>
  <c r="E466" i="52" s="1"/>
  <c r="T277" i="1"/>
  <c r="E742" i="52" s="1"/>
  <c r="T278" i="1"/>
  <c r="E204" i="52" s="1"/>
  <c r="T279" i="1"/>
  <c r="E628" i="52" s="1"/>
  <c r="T280" i="1"/>
  <c r="E607" i="52" s="1"/>
  <c r="T281" i="1"/>
  <c r="E352" i="52" s="1"/>
  <c r="T282" i="1"/>
  <c r="E309" i="52" s="1"/>
  <c r="T283" i="1"/>
  <c r="E393" i="52" s="1"/>
  <c r="T284" i="1"/>
  <c r="E372" i="52" s="1"/>
  <c r="T285" i="1"/>
  <c r="E711" i="52" s="1"/>
  <c r="T286" i="1"/>
  <c r="E213" i="52" s="1"/>
  <c r="T287" i="1"/>
  <c r="E587" i="52" s="1"/>
  <c r="T288" i="1"/>
  <c r="E242" i="52" s="1"/>
  <c r="T289" i="1"/>
  <c r="E690" i="52" s="1"/>
  <c r="T290" i="1"/>
  <c r="E652" i="52" s="1"/>
  <c r="T291" i="1"/>
  <c r="E453" i="52" s="1"/>
  <c r="T292" i="1"/>
  <c r="E357" i="52" s="1"/>
  <c r="T293" i="1"/>
  <c r="E298" i="52" s="1"/>
  <c r="T294" i="1"/>
  <c r="E321" i="52" s="1"/>
  <c r="T295" i="1"/>
  <c r="E570" i="52" s="1"/>
  <c r="T296" i="1"/>
  <c r="E77" i="52" s="1"/>
  <c r="T297" i="1"/>
  <c r="E646" i="52" s="1"/>
  <c r="T298" i="1"/>
  <c r="E163" i="52" s="1"/>
  <c r="T299" i="1"/>
  <c r="E619" i="52" s="1"/>
  <c r="T300" i="1"/>
  <c r="E576" i="52" s="1"/>
  <c r="T301" i="1"/>
  <c r="E365" i="52" s="1"/>
  <c r="T302" i="1"/>
  <c r="E291" i="52" s="1"/>
  <c r="T303" i="1"/>
  <c r="E364" i="52" s="1"/>
  <c r="T304" i="1"/>
  <c r="E80" i="52" s="1"/>
  <c r="T305" i="1"/>
  <c r="E112" i="52" s="1"/>
  <c r="T306" i="1"/>
  <c r="E381" i="52" s="1"/>
  <c r="T307" i="1"/>
  <c r="E286" i="52" s="1"/>
  <c r="T308" i="1"/>
  <c r="E591" i="52" s="1"/>
  <c r="T309" i="1"/>
  <c r="E318" i="52" s="1"/>
  <c r="T310" i="1"/>
  <c r="E67" i="52" s="1"/>
  <c r="T311" i="1"/>
  <c r="E52" i="52" s="1"/>
  <c r="T312" i="1"/>
  <c r="E683" i="52" s="1"/>
  <c r="T313" i="1"/>
  <c r="E663" i="52" s="1"/>
  <c r="T314" i="1"/>
  <c r="E342" i="52" s="1"/>
  <c r="T315" i="1"/>
  <c r="E537" i="52" s="1"/>
  <c r="T316" i="1"/>
  <c r="E572" i="52" s="1"/>
  <c r="T317" i="1"/>
  <c r="E596" i="52" s="1"/>
  <c r="T318" i="1"/>
  <c r="E297" i="52" s="1"/>
  <c r="T319" i="1"/>
  <c r="E128" i="52" s="1"/>
  <c r="T320" i="1"/>
  <c r="E546" i="52" s="1"/>
  <c r="T321" i="1"/>
  <c r="E703" i="52" s="1"/>
  <c r="T322" i="1"/>
  <c r="E134" i="52" s="1"/>
  <c r="T323" i="1"/>
  <c r="E676" i="52" s="1"/>
  <c r="T324" i="1"/>
  <c r="E547" i="52" s="1"/>
  <c r="T325" i="1"/>
  <c r="E323" i="52" s="1"/>
  <c r="T326" i="1"/>
  <c r="E487" i="52" s="1"/>
  <c r="T327" i="1"/>
  <c r="E160" i="52" s="1"/>
  <c r="T328" i="1"/>
  <c r="E616" i="52" s="1"/>
  <c r="T329" i="1"/>
  <c r="E729" i="52" s="1"/>
  <c r="T330" i="1"/>
  <c r="E94" i="52" s="1"/>
  <c r="T331" i="1"/>
  <c r="E231" i="52" s="1"/>
  <c r="T332" i="1"/>
  <c r="E507" i="52" s="1"/>
  <c r="T333" i="1"/>
  <c r="E295" i="52" s="1"/>
  <c r="T334" i="1"/>
  <c r="E395" i="52" s="1"/>
  <c r="T335" i="1"/>
  <c r="E476" i="52" s="1"/>
  <c r="T336" i="1"/>
  <c r="E561" i="52" s="1"/>
  <c r="T337" i="1"/>
  <c r="E376" i="52" s="1"/>
  <c r="T338" i="1"/>
  <c r="E228" i="52" s="1"/>
  <c r="T339" i="1"/>
  <c r="E355" i="52" s="1"/>
  <c r="T340" i="1"/>
  <c r="E241" i="52" s="1"/>
  <c r="T341" i="1"/>
  <c r="E432" i="52" s="1"/>
  <c r="T342" i="1"/>
  <c r="E46" i="52" s="1"/>
  <c r="T343" i="1"/>
  <c r="E139" i="52" s="1"/>
  <c r="T344" i="1"/>
  <c r="E175" i="52" s="1"/>
  <c r="T345" i="1"/>
  <c r="E261" i="52" s="1"/>
  <c r="T346" i="1"/>
  <c r="E519" i="52" s="1"/>
  <c r="T347" i="1"/>
  <c r="E259" i="52" s="1"/>
  <c r="T348" i="1"/>
  <c r="E360" i="52" s="1"/>
  <c r="T349" i="1"/>
  <c r="E528" i="52" s="1"/>
  <c r="T350" i="1"/>
  <c r="E42" i="52" s="1"/>
  <c r="T351" i="1"/>
  <c r="E136" i="52" s="1"/>
  <c r="T352" i="1"/>
  <c r="E501" i="52" s="1"/>
  <c r="T353" i="1"/>
  <c r="E417" i="52" s="1"/>
  <c r="T354" i="1"/>
  <c r="E102" i="52" s="1"/>
  <c r="T355" i="1"/>
  <c r="E571" i="52" s="1"/>
  <c r="T356" i="1"/>
  <c r="E273" i="52" s="1"/>
  <c r="T357" i="1"/>
  <c r="E23" i="52" s="1"/>
  <c r="T358" i="1"/>
  <c r="E64" i="52" s="1"/>
  <c r="T359" i="1"/>
  <c r="E63" i="52" s="1"/>
  <c r="T360" i="1"/>
  <c r="E45" i="52" s="1"/>
  <c r="T361" i="1"/>
  <c r="E211" i="52" s="1"/>
  <c r="T362" i="1"/>
  <c r="E307" i="52" s="1"/>
  <c r="T363" i="1"/>
  <c r="E179" i="52" s="1"/>
  <c r="T364" i="1"/>
  <c r="E165" i="52" s="1"/>
  <c r="T365" i="1"/>
  <c r="E740" i="52" s="1"/>
  <c r="T366" i="1"/>
  <c r="E728" i="52" s="1"/>
  <c r="T367" i="1"/>
  <c r="E47" i="52" s="1"/>
  <c r="T368" i="1"/>
  <c r="E745" i="52" s="1"/>
  <c r="T369" i="1"/>
  <c r="E737" i="52" s="1"/>
  <c r="T370" i="1"/>
  <c r="E107" i="52" s="1"/>
  <c r="T371" i="1"/>
  <c r="E133" i="52" s="1"/>
  <c r="T372" i="1"/>
  <c r="E85" i="52" s="1"/>
  <c r="T373" i="1"/>
  <c r="E265" i="52" s="1"/>
  <c r="T374" i="1"/>
  <c r="E93" i="52" s="1"/>
  <c r="T375" i="1"/>
  <c r="E743" i="52" s="1"/>
  <c r="T376" i="1"/>
  <c r="E124" i="52" s="1"/>
  <c r="T377" i="1"/>
  <c r="E603" i="52" s="1"/>
  <c r="T378" i="1"/>
  <c r="E153" i="52" s="1"/>
  <c r="T379" i="1"/>
  <c r="E74" i="52" s="1"/>
  <c r="T380" i="1"/>
  <c r="E726" i="52" s="1"/>
  <c r="T381" i="1"/>
  <c r="E578" i="52" s="1"/>
  <c r="T382" i="1"/>
  <c r="E10" i="52" s="1"/>
  <c r="T383" i="1"/>
  <c r="E177" i="52" s="1"/>
  <c r="T384" i="1"/>
  <c r="E55" i="52" s="1"/>
  <c r="T385" i="1"/>
  <c r="E51" i="52" s="1"/>
  <c r="T386" i="1"/>
  <c r="E205" i="52" s="1"/>
  <c r="T387" i="1"/>
  <c r="E162" i="52" s="1"/>
  <c r="T388" i="1"/>
  <c r="E608" i="52" s="1"/>
  <c r="T389" i="1"/>
  <c r="E243" i="52" s="1"/>
  <c r="T390" i="1"/>
  <c r="E656" i="52" s="1"/>
  <c r="T391" i="1"/>
  <c r="E467" i="52" s="1"/>
  <c r="T392" i="1"/>
  <c r="E138" i="52" s="1"/>
  <c r="T393" i="1"/>
  <c r="E664" i="52" s="1"/>
  <c r="T394" i="1"/>
  <c r="E61" i="52" s="1"/>
  <c r="T395" i="1"/>
  <c r="E97" i="52" s="1"/>
  <c r="T396" i="1"/>
  <c r="E684" i="52" s="1"/>
  <c r="T397" i="1"/>
  <c r="E431" i="52" s="1"/>
  <c r="T398" i="1"/>
  <c r="E618" i="52" s="1"/>
  <c r="T399" i="1"/>
  <c r="E225" i="52" s="1"/>
  <c r="T400" i="1"/>
  <c r="E253" i="52" s="1"/>
  <c r="T401" i="1"/>
  <c r="E196" i="52" s="1"/>
  <c r="T402" i="1"/>
  <c r="E148" i="52" s="1"/>
  <c r="T403" i="1"/>
  <c r="E39" i="52" s="1"/>
  <c r="T404" i="1"/>
  <c r="E187" i="52" s="1"/>
  <c r="T405" i="1"/>
  <c r="E154" i="52" s="1"/>
  <c r="T406" i="1"/>
  <c r="E721" i="52" s="1"/>
  <c r="T407" i="1"/>
  <c r="E536" i="52" s="1"/>
  <c r="T408" i="1"/>
  <c r="E581" i="52" s="1"/>
  <c r="T409" i="1"/>
  <c r="E662" i="52" s="1"/>
  <c r="T410" i="1"/>
  <c r="E627" i="52" s="1"/>
  <c r="T411" i="1"/>
  <c r="E232" i="52" s="1"/>
  <c r="T412" i="1"/>
  <c r="E368" i="52" s="1"/>
  <c r="T413" i="1"/>
  <c r="E633" i="52" s="1"/>
  <c r="T414" i="1"/>
  <c r="E183" i="52" s="1"/>
  <c r="T415" i="1"/>
  <c r="E499" i="52" s="1"/>
  <c r="T416" i="1"/>
  <c r="E479" i="52" s="1"/>
  <c r="T417" i="1"/>
  <c r="E370" i="52" s="1"/>
  <c r="T418" i="1"/>
  <c r="E275" i="52" s="1"/>
  <c r="T419" i="1"/>
  <c r="E149" i="52" s="1"/>
  <c r="T420" i="1"/>
  <c r="E176" i="52" s="1"/>
  <c r="T421" i="1"/>
  <c r="E705" i="52" s="1"/>
  <c r="T422" i="1"/>
  <c r="E674" i="52" s="1"/>
  <c r="T423" i="1"/>
  <c r="E472" i="52" s="1"/>
  <c r="T424" i="1"/>
  <c r="E169" i="52" s="1"/>
  <c r="T425" i="1"/>
  <c r="E123" i="52" s="1"/>
  <c r="T426" i="1"/>
  <c r="E367" i="52" s="1"/>
  <c r="T427" i="1"/>
  <c r="E420" i="52" s="1"/>
  <c r="T428" i="1"/>
  <c r="E62" i="52" s="1"/>
  <c r="T429" i="1"/>
  <c r="E462" i="52" s="1"/>
  <c r="T430" i="1"/>
  <c r="E533" i="52" s="1"/>
  <c r="T431" i="1"/>
  <c r="E471" i="52" s="1"/>
  <c r="T432" i="1"/>
  <c r="E602" i="52" s="1"/>
  <c r="T433" i="1"/>
  <c r="E390" i="52" s="1"/>
  <c r="T434" i="1"/>
  <c r="E427" i="52" s="1"/>
  <c r="T435" i="1"/>
  <c r="T436" i="1"/>
  <c r="E629" i="52" s="1"/>
  <c r="T437" i="1"/>
  <c r="E330" i="52" s="1"/>
  <c r="T438" i="1"/>
  <c r="E449" i="52" s="1"/>
  <c r="T439" i="1"/>
  <c r="E567" i="52" s="1"/>
  <c r="T440" i="1"/>
  <c r="E679" i="52" s="1"/>
  <c r="T441" i="1"/>
  <c r="E480" i="52" s="1"/>
  <c r="T442" i="1"/>
  <c r="E658" i="52" s="1"/>
  <c r="T443" i="1"/>
  <c r="E255" i="52" s="1"/>
  <c r="T444" i="1"/>
  <c r="E251" i="52" s="1"/>
  <c r="T445" i="1"/>
  <c r="E553" i="52" s="1"/>
  <c r="T446" i="1"/>
  <c r="E345" i="52" s="1"/>
  <c r="T447" i="1"/>
  <c r="E504" i="52" s="1"/>
  <c r="T448" i="1"/>
  <c r="E712" i="52" s="1"/>
  <c r="T449" i="1"/>
  <c r="E170" i="52" s="1"/>
  <c r="T450" i="1"/>
  <c r="E185" i="52" s="1"/>
  <c r="T451" i="1"/>
  <c r="E560" i="52" s="1"/>
  <c r="T452" i="1"/>
  <c r="E366" i="52" s="1"/>
  <c r="T453" i="1"/>
  <c r="E437" i="52" s="1"/>
  <c r="T454" i="1"/>
  <c r="E158" i="52" s="1"/>
  <c r="T455" i="1"/>
  <c r="E221" i="52" s="1"/>
  <c r="T456" i="1"/>
  <c r="E442" i="52" s="1"/>
  <c r="T457" i="1"/>
  <c r="E289" i="52" s="1"/>
  <c r="T458" i="1"/>
  <c r="E414" i="52" s="1"/>
  <c r="T459" i="1"/>
  <c r="E497" i="52" s="1"/>
  <c r="T460" i="1"/>
  <c r="E282" i="52" s="1"/>
  <c r="T461" i="1"/>
  <c r="E454" i="52" s="1"/>
  <c r="T462" i="1"/>
  <c r="E268" i="52" s="1"/>
  <c r="T463" i="1"/>
  <c r="E460" i="52" s="1"/>
  <c r="T464" i="1"/>
  <c r="E613" i="52" s="1"/>
  <c r="T465" i="1"/>
  <c r="E418" i="52" s="1"/>
  <c r="T466" i="1"/>
  <c r="E224" i="52" s="1"/>
  <c r="T467" i="1"/>
  <c r="E137" i="52" s="1"/>
  <c r="T468" i="1"/>
  <c r="E385" i="52" s="1"/>
  <c r="T469" i="1"/>
  <c r="E517" i="52" s="1"/>
  <c r="T470" i="1"/>
  <c r="E411" i="52" s="1"/>
  <c r="T471" i="1"/>
  <c r="E403" i="52" s="1"/>
  <c r="T472" i="1"/>
  <c r="E590" i="52" s="1"/>
  <c r="T473" i="1"/>
  <c r="E407" i="52" s="1"/>
  <c r="T474" i="1"/>
  <c r="E87" i="52" s="1"/>
  <c r="T475" i="1"/>
  <c r="E164" i="52" s="1"/>
  <c r="T476" i="1"/>
  <c r="E349" i="52" s="1"/>
  <c r="T477" i="1"/>
  <c r="E135" i="52" s="1"/>
  <c r="T478" i="1"/>
  <c r="E333" i="52" s="1"/>
  <c r="T479" i="1"/>
  <c r="E488" i="52" s="1"/>
  <c r="T480" i="1"/>
  <c r="E719" i="52" s="1"/>
  <c r="T481" i="1"/>
  <c r="E635" i="52" s="1"/>
  <c r="T482" i="1"/>
  <c r="E523" i="52" s="1"/>
  <c r="T483" i="1"/>
  <c r="E644" i="52" s="1"/>
  <c r="T484" i="1"/>
  <c r="E562" i="52" s="1"/>
  <c r="T485" i="1"/>
  <c r="E359" i="52" s="1"/>
  <c r="T486" i="1"/>
  <c r="E651" i="52" s="1"/>
  <c r="T487" i="1"/>
  <c r="E436" i="52" s="1"/>
  <c r="T488" i="1"/>
  <c r="E383" i="52" s="1"/>
  <c r="T489" i="1"/>
  <c r="E305" i="52" s="1"/>
  <c r="T490" i="1"/>
  <c r="E337" i="52" s="1"/>
  <c r="T491" i="1"/>
  <c r="E22" i="52" s="1"/>
  <c r="T492" i="1"/>
  <c r="E440" i="52" s="1"/>
  <c r="T493" i="1"/>
  <c r="E524" i="52" s="1"/>
  <c r="T494" i="1"/>
  <c r="E278" i="52" s="1"/>
  <c r="T495" i="1"/>
  <c r="E583" i="52" s="1"/>
  <c r="T496" i="1"/>
  <c r="E545" i="52" s="1"/>
  <c r="T497" i="1"/>
  <c r="E564" i="52" s="1"/>
  <c r="T498" i="1"/>
  <c r="E686" i="52" s="1"/>
  <c r="T499" i="1"/>
  <c r="E101" i="52" s="1"/>
  <c r="T500" i="1"/>
  <c r="E319" i="52" s="1"/>
  <c r="T501" i="1"/>
  <c r="E270" i="52" s="1"/>
  <c r="T502" i="1"/>
  <c r="E120" i="52" s="1"/>
  <c r="T503" i="1"/>
  <c r="E125" i="52" s="1"/>
  <c r="T504" i="1"/>
  <c r="E531" i="52" s="1"/>
  <c r="T505" i="1"/>
  <c r="E637" i="52" s="1"/>
  <c r="T506" i="1"/>
  <c r="E550" i="52" s="1"/>
  <c r="T507" i="1"/>
  <c r="E548" i="52" s="1"/>
  <c r="T508" i="1"/>
  <c r="E496" i="52" s="1"/>
  <c r="T509" i="1"/>
  <c r="E131" i="52" s="1"/>
  <c r="T510" i="1"/>
  <c r="E542" i="52" s="1"/>
  <c r="T511" i="1"/>
  <c r="E168" i="52" s="1"/>
  <c r="T512" i="1"/>
  <c r="E485" i="52" s="1"/>
  <c r="T513" i="1"/>
  <c r="E140" i="52" s="1"/>
  <c r="T514" i="1"/>
  <c r="E25" i="52" s="1"/>
  <c r="T515" i="1"/>
  <c r="E156" i="52" s="1"/>
  <c r="T516" i="1"/>
  <c r="E593" i="52" s="1"/>
  <c r="T517" i="1"/>
  <c r="E277" i="52" s="1"/>
  <c r="T518" i="1"/>
  <c r="E539" i="52" s="1"/>
  <c r="T519" i="1"/>
  <c r="E236" i="52" s="1"/>
  <c r="T520" i="1"/>
  <c r="E363" i="52" s="1"/>
  <c r="T521" i="1"/>
  <c r="E461" i="52" s="1"/>
  <c r="T522" i="1"/>
  <c r="T523" i="1"/>
  <c r="E710" i="52" s="1"/>
  <c r="T524" i="1"/>
  <c r="E597" i="52" s="1"/>
  <c r="T525" i="1"/>
  <c r="E316" i="52" s="1"/>
  <c r="T526" i="1"/>
  <c r="E292" i="52" s="1"/>
  <c r="T527" i="1"/>
  <c r="E209" i="52" s="1"/>
  <c r="T528" i="1"/>
  <c r="E192" i="52" s="1"/>
  <c r="T529" i="1"/>
  <c r="E122" i="52" s="1"/>
  <c r="T530" i="1"/>
  <c r="E527" i="52" s="1"/>
  <c r="T531" i="1"/>
  <c r="E691" i="52" s="1"/>
  <c r="T532" i="1"/>
  <c r="E184" i="52" s="1"/>
  <c r="T533" i="1"/>
  <c r="E347" i="52" s="1"/>
  <c r="T534" i="1"/>
  <c r="E491" i="52" s="1"/>
  <c r="T535" i="1"/>
  <c r="E334" i="52" s="1"/>
  <c r="T536" i="1"/>
  <c r="E315" i="52" s="1"/>
  <c r="T537" i="1"/>
  <c r="E470" i="52" s="1"/>
  <c r="T538" i="1"/>
  <c r="E245" i="52" s="1"/>
  <c r="T539" i="1"/>
  <c r="E73" i="52" s="1"/>
  <c r="T540" i="1"/>
  <c r="E584" i="52" s="1"/>
  <c r="T541" i="1"/>
  <c r="E394" i="52" s="1"/>
  <c r="T542" i="1"/>
  <c r="E353" i="52" s="1"/>
  <c r="T543" i="1"/>
  <c r="E200" i="52" s="1"/>
  <c r="T544" i="1"/>
  <c r="E75" i="52" s="1"/>
  <c r="T545" i="1"/>
  <c r="E473" i="52" s="1"/>
  <c r="T546" i="1"/>
  <c r="E35" i="52" s="1"/>
  <c r="T547" i="1"/>
  <c r="E34" i="52" s="1"/>
  <c r="T548" i="1"/>
  <c r="E493" i="52" s="1"/>
  <c r="T549" i="1"/>
  <c r="E311" i="52" s="1"/>
  <c r="T550" i="1"/>
  <c r="E280" i="52" s="1"/>
  <c r="T551" i="1"/>
  <c r="E585" i="52" s="1"/>
  <c r="T552" i="1"/>
  <c r="E509" i="52" s="1"/>
  <c r="T553" i="1"/>
  <c r="E285" i="52" s="1"/>
  <c r="T554" i="1"/>
  <c r="E730" i="52" s="1"/>
  <c r="T555" i="1"/>
  <c r="E276" i="52" s="1"/>
  <c r="T556" i="1"/>
  <c r="E465" i="52" s="1"/>
  <c r="T557" i="1"/>
  <c r="E312" i="52" s="1"/>
  <c r="T558" i="1"/>
  <c r="E141" i="52" s="1"/>
  <c r="T559" i="1"/>
  <c r="E402" i="52" s="1"/>
  <c r="T560" i="1"/>
  <c r="E569" i="52" s="1"/>
  <c r="T561" i="1"/>
  <c r="E422" i="52" s="1"/>
  <c r="T562" i="1"/>
  <c r="E108" i="52" s="1"/>
  <c r="T563" i="1"/>
  <c r="E82" i="52" s="1"/>
  <c r="T564" i="1"/>
  <c r="E439" i="52" s="1"/>
  <c r="T565" i="1"/>
  <c r="E226" i="52" s="1"/>
  <c r="T566" i="1"/>
  <c r="E681" i="52" s="1"/>
  <c r="T567" i="1"/>
  <c r="E573" i="52" s="1"/>
  <c r="T568" i="1"/>
  <c r="E451" i="52" s="1"/>
  <c r="T569" i="1"/>
  <c r="E630" i="52" s="1"/>
  <c r="T570" i="1"/>
  <c r="E389" i="52" s="1"/>
  <c r="T571" i="1"/>
  <c r="E599" i="52" s="1"/>
  <c r="T572" i="1"/>
  <c r="E589" i="52" s="1"/>
  <c r="T573" i="1"/>
  <c r="E386" i="52" s="1"/>
  <c r="T574" i="1"/>
  <c r="E577" i="52" s="1"/>
  <c r="T575" i="1"/>
  <c r="E477" i="52" s="1"/>
  <c r="T576" i="1"/>
  <c r="E428" i="52" s="1"/>
  <c r="T577" i="1"/>
  <c r="E544" i="52" s="1"/>
  <c r="T578" i="1"/>
  <c r="E510" i="52" s="1"/>
  <c r="T579" i="1"/>
  <c r="E438" i="52" s="1"/>
  <c r="T580" i="1"/>
  <c r="E398" i="52" s="1"/>
  <c r="T581" i="1"/>
  <c r="E362" i="52" s="1"/>
  <c r="T582" i="1"/>
  <c r="E514" i="52" s="1"/>
  <c r="T583" i="1"/>
  <c r="E127" i="52" s="1"/>
  <c r="T584" i="1"/>
  <c r="E580" i="52" s="1"/>
  <c r="T585" i="1"/>
  <c r="E516" i="52" s="1"/>
  <c r="T586" i="1"/>
  <c r="E459" i="52" s="1"/>
  <c r="T587" i="1"/>
  <c r="E543" i="52" s="1"/>
  <c r="T588" i="1"/>
  <c r="E215" i="52" s="1"/>
  <c r="T589" i="1"/>
  <c r="E132" i="52" s="1"/>
  <c r="T590" i="1"/>
  <c r="E443" i="52" s="1"/>
  <c r="T591" i="1"/>
  <c r="E575" i="52" s="1"/>
  <c r="T592" i="1"/>
  <c r="E384" i="52" s="1"/>
  <c r="T593" i="1"/>
  <c r="E673" i="52" s="1"/>
  <c r="T594" i="1"/>
  <c r="E240" i="52" s="1"/>
  <c r="T595" i="1"/>
  <c r="E746" i="52" s="1"/>
  <c r="T596" i="1"/>
  <c r="E238" i="52" s="1"/>
  <c r="T597" i="1"/>
  <c r="E344" i="52" s="1"/>
  <c r="T598" i="1"/>
  <c r="E248" i="52" s="1"/>
  <c r="T599" i="1"/>
  <c r="E631" i="52" s="1"/>
  <c r="T600" i="1"/>
  <c r="E698" i="52" s="1"/>
  <c r="T601" i="1"/>
  <c r="E526" i="52" s="1"/>
  <c r="T602" i="1"/>
  <c r="E554" i="52" s="1"/>
  <c r="T603" i="1"/>
  <c r="E557" i="52" s="1"/>
  <c r="T604" i="1"/>
  <c r="E314" i="52" s="1"/>
  <c r="T605" i="1"/>
  <c r="E558" i="52" s="1"/>
  <c r="T606" i="1"/>
  <c r="E621" i="52" s="1"/>
  <c r="T607" i="1"/>
  <c r="E409" i="52" s="1"/>
  <c r="T608" i="1"/>
  <c r="E331" i="52" s="1"/>
  <c r="T609" i="1"/>
  <c r="E625" i="52" s="1"/>
  <c r="T610" i="1"/>
  <c r="E515" i="52" s="1"/>
  <c r="T611" i="1"/>
  <c r="E30" i="52" s="1"/>
  <c r="T612" i="1"/>
  <c r="E68" i="52" s="1"/>
  <c r="T613" i="1"/>
  <c r="E126" i="52" s="1"/>
  <c r="T614" i="1"/>
  <c r="E377" i="52" s="1"/>
  <c r="T615" i="1"/>
  <c r="E272" i="52" s="1"/>
  <c r="T616" i="1"/>
  <c r="E474" i="52" s="1"/>
  <c r="T617" i="1"/>
  <c r="E91" i="52" s="1"/>
  <c r="T618" i="1"/>
  <c r="E19" i="52" s="1"/>
  <c r="T619" i="1"/>
  <c r="E522" i="52" s="1"/>
  <c r="T620" i="1"/>
  <c r="E343" i="52" s="1"/>
  <c r="T621" i="1"/>
  <c r="E234" i="52" s="1"/>
  <c r="T622" i="1"/>
  <c r="E416" i="52" s="1"/>
  <c r="T623" i="1"/>
  <c r="E484" i="52" s="1"/>
  <c r="T624" i="1"/>
  <c r="E111" i="52" s="1"/>
  <c r="T625" i="1"/>
  <c r="E540" i="52" s="1"/>
  <c r="T626" i="1"/>
  <c r="E452" i="52" s="1"/>
  <c r="T627" i="1"/>
  <c r="E498" i="52" s="1"/>
  <c r="T628" i="1"/>
  <c r="E299" i="52" s="1"/>
  <c r="T629" i="1"/>
  <c r="E219" i="52" s="1"/>
  <c r="T630" i="1"/>
  <c r="E76" i="52" s="1"/>
  <c r="T631" i="1"/>
  <c r="E199" i="52" s="1"/>
  <c r="T632" i="1"/>
  <c r="E89" i="52" s="1"/>
  <c r="T633" i="1"/>
  <c r="E214" i="52" s="1"/>
  <c r="T634" i="1"/>
  <c r="E206" i="52" s="1"/>
  <c r="T635" i="1"/>
  <c r="E401" i="52" s="1"/>
  <c r="T636" i="1"/>
  <c r="E300" i="52" s="1"/>
  <c r="T637" i="1"/>
  <c r="E388" i="52" s="1"/>
  <c r="T638" i="1"/>
  <c r="E508" i="52" s="1"/>
  <c r="T639" i="1"/>
  <c r="E468" i="52" s="1"/>
  <c r="T640" i="1"/>
  <c r="E734" i="52" s="1"/>
  <c r="T641" i="1"/>
  <c r="E594" i="52" s="1"/>
  <c r="T642" i="1"/>
  <c r="E129" i="52" s="1"/>
  <c r="T643" i="1"/>
  <c r="E233" i="52" s="1"/>
  <c r="T644" i="1"/>
  <c r="E96" i="52" s="1"/>
  <c r="T645" i="1"/>
  <c r="E482" i="52" s="1"/>
  <c r="T646" i="1"/>
  <c r="E551" i="52" s="1"/>
  <c r="T647" i="1"/>
  <c r="E534" i="52" s="1"/>
  <c r="T648" i="1"/>
  <c r="E665" i="52" s="1"/>
  <c r="T649" i="1"/>
  <c r="E302" i="52" s="1"/>
  <c r="T650" i="1"/>
  <c r="E626" i="52" s="1"/>
  <c r="T651" i="1"/>
  <c r="E693" i="52" s="1"/>
  <c r="T652" i="1"/>
  <c r="E406" i="52" s="1"/>
  <c r="T653" i="1"/>
  <c r="E469" i="52" s="1"/>
  <c r="T654" i="1"/>
  <c r="E100" i="52" s="1"/>
  <c r="T655" i="1"/>
  <c r="E290" i="52" s="1"/>
  <c r="T656" i="1"/>
  <c r="E429" i="52" s="1"/>
  <c r="T657" i="1"/>
  <c r="E369" i="52" s="1"/>
  <c r="T658" i="1"/>
  <c r="E592" i="52" s="1"/>
  <c r="T659" i="1"/>
  <c r="E203" i="52" s="1"/>
  <c r="T660" i="1"/>
  <c r="E223" i="52" s="1"/>
  <c r="T661" i="1"/>
  <c r="E588" i="52" s="1"/>
  <c r="T662" i="1"/>
  <c r="E713" i="52" s="1"/>
  <c r="T663" i="1"/>
  <c r="E264" i="52" s="1"/>
  <c r="T664" i="1"/>
  <c r="E239" i="52" s="1"/>
  <c r="T665" i="1"/>
  <c r="E189" i="52" s="1"/>
  <c r="T666" i="1"/>
  <c r="E269" i="52" s="1"/>
  <c r="T667" i="1"/>
  <c r="E341" i="52" s="1"/>
  <c r="T668" i="1"/>
  <c r="E688" i="52" s="1"/>
  <c r="T669" i="1"/>
  <c r="E566" i="52" s="1"/>
  <c r="T670" i="1"/>
  <c r="E529" i="52" s="1"/>
  <c r="T671" i="1"/>
  <c r="E659" i="52" s="1"/>
  <c r="T672" i="1"/>
  <c r="E638" i="52" s="1"/>
  <c r="T673" i="1"/>
  <c r="E586" i="52" s="1"/>
  <c r="T674" i="1"/>
  <c r="E478" i="52" s="1"/>
  <c r="T675" i="1"/>
  <c r="E12" i="52" s="1"/>
  <c r="T676" i="1"/>
  <c r="E54" i="52" s="1"/>
  <c r="T677" i="1"/>
  <c r="E490" i="52" s="1"/>
  <c r="T678" i="1"/>
  <c r="E197" i="52" s="1"/>
  <c r="T679" i="1"/>
  <c r="E53" i="52" s="1"/>
  <c r="T680" i="1"/>
  <c r="E666" i="52" s="1"/>
  <c r="T681" i="1"/>
  <c r="E457" i="52" s="1"/>
  <c r="T682" i="1"/>
  <c r="E697" i="52" s="1"/>
  <c r="T683" i="1"/>
  <c r="E699" i="52" s="1"/>
  <c r="T684" i="1"/>
  <c r="E611" i="52" s="1"/>
  <c r="T685" i="1"/>
  <c r="E284" i="52" s="1"/>
  <c r="T686" i="1"/>
  <c r="E114" i="52" s="1"/>
  <c r="T687" i="1"/>
  <c r="E450" i="52" s="1"/>
  <c r="T688" i="1"/>
  <c r="E441" i="52" s="1"/>
  <c r="T689" i="1"/>
  <c r="E13" i="52" s="1"/>
  <c r="T690" i="1"/>
  <c r="E9" i="52" s="1"/>
  <c r="T691" i="1"/>
  <c r="E15" i="52" s="1"/>
  <c r="T692" i="1"/>
  <c r="E604" i="52" s="1"/>
  <c r="T693" i="1"/>
  <c r="E444" i="52" s="1"/>
  <c r="T694" i="1"/>
  <c r="E271" i="52" s="1"/>
  <c r="T695" i="1"/>
  <c r="E320" i="52" s="1"/>
  <c r="T696" i="1"/>
  <c r="E653" i="52" s="1"/>
  <c r="T697" i="1"/>
  <c r="E413" i="52" s="1"/>
  <c r="T698" i="1"/>
  <c r="E58" i="52" s="1"/>
  <c r="T699" i="1"/>
  <c r="E324" i="52" s="1"/>
  <c r="T700" i="1"/>
  <c r="E399" i="52" s="1"/>
  <c r="T701" i="1"/>
  <c r="E155" i="52" s="1"/>
  <c r="T702" i="1"/>
  <c r="E549" i="52" s="1"/>
  <c r="T703" i="1"/>
  <c r="E29" i="52" s="1"/>
  <c r="T704" i="1"/>
  <c r="E26" i="52" s="1"/>
  <c r="T705" i="1"/>
  <c r="E687" i="52" s="1"/>
  <c r="T706" i="1"/>
  <c r="E396" i="52" s="1"/>
  <c r="T707" i="1"/>
  <c r="E267" i="52" s="1"/>
  <c r="T708" i="1"/>
  <c r="E704" i="52" s="1"/>
  <c r="T709" i="1"/>
  <c r="E458" i="52" s="1"/>
  <c r="T710" i="1"/>
  <c r="E252" i="52" s="1"/>
  <c r="T711" i="1"/>
  <c r="E574" i="52" s="1"/>
  <c r="T712" i="1"/>
  <c r="E83" i="52" s="1"/>
  <c r="T713" i="1"/>
  <c r="E707" i="52" s="1"/>
  <c r="T714" i="1"/>
  <c r="E237" i="52" s="1"/>
  <c r="T715" i="1"/>
  <c r="E257" i="52" s="1"/>
  <c r="T716" i="1"/>
  <c r="E326" i="52" s="1"/>
  <c r="T717" i="1"/>
  <c r="E423" i="52" s="1"/>
  <c r="T718" i="1"/>
  <c r="E14" i="52" s="1"/>
  <c r="T719" i="1"/>
  <c r="E56" i="52" s="1"/>
  <c r="T720" i="1"/>
  <c r="E113" i="52" s="1"/>
  <c r="T721" i="1"/>
  <c r="E350" i="52" s="1"/>
  <c r="T722" i="1"/>
  <c r="E538" i="52" s="1"/>
  <c r="T723" i="1"/>
  <c r="E249" i="52" s="1"/>
  <c r="T724" i="1"/>
  <c r="E380" i="52" s="1"/>
  <c r="T725" i="1"/>
  <c r="E741" i="52" s="1"/>
  <c r="T726" i="1"/>
  <c r="E660" i="52" s="1"/>
  <c r="T727" i="1"/>
  <c r="E415" i="52" s="1"/>
  <c r="T728" i="1"/>
  <c r="E620" i="52" s="1"/>
  <c r="T729" i="1"/>
  <c r="E483" i="52" s="1"/>
  <c r="T730" i="1"/>
  <c r="E95" i="52" s="1"/>
  <c r="T731" i="1"/>
  <c r="E671" i="52" s="1"/>
  <c r="T732" i="1"/>
  <c r="E71" i="52" s="1"/>
  <c r="T733" i="1"/>
  <c r="E655" i="52" s="1"/>
  <c r="T734" i="1"/>
  <c r="T735" i="1"/>
  <c r="T736" i="1"/>
  <c r="E648" i="52" s="1"/>
  <c r="T737" i="1"/>
  <c r="E695" i="52" s="1"/>
  <c r="T738" i="1"/>
  <c r="E392" i="52" s="1"/>
  <c r="T739" i="1"/>
  <c r="E463" i="52" s="1"/>
  <c r="T740" i="1"/>
  <c r="E605" i="52" s="1"/>
  <c r="T741" i="1"/>
  <c r="E258" i="52" s="1"/>
  <c r="T742" i="1"/>
  <c r="E722" i="52" s="1"/>
  <c r="T743" i="1"/>
  <c r="E246" i="52" s="1"/>
  <c r="T744" i="1"/>
  <c r="E38" i="52" s="1"/>
  <c r="T745" i="1"/>
  <c r="E201" i="52" s="1"/>
  <c r="T746" i="1"/>
  <c r="E689" i="52" s="1"/>
  <c r="T747" i="1"/>
  <c r="E69" i="52" s="1"/>
  <c r="T748" i="1"/>
  <c r="E445" i="52" s="1"/>
  <c r="T749" i="1"/>
  <c r="E410" i="52" s="1"/>
  <c r="T750" i="1"/>
  <c r="E565" i="52" s="1"/>
  <c r="T751" i="1"/>
  <c r="E612" i="52" s="1"/>
  <c r="T752" i="1"/>
  <c r="E161" i="52" s="1"/>
  <c r="T753" i="1"/>
  <c r="E421" i="52" s="1"/>
  <c r="T754" i="1"/>
  <c r="E541" i="52" s="1"/>
  <c r="T755" i="1"/>
  <c r="E744" i="52" s="1"/>
  <c r="T756" i="1"/>
  <c r="E142" i="52" s="1"/>
  <c r="T757" i="1"/>
  <c r="T758" i="1"/>
  <c r="I317" i="51" s="1"/>
  <c r="T759" i="1"/>
  <c r="I248" i="51" s="1"/>
  <c r="T760" i="1"/>
  <c r="T761" i="1"/>
  <c r="T762" i="1"/>
  <c r="T763" i="1"/>
  <c r="I88" i="51" s="1"/>
  <c r="T764" i="1"/>
  <c r="T765" i="1"/>
  <c r="T766" i="1"/>
  <c r="T767" i="1"/>
  <c r="E748" i="52" s="1"/>
  <c r="T768" i="1"/>
  <c r="E50" i="52" s="1"/>
  <c r="T769" i="1"/>
  <c r="T770" i="1"/>
  <c r="E21" i="52" s="1"/>
  <c r="T771" i="1"/>
  <c r="E172" i="52" s="1"/>
  <c r="T8" i="1"/>
  <c r="R9" i="1"/>
  <c r="G586" i="51" s="1"/>
  <c r="R10" i="1"/>
  <c r="R11" i="1"/>
  <c r="R12" i="1"/>
  <c r="R13" i="1"/>
  <c r="G385" i="51" s="1"/>
  <c r="R14" i="1"/>
  <c r="G302" i="51" s="1"/>
  <c r="R15" i="1"/>
  <c r="G377" i="51" s="1"/>
  <c r="R16" i="1"/>
  <c r="R17" i="1"/>
  <c r="R18" i="1"/>
  <c r="R19" i="1"/>
  <c r="R20" i="1"/>
  <c r="R21" i="1"/>
  <c r="G388" i="51" s="1"/>
  <c r="R22" i="1"/>
  <c r="G386" i="51" s="1"/>
  <c r="R23" i="1"/>
  <c r="R24" i="1"/>
  <c r="I424" i="52" s="1"/>
  <c r="R25" i="1"/>
  <c r="R26" i="1"/>
  <c r="R27" i="1"/>
  <c r="G330" i="51" s="1"/>
  <c r="R28" i="1"/>
  <c r="I16" i="52" s="1"/>
  <c r="R29" i="1"/>
  <c r="R30" i="1"/>
  <c r="R31" i="1"/>
  <c r="G529" i="51" s="1"/>
  <c r="R32" i="1"/>
  <c r="I283" i="52" s="1"/>
  <c r="R33" i="1"/>
  <c r="R34" i="1"/>
  <c r="R35" i="1"/>
  <c r="R36" i="1"/>
  <c r="I216" i="52" s="1"/>
  <c r="R37" i="1"/>
  <c r="R38" i="1"/>
  <c r="R39" i="1"/>
  <c r="R40" i="1"/>
  <c r="I358" i="52" s="1"/>
  <c r="R41" i="1"/>
  <c r="R42" i="1"/>
  <c r="G407" i="51" s="1"/>
  <c r="R43" i="1"/>
  <c r="G592" i="51" s="1"/>
  <c r="R44" i="1"/>
  <c r="I78" i="52" s="1"/>
  <c r="R45" i="1"/>
  <c r="R46" i="1"/>
  <c r="G532" i="51" s="1"/>
  <c r="R47" i="1"/>
  <c r="G566" i="51" s="1"/>
  <c r="R48" i="1"/>
  <c r="I304" i="52" s="1"/>
  <c r="R49" i="1"/>
  <c r="R50" i="1"/>
  <c r="G169" i="51" s="1"/>
  <c r="R51" i="1"/>
  <c r="G91" i="51" s="1"/>
  <c r="R52" i="1"/>
  <c r="I306" i="52" s="1"/>
  <c r="R53" i="1"/>
  <c r="R54" i="1"/>
  <c r="R55" i="1"/>
  <c r="R56" i="1"/>
  <c r="I174" i="52" s="1"/>
  <c r="R57" i="1"/>
  <c r="R58" i="1"/>
  <c r="R59" i="1"/>
  <c r="R60" i="1"/>
  <c r="I104" i="52" s="1"/>
  <c r="R61" i="1"/>
  <c r="R62" i="1"/>
  <c r="R63" i="1"/>
  <c r="R64" i="1"/>
  <c r="I190" i="52" s="1"/>
  <c r="R65" i="1"/>
  <c r="R66" i="1"/>
  <c r="G42" i="51" s="1"/>
  <c r="R67" i="1"/>
  <c r="R68" i="1"/>
  <c r="I723" i="52" s="1"/>
  <c r="R69" i="1"/>
  <c r="R70" i="1"/>
  <c r="G25" i="51" s="1"/>
  <c r="R71" i="1"/>
  <c r="G657" i="51" s="1"/>
  <c r="R72" i="1"/>
  <c r="I371" i="52" s="1"/>
  <c r="R73" i="1"/>
  <c r="R74" i="1"/>
  <c r="R75" i="1"/>
  <c r="R76" i="1"/>
  <c r="I121" i="52" s="1"/>
  <c r="R77" i="1"/>
  <c r="R78" i="1"/>
  <c r="R79" i="1"/>
  <c r="R80" i="1"/>
  <c r="I150" i="52" s="1"/>
  <c r="R81" i="1"/>
  <c r="R82" i="1"/>
  <c r="R83" i="1"/>
  <c r="G60" i="51" s="1"/>
  <c r="R84" i="1"/>
  <c r="I303" i="52" s="1"/>
  <c r="R85" i="1"/>
  <c r="R86" i="1"/>
  <c r="R87" i="1"/>
  <c r="R88" i="1"/>
  <c r="R89" i="1"/>
  <c r="R90" i="1"/>
  <c r="R91" i="1"/>
  <c r="R92" i="1"/>
  <c r="I520" i="52" s="1"/>
  <c r="R93" i="1"/>
  <c r="R94" i="1"/>
  <c r="G702" i="51" s="1"/>
  <c r="R95" i="1"/>
  <c r="R96" i="1"/>
  <c r="I512" i="52" s="1"/>
  <c r="R97" i="1"/>
  <c r="R98" i="1"/>
  <c r="R99" i="1"/>
  <c r="R100" i="1"/>
  <c r="I294" i="52" s="1"/>
  <c r="R101" i="1"/>
  <c r="R102" i="1"/>
  <c r="R103" i="1"/>
  <c r="R104" i="1"/>
  <c r="I525" i="52" s="1"/>
  <c r="R105" i="1"/>
  <c r="R106" i="1"/>
  <c r="R107" i="1"/>
  <c r="R108" i="1"/>
  <c r="I262" i="52" s="1"/>
  <c r="R109" i="1"/>
  <c r="R110" i="1"/>
  <c r="R111" i="1"/>
  <c r="R112" i="1"/>
  <c r="I685" i="52" s="1"/>
  <c r="R113" i="1"/>
  <c r="R114" i="1"/>
  <c r="G390" i="51" s="1"/>
  <c r="R115" i="1"/>
  <c r="R116" i="1"/>
  <c r="I521" i="52" s="1"/>
  <c r="R117" i="1"/>
  <c r="R118" i="1"/>
  <c r="R119" i="1"/>
  <c r="R120" i="1"/>
  <c r="I308" i="52" s="1"/>
  <c r="R121" i="1"/>
  <c r="R122" i="1"/>
  <c r="R123" i="1"/>
  <c r="R124" i="1"/>
  <c r="I408" i="52" s="1"/>
  <c r="R125" i="1"/>
  <c r="R126" i="1"/>
  <c r="R127" i="1"/>
  <c r="R128" i="1"/>
  <c r="I649" i="52" s="1"/>
  <c r="R129" i="1"/>
  <c r="R130" i="1"/>
  <c r="G13" i="51" s="1"/>
  <c r="R131" i="1"/>
  <c r="R132" i="1"/>
  <c r="I430" i="52" s="1"/>
  <c r="R133" i="1"/>
  <c r="R134" i="1"/>
  <c r="R135" i="1"/>
  <c r="R136" i="1"/>
  <c r="I116" i="52" s="1"/>
  <c r="R137" i="1"/>
  <c r="R138" i="1"/>
  <c r="R139" i="1"/>
  <c r="R140" i="1"/>
  <c r="I732" i="52" s="1"/>
  <c r="R141" i="1"/>
  <c r="R142" i="1"/>
  <c r="G474" i="51" s="1"/>
  <c r="R143" i="1"/>
  <c r="G151" i="51" s="1"/>
  <c r="R144" i="1"/>
  <c r="I119" i="52" s="1"/>
  <c r="R145" i="1"/>
  <c r="R146" i="1"/>
  <c r="G219" i="51" s="1"/>
  <c r="R147" i="1"/>
  <c r="R148" i="1"/>
  <c r="I235" i="52" s="1"/>
  <c r="R149" i="1"/>
  <c r="R150" i="1"/>
  <c r="R151" i="1"/>
  <c r="R152" i="1"/>
  <c r="I486" i="52" s="1"/>
  <c r="R153" i="1"/>
  <c r="R154" i="1"/>
  <c r="R155" i="1"/>
  <c r="R156" i="1"/>
  <c r="I727" i="52" s="1"/>
  <c r="R157" i="1"/>
  <c r="R158" i="1"/>
  <c r="R159" i="1"/>
  <c r="G284" i="51" s="1"/>
  <c r="R160" i="1"/>
  <c r="I643" i="52" s="1"/>
  <c r="R161" i="1"/>
  <c r="R162" i="1"/>
  <c r="R163" i="1"/>
  <c r="R164" i="1"/>
  <c r="I191" i="52" s="1"/>
  <c r="R165" i="1"/>
  <c r="R166" i="1"/>
  <c r="R167" i="1"/>
  <c r="R168" i="1"/>
  <c r="I610" i="52" s="1"/>
  <c r="R169" i="1"/>
  <c r="R170" i="1"/>
  <c r="R171" i="1"/>
  <c r="R172" i="1"/>
  <c r="I32" i="52" s="1"/>
  <c r="R173" i="1"/>
  <c r="R174" i="1"/>
  <c r="G267" i="51" s="1"/>
  <c r="R175" i="1"/>
  <c r="R176" i="1"/>
  <c r="I530" i="52" s="1"/>
  <c r="R177" i="1"/>
  <c r="R178" i="1"/>
  <c r="R179" i="1"/>
  <c r="R180" i="1"/>
  <c r="I130" i="52" s="1"/>
  <c r="R181" i="1"/>
  <c r="R182" i="1"/>
  <c r="G744" i="51" s="1"/>
  <c r="R183" i="1"/>
  <c r="R184" i="1"/>
  <c r="I166" i="52" s="1"/>
  <c r="R185" i="1"/>
  <c r="R186" i="1"/>
  <c r="R187" i="1"/>
  <c r="R188" i="1"/>
  <c r="I198" i="52" s="1"/>
  <c r="R189" i="1"/>
  <c r="R190" i="1"/>
  <c r="R191" i="1"/>
  <c r="G329" i="51" s="1"/>
  <c r="R192" i="1"/>
  <c r="I40" i="52" s="1"/>
  <c r="R193" i="1"/>
  <c r="R194" i="1"/>
  <c r="R195" i="1"/>
  <c r="G116" i="51" s="1"/>
  <c r="R196" i="1"/>
  <c r="I208" i="52" s="1"/>
  <c r="R197" i="1"/>
  <c r="R198" i="1"/>
  <c r="G405" i="51" s="1"/>
  <c r="R199" i="1"/>
  <c r="R200" i="1"/>
  <c r="I709" i="52" s="1"/>
  <c r="R201" i="1"/>
  <c r="R202" i="1"/>
  <c r="R203" i="1"/>
  <c r="R204" i="1"/>
  <c r="I340" i="52" s="1"/>
  <c r="R205" i="1"/>
  <c r="R206" i="1"/>
  <c r="R207" i="1"/>
  <c r="R208" i="1"/>
  <c r="I639" i="52" s="1"/>
  <c r="R209" i="1"/>
  <c r="R210" i="1"/>
  <c r="R211" i="1"/>
  <c r="R212" i="1"/>
  <c r="I293" i="52" s="1"/>
  <c r="R213" i="1"/>
  <c r="R214" i="1"/>
  <c r="R215" i="1"/>
  <c r="R216" i="1"/>
  <c r="I595" i="52" s="1"/>
  <c r="R217" i="1"/>
  <c r="R218" i="1"/>
  <c r="R219" i="1"/>
  <c r="G102" i="51" s="1"/>
  <c r="R220" i="1"/>
  <c r="I59" i="52" s="1"/>
  <c r="R221" i="1"/>
  <c r="R222" i="1"/>
  <c r="R223" i="1"/>
  <c r="R224" i="1"/>
  <c r="W224" i="1" s="1"/>
  <c r="R225" i="1"/>
  <c r="R226" i="1"/>
  <c r="R227" i="1"/>
  <c r="W227" i="1" s="1"/>
  <c r="X227" i="1" s="1"/>
  <c r="R228" i="1"/>
  <c r="W228" i="1" s="1"/>
  <c r="X228" i="1" s="1"/>
  <c r="R229" i="1"/>
  <c r="R230" i="1"/>
  <c r="R231" i="1"/>
  <c r="G551" i="51" s="1"/>
  <c r="R232" i="1"/>
  <c r="I117" i="52" s="1"/>
  <c r="R233" i="1"/>
  <c r="R234" i="1"/>
  <c r="G685" i="51" s="1"/>
  <c r="R235" i="1"/>
  <c r="R236" i="1"/>
  <c r="I489" i="52" s="1"/>
  <c r="R237" i="1"/>
  <c r="R238" i="1"/>
  <c r="R239" i="1"/>
  <c r="G240" i="51" s="1"/>
  <c r="R240" i="1"/>
  <c r="I254" i="52" s="1"/>
  <c r="R241" i="1"/>
  <c r="R242" i="1"/>
  <c r="R243" i="1"/>
  <c r="R244" i="1"/>
  <c r="I724" i="52" s="1"/>
  <c r="R245" i="1"/>
  <c r="R246" i="1"/>
  <c r="R247" i="1"/>
  <c r="G739" i="51" s="1"/>
  <c r="R248" i="1"/>
  <c r="I400" i="52" s="1"/>
  <c r="R249" i="1"/>
  <c r="R250" i="1"/>
  <c r="R251" i="1"/>
  <c r="R252" i="1"/>
  <c r="I696" i="52" s="1"/>
  <c r="R253" i="1"/>
  <c r="R254" i="1"/>
  <c r="R255" i="1"/>
  <c r="R256" i="1"/>
  <c r="I171" i="52" s="1"/>
  <c r="R257" i="1"/>
  <c r="R258" i="1"/>
  <c r="R259" i="1"/>
  <c r="G229" i="51" s="1"/>
  <c r="R260" i="1"/>
  <c r="I194" i="52" s="1"/>
  <c r="R261" i="1"/>
  <c r="R262" i="1"/>
  <c r="G236" i="51" s="1"/>
  <c r="R263" i="1"/>
  <c r="R264" i="1"/>
  <c r="I747" i="52" s="1"/>
  <c r="R265" i="1"/>
  <c r="R266" i="1"/>
  <c r="R267" i="1"/>
  <c r="G457" i="51" s="1"/>
  <c r="R268" i="1"/>
  <c r="I44" i="52" s="1"/>
  <c r="R269" i="1"/>
  <c r="R270" i="1"/>
  <c r="R271" i="1"/>
  <c r="R272" i="1"/>
  <c r="I90" i="52" s="1"/>
  <c r="R273" i="1"/>
  <c r="R274" i="1"/>
  <c r="G481" i="51" s="1"/>
  <c r="R275" i="1"/>
  <c r="R276" i="1"/>
  <c r="I466" i="52" s="1"/>
  <c r="R277" i="1"/>
  <c r="R278" i="1"/>
  <c r="R279" i="1"/>
  <c r="G484" i="51" s="1"/>
  <c r="R280" i="1"/>
  <c r="I607" i="52" s="1"/>
  <c r="R281" i="1"/>
  <c r="R282" i="1"/>
  <c r="R283" i="1"/>
  <c r="R284" i="1"/>
  <c r="I372" i="52" s="1"/>
  <c r="R285" i="1"/>
  <c r="R286" i="1"/>
  <c r="R287" i="1"/>
  <c r="R288" i="1"/>
  <c r="I242" i="52" s="1"/>
  <c r="R289" i="1"/>
  <c r="R290" i="1"/>
  <c r="G579" i="51" s="1"/>
  <c r="R291" i="1"/>
  <c r="G544" i="51" s="1"/>
  <c r="R292" i="1"/>
  <c r="I357" i="52" s="1"/>
  <c r="R293" i="1"/>
  <c r="R294" i="1"/>
  <c r="R295" i="1"/>
  <c r="R296" i="1"/>
  <c r="I77" i="52" s="1"/>
  <c r="R297" i="1"/>
  <c r="R298" i="1"/>
  <c r="R299" i="1"/>
  <c r="G590" i="51" s="1"/>
  <c r="R300" i="1"/>
  <c r="I576" i="52" s="1"/>
  <c r="R301" i="1"/>
  <c r="R302" i="1"/>
  <c r="G189" i="51" s="1"/>
  <c r="R303" i="1"/>
  <c r="R304" i="1"/>
  <c r="I80" i="52" s="1"/>
  <c r="R305" i="1"/>
  <c r="R306" i="1"/>
  <c r="R307" i="1"/>
  <c r="R308" i="1"/>
  <c r="I591" i="52" s="1"/>
  <c r="R309" i="1"/>
  <c r="R310" i="1"/>
  <c r="G613" i="51" s="1"/>
  <c r="R311" i="1"/>
  <c r="R312" i="1"/>
  <c r="I683" i="52" s="1"/>
  <c r="R313" i="1"/>
  <c r="R314" i="1"/>
  <c r="R315" i="1"/>
  <c r="R316" i="1"/>
  <c r="I572" i="52" s="1"/>
  <c r="R317" i="1"/>
  <c r="R318" i="1"/>
  <c r="R319" i="1"/>
  <c r="R320" i="1"/>
  <c r="I546" i="52" s="1"/>
  <c r="R321" i="1"/>
  <c r="R322" i="1"/>
  <c r="R323" i="1"/>
  <c r="R324" i="1"/>
  <c r="I547" i="52" s="1"/>
  <c r="R325" i="1"/>
  <c r="R326" i="1"/>
  <c r="G495" i="51" s="1"/>
  <c r="R327" i="1"/>
  <c r="R328" i="1"/>
  <c r="I616" i="52" s="1"/>
  <c r="R329" i="1"/>
  <c r="R330" i="1"/>
  <c r="R331" i="1"/>
  <c r="R332" i="1"/>
  <c r="I507" i="52" s="1"/>
  <c r="R333" i="1"/>
  <c r="R334" i="1"/>
  <c r="R335" i="1"/>
  <c r="R336" i="1"/>
  <c r="I561" i="52" s="1"/>
  <c r="R337" i="1"/>
  <c r="R338" i="1"/>
  <c r="G108" i="51" s="1"/>
  <c r="R339" i="1"/>
  <c r="R340" i="1"/>
  <c r="I241" i="52" s="1"/>
  <c r="R341" i="1"/>
  <c r="R342" i="1"/>
  <c r="G419" i="51" s="1"/>
  <c r="R343" i="1"/>
  <c r="R344" i="1"/>
  <c r="I175" i="52" s="1"/>
  <c r="R345" i="1"/>
  <c r="R346" i="1"/>
  <c r="R347" i="1"/>
  <c r="R348" i="1"/>
  <c r="I360" i="52" s="1"/>
  <c r="R349" i="1"/>
  <c r="R350" i="1"/>
  <c r="R351" i="1"/>
  <c r="R352" i="1"/>
  <c r="I501" i="52" s="1"/>
  <c r="R353" i="1"/>
  <c r="R354" i="1"/>
  <c r="R355" i="1"/>
  <c r="R356" i="1"/>
  <c r="I273" i="52" s="1"/>
  <c r="R357" i="1"/>
  <c r="R358" i="1"/>
  <c r="R359" i="1"/>
  <c r="R360" i="1"/>
  <c r="I45" i="52" s="1"/>
  <c r="R361" i="1"/>
  <c r="R362" i="1"/>
  <c r="G136" i="51" s="1"/>
  <c r="R363" i="1"/>
  <c r="R364" i="1"/>
  <c r="I165" i="52" s="1"/>
  <c r="R365" i="1"/>
  <c r="R366" i="1"/>
  <c r="R367" i="1"/>
  <c r="G387" i="51" s="1"/>
  <c r="R368" i="1"/>
  <c r="I745" i="52" s="1"/>
  <c r="R369" i="1"/>
  <c r="R370" i="1"/>
  <c r="R371" i="1"/>
  <c r="G335" i="51" s="1"/>
  <c r="R372" i="1"/>
  <c r="I85" i="52" s="1"/>
  <c r="R373" i="1"/>
  <c r="R374" i="1"/>
  <c r="R375" i="1"/>
  <c r="G688" i="51" s="1"/>
  <c r="R376" i="1"/>
  <c r="I124" i="52" s="1"/>
  <c r="R377" i="1"/>
  <c r="R378" i="1"/>
  <c r="R379" i="1"/>
  <c r="R380" i="1"/>
  <c r="I726" i="52" s="1"/>
  <c r="R381" i="1"/>
  <c r="R382" i="1"/>
  <c r="R383" i="1"/>
  <c r="R384" i="1"/>
  <c r="I55" i="52" s="1"/>
  <c r="R385" i="1"/>
  <c r="R386" i="1"/>
  <c r="R387" i="1"/>
  <c r="R388" i="1"/>
  <c r="I608" i="52" s="1"/>
  <c r="R389" i="1"/>
  <c r="R390" i="1"/>
  <c r="R391" i="1"/>
  <c r="R392" i="1"/>
  <c r="I138" i="52" s="1"/>
  <c r="R393" i="1"/>
  <c r="R394" i="1"/>
  <c r="G167" i="51" s="1"/>
  <c r="R395" i="1"/>
  <c r="R396" i="1"/>
  <c r="I684" i="52" s="1"/>
  <c r="R397" i="1"/>
  <c r="R398" i="1"/>
  <c r="G710" i="51" s="1"/>
  <c r="R399" i="1"/>
  <c r="R400" i="1"/>
  <c r="I253" i="52" s="1"/>
  <c r="R401" i="1"/>
  <c r="R402" i="1"/>
  <c r="R403" i="1"/>
  <c r="R404" i="1"/>
  <c r="I187" i="52" s="1"/>
  <c r="R405" i="1"/>
  <c r="R406" i="1"/>
  <c r="R407" i="1"/>
  <c r="R408" i="1"/>
  <c r="I581" i="52" s="1"/>
  <c r="R409" i="1"/>
  <c r="R410" i="1"/>
  <c r="R411" i="1"/>
  <c r="G523" i="51" s="1"/>
  <c r="R412" i="1"/>
  <c r="I368" i="52" s="1"/>
  <c r="R413" i="1"/>
  <c r="R414" i="1"/>
  <c r="G125" i="51" s="1"/>
  <c r="R415" i="1"/>
  <c r="R416" i="1"/>
  <c r="I479" i="52" s="1"/>
  <c r="R417" i="1"/>
  <c r="R418" i="1"/>
  <c r="I275" i="52" s="1"/>
  <c r="R419" i="1"/>
  <c r="R420" i="1"/>
  <c r="I176" i="52" s="1"/>
  <c r="R421" i="1"/>
  <c r="R422" i="1"/>
  <c r="R423" i="1"/>
  <c r="R424" i="1"/>
  <c r="I169" i="52" s="1"/>
  <c r="R425" i="1"/>
  <c r="R426" i="1"/>
  <c r="G94" i="51" s="1"/>
  <c r="R427" i="1"/>
  <c r="G733" i="51" s="1"/>
  <c r="R428" i="1"/>
  <c r="I62" i="52" s="1"/>
  <c r="R429" i="1"/>
  <c r="R430" i="1"/>
  <c r="R431" i="1"/>
  <c r="G17" i="51" s="1"/>
  <c r="R432" i="1"/>
  <c r="I602" i="52" s="1"/>
  <c r="R433" i="1"/>
  <c r="R434" i="1"/>
  <c r="G351" i="51" s="1"/>
  <c r="R435" i="1"/>
  <c r="G594" i="51" s="1"/>
  <c r="R436" i="1"/>
  <c r="I629" i="52" s="1"/>
  <c r="R437" i="1"/>
  <c r="R438" i="1"/>
  <c r="R439" i="1"/>
  <c r="R440" i="1"/>
  <c r="I679" i="52" s="1"/>
  <c r="R441" i="1"/>
  <c r="R442" i="1"/>
  <c r="R443" i="1"/>
  <c r="R444" i="1"/>
  <c r="I251" i="52" s="1"/>
  <c r="R445" i="1"/>
  <c r="R446" i="1"/>
  <c r="R447" i="1"/>
  <c r="R448" i="1"/>
  <c r="I712" i="52" s="1"/>
  <c r="R449" i="1"/>
  <c r="R450" i="1"/>
  <c r="R451" i="1"/>
  <c r="G637" i="51" s="1"/>
  <c r="R452" i="1"/>
  <c r="I366" i="52" s="1"/>
  <c r="R453" i="1"/>
  <c r="R454" i="1"/>
  <c r="G634" i="51" s="1"/>
  <c r="R455" i="1"/>
  <c r="R456" i="1"/>
  <c r="I442" i="52" s="1"/>
  <c r="R457" i="1"/>
  <c r="R458" i="1"/>
  <c r="R459" i="1"/>
  <c r="R460" i="1"/>
  <c r="I282" i="52" s="1"/>
  <c r="R461" i="1"/>
  <c r="R462" i="1"/>
  <c r="R463" i="1"/>
  <c r="R464" i="1"/>
  <c r="I613" i="52" s="1"/>
  <c r="R465" i="1"/>
  <c r="R466" i="1"/>
  <c r="R467" i="1"/>
  <c r="R468" i="1"/>
  <c r="I385" i="52" s="1"/>
  <c r="R469" i="1"/>
  <c r="R470" i="1"/>
  <c r="R471" i="1"/>
  <c r="G639" i="51" s="1"/>
  <c r="R472" i="1"/>
  <c r="I590" i="52" s="1"/>
  <c r="R473" i="1"/>
  <c r="R474" i="1"/>
  <c r="R475" i="1"/>
  <c r="R476" i="1"/>
  <c r="I349" i="52" s="1"/>
  <c r="R477" i="1"/>
  <c r="R478" i="1"/>
  <c r="R479" i="1"/>
  <c r="R480" i="1"/>
  <c r="I719" i="52" s="1"/>
  <c r="R481" i="1"/>
  <c r="R482" i="1"/>
  <c r="R483" i="1"/>
  <c r="R484" i="1"/>
  <c r="I562" i="52" s="1"/>
  <c r="R485" i="1"/>
  <c r="R486" i="1"/>
  <c r="R487" i="1"/>
  <c r="R488" i="1"/>
  <c r="I383" i="52" s="1"/>
  <c r="R489" i="1"/>
  <c r="R490" i="1"/>
  <c r="R491" i="1"/>
  <c r="R492" i="1"/>
  <c r="I440" i="52" s="1"/>
  <c r="R493" i="1"/>
  <c r="R494" i="1"/>
  <c r="R495" i="1"/>
  <c r="G437" i="51" s="1"/>
  <c r="R496" i="1"/>
  <c r="I545" i="52" s="1"/>
  <c r="R497" i="1"/>
  <c r="R498" i="1"/>
  <c r="R499" i="1"/>
  <c r="R500" i="1"/>
  <c r="I319" i="52" s="1"/>
  <c r="R501" i="1"/>
  <c r="R502" i="1"/>
  <c r="R503" i="1"/>
  <c r="R504" i="1"/>
  <c r="I531" i="52" s="1"/>
  <c r="R505" i="1"/>
  <c r="R506" i="1"/>
  <c r="R507" i="1"/>
  <c r="R508" i="1"/>
  <c r="I496" i="52" s="1"/>
  <c r="R509" i="1"/>
  <c r="R510" i="1"/>
  <c r="R511" i="1"/>
  <c r="G182" i="51" s="1"/>
  <c r="R512" i="1"/>
  <c r="I485" i="52" s="1"/>
  <c r="R513" i="1"/>
  <c r="R514" i="1"/>
  <c r="I25" i="52" s="1"/>
  <c r="R515" i="1"/>
  <c r="R516" i="1"/>
  <c r="I593" i="52" s="1"/>
  <c r="R517" i="1"/>
  <c r="R518" i="1"/>
  <c r="R519" i="1"/>
  <c r="R520" i="1"/>
  <c r="I363" i="52" s="1"/>
  <c r="R521" i="1"/>
  <c r="R522" i="1"/>
  <c r="G444" i="51" s="1"/>
  <c r="R523" i="1"/>
  <c r="G253" i="51" s="1"/>
  <c r="R524" i="1"/>
  <c r="I597" i="52" s="1"/>
  <c r="R525" i="1"/>
  <c r="R526" i="1"/>
  <c r="R527" i="1"/>
  <c r="R528" i="1"/>
  <c r="I192" i="52" s="1"/>
  <c r="R529" i="1"/>
  <c r="R530" i="1"/>
  <c r="R531" i="1"/>
  <c r="R532" i="1"/>
  <c r="I184" i="52" s="1"/>
  <c r="R533" i="1"/>
  <c r="R534" i="1"/>
  <c r="R535" i="1"/>
  <c r="G316" i="51" s="1"/>
  <c r="R536" i="1"/>
  <c r="I315" i="52" s="1"/>
  <c r="R537" i="1"/>
  <c r="R538" i="1"/>
  <c r="R539" i="1"/>
  <c r="R540" i="1"/>
  <c r="I584" i="52" s="1"/>
  <c r="R541" i="1"/>
  <c r="R542" i="1"/>
  <c r="R543" i="1"/>
  <c r="G156" i="51" s="1"/>
  <c r="R544" i="1"/>
  <c r="I75" i="52" s="1"/>
  <c r="R545" i="1"/>
  <c r="R546" i="1"/>
  <c r="R547" i="1"/>
  <c r="G468" i="51" s="1"/>
  <c r="R548" i="1"/>
  <c r="I493" i="52" s="1"/>
  <c r="R549" i="1"/>
  <c r="R550" i="1"/>
  <c r="R551" i="1"/>
  <c r="G627" i="51" s="1"/>
  <c r="R552" i="1"/>
  <c r="I509" i="52" s="1"/>
  <c r="R553" i="1"/>
  <c r="R554" i="1"/>
  <c r="R555" i="1"/>
  <c r="R556" i="1"/>
  <c r="I465" i="52" s="1"/>
  <c r="R557" i="1"/>
  <c r="R558" i="1"/>
  <c r="G305" i="51" s="1"/>
  <c r="R559" i="1"/>
  <c r="R560" i="1"/>
  <c r="I569" i="52" s="1"/>
  <c r="R561" i="1"/>
  <c r="R562" i="1"/>
  <c r="R563" i="1"/>
  <c r="G45" i="51" s="1"/>
  <c r="R564" i="1"/>
  <c r="I439" i="52" s="1"/>
  <c r="R565" i="1"/>
  <c r="R566" i="1"/>
  <c r="R567" i="1"/>
  <c r="R568" i="1"/>
  <c r="I451" i="52" s="1"/>
  <c r="R569" i="1"/>
  <c r="R570" i="1"/>
  <c r="G741" i="51" s="1"/>
  <c r="R571" i="1"/>
  <c r="R572" i="1"/>
  <c r="I589" i="52" s="1"/>
  <c r="R573" i="1"/>
  <c r="R574" i="1"/>
  <c r="R575" i="1"/>
  <c r="G395" i="51" s="1"/>
  <c r="R576" i="1"/>
  <c r="I428" i="52" s="1"/>
  <c r="R577" i="1"/>
  <c r="R578" i="1"/>
  <c r="R579" i="1"/>
  <c r="R580" i="1"/>
  <c r="I398" i="52" s="1"/>
  <c r="R581" i="1"/>
  <c r="R582" i="1"/>
  <c r="R583" i="1"/>
  <c r="R584" i="1"/>
  <c r="I580" i="52" s="1"/>
  <c r="R585" i="1"/>
  <c r="R586" i="1"/>
  <c r="R587" i="1"/>
  <c r="R588" i="1"/>
  <c r="I215" i="52" s="1"/>
  <c r="R589" i="1"/>
  <c r="R590" i="1"/>
  <c r="R591" i="1"/>
  <c r="R592" i="1"/>
  <c r="I384" i="52" s="1"/>
  <c r="R593" i="1"/>
  <c r="R594" i="1"/>
  <c r="R595" i="1"/>
  <c r="R596" i="1"/>
  <c r="I238" i="52" s="1"/>
  <c r="R597" i="1"/>
  <c r="R598" i="1"/>
  <c r="R599" i="1"/>
  <c r="R600" i="1"/>
  <c r="I698" i="52" s="1"/>
  <c r="R601" i="1"/>
  <c r="R602" i="1"/>
  <c r="R603" i="1"/>
  <c r="R604" i="1"/>
  <c r="I314" i="52" s="1"/>
  <c r="R605" i="1"/>
  <c r="R606" i="1"/>
  <c r="G616" i="51" s="1"/>
  <c r="R607" i="1"/>
  <c r="R608" i="1"/>
  <c r="I331" i="52" s="1"/>
  <c r="R609" i="1"/>
  <c r="R610" i="1"/>
  <c r="I515" i="52" s="1"/>
  <c r="R611" i="1"/>
  <c r="R612" i="1"/>
  <c r="I68" i="52" s="1"/>
  <c r="R613" i="1"/>
  <c r="R614" i="1"/>
  <c r="G9" i="51" s="1"/>
  <c r="R615" i="1"/>
  <c r="R616" i="1"/>
  <c r="I474" i="52" s="1"/>
  <c r="R617" i="1"/>
  <c r="R618" i="1"/>
  <c r="R619" i="1"/>
  <c r="R620" i="1"/>
  <c r="I343" i="52" s="1"/>
  <c r="R621" i="1"/>
  <c r="R622" i="1"/>
  <c r="R623" i="1"/>
  <c r="R624" i="1"/>
  <c r="I111" i="52" s="1"/>
  <c r="R625" i="1"/>
  <c r="R626" i="1"/>
  <c r="R627" i="1"/>
  <c r="R628" i="1"/>
  <c r="I299" i="52" s="1"/>
  <c r="R629" i="1"/>
  <c r="R630" i="1"/>
  <c r="R631" i="1"/>
  <c r="R632" i="1"/>
  <c r="I89" i="52" s="1"/>
  <c r="R633" i="1"/>
  <c r="R634" i="1"/>
  <c r="R635" i="1"/>
  <c r="G653" i="51" s="1"/>
  <c r="R636" i="1"/>
  <c r="I300" i="52" s="1"/>
  <c r="R637" i="1"/>
  <c r="R638" i="1"/>
  <c r="R639" i="1"/>
  <c r="G508" i="51" s="1"/>
  <c r="R640" i="1"/>
  <c r="I734" i="52" s="1"/>
  <c r="R641" i="1"/>
  <c r="R642" i="1"/>
  <c r="R643" i="1"/>
  <c r="R644" i="1"/>
  <c r="I96" i="52" s="1"/>
  <c r="R645" i="1"/>
  <c r="R646" i="1"/>
  <c r="R647" i="1"/>
  <c r="G103" i="51" s="1"/>
  <c r="R648" i="1"/>
  <c r="I665" i="52" s="1"/>
  <c r="R649" i="1"/>
  <c r="R650" i="1"/>
  <c r="R651" i="1"/>
  <c r="R652" i="1"/>
  <c r="I406" i="52" s="1"/>
  <c r="R653" i="1"/>
  <c r="R654" i="1"/>
  <c r="R655" i="1"/>
  <c r="R656" i="1"/>
  <c r="I429" i="52" s="1"/>
  <c r="R657" i="1"/>
  <c r="R658" i="1"/>
  <c r="R659" i="1"/>
  <c r="G571" i="51" s="1"/>
  <c r="R660" i="1"/>
  <c r="I223" i="52" s="1"/>
  <c r="R661" i="1"/>
  <c r="R662" i="1"/>
  <c r="R663" i="1"/>
  <c r="R664" i="1"/>
  <c r="I239" i="52" s="1"/>
  <c r="R665" i="1"/>
  <c r="R666" i="1"/>
  <c r="R667" i="1"/>
  <c r="G67" i="51" s="1"/>
  <c r="R668" i="1"/>
  <c r="I688" i="52" s="1"/>
  <c r="R669" i="1"/>
  <c r="R670" i="1"/>
  <c r="R671" i="1"/>
  <c r="R672" i="1"/>
  <c r="I638" i="52" s="1"/>
  <c r="R673" i="1"/>
  <c r="R674" i="1"/>
  <c r="R675" i="1"/>
  <c r="R676" i="1"/>
  <c r="I54" i="52" s="1"/>
  <c r="R677" i="1"/>
  <c r="R678" i="1"/>
  <c r="R679" i="1"/>
  <c r="R680" i="1"/>
  <c r="I666" i="52" s="1"/>
  <c r="R681" i="1"/>
  <c r="R682" i="1"/>
  <c r="I697" i="52" s="1"/>
  <c r="R683" i="1"/>
  <c r="R684" i="1"/>
  <c r="I611" i="52" s="1"/>
  <c r="R685" i="1"/>
  <c r="R686" i="1"/>
  <c r="R687" i="1"/>
  <c r="G261" i="51" s="1"/>
  <c r="R688" i="1"/>
  <c r="I441" i="52" s="1"/>
  <c r="R689" i="1"/>
  <c r="R690" i="1"/>
  <c r="R691" i="1"/>
  <c r="R692" i="1"/>
  <c r="I604" i="52" s="1"/>
  <c r="R693" i="1"/>
  <c r="R694" i="1"/>
  <c r="R695" i="1"/>
  <c r="R696" i="1"/>
  <c r="I653" i="52" s="1"/>
  <c r="R697" i="1"/>
  <c r="R698" i="1"/>
  <c r="R699" i="1"/>
  <c r="R700" i="1"/>
  <c r="I399" i="52" s="1"/>
  <c r="R701" i="1"/>
  <c r="R702" i="1"/>
  <c r="R703" i="1"/>
  <c r="R704" i="1"/>
  <c r="I26" i="52" s="1"/>
  <c r="R705" i="1"/>
  <c r="R706" i="1"/>
  <c r="G614" i="51" s="1"/>
  <c r="R707" i="1"/>
  <c r="R708" i="1"/>
  <c r="I704" i="52" s="1"/>
  <c r="R709" i="1"/>
  <c r="R710" i="1"/>
  <c r="R711" i="1"/>
  <c r="R712" i="1"/>
  <c r="I83" i="52" s="1"/>
  <c r="R713" i="1"/>
  <c r="R714" i="1"/>
  <c r="I237" i="52" s="1"/>
  <c r="R715" i="1"/>
  <c r="R716" i="1"/>
  <c r="I326" i="52" s="1"/>
  <c r="R717" i="1"/>
  <c r="R718" i="1"/>
  <c r="R719" i="1"/>
  <c r="R720" i="1"/>
  <c r="I113" i="52" s="1"/>
  <c r="R721" i="1"/>
  <c r="R722" i="1"/>
  <c r="R723" i="1"/>
  <c r="R724" i="1"/>
  <c r="I380" i="52" s="1"/>
  <c r="R725" i="1"/>
  <c r="R726" i="1"/>
  <c r="G730" i="51" s="1"/>
  <c r="R727" i="1"/>
  <c r="R728" i="1"/>
  <c r="I620" i="52" s="1"/>
  <c r="R729" i="1"/>
  <c r="R730" i="1"/>
  <c r="R731" i="1"/>
  <c r="G732" i="51" s="1"/>
  <c r="R732" i="1"/>
  <c r="I71" i="52" s="1"/>
  <c r="R733" i="1"/>
  <c r="R734" i="1"/>
  <c r="R735" i="1"/>
  <c r="R736" i="1"/>
  <c r="I648" i="52" s="1"/>
  <c r="R737" i="1"/>
  <c r="R738" i="1"/>
  <c r="R739" i="1"/>
  <c r="R740" i="1"/>
  <c r="I605" i="52" s="1"/>
  <c r="R741" i="1"/>
  <c r="R742" i="1"/>
  <c r="R743" i="1"/>
  <c r="R744" i="1"/>
  <c r="I38" i="52" s="1"/>
  <c r="R745" i="1"/>
  <c r="R746" i="1"/>
  <c r="R747" i="1"/>
  <c r="R748" i="1"/>
  <c r="I445" i="52" s="1"/>
  <c r="R749" i="1"/>
  <c r="R750" i="1"/>
  <c r="R751" i="1"/>
  <c r="R752" i="1"/>
  <c r="I161" i="52" s="1"/>
  <c r="R753" i="1"/>
  <c r="R754" i="1"/>
  <c r="R755" i="1"/>
  <c r="R756" i="1"/>
  <c r="I142" i="52" s="1"/>
  <c r="R757" i="1"/>
  <c r="R758" i="1"/>
  <c r="G317" i="51" s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8" i="1"/>
  <c r="W8" i="1" s="1"/>
  <c r="O9" i="1"/>
  <c r="P9" i="1"/>
  <c r="O10" i="1"/>
  <c r="P10" i="1"/>
  <c r="O11" i="1"/>
  <c r="P11" i="1"/>
  <c r="O12" i="1"/>
  <c r="P12" i="1"/>
  <c r="O13" i="1"/>
  <c r="P13" i="1"/>
  <c r="O14" i="1"/>
  <c r="P14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P21" i="1"/>
  <c r="O22" i="1"/>
  <c r="P22" i="1"/>
  <c r="O23" i="1"/>
  <c r="P23" i="1"/>
  <c r="O24" i="1"/>
  <c r="P24" i="1"/>
  <c r="O25" i="1"/>
  <c r="P25" i="1"/>
  <c r="O26" i="1"/>
  <c r="P26" i="1"/>
  <c r="O27" i="1"/>
  <c r="P27" i="1"/>
  <c r="O28" i="1"/>
  <c r="P28" i="1"/>
  <c r="O29" i="1"/>
  <c r="P29" i="1"/>
  <c r="O30" i="1"/>
  <c r="P30" i="1"/>
  <c r="O31" i="1"/>
  <c r="P31" i="1"/>
  <c r="O32" i="1"/>
  <c r="P32" i="1"/>
  <c r="O33" i="1"/>
  <c r="P33" i="1"/>
  <c r="O34" i="1"/>
  <c r="P34" i="1"/>
  <c r="O35" i="1"/>
  <c r="P35" i="1"/>
  <c r="O36" i="1"/>
  <c r="P36" i="1"/>
  <c r="O37" i="1"/>
  <c r="P37" i="1"/>
  <c r="O38" i="1"/>
  <c r="P38" i="1"/>
  <c r="O39" i="1"/>
  <c r="P39" i="1"/>
  <c r="O40" i="1"/>
  <c r="P40" i="1"/>
  <c r="O41" i="1"/>
  <c r="P41" i="1"/>
  <c r="O42" i="1"/>
  <c r="P42" i="1"/>
  <c r="O43" i="1"/>
  <c r="P43" i="1"/>
  <c r="O44" i="1"/>
  <c r="P44" i="1"/>
  <c r="O45" i="1"/>
  <c r="P45" i="1"/>
  <c r="O46" i="1"/>
  <c r="P46" i="1"/>
  <c r="O47" i="1"/>
  <c r="P47" i="1"/>
  <c r="O48" i="1"/>
  <c r="P48" i="1"/>
  <c r="O49" i="1"/>
  <c r="P49" i="1"/>
  <c r="O50" i="1"/>
  <c r="P50" i="1"/>
  <c r="O51" i="1"/>
  <c r="P51" i="1"/>
  <c r="O52" i="1"/>
  <c r="P52" i="1"/>
  <c r="O53" i="1"/>
  <c r="P53" i="1"/>
  <c r="O54" i="1"/>
  <c r="P54" i="1"/>
  <c r="O55" i="1"/>
  <c r="P55" i="1"/>
  <c r="O56" i="1"/>
  <c r="P56" i="1"/>
  <c r="O57" i="1"/>
  <c r="P57" i="1"/>
  <c r="O58" i="1"/>
  <c r="P58" i="1"/>
  <c r="O59" i="1"/>
  <c r="P59" i="1"/>
  <c r="O60" i="1"/>
  <c r="P60" i="1"/>
  <c r="O61" i="1"/>
  <c r="P61" i="1"/>
  <c r="O62" i="1"/>
  <c r="P62" i="1"/>
  <c r="O63" i="1"/>
  <c r="P63" i="1"/>
  <c r="O64" i="1"/>
  <c r="P64" i="1"/>
  <c r="O65" i="1"/>
  <c r="P65" i="1"/>
  <c r="O66" i="1"/>
  <c r="P66" i="1"/>
  <c r="O67" i="1"/>
  <c r="P67" i="1"/>
  <c r="O68" i="1"/>
  <c r="P68" i="1"/>
  <c r="O69" i="1"/>
  <c r="P69" i="1"/>
  <c r="O70" i="1"/>
  <c r="P70" i="1"/>
  <c r="O71" i="1"/>
  <c r="P71" i="1"/>
  <c r="O72" i="1"/>
  <c r="P72" i="1"/>
  <c r="O73" i="1"/>
  <c r="P73" i="1"/>
  <c r="O74" i="1"/>
  <c r="P74" i="1"/>
  <c r="O75" i="1"/>
  <c r="P75" i="1"/>
  <c r="O76" i="1"/>
  <c r="P76" i="1"/>
  <c r="O77" i="1"/>
  <c r="P77" i="1"/>
  <c r="O78" i="1"/>
  <c r="P78" i="1"/>
  <c r="O79" i="1"/>
  <c r="P79" i="1"/>
  <c r="O80" i="1"/>
  <c r="P80" i="1"/>
  <c r="O81" i="1"/>
  <c r="P81" i="1"/>
  <c r="O82" i="1"/>
  <c r="P82" i="1"/>
  <c r="O83" i="1"/>
  <c r="P83" i="1"/>
  <c r="O84" i="1"/>
  <c r="P84" i="1"/>
  <c r="O85" i="1"/>
  <c r="P85" i="1"/>
  <c r="O86" i="1"/>
  <c r="P86" i="1"/>
  <c r="O87" i="1"/>
  <c r="P87" i="1"/>
  <c r="O88" i="1"/>
  <c r="P88" i="1"/>
  <c r="O89" i="1"/>
  <c r="P89" i="1"/>
  <c r="O90" i="1"/>
  <c r="P90" i="1"/>
  <c r="O91" i="1"/>
  <c r="P91" i="1"/>
  <c r="O92" i="1"/>
  <c r="P92" i="1"/>
  <c r="O93" i="1"/>
  <c r="P93" i="1"/>
  <c r="O94" i="1"/>
  <c r="P94" i="1"/>
  <c r="O95" i="1"/>
  <c r="P95" i="1"/>
  <c r="O96" i="1"/>
  <c r="P96" i="1"/>
  <c r="O97" i="1"/>
  <c r="P97" i="1"/>
  <c r="O98" i="1"/>
  <c r="P98" i="1"/>
  <c r="O99" i="1"/>
  <c r="P99" i="1"/>
  <c r="O100" i="1"/>
  <c r="P100" i="1"/>
  <c r="O101" i="1"/>
  <c r="P101" i="1"/>
  <c r="O102" i="1"/>
  <c r="P102" i="1"/>
  <c r="O103" i="1"/>
  <c r="P103" i="1"/>
  <c r="O104" i="1"/>
  <c r="P104" i="1"/>
  <c r="O105" i="1"/>
  <c r="P105" i="1"/>
  <c r="O106" i="1"/>
  <c r="P106" i="1"/>
  <c r="O107" i="1"/>
  <c r="P107" i="1"/>
  <c r="O108" i="1"/>
  <c r="P108" i="1"/>
  <c r="O109" i="1"/>
  <c r="P109" i="1"/>
  <c r="O110" i="1"/>
  <c r="P110" i="1"/>
  <c r="O111" i="1"/>
  <c r="P111" i="1"/>
  <c r="O112" i="1"/>
  <c r="P112" i="1"/>
  <c r="O113" i="1"/>
  <c r="P113" i="1"/>
  <c r="O114" i="1"/>
  <c r="P114" i="1"/>
  <c r="O115" i="1"/>
  <c r="P115" i="1"/>
  <c r="O116" i="1"/>
  <c r="P116" i="1"/>
  <c r="O117" i="1"/>
  <c r="P117" i="1"/>
  <c r="O118" i="1"/>
  <c r="P118" i="1"/>
  <c r="O119" i="1"/>
  <c r="P119" i="1"/>
  <c r="O120" i="1"/>
  <c r="P120" i="1"/>
  <c r="O121" i="1"/>
  <c r="P121" i="1"/>
  <c r="O122" i="1"/>
  <c r="P122" i="1"/>
  <c r="O123" i="1"/>
  <c r="P123" i="1"/>
  <c r="O124" i="1"/>
  <c r="P124" i="1"/>
  <c r="O125" i="1"/>
  <c r="P125" i="1"/>
  <c r="O126" i="1"/>
  <c r="P126" i="1"/>
  <c r="O127" i="1"/>
  <c r="P127" i="1"/>
  <c r="O128" i="1"/>
  <c r="P128" i="1"/>
  <c r="O129" i="1"/>
  <c r="P129" i="1"/>
  <c r="O130" i="1"/>
  <c r="P130" i="1"/>
  <c r="O131" i="1"/>
  <c r="P131" i="1"/>
  <c r="O132" i="1"/>
  <c r="P132" i="1"/>
  <c r="O133" i="1"/>
  <c r="P133" i="1"/>
  <c r="O134" i="1"/>
  <c r="P134" i="1"/>
  <c r="O135" i="1"/>
  <c r="P135" i="1"/>
  <c r="O136" i="1"/>
  <c r="P136" i="1"/>
  <c r="O137" i="1"/>
  <c r="P137" i="1"/>
  <c r="O138" i="1"/>
  <c r="P138" i="1"/>
  <c r="O139" i="1"/>
  <c r="P139" i="1"/>
  <c r="O140" i="1"/>
  <c r="P140" i="1"/>
  <c r="O141" i="1"/>
  <c r="P141" i="1"/>
  <c r="O142" i="1"/>
  <c r="P142" i="1"/>
  <c r="O143" i="1"/>
  <c r="P143" i="1"/>
  <c r="O144" i="1"/>
  <c r="P144" i="1"/>
  <c r="O145" i="1"/>
  <c r="P145" i="1"/>
  <c r="O146" i="1"/>
  <c r="P146" i="1"/>
  <c r="O147" i="1"/>
  <c r="P147" i="1"/>
  <c r="O148" i="1"/>
  <c r="P148" i="1"/>
  <c r="O149" i="1"/>
  <c r="P149" i="1"/>
  <c r="O150" i="1"/>
  <c r="P150" i="1"/>
  <c r="O151" i="1"/>
  <c r="P151" i="1"/>
  <c r="O152" i="1"/>
  <c r="P152" i="1"/>
  <c r="O153" i="1"/>
  <c r="P153" i="1"/>
  <c r="O154" i="1"/>
  <c r="P154" i="1"/>
  <c r="O155" i="1"/>
  <c r="P155" i="1"/>
  <c r="O156" i="1"/>
  <c r="P156" i="1"/>
  <c r="O157" i="1"/>
  <c r="P157" i="1"/>
  <c r="O158" i="1"/>
  <c r="P158" i="1"/>
  <c r="O159" i="1"/>
  <c r="P159" i="1"/>
  <c r="O160" i="1"/>
  <c r="P160" i="1"/>
  <c r="O161" i="1"/>
  <c r="P161" i="1"/>
  <c r="O162" i="1"/>
  <c r="P162" i="1"/>
  <c r="O163" i="1"/>
  <c r="P163" i="1"/>
  <c r="O164" i="1"/>
  <c r="P164" i="1"/>
  <c r="O165" i="1"/>
  <c r="P165" i="1"/>
  <c r="O166" i="1"/>
  <c r="P166" i="1"/>
  <c r="O167" i="1"/>
  <c r="P167" i="1"/>
  <c r="O168" i="1"/>
  <c r="P168" i="1"/>
  <c r="O169" i="1"/>
  <c r="P169" i="1"/>
  <c r="O170" i="1"/>
  <c r="P170" i="1"/>
  <c r="O171" i="1"/>
  <c r="P171" i="1"/>
  <c r="O172" i="1"/>
  <c r="P172" i="1"/>
  <c r="O173" i="1"/>
  <c r="P173" i="1"/>
  <c r="O174" i="1"/>
  <c r="P174" i="1"/>
  <c r="O175" i="1"/>
  <c r="P175" i="1"/>
  <c r="O176" i="1"/>
  <c r="P176" i="1"/>
  <c r="O177" i="1"/>
  <c r="P177" i="1"/>
  <c r="O178" i="1"/>
  <c r="P178" i="1"/>
  <c r="O179" i="1"/>
  <c r="P179" i="1"/>
  <c r="O180" i="1"/>
  <c r="P180" i="1"/>
  <c r="O181" i="1"/>
  <c r="P181" i="1"/>
  <c r="O182" i="1"/>
  <c r="P182" i="1"/>
  <c r="O183" i="1"/>
  <c r="P183" i="1"/>
  <c r="O184" i="1"/>
  <c r="P184" i="1"/>
  <c r="O185" i="1"/>
  <c r="P185" i="1"/>
  <c r="O186" i="1"/>
  <c r="P186" i="1"/>
  <c r="O187" i="1"/>
  <c r="P187" i="1"/>
  <c r="O188" i="1"/>
  <c r="P188" i="1"/>
  <c r="O189" i="1"/>
  <c r="P189" i="1"/>
  <c r="O190" i="1"/>
  <c r="P190" i="1"/>
  <c r="O191" i="1"/>
  <c r="P191" i="1"/>
  <c r="O192" i="1"/>
  <c r="P192" i="1"/>
  <c r="O193" i="1"/>
  <c r="P193" i="1"/>
  <c r="O194" i="1"/>
  <c r="P194" i="1"/>
  <c r="O195" i="1"/>
  <c r="P195" i="1"/>
  <c r="O196" i="1"/>
  <c r="P196" i="1"/>
  <c r="O197" i="1"/>
  <c r="P197" i="1"/>
  <c r="O198" i="1"/>
  <c r="P198" i="1"/>
  <c r="O199" i="1"/>
  <c r="P199" i="1"/>
  <c r="O200" i="1"/>
  <c r="P200" i="1"/>
  <c r="O201" i="1"/>
  <c r="P201" i="1"/>
  <c r="O202" i="1"/>
  <c r="P202" i="1"/>
  <c r="O203" i="1"/>
  <c r="P203" i="1"/>
  <c r="O204" i="1"/>
  <c r="P204" i="1"/>
  <c r="O205" i="1"/>
  <c r="P205" i="1"/>
  <c r="O206" i="1"/>
  <c r="P206" i="1"/>
  <c r="O207" i="1"/>
  <c r="P207" i="1"/>
  <c r="O208" i="1"/>
  <c r="P208" i="1"/>
  <c r="O209" i="1"/>
  <c r="P209" i="1"/>
  <c r="O210" i="1"/>
  <c r="P210" i="1"/>
  <c r="O211" i="1"/>
  <c r="P211" i="1"/>
  <c r="O212" i="1"/>
  <c r="P212" i="1"/>
  <c r="O213" i="1"/>
  <c r="P213" i="1"/>
  <c r="O214" i="1"/>
  <c r="P214" i="1"/>
  <c r="O215" i="1"/>
  <c r="P215" i="1"/>
  <c r="O216" i="1"/>
  <c r="P216" i="1"/>
  <c r="O217" i="1"/>
  <c r="P217" i="1"/>
  <c r="O218" i="1"/>
  <c r="P218" i="1"/>
  <c r="O219" i="1"/>
  <c r="P219" i="1"/>
  <c r="O220" i="1"/>
  <c r="P220" i="1"/>
  <c r="O221" i="1"/>
  <c r="P221" i="1"/>
  <c r="O222" i="1"/>
  <c r="P222" i="1"/>
  <c r="O223" i="1"/>
  <c r="P223" i="1"/>
  <c r="O224" i="1"/>
  <c r="P224" i="1"/>
  <c r="O225" i="1"/>
  <c r="P225" i="1"/>
  <c r="O226" i="1"/>
  <c r="P226" i="1"/>
  <c r="O227" i="1"/>
  <c r="P227" i="1"/>
  <c r="O228" i="1"/>
  <c r="P228" i="1"/>
  <c r="O229" i="1"/>
  <c r="P229" i="1"/>
  <c r="O230" i="1"/>
  <c r="P230" i="1"/>
  <c r="O231" i="1"/>
  <c r="P231" i="1"/>
  <c r="O232" i="1"/>
  <c r="P232" i="1"/>
  <c r="O233" i="1"/>
  <c r="P233" i="1"/>
  <c r="O234" i="1"/>
  <c r="P234" i="1"/>
  <c r="O235" i="1"/>
  <c r="P235" i="1"/>
  <c r="O236" i="1"/>
  <c r="P236" i="1"/>
  <c r="O237" i="1"/>
  <c r="P237" i="1"/>
  <c r="O238" i="1"/>
  <c r="P238" i="1"/>
  <c r="O239" i="1"/>
  <c r="P239" i="1"/>
  <c r="O240" i="1"/>
  <c r="P240" i="1"/>
  <c r="O241" i="1"/>
  <c r="P241" i="1"/>
  <c r="O242" i="1"/>
  <c r="P242" i="1"/>
  <c r="O243" i="1"/>
  <c r="P243" i="1"/>
  <c r="O244" i="1"/>
  <c r="P244" i="1"/>
  <c r="O245" i="1"/>
  <c r="P245" i="1"/>
  <c r="O246" i="1"/>
  <c r="P246" i="1"/>
  <c r="O247" i="1"/>
  <c r="P247" i="1"/>
  <c r="O248" i="1"/>
  <c r="P248" i="1"/>
  <c r="O249" i="1"/>
  <c r="P249" i="1"/>
  <c r="O250" i="1"/>
  <c r="P250" i="1"/>
  <c r="O251" i="1"/>
  <c r="P251" i="1"/>
  <c r="O252" i="1"/>
  <c r="P252" i="1"/>
  <c r="O253" i="1"/>
  <c r="P253" i="1"/>
  <c r="O254" i="1"/>
  <c r="P254" i="1"/>
  <c r="O255" i="1"/>
  <c r="P255" i="1"/>
  <c r="O256" i="1"/>
  <c r="P256" i="1"/>
  <c r="O257" i="1"/>
  <c r="P257" i="1"/>
  <c r="O258" i="1"/>
  <c r="P258" i="1"/>
  <c r="O259" i="1"/>
  <c r="P259" i="1"/>
  <c r="O260" i="1"/>
  <c r="P260" i="1"/>
  <c r="O261" i="1"/>
  <c r="P261" i="1"/>
  <c r="O262" i="1"/>
  <c r="P262" i="1"/>
  <c r="O263" i="1"/>
  <c r="P263" i="1"/>
  <c r="O264" i="1"/>
  <c r="P264" i="1"/>
  <c r="O265" i="1"/>
  <c r="P265" i="1"/>
  <c r="O266" i="1"/>
  <c r="P266" i="1"/>
  <c r="O267" i="1"/>
  <c r="P267" i="1"/>
  <c r="O268" i="1"/>
  <c r="P268" i="1"/>
  <c r="O269" i="1"/>
  <c r="P269" i="1"/>
  <c r="O270" i="1"/>
  <c r="P270" i="1"/>
  <c r="O271" i="1"/>
  <c r="P271" i="1"/>
  <c r="O272" i="1"/>
  <c r="P272" i="1"/>
  <c r="O273" i="1"/>
  <c r="P273" i="1"/>
  <c r="O274" i="1"/>
  <c r="P274" i="1"/>
  <c r="O275" i="1"/>
  <c r="P275" i="1"/>
  <c r="O276" i="1"/>
  <c r="P276" i="1"/>
  <c r="O277" i="1"/>
  <c r="P277" i="1"/>
  <c r="O278" i="1"/>
  <c r="P278" i="1"/>
  <c r="O279" i="1"/>
  <c r="P279" i="1"/>
  <c r="O280" i="1"/>
  <c r="P280" i="1"/>
  <c r="O281" i="1"/>
  <c r="P281" i="1"/>
  <c r="O282" i="1"/>
  <c r="P282" i="1"/>
  <c r="O283" i="1"/>
  <c r="P283" i="1"/>
  <c r="O284" i="1"/>
  <c r="P284" i="1"/>
  <c r="O285" i="1"/>
  <c r="P285" i="1"/>
  <c r="O286" i="1"/>
  <c r="P286" i="1"/>
  <c r="O287" i="1"/>
  <c r="P287" i="1"/>
  <c r="O288" i="1"/>
  <c r="P288" i="1"/>
  <c r="O289" i="1"/>
  <c r="P289" i="1"/>
  <c r="O290" i="1"/>
  <c r="P290" i="1"/>
  <c r="O291" i="1"/>
  <c r="P291" i="1"/>
  <c r="O292" i="1"/>
  <c r="P292" i="1"/>
  <c r="O293" i="1"/>
  <c r="P293" i="1"/>
  <c r="O294" i="1"/>
  <c r="P294" i="1"/>
  <c r="O295" i="1"/>
  <c r="P295" i="1"/>
  <c r="O296" i="1"/>
  <c r="P296" i="1"/>
  <c r="O297" i="1"/>
  <c r="P297" i="1"/>
  <c r="O298" i="1"/>
  <c r="P298" i="1"/>
  <c r="O299" i="1"/>
  <c r="P299" i="1"/>
  <c r="O300" i="1"/>
  <c r="P300" i="1"/>
  <c r="O301" i="1"/>
  <c r="P301" i="1"/>
  <c r="O302" i="1"/>
  <c r="P302" i="1"/>
  <c r="O303" i="1"/>
  <c r="P303" i="1"/>
  <c r="O304" i="1"/>
  <c r="P304" i="1"/>
  <c r="O305" i="1"/>
  <c r="P305" i="1"/>
  <c r="O306" i="1"/>
  <c r="P306" i="1"/>
  <c r="O307" i="1"/>
  <c r="P307" i="1"/>
  <c r="O308" i="1"/>
  <c r="P308" i="1"/>
  <c r="O309" i="1"/>
  <c r="P309" i="1"/>
  <c r="O310" i="1"/>
  <c r="P310" i="1"/>
  <c r="O311" i="1"/>
  <c r="P311" i="1"/>
  <c r="O312" i="1"/>
  <c r="P312" i="1"/>
  <c r="O313" i="1"/>
  <c r="P313" i="1"/>
  <c r="O314" i="1"/>
  <c r="P314" i="1"/>
  <c r="O315" i="1"/>
  <c r="P315" i="1"/>
  <c r="O316" i="1"/>
  <c r="P316" i="1"/>
  <c r="O317" i="1"/>
  <c r="P317" i="1"/>
  <c r="O318" i="1"/>
  <c r="P318" i="1"/>
  <c r="O319" i="1"/>
  <c r="P319" i="1"/>
  <c r="O320" i="1"/>
  <c r="P320" i="1"/>
  <c r="O321" i="1"/>
  <c r="P321" i="1"/>
  <c r="O322" i="1"/>
  <c r="P322" i="1"/>
  <c r="O323" i="1"/>
  <c r="P323" i="1"/>
  <c r="O324" i="1"/>
  <c r="P324" i="1"/>
  <c r="O325" i="1"/>
  <c r="P325" i="1"/>
  <c r="O326" i="1"/>
  <c r="P326" i="1"/>
  <c r="O327" i="1"/>
  <c r="P327" i="1"/>
  <c r="O328" i="1"/>
  <c r="P328" i="1"/>
  <c r="O329" i="1"/>
  <c r="P329" i="1"/>
  <c r="O330" i="1"/>
  <c r="P330" i="1"/>
  <c r="O331" i="1"/>
  <c r="P331" i="1"/>
  <c r="O332" i="1"/>
  <c r="P332" i="1"/>
  <c r="O333" i="1"/>
  <c r="P333" i="1"/>
  <c r="O334" i="1"/>
  <c r="P334" i="1"/>
  <c r="O335" i="1"/>
  <c r="P335" i="1"/>
  <c r="O336" i="1"/>
  <c r="P336" i="1"/>
  <c r="O337" i="1"/>
  <c r="P337" i="1"/>
  <c r="O338" i="1"/>
  <c r="P338" i="1"/>
  <c r="O339" i="1"/>
  <c r="P339" i="1"/>
  <c r="O340" i="1"/>
  <c r="P340" i="1"/>
  <c r="O341" i="1"/>
  <c r="P341" i="1"/>
  <c r="O342" i="1"/>
  <c r="P342" i="1"/>
  <c r="O343" i="1"/>
  <c r="P343" i="1"/>
  <c r="O344" i="1"/>
  <c r="P344" i="1"/>
  <c r="O345" i="1"/>
  <c r="P345" i="1"/>
  <c r="O346" i="1"/>
  <c r="P346" i="1"/>
  <c r="O347" i="1"/>
  <c r="P347" i="1"/>
  <c r="O348" i="1"/>
  <c r="P348" i="1"/>
  <c r="O349" i="1"/>
  <c r="P349" i="1"/>
  <c r="O350" i="1"/>
  <c r="P350" i="1"/>
  <c r="O351" i="1"/>
  <c r="P351" i="1"/>
  <c r="O352" i="1"/>
  <c r="P352" i="1"/>
  <c r="O353" i="1"/>
  <c r="P353" i="1"/>
  <c r="O354" i="1"/>
  <c r="P354" i="1"/>
  <c r="O355" i="1"/>
  <c r="P355" i="1"/>
  <c r="O356" i="1"/>
  <c r="P356" i="1"/>
  <c r="O357" i="1"/>
  <c r="P357" i="1"/>
  <c r="O358" i="1"/>
  <c r="P358" i="1"/>
  <c r="O359" i="1"/>
  <c r="P359" i="1"/>
  <c r="O360" i="1"/>
  <c r="P360" i="1"/>
  <c r="O361" i="1"/>
  <c r="P361" i="1"/>
  <c r="O362" i="1"/>
  <c r="P362" i="1"/>
  <c r="O363" i="1"/>
  <c r="P363" i="1"/>
  <c r="O364" i="1"/>
  <c r="P364" i="1"/>
  <c r="O365" i="1"/>
  <c r="P365" i="1"/>
  <c r="O366" i="1"/>
  <c r="P366" i="1"/>
  <c r="O367" i="1"/>
  <c r="P367" i="1"/>
  <c r="O368" i="1"/>
  <c r="P368" i="1"/>
  <c r="O369" i="1"/>
  <c r="P369" i="1"/>
  <c r="O370" i="1"/>
  <c r="P370" i="1"/>
  <c r="O371" i="1"/>
  <c r="P371" i="1"/>
  <c r="O372" i="1"/>
  <c r="P372" i="1"/>
  <c r="O373" i="1"/>
  <c r="P373" i="1"/>
  <c r="O374" i="1"/>
  <c r="P374" i="1"/>
  <c r="O375" i="1"/>
  <c r="P375" i="1"/>
  <c r="O376" i="1"/>
  <c r="P376" i="1"/>
  <c r="O377" i="1"/>
  <c r="P377" i="1"/>
  <c r="O378" i="1"/>
  <c r="P378" i="1"/>
  <c r="O379" i="1"/>
  <c r="P379" i="1"/>
  <c r="O380" i="1"/>
  <c r="P380" i="1"/>
  <c r="O381" i="1"/>
  <c r="P381" i="1"/>
  <c r="O382" i="1"/>
  <c r="P382" i="1"/>
  <c r="O383" i="1"/>
  <c r="P383" i="1"/>
  <c r="O384" i="1"/>
  <c r="P384" i="1"/>
  <c r="O385" i="1"/>
  <c r="P385" i="1"/>
  <c r="O386" i="1"/>
  <c r="P386" i="1"/>
  <c r="O387" i="1"/>
  <c r="P387" i="1"/>
  <c r="O388" i="1"/>
  <c r="P388" i="1"/>
  <c r="O389" i="1"/>
  <c r="P389" i="1"/>
  <c r="O390" i="1"/>
  <c r="P390" i="1"/>
  <c r="O391" i="1"/>
  <c r="P391" i="1"/>
  <c r="O392" i="1"/>
  <c r="P392" i="1"/>
  <c r="O393" i="1"/>
  <c r="P393" i="1"/>
  <c r="O394" i="1"/>
  <c r="P394" i="1"/>
  <c r="O395" i="1"/>
  <c r="P395" i="1"/>
  <c r="O396" i="1"/>
  <c r="P396" i="1"/>
  <c r="O397" i="1"/>
  <c r="P397" i="1"/>
  <c r="O398" i="1"/>
  <c r="P398" i="1"/>
  <c r="O399" i="1"/>
  <c r="P399" i="1"/>
  <c r="O400" i="1"/>
  <c r="P400" i="1"/>
  <c r="O401" i="1"/>
  <c r="P401" i="1"/>
  <c r="O402" i="1"/>
  <c r="P402" i="1"/>
  <c r="O403" i="1"/>
  <c r="P403" i="1"/>
  <c r="O404" i="1"/>
  <c r="P404" i="1"/>
  <c r="O405" i="1"/>
  <c r="P405" i="1"/>
  <c r="O406" i="1"/>
  <c r="P406" i="1"/>
  <c r="O407" i="1"/>
  <c r="P407" i="1"/>
  <c r="O408" i="1"/>
  <c r="P408" i="1"/>
  <c r="O409" i="1"/>
  <c r="P409" i="1"/>
  <c r="O410" i="1"/>
  <c r="P410" i="1"/>
  <c r="O411" i="1"/>
  <c r="P411" i="1"/>
  <c r="O412" i="1"/>
  <c r="P412" i="1"/>
  <c r="O413" i="1"/>
  <c r="P413" i="1"/>
  <c r="O414" i="1"/>
  <c r="P414" i="1"/>
  <c r="O415" i="1"/>
  <c r="P415" i="1"/>
  <c r="O416" i="1"/>
  <c r="P416" i="1"/>
  <c r="O417" i="1"/>
  <c r="P417" i="1"/>
  <c r="O418" i="1"/>
  <c r="P418" i="1"/>
  <c r="O419" i="1"/>
  <c r="P419" i="1"/>
  <c r="O420" i="1"/>
  <c r="P420" i="1"/>
  <c r="O421" i="1"/>
  <c r="P421" i="1"/>
  <c r="O422" i="1"/>
  <c r="P422" i="1"/>
  <c r="O423" i="1"/>
  <c r="P423" i="1"/>
  <c r="O424" i="1"/>
  <c r="P424" i="1"/>
  <c r="O425" i="1"/>
  <c r="P425" i="1"/>
  <c r="O426" i="1"/>
  <c r="P426" i="1"/>
  <c r="O427" i="1"/>
  <c r="P427" i="1"/>
  <c r="O428" i="1"/>
  <c r="P428" i="1"/>
  <c r="O429" i="1"/>
  <c r="P429" i="1"/>
  <c r="O430" i="1"/>
  <c r="P430" i="1"/>
  <c r="O431" i="1"/>
  <c r="P431" i="1"/>
  <c r="O432" i="1"/>
  <c r="P432" i="1"/>
  <c r="O433" i="1"/>
  <c r="P433" i="1"/>
  <c r="O434" i="1"/>
  <c r="P434" i="1"/>
  <c r="O435" i="1"/>
  <c r="P435" i="1"/>
  <c r="O436" i="1"/>
  <c r="P436" i="1"/>
  <c r="O437" i="1"/>
  <c r="P437" i="1"/>
  <c r="O438" i="1"/>
  <c r="P438" i="1"/>
  <c r="O439" i="1"/>
  <c r="P439" i="1"/>
  <c r="O440" i="1"/>
  <c r="P440" i="1"/>
  <c r="O441" i="1"/>
  <c r="P441" i="1"/>
  <c r="O442" i="1"/>
  <c r="P442" i="1"/>
  <c r="O443" i="1"/>
  <c r="P443" i="1"/>
  <c r="O444" i="1"/>
  <c r="P444" i="1"/>
  <c r="O445" i="1"/>
  <c r="P445" i="1"/>
  <c r="O446" i="1"/>
  <c r="P446" i="1"/>
  <c r="O447" i="1"/>
  <c r="P447" i="1"/>
  <c r="O448" i="1"/>
  <c r="P448" i="1"/>
  <c r="O449" i="1"/>
  <c r="P449" i="1"/>
  <c r="O450" i="1"/>
  <c r="P450" i="1"/>
  <c r="O451" i="1"/>
  <c r="P451" i="1"/>
  <c r="O452" i="1"/>
  <c r="P452" i="1"/>
  <c r="O453" i="1"/>
  <c r="P453" i="1"/>
  <c r="O454" i="1"/>
  <c r="P454" i="1"/>
  <c r="O455" i="1"/>
  <c r="P455" i="1"/>
  <c r="O456" i="1"/>
  <c r="P456" i="1"/>
  <c r="O457" i="1"/>
  <c r="P457" i="1"/>
  <c r="O458" i="1"/>
  <c r="P458" i="1"/>
  <c r="O459" i="1"/>
  <c r="P459" i="1"/>
  <c r="O460" i="1"/>
  <c r="P460" i="1"/>
  <c r="O461" i="1"/>
  <c r="P461" i="1"/>
  <c r="O462" i="1"/>
  <c r="P462" i="1"/>
  <c r="O463" i="1"/>
  <c r="P463" i="1"/>
  <c r="O464" i="1"/>
  <c r="P464" i="1"/>
  <c r="O465" i="1"/>
  <c r="P465" i="1"/>
  <c r="O466" i="1"/>
  <c r="P466" i="1"/>
  <c r="O467" i="1"/>
  <c r="P467" i="1"/>
  <c r="O468" i="1"/>
  <c r="P468" i="1"/>
  <c r="O469" i="1"/>
  <c r="P469" i="1"/>
  <c r="O470" i="1"/>
  <c r="P470" i="1"/>
  <c r="O471" i="1"/>
  <c r="P471" i="1"/>
  <c r="O472" i="1"/>
  <c r="P472" i="1"/>
  <c r="O473" i="1"/>
  <c r="P473" i="1"/>
  <c r="O474" i="1"/>
  <c r="P474" i="1"/>
  <c r="O475" i="1"/>
  <c r="P475" i="1"/>
  <c r="O476" i="1"/>
  <c r="P476" i="1"/>
  <c r="O477" i="1"/>
  <c r="P477" i="1"/>
  <c r="O478" i="1"/>
  <c r="P478" i="1"/>
  <c r="O479" i="1"/>
  <c r="P479" i="1"/>
  <c r="O480" i="1"/>
  <c r="P480" i="1"/>
  <c r="O481" i="1"/>
  <c r="P481" i="1"/>
  <c r="O482" i="1"/>
  <c r="P482" i="1"/>
  <c r="O483" i="1"/>
  <c r="P483" i="1"/>
  <c r="O484" i="1"/>
  <c r="P484" i="1"/>
  <c r="O485" i="1"/>
  <c r="P485" i="1"/>
  <c r="O486" i="1"/>
  <c r="P486" i="1"/>
  <c r="O487" i="1"/>
  <c r="P487" i="1"/>
  <c r="O488" i="1"/>
  <c r="P488" i="1"/>
  <c r="O489" i="1"/>
  <c r="P489" i="1"/>
  <c r="O490" i="1"/>
  <c r="P490" i="1"/>
  <c r="O491" i="1"/>
  <c r="P491" i="1"/>
  <c r="O492" i="1"/>
  <c r="P492" i="1"/>
  <c r="O493" i="1"/>
  <c r="P493" i="1"/>
  <c r="O494" i="1"/>
  <c r="P494" i="1"/>
  <c r="O495" i="1"/>
  <c r="P495" i="1"/>
  <c r="O496" i="1"/>
  <c r="P496" i="1"/>
  <c r="O497" i="1"/>
  <c r="P497" i="1"/>
  <c r="O498" i="1"/>
  <c r="P498" i="1"/>
  <c r="O499" i="1"/>
  <c r="P499" i="1"/>
  <c r="O500" i="1"/>
  <c r="P500" i="1"/>
  <c r="O501" i="1"/>
  <c r="P501" i="1"/>
  <c r="O502" i="1"/>
  <c r="P502" i="1"/>
  <c r="O503" i="1"/>
  <c r="P503" i="1"/>
  <c r="O504" i="1"/>
  <c r="P504" i="1"/>
  <c r="O505" i="1"/>
  <c r="P505" i="1"/>
  <c r="O506" i="1"/>
  <c r="P506" i="1"/>
  <c r="O507" i="1"/>
  <c r="P507" i="1"/>
  <c r="O508" i="1"/>
  <c r="P508" i="1"/>
  <c r="O509" i="1"/>
  <c r="P509" i="1"/>
  <c r="O510" i="1"/>
  <c r="P510" i="1"/>
  <c r="O511" i="1"/>
  <c r="P511" i="1"/>
  <c r="O512" i="1"/>
  <c r="P512" i="1"/>
  <c r="O513" i="1"/>
  <c r="P513" i="1"/>
  <c r="O514" i="1"/>
  <c r="P514" i="1"/>
  <c r="O515" i="1"/>
  <c r="P515" i="1"/>
  <c r="O516" i="1"/>
  <c r="P516" i="1"/>
  <c r="O517" i="1"/>
  <c r="P517" i="1"/>
  <c r="O518" i="1"/>
  <c r="P518" i="1"/>
  <c r="O519" i="1"/>
  <c r="P519" i="1"/>
  <c r="O520" i="1"/>
  <c r="P520" i="1"/>
  <c r="O521" i="1"/>
  <c r="P521" i="1"/>
  <c r="O522" i="1"/>
  <c r="P522" i="1"/>
  <c r="O523" i="1"/>
  <c r="P523" i="1"/>
  <c r="O524" i="1"/>
  <c r="P524" i="1"/>
  <c r="O525" i="1"/>
  <c r="P525" i="1"/>
  <c r="O526" i="1"/>
  <c r="P526" i="1"/>
  <c r="O527" i="1"/>
  <c r="P527" i="1"/>
  <c r="O528" i="1"/>
  <c r="P528" i="1"/>
  <c r="O529" i="1"/>
  <c r="P529" i="1"/>
  <c r="O530" i="1"/>
  <c r="P530" i="1"/>
  <c r="O531" i="1"/>
  <c r="P531" i="1"/>
  <c r="O532" i="1"/>
  <c r="P532" i="1"/>
  <c r="O533" i="1"/>
  <c r="P533" i="1"/>
  <c r="O534" i="1"/>
  <c r="P534" i="1"/>
  <c r="O535" i="1"/>
  <c r="P535" i="1"/>
  <c r="O536" i="1"/>
  <c r="P536" i="1"/>
  <c r="O537" i="1"/>
  <c r="P537" i="1"/>
  <c r="O538" i="1"/>
  <c r="P538" i="1"/>
  <c r="O539" i="1"/>
  <c r="P539" i="1"/>
  <c r="O540" i="1"/>
  <c r="P540" i="1"/>
  <c r="O541" i="1"/>
  <c r="P541" i="1"/>
  <c r="O542" i="1"/>
  <c r="P542" i="1"/>
  <c r="O543" i="1"/>
  <c r="P543" i="1"/>
  <c r="O544" i="1"/>
  <c r="P544" i="1"/>
  <c r="O545" i="1"/>
  <c r="P545" i="1"/>
  <c r="O546" i="1"/>
  <c r="P546" i="1"/>
  <c r="O547" i="1"/>
  <c r="P547" i="1"/>
  <c r="O548" i="1"/>
  <c r="P548" i="1"/>
  <c r="O549" i="1"/>
  <c r="P549" i="1"/>
  <c r="O550" i="1"/>
  <c r="P550" i="1"/>
  <c r="O551" i="1"/>
  <c r="P551" i="1"/>
  <c r="O552" i="1"/>
  <c r="P552" i="1"/>
  <c r="O553" i="1"/>
  <c r="P553" i="1"/>
  <c r="O554" i="1"/>
  <c r="P554" i="1"/>
  <c r="O555" i="1"/>
  <c r="P555" i="1"/>
  <c r="O556" i="1"/>
  <c r="P556" i="1"/>
  <c r="O557" i="1"/>
  <c r="P557" i="1"/>
  <c r="O558" i="1"/>
  <c r="P558" i="1"/>
  <c r="O559" i="1"/>
  <c r="P559" i="1"/>
  <c r="O560" i="1"/>
  <c r="P560" i="1"/>
  <c r="O561" i="1"/>
  <c r="P561" i="1"/>
  <c r="O562" i="1"/>
  <c r="P562" i="1"/>
  <c r="O563" i="1"/>
  <c r="P563" i="1"/>
  <c r="O564" i="1"/>
  <c r="P564" i="1"/>
  <c r="O565" i="1"/>
  <c r="P565" i="1"/>
  <c r="O566" i="1"/>
  <c r="P566" i="1"/>
  <c r="O567" i="1"/>
  <c r="P567" i="1"/>
  <c r="O568" i="1"/>
  <c r="P568" i="1"/>
  <c r="O569" i="1"/>
  <c r="P569" i="1"/>
  <c r="O570" i="1"/>
  <c r="P570" i="1"/>
  <c r="O571" i="1"/>
  <c r="P571" i="1"/>
  <c r="O572" i="1"/>
  <c r="P572" i="1"/>
  <c r="O573" i="1"/>
  <c r="P573" i="1"/>
  <c r="O574" i="1"/>
  <c r="P574" i="1"/>
  <c r="O575" i="1"/>
  <c r="P575" i="1"/>
  <c r="O576" i="1"/>
  <c r="P576" i="1"/>
  <c r="O577" i="1"/>
  <c r="P577" i="1"/>
  <c r="O578" i="1"/>
  <c r="P578" i="1"/>
  <c r="O579" i="1"/>
  <c r="P579" i="1"/>
  <c r="O580" i="1"/>
  <c r="P580" i="1"/>
  <c r="O581" i="1"/>
  <c r="P581" i="1"/>
  <c r="O582" i="1"/>
  <c r="P582" i="1"/>
  <c r="O583" i="1"/>
  <c r="P583" i="1"/>
  <c r="O584" i="1"/>
  <c r="P584" i="1"/>
  <c r="O585" i="1"/>
  <c r="P585" i="1"/>
  <c r="O586" i="1"/>
  <c r="P586" i="1"/>
  <c r="O587" i="1"/>
  <c r="P587" i="1"/>
  <c r="O588" i="1"/>
  <c r="P588" i="1"/>
  <c r="O589" i="1"/>
  <c r="P589" i="1"/>
  <c r="O590" i="1"/>
  <c r="P590" i="1"/>
  <c r="O591" i="1"/>
  <c r="P591" i="1"/>
  <c r="O592" i="1"/>
  <c r="P592" i="1"/>
  <c r="O593" i="1"/>
  <c r="P593" i="1"/>
  <c r="O594" i="1"/>
  <c r="P594" i="1"/>
  <c r="O595" i="1"/>
  <c r="P595" i="1"/>
  <c r="O596" i="1"/>
  <c r="P596" i="1"/>
  <c r="O597" i="1"/>
  <c r="P597" i="1"/>
  <c r="O598" i="1"/>
  <c r="P598" i="1"/>
  <c r="O599" i="1"/>
  <c r="P599" i="1"/>
  <c r="O600" i="1"/>
  <c r="P600" i="1"/>
  <c r="O601" i="1"/>
  <c r="P601" i="1"/>
  <c r="O602" i="1"/>
  <c r="P602" i="1"/>
  <c r="O603" i="1"/>
  <c r="P603" i="1"/>
  <c r="O604" i="1"/>
  <c r="P604" i="1"/>
  <c r="O605" i="1"/>
  <c r="P605" i="1"/>
  <c r="O606" i="1"/>
  <c r="P606" i="1"/>
  <c r="O607" i="1"/>
  <c r="P607" i="1"/>
  <c r="O608" i="1"/>
  <c r="P608" i="1"/>
  <c r="O609" i="1"/>
  <c r="P609" i="1"/>
  <c r="O610" i="1"/>
  <c r="P610" i="1"/>
  <c r="O611" i="1"/>
  <c r="P611" i="1"/>
  <c r="O612" i="1"/>
  <c r="P612" i="1"/>
  <c r="O613" i="1"/>
  <c r="P613" i="1"/>
  <c r="O614" i="1"/>
  <c r="P614" i="1"/>
  <c r="O615" i="1"/>
  <c r="P615" i="1"/>
  <c r="O616" i="1"/>
  <c r="P616" i="1"/>
  <c r="O617" i="1"/>
  <c r="P617" i="1"/>
  <c r="O618" i="1"/>
  <c r="P618" i="1"/>
  <c r="O619" i="1"/>
  <c r="P619" i="1"/>
  <c r="O620" i="1"/>
  <c r="P620" i="1"/>
  <c r="O621" i="1"/>
  <c r="P621" i="1"/>
  <c r="O622" i="1"/>
  <c r="P622" i="1"/>
  <c r="O623" i="1"/>
  <c r="P623" i="1"/>
  <c r="O624" i="1"/>
  <c r="P624" i="1"/>
  <c r="O625" i="1"/>
  <c r="P625" i="1"/>
  <c r="O626" i="1"/>
  <c r="P626" i="1"/>
  <c r="O627" i="1"/>
  <c r="P627" i="1"/>
  <c r="O628" i="1"/>
  <c r="P628" i="1"/>
  <c r="O629" i="1"/>
  <c r="P629" i="1"/>
  <c r="O630" i="1"/>
  <c r="P630" i="1"/>
  <c r="O631" i="1"/>
  <c r="P631" i="1"/>
  <c r="O632" i="1"/>
  <c r="P632" i="1"/>
  <c r="O633" i="1"/>
  <c r="P633" i="1"/>
  <c r="O634" i="1"/>
  <c r="P634" i="1"/>
  <c r="O635" i="1"/>
  <c r="P635" i="1"/>
  <c r="O636" i="1"/>
  <c r="P636" i="1"/>
  <c r="O637" i="1"/>
  <c r="P637" i="1"/>
  <c r="O638" i="1"/>
  <c r="P638" i="1"/>
  <c r="O639" i="1"/>
  <c r="P639" i="1"/>
  <c r="O640" i="1"/>
  <c r="P640" i="1"/>
  <c r="O641" i="1"/>
  <c r="P641" i="1"/>
  <c r="O642" i="1"/>
  <c r="P642" i="1"/>
  <c r="O643" i="1"/>
  <c r="P643" i="1"/>
  <c r="O644" i="1"/>
  <c r="P644" i="1"/>
  <c r="O645" i="1"/>
  <c r="P645" i="1"/>
  <c r="O646" i="1"/>
  <c r="P646" i="1"/>
  <c r="O647" i="1"/>
  <c r="P647" i="1"/>
  <c r="O648" i="1"/>
  <c r="P648" i="1"/>
  <c r="O649" i="1"/>
  <c r="P649" i="1"/>
  <c r="O650" i="1"/>
  <c r="P650" i="1"/>
  <c r="O651" i="1"/>
  <c r="P651" i="1"/>
  <c r="O652" i="1"/>
  <c r="P652" i="1"/>
  <c r="O653" i="1"/>
  <c r="P653" i="1"/>
  <c r="O654" i="1"/>
  <c r="P654" i="1"/>
  <c r="O655" i="1"/>
  <c r="P655" i="1"/>
  <c r="O656" i="1"/>
  <c r="P656" i="1"/>
  <c r="O657" i="1"/>
  <c r="P657" i="1"/>
  <c r="O658" i="1"/>
  <c r="P658" i="1"/>
  <c r="O659" i="1"/>
  <c r="P659" i="1"/>
  <c r="O660" i="1"/>
  <c r="P660" i="1"/>
  <c r="O661" i="1"/>
  <c r="P661" i="1"/>
  <c r="O662" i="1"/>
  <c r="P662" i="1"/>
  <c r="O663" i="1"/>
  <c r="P663" i="1"/>
  <c r="O664" i="1"/>
  <c r="P664" i="1"/>
  <c r="O665" i="1"/>
  <c r="P665" i="1"/>
  <c r="O666" i="1"/>
  <c r="P666" i="1"/>
  <c r="O667" i="1"/>
  <c r="P667" i="1"/>
  <c r="O668" i="1"/>
  <c r="P668" i="1"/>
  <c r="O669" i="1"/>
  <c r="P669" i="1"/>
  <c r="O670" i="1"/>
  <c r="P670" i="1"/>
  <c r="O671" i="1"/>
  <c r="P671" i="1"/>
  <c r="O672" i="1"/>
  <c r="P672" i="1"/>
  <c r="O673" i="1"/>
  <c r="P673" i="1"/>
  <c r="O674" i="1"/>
  <c r="P674" i="1"/>
  <c r="O675" i="1"/>
  <c r="P675" i="1"/>
  <c r="O676" i="1"/>
  <c r="P676" i="1"/>
  <c r="O677" i="1"/>
  <c r="P677" i="1"/>
  <c r="O678" i="1"/>
  <c r="P678" i="1"/>
  <c r="O679" i="1"/>
  <c r="P679" i="1"/>
  <c r="O680" i="1"/>
  <c r="P680" i="1"/>
  <c r="O681" i="1"/>
  <c r="P681" i="1"/>
  <c r="O682" i="1"/>
  <c r="P682" i="1"/>
  <c r="O683" i="1"/>
  <c r="P683" i="1"/>
  <c r="O684" i="1"/>
  <c r="P684" i="1"/>
  <c r="O685" i="1"/>
  <c r="P685" i="1"/>
  <c r="O686" i="1"/>
  <c r="P686" i="1"/>
  <c r="O687" i="1"/>
  <c r="P687" i="1"/>
  <c r="O688" i="1"/>
  <c r="P688" i="1"/>
  <c r="O689" i="1"/>
  <c r="P689" i="1"/>
  <c r="O690" i="1"/>
  <c r="P690" i="1"/>
  <c r="O691" i="1"/>
  <c r="P691" i="1"/>
  <c r="O692" i="1"/>
  <c r="P692" i="1"/>
  <c r="O693" i="1"/>
  <c r="P693" i="1"/>
  <c r="O694" i="1"/>
  <c r="P694" i="1"/>
  <c r="O695" i="1"/>
  <c r="P695" i="1"/>
  <c r="O696" i="1"/>
  <c r="P696" i="1"/>
  <c r="O697" i="1"/>
  <c r="P697" i="1"/>
  <c r="O698" i="1"/>
  <c r="P698" i="1"/>
  <c r="O699" i="1"/>
  <c r="P699" i="1"/>
  <c r="O700" i="1"/>
  <c r="P700" i="1"/>
  <c r="O701" i="1"/>
  <c r="P701" i="1"/>
  <c r="O702" i="1"/>
  <c r="P702" i="1"/>
  <c r="O703" i="1"/>
  <c r="P703" i="1"/>
  <c r="O704" i="1"/>
  <c r="P704" i="1"/>
  <c r="O705" i="1"/>
  <c r="P705" i="1"/>
  <c r="O706" i="1"/>
  <c r="P706" i="1"/>
  <c r="O707" i="1"/>
  <c r="P707" i="1"/>
  <c r="O708" i="1"/>
  <c r="P708" i="1"/>
  <c r="O709" i="1"/>
  <c r="P709" i="1"/>
  <c r="O710" i="1"/>
  <c r="P710" i="1"/>
  <c r="O711" i="1"/>
  <c r="P711" i="1"/>
  <c r="O712" i="1"/>
  <c r="P712" i="1"/>
  <c r="O713" i="1"/>
  <c r="P713" i="1"/>
  <c r="O714" i="1"/>
  <c r="P714" i="1"/>
  <c r="O715" i="1"/>
  <c r="P715" i="1"/>
  <c r="O716" i="1"/>
  <c r="P716" i="1"/>
  <c r="O717" i="1"/>
  <c r="P717" i="1"/>
  <c r="O718" i="1"/>
  <c r="P718" i="1"/>
  <c r="O719" i="1"/>
  <c r="P719" i="1"/>
  <c r="O720" i="1"/>
  <c r="P720" i="1"/>
  <c r="O721" i="1"/>
  <c r="P721" i="1"/>
  <c r="O722" i="1"/>
  <c r="P722" i="1"/>
  <c r="O723" i="1"/>
  <c r="P723" i="1"/>
  <c r="O724" i="1"/>
  <c r="P724" i="1"/>
  <c r="O725" i="1"/>
  <c r="P725" i="1"/>
  <c r="O726" i="1"/>
  <c r="P726" i="1"/>
  <c r="O727" i="1"/>
  <c r="P727" i="1"/>
  <c r="O728" i="1"/>
  <c r="P728" i="1"/>
  <c r="O729" i="1"/>
  <c r="P729" i="1"/>
  <c r="O730" i="1"/>
  <c r="P730" i="1"/>
  <c r="O731" i="1"/>
  <c r="P731" i="1"/>
  <c r="O732" i="1"/>
  <c r="P732" i="1"/>
  <c r="O733" i="1"/>
  <c r="P733" i="1"/>
  <c r="O734" i="1"/>
  <c r="P734" i="1"/>
  <c r="O735" i="1"/>
  <c r="P735" i="1"/>
  <c r="O736" i="1"/>
  <c r="P736" i="1"/>
  <c r="O737" i="1"/>
  <c r="P737" i="1"/>
  <c r="O738" i="1"/>
  <c r="P738" i="1"/>
  <c r="O739" i="1"/>
  <c r="P739" i="1"/>
  <c r="O740" i="1"/>
  <c r="P740" i="1"/>
  <c r="O741" i="1"/>
  <c r="P741" i="1"/>
  <c r="O742" i="1"/>
  <c r="P742" i="1"/>
  <c r="O743" i="1"/>
  <c r="P743" i="1"/>
  <c r="O744" i="1"/>
  <c r="P744" i="1"/>
  <c r="O745" i="1"/>
  <c r="P745" i="1"/>
  <c r="O746" i="1"/>
  <c r="P746" i="1"/>
  <c r="O747" i="1"/>
  <c r="P747" i="1"/>
  <c r="O748" i="1"/>
  <c r="P748" i="1"/>
  <c r="O749" i="1"/>
  <c r="P749" i="1"/>
  <c r="O750" i="1"/>
  <c r="P750" i="1"/>
  <c r="O751" i="1"/>
  <c r="P751" i="1"/>
  <c r="O752" i="1"/>
  <c r="P752" i="1"/>
  <c r="O753" i="1"/>
  <c r="P753" i="1"/>
  <c r="O754" i="1"/>
  <c r="P754" i="1"/>
  <c r="O755" i="1"/>
  <c r="P755" i="1"/>
  <c r="O756" i="1"/>
  <c r="P756" i="1"/>
  <c r="O757" i="1"/>
  <c r="P757" i="1"/>
  <c r="O758" i="1"/>
  <c r="P758" i="1"/>
  <c r="O759" i="1"/>
  <c r="P759" i="1"/>
  <c r="O760" i="1"/>
  <c r="P760" i="1"/>
  <c r="O761" i="1"/>
  <c r="P761" i="1"/>
  <c r="O762" i="1"/>
  <c r="P762" i="1"/>
  <c r="O763" i="1"/>
  <c r="P763" i="1"/>
  <c r="O764" i="1"/>
  <c r="P764" i="1"/>
  <c r="O765" i="1"/>
  <c r="P765" i="1"/>
  <c r="O766" i="1"/>
  <c r="P766" i="1"/>
  <c r="O767" i="1"/>
  <c r="P767" i="1"/>
  <c r="O768" i="1"/>
  <c r="P768" i="1"/>
  <c r="O769" i="1"/>
  <c r="P769" i="1"/>
  <c r="O770" i="1"/>
  <c r="P770" i="1"/>
  <c r="O771" i="1"/>
  <c r="P771" i="1"/>
  <c r="P8" i="1"/>
  <c r="O8" i="1"/>
  <c r="L9" i="1"/>
  <c r="M9" i="1"/>
  <c r="N9" i="1"/>
  <c r="F586" i="51" s="1"/>
  <c r="L10" i="1"/>
  <c r="M10" i="1"/>
  <c r="N10" i="1"/>
  <c r="F274" i="51" s="1"/>
  <c r="L11" i="1"/>
  <c r="M11" i="1"/>
  <c r="N11" i="1"/>
  <c r="F266" i="51" s="1"/>
  <c r="L12" i="1"/>
  <c r="M12" i="1"/>
  <c r="N12" i="1"/>
  <c r="F369" i="51" s="1"/>
  <c r="L13" i="1"/>
  <c r="M13" i="1"/>
  <c r="N13" i="1"/>
  <c r="F385" i="51" s="1"/>
  <c r="L14" i="1"/>
  <c r="M14" i="1"/>
  <c r="N14" i="1"/>
  <c r="F302" i="51" s="1"/>
  <c r="L15" i="1"/>
  <c r="M15" i="1"/>
  <c r="N15" i="1"/>
  <c r="F377" i="51" s="1"/>
  <c r="L16" i="1"/>
  <c r="M16" i="1"/>
  <c r="N16" i="1"/>
  <c r="F278" i="51" s="1"/>
  <c r="L17" i="1"/>
  <c r="M17" i="1"/>
  <c r="N17" i="1"/>
  <c r="F496" i="51" s="1"/>
  <c r="L18" i="1"/>
  <c r="M18" i="1"/>
  <c r="N18" i="1"/>
  <c r="F87" i="51" s="1"/>
  <c r="L19" i="1"/>
  <c r="M19" i="1"/>
  <c r="N19" i="1"/>
  <c r="F81" i="51" s="1"/>
  <c r="L20" i="1"/>
  <c r="M20" i="1"/>
  <c r="N20" i="1"/>
  <c r="F84" i="51" s="1"/>
  <c r="L21" i="1"/>
  <c r="M21" i="1"/>
  <c r="N21" i="1"/>
  <c r="F388" i="51" s="1"/>
  <c r="L22" i="1"/>
  <c r="M22" i="1"/>
  <c r="N22" i="1"/>
  <c r="F386" i="51" s="1"/>
  <c r="L23" i="1"/>
  <c r="M23" i="1"/>
  <c r="N23" i="1"/>
  <c r="F676" i="51" s="1"/>
  <c r="L24" i="1"/>
  <c r="M24" i="1"/>
  <c r="N24" i="1"/>
  <c r="F373" i="51" s="1"/>
  <c r="L25" i="1"/>
  <c r="M25" i="1"/>
  <c r="N25" i="1"/>
  <c r="F133" i="51" s="1"/>
  <c r="L26" i="1"/>
  <c r="M26" i="1"/>
  <c r="N26" i="1"/>
  <c r="F460" i="51" s="1"/>
  <c r="L27" i="1"/>
  <c r="M27" i="1"/>
  <c r="N27" i="1"/>
  <c r="F330" i="51" s="1"/>
  <c r="L28" i="1"/>
  <c r="M28" i="1"/>
  <c r="N28" i="1"/>
  <c r="F153" i="51" s="1"/>
  <c r="L29" i="1"/>
  <c r="M29" i="1"/>
  <c r="N29" i="1"/>
  <c r="F463" i="51" s="1"/>
  <c r="L30" i="1"/>
  <c r="M30" i="1"/>
  <c r="N30" i="1"/>
  <c r="F150" i="51" s="1"/>
  <c r="L31" i="1"/>
  <c r="M31" i="1"/>
  <c r="N31" i="1"/>
  <c r="F529" i="51" s="1"/>
  <c r="L32" i="1"/>
  <c r="M32" i="1"/>
  <c r="N32" i="1"/>
  <c r="F361" i="51" s="1"/>
  <c r="L33" i="1"/>
  <c r="M33" i="1"/>
  <c r="N33" i="1"/>
  <c r="F268" i="51" s="1"/>
  <c r="L34" i="1"/>
  <c r="M34" i="1"/>
  <c r="N34" i="1"/>
  <c r="F748" i="51" s="1"/>
  <c r="L35" i="1"/>
  <c r="M35" i="1"/>
  <c r="N35" i="1"/>
  <c r="F290" i="51" s="1"/>
  <c r="L36" i="1"/>
  <c r="M36" i="1"/>
  <c r="N36" i="1"/>
  <c r="F127" i="51" s="1"/>
  <c r="L37" i="1"/>
  <c r="M37" i="1"/>
  <c r="N37" i="1"/>
  <c r="F32" i="51" s="1"/>
  <c r="L38" i="1"/>
  <c r="M38" i="1"/>
  <c r="N38" i="1"/>
  <c r="F255" i="51" s="1"/>
  <c r="L39" i="1"/>
  <c r="M39" i="1"/>
  <c r="N39" i="1"/>
  <c r="F410" i="51" s="1"/>
  <c r="L40" i="1"/>
  <c r="M40" i="1"/>
  <c r="N40" i="1"/>
  <c r="F381" i="51" s="1"/>
  <c r="L41" i="1"/>
  <c r="M41" i="1"/>
  <c r="N41" i="1"/>
  <c r="F176" i="51" s="1"/>
  <c r="L42" i="1"/>
  <c r="M42" i="1"/>
  <c r="N42" i="1"/>
  <c r="F407" i="51" s="1"/>
  <c r="L43" i="1"/>
  <c r="M43" i="1"/>
  <c r="N43" i="1"/>
  <c r="F592" i="51" s="1"/>
  <c r="L44" i="1"/>
  <c r="M44" i="1"/>
  <c r="N44" i="1"/>
  <c r="F74" i="51" s="1"/>
  <c r="L45" i="1"/>
  <c r="M45" i="1"/>
  <c r="N45" i="1"/>
  <c r="F93" i="51" s="1"/>
  <c r="L46" i="1"/>
  <c r="M46" i="1"/>
  <c r="N46" i="1"/>
  <c r="F532" i="51" s="1"/>
  <c r="L47" i="1"/>
  <c r="M47" i="1"/>
  <c r="N47" i="1"/>
  <c r="F566" i="51" s="1"/>
  <c r="L48" i="1"/>
  <c r="M48" i="1"/>
  <c r="N48" i="1"/>
  <c r="F602" i="51" s="1"/>
  <c r="L49" i="1"/>
  <c r="M49" i="1"/>
  <c r="N49" i="1"/>
  <c r="F467" i="51" s="1"/>
  <c r="L50" i="1"/>
  <c r="M50" i="1"/>
  <c r="N50" i="1"/>
  <c r="F169" i="51" s="1"/>
  <c r="L51" i="1"/>
  <c r="M51" i="1"/>
  <c r="N51" i="1"/>
  <c r="F91" i="51" s="1"/>
  <c r="L52" i="1"/>
  <c r="M52" i="1"/>
  <c r="N52" i="1"/>
  <c r="F232" i="51" s="1"/>
  <c r="L53" i="1"/>
  <c r="M53" i="1"/>
  <c r="N53" i="1"/>
  <c r="F671" i="51" s="1"/>
  <c r="L54" i="1"/>
  <c r="M54" i="1"/>
  <c r="N54" i="1"/>
  <c r="F371" i="51" s="1"/>
  <c r="L55" i="1"/>
  <c r="M55" i="1"/>
  <c r="N55" i="1"/>
  <c r="F464" i="51" s="1"/>
  <c r="L56" i="1"/>
  <c r="M56" i="1"/>
  <c r="N56" i="1"/>
  <c r="F337" i="51" s="1"/>
  <c r="L57" i="1"/>
  <c r="M57" i="1"/>
  <c r="N57" i="1"/>
  <c r="F346" i="51" s="1"/>
  <c r="L58" i="1"/>
  <c r="M58" i="1"/>
  <c r="N58" i="1"/>
  <c r="F644" i="51" s="1"/>
  <c r="L59" i="1"/>
  <c r="M59" i="1"/>
  <c r="N59" i="1"/>
  <c r="F262" i="51" s="1"/>
  <c r="L60" i="1"/>
  <c r="M60" i="1"/>
  <c r="N60" i="1"/>
  <c r="F374" i="51" s="1"/>
  <c r="L61" i="1"/>
  <c r="M61" i="1"/>
  <c r="N61" i="1"/>
  <c r="F429" i="51" s="1"/>
  <c r="L62" i="1"/>
  <c r="M62" i="1"/>
  <c r="N62" i="1"/>
  <c r="F610" i="51" s="1"/>
  <c r="L63" i="1"/>
  <c r="M63" i="1"/>
  <c r="N63" i="1"/>
  <c r="F217" i="51" s="1"/>
  <c r="L64" i="1"/>
  <c r="M64" i="1"/>
  <c r="N64" i="1"/>
  <c r="F729" i="51" s="1"/>
  <c r="L65" i="1"/>
  <c r="M65" i="1"/>
  <c r="N65" i="1"/>
  <c r="F118" i="51" s="1"/>
  <c r="L66" i="1"/>
  <c r="M66" i="1"/>
  <c r="N66" i="1"/>
  <c r="F42" i="51" s="1"/>
  <c r="L67" i="1"/>
  <c r="M67" i="1"/>
  <c r="N67" i="1"/>
  <c r="F58" i="51" s="1"/>
  <c r="L68" i="1"/>
  <c r="M68" i="1"/>
  <c r="N68" i="1"/>
  <c r="F587" i="51" s="1"/>
  <c r="L69" i="1"/>
  <c r="M69" i="1"/>
  <c r="N69" i="1"/>
  <c r="F697" i="51" s="1"/>
  <c r="L70" i="1"/>
  <c r="M70" i="1"/>
  <c r="N70" i="1"/>
  <c r="F25" i="51" s="1"/>
  <c r="L71" i="1"/>
  <c r="M71" i="1"/>
  <c r="N71" i="1"/>
  <c r="F657" i="51" s="1"/>
  <c r="L72" i="1"/>
  <c r="M72" i="1"/>
  <c r="N72" i="1"/>
  <c r="F258" i="51" s="1"/>
  <c r="L73" i="1"/>
  <c r="M73" i="1"/>
  <c r="N73" i="1"/>
  <c r="F698" i="51" s="1"/>
  <c r="L74" i="1"/>
  <c r="M74" i="1"/>
  <c r="N74" i="1"/>
  <c r="F513" i="51" s="1"/>
  <c r="L75" i="1"/>
  <c r="M75" i="1"/>
  <c r="N75" i="1"/>
  <c r="F714" i="51" s="1"/>
  <c r="L76" i="1"/>
  <c r="M76" i="1"/>
  <c r="N76" i="1"/>
  <c r="F191" i="51" s="1"/>
  <c r="L77" i="1"/>
  <c r="M77" i="1"/>
  <c r="N77" i="1"/>
  <c r="F79" i="51" s="1"/>
  <c r="L78" i="1"/>
  <c r="M78" i="1"/>
  <c r="N78" i="1"/>
  <c r="F288" i="51" s="1"/>
  <c r="L79" i="1"/>
  <c r="M79" i="1"/>
  <c r="N79" i="1"/>
  <c r="F52" i="51" s="1"/>
  <c r="L80" i="1"/>
  <c r="M80" i="1"/>
  <c r="N80" i="1"/>
  <c r="F137" i="51" s="1"/>
  <c r="L81" i="1"/>
  <c r="M81" i="1"/>
  <c r="N81" i="1"/>
  <c r="F43" i="51" s="1"/>
  <c r="L82" i="1"/>
  <c r="M82" i="1"/>
  <c r="N82" i="1"/>
  <c r="F347" i="51" s="1"/>
  <c r="L83" i="1"/>
  <c r="M83" i="1"/>
  <c r="N83" i="1"/>
  <c r="F60" i="51" s="1"/>
  <c r="L84" i="1"/>
  <c r="M84" i="1"/>
  <c r="N84" i="1"/>
  <c r="F303" i="51" s="1"/>
  <c r="L85" i="1"/>
  <c r="M85" i="1"/>
  <c r="N85" i="1"/>
  <c r="F134" i="51" s="1"/>
  <c r="L86" i="1"/>
  <c r="M86" i="1"/>
  <c r="N86" i="1"/>
  <c r="F543" i="51" s="1"/>
  <c r="L87" i="1"/>
  <c r="M87" i="1"/>
  <c r="N87" i="1"/>
  <c r="F480" i="51" s="1"/>
  <c r="L88" i="1"/>
  <c r="M88" i="1"/>
  <c r="N88" i="1"/>
  <c r="F478" i="51" s="1"/>
  <c r="L89" i="1"/>
  <c r="M89" i="1"/>
  <c r="N89" i="1"/>
  <c r="F23" i="51" s="1"/>
  <c r="L90" i="1"/>
  <c r="M90" i="1"/>
  <c r="N90" i="1"/>
  <c r="F141" i="51" s="1"/>
  <c r="L91" i="1"/>
  <c r="M91" i="1"/>
  <c r="N91" i="1"/>
  <c r="F427" i="51" s="1"/>
  <c r="L92" i="1"/>
  <c r="M92" i="1"/>
  <c r="N92" i="1"/>
  <c r="F194" i="51" s="1"/>
  <c r="L93" i="1"/>
  <c r="M93" i="1"/>
  <c r="N93" i="1"/>
  <c r="F160" i="51" s="1"/>
  <c r="L94" i="1"/>
  <c r="M94" i="1"/>
  <c r="N94" i="1"/>
  <c r="F702" i="51" s="1"/>
  <c r="L95" i="1"/>
  <c r="M95" i="1"/>
  <c r="N95" i="1"/>
  <c r="F283" i="51" s="1"/>
  <c r="L96" i="1"/>
  <c r="M96" i="1"/>
  <c r="N96" i="1"/>
  <c r="F712" i="51" s="1"/>
  <c r="L97" i="1"/>
  <c r="M97" i="1"/>
  <c r="N97" i="1"/>
  <c r="F370" i="51" s="1"/>
  <c r="L98" i="1"/>
  <c r="M98" i="1"/>
  <c r="N98" i="1"/>
  <c r="F177" i="51" s="1"/>
  <c r="L99" i="1"/>
  <c r="M99" i="1"/>
  <c r="N99" i="1"/>
  <c r="F247" i="51" s="1"/>
  <c r="L100" i="1"/>
  <c r="M100" i="1"/>
  <c r="N100" i="1"/>
  <c r="F285" i="51" s="1"/>
  <c r="L101" i="1"/>
  <c r="M101" i="1"/>
  <c r="N101" i="1"/>
  <c r="F192" i="51" s="1"/>
  <c r="L102" i="1"/>
  <c r="M102" i="1"/>
  <c r="N102" i="1"/>
  <c r="F336" i="51" s="1"/>
  <c r="L103" i="1"/>
  <c r="M103" i="1"/>
  <c r="N103" i="1"/>
  <c r="F161" i="51" s="1"/>
  <c r="L104" i="1"/>
  <c r="M104" i="1"/>
  <c r="N104" i="1"/>
  <c r="F393" i="51" s="1"/>
  <c r="L105" i="1"/>
  <c r="M105" i="1"/>
  <c r="N105" i="1"/>
  <c r="F625" i="51" s="1"/>
  <c r="L106" i="1"/>
  <c r="M106" i="1"/>
  <c r="N106" i="1"/>
  <c r="F206" i="51" s="1"/>
  <c r="L107" i="1"/>
  <c r="M107" i="1"/>
  <c r="N107" i="1"/>
  <c r="F221" i="51" s="1"/>
  <c r="L108" i="1"/>
  <c r="M108" i="1"/>
  <c r="N108" i="1"/>
  <c r="F228" i="51" s="1"/>
  <c r="L109" i="1"/>
  <c r="M109" i="1"/>
  <c r="N109" i="1"/>
  <c r="F382" i="51" s="1"/>
  <c r="L110" i="1"/>
  <c r="M110" i="1"/>
  <c r="N110" i="1"/>
  <c r="F673" i="51" s="1"/>
  <c r="L111" i="1"/>
  <c r="M111" i="1"/>
  <c r="N111" i="1"/>
  <c r="F35" i="51" s="1"/>
  <c r="L112" i="1"/>
  <c r="M112" i="1"/>
  <c r="N112" i="1"/>
  <c r="F728" i="51" s="1"/>
  <c r="L113" i="1"/>
  <c r="M113" i="1"/>
  <c r="N113" i="1"/>
  <c r="F660" i="51" s="1"/>
  <c r="L114" i="1"/>
  <c r="M114" i="1"/>
  <c r="N114" i="1"/>
  <c r="F390" i="51" s="1"/>
  <c r="L115" i="1"/>
  <c r="M115" i="1"/>
  <c r="N115" i="1"/>
  <c r="F117" i="51" s="1"/>
  <c r="L116" i="1"/>
  <c r="M116" i="1"/>
  <c r="N116" i="1"/>
  <c r="F674" i="51" s="1"/>
  <c r="L117" i="1"/>
  <c r="M117" i="1"/>
  <c r="N117" i="1"/>
  <c r="F662" i="51" s="1"/>
  <c r="L118" i="1"/>
  <c r="M118" i="1"/>
  <c r="N118" i="1"/>
  <c r="F62" i="51" s="1"/>
  <c r="L119" i="1"/>
  <c r="M119" i="1"/>
  <c r="N119" i="1"/>
  <c r="F76" i="51" s="1"/>
  <c r="L120" i="1"/>
  <c r="M120" i="1"/>
  <c r="N120" i="1"/>
  <c r="F37" i="51" s="1"/>
  <c r="L121" i="1"/>
  <c r="M121" i="1"/>
  <c r="N121" i="1"/>
  <c r="F28" i="51" s="1"/>
  <c r="L122" i="1"/>
  <c r="M122" i="1"/>
  <c r="N122" i="1"/>
  <c r="F380" i="51" s="1"/>
  <c r="L123" i="1"/>
  <c r="M123" i="1"/>
  <c r="N123" i="1"/>
  <c r="F476" i="51" s="1"/>
  <c r="L124" i="1"/>
  <c r="M124" i="1"/>
  <c r="N124" i="1"/>
  <c r="F239" i="51" s="1"/>
  <c r="L125" i="1"/>
  <c r="M125" i="1"/>
  <c r="N125" i="1"/>
  <c r="F163" i="51" s="1"/>
  <c r="L126" i="1"/>
  <c r="M126" i="1"/>
  <c r="N126" i="1"/>
  <c r="F142" i="51" s="1"/>
  <c r="L127" i="1"/>
  <c r="M127" i="1"/>
  <c r="N127" i="1"/>
  <c r="F738" i="51" s="1"/>
  <c r="L128" i="1"/>
  <c r="M128" i="1"/>
  <c r="N128" i="1"/>
  <c r="F711" i="51" s="1"/>
  <c r="L129" i="1"/>
  <c r="M129" i="1"/>
  <c r="N129" i="1"/>
  <c r="F129" i="51" s="1"/>
  <c r="L130" i="1"/>
  <c r="M130" i="1"/>
  <c r="N130" i="1"/>
  <c r="F13" i="51" s="1"/>
  <c r="L131" i="1"/>
  <c r="M131" i="1"/>
  <c r="N131" i="1"/>
  <c r="F518" i="51" s="1"/>
  <c r="L132" i="1"/>
  <c r="M132" i="1"/>
  <c r="N132" i="1"/>
  <c r="F423" i="51" s="1"/>
  <c r="L133" i="1"/>
  <c r="M133" i="1"/>
  <c r="N133" i="1"/>
  <c r="F171" i="51" s="1"/>
  <c r="L134" i="1"/>
  <c r="M134" i="1"/>
  <c r="N134" i="1"/>
  <c r="F502" i="51" s="1"/>
  <c r="L135" i="1"/>
  <c r="M135" i="1"/>
  <c r="N135" i="1"/>
  <c r="F372" i="51" s="1"/>
  <c r="L136" i="1"/>
  <c r="M136" i="1"/>
  <c r="N136" i="1"/>
  <c r="F630" i="51" s="1"/>
  <c r="L137" i="1"/>
  <c r="M137" i="1"/>
  <c r="N137" i="1"/>
  <c r="F520" i="51" s="1"/>
  <c r="L138" i="1"/>
  <c r="M138" i="1"/>
  <c r="N138" i="1"/>
  <c r="F629" i="51" s="1"/>
  <c r="L139" i="1"/>
  <c r="M139" i="1"/>
  <c r="N139" i="1"/>
  <c r="F511" i="51" s="1"/>
  <c r="L140" i="1"/>
  <c r="M140" i="1"/>
  <c r="N140" i="1"/>
  <c r="F623" i="51" s="1"/>
  <c r="L141" i="1"/>
  <c r="M141" i="1"/>
  <c r="N141" i="1"/>
  <c r="F435" i="51" s="1"/>
  <c r="L142" i="1"/>
  <c r="M142" i="1"/>
  <c r="N142" i="1"/>
  <c r="F474" i="51" s="1"/>
  <c r="L143" i="1"/>
  <c r="M143" i="1"/>
  <c r="N143" i="1"/>
  <c r="F151" i="51" s="1"/>
  <c r="L144" i="1"/>
  <c r="M144" i="1"/>
  <c r="N144" i="1"/>
  <c r="F411" i="51" s="1"/>
  <c r="L145" i="1"/>
  <c r="M145" i="1"/>
  <c r="N145" i="1"/>
  <c r="F392" i="51" s="1"/>
  <c r="L146" i="1"/>
  <c r="M146" i="1"/>
  <c r="N146" i="1"/>
  <c r="F219" i="51" s="1"/>
  <c r="L147" i="1"/>
  <c r="M147" i="1"/>
  <c r="N147" i="1"/>
  <c r="F256" i="51" s="1"/>
  <c r="L148" i="1"/>
  <c r="M148" i="1"/>
  <c r="N148" i="1"/>
  <c r="F40" i="51" s="1"/>
  <c r="L149" i="1"/>
  <c r="M149" i="1"/>
  <c r="N149" i="1"/>
  <c r="F39" i="51" s="1"/>
  <c r="L150" i="1"/>
  <c r="M150" i="1"/>
  <c r="N150" i="1"/>
  <c r="F173" i="51" s="1"/>
  <c r="L151" i="1"/>
  <c r="M151" i="1"/>
  <c r="N151" i="1"/>
  <c r="F534" i="51" s="1"/>
  <c r="L152" i="1"/>
  <c r="M152" i="1"/>
  <c r="N152" i="1"/>
  <c r="F516" i="51" s="1"/>
  <c r="L153" i="1"/>
  <c r="M153" i="1"/>
  <c r="N153" i="1"/>
  <c r="F540" i="51" s="1"/>
  <c r="L154" i="1"/>
  <c r="M154" i="1"/>
  <c r="N154" i="1"/>
  <c r="F485" i="51" s="1"/>
  <c r="L155" i="1"/>
  <c r="M155" i="1"/>
  <c r="N155" i="1"/>
  <c r="F296" i="51" s="1"/>
  <c r="L156" i="1"/>
  <c r="M156" i="1"/>
  <c r="N156" i="1"/>
  <c r="F310" i="51" s="1"/>
  <c r="L157" i="1"/>
  <c r="M157" i="1"/>
  <c r="N157" i="1"/>
  <c r="F420" i="51" s="1"/>
  <c r="L158" i="1"/>
  <c r="M158" i="1"/>
  <c r="N158" i="1"/>
  <c r="F421" i="51" s="1"/>
  <c r="L159" i="1"/>
  <c r="M159" i="1"/>
  <c r="N159" i="1"/>
  <c r="F284" i="51" s="1"/>
  <c r="L160" i="1"/>
  <c r="M160" i="1"/>
  <c r="N160" i="1"/>
  <c r="F713" i="51" s="1"/>
  <c r="L161" i="1"/>
  <c r="M161" i="1"/>
  <c r="N161" i="1"/>
  <c r="F716" i="51" s="1"/>
  <c r="L162" i="1"/>
  <c r="M162" i="1"/>
  <c r="N162" i="1"/>
  <c r="F585" i="51" s="1"/>
  <c r="L163" i="1"/>
  <c r="M163" i="1"/>
  <c r="N163" i="1"/>
  <c r="F73" i="51" s="1"/>
  <c r="L164" i="1"/>
  <c r="M164" i="1"/>
  <c r="N164" i="1"/>
  <c r="F498" i="51" s="1"/>
  <c r="L165" i="1"/>
  <c r="M165" i="1"/>
  <c r="N165" i="1"/>
  <c r="F226" i="51" s="1"/>
  <c r="L166" i="1"/>
  <c r="M166" i="1"/>
  <c r="N166" i="1"/>
  <c r="F114" i="51" s="1"/>
  <c r="L167" i="1"/>
  <c r="M167" i="1"/>
  <c r="N167" i="1"/>
  <c r="F201" i="51" s="1"/>
  <c r="L168" i="1"/>
  <c r="M168" i="1"/>
  <c r="N168" i="1"/>
  <c r="F389" i="51" s="1"/>
  <c r="L169" i="1"/>
  <c r="M169" i="1"/>
  <c r="N169" i="1"/>
  <c r="F555" i="51" s="1"/>
  <c r="L170" i="1"/>
  <c r="M170" i="1"/>
  <c r="N170" i="1"/>
  <c r="F83" i="51" s="1"/>
  <c r="L171" i="1"/>
  <c r="M171" i="1"/>
  <c r="N171" i="1"/>
  <c r="F452" i="51" s="1"/>
  <c r="L172" i="1"/>
  <c r="M172" i="1"/>
  <c r="N172" i="1"/>
  <c r="F448" i="51" s="1"/>
  <c r="L173" i="1"/>
  <c r="M173" i="1"/>
  <c r="N173" i="1"/>
  <c r="F210" i="51" s="1"/>
  <c r="L174" i="1"/>
  <c r="M174" i="1"/>
  <c r="N174" i="1"/>
  <c r="F267" i="51" s="1"/>
  <c r="L175" i="1"/>
  <c r="M175" i="1"/>
  <c r="N175" i="1"/>
  <c r="F605" i="51" s="1"/>
  <c r="L176" i="1"/>
  <c r="M176" i="1"/>
  <c r="N176" i="1"/>
  <c r="F611" i="51" s="1"/>
  <c r="L177" i="1"/>
  <c r="M177" i="1"/>
  <c r="N177" i="1"/>
  <c r="F493" i="51" s="1"/>
  <c r="L178" i="1"/>
  <c r="M178" i="1"/>
  <c r="N178" i="1"/>
  <c r="F187" i="51" s="1"/>
  <c r="L179" i="1"/>
  <c r="M179" i="1"/>
  <c r="N179" i="1"/>
  <c r="F557" i="51" s="1"/>
  <c r="L180" i="1"/>
  <c r="M180" i="1"/>
  <c r="N180" i="1"/>
  <c r="F434" i="51" s="1"/>
  <c r="L181" i="1"/>
  <c r="M181" i="1"/>
  <c r="N181" i="1"/>
  <c r="F315" i="51" s="1"/>
  <c r="L182" i="1"/>
  <c r="M182" i="1"/>
  <c r="N182" i="1"/>
  <c r="F744" i="51" s="1"/>
  <c r="L183" i="1"/>
  <c r="M183" i="1"/>
  <c r="N183" i="1"/>
  <c r="F54" i="51" s="1"/>
  <c r="L184" i="1"/>
  <c r="M184" i="1"/>
  <c r="N184" i="1"/>
  <c r="F132" i="51" s="1"/>
  <c r="L185" i="1"/>
  <c r="M185" i="1"/>
  <c r="N185" i="1"/>
  <c r="F654" i="51" s="1"/>
  <c r="L186" i="1"/>
  <c r="M186" i="1"/>
  <c r="N186" i="1"/>
  <c r="F424" i="51" s="1"/>
  <c r="L187" i="1"/>
  <c r="M187" i="1"/>
  <c r="N187" i="1"/>
  <c r="F154" i="51" s="1"/>
  <c r="L188" i="1"/>
  <c r="M188" i="1"/>
  <c r="N188" i="1"/>
  <c r="F280" i="51" s="1"/>
  <c r="L189" i="1"/>
  <c r="M189" i="1"/>
  <c r="N189" i="1"/>
  <c r="F736" i="51" s="1"/>
  <c r="L190" i="1"/>
  <c r="M190" i="1"/>
  <c r="N190" i="1"/>
  <c r="F524" i="51" s="1"/>
  <c r="L191" i="1"/>
  <c r="M191" i="1"/>
  <c r="N191" i="1"/>
  <c r="F329" i="51" s="1"/>
  <c r="L192" i="1"/>
  <c r="M192" i="1"/>
  <c r="N192" i="1"/>
  <c r="F366" i="51" s="1"/>
  <c r="L193" i="1"/>
  <c r="M193" i="1"/>
  <c r="N193" i="1"/>
  <c r="F415" i="51" s="1"/>
  <c r="L194" i="1"/>
  <c r="M194" i="1"/>
  <c r="N194" i="1"/>
  <c r="F323" i="51" s="1"/>
  <c r="L195" i="1"/>
  <c r="M195" i="1"/>
  <c r="N195" i="1"/>
  <c r="F116" i="51" s="1"/>
  <c r="L196" i="1"/>
  <c r="M196" i="1"/>
  <c r="N196" i="1"/>
  <c r="F197" i="51" s="1"/>
  <c r="L197" i="1"/>
  <c r="M197" i="1"/>
  <c r="N197" i="1"/>
  <c r="F295" i="51" s="1"/>
  <c r="L198" i="1"/>
  <c r="M198" i="1"/>
  <c r="N198" i="1"/>
  <c r="F405" i="51" s="1"/>
  <c r="L199" i="1"/>
  <c r="M199" i="1"/>
  <c r="N199" i="1"/>
  <c r="F265" i="51" s="1"/>
  <c r="L200" i="1"/>
  <c r="M200" i="1"/>
  <c r="N200" i="1"/>
  <c r="F651" i="51" s="1"/>
  <c r="L201" i="1"/>
  <c r="M201" i="1"/>
  <c r="N201" i="1"/>
  <c r="F350" i="51" s="1"/>
  <c r="L202" i="1"/>
  <c r="M202" i="1"/>
  <c r="N202" i="1"/>
  <c r="F469" i="51" s="1"/>
  <c r="L203" i="1"/>
  <c r="M203" i="1"/>
  <c r="N203" i="1"/>
  <c r="F402" i="51" s="1"/>
  <c r="L204" i="1"/>
  <c r="M204" i="1"/>
  <c r="N204" i="1"/>
  <c r="F130" i="51" s="1"/>
  <c r="L205" i="1"/>
  <c r="M205" i="1"/>
  <c r="N205" i="1"/>
  <c r="F354" i="51" s="1"/>
  <c r="L206" i="1"/>
  <c r="M206" i="1"/>
  <c r="N206" i="1"/>
  <c r="F619" i="51" s="1"/>
  <c r="L207" i="1"/>
  <c r="M207" i="1"/>
  <c r="N207" i="1"/>
  <c r="F690" i="51" s="1"/>
  <c r="L208" i="1"/>
  <c r="M208" i="1"/>
  <c r="N208" i="1"/>
  <c r="F442" i="51" s="1"/>
  <c r="L209" i="1"/>
  <c r="M209" i="1"/>
  <c r="N209" i="1"/>
  <c r="F483" i="51" s="1"/>
  <c r="L210" i="1"/>
  <c r="M210" i="1"/>
  <c r="N210" i="1"/>
  <c r="F311" i="51" s="1"/>
  <c r="L211" i="1"/>
  <c r="M211" i="1"/>
  <c r="N211" i="1"/>
  <c r="F218" i="51" s="1"/>
  <c r="L212" i="1"/>
  <c r="M212" i="1"/>
  <c r="N212" i="1"/>
  <c r="F624" i="51" s="1"/>
  <c r="L213" i="1"/>
  <c r="M213" i="1"/>
  <c r="N213" i="1"/>
  <c r="F700" i="51" s="1"/>
  <c r="L214" i="1"/>
  <c r="M214" i="1"/>
  <c r="N214" i="1"/>
  <c r="F272" i="51" s="1"/>
  <c r="L215" i="1"/>
  <c r="M215" i="1"/>
  <c r="N215" i="1"/>
  <c r="F731" i="51" s="1"/>
  <c r="L216" i="1"/>
  <c r="M216" i="1"/>
  <c r="N216" i="1"/>
  <c r="F397" i="51" s="1"/>
  <c r="L217" i="1"/>
  <c r="M217" i="1"/>
  <c r="N217" i="1"/>
  <c r="F92" i="51" s="1"/>
  <c r="L218" i="1"/>
  <c r="M218" i="1"/>
  <c r="N218" i="1"/>
  <c r="F86" i="51" s="1"/>
  <c r="L219" i="1"/>
  <c r="M219" i="1"/>
  <c r="N219" i="1"/>
  <c r="F102" i="51" s="1"/>
  <c r="L220" i="1"/>
  <c r="M220" i="1"/>
  <c r="N220" i="1"/>
  <c r="F65" i="51" s="1"/>
  <c r="L221" i="1"/>
  <c r="M221" i="1"/>
  <c r="N221" i="1"/>
  <c r="F270" i="51" s="1"/>
  <c r="L222" i="1"/>
  <c r="M222" i="1"/>
  <c r="N222" i="1"/>
  <c r="F567" i="51" s="1"/>
  <c r="L223" i="1"/>
  <c r="M223" i="1"/>
  <c r="N223" i="1"/>
  <c r="F472" i="51" s="1"/>
  <c r="L224" i="1"/>
  <c r="M224" i="1"/>
  <c r="N224" i="1"/>
  <c r="L225" i="1"/>
  <c r="M225" i="1"/>
  <c r="N225" i="1"/>
  <c r="L226" i="1"/>
  <c r="M226" i="1"/>
  <c r="N226" i="1"/>
  <c r="L227" i="1"/>
  <c r="M227" i="1"/>
  <c r="N227" i="1"/>
  <c r="L228" i="1"/>
  <c r="M228" i="1"/>
  <c r="N228" i="1"/>
  <c r="L229" i="1"/>
  <c r="M229" i="1"/>
  <c r="N229" i="1"/>
  <c r="L230" i="1"/>
  <c r="M230" i="1"/>
  <c r="N230" i="1"/>
  <c r="L231" i="1"/>
  <c r="M231" i="1"/>
  <c r="N231" i="1"/>
  <c r="F551" i="51" s="1"/>
  <c r="L232" i="1"/>
  <c r="M232" i="1"/>
  <c r="N232" i="1"/>
  <c r="F436" i="51" s="1"/>
  <c r="L233" i="1"/>
  <c r="M233" i="1"/>
  <c r="N233" i="1"/>
  <c r="F542" i="51" s="1"/>
  <c r="L234" i="1"/>
  <c r="M234" i="1"/>
  <c r="N234" i="1"/>
  <c r="F685" i="51" s="1"/>
  <c r="L235" i="1"/>
  <c r="M235" i="1"/>
  <c r="N235" i="1"/>
  <c r="F320" i="51" s="1"/>
  <c r="L236" i="1"/>
  <c r="M236" i="1"/>
  <c r="N236" i="1"/>
  <c r="F179" i="51" s="1"/>
  <c r="L237" i="1"/>
  <c r="M237" i="1"/>
  <c r="N237" i="1"/>
  <c r="F449" i="51" s="1"/>
  <c r="L238" i="1"/>
  <c r="M238" i="1"/>
  <c r="N238" i="1"/>
  <c r="F384" i="51" s="1"/>
  <c r="L239" i="1"/>
  <c r="M239" i="1"/>
  <c r="N239" i="1"/>
  <c r="F240" i="51" s="1"/>
  <c r="L240" i="1"/>
  <c r="M240" i="1"/>
  <c r="N240" i="1"/>
  <c r="F269" i="51" s="1"/>
  <c r="L241" i="1"/>
  <c r="M241" i="1"/>
  <c r="N241" i="1"/>
  <c r="F77" i="51" s="1"/>
  <c r="L242" i="1"/>
  <c r="M242" i="1"/>
  <c r="N242" i="1"/>
  <c r="F293" i="51" s="1"/>
  <c r="L243" i="1"/>
  <c r="M243" i="1"/>
  <c r="N243" i="1"/>
  <c r="F353" i="51" s="1"/>
  <c r="L244" i="1"/>
  <c r="M244" i="1"/>
  <c r="N244" i="1"/>
  <c r="F313" i="51" s="1"/>
  <c r="L245" i="1"/>
  <c r="M245" i="1"/>
  <c r="N245" i="1"/>
  <c r="F548" i="51" s="1"/>
  <c r="L246" i="1"/>
  <c r="M246" i="1"/>
  <c r="N246" i="1"/>
  <c r="F140" i="51" s="1"/>
  <c r="L247" i="1"/>
  <c r="M247" i="1"/>
  <c r="N247" i="1"/>
  <c r="F739" i="51" s="1"/>
  <c r="L248" i="1"/>
  <c r="M248" i="1"/>
  <c r="N248" i="1"/>
  <c r="F726" i="51" s="1"/>
  <c r="L249" i="1"/>
  <c r="M249" i="1"/>
  <c r="N249" i="1"/>
  <c r="F708" i="51" s="1"/>
  <c r="L250" i="1"/>
  <c r="M250" i="1"/>
  <c r="N250" i="1"/>
  <c r="F185" i="51" s="1"/>
  <c r="L251" i="1"/>
  <c r="M251" i="1"/>
  <c r="N251" i="1"/>
  <c r="F301" i="51" s="1"/>
  <c r="L252" i="1"/>
  <c r="M252" i="1"/>
  <c r="N252" i="1"/>
  <c r="F606" i="51" s="1"/>
  <c r="L253" i="1"/>
  <c r="M253" i="1"/>
  <c r="N253" i="1"/>
  <c r="F215" i="51" s="1"/>
  <c r="L254" i="1"/>
  <c r="M254" i="1"/>
  <c r="N254" i="1"/>
  <c r="F113" i="51" s="1"/>
  <c r="L255" i="1"/>
  <c r="M255" i="1"/>
  <c r="N255" i="1"/>
  <c r="F106" i="51" s="1"/>
  <c r="L256" i="1"/>
  <c r="M256" i="1"/>
  <c r="N256" i="1"/>
  <c r="F211" i="51" s="1"/>
  <c r="L257" i="1"/>
  <c r="M257" i="1"/>
  <c r="N257" i="1"/>
  <c r="F299" i="51" s="1"/>
  <c r="L258" i="1"/>
  <c r="M258" i="1"/>
  <c r="N258" i="1"/>
  <c r="F682" i="51" s="1"/>
  <c r="L259" i="1"/>
  <c r="M259" i="1"/>
  <c r="N259" i="1"/>
  <c r="F229" i="51" s="1"/>
  <c r="L260" i="1"/>
  <c r="M260" i="1"/>
  <c r="N260" i="1"/>
  <c r="F416" i="51" s="1"/>
  <c r="L261" i="1"/>
  <c r="M261" i="1"/>
  <c r="N261" i="1"/>
  <c r="F455" i="51" s="1"/>
  <c r="L262" i="1"/>
  <c r="M262" i="1"/>
  <c r="N262" i="1"/>
  <c r="F236" i="51" s="1"/>
  <c r="L263" i="1"/>
  <c r="M263" i="1"/>
  <c r="N263" i="1"/>
  <c r="F190" i="51" s="1"/>
  <c r="L264" i="1"/>
  <c r="M264" i="1"/>
  <c r="N264" i="1"/>
  <c r="F396" i="51" s="1"/>
  <c r="L265" i="1"/>
  <c r="M265" i="1"/>
  <c r="N265" i="1"/>
  <c r="F617" i="51" s="1"/>
  <c r="L266" i="1"/>
  <c r="M266" i="1"/>
  <c r="N266" i="1"/>
  <c r="F608" i="51" s="1"/>
  <c r="L267" i="1"/>
  <c r="M267" i="1"/>
  <c r="N267" i="1"/>
  <c r="F457" i="51" s="1"/>
  <c r="L268" i="1"/>
  <c r="M268" i="1"/>
  <c r="N268" i="1"/>
  <c r="F205" i="51" s="1"/>
  <c r="L269" i="1"/>
  <c r="M269" i="1"/>
  <c r="N269" i="1"/>
  <c r="F684" i="51" s="1"/>
  <c r="L270" i="1"/>
  <c r="M270" i="1"/>
  <c r="N270" i="1"/>
  <c r="F515" i="51" s="1"/>
  <c r="L271" i="1"/>
  <c r="M271" i="1"/>
  <c r="N271" i="1"/>
  <c r="F609" i="51" s="1"/>
  <c r="L272" i="1"/>
  <c r="M272" i="1"/>
  <c r="N272" i="1"/>
  <c r="F499" i="51" s="1"/>
  <c r="L273" i="1"/>
  <c r="M273" i="1"/>
  <c r="N273" i="1"/>
  <c r="F475" i="51" s="1"/>
  <c r="L274" i="1"/>
  <c r="M274" i="1"/>
  <c r="N274" i="1"/>
  <c r="F481" i="51" s="1"/>
  <c r="L275" i="1"/>
  <c r="M275" i="1"/>
  <c r="N275" i="1"/>
  <c r="F104" i="51" s="1"/>
  <c r="L276" i="1"/>
  <c r="M276" i="1"/>
  <c r="N276" i="1"/>
  <c r="F101" i="51" s="1"/>
  <c r="L277" i="1"/>
  <c r="M277" i="1"/>
  <c r="N277" i="1"/>
  <c r="F695" i="51" s="1"/>
  <c r="L278" i="1"/>
  <c r="M278" i="1"/>
  <c r="N278" i="1"/>
  <c r="F428" i="51" s="1"/>
  <c r="L279" i="1"/>
  <c r="M279" i="1"/>
  <c r="N279" i="1"/>
  <c r="F484" i="51" s="1"/>
  <c r="L280" i="1"/>
  <c r="M280" i="1"/>
  <c r="N280" i="1"/>
  <c r="F746" i="51" s="1"/>
  <c r="L281" i="1"/>
  <c r="M281" i="1"/>
  <c r="N281" i="1"/>
  <c r="F432" i="51" s="1"/>
  <c r="L282" i="1"/>
  <c r="M282" i="1"/>
  <c r="N282" i="1"/>
  <c r="F391" i="51" s="1"/>
  <c r="L283" i="1"/>
  <c r="M283" i="1"/>
  <c r="N283" i="1"/>
  <c r="F539" i="51" s="1"/>
  <c r="L284" i="1"/>
  <c r="M284" i="1"/>
  <c r="N284" i="1"/>
  <c r="F645" i="51" s="1"/>
  <c r="L285" i="1"/>
  <c r="M285" i="1"/>
  <c r="N285" i="1"/>
  <c r="F406" i="51" s="1"/>
  <c r="L286" i="1"/>
  <c r="M286" i="1"/>
  <c r="N286" i="1"/>
  <c r="F546" i="51" s="1"/>
  <c r="L287" i="1"/>
  <c r="M287" i="1"/>
  <c r="N287" i="1"/>
  <c r="F531" i="51" s="1"/>
  <c r="L288" i="1"/>
  <c r="M288" i="1"/>
  <c r="N288" i="1"/>
  <c r="F547" i="51" s="1"/>
  <c r="L289" i="1"/>
  <c r="M289" i="1"/>
  <c r="N289" i="1"/>
  <c r="F756" i="51" s="1"/>
  <c r="L290" i="1"/>
  <c r="M290" i="1"/>
  <c r="N290" i="1"/>
  <c r="F579" i="51" s="1"/>
  <c r="L291" i="1"/>
  <c r="M291" i="1"/>
  <c r="N291" i="1"/>
  <c r="F544" i="51" s="1"/>
  <c r="L292" i="1"/>
  <c r="M292" i="1"/>
  <c r="N292" i="1"/>
  <c r="F333" i="51" s="1"/>
  <c r="L293" i="1"/>
  <c r="M293" i="1"/>
  <c r="N293" i="1"/>
  <c r="F321" i="51" s="1"/>
  <c r="L294" i="1"/>
  <c r="M294" i="1"/>
  <c r="N294" i="1"/>
  <c r="F27" i="51" s="1"/>
  <c r="L295" i="1"/>
  <c r="M295" i="1"/>
  <c r="N295" i="1"/>
  <c r="F12" i="51" s="1"/>
  <c r="L296" i="1"/>
  <c r="M296" i="1"/>
  <c r="N296" i="1"/>
  <c r="F155" i="51" s="1"/>
  <c r="L297" i="1"/>
  <c r="M297" i="1"/>
  <c r="N297" i="1"/>
  <c r="F505" i="51" s="1"/>
  <c r="L298" i="1"/>
  <c r="M298" i="1"/>
  <c r="N298" i="1"/>
  <c r="F50" i="51" s="1"/>
  <c r="L299" i="1"/>
  <c r="M299" i="1"/>
  <c r="N299" i="1"/>
  <c r="F590" i="51" s="1"/>
  <c r="L300" i="1"/>
  <c r="M300" i="1"/>
  <c r="N300" i="1"/>
  <c r="F364" i="51" s="1"/>
  <c r="L301" i="1"/>
  <c r="M301" i="1"/>
  <c r="N301" i="1"/>
  <c r="F29" i="51" s="1"/>
  <c r="L302" i="1"/>
  <c r="M302" i="1"/>
  <c r="N302" i="1"/>
  <c r="F189" i="51" s="1"/>
  <c r="L303" i="1"/>
  <c r="M303" i="1"/>
  <c r="N303" i="1"/>
  <c r="F174" i="51" s="1"/>
  <c r="L304" i="1"/>
  <c r="M304" i="1"/>
  <c r="N304" i="1"/>
  <c r="F195" i="51" s="1"/>
  <c r="L305" i="1"/>
  <c r="M305" i="1"/>
  <c r="N305" i="1"/>
  <c r="F482" i="51" s="1"/>
  <c r="L306" i="1"/>
  <c r="M306" i="1"/>
  <c r="N306" i="1"/>
  <c r="F584" i="51" s="1"/>
  <c r="L307" i="1"/>
  <c r="M307" i="1"/>
  <c r="N307" i="1"/>
  <c r="F96" i="51" s="1"/>
  <c r="L308" i="1"/>
  <c r="M308" i="1"/>
  <c r="N308" i="1"/>
  <c r="F593" i="51" s="1"/>
  <c r="L309" i="1"/>
  <c r="M309" i="1"/>
  <c r="N309" i="1"/>
  <c r="F509" i="51" s="1"/>
  <c r="L310" i="1"/>
  <c r="M310" i="1"/>
  <c r="N310" i="1"/>
  <c r="F613" i="51" s="1"/>
  <c r="L311" i="1"/>
  <c r="M311" i="1"/>
  <c r="N311" i="1"/>
  <c r="F426" i="51" s="1"/>
  <c r="L312" i="1"/>
  <c r="M312" i="1"/>
  <c r="N312" i="1"/>
  <c r="F572" i="51" s="1"/>
  <c r="L313" i="1"/>
  <c r="M313" i="1"/>
  <c r="N313" i="1"/>
  <c r="F757" i="51" s="1"/>
  <c r="L314" i="1"/>
  <c r="M314" i="1"/>
  <c r="N314" i="1"/>
  <c r="F440" i="51" s="1"/>
  <c r="L315" i="1"/>
  <c r="M315" i="1"/>
  <c r="N315" i="1"/>
  <c r="F745" i="51" s="1"/>
  <c r="L316" i="1"/>
  <c r="M316" i="1"/>
  <c r="N316" i="1"/>
  <c r="F704" i="51" s="1"/>
  <c r="L317" i="1"/>
  <c r="M317" i="1"/>
  <c r="N317" i="1"/>
  <c r="F631" i="51" s="1"/>
  <c r="L318" i="1"/>
  <c r="M318" i="1"/>
  <c r="N318" i="1"/>
  <c r="F55" i="51" s="1"/>
  <c r="L319" i="1"/>
  <c r="M319" i="1"/>
  <c r="N319" i="1"/>
  <c r="F466" i="51" s="1"/>
  <c r="L320" i="1"/>
  <c r="M320" i="1"/>
  <c r="N320" i="1"/>
  <c r="F510" i="51" s="1"/>
  <c r="L321" i="1"/>
  <c r="M321" i="1"/>
  <c r="N321" i="1"/>
  <c r="F355" i="51" s="1"/>
  <c r="L322" i="1"/>
  <c r="M322" i="1"/>
  <c r="N322" i="1"/>
  <c r="F438" i="51" s="1"/>
  <c r="L323" i="1"/>
  <c r="M323" i="1"/>
  <c r="N323" i="1"/>
  <c r="F536" i="51" s="1"/>
  <c r="L324" i="1"/>
  <c r="M324" i="1"/>
  <c r="N324" i="1"/>
  <c r="F414" i="51" s="1"/>
  <c r="L325" i="1"/>
  <c r="M325" i="1"/>
  <c r="N325" i="1"/>
  <c r="F365" i="51" s="1"/>
  <c r="L326" i="1"/>
  <c r="M326" i="1"/>
  <c r="N326" i="1"/>
  <c r="F495" i="51" s="1"/>
  <c r="L327" i="1"/>
  <c r="M327" i="1"/>
  <c r="N327" i="1"/>
  <c r="F246" i="51" s="1"/>
  <c r="L328" i="1"/>
  <c r="M328" i="1"/>
  <c r="N328" i="1"/>
  <c r="F559" i="51" s="1"/>
  <c r="L329" i="1"/>
  <c r="M329" i="1"/>
  <c r="N329" i="1"/>
  <c r="F669" i="51" s="1"/>
  <c r="L330" i="1"/>
  <c r="M330" i="1"/>
  <c r="N330" i="1"/>
  <c r="F159" i="51" s="1"/>
  <c r="L331" i="1"/>
  <c r="M331" i="1"/>
  <c r="N331" i="1"/>
  <c r="F294" i="51" s="1"/>
  <c r="L332" i="1"/>
  <c r="M332" i="1"/>
  <c r="N332" i="1"/>
  <c r="F552" i="51" s="1"/>
  <c r="L333" i="1"/>
  <c r="M333" i="1"/>
  <c r="N333" i="1"/>
  <c r="F139" i="51" s="1"/>
  <c r="L334" i="1"/>
  <c r="M334" i="1"/>
  <c r="N334" i="1"/>
  <c r="F497" i="51" s="1"/>
  <c r="L335" i="1"/>
  <c r="M335" i="1"/>
  <c r="N335" i="1"/>
  <c r="F430" i="51" s="1"/>
  <c r="L336" i="1"/>
  <c r="M336" i="1"/>
  <c r="N336" i="1"/>
  <c r="F276" i="51" s="1"/>
  <c r="L337" i="1"/>
  <c r="M337" i="1"/>
  <c r="N337" i="1"/>
  <c r="F319" i="51" s="1"/>
  <c r="L338" i="1"/>
  <c r="M338" i="1"/>
  <c r="N338" i="1"/>
  <c r="F108" i="51" s="1"/>
  <c r="L339" i="1"/>
  <c r="M339" i="1"/>
  <c r="N339" i="1"/>
  <c r="F250" i="51" s="1"/>
  <c r="L340" i="1"/>
  <c r="M340" i="1"/>
  <c r="N340" i="1"/>
  <c r="F360" i="51" s="1"/>
  <c r="L341" i="1"/>
  <c r="M341" i="1"/>
  <c r="N341" i="1"/>
  <c r="F562" i="51" s="1"/>
  <c r="L342" i="1"/>
  <c r="M342" i="1"/>
  <c r="N342" i="1"/>
  <c r="F419" i="51" s="1"/>
  <c r="L343" i="1"/>
  <c r="M343" i="1"/>
  <c r="N343" i="1"/>
  <c r="F575" i="51" s="1"/>
  <c r="L344" i="1"/>
  <c r="M344" i="1"/>
  <c r="N344" i="1"/>
  <c r="F220" i="51" s="1"/>
  <c r="L345" i="1"/>
  <c r="M345" i="1"/>
  <c r="N345" i="1"/>
  <c r="F408" i="51" s="1"/>
  <c r="L346" i="1"/>
  <c r="M346" i="1"/>
  <c r="N346" i="1"/>
  <c r="F242" i="51" s="1"/>
  <c r="L347" i="1"/>
  <c r="M347" i="1"/>
  <c r="N347" i="1"/>
  <c r="F318" i="51" s="1"/>
  <c r="L348" i="1"/>
  <c r="M348" i="1"/>
  <c r="N348" i="1"/>
  <c r="F367" i="51" s="1"/>
  <c r="L349" i="1"/>
  <c r="M349" i="1"/>
  <c r="N349" i="1"/>
  <c r="F122" i="51" s="1"/>
  <c r="L350" i="1"/>
  <c r="M350" i="1"/>
  <c r="N350" i="1"/>
  <c r="F107" i="51" s="1"/>
  <c r="L351" i="1"/>
  <c r="M351" i="1"/>
  <c r="N351" i="1"/>
  <c r="F325" i="51" s="1"/>
  <c r="L352" i="1"/>
  <c r="M352" i="1"/>
  <c r="N352" i="1"/>
  <c r="F186" i="51" s="1"/>
  <c r="L353" i="1"/>
  <c r="M353" i="1"/>
  <c r="N353" i="1"/>
  <c r="F356" i="51" s="1"/>
  <c r="L354" i="1"/>
  <c r="M354" i="1"/>
  <c r="N354" i="1"/>
  <c r="F412" i="51" s="1"/>
  <c r="L355" i="1"/>
  <c r="M355" i="1"/>
  <c r="N355" i="1"/>
  <c r="F709" i="51" s="1"/>
  <c r="L356" i="1"/>
  <c r="M356" i="1"/>
  <c r="N356" i="1"/>
  <c r="F646" i="51" s="1"/>
  <c r="L357" i="1"/>
  <c r="M357" i="1"/>
  <c r="N357" i="1"/>
  <c r="F401" i="51" s="1"/>
  <c r="L358" i="1"/>
  <c r="M358" i="1"/>
  <c r="N358" i="1"/>
  <c r="F494" i="51" s="1"/>
  <c r="L359" i="1"/>
  <c r="M359" i="1"/>
  <c r="N359" i="1"/>
  <c r="F441" i="51" s="1"/>
  <c r="L360" i="1"/>
  <c r="M360" i="1"/>
  <c r="N360" i="1"/>
  <c r="F357" i="51" s="1"/>
  <c r="L361" i="1"/>
  <c r="M361" i="1"/>
  <c r="N361" i="1"/>
  <c r="F166" i="51" s="1"/>
  <c r="L362" i="1"/>
  <c r="M362" i="1"/>
  <c r="N362" i="1"/>
  <c r="F136" i="51" s="1"/>
  <c r="L363" i="1"/>
  <c r="M363" i="1"/>
  <c r="N363" i="1"/>
  <c r="F281" i="51" s="1"/>
  <c r="L364" i="1"/>
  <c r="M364" i="1"/>
  <c r="N364" i="1"/>
  <c r="F157" i="51" s="1"/>
  <c r="L365" i="1"/>
  <c r="M365" i="1"/>
  <c r="N365" i="1"/>
  <c r="F259" i="51" s="1"/>
  <c r="L366" i="1"/>
  <c r="M366" i="1"/>
  <c r="N366" i="1"/>
  <c r="F724" i="51" s="1"/>
  <c r="L367" i="1"/>
  <c r="M367" i="1"/>
  <c r="N367" i="1"/>
  <c r="F387" i="51" s="1"/>
  <c r="L368" i="1"/>
  <c r="M368" i="1"/>
  <c r="N368" i="1"/>
  <c r="F97" i="51" s="1"/>
  <c r="L369" i="1"/>
  <c r="M369" i="1"/>
  <c r="N369" i="1"/>
  <c r="F607" i="51" s="1"/>
  <c r="L370" i="1"/>
  <c r="M370" i="1"/>
  <c r="N370" i="1"/>
  <c r="F109" i="51" s="1"/>
  <c r="L371" i="1"/>
  <c r="M371" i="1"/>
  <c r="N371" i="1"/>
  <c r="F335" i="51" s="1"/>
  <c r="L372" i="1"/>
  <c r="M372" i="1"/>
  <c r="N372" i="1"/>
  <c r="F527" i="51" s="1"/>
  <c r="L373" i="1"/>
  <c r="M373" i="1"/>
  <c r="N373" i="1"/>
  <c r="F322" i="51" s="1"/>
  <c r="L374" i="1"/>
  <c r="M374" i="1"/>
  <c r="N374" i="1"/>
  <c r="F359" i="51" s="1"/>
  <c r="L375" i="1"/>
  <c r="M375" i="1"/>
  <c r="N375" i="1"/>
  <c r="F688" i="51" s="1"/>
  <c r="L376" i="1"/>
  <c r="M376" i="1"/>
  <c r="N376" i="1"/>
  <c r="F244" i="51" s="1"/>
  <c r="L377" i="1"/>
  <c r="M377" i="1"/>
  <c r="N377" i="1"/>
  <c r="F263" i="51" s="1"/>
  <c r="L378" i="1"/>
  <c r="M378" i="1"/>
  <c r="N378" i="1"/>
  <c r="F447" i="51" s="1"/>
  <c r="L379" i="1"/>
  <c r="M379" i="1"/>
  <c r="N379" i="1"/>
  <c r="F550" i="51" s="1"/>
  <c r="L380" i="1"/>
  <c r="M380" i="1"/>
  <c r="N380" i="1"/>
  <c r="F656" i="51" s="1"/>
  <c r="L381" i="1"/>
  <c r="M381" i="1"/>
  <c r="N381" i="1"/>
  <c r="F477" i="51" s="1"/>
  <c r="L382" i="1"/>
  <c r="M382" i="1"/>
  <c r="N382" i="1"/>
  <c r="F458" i="51" s="1"/>
  <c r="L383" i="1"/>
  <c r="M383" i="1"/>
  <c r="N383" i="1"/>
  <c r="F454" i="51" s="1"/>
  <c r="L384" i="1"/>
  <c r="M384" i="1"/>
  <c r="N384" i="1"/>
  <c r="F453" i="51" s="1"/>
  <c r="L385" i="1"/>
  <c r="M385" i="1"/>
  <c r="N385" i="1"/>
  <c r="F487" i="51" s="1"/>
  <c r="L386" i="1"/>
  <c r="M386" i="1"/>
  <c r="N386" i="1"/>
  <c r="F519" i="51" s="1"/>
  <c r="L387" i="1"/>
  <c r="M387" i="1"/>
  <c r="N387" i="1"/>
  <c r="F147" i="51" s="1"/>
  <c r="L388" i="1"/>
  <c r="M388" i="1"/>
  <c r="N388" i="1"/>
  <c r="F618" i="51" s="1"/>
  <c r="L389" i="1"/>
  <c r="M389" i="1"/>
  <c r="N389" i="1"/>
  <c r="F525" i="51" s="1"/>
  <c r="L390" i="1"/>
  <c r="M390" i="1"/>
  <c r="N390" i="1"/>
  <c r="F490" i="51" s="1"/>
  <c r="L391" i="1"/>
  <c r="M391" i="1"/>
  <c r="N391" i="1"/>
  <c r="F703" i="51" s="1"/>
  <c r="L392" i="1"/>
  <c r="M392" i="1"/>
  <c r="N392" i="1"/>
  <c r="F344" i="51" s="1"/>
  <c r="L393" i="1"/>
  <c r="M393" i="1"/>
  <c r="N393" i="1"/>
  <c r="F489" i="51" s="1"/>
  <c r="L394" i="1"/>
  <c r="M394" i="1"/>
  <c r="N394" i="1"/>
  <c r="F167" i="51" s="1"/>
  <c r="L395" i="1"/>
  <c r="M395" i="1"/>
  <c r="N395" i="1"/>
  <c r="F507" i="51" s="1"/>
  <c r="L396" i="1"/>
  <c r="M396" i="1"/>
  <c r="N396" i="1"/>
  <c r="F750" i="51" s="1"/>
  <c r="L397" i="1"/>
  <c r="M397" i="1"/>
  <c r="N397" i="1"/>
  <c r="F755" i="51" s="1"/>
  <c r="L398" i="1"/>
  <c r="M398" i="1"/>
  <c r="N398" i="1"/>
  <c r="F710" i="51" s="1"/>
  <c r="L399" i="1"/>
  <c r="M399" i="1"/>
  <c r="N399" i="1"/>
  <c r="F504" i="51" s="1"/>
  <c r="L400" i="1"/>
  <c r="M400" i="1"/>
  <c r="N400" i="1"/>
  <c r="F459" i="51" s="1"/>
  <c r="L401" i="1"/>
  <c r="M401" i="1"/>
  <c r="N401" i="1"/>
  <c r="F621" i="51" s="1"/>
  <c r="L402" i="1"/>
  <c r="M402" i="1"/>
  <c r="N402" i="1"/>
  <c r="F439" i="51" s="1"/>
  <c r="L403" i="1"/>
  <c r="M403" i="1"/>
  <c r="N403" i="1"/>
  <c r="F394" i="51" s="1"/>
  <c r="L404" i="1"/>
  <c r="M404" i="1"/>
  <c r="N404" i="1"/>
  <c r="F501" i="51" s="1"/>
  <c r="L405" i="1"/>
  <c r="M405" i="1"/>
  <c r="N405" i="1"/>
  <c r="F473" i="51" s="1"/>
  <c r="L406" i="1"/>
  <c r="M406" i="1"/>
  <c r="N406" i="1"/>
  <c r="F672" i="51" s="1"/>
  <c r="L407" i="1"/>
  <c r="M407" i="1"/>
  <c r="N407" i="1"/>
  <c r="F677" i="51" s="1"/>
  <c r="L408" i="1"/>
  <c r="M408" i="1"/>
  <c r="N408" i="1"/>
  <c r="F667" i="51" s="1"/>
  <c r="L409" i="1"/>
  <c r="M409" i="1"/>
  <c r="N409" i="1"/>
  <c r="F589" i="51" s="1"/>
  <c r="L410" i="1"/>
  <c r="M410" i="1"/>
  <c r="N410" i="1"/>
  <c r="F665" i="51" s="1"/>
  <c r="L411" i="1"/>
  <c r="M411" i="1"/>
  <c r="N411" i="1"/>
  <c r="F523" i="51" s="1"/>
  <c r="L412" i="1"/>
  <c r="M412" i="1"/>
  <c r="N412" i="1"/>
  <c r="F470" i="51" s="1"/>
  <c r="L413" i="1"/>
  <c r="M413" i="1"/>
  <c r="N413" i="1"/>
  <c r="F661" i="51" s="1"/>
  <c r="L414" i="1"/>
  <c r="M414" i="1"/>
  <c r="N414" i="1"/>
  <c r="F125" i="51" s="1"/>
  <c r="L415" i="1"/>
  <c r="M415" i="1"/>
  <c r="N415" i="1"/>
  <c r="F243" i="51" s="1"/>
  <c r="L416" i="1"/>
  <c r="M416" i="1"/>
  <c r="N416" i="1"/>
  <c r="F451" i="51" s="1"/>
  <c r="L417" i="1"/>
  <c r="M417" i="1"/>
  <c r="N417" i="1"/>
  <c r="F209" i="51" s="1"/>
  <c r="L418" i="1"/>
  <c r="M418" i="1"/>
  <c r="N418" i="1"/>
  <c r="F144" i="51" s="1"/>
  <c r="L419" i="1"/>
  <c r="M419" i="1"/>
  <c r="N419" i="1"/>
  <c r="F196" i="51" s="1"/>
  <c r="L420" i="1"/>
  <c r="M420" i="1"/>
  <c r="N420" i="1"/>
  <c r="F554" i="51" s="1"/>
  <c r="L421" i="1"/>
  <c r="M421" i="1"/>
  <c r="N421" i="1"/>
  <c r="F131" i="51" s="1"/>
  <c r="L422" i="1"/>
  <c r="M422" i="1"/>
  <c r="N422" i="1"/>
  <c r="F635" i="51" s="1"/>
  <c r="L423" i="1"/>
  <c r="M423" i="1"/>
  <c r="N423" i="1"/>
  <c r="F146" i="51" s="1"/>
  <c r="L424" i="1"/>
  <c r="M424" i="1"/>
  <c r="N424" i="1"/>
  <c r="F298" i="51" s="1"/>
  <c r="L425" i="1"/>
  <c r="M425" i="1"/>
  <c r="N425" i="1"/>
  <c r="F202" i="51" s="1"/>
  <c r="L426" i="1"/>
  <c r="M426" i="1"/>
  <c r="N426" i="1"/>
  <c r="F94" i="51" s="1"/>
  <c r="L427" i="1"/>
  <c r="M427" i="1"/>
  <c r="N427" i="1"/>
  <c r="F733" i="51" s="1"/>
  <c r="L428" i="1"/>
  <c r="M428" i="1"/>
  <c r="N428" i="1"/>
  <c r="F100" i="51" s="1"/>
  <c r="L429" i="1"/>
  <c r="M429" i="1"/>
  <c r="N429" i="1"/>
  <c r="F178" i="51" s="1"/>
  <c r="L430" i="1"/>
  <c r="M430" i="1"/>
  <c r="N430" i="1"/>
  <c r="F486" i="51" s="1"/>
  <c r="L431" i="1"/>
  <c r="M431" i="1"/>
  <c r="N431" i="1"/>
  <c r="F17" i="51" s="1"/>
  <c r="L432" i="1"/>
  <c r="M432" i="1"/>
  <c r="N432" i="1"/>
  <c r="F30" i="51" s="1"/>
  <c r="L433" i="1"/>
  <c r="M433" i="1"/>
  <c r="N433" i="1"/>
  <c r="F135" i="51" s="1"/>
  <c r="L434" i="1"/>
  <c r="M434" i="1"/>
  <c r="N434" i="1"/>
  <c r="F351" i="51" s="1"/>
  <c r="L435" i="1"/>
  <c r="M435" i="1"/>
  <c r="N435" i="1"/>
  <c r="F594" i="51" s="1"/>
  <c r="L436" i="1"/>
  <c r="M436" i="1"/>
  <c r="N436" i="1"/>
  <c r="F597" i="51" s="1"/>
  <c r="L437" i="1"/>
  <c r="M437" i="1"/>
  <c r="N437" i="1"/>
  <c r="F193" i="51" s="1"/>
  <c r="L438" i="1"/>
  <c r="M438" i="1"/>
  <c r="N438" i="1"/>
  <c r="F282" i="51" s="1"/>
  <c r="L439" i="1"/>
  <c r="M439" i="1"/>
  <c r="N439" i="1"/>
  <c r="F692" i="51" s="1"/>
  <c r="L440" i="1"/>
  <c r="M440" i="1"/>
  <c r="N440" i="1"/>
  <c r="F521" i="51" s="1"/>
  <c r="L441" i="1"/>
  <c r="M441" i="1"/>
  <c r="N441" i="1"/>
  <c r="F80" i="51" s="1"/>
  <c r="L442" i="1"/>
  <c r="M442" i="1"/>
  <c r="N442" i="1"/>
  <c r="F752" i="51" s="1"/>
  <c r="L443" i="1"/>
  <c r="M443" i="1"/>
  <c r="N443" i="1"/>
  <c r="F41" i="51" s="1"/>
  <c r="L444" i="1"/>
  <c r="M444" i="1"/>
  <c r="N444" i="1"/>
  <c r="F16" i="51" s="1"/>
  <c r="L445" i="1"/>
  <c r="M445" i="1"/>
  <c r="N445" i="1"/>
  <c r="F445" i="51" s="1"/>
  <c r="L446" i="1"/>
  <c r="M446" i="1"/>
  <c r="N446" i="1"/>
  <c r="F70" i="51" s="1"/>
  <c r="L447" i="1"/>
  <c r="M447" i="1"/>
  <c r="N447" i="1"/>
  <c r="F66" i="51" s="1"/>
  <c r="L448" i="1"/>
  <c r="M448" i="1"/>
  <c r="N448" i="1"/>
  <c r="F742" i="51" s="1"/>
  <c r="L449" i="1"/>
  <c r="M449" i="1"/>
  <c r="N449" i="1"/>
  <c r="F500" i="51" s="1"/>
  <c r="L450" i="1"/>
  <c r="M450" i="1"/>
  <c r="N450" i="1"/>
  <c r="F48" i="51" s="1"/>
  <c r="L451" i="1"/>
  <c r="M451" i="1"/>
  <c r="N451" i="1"/>
  <c r="F637" i="51" s="1"/>
  <c r="L452" i="1"/>
  <c r="M452" i="1"/>
  <c r="N452" i="1"/>
  <c r="F569" i="51" s="1"/>
  <c r="L453" i="1"/>
  <c r="M453" i="1"/>
  <c r="N453" i="1"/>
  <c r="F538" i="51" s="1"/>
  <c r="L454" i="1"/>
  <c r="M454" i="1"/>
  <c r="N454" i="1"/>
  <c r="F634" i="51" s="1"/>
  <c r="L455" i="1"/>
  <c r="M455" i="1"/>
  <c r="N455" i="1"/>
  <c r="F545" i="51" s="1"/>
  <c r="L456" i="1"/>
  <c r="M456" i="1"/>
  <c r="N456" i="1"/>
  <c r="F273" i="51" s="1"/>
  <c r="L457" i="1"/>
  <c r="M457" i="1"/>
  <c r="N457" i="1"/>
  <c r="F111" i="51" s="1"/>
  <c r="L458" i="1"/>
  <c r="M458" i="1"/>
  <c r="N458" i="1"/>
  <c r="F22" i="51" s="1"/>
  <c r="L459" i="1"/>
  <c r="M459" i="1"/>
  <c r="N459" i="1"/>
  <c r="F648" i="51" s="1"/>
  <c r="L460" i="1"/>
  <c r="M460" i="1"/>
  <c r="N460" i="1"/>
  <c r="F51" i="51" s="1"/>
  <c r="L461" i="1"/>
  <c r="M461" i="1"/>
  <c r="N461" i="1"/>
  <c r="F334" i="51" s="1"/>
  <c r="L462" i="1"/>
  <c r="M462" i="1"/>
  <c r="N462" i="1"/>
  <c r="F231" i="51" s="1"/>
  <c r="L463" i="1"/>
  <c r="M463" i="1"/>
  <c r="N463" i="1"/>
  <c r="F120" i="51" s="1"/>
  <c r="L464" i="1"/>
  <c r="M464" i="1"/>
  <c r="N464" i="1"/>
  <c r="F152" i="51" s="1"/>
  <c r="L465" i="1"/>
  <c r="M465" i="1"/>
  <c r="N465" i="1"/>
  <c r="F578" i="51" s="1"/>
  <c r="L466" i="1"/>
  <c r="M466" i="1"/>
  <c r="N466" i="1"/>
  <c r="F462" i="51" s="1"/>
  <c r="L467" i="1"/>
  <c r="M467" i="1"/>
  <c r="N467" i="1"/>
  <c r="F225" i="51" s="1"/>
  <c r="L468" i="1"/>
  <c r="M468" i="1"/>
  <c r="N468" i="1"/>
  <c r="F26" i="51" s="1"/>
  <c r="L469" i="1"/>
  <c r="M469" i="1"/>
  <c r="N469" i="1"/>
  <c r="F175" i="51" s="1"/>
  <c r="L470" i="1"/>
  <c r="M470" i="1"/>
  <c r="N470" i="1"/>
  <c r="F44" i="51" s="1"/>
  <c r="L471" i="1"/>
  <c r="M471" i="1"/>
  <c r="N471" i="1"/>
  <c r="F639" i="51" s="1"/>
  <c r="L472" i="1"/>
  <c r="M472" i="1"/>
  <c r="N472" i="1"/>
  <c r="F718" i="51" s="1"/>
  <c r="L473" i="1"/>
  <c r="M473" i="1"/>
  <c r="N473" i="1"/>
  <c r="F600" i="51" s="1"/>
  <c r="L474" i="1"/>
  <c r="M474" i="1"/>
  <c r="N474" i="1"/>
  <c r="F345" i="51" s="1"/>
  <c r="L475" i="1"/>
  <c r="M475" i="1"/>
  <c r="N475" i="1"/>
  <c r="F640" i="51" s="1"/>
  <c r="L476" i="1"/>
  <c r="M476" i="1"/>
  <c r="N476" i="1"/>
  <c r="F121" i="51" s="1"/>
  <c r="L477" i="1"/>
  <c r="M477" i="1"/>
  <c r="N477" i="1"/>
  <c r="F21" i="51" s="1"/>
  <c r="L478" i="1"/>
  <c r="M478" i="1"/>
  <c r="N478" i="1"/>
  <c r="F234" i="51" s="1"/>
  <c r="L479" i="1"/>
  <c r="M479" i="1"/>
  <c r="N479" i="1"/>
  <c r="F328" i="51" s="1"/>
  <c r="L480" i="1"/>
  <c r="M480" i="1"/>
  <c r="N480" i="1"/>
  <c r="F626" i="51" s="1"/>
  <c r="L481" i="1"/>
  <c r="M481" i="1"/>
  <c r="N481" i="1"/>
  <c r="F615" i="51" s="1"/>
  <c r="L482" i="1"/>
  <c r="M482" i="1"/>
  <c r="N482" i="1"/>
  <c r="F604" i="51" s="1"/>
  <c r="L483" i="1"/>
  <c r="M483" i="1"/>
  <c r="N483" i="1"/>
  <c r="F760" i="51" s="1"/>
  <c r="L484" i="1"/>
  <c r="M484" i="1"/>
  <c r="N484" i="1"/>
  <c r="F735" i="51" s="1"/>
  <c r="L485" i="1"/>
  <c r="M485" i="1"/>
  <c r="N485" i="1"/>
  <c r="F264" i="51" s="1"/>
  <c r="L486" i="1"/>
  <c r="M486" i="1"/>
  <c r="N486" i="1"/>
  <c r="F535" i="51" s="1"/>
  <c r="L487" i="1"/>
  <c r="M487" i="1"/>
  <c r="N487" i="1"/>
  <c r="F297" i="51" s="1"/>
  <c r="L488" i="1"/>
  <c r="M488" i="1"/>
  <c r="N488" i="1"/>
  <c r="F647" i="51" s="1"/>
  <c r="L489" i="1"/>
  <c r="M489" i="1"/>
  <c r="N489" i="1"/>
  <c r="F75" i="51" s="1"/>
  <c r="L490" i="1"/>
  <c r="M490" i="1"/>
  <c r="N490" i="1"/>
  <c r="F577" i="51" s="1"/>
  <c r="L491" i="1"/>
  <c r="M491" i="1"/>
  <c r="N491" i="1"/>
  <c r="F304" i="51" s="1"/>
  <c r="L492" i="1"/>
  <c r="M492" i="1"/>
  <c r="N492" i="1"/>
  <c r="F443" i="51" s="1"/>
  <c r="L493" i="1"/>
  <c r="M493" i="1"/>
  <c r="N493" i="1"/>
  <c r="F399" i="51" s="1"/>
  <c r="L494" i="1"/>
  <c r="M494" i="1"/>
  <c r="N494" i="1"/>
  <c r="F245" i="51" s="1"/>
  <c r="L495" i="1"/>
  <c r="M495" i="1"/>
  <c r="N495" i="1"/>
  <c r="F437" i="51" s="1"/>
  <c r="L496" i="1"/>
  <c r="M496" i="1"/>
  <c r="N496" i="1"/>
  <c r="F235" i="51" s="1"/>
  <c r="L497" i="1"/>
  <c r="M497" i="1"/>
  <c r="N497" i="1"/>
  <c r="F214" i="51" s="1"/>
  <c r="L498" i="1"/>
  <c r="M498" i="1"/>
  <c r="N498" i="1"/>
  <c r="F719" i="51" s="1"/>
  <c r="L499" i="1"/>
  <c r="M499" i="1"/>
  <c r="N499" i="1"/>
  <c r="F417" i="51" s="1"/>
  <c r="L500" i="1"/>
  <c r="M500" i="1"/>
  <c r="N500" i="1"/>
  <c r="F38" i="51" s="1"/>
  <c r="L501" i="1"/>
  <c r="M501" i="1"/>
  <c r="N501" i="1"/>
  <c r="F612" i="51" s="1"/>
  <c r="L502" i="1"/>
  <c r="M502" i="1"/>
  <c r="N502" i="1"/>
  <c r="F705" i="51" s="1"/>
  <c r="L503" i="1"/>
  <c r="M503" i="1"/>
  <c r="N503" i="1"/>
  <c r="F649" i="51" s="1"/>
  <c r="L504" i="1"/>
  <c r="M504" i="1"/>
  <c r="N504" i="1"/>
  <c r="F658" i="51" s="1"/>
  <c r="L505" i="1"/>
  <c r="M505" i="1"/>
  <c r="N505" i="1"/>
  <c r="F691" i="51" s="1"/>
  <c r="L506" i="1"/>
  <c r="M506" i="1"/>
  <c r="N506" i="1"/>
  <c r="F722" i="51" s="1"/>
  <c r="L507" i="1"/>
  <c r="M507" i="1"/>
  <c r="N507" i="1"/>
  <c r="F238" i="51" s="1"/>
  <c r="L508" i="1"/>
  <c r="M508" i="1"/>
  <c r="N508" i="1"/>
  <c r="F533" i="51" s="1"/>
  <c r="L509" i="1"/>
  <c r="M509" i="1"/>
  <c r="N509" i="1"/>
  <c r="F277" i="51" s="1"/>
  <c r="L510" i="1"/>
  <c r="M510" i="1"/>
  <c r="N510" i="1"/>
  <c r="F383" i="51" s="1"/>
  <c r="L511" i="1"/>
  <c r="M511" i="1"/>
  <c r="N511" i="1"/>
  <c r="F182" i="51" s="1"/>
  <c r="L512" i="1"/>
  <c r="M512" i="1"/>
  <c r="N512" i="1"/>
  <c r="F512" i="51" s="1"/>
  <c r="L513" i="1"/>
  <c r="M513" i="1"/>
  <c r="N513" i="1"/>
  <c r="F603" i="51" s="1"/>
  <c r="L514" i="1"/>
  <c r="M514" i="1"/>
  <c r="N514" i="1"/>
  <c r="F378" i="51" s="1"/>
  <c r="L515" i="1"/>
  <c r="M515" i="1"/>
  <c r="N515" i="1"/>
  <c r="F368" i="51" s="1"/>
  <c r="L516" i="1"/>
  <c r="M516" i="1"/>
  <c r="N516" i="1"/>
  <c r="F663" i="51" s="1"/>
  <c r="L517" i="1"/>
  <c r="M517" i="1"/>
  <c r="N517" i="1"/>
  <c r="F339" i="51" s="1"/>
  <c r="L518" i="1"/>
  <c r="M518" i="1"/>
  <c r="N518" i="1"/>
  <c r="F558" i="51" s="1"/>
  <c r="L519" i="1"/>
  <c r="M519" i="1"/>
  <c r="N519" i="1"/>
  <c r="F561" i="51" s="1"/>
  <c r="L520" i="1"/>
  <c r="M520" i="1"/>
  <c r="N520" i="1"/>
  <c r="F556" i="51" s="1"/>
  <c r="L521" i="1"/>
  <c r="M521" i="1"/>
  <c r="N521" i="1"/>
  <c r="F72" i="51" s="1"/>
  <c r="L522" i="1"/>
  <c r="M522" i="1"/>
  <c r="N522" i="1"/>
  <c r="F444" i="51" s="1"/>
  <c r="L523" i="1"/>
  <c r="M523" i="1"/>
  <c r="N523" i="1"/>
  <c r="F253" i="51" s="1"/>
  <c r="L524" i="1"/>
  <c r="M524" i="1"/>
  <c r="N524" i="1"/>
  <c r="F314" i="51" s="1"/>
  <c r="L525" i="1"/>
  <c r="M525" i="1"/>
  <c r="N525" i="1"/>
  <c r="F300" i="51" s="1"/>
  <c r="L526" i="1"/>
  <c r="M526" i="1"/>
  <c r="N526" i="1"/>
  <c r="F668" i="51" s="1"/>
  <c r="L527" i="1"/>
  <c r="M527" i="1"/>
  <c r="N527" i="1"/>
  <c r="F696" i="51" s="1"/>
  <c r="L528" i="1"/>
  <c r="M528" i="1"/>
  <c r="N528" i="1"/>
  <c r="F251" i="51" s="1"/>
  <c r="L529" i="1"/>
  <c r="M529" i="1"/>
  <c r="N529" i="1"/>
  <c r="F47" i="51" s="1"/>
  <c r="L530" i="1"/>
  <c r="M530" i="1"/>
  <c r="N530" i="1"/>
  <c r="F679" i="51" s="1"/>
  <c r="L531" i="1"/>
  <c r="M531" i="1"/>
  <c r="N531" i="1"/>
  <c r="F687" i="51" s="1"/>
  <c r="L532" i="1"/>
  <c r="M532" i="1"/>
  <c r="N532" i="1"/>
  <c r="F491" i="51" s="1"/>
  <c r="L533" i="1"/>
  <c r="M533" i="1"/>
  <c r="N533" i="1"/>
  <c r="F36" i="51" s="1"/>
  <c r="L534" i="1"/>
  <c r="M534" i="1"/>
  <c r="N534" i="1"/>
  <c r="F641" i="51" s="1"/>
  <c r="L535" i="1"/>
  <c r="M535" i="1"/>
  <c r="N535" i="1"/>
  <c r="F316" i="51" s="1"/>
  <c r="L536" i="1"/>
  <c r="M536" i="1"/>
  <c r="N536" i="1"/>
  <c r="F306" i="51" s="1"/>
  <c r="L537" i="1"/>
  <c r="M537" i="1"/>
  <c r="N537" i="1"/>
  <c r="F291" i="51" s="1"/>
  <c r="L538" i="1"/>
  <c r="M538" i="1"/>
  <c r="N538" i="1"/>
  <c r="F89" i="51" s="1"/>
  <c r="L539" i="1"/>
  <c r="M539" i="1"/>
  <c r="N539" i="1"/>
  <c r="F292" i="51" s="1"/>
  <c r="L540" i="1"/>
  <c r="M540" i="1"/>
  <c r="N540" i="1"/>
  <c r="F574" i="51" s="1"/>
  <c r="L541" i="1"/>
  <c r="M541" i="1"/>
  <c r="N541" i="1"/>
  <c r="F471" i="51" s="1"/>
  <c r="L542" i="1"/>
  <c r="M542" i="1"/>
  <c r="N542" i="1"/>
  <c r="F287" i="51" s="1"/>
  <c r="L543" i="1"/>
  <c r="M543" i="1"/>
  <c r="N543" i="1"/>
  <c r="F156" i="51" s="1"/>
  <c r="L544" i="1"/>
  <c r="M544" i="1"/>
  <c r="N544" i="1"/>
  <c r="F352" i="51" s="1"/>
  <c r="L545" i="1"/>
  <c r="M545" i="1"/>
  <c r="N545" i="1"/>
  <c r="F326" i="51" s="1"/>
  <c r="L546" i="1"/>
  <c r="M546" i="1"/>
  <c r="N546" i="1"/>
  <c r="F164" i="51" s="1"/>
  <c r="L547" i="1"/>
  <c r="M547" i="1"/>
  <c r="N547" i="1"/>
  <c r="F468" i="51" s="1"/>
  <c r="L548" i="1"/>
  <c r="M548" i="1"/>
  <c r="N548" i="1"/>
  <c r="F503" i="51" s="1"/>
  <c r="L549" i="1"/>
  <c r="M549" i="1"/>
  <c r="N549" i="1"/>
  <c r="F15" i="51" s="1"/>
  <c r="L550" i="1"/>
  <c r="M550" i="1"/>
  <c r="N550" i="1"/>
  <c r="F526" i="51" s="1"/>
  <c r="L551" i="1"/>
  <c r="M551" i="1"/>
  <c r="N551" i="1"/>
  <c r="F627" i="51" s="1"/>
  <c r="L552" i="1"/>
  <c r="M552" i="1"/>
  <c r="N552" i="1"/>
  <c r="F725" i="51" s="1"/>
  <c r="L553" i="1"/>
  <c r="M553" i="1"/>
  <c r="N553" i="1"/>
  <c r="F537" i="51" s="1"/>
  <c r="L554" i="1"/>
  <c r="M554" i="1"/>
  <c r="N554" i="1"/>
  <c r="F409" i="51" s="1"/>
  <c r="L555" i="1"/>
  <c r="M555" i="1"/>
  <c r="N555" i="1"/>
  <c r="F271" i="51" s="1"/>
  <c r="L556" i="1"/>
  <c r="M556" i="1"/>
  <c r="N556" i="1"/>
  <c r="F224" i="51" s="1"/>
  <c r="L557" i="1"/>
  <c r="M557" i="1"/>
  <c r="N557" i="1"/>
  <c r="F53" i="51" s="1"/>
  <c r="L558" i="1"/>
  <c r="M558" i="1"/>
  <c r="N558" i="1"/>
  <c r="F305" i="51" s="1"/>
  <c r="L559" i="1"/>
  <c r="M559" i="1"/>
  <c r="N559" i="1"/>
  <c r="F362" i="51" s="1"/>
  <c r="L560" i="1"/>
  <c r="M560" i="1"/>
  <c r="N560" i="1"/>
  <c r="F573" i="51" s="1"/>
  <c r="L561" i="1"/>
  <c r="M561" i="1"/>
  <c r="N561" i="1"/>
  <c r="F309" i="51" s="1"/>
  <c r="L562" i="1"/>
  <c r="M562" i="1"/>
  <c r="N562" i="1"/>
  <c r="F184" i="51" s="1"/>
  <c r="L563" i="1"/>
  <c r="M563" i="1"/>
  <c r="N563" i="1"/>
  <c r="F45" i="51" s="1"/>
  <c r="L564" i="1"/>
  <c r="M564" i="1"/>
  <c r="N564" i="1"/>
  <c r="F404" i="51" s="1"/>
  <c r="L565" i="1"/>
  <c r="M565" i="1"/>
  <c r="N565" i="1"/>
  <c r="F699" i="51" s="1"/>
  <c r="L566" i="1"/>
  <c r="M566" i="1"/>
  <c r="N566" i="1"/>
  <c r="F180" i="51" s="1"/>
  <c r="L567" i="1"/>
  <c r="M567" i="1"/>
  <c r="N567" i="1"/>
  <c r="F576" i="51" s="1"/>
  <c r="L568" i="1"/>
  <c r="M568" i="1"/>
  <c r="N568" i="1"/>
  <c r="F751" i="51" s="1"/>
  <c r="L569" i="1"/>
  <c r="M569" i="1"/>
  <c r="N569" i="1"/>
  <c r="F754" i="51" s="1"/>
  <c r="L570" i="1"/>
  <c r="M570" i="1"/>
  <c r="N570" i="1"/>
  <c r="F741" i="51" s="1"/>
  <c r="L571" i="1"/>
  <c r="M571" i="1"/>
  <c r="N571" i="1"/>
  <c r="F465" i="51" s="1"/>
  <c r="L572" i="1"/>
  <c r="M572" i="1"/>
  <c r="N572" i="1"/>
  <c r="F148" i="51" s="1"/>
  <c r="L573" i="1"/>
  <c r="M573" i="1"/>
  <c r="N573" i="1"/>
  <c r="F549" i="51" s="1"/>
  <c r="L574" i="1"/>
  <c r="M574" i="1"/>
  <c r="N574" i="1"/>
  <c r="F68" i="51" s="1"/>
  <c r="L575" i="1"/>
  <c r="M575" i="1"/>
  <c r="N575" i="1"/>
  <c r="F395" i="51" s="1"/>
  <c r="L576" i="1"/>
  <c r="M576" i="1"/>
  <c r="N576" i="1"/>
  <c r="F570" i="51" s="1"/>
  <c r="L577" i="1"/>
  <c r="M577" i="1"/>
  <c r="N577" i="1"/>
  <c r="F418" i="51" s="1"/>
  <c r="L578" i="1"/>
  <c r="M578" i="1"/>
  <c r="N578" i="1"/>
  <c r="F279" i="51" s="1"/>
  <c r="L579" i="1"/>
  <c r="M579" i="1"/>
  <c r="N579" i="1"/>
  <c r="F308" i="51" s="1"/>
  <c r="L580" i="1"/>
  <c r="M580" i="1"/>
  <c r="N580" i="1"/>
  <c r="F126" i="51" s="1"/>
  <c r="L581" i="1"/>
  <c r="M581" i="1"/>
  <c r="N581" i="1"/>
  <c r="F230" i="51" s="1"/>
  <c r="L582" i="1"/>
  <c r="M582" i="1"/>
  <c r="N582" i="1"/>
  <c r="F312" i="51" s="1"/>
  <c r="L583" i="1"/>
  <c r="M583" i="1"/>
  <c r="N583" i="1"/>
  <c r="F49" i="51" s="1"/>
  <c r="L584" i="1"/>
  <c r="M584" i="1"/>
  <c r="N584" i="1"/>
  <c r="F737" i="51" s="1"/>
  <c r="L585" i="1"/>
  <c r="M585" i="1"/>
  <c r="N585" i="1"/>
  <c r="F747" i="51" s="1"/>
  <c r="L586" i="1"/>
  <c r="M586" i="1"/>
  <c r="N586" i="1"/>
  <c r="F249" i="51" s="1"/>
  <c r="L587" i="1"/>
  <c r="M587" i="1"/>
  <c r="N587" i="1"/>
  <c r="F506" i="51" s="1"/>
  <c r="L588" i="1"/>
  <c r="M588" i="1"/>
  <c r="N588" i="1"/>
  <c r="F450" i="51" s="1"/>
  <c r="L589" i="1"/>
  <c r="M589" i="1"/>
  <c r="N589" i="1"/>
  <c r="F237" i="51" s="1"/>
  <c r="L590" i="1"/>
  <c r="M590" i="1"/>
  <c r="N590" i="1"/>
  <c r="F216" i="51" s="1"/>
  <c r="L591" i="1"/>
  <c r="M591" i="1"/>
  <c r="N591" i="1"/>
  <c r="F289" i="51" s="1"/>
  <c r="L592" i="1"/>
  <c r="M592" i="1"/>
  <c r="N592" i="1"/>
  <c r="F622" i="51" s="1"/>
  <c r="L593" i="1"/>
  <c r="M593" i="1"/>
  <c r="N593" i="1"/>
  <c r="F403" i="51" s="1"/>
  <c r="L594" i="1"/>
  <c r="M594" i="1"/>
  <c r="N594" i="1"/>
  <c r="F348" i="51" s="1"/>
  <c r="L595" i="1"/>
  <c r="M595" i="1"/>
  <c r="N595" i="1"/>
  <c r="F582" i="51" s="1"/>
  <c r="L596" i="1"/>
  <c r="M596" i="1"/>
  <c r="N596" i="1"/>
  <c r="F683" i="51" s="1"/>
  <c r="L597" i="1"/>
  <c r="M597" i="1"/>
  <c r="N597" i="1"/>
  <c r="F208" i="51" s="1"/>
  <c r="L598" i="1"/>
  <c r="M598" i="1"/>
  <c r="N598" i="1"/>
  <c r="F112" i="51" s="1"/>
  <c r="L599" i="1"/>
  <c r="M599" i="1"/>
  <c r="N599" i="1"/>
  <c r="F181" i="51" s="1"/>
  <c r="L600" i="1"/>
  <c r="M600" i="1"/>
  <c r="N600" i="1"/>
  <c r="F632" i="51" s="1"/>
  <c r="L601" i="1"/>
  <c r="M601" i="1"/>
  <c r="N601" i="1"/>
  <c r="F162" i="51" s="1"/>
  <c r="L602" i="1"/>
  <c r="M602" i="1"/>
  <c r="N602" i="1"/>
  <c r="F689" i="51" s="1"/>
  <c r="L603" i="1"/>
  <c r="M603" i="1"/>
  <c r="N603" i="1"/>
  <c r="F446" i="51" s="1"/>
  <c r="L604" i="1"/>
  <c r="M604" i="1"/>
  <c r="N604" i="1"/>
  <c r="F400" i="51" s="1"/>
  <c r="L605" i="1"/>
  <c r="M605" i="1"/>
  <c r="N605" i="1"/>
  <c r="F642" i="51" s="1"/>
  <c r="L606" i="1"/>
  <c r="M606" i="1"/>
  <c r="N606" i="1"/>
  <c r="F616" i="51" s="1"/>
  <c r="L607" i="1"/>
  <c r="M607" i="1"/>
  <c r="N607" i="1"/>
  <c r="F599" i="51" s="1"/>
  <c r="L608" i="1"/>
  <c r="M608" i="1"/>
  <c r="N608" i="1"/>
  <c r="F56" i="51" s="1"/>
  <c r="L609" i="1"/>
  <c r="M609" i="1"/>
  <c r="N609" i="1"/>
  <c r="F694" i="51" s="1"/>
  <c r="L610" i="1"/>
  <c r="M610" i="1"/>
  <c r="N610" i="1"/>
  <c r="F342" i="51" s="1"/>
  <c r="L611" i="1"/>
  <c r="M611" i="1"/>
  <c r="N611" i="1"/>
  <c r="F422" i="51" s="1"/>
  <c r="L612" i="1"/>
  <c r="M612" i="1"/>
  <c r="N612" i="1"/>
  <c r="F413" i="51" s="1"/>
  <c r="L613" i="1"/>
  <c r="M613" i="1"/>
  <c r="N613" i="1"/>
  <c r="F200" i="51" s="1"/>
  <c r="L614" i="1"/>
  <c r="M614" i="1"/>
  <c r="N614" i="1"/>
  <c r="F9" i="51" s="1"/>
  <c r="L615" i="1"/>
  <c r="M615" i="1"/>
  <c r="N615" i="1"/>
  <c r="F69" i="51" s="1"/>
  <c r="L616" i="1"/>
  <c r="M616" i="1"/>
  <c r="N616" i="1"/>
  <c r="F252" i="51" s="1"/>
  <c r="L617" i="1"/>
  <c r="M617" i="1"/>
  <c r="N617" i="1"/>
  <c r="F433" i="51" s="1"/>
  <c r="L618" i="1"/>
  <c r="M618" i="1"/>
  <c r="N618" i="1"/>
  <c r="F340" i="51" s="1"/>
  <c r="L619" i="1"/>
  <c r="M619" i="1"/>
  <c r="N619" i="1"/>
  <c r="F341" i="51" s="1"/>
  <c r="L620" i="1"/>
  <c r="M620" i="1"/>
  <c r="N620" i="1"/>
  <c r="F188" i="51" s="1"/>
  <c r="L621" i="1"/>
  <c r="M621" i="1"/>
  <c r="N621" i="1"/>
  <c r="F59" i="51" s="1"/>
  <c r="L622" i="1"/>
  <c r="M622" i="1"/>
  <c r="N622" i="1"/>
  <c r="F596" i="51" s="1"/>
  <c r="L623" i="1"/>
  <c r="M623" i="1"/>
  <c r="N623" i="1"/>
  <c r="F720" i="51" s="1"/>
  <c r="L624" i="1"/>
  <c r="M624" i="1"/>
  <c r="N624" i="1"/>
  <c r="F170" i="51" s="1"/>
  <c r="L625" i="1"/>
  <c r="M625" i="1"/>
  <c r="N625" i="1"/>
  <c r="F105" i="51" s="1"/>
  <c r="L626" i="1"/>
  <c r="M626" i="1"/>
  <c r="N626" i="1"/>
  <c r="F522" i="51" s="1"/>
  <c r="L627" i="1"/>
  <c r="M627" i="1"/>
  <c r="N627" i="1"/>
  <c r="F686" i="51" s="1"/>
  <c r="L628" i="1"/>
  <c r="M628" i="1"/>
  <c r="N628" i="1"/>
  <c r="F204" i="51" s="1"/>
  <c r="L629" i="1"/>
  <c r="M629" i="1"/>
  <c r="N629" i="1"/>
  <c r="F63" i="51" s="1"/>
  <c r="L630" i="1"/>
  <c r="M630" i="1"/>
  <c r="N630" i="1"/>
  <c r="F82" i="51" s="1"/>
  <c r="L631" i="1"/>
  <c r="M631" i="1"/>
  <c r="N631" i="1"/>
  <c r="F119" i="51" s="1"/>
  <c r="L632" i="1"/>
  <c r="M632" i="1"/>
  <c r="N632" i="1"/>
  <c r="F324" i="51" s="1"/>
  <c r="L633" i="1"/>
  <c r="M633" i="1"/>
  <c r="N633" i="1"/>
  <c r="F517" i="51" s="1"/>
  <c r="L634" i="1"/>
  <c r="M634" i="1"/>
  <c r="N634" i="1"/>
  <c r="F18" i="51" s="1"/>
  <c r="L635" i="1"/>
  <c r="M635" i="1"/>
  <c r="N635" i="1"/>
  <c r="F653" i="51" s="1"/>
  <c r="L636" i="1"/>
  <c r="M636" i="1"/>
  <c r="N636" i="1"/>
  <c r="F349" i="51" s="1"/>
  <c r="L637" i="1"/>
  <c r="M637" i="1"/>
  <c r="N637" i="1"/>
  <c r="F734" i="51" s="1"/>
  <c r="L638" i="1"/>
  <c r="M638" i="1"/>
  <c r="N638" i="1"/>
  <c r="F740" i="51" s="1"/>
  <c r="L639" i="1"/>
  <c r="M639" i="1"/>
  <c r="N639" i="1"/>
  <c r="F508" i="51" s="1"/>
  <c r="L640" i="1"/>
  <c r="M640" i="1"/>
  <c r="N640" i="1"/>
  <c r="F564" i="51" s="1"/>
  <c r="L641" i="1"/>
  <c r="M641" i="1"/>
  <c r="N641" i="1"/>
  <c r="F560" i="51" s="1"/>
  <c r="L642" i="1"/>
  <c r="M642" i="1"/>
  <c r="N642" i="1"/>
  <c r="F138" i="51" s="1"/>
  <c r="L643" i="1"/>
  <c r="M643" i="1"/>
  <c r="N643" i="1"/>
  <c r="F375" i="51" s="1"/>
  <c r="L644" i="1"/>
  <c r="M644" i="1"/>
  <c r="N644" i="1"/>
  <c r="F20" i="51" s="1"/>
  <c r="L645" i="1"/>
  <c r="M645" i="1"/>
  <c r="N645" i="1"/>
  <c r="F461" i="51" s="1"/>
  <c r="L646" i="1"/>
  <c r="M646" i="1"/>
  <c r="N646" i="1"/>
  <c r="F643" i="51" s="1"/>
  <c r="L647" i="1"/>
  <c r="M647" i="1"/>
  <c r="N647" i="1"/>
  <c r="F103" i="51" s="1"/>
  <c r="L648" i="1"/>
  <c r="M648" i="1"/>
  <c r="N648" i="1"/>
  <c r="F124" i="51" s="1"/>
  <c r="L649" i="1"/>
  <c r="M649" i="1"/>
  <c r="N649" i="1"/>
  <c r="F514" i="51" s="1"/>
  <c r="L650" i="1"/>
  <c r="M650" i="1"/>
  <c r="N650" i="1"/>
  <c r="F681" i="51" s="1"/>
  <c r="L651" i="1"/>
  <c r="M651" i="1"/>
  <c r="N651" i="1"/>
  <c r="F57" i="51" s="1"/>
  <c r="L652" i="1"/>
  <c r="M652" i="1"/>
  <c r="N652" i="1"/>
  <c r="F257" i="51" s="1"/>
  <c r="L653" i="1"/>
  <c r="M653" i="1"/>
  <c r="N653" i="1"/>
  <c r="F31" i="51" s="1"/>
  <c r="L654" i="1"/>
  <c r="M654" i="1"/>
  <c r="N654" i="1"/>
  <c r="F591" i="51" s="1"/>
  <c r="L655" i="1"/>
  <c r="M655" i="1"/>
  <c r="N655" i="1"/>
  <c r="F721" i="51" s="1"/>
  <c r="L656" i="1"/>
  <c r="M656" i="1"/>
  <c r="N656" i="1"/>
  <c r="F706" i="51" s="1"/>
  <c r="L657" i="1"/>
  <c r="M657" i="1"/>
  <c r="N657" i="1"/>
  <c r="F717" i="51" s="1"/>
  <c r="L658" i="1"/>
  <c r="M658" i="1"/>
  <c r="N658" i="1"/>
  <c r="F158" i="51" s="1"/>
  <c r="L659" i="1"/>
  <c r="M659" i="1"/>
  <c r="N659" i="1"/>
  <c r="F571" i="51" s="1"/>
  <c r="L660" i="1"/>
  <c r="M660" i="1"/>
  <c r="N660" i="1"/>
  <c r="F19" i="51" s="1"/>
  <c r="L661" i="1"/>
  <c r="M661" i="1"/>
  <c r="N661" i="1"/>
  <c r="F749" i="51" s="1"/>
  <c r="L662" i="1"/>
  <c r="M662" i="1"/>
  <c r="N662" i="1"/>
  <c r="F727" i="51" s="1"/>
  <c r="L663" i="1"/>
  <c r="M663" i="1"/>
  <c r="N663" i="1"/>
  <c r="F307" i="51" s="1"/>
  <c r="L664" i="1"/>
  <c r="M664" i="1"/>
  <c r="N664" i="1"/>
  <c r="F85" i="51" s="1"/>
  <c r="L665" i="1"/>
  <c r="M665" i="1"/>
  <c r="N665" i="1"/>
  <c r="F71" i="51" s="1"/>
  <c r="L666" i="1"/>
  <c r="M666" i="1"/>
  <c r="N666" i="1"/>
  <c r="F165" i="51" s="1"/>
  <c r="L667" i="1"/>
  <c r="M667" i="1"/>
  <c r="N667" i="1"/>
  <c r="F67" i="51" s="1"/>
  <c r="L668" i="1"/>
  <c r="M668" i="1"/>
  <c r="N668" i="1"/>
  <c r="F715" i="51" s="1"/>
  <c r="L669" i="1"/>
  <c r="M669" i="1"/>
  <c r="N669" i="1"/>
  <c r="F664" i="51" s="1"/>
  <c r="L670" i="1"/>
  <c r="M670" i="1"/>
  <c r="N670" i="1"/>
  <c r="F659" i="51" s="1"/>
  <c r="L671" i="1"/>
  <c r="M671" i="1"/>
  <c r="N671" i="1"/>
  <c r="F666" i="51" s="1"/>
  <c r="L672" i="1"/>
  <c r="M672" i="1"/>
  <c r="N672" i="1"/>
  <c r="F652" i="51" s="1"/>
  <c r="L673" i="1"/>
  <c r="M673" i="1"/>
  <c r="N673" i="1"/>
  <c r="F636" i="51" s="1"/>
  <c r="L674" i="1"/>
  <c r="M674" i="1"/>
  <c r="N674" i="1"/>
  <c r="F110" i="51" s="1"/>
  <c r="L675" i="1"/>
  <c r="M675" i="1"/>
  <c r="N675" i="1"/>
  <c r="F601" i="51" s="1"/>
  <c r="L676" i="1"/>
  <c r="M676" i="1"/>
  <c r="N676" i="1"/>
  <c r="F595" i="51" s="1"/>
  <c r="L677" i="1"/>
  <c r="M677" i="1"/>
  <c r="N677" i="1"/>
  <c r="F588" i="51" s="1"/>
  <c r="L678" i="1"/>
  <c r="M678" i="1"/>
  <c r="N678" i="1"/>
  <c r="F425" i="51" s="1"/>
  <c r="L679" i="1"/>
  <c r="M679" i="1"/>
  <c r="N679" i="1"/>
  <c r="F128" i="51" s="1"/>
  <c r="L680" i="1"/>
  <c r="M680" i="1"/>
  <c r="N680" i="1"/>
  <c r="F707" i="51" s="1"/>
  <c r="L681" i="1"/>
  <c r="M681" i="1"/>
  <c r="N681" i="1"/>
  <c r="F565" i="51" s="1"/>
  <c r="L682" i="1"/>
  <c r="M682" i="1"/>
  <c r="N682" i="1"/>
  <c r="F620" i="51" s="1"/>
  <c r="L683" i="1"/>
  <c r="M683" i="1"/>
  <c r="N683" i="1"/>
  <c r="F456" i="51" s="1"/>
  <c r="L684" i="1"/>
  <c r="M684" i="1"/>
  <c r="N684" i="1"/>
  <c r="F758" i="51" s="1"/>
  <c r="L685" i="1"/>
  <c r="M685" i="1"/>
  <c r="N685" i="1"/>
  <c r="F275" i="51" s="1"/>
  <c r="L686" i="1"/>
  <c r="M686" i="1"/>
  <c r="N686" i="1"/>
  <c r="F46" i="51" s="1"/>
  <c r="L687" i="1"/>
  <c r="M687" i="1"/>
  <c r="N687" i="1"/>
  <c r="F261" i="51" s="1"/>
  <c r="L688" i="1"/>
  <c r="M688" i="1"/>
  <c r="N688" i="1"/>
  <c r="F241" i="51" s="1"/>
  <c r="L689" i="1"/>
  <c r="M689" i="1"/>
  <c r="N689" i="1"/>
  <c r="F580" i="51" s="1"/>
  <c r="L690" i="1"/>
  <c r="M690" i="1"/>
  <c r="N690" i="1"/>
  <c r="F376" i="51" s="1"/>
  <c r="L691" i="1"/>
  <c r="M691" i="1"/>
  <c r="N691" i="1"/>
  <c r="F488" i="51" s="1"/>
  <c r="L692" i="1"/>
  <c r="M692" i="1"/>
  <c r="N692" i="1"/>
  <c r="F583" i="51" s="1"/>
  <c r="L693" i="1"/>
  <c r="M693" i="1"/>
  <c r="N693" i="1"/>
  <c r="F198" i="51" s="1"/>
  <c r="L694" i="1"/>
  <c r="M694" i="1"/>
  <c r="N694" i="1"/>
  <c r="F286" i="51" s="1"/>
  <c r="L695" i="1"/>
  <c r="M695" i="1"/>
  <c r="N695" i="1"/>
  <c r="F199" i="51" s="1"/>
  <c r="L696" i="1"/>
  <c r="M696" i="1"/>
  <c r="N696" i="1"/>
  <c r="F761" i="51" s="1"/>
  <c r="L697" i="1"/>
  <c r="M697" i="1"/>
  <c r="N697" i="1"/>
  <c r="F678" i="51" s="1"/>
  <c r="L698" i="1"/>
  <c r="M698" i="1"/>
  <c r="N698" i="1"/>
  <c r="F331" i="51" s="1"/>
  <c r="L699" i="1"/>
  <c r="M699" i="1"/>
  <c r="N699" i="1"/>
  <c r="F10" i="51" s="1"/>
  <c r="L700" i="1"/>
  <c r="M700" i="1"/>
  <c r="N700" i="1"/>
  <c r="F203" i="51" s="1"/>
  <c r="L701" i="1"/>
  <c r="M701" i="1"/>
  <c r="N701" i="1"/>
  <c r="F123" i="51" s="1"/>
  <c r="L702" i="1"/>
  <c r="M702" i="1"/>
  <c r="N702" i="1"/>
  <c r="F759" i="51" s="1"/>
  <c r="L703" i="1"/>
  <c r="M703" i="1"/>
  <c r="N703" i="1"/>
  <c r="F33" i="51" s="1"/>
  <c r="L704" i="1"/>
  <c r="M704" i="1"/>
  <c r="N704" i="1"/>
  <c r="F528" i="51" s="1"/>
  <c r="L705" i="1"/>
  <c r="M705" i="1"/>
  <c r="N705" i="1"/>
  <c r="F753" i="51" s="1"/>
  <c r="L706" i="1"/>
  <c r="M706" i="1"/>
  <c r="N706" i="1"/>
  <c r="F614" i="51" s="1"/>
  <c r="L707" i="1"/>
  <c r="M707" i="1"/>
  <c r="N707" i="1"/>
  <c r="F90" i="51" s="1"/>
  <c r="L708" i="1"/>
  <c r="M708" i="1"/>
  <c r="N708" i="1"/>
  <c r="F743" i="51" s="1"/>
  <c r="L709" i="1"/>
  <c r="M709" i="1"/>
  <c r="N709" i="1"/>
  <c r="F145" i="51" s="1"/>
  <c r="L710" i="1"/>
  <c r="M710" i="1"/>
  <c r="N710" i="1"/>
  <c r="F11" i="51" s="1"/>
  <c r="L711" i="1"/>
  <c r="M711" i="1"/>
  <c r="N711" i="1"/>
  <c r="F693" i="51" s="1"/>
  <c r="L712" i="1"/>
  <c r="M712" i="1"/>
  <c r="N712" i="1"/>
  <c r="F227" i="51" s="1"/>
  <c r="L713" i="1"/>
  <c r="M713" i="1"/>
  <c r="N713" i="1"/>
  <c r="F168" i="51" s="1"/>
  <c r="L714" i="1"/>
  <c r="M714" i="1"/>
  <c r="N714" i="1"/>
  <c r="F78" i="51" s="1"/>
  <c r="L715" i="1"/>
  <c r="M715" i="1"/>
  <c r="N715" i="1"/>
  <c r="F64" i="51" s="1"/>
  <c r="L716" i="1"/>
  <c r="M716" i="1"/>
  <c r="N716" i="1"/>
  <c r="F398" i="51" s="1"/>
  <c r="L717" i="1"/>
  <c r="M717" i="1"/>
  <c r="N717" i="1"/>
  <c r="F149" i="51" s="1"/>
  <c r="L718" i="1"/>
  <c r="M718" i="1"/>
  <c r="N718" i="1"/>
  <c r="F581" i="51" s="1"/>
  <c r="L719" i="1"/>
  <c r="M719" i="1"/>
  <c r="N719" i="1"/>
  <c r="F358" i="51" s="1"/>
  <c r="L720" i="1"/>
  <c r="M720" i="1"/>
  <c r="N720" i="1"/>
  <c r="F492" i="51" s="1"/>
  <c r="L721" i="1"/>
  <c r="M721" i="1"/>
  <c r="N721" i="1"/>
  <c r="F212" i="51" s="1"/>
  <c r="L722" i="1"/>
  <c r="M722" i="1"/>
  <c r="N722" i="1"/>
  <c r="F628" i="51" s="1"/>
  <c r="L723" i="1"/>
  <c r="M723" i="1"/>
  <c r="N723" i="1"/>
  <c r="F379" i="51" s="1"/>
  <c r="L724" i="1"/>
  <c r="M724" i="1"/>
  <c r="N724" i="1"/>
  <c r="F143" i="51" s="1"/>
  <c r="L725" i="1"/>
  <c r="M725" i="1"/>
  <c r="N725" i="1"/>
  <c r="F680" i="51" s="1"/>
  <c r="L726" i="1"/>
  <c r="M726" i="1"/>
  <c r="N726" i="1"/>
  <c r="F730" i="51" s="1"/>
  <c r="L727" i="1"/>
  <c r="M727" i="1"/>
  <c r="N727" i="1"/>
  <c r="F222" i="51" s="1"/>
  <c r="L728" i="1"/>
  <c r="M728" i="1"/>
  <c r="N728" i="1"/>
  <c r="F260" i="51" s="1"/>
  <c r="L729" i="1"/>
  <c r="M729" i="1"/>
  <c r="N729" i="1"/>
  <c r="F723" i="51" s="1"/>
  <c r="L730" i="1"/>
  <c r="M730" i="1"/>
  <c r="N730" i="1"/>
  <c r="F14" i="51" s="1"/>
  <c r="L731" i="1"/>
  <c r="M731" i="1"/>
  <c r="N731" i="1"/>
  <c r="F732" i="51" s="1"/>
  <c r="L732" i="1"/>
  <c r="M732" i="1"/>
  <c r="N732" i="1"/>
  <c r="F553" i="51" s="1"/>
  <c r="L733" i="1"/>
  <c r="M733" i="1"/>
  <c r="N733" i="1"/>
  <c r="F479" i="51" s="1"/>
  <c r="L734" i="1"/>
  <c r="M734" i="1"/>
  <c r="N734" i="1"/>
  <c r="L735" i="1"/>
  <c r="M735" i="1"/>
  <c r="N735" i="1"/>
  <c r="L736" i="1"/>
  <c r="M736" i="1"/>
  <c r="N736" i="1"/>
  <c r="F530" i="51" s="1"/>
  <c r="L737" i="1"/>
  <c r="M737" i="1"/>
  <c r="N737" i="1"/>
  <c r="F343" i="51" s="1"/>
  <c r="L738" i="1"/>
  <c r="M738" i="1"/>
  <c r="N738" i="1"/>
  <c r="F207" i="51" s="1"/>
  <c r="L739" i="1"/>
  <c r="M739" i="1"/>
  <c r="N739" i="1"/>
  <c r="F233" i="51" s="1"/>
  <c r="L740" i="1"/>
  <c r="M740" i="1"/>
  <c r="N740" i="1"/>
  <c r="F670" i="51" s="1"/>
  <c r="L741" i="1"/>
  <c r="M741" i="1"/>
  <c r="N741" i="1"/>
  <c r="F34" i="51" s="1"/>
  <c r="L742" i="1"/>
  <c r="M742" i="1"/>
  <c r="N742" i="1"/>
  <c r="F568" i="51" s="1"/>
  <c r="L743" i="1"/>
  <c r="M743" i="1"/>
  <c r="N743" i="1"/>
  <c r="F223" i="51" s="1"/>
  <c r="L744" i="1"/>
  <c r="M744" i="1"/>
  <c r="N744" i="1"/>
  <c r="F213" i="51" s="1"/>
  <c r="L745" i="1"/>
  <c r="M745" i="1"/>
  <c r="N745" i="1"/>
  <c r="F655" i="51" s="1"/>
  <c r="L746" i="1"/>
  <c r="M746" i="1"/>
  <c r="N746" i="1"/>
  <c r="F183" i="51" s="1"/>
  <c r="L747" i="1"/>
  <c r="M747" i="1"/>
  <c r="N747" i="1"/>
  <c r="F172" i="51" s="1"/>
  <c r="L748" i="1"/>
  <c r="M748" i="1"/>
  <c r="N748" i="1"/>
  <c r="F650" i="51" s="1"/>
  <c r="L749" i="1"/>
  <c r="M749" i="1"/>
  <c r="N749" i="1"/>
  <c r="F675" i="51" s="1"/>
  <c r="L750" i="1"/>
  <c r="M750" i="1"/>
  <c r="N750" i="1"/>
  <c r="F61" i="51" s="1"/>
  <c r="L751" i="1"/>
  <c r="M751" i="1"/>
  <c r="N751" i="1"/>
  <c r="F541" i="51" s="1"/>
  <c r="L752" i="1"/>
  <c r="M752" i="1"/>
  <c r="N752" i="1"/>
  <c r="F24" i="51" s="1"/>
  <c r="L753" i="1"/>
  <c r="M753" i="1"/>
  <c r="N753" i="1"/>
  <c r="F95" i="51" s="1"/>
  <c r="L754" i="1"/>
  <c r="M754" i="1"/>
  <c r="N754" i="1"/>
  <c r="F638" i="51" s="1"/>
  <c r="L755" i="1"/>
  <c r="M755" i="1"/>
  <c r="N755" i="1"/>
  <c r="F598" i="51" s="1"/>
  <c r="L756" i="1"/>
  <c r="M756" i="1"/>
  <c r="N756" i="1"/>
  <c r="F363" i="51" s="1"/>
  <c r="L757" i="1"/>
  <c r="M757" i="1"/>
  <c r="N757" i="1"/>
  <c r="F701" i="51" s="1"/>
  <c r="L758" i="1"/>
  <c r="F90" i="54" s="1"/>
  <c r="M758" i="1"/>
  <c r="N758" i="1"/>
  <c r="F317" i="51" s="1"/>
  <c r="L759" i="1"/>
  <c r="F191" i="54" s="1"/>
  <c r="M759" i="1"/>
  <c r="N759" i="1"/>
  <c r="F248" i="51" s="1"/>
  <c r="L760" i="1"/>
  <c r="F359" i="54" s="1"/>
  <c r="M760" i="1"/>
  <c r="N760" i="1"/>
  <c r="F98" i="51" s="1"/>
  <c r="L761" i="1"/>
  <c r="F174" i="54" s="1"/>
  <c r="M761" i="1"/>
  <c r="N761" i="1"/>
  <c r="F99" i="51" s="1"/>
  <c r="L762" i="1"/>
  <c r="F407" i="54" s="1"/>
  <c r="M762" i="1"/>
  <c r="N762" i="1"/>
  <c r="F431" i="51" s="1"/>
  <c r="L763" i="1"/>
  <c r="F508" i="54" s="1"/>
  <c r="M763" i="1"/>
  <c r="N763" i="1"/>
  <c r="L764" i="1"/>
  <c r="M764" i="1"/>
  <c r="N764" i="1"/>
  <c r="L765" i="1"/>
  <c r="M765" i="1"/>
  <c r="N765" i="1"/>
  <c r="L766" i="1"/>
  <c r="F117" i="54" s="1"/>
  <c r="M766" i="1"/>
  <c r="N766" i="1"/>
  <c r="L767" i="1"/>
  <c r="M767" i="1"/>
  <c r="N767" i="1"/>
  <c r="L768" i="1"/>
  <c r="M768" i="1"/>
  <c r="N768" i="1"/>
  <c r="L769" i="1"/>
  <c r="M769" i="1"/>
  <c r="N769" i="1"/>
  <c r="L770" i="1"/>
  <c r="M770" i="1"/>
  <c r="N770" i="1"/>
  <c r="L771" i="1"/>
  <c r="M771" i="1"/>
  <c r="N771" i="1"/>
  <c r="N8" i="1"/>
  <c r="F332" i="51" s="1"/>
  <c r="M8" i="1"/>
  <c r="L8" i="1"/>
  <c r="I9" i="1"/>
  <c r="J9" i="1"/>
  <c r="D586" i="51" s="1"/>
  <c r="K9" i="1"/>
  <c r="E586" i="51" s="1"/>
  <c r="I10" i="1"/>
  <c r="J10" i="1"/>
  <c r="D274" i="51" s="1"/>
  <c r="K10" i="1"/>
  <c r="E274" i="51" s="1"/>
  <c r="I11" i="1"/>
  <c r="J11" i="1"/>
  <c r="D266" i="51" s="1"/>
  <c r="K11" i="1"/>
  <c r="E266" i="51" s="1"/>
  <c r="I12" i="1"/>
  <c r="J12" i="1"/>
  <c r="D369" i="51" s="1"/>
  <c r="K12" i="1"/>
  <c r="E369" i="51" s="1"/>
  <c r="I13" i="1"/>
  <c r="J13" i="1"/>
  <c r="D385" i="51" s="1"/>
  <c r="K13" i="1"/>
  <c r="E385" i="51" s="1"/>
  <c r="I14" i="1"/>
  <c r="J14" i="1"/>
  <c r="D302" i="51" s="1"/>
  <c r="K14" i="1"/>
  <c r="E302" i="51" s="1"/>
  <c r="I15" i="1"/>
  <c r="J15" i="1"/>
  <c r="D377" i="51" s="1"/>
  <c r="K15" i="1"/>
  <c r="E377" i="51" s="1"/>
  <c r="I16" i="1"/>
  <c r="J16" i="1"/>
  <c r="D278" i="51" s="1"/>
  <c r="K16" i="1"/>
  <c r="E278" i="51" s="1"/>
  <c r="I17" i="1"/>
  <c r="J17" i="1"/>
  <c r="D496" i="51" s="1"/>
  <c r="K17" i="1"/>
  <c r="E496" i="51" s="1"/>
  <c r="I18" i="1"/>
  <c r="J18" i="1"/>
  <c r="D87" i="51" s="1"/>
  <c r="K18" i="1"/>
  <c r="E87" i="51" s="1"/>
  <c r="I19" i="1"/>
  <c r="H339" i="52" s="1"/>
  <c r="P339" i="52" s="1"/>
  <c r="J19" i="1"/>
  <c r="D81" i="51" s="1"/>
  <c r="K19" i="1"/>
  <c r="E81" i="51" s="1"/>
  <c r="I20" i="1"/>
  <c r="J20" i="1"/>
  <c r="D84" i="51" s="1"/>
  <c r="K20" i="1"/>
  <c r="E84" i="51" s="1"/>
  <c r="I21" i="1"/>
  <c r="J21" i="1"/>
  <c r="D388" i="51" s="1"/>
  <c r="K21" i="1"/>
  <c r="E388" i="51" s="1"/>
  <c r="I22" i="1"/>
  <c r="J22" i="1"/>
  <c r="D386" i="51" s="1"/>
  <c r="K22" i="1"/>
  <c r="E386" i="51" s="1"/>
  <c r="I23" i="1"/>
  <c r="J23" i="1"/>
  <c r="D676" i="51" s="1"/>
  <c r="K23" i="1"/>
  <c r="E676" i="51" s="1"/>
  <c r="I24" i="1"/>
  <c r="J24" i="1"/>
  <c r="D373" i="51" s="1"/>
  <c r="K24" i="1"/>
  <c r="E373" i="51" s="1"/>
  <c r="I25" i="1"/>
  <c r="J25" i="1"/>
  <c r="D133" i="51" s="1"/>
  <c r="K25" i="1"/>
  <c r="E133" i="51" s="1"/>
  <c r="I26" i="1"/>
  <c r="J26" i="1"/>
  <c r="D460" i="51" s="1"/>
  <c r="K26" i="1"/>
  <c r="E460" i="51" s="1"/>
  <c r="I27" i="1"/>
  <c r="H222" i="52" s="1"/>
  <c r="P222" i="52" s="1"/>
  <c r="J27" i="1"/>
  <c r="D330" i="51" s="1"/>
  <c r="K27" i="1"/>
  <c r="E330" i="51" s="1"/>
  <c r="I28" i="1"/>
  <c r="J28" i="1"/>
  <c r="D153" i="51" s="1"/>
  <c r="K28" i="1"/>
  <c r="E153" i="51" s="1"/>
  <c r="I29" i="1"/>
  <c r="J29" i="1"/>
  <c r="D463" i="51" s="1"/>
  <c r="K29" i="1"/>
  <c r="E463" i="51" s="1"/>
  <c r="I30" i="1"/>
  <c r="J30" i="1"/>
  <c r="D150" i="51" s="1"/>
  <c r="K30" i="1"/>
  <c r="E150" i="51" s="1"/>
  <c r="I31" i="1"/>
  <c r="J31" i="1"/>
  <c r="D529" i="51" s="1"/>
  <c r="K31" i="1"/>
  <c r="E529" i="51" s="1"/>
  <c r="I32" i="1"/>
  <c r="J32" i="1"/>
  <c r="D361" i="51" s="1"/>
  <c r="K32" i="1"/>
  <c r="E361" i="51" s="1"/>
  <c r="I33" i="1"/>
  <c r="J33" i="1"/>
  <c r="D268" i="51" s="1"/>
  <c r="K33" i="1"/>
  <c r="E268" i="51" s="1"/>
  <c r="I34" i="1"/>
  <c r="J34" i="1"/>
  <c r="D748" i="51" s="1"/>
  <c r="K34" i="1"/>
  <c r="E748" i="51" s="1"/>
  <c r="I35" i="1"/>
  <c r="J35" i="1"/>
  <c r="D290" i="51" s="1"/>
  <c r="K35" i="1"/>
  <c r="E290" i="51" s="1"/>
  <c r="I36" i="1"/>
  <c r="J36" i="1"/>
  <c r="D127" i="51" s="1"/>
  <c r="K36" i="1"/>
  <c r="E127" i="51" s="1"/>
  <c r="I37" i="1"/>
  <c r="J37" i="1"/>
  <c r="D32" i="51" s="1"/>
  <c r="K37" i="1"/>
  <c r="E32" i="51" s="1"/>
  <c r="I38" i="1"/>
  <c r="J38" i="1"/>
  <c r="D255" i="51" s="1"/>
  <c r="K38" i="1"/>
  <c r="E255" i="51" s="1"/>
  <c r="I39" i="1"/>
  <c r="J39" i="1"/>
  <c r="D410" i="51" s="1"/>
  <c r="K39" i="1"/>
  <c r="E410" i="51" s="1"/>
  <c r="I40" i="1"/>
  <c r="J40" i="1"/>
  <c r="D381" i="51" s="1"/>
  <c r="K40" i="1"/>
  <c r="E381" i="51" s="1"/>
  <c r="I41" i="1"/>
  <c r="J41" i="1"/>
  <c r="D176" i="51" s="1"/>
  <c r="K41" i="1"/>
  <c r="E176" i="51" s="1"/>
  <c r="I42" i="1"/>
  <c r="J42" i="1"/>
  <c r="D407" i="51" s="1"/>
  <c r="K42" i="1"/>
  <c r="E407" i="51" s="1"/>
  <c r="I43" i="1"/>
  <c r="J43" i="1"/>
  <c r="D592" i="51" s="1"/>
  <c r="K43" i="1"/>
  <c r="E592" i="51" s="1"/>
  <c r="I44" i="1"/>
  <c r="J44" i="1"/>
  <c r="D74" i="51" s="1"/>
  <c r="K44" i="1"/>
  <c r="E74" i="51" s="1"/>
  <c r="I45" i="1"/>
  <c r="J45" i="1"/>
  <c r="D93" i="51" s="1"/>
  <c r="K45" i="1"/>
  <c r="E93" i="51" s="1"/>
  <c r="I46" i="1"/>
  <c r="J46" i="1"/>
  <c r="D532" i="51" s="1"/>
  <c r="K46" i="1"/>
  <c r="E532" i="51" s="1"/>
  <c r="I47" i="1"/>
  <c r="J47" i="1"/>
  <c r="D566" i="51" s="1"/>
  <c r="K47" i="1"/>
  <c r="E566" i="51" s="1"/>
  <c r="I48" i="1"/>
  <c r="J48" i="1"/>
  <c r="D602" i="51" s="1"/>
  <c r="K48" i="1"/>
  <c r="E602" i="51" s="1"/>
  <c r="I49" i="1"/>
  <c r="J49" i="1"/>
  <c r="D467" i="51" s="1"/>
  <c r="K49" i="1"/>
  <c r="E467" i="51" s="1"/>
  <c r="I50" i="1"/>
  <c r="J50" i="1"/>
  <c r="D169" i="51" s="1"/>
  <c r="K50" i="1"/>
  <c r="E169" i="51" s="1"/>
  <c r="I51" i="1"/>
  <c r="H188" i="52" s="1"/>
  <c r="P188" i="52" s="1"/>
  <c r="J51" i="1"/>
  <c r="D91" i="51" s="1"/>
  <c r="K51" i="1"/>
  <c r="E91" i="51" s="1"/>
  <c r="I52" i="1"/>
  <c r="J52" i="1"/>
  <c r="D232" i="51" s="1"/>
  <c r="K52" i="1"/>
  <c r="E232" i="51" s="1"/>
  <c r="I53" i="1"/>
  <c r="J53" i="1"/>
  <c r="D671" i="51" s="1"/>
  <c r="K53" i="1"/>
  <c r="E671" i="51" s="1"/>
  <c r="I54" i="1"/>
  <c r="J54" i="1"/>
  <c r="D371" i="51" s="1"/>
  <c r="K54" i="1"/>
  <c r="E371" i="51" s="1"/>
  <c r="I55" i="1"/>
  <c r="J55" i="1"/>
  <c r="D464" i="51" s="1"/>
  <c r="K55" i="1"/>
  <c r="E464" i="51" s="1"/>
  <c r="I56" i="1"/>
  <c r="J56" i="1"/>
  <c r="D337" i="51" s="1"/>
  <c r="K56" i="1"/>
  <c r="E337" i="51" s="1"/>
  <c r="I57" i="1"/>
  <c r="J57" i="1"/>
  <c r="D346" i="51" s="1"/>
  <c r="K57" i="1"/>
  <c r="E346" i="51" s="1"/>
  <c r="I58" i="1"/>
  <c r="J58" i="1"/>
  <c r="D644" i="51" s="1"/>
  <c r="K58" i="1"/>
  <c r="E644" i="51" s="1"/>
  <c r="I59" i="1"/>
  <c r="H31" i="52" s="1"/>
  <c r="P31" i="52" s="1"/>
  <c r="J59" i="1"/>
  <c r="D262" i="51" s="1"/>
  <c r="K59" i="1"/>
  <c r="E262" i="51" s="1"/>
  <c r="I60" i="1"/>
  <c r="J60" i="1"/>
  <c r="D374" i="51" s="1"/>
  <c r="K60" i="1"/>
  <c r="E374" i="51" s="1"/>
  <c r="I61" i="1"/>
  <c r="J61" i="1"/>
  <c r="D429" i="51" s="1"/>
  <c r="K61" i="1"/>
  <c r="E429" i="51" s="1"/>
  <c r="I62" i="1"/>
  <c r="J62" i="1"/>
  <c r="D610" i="51" s="1"/>
  <c r="K62" i="1"/>
  <c r="E610" i="51" s="1"/>
  <c r="I63" i="1"/>
  <c r="J63" i="1"/>
  <c r="D217" i="51" s="1"/>
  <c r="K63" i="1"/>
  <c r="E217" i="51" s="1"/>
  <c r="I64" i="1"/>
  <c r="J64" i="1"/>
  <c r="D729" i="51" s="1"/>
  <c r="K64" i="1"/>
  <c r="E729" i="51" s="1"/>
  <c r="I65" i="1"/>
  <c r="J65" i="1"/>
  <c r="D118" i="51" s="1"/>
  <c r="K65" i="1"/>
  <c r="E118" i="51" s="1"/>
  <c r="I66" i="1"/>
  <c r="J66" i="1"/>
  <c r="D42" i="51" s="1"/>
  <c r="K66" i="1"/>
  <c r="E42" i="51" s="1"/>
  <c r="I67" i="1"/>
  <c r="J67" i="1"/>
  <c r="D58" i="51" s="1"/>
  <c r="K67" i="1"/>
  <c r="E58" i="51" s="1"/>
  <c r="I68" i="1"/>
  <c r="J68" i="1"/>
  <c r="D587" i="51" s="1"/>
  <c r="K68" i="1"/>
  <c r="E587" i="51" s="1"/>
  <c r="I69" i="1"/>
  <c r="J69" i="1"/>
  <c r="D697" i="51" s="1"/>
  <c r="K69" i="1"/>
  <c r="E697" i="51" s="1"/>
  <c r="I70" i="1"/>
  <c r="J70" i="1"/>
  <c r="D25" i="51" s="1"/>
  <c r="K70" i="1"/>
  <c r="E25" i="51" s="1"/>
  <c r="I71" i="1"/>
  <c r="J71" i="1"/>
  <c r="D657" i="51" s="1"/>
  <c r="K71" i="1"/>
  <c r="E657" i="51" s="1"/>
  <c r="I72" i="1"/>
  <c r="J72" i="1"/>
  <c r="D258" i="51" s="1"/>
  <c r="K72" i="1"/>
  <c r="E258" i="51" s="1"/>
  <c r="I73" i="1"/>
  <c r="J73" i="1"/>
  <c r="D698" i="51" s="1"/>
  <c r="K73" i="1"/>
  <c r="E698" i="51" s="1"/>
  <c r="I74" i="1"/>
  <c r="J74" i="1"/>
  <c r="D513" i="51" s="1"/>
  <c r="K74" i="1"/>
  <c r="E513" i="51" s="1"/>
  <c r="I75" i="1"/>
  <c r="J75" i="1"/>
  <c r="D714" i="51" s="1"/>
  <c r="K75" i="1"/>
  <c r="E714" i="51" s="1"/>
  <c r="I76" i="1"/>
  <c r="J76" i="1"/>
  <c r="D191" i="51" s="1"/>
  <c r="K76" i="1"/>
  <c r="E191" i="51" s="1"/>
  <c r="I77" i="1"/>
  <c r="J77" i="1"/>
  <c r="D79" i="51" s="1"/>
  <c r="K77" i="1"/>
  <c r="E79" i="51" s="1"/>
  <c r="I78" i="1"/>
  <c r="J78" i="1"/>
  <c r="D288" i="51" s="1"/>
  <c r="K78" i="1"/>
  <c r="E288" i="51" s="1"/>
  <c r="I79" i="1"/>
  <c r="H250" i="52" s="1"/>
  <c r="P250" i="52" s="1"/>
  <c r="J79" i="1"/>
  <c r="D52" i="51" s="1"/>
  <c r="K79" i="1"/>
  <c r="E52" i="51" s="1"/>
  <c r="I80" i="1"/>
  <c r="J80" i="1"/>
  <c r="D137" i="51" s="1"/>
  <c r="K80" i="1"/>
  <c r="E137" i="51" s="1"/>
  <c r="I81" i="1"/>
  <c r="J81" i="1"/>
  <c r="D43" i="51" s="1"/>
  <c r="K81" i="1"/>
  <c r="E43" i="51" s="1"/>
  <c r="I82" i="1"/>
  <c r="J82" i="1"/>
  <c r="D347" i="51" s="1"/>
  <c r="K82" i="1"/>
  <c r="E347" i="51" s="1"/>
  <c r="I83" i="1"/>
  <c r="J83" i="1"/>
  <c r="D60" i="51" s="1"/>
  <c r="K83" i="1"/>
  <c r="E60" i="51" s="1"/>
  <c r="I84" i="1"/>
  <c r="J84" i="1"/>
  <c r="D303" i="51" s="1"/>
  <c r="K84" i="1"/>
  <c r="E303" i="51" s="1"/>
  <c r="I85" i="1"/>
  <c r="J85" i="1"/>
  <c r="D134" i="51" s="1"/>
  <c r="K85" i="1"/>
  <c r="E134" i="51" s="1"/>
  <c r="I86" i="1"/>
  <c r="J86" i="1"/>
  <c r="D543" i="51" s="1"/>
  <c r="K86" i="1"/>
  <c r="E543" i="51" s="1"/>
  <c r="I87" i="1"/>
  <c r="J87" i="1"/>
  <c r="D480" i="51" s="1"/>
  <c r="K87" i="1"/>
  <c r="E480" i="51" s="1"/>
  <c r="I88" i="1"/>
  <c r="J88" i="1"/>
  <c r="D478" i="51" s="1"/>
  <c r="K88" i="1"/>
  <c r="E478" i="51" s="1"/>
  <c r="I89" i="1"/>
  <c r="J89" i="1"/>
  <c r="D23" i="51" s="1"/>
  <c r="K89" i="1"/>
  <c r="E23" i="51" s="1"/>
  <c r="I90" i="1"/>
  <c r="J90" i="1"/>
  <c r="D141" i="51" s="1"/>
  <c r="K90" i="1"/>
  <c r="E141" i="51" s="1"/>
  <c r="I91" i="1"/>
  <c r="J91" i="1"/>
  <c r="D427" i="51" s="1"/>
  <c r="K91" i="1"/>
  <c r="E427" i="51" s="1"/>
  <c r="I92" i="1"/>
  <c r="J92" i="1"/>
  <c r="D194" i="51" s="1"/>
  <c r="K92" i="1"/>
  <c r="E194" i="51" s="1"/>
  <c r="I93" i="1"/>
  <c r="J93" i="1"/>
  <c r="D160" i="51" s="1"/>
  <c r="K93" i="1"/>
  <c r="E160" i="51" s="1"/>
  <c r="I94" i="1"/>
  <c r="J94" i="1"/>
  <c r="D702" i="51" s="1"/>
  <c r="K94" i="1"/>
  <c r="E702" i="51" s="1"/>
  <c r="I95" i="1"/>
  <c r="H103" i="52" s="1"/>
  <c r="P103" i="52" s="1"/>
  <c r="J95" i="1"/>
  <c r="D283" i="51" s="1"/>
  <c r="K95" i="1"/>
  <c r="E283" i="51" s="1"/>
  <c r="I96" i="1"/>
  <c r="J96" i="1"/>
  <c r="D712" i="51" s="1"/>
  <c r="K96" i="1"/>
  <c r="E712" i="51" s="1"/>
  <c r="I97" i="1"/>
  <c r="J97" i="1"/>
  <c r="D370" i="51" s="1"/>
  <c r="K97" i="1"/>
  <c r="E370" i="51" s="1"/>
  <c r="I98" i="1"/>
  <c r="J98" i="1"/>
  <c r="D177" i="51" s="1"/>
  <c r="K98" i="1"/>
  <c r="E177" i="51" s="1"/>
  <c r="I99" i="1"/>
  <c r="H464" i="52" s="1"/>
  <c r="P464" i="52" s="1"/>
  <c r="J99" i="1"/>
  <c r="D247" i="51" s="1"/>
  <c r="K99" i="1"/>
  <c r="E247" i="51" s="1"/>
  <c r="I100" i="1"/>
  <c r="J100" i="1"/>
  <c r="D285" i="51" s="1"/>
  <c r="K100" i="1"/>
  <c r="E285" i="51" s="1"/>
  <c r="I101" i="1"/>
  <c r="J101" i="1"/>
  <c r="D192" i="51" s="1"/>
  <c r="K101" i="1"/>
  <c r="E192" i="51" s="1"/>
  <c r="I102" i="1"/>
  <c r="J102" i="1"/>
  <c r="D336" i="51" s="1"/>
  <c r="K102" i="1"/>
  <c r="E336" i="51" s="1"/>
  <c r="I103" i="1"/>
  <c r="J103" i="1"/>
  <c r="D161" i="51" s="1"/>
  <c r="K103" i="1"/>
  <c r="E161" i="51" s="1"/>
  <c r="I104" i="1"/>
  <c r="J104" i="1"/>
  <c r="D393" i="51" s="1"/>
  <c r="K104" i="1"/>
  <c r="E393" i="51" s="1"/>
  <c r="I105" i="1"/>
  <c r="J105" i="1"/>
  <c r="D625" i="51" s="1"/>
  <c r="K105" i="1"/>
  <c r="E625" i="51" s="1"/>
  <c r="I106" i="1"/>
  <c r="J106" i="1"/>
  <c r="D206" i="51" s="1"/>
  <c r="K106" i="1"/>
  <c r="E206" i="51" s="1"/>
  <c r="I107" i="1"/>
  <c r="J107" i="1"/>
  <c r="D221" i="51" s="1"/>
  <c r="K107" i="1"/>
  <c r="E221" i="51" s="1"/>
  <c r="I108" i="1"/>
  <c r="J108" i="1"/>
  <c r="D228" i="51" s="1"/>
  <c r="K108" i="1"/>
  <c r="E228" i="51" s="1"/>
  <c r="I109" i="1"/>
  <c r="J109" i="1"/>
  <c r="D382" i="51" s="1"/>
  <c r="K109" i="1"/>
  <c r="E382" i="51" s="1"/>
  <c r="I110" i="1"/>
  <c r="J110" i="1"/>
  <c r="D673" i="51" s="1"/>
  <c r="K110" i="1"/>
  <c r="E673" i="51" s="1"/>
  <c r="I111" i="1"/>
  <c r="H157" i="52" s="1"/>
  <c r="P157" i="52" s="1"/>
  <c r="J111" i="1"/>
  <c r="D35" i="51" s="1"/>
  <c r="K111" i="1"/>
  <c r="E35" i="51" s="1"/>
  <c r="I112" i="1"/>
  <c r="J112" i="1"/>
  <c r="D728" i="51" s="1"/>
  <c r="K112" i="1"/>
  <c r="E728" i="51" s="1"/>
  <c r="I113" i="1"/>
  <c r="J113" i="1"/>
  <c r="D660" i="51" s="1"/>
  <c r="K113" i="1"/>
  <c r="E660" i="51" s="1"/>
  <c r="I114" i="1"/>
  <c r="J114" i="1"/>
  <c r="D390" i="51" s="1"/>
  <c r="K114" i="1"/>
  <c r="E390" i="51" s="1"/>
  <c r="I115" i="1"/>
  <c r="H555" i="52" s="1"/>
  <c r="P555" i="52" s="1"/>
  <c r="J115" i="1"/>
  <c r="D117" i="51" s="1"/>
  <c r="K115" i="1"/>
  <c r="E117" i="51" s="1"/>
  <c r="I116" i="1"/>
  <c r="J116" i="1"/>
  <c r="D674" i="51" s="1"/>
  <c r="K116" i="1"/>
  <c r="E674" i="51" s="1"/>
  <c r="I117" i="1"/>
  <c r="J117" i="1"/>
  <c r="D662" i="51" s="1"/>
  <c r="K117" i="1"/>
  <c r="E662" i="51" s="1"/>
  <c r="I118" i="1"/>
  <c r="J118" i="1"/>
  <c r="D62" i="51" s="1"/>
  <c r="K118" i="1"/>
  <c r="E62" i="51" s="1"/>
  <c r="I119" i="1"/>
  <c r="H622" i="52" s="1"/>
  <c r="P622" i="52" s="1"/>
  <c r="J119" i="1"/>
  <c r="D76" i="51" s="1"/>
  <c r="K119" i="1"/>
  <c r="E76" i="51" s="1"/>
  <c r="I120" i="1"/>
  <c r="J120" i="1"/>
  <c r="D37" i="51" s="1"/>
  <c r="K120" i="1"/>
  <c r="E37" i="51" s="1"/>
  <c r="I121" i="1"/>
  <c r="J121" i="1"/>
  <c r="D28" i="51" s="1"/>
  <c r="K121" i="1"/>
  <c r="E28" i="51" s="1"/>
  <c r="I122" i="1"/>
  <c r="J122" i="1"/>
  <c r="D380" i="51" s="1"/>
  <c r="K122" i="1"/>
  <c r="E380" i="51" s="1"/>
  <c r="I123" i="1"/>
  <c r="J123" i="1"/>
  <c r="D476" i="51" s="1"/>
  <c r="K123" i="1"/>
  <c r="E476" i="51" s="1"/>
  <c r="I124" i="1"/>
  <c r="J124" i="1"/>
  <c r="D239" i="51" s="1"/>
  <c r="K124" i="1"/>
  <c r="E239" i="51" s="1"/>
  <c r="I125" i="1"/>
  <c r="J125" i="1"/>
  <c r="D163" i="51" s="1"/>
  <c r="K125" i="1"/>
  <c r="E163" i="51" s="1"/>
  <c r="I126" i="1"/>
  <c r="J126" i="1"/>
  <c r="D142" i="51" s="1"/>
  <c r="K126" i="1"/>
  <c r="E142" i="51" s="1"/>
  <c r="I127" i="1"/>
  <c r="J127" i="1"/>
  <c r="D738" i="51" s="1"/>
  <c r="K127" i="1"/>
  <c r="E738" i="51" s="1"/>
  <c r="I128" i="1"/>
  <c r="J128" i="1"/>
  <c r="D711" i="51" s="1"/>
  <c r="K128" i="1"/>
  <c r="E711" i="51" s="1"/>
  <c r="I129" i="1"/>
  <c r="J129" i="1"/>
  <c r="D129" i="51" s="1"/>
  <c r="K129" i="1"/>
  <c r="E129" i="51" s="1"/>
  <c r="I130" i="1"/>
  <c r="J130" i="1"/>
  <c r="D13" i="51" s="1"/>
  <c r="K130" i="1"/>
  <c r="E13" i="51" s="1"/>
  <c r="I131" i="1"/>
  <c r="H375" i="52" s="1"/>
  <c r="P375" i="52" s="1"/>
  <c r="J131" i="1"/>
  <c r="D518" i="51" s="1"/>
  <c r="K131" i="1"/>
  <c r="E518" i="51" s="1"/>
  <c r="I132" i="1"/>
  <c r="J132" i="1"/>
  <c r="D423" i="51" s="1"/>
  <c r="K132" i="1"/>
  <c r="E423" i="51" s="1"/>
  <c r="I133" i="1"/>
  <c r="J133" i="1"/>
  <c r="D171" i="51" s="1"/>
  <c r="K133" i="1"/>
  <c r="E171" i="51" s="1"/>
  <c r="I134" i="1"/>
  <c r="J134" i="1"/>
  <c r="D502" i="51" s="1"/>
  <c r="K134" i="1"/>
  <c r="E502" i="51" s="1"/>
  <c r="I135" i="1"/>
  <c r="H692" i="52" s="1"/>
  <c r="P692" i="52" s="1"/>
  <c r="J135" i="1"/>
  <c r="D372" i="51" s="1"/>
  <c r="K135" i="1"/>
  <c r="E372" i="51" s="1"/>
  <c r="I136" i="1"/>
  <c r="J136" i="1"/>
  <c r="D630" i="51" s="1"/>
  <c r="K136" i="1"/>
  <c r="E630" i="51" s="1"/>
  <c r="I137" i="1"/>
  <c r="J137" i="1"/>
  <c r="D520" i="51" s="1"/>
  <c r="K137" i="1"/>
  <c r="E520" i="51" s="1"/>
  <c r="I138" i="1"/>
  <c r="J138" i="1"/>
  <c r="D629" i="51" s="1"/>
  <c r="K138" i="1"/>
  <c r="E629" i="51" s="1"/>
  <c r="I139" i="1"/>
  <c r="J139" i="1"/>
  <c r="D511" i="51" s="1"/>
  <c r="K139" i="1"/>
  <c r="E511" i="51" s="1"/>
  <c r="I140" i="1"/>
  <c r="J140" i="1"/>
  <c r="D623" i="51" s="1"/>
  <c r="K140" i="1"/>
  <c r="E623" i="51" s="1"/>
  <c r="I141" i="1"/>
  <c r="J141" i="1"/>
  <c r="D435" i="51" s="1"/>
  <c r="K141" i="1"/>
  <c r="E435" i="51" s="1"/>
  <c r="I142" i="1"/>
  <c r="J142" i="1"/>
  <c r="D474" i="51" s="1"/>
  <c r="K142" i="1"/>
  <c r="E474" i="51" s="1"/>
  <c r="I143" i="1"/>
  <c r="H672" i="52" s="1"/>
  <c r="P672" i="52" s="1"/>
  <c r="J143" i="1"/>
  <c r="D151" i="51" s="1"/>
  <c r="K143" i="1"/>
  <c r="E151" i="51" s="1"/>
  <c r="I144" i="1"/>
  <c r="J144" i="1"/>
  <c r="D411" i="51" s="1"/>
  <c r="K144" i="1"/>
  <c r="E411" i="51" s="1"/>
  <c r="I145" i="1"/>
  <c r="J145" i="1"/>
  <c r="D392" i="51" s="1"/>
  <c r="K145" i="1"/>
  <c r="E392" i="51" s="1"/>
  <c r="I146" i="1"/>
  <c r="J146" i="1"/>
  <c r="D219" i="51" s="1"/>
  <c r="K146" i="1"/>
  <c r="E219" i="51" s="1"/>
  <c r="I147" i="1"/>
  <c r="H535" i="52" s="1"/>
  <c r="P535" i="52" s="1"/>
  <c r="J147" i="1"/>
  <c r="D256" i="51" s="1"/>
  <c r="K147" i="1"/>
  <c r="E256" i="51" s="1"/>
  <c r="I148" i="1"/>
  <c r="J148" i="1"/>
  <c r="D40" i="51" s="1"/>
  <c r="K148" i="1"/>
  <c r="E40" i="51" s="1"/>
  <c r="I149" i="1"/>
  <c r="J149" i="1"/>
  <c r="D39" i="51" s="1"/>
  <c r="K149" i="1"/>
  <c r="E39" i="51" s="1"/>
  <c r="I150" i="1"/>
  <c r="J150" i="1"/>
  <c r="D173" i="51" s="1"/>
  <c r="K150" i="1"/>
  <c r="E173" i="51" s="1"/>
  <c r="I151" i="1"/>
  <c r="H263" i="52" s="1"/>
  <c r="P263" i="52" s="1"/>
  <c r="J151" i="1"/>
  <c r="D534" i="51" s="1"/>
  <c r="K151" i="1"/>
  <c r="E534" i="51" s="1"/>
  <c r="I152" i="1"/>
  <c r="J152" i="1"/>
  <c r="D516" i="51" s="1"/>
  <c r="K152" i="1"/>
  <c r="E516" i="51" s="1"/>
  <c r="I153" i="1"/>
  <c r="J153" i="1"/>
  <c r="D540" i="51" s="1"/>
  <c r="K153" i="1"/>
  <c r="E540" i="51" s="1"/>
  <c r="I154" i="1"/>
  <c r="J154" i="1"/>
  <c r="D485" i="51" s="1"/>
  <c r="K154" i="1"/>
  <c r="E485" i="51" s="1"/>
  <c r="I155" i="1"/>
  <c r="J155" i="1"/>
  <c r="D296" i="51" s="1"/>
  <c r="K155" i="1"/>
  <c r="E296" i="51" s="1"/>
  <c r="I156" i="1"/>
  <c r="J156" i="1"/>
  <c r="D310" i="51" s="1"/>
  <c r="K156" i="1"/>
  <c r="E310" i="51" s="1"/>
  <c r="I157" i="1"/>
  <c r="J157" i="1"/>
  <c r="D420" i="51" s="1"/>
  <c r="K157" i="1"/>
  <c r="E420" i="51" s="1"/>
  <c r="I158" i="1"/>
  <c r="J158" i="1"/>
  <c r="D421" i="51" s="1"/>
  <c r="K158" i="1"/>
  <c r="E421" i="51" s="1"/>
  <c r="I159" i="1"/>
  <c r="H708" i="52" s="1"/>
  <c r="P708" i="52" s="1"/>
  <c r="J159" i="1"/>
  <c r="D284" i="51" s="1"/>
  <c r="K159" i="1"/>
  <c r="E284" i="51" s="1"/>
  <c r="I160" i="1"/>
  <c r="J160" i="1"/>
  <c r="D713" i="51" s="1"/>
  <c r="K160" i="1"/>
  <c r="E713" i="51" s="1"/>
  <c r="I161" i="1"/>
  <c r="J161" i="1"/>
  <c r="D716" i="51" s="1"/>
  <c r="K161" i="1"/>
  <c r="E716" i="51" s="1"/>
  <c r="I162" i="1"/>
  <c r="J162" i="1"/>
  <c r="D585" i="51" s="1"/>
  <c r="K162" i="1"/>
  <c r="E585" i="51" s="1"/>
  <c r="I163" i="1"/>
  <c r="H181" i="52" s="1"/>
  <c r="P181" i="52" s="1"/>
  <c r="J163" i="1"/>
  <c r="D73" i="51" s="1"/>
  <c r="K163" i="1"/>
  <c r="E73" i="51" s="1"/>
  <c r="I164" i="1"/>
  <c r="J164" i="1"/>
  <c r="D498" i="51" s="1"/>
  <c r="K164" i="1"/>
  <c r="E498" i="51" s="1"/>
  <c r="I165" i="1"/>
  <c r="J165" i="1"/>
  <c r="D226" i="51" s="1"/>
  <c r="K165" i="1"/>
  <c r="E226" i="51" s="1"/>
  <c r="I166" i="1"/>
  <c r="J166" i="1"/>
  <c r="D114" i="51" s="1"/>
  <c r="K166" i="1"/>
  <c r="E114" i="51" s="1"/>
  <c r="I167" i="1"/>
  <c r="J167" i="1"/>
  <c r="D201" i="51" s="1"/>
  <c r="K167" i="1"/>
  <c r="E201" i="51" s="1"/>
  <c r="I168" i="1"/>
  <c r="J168" i="1"/>
  <c r="D389" i="51" s="1"/>
  <c r="K168" i="1"/>
  <c r="E389" i="51" s="1"/>
  <c r="I169" i="1"/>
  <c r="J169" i="1"/>
  <c r="D555" i="51" s="1"/>
  <c r="K169" i="1"/>
  <c r="E555" i="51" s="1"/>
  <c r="I170" i="1"/>
  <c r="J170" i="1"/>
  <c r="D83" i="51" s="1"/>
  <c r="K170" i="1"/>
  <c r="E83" i="51" s="1"/>
  <c r="I171" i="1"/>
  <c r="J171" i="1"/>
  <c r="D452" i="51" s="1"/>
  <c r="K171" i="1"/>
  <c r="E452" i="51" s="1"/>
  <c r="I172" i="1"/>
  <c r="J172" i="1"/>
  <c r="D448" i="51" s="1"/>
  <c r="K172" i="1"/>
  <c r="E448" i="51" s="1"/>
  <c r="I173" i="1"/>
  <c r="J173" i="1"/>
  <c r="D210" i="51" s="1"/>
  <c r="K173" i="1"/>
  <c r="E210" i="51" s="1"/>
  <c r="I174" i="1"/>
  <c r="J174" i="1"/>
  <c r="D267" i="51" s="1"/>
  <c r="K174" i="1"/>
  <c r="E267" i="51" s="1"/>
  <c r="I175" i="1"/>
  <c r="H678" i="52" s="1"/>
  <c r="P678" i="52" s="1"/>
  <c r="J175" i="1"/>
  <c r="D605" i="51" s="1"/>
  <c r="K175" i="1"/>
  <c r="E605" i="51" s="1"/>
  <c r="I176" i="1"/>
  <c r="J176" i="1"/>
  <c r="D611" i="51" s="1"/>
  <c r="K176" i="1"/>
  <c r="E611" i="51" s="1"/>
  <c r="I177" i="1"/>
  <c r="J177" i="1"/>
  <c r="D493" i="51" s="1"/>
  <c r="K177" i="1"/>
  <c r="E493" i="51" s="1"/>
  <c r="I178" i="1"/>
  <c r="J178" i="1"/>
  <c r="D187" i="51" s="1"/>
  <c r="K178" i="1"/>
  <c r="E187" i="51" s="1"/>
  <c r="I179" i="1"/>
  <c r="J179" i="1"/>
  <c r="D557" i="51" s="1"/>
  <c r="K179" i="1"/>
  <c r="E557" i="51" s="1"/>
  <c r="I180" i="1"/>
  <c r="J180" i="1"/>
  <c r="D434" i="51" s="1"/>
  <c r="K180" i="1"/>
  <c r="E434" i="51" s="1"/>
  <c r="I181" i="1"/>
  <c r="J181" i="1"/>
  <c r="D315" i="51" s="1"/>
  <c r="K181" i="1"/>
  <c r="E315" i="51" s="1"/>
  <c r="I182" i="1"/>
  <c r="J182" i="1"/>
  <c r="D744" i="51" s="1"/>
  <c r="K182" i="1"/>
  <c r="E744" i="51" s="1"/>
  <c r="I183" i="1"/>
  <c r="H144" i="52" s="1"/>
  <c r="P144" i="52" s="1"/>
  <c r="J183" i="1"/>
  <c r="D54" i="51" s="1"/>
  <c r="K183" i="1"/>
  <c r="E54" i="51" s="1"/>
  <c r="I184" i="1"/>
  <c r="J184" i="1"/>
  <c r="D132" i="51" s="1"/>
  <c r="K184" i="1"/>
  <c r="E132" i="51" s="1"/>
  <c r="I185" i="1"/>
  <c r="J185" i="1"/>
  <c r="D654" i="51" s="1"/>
  <c r="K185" i="1"/>
  <c r="E654" i="51" s="1"/>
  <c r="I186" i="1"/>
  <c r="J186" i="1"/>
  <c r="D424" i="51" s="1"/>
  <c r="K186" i="1"/>
  <c r="E424" i="51" s="1"/>
  <c r="I187" i="1"/>
  <c r="J187" i="1"/>
  <c r="D154" i="51" s="1"/>
  <c r="K187" i="1"/>
  <c r="E154" i="51" s="1"/>
  <c r="I188" i="1"/>
  <c r="J188" i="1"/>
  <c r="D280" i="51" s="1"/>
  <c r="K188" i="1"/>
  <c r="E280" i="51" s="1"/>
  <c r="I189" i="1"/>
  <c r="J189" i="1"/>
  <c r="D736" i="51" s="1"/>
  <c r="K189" i="1"/>
  <c r="E736" i="51" s="1"/>
  <c r="I190" i="1"/>
  <c r="J190" i="1"/>
  <c r="D524" i="51" s="1"/>
  <c r="K190" i="1"/>
  <c r="E524" i="51" s="1"/>
  <c r="I191" i="1"/>
  <c r="H195" i="52" s="1"/>
  <c r="P195" i="52" s="1"/>
  <c r="J191" i="1"/>
  <c r="D329" i="51" s="1"/>
  <c r="K191" i="1"/>
  <c r="E329" i="51" s="1"/>
  <c r="I192" i="1"/>
  <c r="J192" i="1"/>
  <c r="D366" i="51" s="1"/>
  <c r="K192" i="1"/>
  <c r="E366" i="51" s="1"/>
  <c r="I193" i="1"/>
  <c r="J193" i="1"/>
  <c r="D415" i="51" s="1"/>
  <c r="K193" i="1"/>
  <c r="E415" i="51" s="1"/>
  <c r="I194" i="1"/>
  <c r="J194" i="1"/>
  <c r="D323" i="51" s="1"/>
  <c r="K194" i="1"/>
  <c r="E323" i="51" s="1"/>
  <c r="I195" i="1"/>
  <c r="H65" i="52" s="1"/>
  <c r="P65" i="52" s="1"/>
  <c r="J195" i="1"/>
  <c r="D116" i="51" s="1"/>
  <c r="K195" i="1"/>
  <c r="E116" i="51" s="1"/>
  <c r="I196" i="1"/>
  <c r="J196" i="1"/>
  <c r="D197" i="51" s="1"/>
  <c r="K196" i="1"/>
  <c r="E197" i="51" s="1"/>
  <c r="I197" i="1"/>
  <c r="J197" i="1"/>
  <c r="D295" i="51" s="1"/>
  <c r="K197" i="1"/>
  <c r="E295" i="51" s="1"/>
  <c r="I198" i="1"/>
  <c r="J198" i="1"/>
  <c r="D405" i="51" s="1"/>
  <c r="K198" i="1"/>
  <c r="E405" i="51" s="1"/>
  <c r="I199" i="1"/>
  <c r="H110" i="52" s="1"/>
  <c r="P110" i="52" s="1"/>
  <c r="J199" i="1"/>
  <c r="D265" i="51" s="1"/>
  <c r="K199" i="1"/>
  <c r="E265" i="51" s="1"/>
  <c r="I200" i="1"/>
  <c r="J200" i="1"/>
  <c r="D651" i="51" s="1"/>
  <c r="K200" i="1"/>
  <c r="E651" i="51" s="1"/>
  <c r="I201" i="1"/>
  <c r="J201" i="1"/>
  <c r="D350" i="51" s="1"/>
  <c r="K201" i="1"/>
  <c r="E350" i="51" s="1"/>
  <c r="I202" i="1"/>
  <c r="J202" i="1"/>
  <c r="D469" i="51" s="1"/>
  <c r="K202" i="1"/>
  <c r="E469" i="51" s="1"/>
  <c r="I203" i="1"/>
  <c r="H24" i="52" s="1"/>
  <c r="P24" i="52" s="1"/>
  <c r="J203" i="1"/>
  <c r="D402" i="51" s="1"/>
  <c r="K203" i="1"/>
  <c r="E402" i="51" s="1"/>
  <c r="I204" i="1"/>
  <c r="J204" i="1"/>
  <c r="D130" i="51" s="1"/>
  <c r="K204" i="1"/>
  <c r="E130" i="51" s="1"/>
  <c r="I205" i="1"/>
  <c r="J205" i="1"/>
  <c r="D354" i="51" s="1"/>
  <c r="K205" i="1"/>
  <c r="E354" i="51" s="1"/>
  <c r="I206" i="1"/>
  <c r="J206" i="1"/>
  <c r="D619" i="51" s="1"/>
  <c r="K206" i="1"/>
  <c r="E619" i="51" s="1"/>
  <c r="I207" i="1"/>
  <c r="J207" i="1"/>
  <c r="D690" i="51" s="1"/>
  <c r="K207" i="1"/>
  <c r="E690" i="51" s="1"/>
  <c r="I208" i="1"/>
  <c r="J208" i="1"/>
  <c r="D442" i="51" s="1"/>
  <c r="K208" i="1"/>
  <c r="E442" i="51" s="1"/>
  <c r="I209" i="1"/>
  <c r="J209" i="1"/>
  <c r="D483" i="51" s="1"/>
  <c r="K209" i="1"/>
  <c r="E483" i="51" s="1"/>
  <c r="I210" i="1"/>
  <c r="J210" i="1"/>
  <c r="D311" i="51" s="1"/>
  <c r="K210" i="1"/>
  <c r="E311" i="51" s="1"/>
  <c r="I211" i="1"/>
  <c r="J211" i="1"/>
  <c r="D218" i="51" s="1"/>
  <c r="K211" i="1"/>
  <c r="E218" i="51" s="1"/>
  <c r="I212" i="1"/>
  <c r="J212" i="1"/>
  <c r="D624" i="51" s="1"/>
  <c r="K212" i="1"/>
  <c r="E624" i="51" s="1"/>
  <c r="I213" i="1"/>
  <c r="J213" i="1"/>
  <c r="D700" i="51" s="1"/>
  <c r="K213" i="1"/>
  <c r="E700" i="51" s="1"/>
  <c r="I214" i="1"/>
  <c r="J214" i="1"/>
  <c r="D272" i="51" s="1"/>
  <c r="K214" i="1"/>
  <c r="E272" i="51" s="1"/>
  <c r="I215" i="1"/>
  <c r="J215" i="1"/>
  <c r="D731" i="51" s="1"/>
  <c r="K215" i="1"/>
  <c r="E731" i="51" s="1"/>
  <c r="I216" i="1"/>
  <c r="J216" i="1"/>
  <c r="D397" i="51" s="1"/>
  <c r="K216" i="1"/>
  <c r="E397" i="51" s="1"/>
  <c r="I217" i="1"/>
  <c r="J217" i="1"/>
  <c r="D92" i="51" s="1"/>
  <c r="K217" i="1"/>
  <c r="E92" i="51" s="1"/>
  <c r="I218" i="1"/>
  <c r="J218" i="1"/>
  <c r="D86" i="51" s="1"/>
  <c r="K218" i="1"/>
  <c r="E86" i="51" s="1"/>
  <c r="I219" i="1"/>
  <c r="H296" i="52" s="1"/>
  <c r="J219" i="1"/>
  <c r="D102" i="51" s="1"/>
  <c r="K219" i="1"/>
  <c r="E102" i="51" s="1"/>
  <c r="I220" i="1"/>
  <c r="J220" i="1"/>
  <c r="D65" i="51" s="1"/>
  <c r="K220" i="1"/>
  <c r="E65" i="51" s="1"/>
  <c r="I221" i="1"/>
  <c r="J221" i="1"/>
  <c r="D270" i="51" s="1"/>
  <c r="K221" i="1"/>
  <c r="E270" i="51" s="1"/>
  <c r="I222" i="1"/>
  <c r="J222" i="1"/>
  <c r="D567" i="51" s="1"/>
  <c r="K222" i="1"/>
  <c r="E567" i="51" s="1"/>
  <c r="I223" i="1"/>
  <c r="H650" i="52" s="1"/>
  <c r="P650" i="52" s="1"/>
  <c r="J223" i="1"/>
  <c r="D472" i="51" s="1"/>
  <c r="K223" i="1"/>
  <c r="E472" i="51" s="1"/>
  <c r="I224" i="1"/>
  <c r="F225" i="2" s="1"/>
  <c r="J224" i="1"/>
  <c r="K224" i="1"/>
  <c r="I225" i="1"/>
  <c r="F226" i="2" s="1"/>
  <c r="J225" i="1"/>
  <c r="K225" i="1"/>
  <c r="I226" i="1"/>
  <c r="F227" i="2" s="1"/>
  <c r="J226" i="1"/>
  <c r="K226" i="1"/>
  <c r="I227" i="1"/>
  <c r="F228" i="2" s="1"/>
  <c r="J227" i="1"/>
  <c r="K227" i="1"/>
  <c r="I228" i="1"/>
  <c r="F229" i="2" s="1"/>
  <c r="J228" i="1"/>
  <c r="K228" i="1"/>
  <c r="I229" i="1"/>
  <c r="F230" i="2" s="1"/>
  <c r="J229" i="1"/>
  <c r="K229" i="1"/>
  <c r="I230" i="1"/>
  <c r="F231" i="2" s="1"/>
  <c r="J230" i="1"/>
  <c r="K230" i="1"/>
  <c r="I231" i="1"/>
  <c r="H81" i="52" s="1"/>
  <c r="P81" i="52" s="1"/>
  <c r="J231" i="1"/>
  <c r="D551" i="51" s="1"/>
  <c r="K231" i="1"/>
  <c r="E551" i="51" s="1"/>
  <c r="I232" i="1"/>
  <c r="J232" i="1"/>
  <c r="D436" i="51" s="1"/>
  <c r="K232" i="1"/>
  <c r="E436" i="51" s="1"/>
  <c r="I233" i="1"/>
  <c r="J233" i="1"/>
  <c r="D542" i="51" s="1"/>
  <c r="K233" i="1"/>
  <c r="E542" i="51" s="1"/>
  <c r="I234" i="1"/>
  <c r="J234" i="1"/>
  <c r="D685" i="51" s="1"/>
  <c r="K234" i="1"/>
  <c r="E685" i="51" s="1"/>
  <c r="I235" i="1"/>
  <c r="J235" i="1"/>
  <c r="D320" i="51" s="1"/>
  <c r="K235" i="1"/>
  <c r="E320" i="51" s="1"/>
  <c r="I236" i="1"/>
  <c r="J236" i="1"/>
  <c r="D179" i="51" s="1"/>
  <c r="K236" i="1"/>
  <c r="E179" i="51" s="1"/>
  <c r="I237" i="1"/>
  <c r="J237" i="1"/>
  <c r="D449" i="51" s="1"/>
  <c r="K237" i="1"/>
  <c r="E449" i="51" s="1"/>
  <c r="I238" i="1"/>
  <c r="J238" i="1"/>
  <c r="D384" i="51" s="1"/>
  <c r="K238" i="1"/>
  <c r="E384" i="51" s="1"/>
  <c r="I239" i="1"/>
  <c r="H338" i="52" s="1"/>
  <c r="P338" i="52" s="1"/>
  <c r="J239" i="1"/>
  <c r="D240" i="51" s="1"/>
  <c r="K239" i="1"/>
  <c r="E240" i="51" s="1"/>
  <c r="I240" i="1"/>
  <c r="J240" i="1"/>
  <c r="D269" i="51" s="1"/>
  <c r="K240" i="1"/>
  <c r="E269" i="51" s="1"/>
  <c r="I241" i="1"/>
  <c r="J241" i="1"/>
  <c r="D77" i="51" s="1"/>
  <c r="K241" i="1"/>
  <c r="E77" i="51" s="1"/>
  <c r="I242" i="1"/>
  <c r="J242" i="1"/>
  <c r="D293" i="51" s="1"/>
  <c r="K242" i="1"/>
  <c r="E293" i="51" s="1"/>
  <c r="I243" i="1"/>
  <c r="J243" i="1"/>
  <c r="D353" i="51" s="1"/>
  <c r="K243" i="1"/>
  <c r="E353" i="51" s="1"/>
  <c r="I244" i="1"/>
  <c r="J244" i="1"/>
  <c r="D313" i="51" s="1"/>
  <c r="K244" i="1"/>
  <c r="E313" i="51" s="1"/>
  <c r="I245" i="1"/>
  <c r="J245" i="1"/>
  <c r="D548" i="51" s="1"/>
  <c r="K245" i="1"/>
  <c r="E548" i="51" s="1"/>
  <c r="I246" i="1"/>
  <c r="J246" i="1"/>
  <c r="D140" i="51" s="1"/>
  <c r="K246" i="1"/>
  <c r="E140" i="51" s="1"/>
  <c r="I247" i="1"/>
  <c r="H556" i="52" s="1"/>
  <c r="P556" i="52" s="1"/>
  <c r="J247" i="1"/>
  <c r="D739" i="51" s="1"/>
  <c r="K247" i="1"/>
  <c r="E739" i="51" s="1"/>
  <c r="I248" i="1"/>
  <c r="J248" i="1"/>
  <c r="D726" i="51" s="1"/>
  <c r="K248" i="1"/>
  <c r="E726" i="51" s="1"/>
  <c r="I249" i="1"/>
  <c r="J249" i="1"/>
  <c r="D708" i="51" s="1"/>
  <c r="K249" i="1"/>
  <c r="E708" i="51" s="1"/>
  <c r="I250" i="1"/>
  <c r="J250" i="1"/>
  <c r="D185" i="51" s="1"/>
  <c r="K250" i="1"/>
  <c r="E185" i="51" s="1"/>
  <c r="I251" i="1"/>
  <c r="J251" i="1"/>
  <c r="D301" i="51" s="1"/>
  <c r="K251" i="1"/>
  <c r="E301" i="51" s="1"/>
  <c r="I252" i="1"/>
  <c r="J252" i="1"/>
  <c r="D606" i="51" s="1"/>
  <c r="K252" i="1"/>
  <c r="E606" i="51" s="1"/>
  <c r="I253" i="1"/>
  <c r="J253" i="1"/>
  <c r="D215" i="51" s="1"/>
  <c r="K253" i="1"/>
  <c r="E215" i="51" s="1"/>
  <c r="I254" i="1"/>
  <c r="J254" i="1"/>
  <c r="D113" i="51" s="1"/>
  <c r="K254" i="1"/>
  <c r="E113" i="51" s="1"/>
  <c r="I255" i="1"/>
  <c r="J255" i="1"/>
  <c r="D106" i="51" s="1"/>
  <c r="K255" i="1"/>
  <c r="E106" i="51" s="1"/>
  <c r="I256" i="1"/>
  <c r="J256" i="1"/>
  <c r="D211" i="51" s="1"/>
  <c r="K256" i="1"/>
  <c r="E211" i="51" s="1"/>
  <c r="I257" i="1"/>
  <c r="J257" i="1"/>
  <c r="D299" i="51" s="1"/>
  <c r="K257" i="1"/>
  <c r="E299" i="51" s="1"/>
  <c r="I258" i="1"/>
  <c r="J258" i="1"/>
  <c r="D682" i="51" s="1"/>
  <c r="K258" i="1"/>
  <c r="E682" i="51" s="1"/>
  <c r="I259" i="1"/>
  <c r="H99" i="52" s="1"/>
  <c r="P99" i="52" s="1"/>
  <c r="J259" i="1"/>
  <c r="D229" i="51" s="1"/>
  <c r="K259" i="1"/>
  <c r="E229" i="51" s="1"/>
  <c r="I260" i="1"/>
  <c r="J260" i="1"/>
  <c r="D416" i="51" s="1"/>
  <c r="K260" i="1"/>
  <c r="E416" i="51" s="1"/>
  <c r="I261" i="1"/>
  <c r="J261" i="1"/>
  <c r="D455" i="51" s="1"/>
  <c r="K261" i="1"/>
  <c r="E455" i="51" s="1"/>
  <c r="I262" i="1"/>
  <c r="J262" i="1"/>
  <c r="D236" i="51" s="1"/>
  <c r="K262" i="1"/>
  <c r="E236" i="51" s="1"/>
  <c r="I263" i="1"/>
  <c r="H731" i="52" s="1"/>
  <c r="P731" i="52" s="1"/>
  <c r="J263" i="1"/>
  <c r="D190" i="51" s="1"/>
  <c r="K263" i="1"/>
  <c r="E190" i="51" s="1"/>
  <c r="I264" i="1"/>
  <c r="J264" i="1"/>
  <c r="D396" i="51" s="1"/>
  <c r="K264" i="1"/>
  <c r="E396" i="51" s="1"/>
  <c r="I265" i="1"/>
  <c r="J265" i="1"/>
  <c r="D617" i="51" s="1"/>
  <c r="K265" i="1"/>
  <c r="E617" i="51" s="1"/>
  <c r="I266" i="1"/>
  <c r="J266" i="1"/>
  <c r="D608" i="51" s="1"/>
  <c r="K266" i="1"/>
  <c r="E608" i="51" s="1"/>
  <c r="I267" i="1"/>
  <c r="J267" i="1"/>
  <c r="D457" i="51" s="1"/>
  <c r="K267" i="1"/>
  <c r="E457" i="51" s="1"/>
  <c r="I268" i="1"/>
  <c r="J268" i="1"/>
  <c r="D205" i="51" s="1"/>
  <c r="K268" i="1"/>
  <c r="E205" i="51" s="1"/>
  <c r="I269" i="1"/>
  <c r="J269" i="1"/>
  <c r="D684" i="51" s="1"/>
  <c r="K269" i="1"/>
  <c r="E684" i="51" s="1"/>
  <c r="I270" i="1"/>
  <c r="J270" i="1"/>
  <c r="D515" i="51" s="1"/>
  <c r="K270" i="1"/>
  <c r="E515" i="51" s="1"/>
  <c r="I271" i="1"/>
  <c r="J271" i="1"/>
  <c r="D609" i="51" s="1"/>
  <c r="K271" i="1"/>
  <c r="E609" i="51" s="1"/>
  <c r="I272" i="1"/>
  <c r="J272" i="1"/>
  <c r="D499" i="51" s="1"/>
  <c r="K272" i="1"/>
  <c r="E499" i="51" s="1"/>
  <c r="I273" i="1"/>
  <c r="J273" i="1"/>
  <c r="D475" i="51" s="1"/>
  <c r="K273" i="1"/>
  <c r="E475" i="51" s="1"/>
  <c r="I274" i="1"/>
  <c r="J274" i="1"/>
  <c r="D481" i="51" s="1"/>
  <c r="K274" i="1"/>
  <c r="E481" i="51" s="1"/>
  <c r="I275" i="1"/>
  <c r="J275" i="1"/>
  <c r="D104" i="51" s="1"/>
  <c r="K275" i="1"/>
  <c r="E104" i="51" s="1"/>
  <c r="I276" i="1"/>
  <c r="J276" i="1"/>
  <c r="D101" i="51" s="1"/>
  <c r="K276" i="1"/>
  <c r="E101" i="51" s="1"/>
  <c r="I277" i="1"/>
  <c r="J277" i="1"/>
  <c r="D695" i="51" s="1"/>
  <c r="K277" i="1"/>
  <c r="E695" i="51" s="1"/>
  <c r="I278" i="1"/>
  <c r="J278" i="1"/>
  <c r="D428" i="51" s="1"/>
  <c r="K278" i="1"/>
  <c r="E428" i="51" s="1"/>
  <c r="I279" i="1"/>
  <c r="H628" i="52" s="1"/>
  <c r="P628" i="52" s="1"/>
  <c r="J279" i="1"/>
  <c r="D484" i="51" s="1"/>
  <c r="K279" i="1"/>
  <c r="E484" i="51" s="1"/>
  <c r="I280" i="1"/>
  <c r="J280" i="1"/>
  <c r="D746" i="51" s="1"/>
  <c r="K280" i="1"/>
  <c r="E746" i="51" s="1"/>
  <c r="I281" i="1"/>
  <c r="J281" i="1"/>
  <c r="D432" i="51" s="1"/>
  <c r="K281" i="1"/>
  <c r="E432" i="51" s="1"/>
  <c r="I282" i="1"/>
  <c r="J282" i="1"/>
  <c r="D391" i="51" s="1"/>
  <c r="K282" i="1"/>
  <c r="E391" i="51" s="1"/>
  <c r="I283" i="1"/>
  <c r="H393" i="52" s="1"/>
  <c r="P393" i="52" s="1"/>
  <c r="J283" i="1"/>
  <c r="D539" i="51" s="1"/>
  <c r="K283" i="1"/>
  <c r="E539" i="51" s="1"/>
  <c r="I284" i="1"/>
  <c r="J284" i="1"/>
  <c r="D645" i="51" s="1"/>
  <c r="K284" i="1"/>
  <c r="E645" i="51" s="1"/>
  <c r="I285" i="1"/>
  <c r="J285" i="1"/>
  <c r="D406" i="51" s="1"/>
  <c r="K285" i="1"/>
  <c r="E406" i="51" s="1"/>
  <c r="I286" i="1"/>
  <c r="J286" i="1"/>
  <c r="D546" i="51" s="1"/>
  <c r="K286" i="1"/>
  <c r="E546" i="51" s="1"/>
  <c r="I287" i="1"/>
  <c r="J287" i="1"/>
  <c r="D531" i="51" s="1"/>
  <c r="K287" i="1"/>
  <c r="E531" i="51" s="1"/>
  <c r="I288" i="1"/>
  <c r="J288" i="1"/>
  <c r="D547" i="51" s="1"/>
  <c r="K288" i="1"/>
  <c r="E547" i="51" s="1"/>
  <c r="I289" i="1"/>
  <c r="J289" i="1"/>
  <c r="D756" i="51" s="1"/>
  <c r="K289" i="1"/>
  <c r="E756" i="51" s="1"/>
  <c r="I290" i="1"/>
  <c r="J290" i="1"/>
  <c r="D579" i="51" s="1"/>
  <c r="K290" i="1"/>
  <c r="E579" i="51" s="1"/>
  <c r="I291" i="1"/>
  <c r="J291" i="1"/>
  <c r="D544" i="51" s="1"/>
  <c r="K291" i="1"/>
  <c r="E544" i="51" s="1"/>
  <c r="I292" i="1"/>
  <c r="J292" i="1"/>
  <c r="D333" i="51" s="1"/>
  <c r="K292" i="1"/>
  <c r="E333" i="51" s="1"/>
  <c r="I293" i="1"/>
  <c r="J293" i="1"/>
  <c r="D321" i="51" s="1"/>
  <c r="K293" i="1"/>
  <c r="E321" i="51" s="1"/>
  <c r="I294" i="1"/>
  <c r="J294" i="1"/>
  <c r="D27" i="51" s="1"/>
  <c r="K294" i="1"/>
  <c r="E27" i="51" s="1"/>
  <c r="I295" i="1"/>
  <c r="H570" i="52" s="1"/>
  <c r="P570" i="52" s="1"/>
  <c r="J295" i="1"/>
  <c r="D12" i="51" s="1"/>
  <c r="K295" i="1"/>
  <c r="E12" i="51" s="1"/>
  <c r="I296" i="1"/>
  <c r="J296" i="1"/>
  <c r="D155" i="51" s="1"/>
  <c r="K296" i="1"/>
  <c r="E155" i="51" s="1"/>
  <c r="I297" i="1"/>
  <c r="J297" i="1"/>
  <c r="D505" i="51" s="1"/>
  <c r="K297" i="1"/>
  <c r="E505" i="51" s="1"/>
  <c r="I298" i="1"/>
  <c r="J298" i="1"/>
  <c r="D50" i="51" s="1"/>
  <c r="K298" i="1"/>
  <c r="E50" i="51" s="1"/>
  <c r="I299" i="1"/>
  <c r="H619" i="52" s="1"/>
  <c r="P619" i="52" s="1"/>
  <c r="J299" i="1"/>
  <c r="D590" i="51" s="1"/>
  <c r="K299" i="1"/>
  <c r="E590" i="51" s="1"/>
  <c r="I300" i="1"/>
  <c r="J300" i="1"/>
  <c r="D364" i="51" s="1"/>
  <c r="K300" i="1"/>
  <c r="E364" i="51" s="1"/>
  <c r="I301" i="1"/>
  <c r="J301" i="1"/>
  <c r="D29" i="51" s="1"/>
  <c r="K301" i="1"/>
  <c r="E29" i="51" s="1"/>
  <c r="I302" i="1"/>
  <c r="J302" i="1"/>
  <c r="D189" i="51" s="1"/>
  <c r="K302" i="1"/>
  <c r="E189" i="51" s="1"/>
  <c r="I303" i="1"/>
  <c r="H364" i="52" s="1"/>
  <c r="P364" i="52" s="1"/>
  <c r="J303" i="1"/>
  <c r="D174" i="51" s="1"/>
  <c r="K303" i="1"/>
  <c r="E174" i="51" s="1"/>
  <c r="I304" i="1"/>
  <c r="J304" i="1"/>
  <c r="D195" i="51" s="1"/>
  <c r="K304" i="1"/>
  <c r="E195" i="51" s="1"/>
  <c r="I305" i="1"/>
  <c r="J305" i="1"/>
  <c r="D482" i="51" s="1"/>
  <c r="K305" i="1"/>
  <c r="E482" i="51" s="1"/>
  <c r="I306" i="1"/>
  <c r="J306" i="1"/>
  <c r="D584" i="51" s="1"/>
  <c r="K306" i="1"/>
  <c r="E584" i="51" s="1"/>
  <c r="I307" i="1"/>
  <c r="H286" i="52" s="1"/>
  <c r="P286" i="52" s="1"/>
  <c r="J307" i="1"/>
  <c r="D96" i="51" s="1"/>
  <c r="K307" i="1"/>
  <c r="E96" i="51" s="1"/>
  <c r="I308" i="1"/>
  <c r="J308" i="1"/>
  <c r="D593" i="51" s="1"/>
  <c r="K308" i="1"/>
  <c r="E593" i="51" s="1"/>
  <c r="I309" i="1"/>
  <c r="J309" i="1"/>
  <c r="D509" i="51" s="1"/>
  <c r="K309" i="1"/>
  <c r="E509" i="51" s="1"/>
  <c r="I310" i="1"/>
  <c r="J310" i="1"/>
  <c r="D613" i="51" s="1"/>
  <c r="K310" i="1"/>
  <c r="E613" i="51" s="1"/>
  <c r="I311" i="1"/>
  <c r="H52" i="52" s="1"/>
  <c r="P52" i="52" s="1"/>
  <c r="J311" i="1"/>
  <c r="D426" i="51" s="1"/>
  <c r="K311" i="1"/>
  <c r="E426" i="51" s="1"/>
  <c r="I312" i="1"/>
  <c r="J312" i="1"/>
  <c r="D572" i="51" s="1"/>
  <c r="K312" i="1"/>
  <c r="E572" i="51" s="1"/>
  <c r="I313" i="1"/>
  <c r="J313" i="1"/>
  <c r="D757" i="51" s="1"/>
  <c r="K313" i="1"/>
  <c r="E757" i="51" s="1"/>
  <c r="I314" i="1"/>
  <c r="J314" i="1"/>
  <c r="D440" i="51" s="1"/>
  <c r="K314" i="1"/>
  <c r="E440" i="51" s="1"/>
  <c r="I315" i="1"/>
  <c r="H537" i="52" s="1"/>
  <c r="P537" i="52" s="1"/>
  <c r="J315" i="1"/>
  <c r="D745" i="51" s="1"/>
  <c r="K315" i="1"/>
  <c r="E745" i="51" s="1"/>
  <c r="I316" i="1"/>
  <c r="J316" i="1"/>
  <c r="D704" i="51" s="1"/>
  <c r="K316" i="1"/>
  <c r="E704" i="51" s="1"/>
  <c r="I317" i="1"/>
  <c r="J317" i="1"/>
  <c r="D631" i="51" s="1"/>
  <c r="K317" i="1"/>
  <c r="E631" i="51" s="1"/>
  <c r="I318" i="1"/>
  <c r="J318" i="1"/>
  <c r="D55" i="51" s="1"/>
  <c r="K318" i="1"/>
  <c r="E55" i="51" s="1"/>
  <c r="I319" i="1"/>
  <c r="H128" i="52" s="1"/>
  <c r="P128" i="52" s="1"/>
  <c r="J319" i="1"/>
  <c r="D466" i="51" s="1"/>
  <c r="K319" i="1"/>
  <c r="E466" i="51" s="1"/>
  <c r="I320" i="1"/>
  <c r="J320" i="1"/>
  <c r="D510" i="51" s="1"/>
  <c r="K320" i="1"/>
  <c r="E510" i="51" s="1"/>
  <c r="I321" i="1"/>
  <c r="J321" i="1"/>
  <c r="D355" i="51" s="1"/>
  <c r="K321" i="1"/>
  <c r="E355" i="51" s="1"/>
  <c r="I322" i="1"/>
  <c r="J322" i="1"/>
  <c r="D438" i="51" s="1"/>
  <c r="K322" i="1"/>
  <c r="E438" i="51" s="1"/>
  <c r="I323" i="1"/>
  <c r="H676" i="52" s="1"/>
  <c r="P676" i="52" s="1"/>
  <c r="J323" i="1"/>
  <c r="D536" i="51" s="1"/>
  <c r="K323" i="1"/>
  <c r="E536" i="51" s="1"/>
  <c r="I324" i="1"/>
  <c r="J324" i="1"/>
  <c r="D414" i="51" s="1"/>
  <c r="K324" i="1"/>
  <c r="E414" i="51" s="1"/>
  <c r="I325" i="1"/>
  <c r="J325" i="1"/>
  <c r="D365" i="51" s="1"/>
  <c r="K325" i="1"/>
  <c r="E365" i="51" s="1"/>
  <c r="I326" i="1"/>
  <c r="J326" i="1"/>
  <c r="D495" i="51" s="1"/>
  <c r="K326" i="1"/>
  <c r="E495" i="51" s="1"/>
  <c r="I327" i="1"/>
  <c r="H160" i="52" s="1"/>
  <c r="P160" i="52" s="1"/>
  <c r="J327" i="1"/>
  <c r="D246" i="51" s="1"/>
  <c r="K327" i="1"/>
  <c r="E246" i="51" s="1"/>
  <c r="I328" i="1"/>
  <c r="J328" i="1"/>
  <c r="D559" i="51" s="1"/>
  <c r="K328" i="1"/>
  <c r="E559" i="51" s="1"/>
  <c r="I329" i="1"/>
  <c r="J329" i="1"/>
  <c r="D669" i="51" s="1"/>
  <c r="K329" i="1"/>
  <c r="E669" i="51" s="1"/>
  <c r="I330" i="1"/>
  <c r="J330" i="1"/>
  <c r="D159" i="51" s="1"/>
  <c r="K330" i="1"/>
  <c r="E159" i="51" s="1"/>
  <c r="I331" i="1"/>
  <c r="J331" i="1"/>
  <c r="D294" i="51" s="1"/>
  <c r="K331" i="1"/>
  <c r="E294" i="51" s="1"/>
  <c r="I332" i="1"/>
  <c r="J332" i="1"/>
  <c r="D552" i="51" s="1"/>
  <c r="K332" i="1"/>
  <c r="E552" i="51" s="1"/>
  <c r="I333" i="1"/>
  <c r="J333" i="1"/>
  <c r="D139" i="51" s="1"/>
  <c r="K333" i="1"/>
  <c r="E139" i="51" s="1"/>
  <c r="I334" i="1"/>
  <c r="J334" i="1"/>
  <c r="D497" i="51" s="1"/>
  <c r="K334" i="1"/>
  <c r="E497" i="51" s="1"/>
  <c r="I335" i="1"/>
  <c r="H476" i="52" s="1"/>
  <c r="P476" i="52" s="1"/>
  <c r="J335" i="1"/>
  <c r="D430" i="51" s="1"/>
  <c r="K335" i="1"/>
  <c r="E430" i="51" s="1"/>
  <c r="I336" i="1"/>
  <c r="J336" i="1"/>
  <c r="D276" i="51" s="1"/>
  <c r="K336" i="1"/>
  <c r="E276" i="51" s="1"/>
  <c r="I337" i="1"/>
  <c r="J337" i="1"/>
  <c r="D319" i="51" s="1"/>
  <c r="K337" i="1"/>
  <c r="E319" i="51" s="1"/>
  <c r="I338" i="1"/>
  <c r="J338" i="1"/>
  <c r="D108" i="51" s="1"/>
  <c r="K338" i="1"/>
  <c r="E108" i="51" s="1"/>
  <c r="I339" i="1"/>
  <c r="H355" i="52" s="1"/>
  <c r="P355" i="52" s="1"/>
  <c r="J339" i="1"/>
  <c r="D250" i="51" s="1"/>
  <c r="K339" i="1"/>
  <c r="E250" i="51" s="1"/>
  <c r="I340" i="1"/>
  <c r="J340" i="1"/>
  <c r="D360" i="51" s="1"/>
  <c r="K340" i="1"/>
  <c r="E360" i="51" s="1"/>
  <c r="I341" i="1"/>
  <c r="J341" i="1"/>
  <c r="D562" i="51" s="1"/>
  <c r="K341" i="1"/>
  <c r="E562" i="51" s="1"/>
  <c r="I342" i="1"/>
  <c r="J342" i="1"/>
  <c r="D419" i="51" s="1"/>
  <c r="K342" i="1"/>
  <c r="E419" i="51" s="1"/>
  <c r="I343" i="1"/>
  <c r="H139" i="52" s="1"/>
  <c r="P139" i="52" s="1"/>
  <c r="J343" i="1"/>
  <c r="D575" i="51" s="1"/>
  <c r="K343" i="1"/>
  <c r="E575" i="51" s="1"/>
  <c r="I344" i="1"/>
  <c r="J344" i="1"/>
  <c r="D220" i="51" s="1"/>
  <c r="K344" i="1"/>
  <c r="E220" i="51" s="1"/>
  <c r="I345" i="1"/>
  <c r="J345" i="1"/>
  <c r="D408" i="51" s="1"/>
  <c r="K345" i="1"/>
  <c r="E408" i="51" s="1"/>
  <c r="I346" i="1"/>
  <c r="J346" i="1"/>
  <c r="D242" i="51" s="1"/>
  <c r="K346" i="1"/>
  <c r="E242" i="51" s="1"/>
  <c r="I347" i="1"/>
  <c r="J347" i="1"/>
  <c r="D318" i="51" s="1"/>
  <c r="K347" i="1"/>
  <c r="E318" i="51" s="1"/>
  <c r="I348" i="1"/>
  <c r="J348" i="1"/>
  <c r="D367" i="51" s="1"/>
  <c r="K348" i="1"/>
  <c r="E367" i="51" s="1"/>
  <c r="I349" i="1"/>
  <c r="J349" i="1"/>
  <c r="D122" i="51" s="1"/>
  <c r="K349" i="1"/>
  <c r="E122" i="51" s="1"/>
  <c r="I350" i="1"/>
  <c r="J350" i="1"/>
  <c r="D107" i="51" s="1"/>
  <c r="K350" i="1"/>
  <c r="E107" i="51" s="1"/>
  <c r="I351" i="1"/>
  <c r="H136" i="52" s="1"/>
  <c r="P136" i="52" s="1"/>
  <c r="J351" i="1"/>
  <c r="D325" i="51" s="1"/>
  <c r="K351" i="1"/>
  <c r="E325" i="51" s="1"/>
  <c r="I352" i="1"/>
  <c r="J352" i="1"/>
  <c r="D186" i="51" s="1"/>
  <c r="K352" i="1"/>
  <c r="E186" i="51" s="1"/>
  <c r="I353" i="1"/>
  <c r="J353" i="1"/>
  <c r="D356" i="51" s="1"/>
  <c r="K353" i="1"/>
  <c r="E356" i="51" s="1"/>
  <c r="I354" i="1"/>
  <c r="J354" i="1"/>
  <c r="D412" i="51" s="1"/>
  <c r="K354" i="1"/>
  <c r="E412" i="51" s="1"/>
  <c r="I355" i="1"/>
  <c r="J355" i="1"/>
  <c r="D709" i="51" s="1"/>
  <c r="K355" i="1"/>
  <c r="E709" i="51" s="1"/>
  <c r="I356" i="1"/>
  <c r="J356" i="1"/>
  <c r="D646" i="51" s="1"/>
  <c r="K356" i="1"/>
  <c r="E646" i="51" s="1"/>
  <c r="I357" i="1"/>
  <c r="J357" i="1"/>
  <c r="D401" i="51" s="1"/>
  <c r="K357" i="1"/>
  <c r="E401" i="51" s="1"/>
  <c r="I358" i="1"/>
  <c r="J358" i="1"/>
  <c r="D494" i="51" s="1"/>
  <c r="K358" i="1"/>
  <c r="E494" i="51" s="1"/>
  <c r="I359" i="1"/>
  <c r="H63" i="52" s="1"/>
  <c r="P63" i="52" s="1"/>
  <c r="J359" i="1"/>
  <c r="D441" i="51" s="1"/>
  <c r="K359" i="1"/>
  <c r="E441" i="51" s="1"/>
  <c r="I360" i="1"/>
  <c r="J360" i="1"/>
  <c r="D357" i="51" s="1"/>
  <c r="K360" i="1"/>
  <c r="E357" i="51" s="1"/>
  <c r="I361" i="1"/>
  <c r="J361" i="1"/>
  <c r="D166" i="51" s="1"/>
  <c r="K361" i="1"/>
  <c r="E166" i="51" s="1"/>
  <c r="I362" i="1"/>
  <c r="J362" i="1"/>
  <c r="D136" i="51" s="1"/>
  <c r="K362" i="1"/>
  <c r="E136" i="51" s="1"/>
  <c r="I363" i="1"/>
  <c r="H179" i="52" s="1"/>
  <c r="P179" i="52" s="1"/>
  <c r="J363" i="1"/>
  <c r="D281" i="51" s="1"/>
  <c r="K363" i="1"/>
  <c r="E281" i="51" s="1"/>
  <c r="I364" i="1"/>
  <c r="J364" i="1"/>
  <c r="D157" i="51" s="1"/>
  <c r="K364" i="1"/>
  <c r="E157" i="51" s="1"/>
  <c r="I365" i="1"/>
  <c r="J365" i="1"/>
  <c r="D259" i="51" s="1"/>
  <c r="K365" i="1"/>
  <c r="E259" i="51" s="1"/>
  <c r="I366" i="1"/>
  <c r="J366" i="1"/>
  <c r="D724" i="51" s="1"/>
  <c r="K366" i="1"/>
  <c r="E724" i="51" s="1"/>
  <c r="I367" i="1"/>
  <c r="H47" i="52" s="1"/>
  <c r="P47" i="52" s="1"/>
  <c r="J367" i="1"/>
  <c r="D387" i="51" s="1"/>
  <c r="K367" i="1"/>
  <c r="E387" i="51" s="1"/>
  <c r="I368" i="1"/>
  <c r="J368" i="1"/>
  <c r="D97" i="51" s="1"/>
  <c r="K368" i="1"/>
  <c r="E97" i="51" s="1"/>
  <c r="I369" i="1"/>
  <c r="J369" i="1"/>
  <c r="D607" i="51" s="1"/>
  <c r="K369" i="1"/>
  <c r="E607" i="51" s="1"/>
  <c r="I370" i="1"/>
  <c r="J370" i="1"/>
  <c r="D109" i="51" s="1"/>
  <c r="K370" i="1"/>
  <c r="E109" i="51" s="1"/>
  <c r="I371" i="1"/>
  <c r="H133" i="52" s="1"/>
  <c r="P133" i="52" s="1"/>
  <c r="J371" i="1"/>
  <c r="D335" i="51" s="1"/>
  <c r="K371" i="1"/>
  <c r="E335" i="51" s="1"/>
  <c r="I372" i="1"/>
  <c r="J372" i="1"/>
  <c r="D527" i="51" s="1"/>
  <c r="K372" i="1"/>
  <c r="E527" i="51" s="1"/>
  <c r="I373" i="1"/>
  <c r="J373" i="1"/>
  <c r="D322" i="51" s="1"/>
  <c r="K373" i="1"/>
  <c r="E322" i="51" s="1"/>
  <c r="I374" i="1"/>
  <c r="J374" i="1"/>
  <c r="D359" i="51" s="1"/>
  <c r="K374" i="1"/>
  <c r="E359" i="51" s="1"/>
  <c r="I375" i="1"/>
  <c r="H743" i="52" s="1"/>
  <c r="P743" i="52" s="1"/>
  <c r="J375" i="1"/>
  <c r="D688" i="51" s="1"/>
  <c r="K375" i="1"/>
  <c r="E688" i="51" s="1"/>
  <c r="I376" i="1"/>
  <c r="J376" i="1"/>
  <c r="D244" i="51" s="1"/>
  <c r="K376" i="1"/>
  <c r="E244" i="51" s="1"/>
  <c r="I377" i="1"/>
  <c r="J377" i="1"/>
  <c r="D263" i="51" s="1"/>
  <c r="K377" i="1"/>
  <c r="E263" i="51" s="1"/>
  <c r="I378" i="1"/>
  <c r="J378" i="1"/>
  <c r="D447" i="51" s="1"/>
  <c r="K378" i="1"/>
  <c r="E447" i="51" s="1"/>
  <c r="I379" i="1"/>
  <c r="H74" i="52" s="1"/>
  <c r="P74" i="52" s="1"/>
  <c r="J379" i="1"/>
  <c r="D550" i="51" s="1"/>
  <c r="K379" i="1"/>
  <c r="E550" i="51" s="1"/>
  <c r="I380" i="1"/>
  <c r="J380" i="1"/>
  <c r="D656" i="51" s="1"/>
  <c r="K380" i="1"/>
  <c r="E656" i="51" s="1"/>
  <c r="I381" i="1"/>
  <c r="J381" i="1"/>
  <c r="D477" i="51" s="1"/>
  <c r="K381" i="1"/>
  <c r="E477" i="51" s="1"/>
  <c r="I382" i="1"/>
  <c r="J382" i="1"/>
  <c r="D458" i="51" s="1"/>
  <c r="K382" i="1"/>
  <c r="E458" i="51" s="1"/>
  <c r="I383" i="1"/>
  <c r="H177" i="52" s="1"/>
  <c r="P177" i="52" s="1"/>
  <c r="J383" i="1"/>
  <c r="D454" i="51" s="1"/>
  <c r="K383" i="1"/>
  <c r="E454" i="51" s="1"/>
  <c r="I384" i="1"/>
  <c r="J384" i="1"/>
  <c r="D453" i="51" s="1"/>
  <c r="K384" i="1"/>
  <c r="E453" i="51" s="1"/>
  <c r="I385" i="1"/>
  <c r="J385" i="1"/>
  <c r="D487" i="51" s="1"/>
  <c r="K385" i="1"/>
  <c r="E487" i="51" s="1"/>
  <c r="I386" i="1"/>
  <c r="J386" i="1"/>
  <c r="D519" i="51" s="1"/>
  <c r="K386" i="1"/>
  <c r="E519" i="51" s="1"/>
  <c r="I387" i="1"/>
  <c r="J387" i="1"/>
  <c r="D147" i="51" s="1"/>
  <c r="K387" i="1"/>
  <c r="E147" i="51" s="1"/>
  <c r="I388" i="1"/>
  <c r="J388" i="1"/>
  <c r="D618" i="51" s="1"/>
  <c r="K388" i="1"/>
  <c r="E618" i="51" s="1"/>
  <c r="I389" i="1"/>
  <c r="J389" i="1"/>
  <c r="D525" i="51" s="1"/>
  <c r="K389" i="1"/>
  <c r="E525" i="51" s="1"/>
  <c r="I390" i="1"/>
  <c r="J390" i="1"/>
  <c r="D490" i="51" s="1"/>
  <c r="K390" i="1"/>
  <c r="E490" i="51" s="1"/>
  <c r="I391" i="1"/>
  <c r="J391" i="1"/>
  <c r="D703" i="51" s="1"/>
  <c r="K391" i="1"/>
  <c r="E703" i="51" s="1"/>
  <c r="I392" i="1"/>
  <c r="J392" i="1"/>
  <c r="D344" i="51" s="1"/>
  <c r="K392" i="1"/>
  <c r="E344" i="51" s="1"/>
  <c r="I393" i="1"/>
  <c r="J393" i="1"/>
  <c r="D489" i="51" s="1"/>
  <c r="K393" i="1"/>
  <c r="E489" i="51" s="1"/>
  <c r="I394" i="1"/>
  <c r="J394" i="1"/>
  <c r="D167" i="51" s="1"/>
  <c r="K394" i="1"/>
  <c r="E167" i="51" s="1"/>
  <c r="I395" i="1"/>
  <c r="J395" i="1"/>
  <c r="D507" i="51" s="1"/>
  <c r="K395" i="1"/>
  <c r="E507" i="51" s="1"/>
  <c r="I396" i="1"/>
  <c r="J396" i="1"/>
  <c r="D750" i="51" s="1"/>
  <c r="K396" i="1"/>
  <c r="E750" i="51" s="1"/>
  <c r="I397" i="1"/>
  <c r="J397" i="1"/>
  <c r="D755" i="51" s="1"/>
  <c r="K397" i="1"/>
  <c r="E755" i="51" s="1"/>
  <c r="I398" i="1"/>
  <c r="J398" i="1"/>
  <c r="D710" i="51" s="1"/>
  <c r="K398" i="1"/>
  <c r="E710" i="51" s="1"/>
  <c r="I399" i="1"/>
  <c r="H225" i="52" s="1"/>
  <c r="P225" i="52" s="1"/>
  <c r="J399" i="1"/>
  <c r="D504" i="51" s="1"/>
  <c r="K399" i="1"/>
  <c r="E504" i="51" s="1"/>
  <c r="I400" i="1"/>
  <c r="J400" i="1"/>
  <c r="D459" i="51" s="1"/>
  <c r="K400" i="1"/>
  <c r="E459" i="51" s="1"/>
  <c r="I401" i="1"/>
  <c r="J401" i="1"/>
  <c r="D621" i="51" s="1"/>
  <c r="K401" i="1"/>
  <c r="E621" i="51" s="1"/>
  <c r="I402" i="1"/>
  <c r="J402" i="1"/>
  <c r="D439" i="51" s="1"/>
  <c r="K402" i="1"/>
  <c r="E439" i="51" s="1"/>
  <c r="I403" i="1"/>
  <c r="H39" i="52" s="1"/>
  <c r="P39" i="52" s="1"/>
  <c r="J403" i="1"/>
  <c r="D394" i="51" s="1"/>
  <c r="K403" i="1"/>
  <c r="E394" i="51" s="1"/>
  <c r="I404" i="1"/>
  <c r="J404" i="1"/>
  <c r="D501" i="51" s="1"/>
  <c r="K404" i="1"/>
  <c r="E501" i="51" s="1"/>
  <c r="I405" i="1"/>
  <c r="J405" i="1"/>
  <c r="D473" i="51" s="1"/>
  <c r="K405" i="1"/>
  <c r="E473" i="51" s="1"/>
  <c r="I406" i="1"/>
  <c r="J406" i="1"/>
  <c r="D672" i="51" s="1"/>
  <c r="K406" i="1"/>
  <c r="E672" i="51" s="1"/>
  <c r="I407" i="1"/>
  <c r="H536" i="52" s="1"/>
  <c r="P536" i="52" s="1"/>
  <c r="J407" i="1"/>
  <c r="D677" i="51" s="1"/>
  <c r="K407" i="1"/>
  <c r="E677" i="51" s="1"/>
  <c r="I408" i="1"/>
  <c r="J408" i="1"/>
  <c r="D667" i="51" s="1"/>
  <c r="K408" i="1"/>
  <c r="E667" i="51" s="1"/>
  <c r="I409" i="1"/>
  <c r="J409" i="1"/>
  <c r="D589" i="51" s="1"/>
  <c r="K409" i="1"/>
  <c r="E589" i="51" s="1"/>
  <c r="I410" i="1"/>
  <c r="J410" i="1"/>
  <c r="D665" i="51" s="1"/>
  <c r="K410" i="1"/>
  <c r="E665" i="51" s="1"/>
  <c r="I411" i="1"/>
  <c r="J411" i="1"/>
  <c r="D523" i="51" s="1"/>
  <c r="K411" i="1"/>
  <c r="E523" i="51" s="1"/>
  <c r="I412" i="1"/>
  <c r="J412" i="1"/>
  <c r="D470" i="51" s="1"/>
  <c r="K412" i="1"/>
  <c r="E470" i="51" s="1"/>
  <c r="I413" i="1"/>
  <c r="J413" i="1"/>
  <c r="D661" i="51" s="1"/>
  <c r="K413" i="1"/>
  <c r="E661" i="51" s="1"/>
  <c r="I414" i="1"/>
  <c r="J414" i="1"/>
  <c r="D125" i="51" s="1"/>
  <c r="K414" i="1"/>
  <c r="E125" i="51" s="1"/>
  <c r="I415" i="1"/>
  <c r="J415" i="1"/>
  <c r="D243" i="51" s="1"/>
  <c r="K415" i="1"/>
  <c r="E243" i="51" s="1"/>
  <c r="I416" i="1"/>
  <c r="J416" i="1"/>
  <c r="D451" i="51" s="1"/>
  <c r="K416" i="1"/>
  <c r="E451" i="51" s="1"/>
  <c r="I417" i="1"/>
  <c r="J417" i="1"/>
  <c r="D209" i="51" s="1"/>
  <c r="K417" i="1"/>
  <c r="E209" i="51" s="1"/>
  <c r="I418" i="1"/>
  <c r="J418" i="1"/>
  <c r="D144" i="51" s="1"/>
  <c r="K418" i="1"/>
  <c r="E144" i="51" s="1"/>
  <c r="I419" i="1"/>
  <c r="J419" i="1"/>
  <c r="D196" i="51" s="1"/>
  <c r="K419" i="1"/>
  <c r="E196" i="51" s="1"/>
  <c r="I420" i="1"/>
  <c r="J420" i="1"/>
  <c r="D554" i="51" s="1"/>
  <c r="K420" i="1"/>
  <c r="E554" i="51" s="1"/>
  <c r="I421" i="1"/>
  <c r="J421" i="1"/>
  <c r="D131" i="51" s="1"/>
  <c r="K421" i="1"/>
  <c r="E131" i="51" s="1"/>
  <c r="I422" i="1"/>
  <c r="J422" i="1"/>
  <c r="D635" i="51" s="1"/>
  <c r="K422" i="1"/>
  <c r="E635" i="51" s="1"/>
  <c r="I423" i="1"/>
  <c r="J423" i="1"/>
  <c r="D146" i="51" s="1"/>
  <c r="K423" i="1"/>
  <c r="E146" i="51" s="1"/>
  <c r="I424" i="1"/>
  <c r="J424" i="1"/>
  <c r="D298" i="51" s="1"/>
  <c r="K424" i="1"/>
  <c r="E298" i="51" s="1"/>
  <c r="I425" i="1"/>
  <c r="J425" i="1"/>
  <c r="D202" i="51" s="1"/>
  <c r="K425" i="1"/>
  <c r="E202" i="51" s="1"/>
  <c r="I426" i="1"/>
  <c r="J426" i="1"/>
  <c r="D94" i="51" s="1"/>
  <c r="K426" i="1"/>
  <c r="E94" i="51" s="1"/>
  <c r="I427" i="1"/>
  <c r="J427" i="1"/>
  <c r="D733" i="51" s="1"/>
  <c r="K427" i="1"/>
  <c r="E733" i="51" s="1"/>
  <c r="I428" i="1"/>
  <c r="J428" i="1"/>
  <c r="D100" i="51" s="1"/>
  <c r="K428" i="1"/>
  <c r="E100" i="51" s="1"/>
  <c r="I429" i="1"/>
  <c r="J429" i="1"/>
  <c r="D178" i="51" s="1"/>
  <c r="K429" i="1"/>
  <c r="E178" i="51" s="1"/>
  <c r="I430" i="1"/>
  <c r="J430" i="1"/>
  <c r="D486" i="51" s="1"/>
  <c r="K430" i="1"/>
  <c r="E486" i="51" s="1"/>
  <c r="I431" i="1"/>
  <c r="J431" i="1"/>
  <c r="D17" i="51" s="1"/>
  <c r="K431" i="1"/>
  <c r="E17" i="51" s="1"/>
  <c r="I432" i="1"/>
  <c r="J432" i="1"/>
  <c r="D30" i="51" s="1"/>
  <c r="K432" i="1"/>
  <c r="E30" i="51" s="1"/>
  <c r="I433" i="1"/>
  <c r="J433" i="1"/>
  <c r="D135" i="51" s="1"/>
  <c r="K433" i="1"/>
  <c r="E135" i="51" s="1"/>
  <c r="I434" i="1"/>
  <c r="J434" i="1"/>
  <c r="D351" i="51" s="1"/>
  <c r="K434" i="1"/>
  <c r="E351" i="51" s="1"/>
  <c r="I435" i="1"/>
  <c r="J435" i="1"/>
  <c r="D594" i="51" s="1"/>
  <c r="K435" i="1"/>
  <c r="E594" i="51" s="1"/>
  <c r="I436" i="1"/>
  <c r="J436" i="1"/>
  <c r="D597" i="51" s="1"/>
  <c r="K436" i="1"/>
  <c r="E597" i="51" s="1"/>
  <c r="I437" i="1"/>
  <c r="J437" i="1"/>
  <c r="D193" i="51" s="1"/>
  <c r="K437" i="1"/>
  <c r="E193" i="51" s="1"/>
  <c r="I438" i="1"/>
  <c r="J438" i="1"/>
  <c r="D282" i="51" s="1"/>
  <c r="K438" i="1"/>
  <c r="E282" i="51" s="1"/>
  <c r="I439" i="1"/>
  <c r="J439" i="1"/>
  <c r="D692" i="51" s="1"/>
  <c r="K439" i="1"/>
  <c r="E692" i="51" s="1"/>
  <c r="I440" i="1"/>
  <c r="J440" i="1"/>
  <c r="D521" i="51" s="1"/>
  <c r="K440" i="1"/>
  <c r="E521" i="51" s="1"/>
  <c r="I441" i="1"/>
  <c r="J441" i="1"/>
  <c r="D80" i="51" s="1"/>
  <c r="K441" i="1"/>
  <c r="E80" i="51" s="1"/>
  <c r="I442" i="1"/>
  <c r="J442" i="1"/>
  <c r="D752" i="51" s="1"/>
  <c r="K442" i="1"/>
  <c r="E752" i="51" s="1"/>
  <c r="I443" i="1"/>
  <c r="J443" i="1"/>
  <c r="D41" i="51" s="1"/>
  <c r="K443" i="1"/>
  <c r="E41" i="51" s="1"/>
  <c r="I444" i="1"/>
  <c r="J444" i="1"/>
  <c r="D16" i="51" s="1"/>
  <c r="K444" i="1"/>
  <c r="E16" i="51" s="1"/>
  <c r="I445" i="1"/>
  <c r="J445" i="1"/>
  <c r="D445" i="51" s="1"/>
  <c r="K445" i="1"/>
  <c r="E445" i="51" s="1"/>
  <c r="I446" i="1"/>
  <c r="J446" i="1"/>
  <c r="D70" i="51" s="1"/>
  <c r="K446" i="1"/>
  <c r="E70" i="51" s="1"/>
  <c r="I447" i="1"/>
  <c r="J447" i="1"/>
  <c r="D66" i="51" s="1"/>
  <c r="K447" i="1"/>
  <c r="E66" i="51" s="1"/>
  <c r="I448" i="1"/>
  <c r="J448" i="1"/>
  <c r="D742" i="51" s="1"/>
  <c r="K448" i="1"/>
  <c r="E742" i="51" s="1"/>
  <c r="I449" i="1"/>
  <c r="J449" i="1"/>
  <c r="D500" i="51" s="1"/>
  <c r="K449" i="1"/>
  <c r="E500" i="51" s="1"/>
  <c r="I450" i="1"/>
  <c r="J450" i="1"/>
  <c r="D48" i="51" s="1"/>
  <c r="K450" i="1"/>
  <c r="E48" i="51" s="1"/>
  <c r="I451" i="1"/>
  <c r="J451" i="1"/>
  <c r="D637" i="51" s="1"/>
  <c r="K451" i="1"/>
  <c r="E637" i="51" s="1"/>
  <c r="I452" i="1"/>
  <c r="J452" i="1"/>
  <c r="D569" i="51" s="1"/>
  <c r="K452" i="1"/>
  <c r="E569" i="51" s="1"/>
  <c r="I453" i="1"/>
  <c r="J453" i="1"/>
  <c r="D538" i="51" s="1"/>
  <c r="K453" i="1"/>
  <c r="E538" i="51" s="1"/>
  <c r="I454" i="1"/>
  <c r="J454" i="1"/>
  <c r="D634" i="51" s="1"/>
  <c r="K454" i="1"/>
  <c r="E634" i="51" s="1"/>
  <c r="I455" i="1"/>
  <c r="J455" i="1"/>
  <c r="D545" i="51" s="1"/>
  <c r="K455" i="1"/>
  <c r="E545" i="51" s="1"/>
  <c r="I456" i="1"/>
  <c r="J456" i="1"/>
  <c r="D273" i="51" s="1"/>
  <c r="K456" i="1"/>
  <c r="E273" i="51" s="1"/>
  <c r="I457" i="1"/>
  <c r="J457" i="1"/>
  <c r="D111" i="51" s="1"/>
  <c r="K457" i="1"/>
  <c r="E111" i="51" s="1"/>
  <c r="I458" i="1"/>
  <c r="J458" i="1"/>
  <c r="D22" i="51" s="1"/>
  <c r="K458" i="1"/>
  <c r="E22" i="51" s="1"/>
  <c r="I459" i="1"/>
  <c r="J459" i="1"/>
  <c r="D648" i="51" s="1"/>
  <c r="K459" i="1"/>
  <c r="E648" i="51" s="1"/>
  <c r="I460" i="1"/>
  <c r="J460" i="1"/>
  <c r="D51" i="51" s="1"/>
  <c r="K460" i="1"/>
  <c r="E51" i="51" s="1"/>
  <c r="I461" i="1"/>
  <c r="J461" i="1"/>
  <c r="D334" i="51" s="1"/>
  <c r="K461" i="1"/>
  <c r="E334" i="51" s="1"/>
  <c r="I462" i="1"/>
  <c r="J462" i="1"/>
  <c r="D231" i="51" s="1"/>
  <c r="K462" i="1"/>
  <c r="E231" i="51" s="1"/>
  <c r="I463" i="1"/>
  <c r="J463" i="1"/>
  <c r="D120" i="51" s="1"/>
  <c r="K463" i="1"/>
  <c r="E120" i="51" s="1"/>
  <c r="I464" i="1"/>
  <c r="J464" i="1"/>
  <c r="D152" i="51" s="1"/>
  <c r="K464" i="1"/>
  <c r="E152" i="51" s="1"/>
  <c r="I465" i="1"/>
  <c r="J465" i="1"/>
  <c r="D578" i="51" s="1"/>
  <c r="K465" i="1"/>
  <c r="E578" i="51" s="1"/>
  <c r="I466" i="1"/>
  <c r="J466" i="1"/>
  <c r="D462" i="51" s="1"/>
  <c r="K466" i="1"/>
  <c r="E462" i="51" s="1"/>
  <c r="I467" i="1"/>
  <c r="J467" i="1"/>
  <c r="D225" i="51" s="1"/>
  <c r="K467" i="1"/>
  <c r="E225" i="51" s="1"/>
  <c r="I468" i="1"/>
  <c r="J468" i="1"/>
  <c r="D26" i="51" s="1"/>
  <c r="K468" i="1"/>
  <c r="E26" i="51" s="1"/>
  <c r="I469" i="1"/>
  <c r="J469" i="1"/>
  <c r="D175" i="51" s="1"/>
  <c r="K469" i="1"/>
  <c r="E175" i="51" s="1"/>
  <c r="I470" i="1"/>
  <c r="J470" i="1"/>
  <c r="D44" i="51" s="1"/>
  <c r="K470" i="1"/>
  <c r="E44" i="51" s="1"/>
  <c r="I471" i="1"/>
  <c r="J471" i="1"/>
  <c r="D639" i="51" s="1"/>
  <c r="K471" i="1"/>
  <c r="E639" i="51" s="1"/>
  <c r="I472" i="1"/>
  <c r="J472" i="1"/>
  <c r="D718" i="51" s="1"/>
  <c r="K472" i="1"/>
  <c r="E718" i="51" s="1"/>
  <c r="I473" i="1"/>
  <c r="J473" i="1"/>
  <c r="D600" i="51" s="1"/>
  <c r="K473" i="1"/>
  <c r="E600" i="51" s="1"/>
  <c r="I474" i="1"/>
  <c r="J474" i="1"/>
  <c r="D345" i="51" s="1"/>
  <c r="K474" i="1"/>
  <c r="E345" i="51" s="1"/>
  <c r="I475" i="1"/>
  <c r="J475" i="1"/>
  <c r="D640" i="51" s="1"/>
  <c r="K475" i="1"/>
  <c r="E640" i="51" s="1"/>
  <c r="I476" i="1"/>
  <c r="J476" i="1"/>
  <c r="D121" i="51" s="1"/>
  <c r="K476" i="1"/>
  <c r="E121" i="51" s="1"/>
  <c r="I477" i="1"/>
  <c r="J477" i="1"/>
  <c r="D21" i="51" s="1"/>
  <c r="K477" i="1"/>
  <c r="E21" i="51" s="1"/>
  <c r="I478" i="1"/>
  <c r="J478" i="1"/>
  <c r="D234" i="51" s="1"/>
  <c r="K478" i="1"/>
  <c r="E234" i="51" s="1"/>
  <c r="I479" i="1"/>
  <c r="J479" i="1"/>
  <c r="D328" i="51" s="1"/>
  <c r="K479" i="1"/>
  <c r="E328" i="51" s="1"/>
  <c r="I480" i="1"/>
  <c r="J480" i="1"/>
  <c r="D626" i="51" s="1"/>
  <c r="K480" i="1"/>
  <c r="E626" i="51" s="1"/>
  <c r="I481" i="1"/>
  <c r="J481" i="1"/>
  <c r="D615" i="51" s="1"/>
  <c r="K481" i="1"/>
  <c r="E615" i="51" s="1"/>
  <c r="I482" i="1"/>
  <c r="J482" i="1"/>
  <c r="D604" i="51" s="1"/>
  <c r="K482" i="1"/>
  <c r="E604" i="51" s="1"/>
  <c r="I483" i="1"/>
  <c r="J483" i="1"/>
  <c r="D760" i="51" s="1"/>
  <c r="K483" i="1"/>
  <c r="E760" i="51" s="1"/>
  <c r="I484" i="1"/>
  <c r="J484" i="1"/>
  <c r="D735" i="51" s="1"/>
  <c r="K484" i="1"/>
  <c r="E735" i="51" s="1"/>
  <c r="I485" i="1"/>
  <c r="J485" i="1"/>
  <c r="D264" i="51" s="1"/>
  <c r="K485" i="1"/>
  <c r="E264" i="51" s="1"/>
  <c r="I486" i="1"/>
  <c r="J486" i="1"/>
  <c r="D535" i="51" s="1"/>
  <c r="K486" i="1"/>
  <c r="E535" i="51" s="1"/>
  <c r="I487" i="1"/>
  <c r="J487" i="1"/>
  <c r="D297" i="51" s="1"/>
  <c r="K487" i="1"/>
  <c r="E297" i="51" s="1"/>
  <c r="I488" i="1"/>
  <c r="J488" i="1"/>
  <c r="D647" i="51" s="1"/>
  <c r="K488" i="1"/>
  <c r="E647" i="51" s="1"/>
  <c r="I489" i="1"/>
  <c r="J489" i="1"/>
  <c r="D75" i="51" s="1"/>
  <c r="K489" i="1"/>
  <c r="E75" i="51" s="1"/>
  <c r="I490" i="1"/>
  <c r="J490" i="1"/>
  <c r="D577" i="51" s="1"/>
  <c r="K490" i="1"/>
  <c r="E577" i="51" s="1"/>
  <c r="I491" i="1"/>
  <c r="J491" i="1"/>
  <c r="D304" i="51" s="1"/>
  <c r="K491" i="1"/>
  <c r="E304" i="51" s="1"/>
  <c r="I492" i="1"/>
  <c r="J492" i="1"/>
  <c r="D443" i="51" s="1"/>
  <c r="K492" i="1"/>
  <c r="E443" i="51" s="1"/>
  <c r="I493" i="1"/>
  <c r="J493" i="1"/>
  <c r="D399" i="51" s="1"/>
  <c r="K493" i="1"/>
  <c r="E399" i="51" s="1"/>
  <c r="I494" i="1"/>
  <c r="J494" i="1"/>
  <c r="D245" i="51" s="1"/>
  <c r="K494" i="1"/>
  <c r="E245" i="51" s="1"/>
  <c r="I495" i="1"/>
  <c r="J495" i="1"/>
  <c r="D437" i="51" s="1"/>
  <c r="K495" i="1"/>
  <c r="E437" i="51" s="1"/>
  <c r="I496" i="1"/>
  <c r="J496" i="1"/>
  <c r="D235" i="51" s="1"/>
  <c r="K496" i="1"/>
  <c r="E235" i="51" s="1"/>
  <c r="I497" i="1"/>
  <c r="J497" i="1"/>
  <c r="D214" i="51" s="1"/>
  <c r="K497" i="1"/>
  <c r="E214" i="51" s="1"/>
  <c r="I498" i="1"/>
  <c r="J498" i="1"/>
  <c r="D719" i="51" s="1"/>
  <c r="K498" i="1"/>
  <c r="E719" i="51" s="1"/>
  <c r="I499" i="1"/>
  <c r="J499" i="1"/>
  <c r="D417" i="51" s="1"/>
  <c r="K499" i="1"/>
  <c r="E417" i="51" s="1"/>
  <c r="I500" i="1"/>
  <c r="J500" i="1"/>
  <c r="D38" i="51" s="1"/>
  <c r="K500" i="1"/>
  <c r="E38" i="51" s="1"/>
  <c r="I501" i="1"/>
  <c r="J501" i="1"/>
  <c r="D612" i="51" s="1"/>
  <c r="K501" i="1"/>
  <c r="E612" i="51" s="1"/>
  <c r="I502" i="1"/>
  <c r="J502" i="1"/>
  <c r="D705" i="51" s="1"/>
  <c r="K502" i="1"/>
  <c r="E705" i="51" s="1"/>
  <c r="I503" i="1"/>
  <c r="J503" i="1"/>
  <c r="D649" i="51" s="1"/>
  <c r="K503" i="1"/>
  <c r="E649" i="51" s="1"/>
  <c r="I504" i="1"/>
  <c r="J504" i="1"/>
  <c r="D658" i="51" s="1"/>
  <c r="K504" i="1"/>
  <c r="E658" i="51" s="1"/>
  <c r="I505" i="1"/>
  <c r="J505" i="1"/>
  <c r="D691" i="51" s="1"/>
  <c r="K505" i="1"/>
  <c r="E691" i="51" s="1"/>
  <c r="I506" i="1"/>
  <c r="J506" i="1"/>
  <c r="D722" i="51" s="1"/>
  <c r="K506" i="1"/>
  <c r="E722" i="51" s="1"/>
  <c r="I507" i="1"/>
  <c r="J507" i="1"/>
  <c r="D238" i="51" s="1"/>
  <c r="K507" i="1"/>
  <c r="E238" i="51" s="1"/>
  <c r="I508" i="1"/>
  <c r="J508" i="1"/>
  <c r="D533" i="51" s="1"/>
  <c r="K508" i="1"/>
  <c r="E533" i="51" s="1"/>
  <c r="I509" i="1"/>
  <c r="J509" i="1"/>
  <c r="D277" i="51" s="1"/>
  <c r="K509" i="1"/>
  <c r="E277" i="51" s="1"/>
  <c r="I510" i="1"/>
  <c r="J510" i="1"/>
  <c r="D383" i="51" s="1"/>
  <c r="K510" i="1"/>
  <c r="E383" i="51" s="1"/>
  <c r="I511" i="1"/>
  <c r="J511" i="1"/>
  <c r="D182" i="51" s="1"/>
  <c r="K511" i="1"/>
  <c r="E182" i="51" s="1"/>
  <c r="I512" i="1"/>
  <c r="J512" i="1"/>
  <c r="D512" i="51" s="1"/>
  <c r="K512" i="1"/>
  <c r="E512" i="51" s="1"/>
  <c r="I513" i="1"/>
  <c r="J513" i="1"/>
  <c r="D603" i="51" s="1"/>
  <c r="K513" i="1"/>
  <c r="E603" i="51" s="1"/>
  <c r="I514" i="1"/>
  <c r="J514" i="1"/>
  <c r="D378" i="51" s="1"/>
  <c r="K514" i="1"/>
  <c r="E378" i="51" s="1"/>
  <c r="I515" i="1"/>
  <c r="J515" i="1"/>
  <c r="D368" i="51" s="1"/>
  <c r="K515" i="1"/>
  <c r="E368" i="51" s="1"/>
  <c r="I516" i="1"/>
  <c r="J516" i="1"/>
  <c r="D663" i="51" s="1"/>
  <c r="K516" i="1"/>
  <c r="E663" i="51" s="1"/>
  <c r="I517" i="1"/>
  <c r="J517" i="1"/>
  <c r="D339" i="51" s="1"/>
  <c r="K517" i="1"/>
  <c r="E339" i="51" s="1"/>
  <c r="I518" i="1"/>
  <c r="J518" i="1"/>
  <c r="D558" i="51" s="1"/>
  <c r="K518" i="1"/>
  <c r="E558" i="51" s="1"/>
  <c r="I519" i="1"/>
  <c r="J519" i="1"/>
  <c r="D561" i="51" s="1"/>
  <c r="K519" i="1"/>
  <c r="E561" i="51" s="1"/>
  <c r="I520" i="1"/>
  <c r="J520" i="1"/>
  <c r="D556" i="51" s="1"/>
  <c r="K520" i="1"/>
  <c r="E556" i="51" s="1"/>
  <c r="I521" i="1"/>
  <c r="J521" i="1"/>
  <c r="D72" i="51" s="1"/>
  <c r="K521" i="1"/>
  <c r="E72" i="51" s="1"/>
  <c r="I522" i="1"/>
  <c r="J522" i="1"/>
  <c r="D444" i="51" s="1"/>
  <c r="K522" i="1"/>
  <c r="E444" i="51" s="1"/>
  <c r="I523" i="1"/>
  <c r="J523" i="1"/>
  <c r="D253" i="51" s="1"/>
  <c r="K523" i="1"/>
  <c r="E253" i="51" s="1"/>
  <c r="I524" i="1"/>
  <c r="J524" i="1"/>
  <c r="D314" i="51" s="1"/>
  <c r="K524" i="1"/>
  <c r="E314" i="51" s="1"/>
  <c r="I525" i="1"/>
  <c r="J525" i="1"/>
  <c r="D300" i="51" s="1"/>
  <c r="K525" i="1"/>
  <c r="E300" i="51" s="1"/>
  <c r="I526" i="1"/>
  <c r="J526" i="1"/>
  <c r="D668" i="51" s="1"/>
  <c r="K526" i="1"/>
  <c r="E668" i="51" s="1"/>
  <c r="I527" i="1"/>
  <c r="J527" i="1"/>
  <c r="D696" i="51" s="1"/>
  <c r="K527" i="1"/>
  <c r="E696" i="51" s="1"/>
  <c r="I528" i="1"/>
  <c r="J528" i="1"/>
  <c r="D251" i="51" s="1"/>
  <c r="K528" i="1"/>
  <c r="E251" i="51" s="1"/>
  <c r="I529" i="1"/>
  <c r="J529" i="1"/>
  <c r="D47" i="51" s="1"/>
  <c r="K529" i="1"/>
  <c r="E47" i="51" s="1"/>
  <c r="I530" i="1"/>
  <c r="J530" i="1"/>
  <c r="D679" i="51" s="1"/>
  <c r="K530" i="1"/>
  <c r="E679" i="51" s="1"/>
  <c r="I531" i="1"/>
  <c r="J531" i="1"/>
  <c r="D687" i="51" s="1"/>
  <c r="K531" i="1"/>
  <c r="E687" i="51" s="1"/>
  <c r="I532" i="1"/>
  <c r="J532" i="1"/>
  <c r="D491" i="51" s="1"/>
  <c r="K532" i="1"/>
  <c r="E491" i="51" s="1"/>
  <c r="I533" i="1"/>
  <c r="J533" i="1"/>
  <c r="D36" i="51" s="1"/>
  <c r="K533" i="1"/>
  <c r="E36" i="51" s="1"/>
  <c r="I534" i="1"/>
  <c r="J534" i="1"/>
  <c r="D641" i="51" s="1"/>
  <c r="K534" i="1"/>
  <c r="E641" i="51" s="1"/>
  <c r="I535" i="1"/>
  <c r="J535" i="1"/>
  <c r="D316" i="51" s="1"/>
  <c r="K535" i="1"/>
  <c r="E316" i="51" s="1"/>
  <c r="I536" i="1"/>
  <c r="J536" i="1"/>
  <c r="D306" i="51" s="1"/>
  <c r="K536" i="1"/>
  <c r="E306" i="51" s="1"/>
  <c r="I537" i="1"/>
  <c r="J537" i="1"/>
  <c r="D291" i="51" s="1"/>
  <c r="K537" i="1"/>
  <c r="E291" i="51" s="1"/>
  <c r="I538" i="1"/>
  <c r="J538" i="1"/>
  <c r="D89" i="51" s="1"/>
  <c r="K538" i="1"/>
  <c r="E89" i="51" s="1"/>
  <c r="I539" i="1"/>
  <c r="J539" i="1"/>
  <c r="D292" i="51" s="1"/>
  <c r="K539" i="1"/>
  <c r="E292" i="51" s="1"/>
  <c r="I540" i="1"/>
  <c r="J540" i="1"/>
  <c r="D574" i="51" s="1"/>
  <c r="K540" i="1"/>
  <c r="E574" i="51" s="1"/>
  <c r="I541" i="1"/>
  <c r="J541" i="1"/>
  <c r="D471" i="51" s="1"/>
  <c r="K541" i="1"/>
  <c r="E471" i="51" s="1"/>
  <c r="I542" i="1"/>
  <c r="J542" i="1"/>
  <c r="D287" i="51" s="1"/>
  <c r="K542" i="1"/>
  <c r="E287" i="51" s="1"/>
  <c r="I543" i="1"/>
  <c r="J543" i="1"/>
  <c r="D156" i="51" s="1"/>
  <c r="K543" i="1"/>
  <c r="E156" i="51" s="1"/>
  <c r="I544" i="1"/>
  <c r="J544" i="1"/>
  <c r="D352" i="51" s="1"/>
  <c r="K544" i="1"/>
  <c r="E352" i="51" s="1"/>
  <c r="I545" i="1"/>
  <c r="J545" i="1"/>
  <c r="D326" i="51" s="1"/>
  <c r="K545" i="1"/>
  <c r="E326" i="51" s="1"/>
  <c r="I546" i="1"/>
  <c r="J546" i="1"/>
  <c r="D164" i="51" s="1"/>
  <c r="K546" i="1"/>
  <c r="E164" i="51" s="1"/>
  <c r="I547" i="1"/>
  <c r="J547" i="1"/>
  <c r="D468" i="51" s="1"/>
  <c r="K547" i="1"/>
  <c r="E468" i="51" s="1"/>
  <c r="I548" i="1"/>
  <c r="J548" i="1"/>
  <c r="D503" i="51" s="1"/>
  <c r="K548" i="1"/>
  <c r="E503" i="51" s="1"/>
  <c r="I549" i="1"/>
  <c r="J549" i="1"/>
  <c r="D15" i="51" s="1"/>
  <c r="K549" i="1"/>
  <c r="E15" i="51" s="1"/>
  <c r="I550" i="1"/>
  <c r="J550" i="1"/>
  <c r="D526" i="51" s="1"/>
  <c r="K550" i="1"/>
  <c r="E526" i="51" s="1"/>
  <c r="I551" i="1"/>
  <c r="J551" i="1"/>
  <c r="D627" i="51" s="1"/>
  <c r="K551" i="1"/>
  <c r="E627" i="51" s="1"/>
  <c r="I552" i="1"/>
  <c r="J552" i="1"/>
  <c r="D725" i="51" s="1"/>
  <c r="K552" i="1"/>
  <c r="E725" i="51" s="1"/>
  <c r="I553" i="1"/>
  <c r="J553" i="1"/>
  <c r="D537" i="51" s="1"/>
  <c r="K553" i="1"/>
  <c r="E537" i="51" s="1"/>
  <c r="I554" i="1"/>
  <c r="J554" i="1"/>
  <c r="D409" i="51" s="1"/>
  <c r="K554" i="1"/>
  <c r="E409" i="51" s="1"/>
  <c r="I555" i="1"/>
  <c r="J555" i="1"/>
  <c r="D271" i="51" s="1"/>
  <c r="K555" i="1"/>
  <c r="E271" i="51" s="1"/>
  <c r="I556" i="1"/>
  <c r="J556" i="1"/>
  <c r="D224" i="51" s="1"/>
  <c r="K556" i="1"/>
  <c r="E224" i="51" s="1"/>
  <c r="I557" i="1"/>
  <c r="J557" i="1"/>
  <c r="D53" i="51" s="1"/>
  <c r="K557" i="1"/>
  <c r="E53" i="51" s="1"/>
  <c r="I558" i="1"/>
  <c r="J558" i="1"/>
  <c r="D305" i="51" s="1"/>
  <c r="K558" i="1"/>
  <c r="E305" i="51" s="1"/>
  <c r="I559" i="1"/>
  <c r="J559" i="1"/>
  <c r="D362" i="51" s="1"/>
  <c r="K559" i="1"/>
  <c r="E362" i="51" s="1"/>
  <c r="I560" i="1"/>
  <c r="J560" i="1"/>
  <c r="D573" i="51" s="1"/>
  <c r="K560" i="1"/>
  <c r="E573" i="51" s="1"/>
  <c r="I561" i="1"/>
  <c r="J561" i="1"/>
  <c r="D309" i="51" s="1"/>
  <c r="K561" i="1"/>
  <c r="E309" i="51" s="1"/>
  <c r="I562" i="1"/>
  <c r="J562" i="1"/>
  <c r="D184" i="51" s="1"/>
  <c r="K562" i="1"/>
  <c r="E184" i="51" s="1"/>
  <c r="I563" i="1"/>
  <c r="J563" i="1"/>
  <c r="D45" i="51" s="1"/>
  <c r="K563" i="1"/>
  <c r="E45" i="51" s="1"/>
  <c r="I564" i="1"/>
  <c r="J564" i="1"/>
  <c r="D404" i="51" s="1"/>
  <c r="K564" i="1"/>
  <c r="E404" i="51" s="1"/>
  <c r="I565" i="1"/>
  <c r="J565" i="1"/>
  <c r="D699" i="51" s="1"/>
  <c r="K565" i="1"/>
  <c r="E699" i="51" s="1"/>
  <c r="I566" i="1"/>
  <c r="J566" i="1"/>
  <c r="D180" i="51" s="1"/>
  <c r="K566" i="1"/>
  <c r="E180" i="51" s="1"/>
  <c r="I567" i="1"/>
  <c r="J567" i="1"/>
  <c r="D576" i="51" s="1"/>
  <c r="K567" i="1"/>
  <c r="E576" i="51" s="1"/>
  <c r="I568" i="1"/>
  <c r="J568" i="1"/>
  <c r="D751" i="51" s="1"/>
  <c r="K568" i="1"/>
  <c r="E751" i="51" s="1"/>
  <c r="I569" i="1"/>
  <c r="J569" i="1"/>
  <c r="D754" i="51" s="1"/>
  <c r="K569" i="1"/>
  <c r="E754" i="51" s="1"/>
  <c r="I570" i="1"/>
  <c r="J570" i="1"/>
  <c r="D741" i="51" s="1"/>
  <c r="K570" i="1"/>
  <c r="E741" i="51" s="1"/>
  <c r="I571" i="1"/>
  <c r="J571" i="1"/>
  <c r="D465" i="51" s="1"/>
  <c r="K571" i="1"/>
  <c r="E465" i="51" s="1"/>
  <c r="I572" i="1"/>
  <c r="J572" i="1"/>
  <c r="D148" i="51" s="1"/>
  <c r="K572" i="1"/>
  <c r="E148" i="51" s="1"/>
  <c r="I573" i="1"/>
  <c r="J573" i="1"/>
  <c r="D549" i="51" s="1"/>
  <c r="K573" i="1"/>
  <c r="E549" i="51" s="1"/>
  <c r="I574" i="1"/>
  <c r="J574" i="1"/>
  <c r="D68" i="51" s="1"/>
  <c r="K574" i="1"/>
  <c r="E68" i="51" s="1"/>
  <c r="I575" i="1"/>
  <c r="J575" i="1"/>
  <c r="D395" i="51" s="1"/>
  <c r="K575" i="1"/>
  <c r="E395" i="51" s="1"/>
  <c r="I576" i="1"/>
  <c r="J576" i="1"/>
  <c r="D570" i="51" s="1"/>
  <c r="K576" i="1"/>
  <c r="E570" i="51" s="1"/>
  <c r="I577" i="1"/>
  <c r="J577" i="1"/>
  <c r="D418" i="51" s="1"/>
  <c r="K577" i="1"/>
  <c r="E418" i="51" s="1"/>
  <c r="I578" i="1"/>
  <c r="J578" i="1"/>
  <c r="D279" i="51" s="1"/>
  <c r="K578" i="1"/>
  <c r="E279" i="51" s="1"/>
  <c r="I579" i="1"/>
  <c r="J579" i="1"/>
  <c r="D308" i="51" s="1"/>
  <c r="K579" i="1"/>
  <c r="E308" i="51" s="1"/>
  <c r="I580" i="1"/>
  <c r="J580" i="1"/>
  <c r="D126" i="51" s="1"/>
  <c r="K580" i="1"/>
  <c r="E126" i="51" s="1"/>
  <c r="I581" i="1"/>
  <c r="J581" i="1"/>
  <c r="D230" i="51" s="1"/>
  <c r="K581" i="1"/>
  <c r="E230" i="51" s="1"/>
  <c r="I582" i="1"/>
  <c r="J582" i="1"/>
  <c r="D312" i="51" s="1"/>
  <c r="K582" i="1"/>
  <c r="E312" i="51" s="1"/>
  <c r="I583" i="1"/>
  <c r="J583" i="1"/>
  <c r="D49" i="51" s="1"/>
  <c r="K583" i="1"/>
  <c r="E49" i="51" s="1"/>
  <c r="I584" i="1"/>
  <c r="J584" i="1"/>
  <c r="D737" i="51" s="1"/>
  <c r="K584" i="1"/>
  <c r="E737" i="51" s="1"/>
  <c r="I585" i="1"/>
  <c r="J585" i="1"/>
  <c r="D747" i="51" s="1"/>
  <c r="K585" i="1"/>
  <c r="E747" i="51" s="1"/>
  <c r="I586" i="1"/>
  <c r="J586" i="1"/>
  <c r="D249" i="51" s="1"/>
  <c r="K586" i="1"/>
  <c r="E249" i="51" s="1"/>
  <c r="I587" i="1"/>
  <c r="J587" i="1"/>
  <c r="D506" i="51" s="1"/>
  <c r="K587" i="1"/>
  <c r="E506" i="51" s="1"/>
  <c r="I588" i="1"/>
  <c r="J588" i="1"/>
  <c r="D450" i="51" s="1"/>
  <c r="K588" i="1"/>
  <c r="E450" i="51" s="1"/>
  <c r="I589" i="1"/>
  <c r="J589" i="1"/>
  <c r="D237" i="51" s="1"/>
  <c r="K589" i="1"/>
  <c r="E237" i="51" s="1"/>
  <c r="I590" i="1"/>
  <c r="J590" i="1"/>
  <c r="D216" i="51" s="1"/>
  <c r="K590" i="1"/>
  <c r="E216" i="51" s="1"/>
  <c r="I591" i="1"/>
  <c r="J591" i="1"/>
  <c r="D289" i="51" s="1"/>
  <c r="K591" i="1"/>
  <c r="E289" i="51" s="1"/>
  <c r="I592" i="1"/>
  <c r="J592" i="1"/>
  <c r="D622" i="51" s="1"/>
  <c r="K592" i="1"/>
  <c r="E622" i="51" s="1"/>
  <c r="I593" i="1"/>
  <c r="J593" i="1"/>
  <c r="D403" i="51" s="1"/>
  <c r="K593" i="1"/>
  <c r="E403" i="51" s="1"/>
  <c r="I594" i="1"/>
  <c r="J594" i="1"/>
  <c r="D348" i="51" s="1"/>
  <c r="K594" i="1"/>
  <c r="E348" i="51" s="1"/>
  <c r="I595" i="1"/>
  <c r="J595" i="1"/>
  <c r="D582" i="51" s="1"/>
  <c r="K595" i="1"/>
  <c r="E582" i="51" s="1"/>
  <c r="I596" i="1"/>
  <c r="J596" i="1"/>
  <c r="D683" i="51" s="1"/>
  <c r="K596" i="1"/>
  <c r="E683" i="51" s="1"/>
  <c r="I597" i="1"/>
  <c r="J597" i="1"/>
  <c r="D208" i="51" s="1"/>
  <c r="K597" i="1"/>
  <c r="E208" i="51" s="1"/>
  <c r="I598" i="1"/>
  <c r="J598" i="1"/>
  <c r="D112" i="51" s="1"/>
  <c r="K598" i="1"/>
  <c r="E112" i="51" s="1"/>
  <c r="I599" i="1"/>
  <c r="J599" i="1"/>
  <c r="D181" i="51" s="1"/>
  <c r="K599" i="1"/>
  <c r="E181" i="51" s="1"/>
  <c r="I600" i="1"/>
  <c r="J600" i="1"/>
  <c r="D632" i="51" s="1"/>
  <c r="K600" i="1"/>
  <c r="E632" i="51" s="1"/>
  <c r="I601" i="1"/>
  <c r="J601" i="1"/>
  <c r="D162" i="51" s="1"/>
  <c r="K601" i="1"/>
  <c r="E162" i="51" s="1"/>
  <c r="I602" i="1"/>
  <c r="J602" i="1"/>
  <c r="D689" i="51" s="1"/>
  <c r="K602" i="1"/>
  <c r="E689" i="51" s="1"/>
  <c r="I603" i="1"/>
  <c r="J603" i="1"/>
  <c r="D446" i="51" s="1"/>
  <c r="K603" i="1"/>
  <c r="E446" i="51" s="1"/>
  <c r="I604" i="1"/>
  <c r="J604" i="1"/>
  <c r="D400" i="51" s="1"/>
  <c r="K604" i="1"/>
  <c r="E400" i="51" s="1"/>
  <c r="I605" i="1"/>
  <c r="J605" i="1"/>
  <c r="D642" i="51" s="1"/>
  <c r="K605" i="1"/>
  <c r="E642" i="51" s="1"/>
  <c r="I606" i="1"/>
  <c r="J606" i="1"/>
  <c r="D616" i="51" s="1"/>
  <c r="K606" i="1"/>
  <c r="E616" i="51" s="1"/>
  <c r="I607" i="1"/>
  <c r="J607" i="1"/>
  <c r="D599" i="51" s="1"/>
  <c r="K607" i="1"/>
  <c r="E599" i="51" s="1"/>
  <c r="I608" i="1"/>
  <c r="J608" i="1"/>
  <c r="D56" i="51" s="1"/>
  <c r="K608" i="1"/>
  <c r="E56" i="51" s="1"/>
  <c r="I609" i="1"/>
  <c r="J609" i="1"/>
  <c r="D694" i="51" s="1"/>
  <c r="K609" i="1"/>
  <c r="E694" i="51" s="1"/>
  <c r="I610" i="1"/>
  <c r="J610" i="1"/>
  <c r="D342" i="51" s="1"/>
  <c r="K610" i="1"/>
  <c r="E342" i="51" s="1"/>
  <c r="I611" i="1"/>
  <c r="J611" i="1"/>
  <c r="D422" i="51" s="1"/>
  <c r="K611" i="1"/>
  <c r="E422" i="51" s="1"/>
  <c r="I612" i="1"/>
  <c r="J612" i="1"/>
  <c r="D413" i="51" s="1"/>
  <c r="K612" i="1"/>
  <c r="E413" i="51" s="1"/>
  <c r="I613" i="1"/>
  <c r="J613" i="1"/>
  <c r="D200" i="51" s="1"/>
  <c r="K613" i="1"/>
  <c r="E200" i="51" s="1"/>
  <c r="I614" i="1"/>
  <c r="J614" i="1"/>
  <c r="D9" i="51" s="1"/>
  <c r="K614" i="1"/>
  <c r="E9" i="51" s="1"/>
  <c r="I615" i="1"/>
  <c r="J615" i="1"/>
  <c r="D69" i="51" s="1"/>
  <c r="K615" i="1"/>
  <c r="E69" i="51" s="1"/>
  <c r="I616" i="1"/>
  <c r="J616" i="1"/>
  <c r="D252" i="51" s="1"/>
  <c r="K616" i="1"/>
  <c r="E252" i="51" s="1"/>
  <c r="I617" i="1"/>
  <c r="J617" i="1"/>
  <c r="D433" i="51" s="1"/>
  <c r="K617" i="1"/>
  <c r="E433" i="51" s="1"/>
  <c r="I618" i="1"/>
  <c r="J618" i="1"/>
  <c r="D340" i="51" s="1"/>
  <c r="K618" i="1"/>
  <c r="E340" i="51" s="1"/>
  <c r="I619" i="1"/>
  <c r="J619" i="1"/>
  <c r="D341" i="51" s="1"/>
  <c r="K619" i="1"/>
  <c r="E341" i="51" s="1"/>
  <c r="I620" i="1"/>
  <c r="J620" i="1"/>
  <c r="D188" i="51" s="1"/>
  <c r="K620" i="1"/>
  <c r="E188" i="51" s="1"/>
  <c r="I621" i="1"/>
  <c r="J621" i="1"/>
  <c r="D59" i="51" s="1"/>
  <c r="K621" i="1"/>
  <c r="E59" i="51" s="1"/>
  <c r="I622" i="1"/>
  <c r="J622" i="1"/>
  <c r="D596" i="51" s="1"/>
  <c r="K622" i="1"/>
  <c r="E596" i="51" s="1"/>
  <c r="I623" i="1"/>
  <c r="J623" i="1"/>
  <c r="D720" i="51" s="1"/>
  <c r="K623" i="1"/>
  <c r="E720" i="51" s="1"/>
  <c r="I624" i="1"/>
  <c r="J624" i="1"/>
  <c r="D170" i="51" s="1"/>
  <c r="K624" i="1"/>
  <c r="E170" i="51" s="1"/>
  <c r="I625" i="1"/>
  <c r="J625" i="1"/>
  <c r="D105" i="51" s="1"/>
  <c r="K625" i="1"/>
  <c r="E105" i="51" s="1"/>
  <c r="I626" i="1"/>
  <c r="J626" i="1"/>
  <c r="D522" i="51" s="1"/>
  <c r="K626" i="1"/>
  <c r="E522" i="51" s="1"/>
  <c r="I627" i="1"/>
  <c r="J627" i="1"/>
  <c r="D686" i="51" s="1"/>
  <c r="K627" i="1"/>
  <c r="E686" i="51" s="1"/>
  <c r="I628" i="1"/>
  <c r="J628" i="1"/>
  <c r="D204" i="51" s="1"/>
  <c r="K628" i="1"/>
  <c r="E204" i="51" s="1"/>
  <c r="I629" i="1"/>
  <c r="J629" i="1"/>
  <c r="D63" i="51" s="1"/>
  <c r="K629" i="1"/>
  <c r="E63" i="51" s="1"/>
  <c r="I630" i="1"/>
  <c r="J630" i="1"/>
  <c r="D82" i="51" s="1"/>
  <c r="K630" i="1"/>
  <c r="E82" i="51" s="1"/>
  <c r="I631" i="1"/>
  <c r="J631" i="1"/>
  <c r="D119" i="51" s="1"/>
  <c r="K631" i="1"/>
  <c r="E119" i="51" s="1"/>
  <c r="I632" i="1"/>
  <c r="J632" i="1"/>
  <c r="D324" i="51" s="1"/>
  <c r="K632" i="1"/>
  <c r="E324" i="51" s="1"/>
  <c r="I633" i="1"/>
  <c r="J633" i="1"/>
  <c r="D517" i="51" s="1"/>
  <c r="K633" i="1"/>
  <c r="E517" i="51" s="1"/>
  <c r="I634" i="1"/>
  <c r="J634" i="1"/>
  <c r="D18" i="51" s="1"/>
  <c r="K634" i="1"/>
  <c r="E18" i="51" s="1"/>
  <c r="I635" i="1"/>
  <c r="J635" i="1"/>
  <c r="D653" i="51" s="1"/>
  <c r="K635" i="1"/>
  <c r="E653" i="51" s="1"/>
  <c r="I636" i="1"/>
  <c r="J636" i="1"/>
  <c r="D349" i="51" s="1"/>
  <c r="K636" i="1"/>
  <c r="E349" i="51" s="1"/>
  <c r="I637" i="1"/>
  <c r="J637" i="1"/>
  <c r="D734" i="51" s="1"/>
  <c r="K637" i="1"/>
  <c r="E734" i="51" s="1"/>
  <c r="I638" i="1"/>
  <c r="J638" i="1"/>
  <c r="D740" i="51" s="1"/>
  <c r="K638" i="1"/>
  <c r="E740" i="51" s="1"/>
  <c r="I639" i="1"/>
  <c r="J639" i="1"/>
  <c r="D508" i="51" s="1"/>
  <c r="K639" i="1"/>
  <c r="E508" i="51" s="1"/>
  <c r="I640" i="1"/>
  <c r="J640" i="1"/>
  <c r="D564" i="51" s="1"/>
  <c r="K640" i="1"/>
  <c r="E564" i="51" s="1"/>
  <c r="I641" i="1"/>
  <c r="J641" i="1"/>
  <c r="D560" i="51" s="1"/>
  <c r="K641" i="1"/>
  <c r="E560" i="51" s="1"/>
  <c r="I642" i="1"/>
  <c r="J642" i="1"/>
  <c r="D138" i="51" s="1"/>
  <c r="K642" i="1"/>
  <c r="E138" i="51" s="1"/>
  <c r="I643" i="1"/>
  <c r="J643" i="1"/>
  <c r="D375" i="51" s="1"/>
  <c r="K643" i="1"/>
  <c r="E375" i="51" s="1"/>
  <c r="I644" i="1"/>
  <c r="J644" i="1"/>
  <c r="D20" i="51" s="1"/>
  <c r="K644" i="1"/>
  <c r="E20" i="51" s="1"/>
  <c r="I645" i="1"/>
  <c r="J645" i="1"/>
  <c r="D461" i="51" s="1"/>
  <c r="K645" i="1"/>
  <c r="E461" i="51" s="1"/>
  <c r="I646" i="1"/>
  <c r="J646" i="1"/>
  <c r="D643" i="51" s="1"/>
  <c r="K646" i="1"/>
  <c r="E643" i="51" s="1"/>
  <c r="I647" i="1"/>
  <c r="J647" i="1"/>
  <c r="D103" i="51" s="1"/>
  <c r="K647" i="1"/>
  <c r="E103" i="51" s="1"/>
  <c r="I648" i="1"/>
  <c r="J648" i="1"/>
  <c r="D124" i="51" s="1"/>
  <c r="K648" i="1"/>
  <c r="E124" i="51" s="1"/>
  <c r="I649" i="1"/>
  <c r="J649" i="1"/>
  <c r="D514" i="51" s="1"/>
  <c r="K649" i="1"/>
  <c r="E514" i="51" s="1"/>
  <c r="I650" i="1"/>
  <c r="J650" i="1"/>
  <c r="D681" i="51" s="1"/>
  <c r="K650" i="1"/>
  <c r="E681" i="51" s="1"/>
  <c r="I651" i="1"/>
  <c r="J651" i="1"/>
  <c r="D57" i="51" s="1"/>
  <c r="K651" i="1"/>
  <c r="E57" i="51" s="1"/>
  <c r="I652" i="1"/>
  <c r="J652" i="1"/>
  <c r="D257" i="51" s="1"/>
  <c r="K652" i="1"/>
  <c r="E257" i="51" s="1"/>
  <c r="I653" i="1"/>
  <c r="J653" i="1"/>
  <c r="D31" i="51" s="1"/>
  <c r="K653" i="1"/>
  <c r="E31" i="51" s="1"/>
  <c r="I654" i="1"/>
  <c r="J654" i="1"/>
  <c r="D591" i="51" s="1"/>
  <c r="K654" i="1"/>
  <c r="E591" i="51" s="1"/>
  <c r="I655" i="1"/>
  <c r="J655" i="1"/>
  <c r="D721" i="51" s="1"/>
  <c r="K655" i="1"/>
  <c r="E721" i="51" s="1"/>
  <c r="I656" i="1"/>
  <c r="J656" i="1"/>
  <c r="D706" i="51" s="1"/>
  <c r="K656" i="1"/>
  <c r="E706" i="51" s="1"/>
  <c r="I657" i="1"/>
  <c r="J657" i="1"/>
  <c r="D717" i="51" s="1"/>
  <c r="K657" i="1"/>
  <c r="E717" i="51" s="1"/>
  <c r="I658" i="1"/>
  <c r="J658" i="1"/>
  <c r="D158" i="51" s="1"/>
  <c r="K658" i="1"/>
  <c r="E158" i="51" s="1"/>
  <c r="I659" i="1"/>
  <c r="J659" i="1"/>
  <c r="D571" i="51" s="1"/>
  <c r="K659" i="1"/>
  <c r="E571" i="51" s="1"/>
  <c r="I660" i="1"/>
  <c r="J660" i="1"/>
  <c r="D19" i="51" s="1"/>
  <c r="K660" i="1"/>
  <c r="E19" i="51" s="1"/>
  <c r="I661" i="1"/>
  <c r="J661" i="1"/>
  <c r="D749" i="51" s="1"/>
  <c r="K661" i="1"/>
  <c r="E749" i="51" s="1"/>
  <c r="I662" i="1"/>
  <c r="J662" i="1"/>
  <c r="D727" i="51" s="1"/>
  <c r="K662" i="1"/>
  <c r="E727" i="51" s="1"/>
  <c r="I663" i="1"/>
  <c r="J663" i="1"/>
  <c r="D307" i="51" s="1"/>
  <c r="K663" i="1"/>
  <c r="E307" i="51" s="1"/>
  <c r="I664" i="1"/>
  <c r="J664" i="1"/>
  <c r="D85" i="51" s="1"/>
  <c r="K664" i="1"/>
  <c r="E85" i="51" s="1"/>
  <c r="I665" i="1"/>
  <c r="J665" i="1"/>
  <c r="D71" i="51" s="1"/>
  <c r="K665" i="1"/>
  <c r="E71" i="51" s="1"/>
  <c r="I666" i="1"/>
  <c r="J666" i="1"/>
  <c r="D165" i="51" s="1"/>
  <c r="K666" i="1"/>
  <c r="E165" i="51" s="1"/>
  <c r="I667" i="1"/>
  <c r="J667" i="1"/>
  <c r="D67" i="51" s="1"/>
  <c r="K667" i="1"/>
  <c r="E67" i="51" s="1"/>
  <c r="I668" i="1"/>
  <c r="J668" i="1"/>
  <c r="D715" i="51" s="1"/>
  <c r="K668" i="1"/>
  <c r="E715" i="51" s="1"/>
  <c r="I669" i="1"/>
  <c r="J669" i="1"/>
  <c r="D664" i="51" s="1"/>
  <c r="K669" i="1"/>
  <c r="E664" i="51" s="1"/>
  <c r="I670" i="1"/>
  <c r="J670" i="1"/>
  <c r="D659" i="51" s="1"/>
  <c r="K670" i="1"/>
  <c r="E659" i="51" s="1"/>
  <c r="I671" i="1"/>
  <c r="J671" i="1"/>
  <c r="D666" i="51" s="1"/>
  <c r="K671" i="1"/>
  <c r="E666" i="51" s="1"/>
  <c r="I672" i="1"/>
  <c r="J672" i="1"/>
  <c r="D652" i="51" s="1"/>
  <c r="K672" i="1"/>
  <c r="E652" i="51" s="1"/>
  <c r="I673" i="1"/>
  <c r="J673" i="1"/>
  <c r="D636" i="51" s="1"/>
  <c r="K673" i="1"/>
  <c r="E636" i="51" s="1"/>
  <c r="I674" i="1"/>
  <c r="J674" i="1"/>
  <c r="D110" i="51" s="1"/>
  <c r="K674" i="1"/>
  <c r="E110" i="51" s="1"/>
  <c r="I675" i="1"/>
  <c r="J675" i="1"/>
  <c r="D601" i="51" s="1"/>
  <c r="K675" i="1"/>
  <c r="E601" i="51" s="1"/>
  <c r="I676" i="1"/>
  <c r="J676" i="1"/>
  <c r="D595" i="51" s="1"/>
  <c r="K676" i="1"/>
  <c r="E595" i="51" s="1"/>
  <c r="I677" i="1"/>
  <c r="J677" i="1"/>
  <c r="D588" i="51" s="1"/>
  <c r="K677" i="1"/>
  <c r="E588" i="51" s="1"/>
  <c r="I678" i="1"/>
  <c r="J678" i="1"/>
  <c r="D425" i="51" s="1"/>
  <c r="K678" i="1"/>
  <c r="E425" i="51" s="1"/>
  <c r="I679" i="1"/>
  <c r="J679" i="1"/>
  <c r="D128" i="51" s="1"/>
  <c r="K679" i="1"/>
  <c r="E128" i="51" s="1"/>
  <c r="I680" i="1"/>
  <c r="J680" i="1"/>
  <c r="D707" i="51" s="1"/>
  <c r="K680" i="1"/>
  <c r="E707" i="51" s="1"/>
  <c r="I681" i="1"/>
  <c r="J681" i="1"/>
  <c r="D565" i="51" s="1"/>
  <c r="K681" i="1"/>
  <c r="E565" i="51" s="1"/>
  <c r="I682" i="1"/>
  <c r="J682" i="1"/>
  <c r="D620" i="51" s="1"/>
  <c r="K682" i="1"/>
  <c r="E620" i="51" s="1"/>
  <c r="I683" i="1"/>
  <c r="J683" i="1"/>
  <c r="D456" i="51" s="1"/>
  <c r="K683" i="1"/>
  <c r="E456" i="51" s="1"/>
  <c r="I684" i="1"/>
  <c r="J684" i="1"/>
  <c r="D758" i="51" s="1"/>
  <c r="K684" i="1"/>
  <c r="E758" i="51" s="1"/>
  <c r="I685" i="1"/>
  <c r="J685" i="1"/>
  <c r="D275" i="51" s="1"/>
  <c r="K685" i="1"/>
  <c r="E275" i="51" s="1"/>
  <c r="I686" i="1"/>
  <c r="J686" i="1"/>
  <c r="D46" i="51" s="1"/>
  <c r="K686" i="1"/>
  <c r="E46" i="51" s="1"/>
  <c r="I687" i="1"/>
  <c r="J687" i="1"/>
  <c r="D261" i="51" s="1"/>
  <c r="K687" i="1"/>
  <c r="E261" i="51" s="1"/>
  <c r="I688" i="1"/>
  <c r="J688" i="1"/>
  <c r="D241" i="51" s="1"/>
  <c r="K688" i="1"/>
  <c r="E241" i="51" s="1"/>
  <c r="I689" i="1"/>
  <c r="J689" i="1"/>
  <c r="D580" i="51" s="1"/>
  <c r="K689" i="1"/>
  <c r="E580" i="51" s="1"/>
  <c r="I690" i="1"/>
  <c r="J690" i="1"/>
  <c r="D376" i="51" s="1"/>
  <c r="K690" i="1"/>
  <c r="E376" i="51" s="1"/>
  <c r="I691" i="1"/>
  <c r="J691" i="1"/>
  <c r="D488" i="51" s="1"/>
  <c r="K691" i="1"/>
  <c r="E488" i="51" s="1"/>
  <c r="I692" i="1"/>
  <c r="J692" i="1"/>
  <c r="D583" i="51" s="1"/>
  <c r="K692" i="1"/>
  <c r="E583" i="51" s="1"/>
  <c r="I693" i="1"/>
  <c r="J693" i="1"/>
  <c r="D198" i="51" s="1"/>
  <c r="K693" i="1"/>
  <c r="E198" i="51" s="1"/>
  <c r="I694" i="1"/>
  <c r="J694" i="1"/>
  <c r="D286" i="51" s="1"/>
  <c r="K694" i="1"/>
  <c r="E286" i="51" s="1"/>
  <c r="I695" i="1"/>
  <c r="J695" i="1"/>
  <c r="D199" i="51" s="1"/>
  <c r="K695" i="1"/>
  <c r="E199" i="51" s="1"/>
  <c r="I696" i="1"/>
  <c r="J696" i="1"/>
  <c r="D761" i="51" s="1"/>
  <c r="K696" i="1"/>
  <c r="E761" i="51" s="1"/>
  <c r="I697" i="1"/>
  <c r="J697" i="1"/>
  <c r="D678" i="51" s="1"/>
  <c r="K697" i="1"/>
  <c r="E678" i="51" s="1"/>
  <c r="I698" i="1"/>
  <c r="J698" i="1"/>
  <c r="D331" i="51" s="1"/>
  <c r="K698" i="1"/>
  <c r="E331" i="51" s="1"/>
  <c r="I699" i="1"/>
  <c r="J699" i="1"/>
  <c r="D10" i="51" s="1"/>
  <c r="K699" i="1"/>
  <c r="E10" i="51" s="1"/>
  <c r="I700" i="1"/>
  <c r="J700" i="1"/>
  <c r="D203" i="51" s="1"/>
  <c r="K700" i="1"/>
  <c r="E203" i="51" s="1"/>
  <c r="I701" i="1"/>
  <c r="J701" i="1"/>
  <c r="D123" i="51" s="1"/>
  <c r="K701" i="1"/>
  <c r="E123" i="51" s="1"/>
  <c r="I702" i="1"/>
  <c r="J702" i="1"/>
  <c r="D759" i="51" s="1"/>
  <c r="K702" i="1"/>
  <c r="E759" i="51" s="1"/>
  <c r="I703" i="1"/>
  <c r="J703" i="1"/>
  <c r="D33" i="51" s="1"/>
  <c r="K703" i="1"/>
  <c r="E33" i="51" s="1"/>
  <c r="I704" i="1"/>
  <c r="J704" i="1"/>
  <c r="D528" i="51" s="1"/>
  <c r="K704" i="1"/>
  <c r="E528" i="51" s="1"/>
  <c r="I705" i="1"/>
  <c r="J705" i="1"/>
  <c r="D753" i="51" s="1"/>
  <c r="K705" i="1"/>
  <c r="E753" i="51" s="1"/>
  <c r="I706" i="1"/>
  <c r="J706" i="1"/>
  <c r="D614" i="51" s="1"/>
  <c r="K706" i="1"/>
  <c r="E614" i="51" s="1"/>
  <c r="I707" i="1"/>
  <c r="J707" i="1"/>
  <c r="D90" i="51" s="1"/>
  <c r="K707" i="1"/>
  <c r="E90" i="51" s="1"/>
  <c r="I708" i="1"/>
  <c r="J708" i="1"/>
  <c r="D743" i="51" s="1"/>
  <c r="K708" i="1"/>
  <c r="E743" i="51" s="1"/>
  <c r="I709" i="1"/>
  <c r="J709" i="1"/>
  <c r="D145" i="51" s="1"/>
  <c r="K709" i="1"/>
  <c r="E145" i="51" s="1"/>
  <c r="I710" i="1"/>
  <c r="J710" i="1"/>
  <c r="D11" i="51" s="1"/>
  <c r="K710" i="1"/>
  <c r="E11" i="51" s="1"/>
  <c r="I711" i="1"/>
  <c r="J711" i="1"/>
  <c r="D693" i="51" s="1"/>
  <c r="K711" i="1"/>
  <c r="E693" i="51" s="1"/>
  <c r="I712" i="1"/>
  <c r="J712" i="1"/>
  <c r="D227" i="51" s="1"/>
  <c r="K712" i="1"/>
  <c r="E227" i="51" s="1"/>
  <c r="I713" i="1"/>
  <c r="J713" i="1"/>
  <c r="D168" i="51" s="1"/>
  <c r="K713" i="1"/>
  <c r="E168" i="51" s="1"/>
  <c r="I714" i="1"/>
  <c r="J714" i="1"/>
  <c r="D78" i="51" s="1"/>
  <c r="K714" i="1"/>
  <c r="E78" i="51" s="1"/>
  <c r="I715" i="1"/>
  <c r="J715" i="1"/>
  <c r="D64" i="51" s="1"/>
  <c r="K715" i="1"/>
  <c r="E64" i="51" s="1"/>
  <c r="I716" i="1"/>
  <c r="J716" i="1"/>
  <c r="D398" i="51" s="1"/>
  <c r="K716" i="1"/>
  <c r="E398" i="51" s="1"/>
  <c r="I717" i="1"/>
  <c r="J717" i="1"/>
  <c r="D149" i="51" s="1"/>
  <c r="K717" i="1"/>
  <c r="E149" i="51" s="1"/>
  <c r="I718" i="1"/>
  <c r="J718" i="1"/>
  <c r="D581" i="51" s="1"/>
  <c r="K718" i="1"/>
  <c r="E581" i="51" s="1"/>
  <c r="I719" i="1"/>
  <c r="J719" i="1"/>
  <c r="D358" i="51" s="1"/>
  <c r="K719" i="1"/>
  <c r="E358" i="51" s="1"/>
  <c r="I720" i="1"/>
  <c r="J720" i="1"/>
  <c r="D492" i="51" s="1"/>
  <c r="K720" i="1"/>
  <c r="E492" i="51" s="1"/>
  <c r="I721" i="1"/>
  <c r="J721" i="1"/>
  <c r="D212" i="51" s="1"/>
  <c r="K721" i="1"/>
  <c r="E212" i="51" s="1"/>
  <c r="I722" i="1"/>
  <c r="J722" i="1"/>
  <c r="D628" i="51" s="1"/>
  <c r="K722" i="1"/>
  <c r="E628" i="51" s="1"/>
  <c r="I723" i="1"/>
  <c r="J723" i="1"/>
  <c r="D379" i="51" s="1"/>
  <c r="K723" i="1"/>
  <c r="E379" i="51" s="1"/>
  <c r="I724" i="1"/>
  <c r="J724" i="1"/>
  <c r="D143" i="51" s="1"/>
  <c r="K724" i="1"/>
  <c r="E143" i="51" s="1"/>
  <c r="I725" i="1"/>
  <c r="J725" i="1"/>
  <c r="D680" i="51" s="1"/>
  <c r="K725" i="1"/>
  <c r="E680" i="51" s="1"/>
  <c r="I726" i="1"/>
  <c r="J726" i="1"/>
  <c r="D730" i="51" s="1"/>
  <c r="K726" i="1"/>
  <c r="E730" i="51" s="1"/>
  <c r="I727" i="1"/>
  <c r="J727" i="1"/>
  <c r="D222" i="51" s="1"/>
  <c r="K727" i="1"/>
  <c r="E222" i="51" s="1"/>
  <c r="I728" i="1"/>
  <c r="J728" i="1"/>
  <c r="D260" i="51" s="1"/>
  <c r="K728" i="1"/>
  <c r="E260" i="51" s="1"/>
  <c r="I729" i="1"/>
  <c r="J729" i="1"/>
  <c r="D723" i="51" s="1"/>
  <c r="K729" i="1"/>
  <c r="E723" i="51" s="1"/>
  <c r="I730" i="1"/>
  <c r="J730" i="1"/>
  <c r="D14" i="51" s="1"/>
  <c r="K730" i="1"/>
  <c r="E14" i="51" s="1"/>
  <c r="I731" i="1"/>
  <c r="J731" i="1"/>
  <c r="D732" i="51" s="1"/>
  <c r="K731" i="1"/>
  <c r="E732" i="51" s="1"/>
  <c r="I732" i="1"/>
  <c r="J732" i="1"/>
  <c r="D553" i="51" s="1"/>
  <c r="K732" i="1"/>
  <c r="E553" i="51" s="1"/>
  <c r="I733" i="1"/>
  <c r="J733" i="1"/>
  <c r="D479" i="51" s="1"/>
  <c r="K733" i="1"/>
  <c r="E479" i="51" s="1"/>
  <c r="I734" i="1"/>
  <c r="J734" i="1"/>
  <c r="K734" i="1"/>
  <c r="I735" i="1"/>
  <c r="J735" i="1"/>
  <c r="K735" i="1"/>
  <c r="I736" i="1"/>
  <c r="J736" i="1"/>
  <c r="D530" i="51" s="1"/>
  <c r="K736" i="1"/>
  <c r="E530" i="51" s="1"/>
  <c r="I737" i="1"/>
  <c r="J737" i="1"/>
  <c r="D343" i="51" s="1"/>
  <c r="K737" i="1"/>
  <c r="E343" i="51" s="1"/>
  <c r="I738" i="1"/>
  <c r="J738" i="1"/>
  <c r="D207" i="51" s="1"/>
  <c r="K738" i="1"/>
  <c r="E207" i="51" s="1"/>
  <c r="I739" i="1"/>
  <c r="J739" i="1"/>
  <c r="D233" i="51" s="1"/>
  <c r="K739" i="1"/>
  <c r="E233" i="51" s="1"/>
  <c r="I740" i="1"/>
  <c r="J740" i="1"/>
  <c r="D670" i="51" s="1"/>
  <c r="K740" i="1"/>
  <c r="E670" i="51" s="1"/>
  <c r="I741" i="1"/>
  <c r="J741" i="1"/>
  <c r="D34" i="51" s="1"/>
  <c r="K741" i="1"/>
  <c r="E34" i="51" s="1"/>
  <c r="I742" i="1"/>
  <c r="J742" i="1"/>
  <c r="D568" i="51" s="1"/>
  <c r="K742" i="1"/>
  <c r="E568" i="51" s="1"/>
  <c r="I743" i="1"/>
  <c r="J743" i="1"/>
  <c r="D223" i="51" s="1"/>
  <c r="K743" i="1"/>
  <c r="E223" i="51" s="1"/>
  <c r="I744" i="1"/>
  <c r="J744" i="1"/>
  <c r="D213" i="51" s="1"/>
  <c r="K744" i="1"/>
  <c r="E213" i="51" s="1"/>
  <c r="I745" i="1"/>
  <c r="J745" i="1"/>
  <c r="D655" i="51" s="1"/>
  <c r="K745" i="1"/>
  <c r="E655" i="51" s="1"/>
  <c r="I746" i="1"/>
  <c r="J746" i="1"/>
  <c r="D183" i="51" s="1"/>
  <c r="K746" i="1"/>
  <c r="E183" i="51" s="1"/>
  <c r="I747" i="1"/>
  <c r="J747" i="1"/>
  <c r="D172" i="51" s="1"/>
  <c r="K747" i="1"/>
  <c r="E172" i="51" s="1"/>
  <c r="I748" i="1"/>
  <c r="J748" i="1"/>
  <c r="D650" i="51" s="1"/>
  <c r="K748" i="1"/>
  <c r="E650" i="51" s="1"/>
  <c r="I749" i="1"/>
  <c r="J749" i="1"/>
  <c r="D675" i="51" s="1"/>
  <c r="K749" i="1"/>
  <c r="E675" i="51" s="1"/>
  <c r="I750" i="1"/>
  <c r="J750" i="1"/>
  <c r="D61" i="51" s="1"/>
  <c r="K750" i="1"/>
  <c r="E61" i="51" s="1"/>
  <c r="I751" i="1"/>
  <c r="J751" i="1"/>
  <c r="D541" i="51" s="1"/>
  <c r="K751" i="1"/>
  <c r="E541" i="51" s="1"/>
  <c r="I752" i="1"/>
  <c r="J752" i="1"/>
  <c r="D24" i="51" s="1"/>
  <c r="K752" i="1"/>
  <c r="E24" i="51" s="1"/>
  <c r="I753" i="1"/>
  <c r="J753" i="1"/>
  <c r="D95" i="51" s="1"/>
  <c r="K753" i="1"/>
  <c r="E95" i="51" s="1"/>
  <c r="I754" i="1"/>
  <c r="J754" i="1"/>
  <c r="D638" i="51" s="1"/>
  <c r="K754" i="1"/>
  <c r="E638" i="51" s="1"/>
  <c r="I755" i="1"/>
  <c r="J755" i="1"/>
  <c r="D598" i="51" s="1"/>
  <c r="K755" i="1"/>
  <c r="E598" i="51" s="1"/>
  <c r="I756" i="1"/>
  <c r="J756" i="1"/>
  <c r="D363" i="51" s="1"/>
  <c r="K756" i="1"/>
  <c r="E363" i="51" s="1"/>
  <c r="I757" i="1"/>
  <c r="J757" i="1"/>
  <c r="D701" i="51" s="1"/>
  <c r="K757" i="1"/>
  <c r="E701" i="51" s="1"/>
  <c r="I758" i="1"/>
  <c r="J758" i="1"/>
  <c r="K758" i="1"/>
  <c r="I759" i="1"/>
  <c r="J759" i="1"/>
  <c r="K759" i="1"/>
  <c r="I760" i="1"/>
  <c r="J760" i="1"/>
  <c r="K760" i="1"/>
  <c r="I761" i="1"/>
  <c r="J761" i="1"/>
  <c r="K761" i="1"/>
  <c r="I762" i="1"/>
  <c r="J762" i="1"/>
  <c r="K762" i="1"/>
  <c r="I763" i="1"/>
  <c r="J763" i="1"/>
  <c r="K763" i="1"/>
  <c r="I764" i="1"/>
  <c r="J764" i="1"/>
  <c r="K764" i="1"/>
  <c r="I765" i="1"/>
  <c r="J765" i="1"/>
  <c r="K765" i="1"/>
  <c r="I766" i="1"/>
  <c r="J766" i="1"/>
  <c r="K766" i="1"/>
  <c r="I767" i="1"/>
  <c r="J767" i="1"/>
  <c r="D633" i="51" s="1"/>
  <c r="K767" i="1"/>
  <c r="E633" i="51" s="1"/>
  <c r="I768" i="1"/>
  <c r="J768" i="1"/>
  <c r="D254" i="51" s="1"/>
  <c r="K768" i="1"/>
  <c r="E254" i="51" s="1"/>
  <c r="I769" i="1"/>
  <c r="J769" i="1"/>
  <c r="D563" i="51" s="1"/>
  <c r="K769" i="1"/>
  <c r="E563" i="51" s="1"/>
  <c r="I770" i="1"/>
  <c r="J770" i="1"/>
  <c r="D115" i="51" s="1"/>
  <c r="K770" i="1"/>
  <c r="E115" i="51" s="1"/>
  <c r="I771" i="1"/>
  <c r="J771" i="1"/>
  <c r="D338" i="51" s="1"/>
  <c r="K771" i="1"/>
  <c r="E338" i="51" s="1"/>
  <c r="K8" i="1"/>
  <c r="J8" i="1"/>
  <c r="I8" i="1"/>
  <c r="F9" i="2" s="1"/>
  <c r="E9" i="1"/>
  <c r="F9" i="1"/>
  <c r="G9" i="1"/>
  <c r="E10" i="1"/>
  <c r="F10" i="1"/>
  <c r="G10" i="1"/>
  <c r="E11" i="1"/>
  <c r="F11" i="1"/>
  <c r="G11" i="1"/>
  <c r="E12" i="1"/>
  <c r="F12" i="1"/>
  <c r="G12" i="1"/>
  <c r="E13" i="1"/>
  <c r="F13" i="1"/>
  <c r="G13" i="1"/>
  <c r="E14" i="1"/>
  <c r="F14" i="1"/>
  <c r="G14" i="1"/>
  <c r="E15" i="1"/>
  <c r="F15" i="1"/>
  <c r="G15" i="1"/>
  <c r="E16" i="1"/>
  <c r="F16" i="1"/>
  <c r="G16" i="1"/>
  <c r="E17" i="1"/>
  <c r="F17" i="1"/>
  <c r="G17" i="1"/>
  <c r="E18" i="1"/>
  <c r="F18" i="1"/>
  <c r="G18" i="1"/>
  <c r="E19" i="1"/>
  <c r="F19" i="1"/>
  <c r="G19" i="1"/>
  <c r="E20" i="1"/>
  <c r="F20" i="1"/>
  <c r="G20" i="1"/>
  <c r="E21" i="1"/>
  <c r="F21" i="1"/>
  <c r="G21" i="1"/>
  <c r="E22" i="1"/>
  <c r="F22" i="1"/>
  <c r="G22" i="1"/>
  <c r="E23" i="1"/>
  <c r="F23" i="1"/>
  <c r="G23" i="1"/>
  <c r="E24" i="1"/>
  <c r="F24" i="1"/>
  <c r="G24" i="1"/>
  <c r="E25" i="1"/>
  <c r="F25" i="1"/>
  <c r="G25" i="1"/>
  <c r="E26" i="1"/>
  <c r="F26" i="1"/>
  <c r="G26" i="1"/>
  <c r="E27" i="1"/>
  <c r="F27" i="1"/>
  <c r="G27" i="1"/>
  <c r="E28" i="1"/>
  <c r="F28" i="1"/>
  <c r="G28" i="1"/>
  <c r="E29" i="1"/>
  <c r="F29" i="1"/>
  <c r="G29" i="1"/>
  <c r="E30" i="1"/>
  <c r="F30" i="1"/>
  <c r="G30" i="1"/>
  <c r="E31" i="1"/>
  <c r="F31" i="1"/>
  <c r="G31" i="1"/>
  <c r="E32" i="1"/>
  <c r="F32" i="1"/>
  <c r="G32" i="1"/>
  <c r="E33" i="1"/>
  <c r="F33" i="1"/>
  <c r="G33" i="1"/>
  <c r="E34" i="1"/>
  <c r="F34" i="1"/>
  <c r="G34" i="1"/>
  <c r="E35" i="1"/>
  <c r="F35" i="1"/>
  <c r="G35" i="1"/>
  <c r="E36" i="1"/>
  <c r="F36" i="1"/>
  <c r="G36" i="1"/>
  <c r="E37" i="1"/>
  <c r="F37" i="1"/>
  <c r="G37" i="1"/>
  <c r="E38" i="1"/>
  <c r="F38" i="1"/>
  <c r="G38" i="1"/>
  <c r="E39" i="1"/>
  <c r="F39" i="1"/>
  <c r="G39" i="1"/>
  <c r="E40" i="1"/>
  <c r="F40" i="1"/>
  <c r="G40" i="1"/>
  <c r="E41" i="1"/>
  <c r="F41" i="1"/>
  <c r="G41" i="1"/>
  <c r="E42" i="1"/>
  <c r="F42" i="1"/>
  <c r="G42" i="1"/>
  <c r="E43" i="1"/>
  <c r="F43" i="1"/>
  <c r="G43" i="1"/>
  <c r="E44" i="1"/>
  <c r="F44" i="1"/>
  <c r="G44" i="1"/>
  <c r="E45" i="1"/>
  <c r="F45" i="1"/>
  <c r="G45" i="1"/>
  <c r="E46" i="1"/>
  <c r="F46" i="1"/>
  <c r="G46" i="1"/>
  <c r="E47" i="1"/>
  <c r="F47" i="1"/>
  <c r="G47" i="1"/>
  <c r="E48" i="1"/>
  <c r="F48" i="1"/>
  <c r="G48" i="1"/>
  <c r="E49" i="1"/>
  <c r="F49" i="1"/>
  <c r="G49" i="1"/>
  <c r="E50" i="1"/>
  <c r="F50" i="1"/>
  <c r="G50" i="1"/>
  <c r="E51" i="1"/>
  <c r="F51" i="1"/>
  <c r="G51" i="1"/>
  <c r="E52" i="1"/>
  <c r="F52" i="1"/>
  <c r="G52" i="1"/>
  <c r="E53" i="1"/>
  <c r="F53" i="1"/>
  <c r="G53" i="1"/>
  <c r="E54" i="1"/>
  <c r="F54" i="1"/>
  <c r="G54" i="1"/>
  <c r="E55" i="1"/>
  <c r="F55" i="1"/>
  <c r="G55" i="1"/>
  <c r="E56" i="1"/>
  <c r="F56" i="1"/>
  <c r="G56" i="1"/>
  <c r="E57" i="1"/>
  <c r="F57" i="1"/>
  <c r="G57" i="1"/>
  <c r="E58" i="1"/>
  <c r="F58" i="1"/>
  <c r="G58" i="1"/>
  <c r="E59" i="1"/>
  <c r="F59" i="1"/>
  <c r="G59" i="1"/>
  <c r="E60" i="1"/>
  <c r="F60" i="1"/>
  <c r="G60" i="1"/>
  <c r="E61" i="1"/>
  <c r="F61" i="1"/>
  <c r="G61" i="1"/>
  <c r="E62" i="1"/>
  <c r="F62" i="1"/>
  <c r="G62" i="1"/>
  <c r="E63" i="1"/>
  <c r="F63" i="1"/>
  <c r="G63" i="1"/>
  <c r="E64" i="1"/>
  <c r="F64" i="1"/>
  <c r="G64" i="1"/>
  <c r="E65" i="1"/>
  <c r="F65" i="1"/>
  <c r="G65" i="1"/>
  <c r="E66" i="1"/>
  <c r="F66" i="1"/>
  <c r="G66" i="1"/>
  <c r="E67" i="1"/>
  <c r="F67" i="1"/>
  <c r="G67" i="1"/>
  <c r="E68" i="1"/>
  <c r="F68" i="1"/>
  <c r="G68" i="1"/>
  <c r="E69" i="1"/>
  <c r="F69" i="1"/>
  <c r="G69" i="1"/>
  <c r="E70" i="1"/>
  <c r="F70" i="1"/>
  <c r="G70" i="1"/>
  <c r="E71" i="1"/>
  <c r="F71" i="1"/>
  <c r="G71" i="1"/>
  <c r="E72" i="1"/>
  <c r="F72" i="1"/>
  <c r="G72" i="1"/>
  <c r="E73" i="1"/>
  <c r="F73" i="1"/>
  <c r="G73" i="1"/>
  <c r="E74" i="1"/>
  <c r="F74" i="1"/>
  <c r="G74" i="1"/>
  <c r="E75" i="1"/>
  <c r="F75" i="1"/>
  <c r="G75" i="1"/>
  <c r="E76" i="1"/>
  <c r="F76" i="1"/>
  <c r="G76" i="1"/>
  <c r="E77" i="1"/>
  <c r="F77" i="1"/>
  <c r="G77" i="1"/>
  <c r="E78" i="1"/>
  <c r="F78" i="1"/>
  <c r="G78" i="1"/>
  <c r="E79" i="1"/>
  <c r="F79" i="1"/>
  <c r="G79" i="1"/>
  <c r="E80" i="1"/>
  <c r="F80" i="1"/>
  <c r="G80" i="1"/>
  <c r="E81" i="1"/>
  <c r="F81" i="1"/>
  <c r="G81" i="1"/>
  <c r="E82" i="1"/>
  <c r="F82" i="1"/>
  <c r="G82" i="1"/>
  <c r="E83" i="1"/>
  <c r="F83" i="1"/>
  <c r="G83" i="1"/>
  <c r="E84" i="1"/>
  <c r="F84" i="1"/>
  <c r="G84" i="1"/>
  <c r="E85" i="1"/>
  <c r="F85" i="1"/>
  <c r="G85" i="1"/>
  <c r="E86" i="1"/>
  <c r="F86" i="1"/>
  <c r="G86" i="1"/>
  <c r="E87" i="1"/>
  <c r="F87" i="1"/>
  <c r="G87" i="1"/>
  <c r="E88" i="1"/>
  <c r="F88" i="1"/>
  <c r="G88" i="1"/>
  <c r="E89" i="1"/>
  <c r="F89" i="1"/>
  <c r="G89" i="1"/>
  <c r="E90" i="1"/>
  <c r="F90" i="1"/>
  <c r="G90" i="1"/>
  <c r="E91" i="1"/>
  <c r="F91" i="1"/>
  <c r="G91" i="1"/>
  <c r="E92" i="1"/>
  <c r="F92" i="1"/>
  <c r="G92" i="1"/>
  <c r="E93" i="1"/>
  <c r="F93" i="1"/>
  <c r="G93" i="1"/>
  <c r="E94" i="1"/>
  <c r="F94" i="1"/>
  <c r="G94" i="1"/>
  <c r="E95" i="1"/>
  <c r="F95" i="1"/>
  <c r="G95" i="1"/>
  <c r="E96" i="1"/>
  <c r="F96" i="1"/>
  <c r="G96" i="1"/>
  <c r="E97" i="1"/>
  <c r="F97" i="1"/>
  <c r="G97" i="1"/>
  <c r="E98" i="1"/>
  <c r="F98" i="1"/>
  <c r="G98" i="1"/>
  <c r="E99" i="1"/>
  <c r="F99" i="1"/>
  <c r="G99" i="1"/>
  <c r="E100" i="1"/>
  <c r="F100" i="1"/>
  <c r="G100" i="1"/>
  <c r="E101" i="1"/>
  <c r="F101" i="1"/>
  <c r="G101" i="1"/>
  <c r="E102" i="1"/>
  <c r="F102" i="1"/>
  <c r="G102" i="1"/>
  <c r="E103" i="1"/>
  <c r="F103" i="1"/>
  <c r="G103" i="1"/>
  <c r="E104" i="1"/>
  <c r="F104" i="1"/>
  <c r="G104" i="1"/>
  <c r="E105" i="1"/>
  <c r="F105" i="1"/>
  <c r="G105" i="1"/>
  <c r="E106" i="1"/>
  <c r="F106" i="1"/>
  <c r="G106" i="1"/>
  <c r="E107" i="1"/>
  <c r="F107" i="1"/>
  <c r="G107" i="1"/>
  <c r="E108" i="1"/>
  <c r="F108" i="1"/>
  <c r="G108" i="1"/>
  <c r="E109" i="1"/>
  <c r="F109" i="1"/>
  <c r="G109" i="1"/>
  <c r="E110" i="1"/>
  <c r="F110" i="1"/>
  <c r="G110" i="1"/>
  <c r="E111" i="1"/>
  <c r="F111" i="1"/>
  <c r="G111" i="1"/>
  <c r="E112" i="1"/>
  <c r="F112" i="1"/>
  <c r="G112" i="1"/>
  <c r="E113" i="1"/>
  <c r="F113" i="1"/>
  <c r="G113" i="1"/>
  <c r="E114" i="1"/>
  <c r="F114" i="1"/>
  <c r="G114" i="1"/>
  <c r="E115" i="1"/>
  <c r="F115" i="1"/>
  <c r="G115" i="1"/>
  <c r="E116" i="1"/>
  <c r="F116" i="1"/>
  <c r="G116" i="1"/>
  <c r="E117" i="1"/>
  <c r="F117" i="1"/>
  <c r="G117" i="1"/>
  <c r="E118" i="1"/>
  <c r="F118" i="1"/>
  <c r="G118" i="1"/>
  <c r="E119" i="1"/>
  <c r="F119" i="1"/>
  <c r="G119" i="1"/>
  <c r="E120" i="1"/>
  <c r="F120" i="1"/>
  <c r="G120" i="1"/>
  <c r="E121" i="1"/>
  <c r="F121" i="1"/>
  <c r="G121" i="1"/>
  <c r="E122" i="1"/>
  <c r="F122" i="1"/>
  <c r="G122" i="1"/>
  <c r="E123" i="1"/>
  <c r="F123" i="1"/>
  <c r="G123" i="1"/>
  <c r="E124" i="1"/>
  <c r="F124" i="1"/>
  <c r="G124" i="1"/>
  <c r="E125" i="1"/>
  <c r="F125" i="1"/>
  <c r="G125" i="1"/>
  <c r="E126" i="1"/>
  <c r="F126" i="1"/>
  <c r="G126" i="1"/>
  <c r="E127" i="1"/>
  <c r="F127" i="1"/>
  <c r="G127" i="1"/>
  <c r="E128" i="1"/>
  <c r="F128" i="1"/>
  <c r="G128" i="1"/>
  <c r="E129" i="1"/>
  <c r="F129" i="1"/>
  <c r="G129" i="1"/>
  <c r="E130" i="1"/>
  <c r="F130" i="1"/>
  <c r="G130" i="1"/>
  <c r="E131" i="1"/>
  <c r="F131" i="1"/>
  <c r="G131" i="1"/>
  <c r="E132" i="1"/>
  <c r="F132" i="1"/>
  <c r="G132" i="1"/>
  <c r="E133" i="1"/>
  <c r="F133" i="1"/>
  <c r="G133" i="1"/>
  <c r="E134" i="1"/>
  <c r="F134" i="1"/>
  <c r="G134" i="1"/>
  <c r="E135" i="1"/>
  <c r="F135" i="1"/>
  <c r="G135" i="1"/>
  <c r="E136" i="1"/>
  <c r="F136" i="1"/>
  <c r="G136" i="1"/>
  <c r="E137" i="1"/>
  <c r="F137" i="1"/>
  <c r="G137" i="1"/>
  <c r="E138" i="1"/>
  <c r="F138" i="1"/>
  <c r="G138" i="1"/>
  <c r="E139" i="1"/>
  <c r="F139" i="1"/>
  <c r="G139" i="1"/>
  <c r="E140" i="1"/>
  <c r="F140" i="1"/>
  <c r="G140" i="1"/>
  <c r="E141" i="1"/>
  <c r="F141" i="1"/>
  <c r="G141" i="1"/>
  <c r="E142" i="1"/>
  <c r="F142" i="1"/>
  <c r="G142" i="1"/>
  <c r="E143" i="1"/>
  <c r="F143" i="1"/>
  <c r="G143" i="1"/>
  <c r="E144" i="1"/>
  <c r="F144" i="1"/>
  <c r="G144" i="1"/>
  <c r="E145" i="1"/>
  <c r="F145" i="1"/>
  <c r="G145" i="1"/>
  <c r="E146" i="1"/>
  <c r="F146" i="1"/>
  <c r="G146" i="1"/>
  <c r="E147" i="1"/>
  <c r="F147" i="1"/>
  <c r="G147" i="1"/>
  <c r="E148" i="1"/>
  <c r="F148" i="1"/>
  <c r="G148" i="1"/>
  <c r="E149" i="1"/>
  <c r="F149" i="1"/>
  <c r="G149" i="1"/>
  <c r="E150" i="1"/>
  <c r="F150" i="1"/>
  <c r="G150" i="1"/>
  <c r="E151" i="1"/>
  <c r="F151" i="1"/>
  <c r="G151" i="1"/>
  <c r="E152" i="1"/>
  <c r="F152" i="1"/>
  <c r="G152" i="1"/>
  <c r="E153" i="1"/>
  <c r="F153" i="1"/>
  <c r="G153" i="1"/>
  <c r="E154" i="1"/>
  <c r="F154" i="1"/>
  <c r="G154" i="1"/>
  <c r="E155" i="1"/>
  <c r="F155" i="1"/>
  <c r="G155" i="1"/>
  <c r="E156" i="1"/>
  <c r="F156" i="1"/>
  <c r="G156" i="1"/>
  <c r="E157" i="1"/>
  <c r="F157" i="1"/>
  <c r="G157" i="1"/>
  <c r="E158" i="1"/>
  <c r="F158" i="1"/>
  <c r="G158" i="1"/>
  <c r="E159" i="1"/>
  <c r="F159" i="1"/>
  <c r="G159" i="1"/>
  <c r="E160" i="1"/>
  <c r="F160" i="1"/>
  <c r="G160" i="1"/>
  <c r="E161" i="1"/>
  <c r="F161" i="1"/>
  <c r="G161" i="1"/>
  <c r="E162" i="1"/>
  <c r="F162" i="1"/>
  <c r="G162" i="1"/>
  <c r="E163" i="1"/>
  <c r="F163" i="1"/>
  <c r="G163" i="1"/>
  <c r="E164" i="1"/>
  <c r="F164" i="1"/>
  <c r="G164" i="1"/>
  <c r="E165" i="1"/>
  <c r="F165" i="1"/>
  <c r="G165" i="1"/>
  <c r="E166" i="1"/>
  <c r="F166" i="1"/>
  <c r="G166" i="1"/>
  <c r="E167" i="1"/>
  <c r="F167" i="1"/>
  <c r="G167" i="1"/>
  <c r="E168" i="1"/>
  <c r="F168" i="1"/>
  <c r="G168" i="1"/>
  <c r="E169" i="1"/>
  <c r="F169" i="1"/>
  <c r="G169" i="1"/>
  <c r="E170" i="1"/>
  <c r="F170" i="1"/>
  <c r="G170" i="1"/>
  <c r="E171" i="1"/>
  <c r="F171" i="1"/>
  <c r="G171" i="1"/>
  <c r="E172" i="1"/>
  <c r="F172" i="1"/>
  <c r="G172" i="1"/>
  <c r="E173" i="1"/>
  <c r="F173" i="1"/>
  <c r="G173" i="1"/>
  <c r="E174" i="1"/>
  <c r="F174" i="1"/>
  <c r="G174" i="1"/>
  <c r="E175" i="1"/>
  <c r="F175" i="1"/>
  <c r="G175" i="1"/>
  <c r="E176" i="1"/>
  <c r="F176" i="1"/>
  <c r="G176" i="1"/>
  <c r="E177" i="1"/>
  <c r="F177" i="1"/>
  <c r="G177" i="1"/>
  <c r="E178" i="1"/>
  <c r="F178" i="1"/>
  <c r="G178" i="1"/>
  <c r="E179" i="1"/>
  <c r="F179" i="1"/>
  <c r="G179" i="1"/>
  <c r="E180" i="1"/>
  <c r="F180" i="1"/>
  <c r="G180" i="1"/>
  <c r="E181" i="1"/>
  <c r="F181" i="1"/>
  <c r="G181" i="1"/>
  <c r="E182" i="1"/>
  <c r="F182" i="1"/>
  <c r="G182" i="1"/>
  <c r="E183" i="1"/>
  <c r="F183" i="1"/>
  <c r="G183" i="1"/>
  <c r="E184" i="1"/>
  <c r="F184" i="1"/>
  <c r="G184" i="1"/>
  <c r="E185" i="1"/>
  <c r="F185" i="1"/>
  <c r="G185" i="1"/>
  <c r="E186" i="1"/>
  <c r="F186" i="1"/>
  <c r="G186" i="1"/>
  <c r="E187" i="1"/>
  <c r="F187" i="1"/>
  <c r="G187" i="1"/>
  <c r="E188" i="1"/>
  <c r="F188" i="1"/>
  <c r="G188" i="1"/>
  <c r="E189" i="1"/>
  <c r="F189" i="1"/>
  <c r="G189" i="1"/>
  <c r="E190" i="1"/>
  <c r="F190" i="1"/>
  <c r="G190" i="1"/>
  <c r="E191" i="1"/>
  <c r="F191" i="1"/>
  <c r="G191" i="1"/>
  <c r="E192" i="1"/>
  <c r="F192" i="1"/>
  <c r="G192" i="1"/>
  <c r="E193" i="1"/>
  <c r="F193" i="1"/>
  <c r="G193" i="1"/>
  <c r="E194" i="1"/>
  <c r="F194" i="1"/>
  <c r="G194" i="1"/>
  <c r="E195" i="1"/>
  <c r="F195" i="1"/>
  <c r="G195" i="1"/>
  <c r="E196" i="1"/>
  <c r="F196" i="1"/>
  <c r="G196" i="1"/>
  <c r="E197" i="1"/>
  <c r="F197" i="1"/>
  <c r="G197" i="1"/>
  <c r="E198" i="1"/>
  <c r="F198" i="1"/>
  <c r="G198" i="1"/>
  <c r="E199" i="1"/>
  <c r="F199" i="1"/>
  <c r="G199" i="1"/>
  <c r="E200" i="1"/>
  <c r="F200" i="1"/>
  <c r="G200" i="1"/>
  <c r="E201" i="1"/>
  <c r="F201" i="1"/>
  <c r="G201" i="1"/>
  <c r="E202" i="1"/>
  <c r="F202" i="1"/>
  <c r="G202" i="1"/>
  <c r="E203" i="1"/>
  <c r="F203" i="1"/>
  <c r="G203" i="1"/>
  <c r="E204" i="1"/>
  <c r="F204" i="1"/>
  <c r="G204" i="1"/>
  <c r="E205" i="1"/>
  <c r="F205" i="1"/>
  <c r="G205" i="1"/>
  <c r="E206" i="1"/>
  <c r="F206" i="1"/>
  <c r="G206" i="1"/>
  <c r="E207" i="1"/>
  <c r="F207" i="1"/>
  <c r="G207" i="1"/>
  <c r="E208" i="1"/>
  <c r="F208" i="1"/>
  <c r="G208" i="1"/>
  <c r="E209" i="1"/>
  <c r="F209" i="1"/>
  <c r="G209" i="1"/>
  <c r="E210" i="1"/>
  <c r="F210" i="1"/>
  <c r="G210" i="1"/>
  <c r="E211" i="1"/>
  <c r="F211" i="1"/>
  <c r="G211" i="1"/>
  <c r="E212" i="1"/>
  <c r="F212" i="1"/>
  <c r="G212" i="1"/>
  <c r="E213" i="1"/>
  <c r="F213" i="1"/>
  <c r="G213" i="1"/>
  <c r="E214" i="1"/>
  <c r="F214" i="1"/>
  <c r="G214" i="1"/>
  <c r="E215" i="1"/>
  <c r="F215" i="1"/>
  <c r="G215" i="1"/>
  <c r="E216" i="1"/>
  <c r="F216" i="1"/>
  <c r="G216" i="1"/>
  <c r="E217" i="1"/>
  <c r="F217" i="1"/>
  <c r="G217" i="1"/>
  <c r="E218" i="1"/>
  <c r="F218" i="1"/>
  <c r="G218" i="1"/>
  <c r="E219" i="1"/>
  <c r="F219" i="1"/>
  <c r="G219" i="1"/>
  <c r="E220" i="1"/>
  <c r="F220" i="1"/>
  <c r="G220" i="1"/>
  <c r="E221" i="1"/>
  <c r="F221" i="1"/>
  <c r="G221" i="1"/>
  <c r="E222" i="1"/>
  <c r="F222" i="1"/>
  <c r="G222" i="1"/>
  <c r="E223" i="1"/>
  <c r="F223" i="1"/>
  <c r="G223" i="1"/>
  <c r="E224" i="1"/>
  <c r="F224" i="1"/>
  <c r="G224" i="1"/>
  <c r="E225" i="1"/>
  <c r="F225" i="1"/>
  <c r="G225" i="1"/>
  <c r="E226" i="1"/>
  <c r="F226" i="1"/>
  <c r="G226" i="1"/>
  <c r="E227" i="1"/>
  <c r="F227" i="1"/>
  <c r="G227" i="1"/>
  <c r="E228" i="1"/>
  <c r="F228" i="1"/>
  <c r="G228" i="1"/>
  <c r="E229" i="1"/>
  <c r="F229" i="1"/>
  <c r="G229" i="1"/>
  <c r="E230" i="1"/>
  <c r="F230" i="1"/>
  <c r="G230" i="1"/>
  <c r="E231" i="1"/>
  <c r="F231" i="1"/>
  <c r="G231" i="1"/>
  <c r="E232" i="1"/>
  <c r="F232" i="1"/>
  <c r="G232" i="1"/>
  <c r="E233" i="1"/>
  <c r="F233" i="1"/>
  <c r="G233" i="1"/>
  <c r="E234" i="1"/>
  <c r="F234" i="1"/>
  <c r="G234" i="1"/>
  <c r="E235" i="1"/>
  <c r="F235" i="1"/>
  <c r="G235" i="1"/>
  <c r="E236" i="1"/>
  <c r="F236" i="1"/>
  <c r="G236" i="1"/>
  <c r="E237" i="1"/>
  <c r="F237" i="1"/>
  <c r="G237" i="1"/>
  <c r="E238" i="1"/>
  <c r="F238" i="1"/>
  <c r="G238" i="1"/>
  <c r="E239" i="1"/>
  <c r="F239" i="1"/>
  <c r="G239" i="1"/>
  <c r="E240" i="1"/>
  <c r="F240" i="1"/>
  <c r="G240" i="1"/>
  <c r="E241" i="1"/>
  <c r="F241" i="1"/>
  <c r="G241" i="1"/>
  <c r="E242" i="1"/>
  <c r="F242" i="1"/>
  <c r="G242" i="1"/>
  <c r="E243" i="1"/>
  <c r="F243" i="1"/>
  <c r="G243" i="1"/>
  <c r="E244" i="1"/>
  <c r="F244" i="1"/>
  <c r="G244" i="1"/>
  <c r="E245" i="1"/>
  <c r="F245" i="1"/>
  <c r="G245" i="1"/>
  <c r="E246" i="1"/>
  <c r="F246" i="1"/>
  <c r="G246" i="1"/>
  <c r="E247" i="1"/>
  <c r="F247" i="1"/>
  <c r="G247" i="1"/>
  <c r="E248" i="1"/>
  <c r="F248" i="1"/>
  <c r="G248" i="1"/>
  <c r="E249" i="1"/>
  <c r="F249" i="1"/>
  <c r="G249" i="1"/>
  <c r="E250" i="1"/>
  <c r="F250" i="1"/>
  <c r="G250" i="1"/>
  <c r="E251" i="1"/>
  <c r="F251" i="1"/>
  <c r="G251" i="1"/>
  <c r="E252" i="1"/>
  <c r="F252" i="1"/>
  <c r="G252" i="1"/>
  <c r="E253" i="1"/>
  <c r="F253" i="1"/>
  <c r="G253" i="1"/>
  <c r="E254" i="1"/>
  <c r="F254" i="1"/>
  <c r="G254" i="1"/>
  <c r="E255" i="1"/>
  <c r="F255" i="1"/>
  <c r="G255" i="1"/>
  <c r="E256" i="1"/>
  <c r="F256" i="1"/>
  <c r="G256" i="1"/>
  <c r="E257" i="1"/>
  <c r="F257" i="1"/>
  <c r="G257" i="1"/>
  <c r="E258" i="1"/>
  <c r="F258" i="1"/>
  <c r="G258" i="1"/>
  <c r="E259" i="1"/>
  <c r="F259" i="1"/>
  <c r="G259" i="1"/>
  <c r="E260" i="1"/>
  <c r="F260" i="1"/>
  <c r="G260" i="1"/>
  <c r="E261" i="1"/>
  <c r="F261" i="1"/>
  <c r="G261" i="1"/>
  <c r="E262" i="1"/>
  <c r="F262" i="1"/>
  <c r="G262" i="1"/>
  <c r="E263" i="1"/>
  <c r="F263" i="1"/>
  <c r="G263" i="1"/>
  <c r="E264" i="1"/>
  <c r="F264" i="1"/>
  <c r="G264" i="1"/>
  <c r="E265" i="1"/>
  <c r="F265" i="1"/>
  <c r="G265" i="1"/>
  <c r="E266" i="1"/>
  <c r="F266" i="1"/>
  <c r="G266" i="1"/>
  <c r="E267" i="1"/>
  <c r="F267" i="1"/>
  <c r="G267" i="1"/>
  <c r="E268" i="1"/>
  <c r="F268" i="1"/>
  <c r="G268" i="1"/>
  <c r="E269" i="1"/>
  <c r="F269" i="1"/>
  <c r="G269" i="1"/>
  <c r="E270" i="1"/>
  <c r="F270" i="1"/>
  <c r="G270" i="1"/>
  <c r="E271" i="1"/>
  <c r="F271" i="1"/>
  <c r="G271" i="1"/>
  <c r="E272" i="1"/>
  <c r="F272" i="1"/>
  <c r="G272" i="1"/>
  <c r="E273" i="1"/>
  <c r="F273" i="1"/>
  <c r="G273" i="1"/>
  <c r="E274" i="1"/>
  <c r="F274" i="1"/>
  <c r="G274" i="1"/>
  <c r="E275" i="1"/>
  <c r="F275" i="1"/>
  <c r="G275" i="1"/>
  <c r="E276" i="1"/>
  <c r="F276" i="1"/>
  <c r="G276" i="1"/>
  <c r="E277" i="1"/>
  <c r="F277" i="1"/>
  <c r="G277" i="1"/>
  <c r="E278" i="1"/>
  <c r="F278" i="1"/>
  <c r="G278" i="1"/>
  <c r="E279" i="1"/>
  <c r="F279" i="1"/>
  <c r="G279" i="1"/>
  <c r="E280" i="1"/>
  <c r="F280" i="1"/>
  <c r="G280" i="1"/>
  <c r="E281" i="1"/>
  <c r="F281" i="1"/>
  <c r="G281" i="1"/>
  <c r="E282" i="1"/>
  <c r="F282" i="1"/>
  <c r="G282" i="1"/>
  <c r="E283" i="1"/>
  <c r="F283" i="1"/>
  <c r="G283" i="1"/>
  <c r="E284" i="1"/>
  <c r="F284" i="1"/>
  <c r="G284" i="1"/>
  <c r="E285" i="1"/>
  <c r="F285" i="1"/>
  <c r="G285" i="1"/>
  <c r="E286" i="1"/>
  <c r="F286" i="1"/>
  <c r="G286" i="1"/>
  <c r="E287" i="1"/>
  <c r="F287" i="1"/>
  <c r="G287" i="1"/>
  <c r="E288" i="1"/>
  <c r="F288" i="1"/>
  <c r="G288" i="1"/>
  <c r="E289" i="1"/>
  <c r="F289" i="1"/>
  <c r="G289" i="1"/>
  <c r="E290" i="1"/>
  <c r="F290" i="1"/>
  <c r="G290" i="1"/>
  <c r="E291" i="1"/>
  <c r="F291" i="1"/>
  <c r="G291" i="1"/>
  <c r="E292" i="1"/>
  <c r="F292" i="1"/>
  <c r="G292" i="1"/>
  <c r="E293" i="1"/>
  <c r="F293" i="1"/>
  <c r="G293" i="1"/>
  <c r="E294" i="1"/>
  <c r="F294" i="1"/>
  <c r="G294" i="1"/>
  <c r="E295" i="1"/>
  <c r="F295" i="1"/>
  <c r="G295" i="1"/>
  <c r="E296" i="1"/>
  <c r="F296" i="1"/>
  <c r="G296" i="1"/>
  <c r="E297" i="1"/>
  <c r="F297" i="1"/>
  <c r="G297" i="1"/>
  <c r="E298" i="1"/>
  <c r="F298" i="1"/>
  <c r="G298" i="1"/>
  <c r="E299" i="1"/>
  <c r="F299" i="1"/>
  <c r="G299" i="1"/>
  <c r="E300" i="1"/>
  <c r="F300" i="1"/>
  <c r="G300" i="1"/>
  <c r="E301" i="1"/>
  <c r="F301" i="1"/>
  <c r="G301" i="1"/>
  <c r="E302" i="1"/>
  <c r="F302" i="1"/>
  <c r="G302" i="1"/>
  <c r="E303" i="1"/>
  <c r="F303" i="1"/>
  <c r="G303" i="1"/>
  <c r="E304" i="1"/>
  <c r="F304" i="1"/>
  <c r="G304" i="1"/>
  <c r="E305" i="1"/>
  <c r="F305" i="1"/>
  <c r="G305" i="1"/>
  <c r="E306" i="1"/>
  <c r="F306" i="1"/>
  <c r="G306" i="1"/>
  <c r="E307" i="1"/>
  <c r="F307" i="1"/>
  <c r="G307" i="1"/>
  <c r="E308" i="1"/>
  <c r="F308" i="1"/>
  <c r="G308" i="1"/>
  <c r="E309" i="1"/>
  <c r="F309" i="1"/>
  <c r="G309" i="1"/>
  <c r="E310" i="1"/>
  <c r="F310" i="1"/>
  <c r="G310" i="1"/>
  <c r="E311" i="1"/>
  <c r="F311" i="1"/>
  <c r="G311" i="1"/>
  <c r="E312" i="1"/>
  <c r="F312" i="1"/>
  <c r="G312" i="1"/>
  <c r="E313" i="1"/>
  <c r="F313" i="1"/>
  <c r="G313" i="1"/>
  <c r="E314" i="1"/>
  <c r="F314" i="1"/>
  <c r="G314" i="1"/>
  <c r="E315" i="1"/>
  <c r="F315" i="1"/>
  <c r="G315" i="1"/>
  <c r="E316" i="1"/>
  <c r="F316" i="1"/>
  <c r="G316" i="1"/>
  <c r="E317" i="1"/>
  <c r="F317" i="1"/>
  <c r="G317" i="1"/>
  <c r="E318" i="1"/>
  <c r="F318" i="1"/>
  <c r="G318" i="1"/>
  <c r="E319" i="1"/>
  <c r="F319" i="1"/>
  <c r="G319" i="1"/>
  <c r="E320" i="1"/>
  <c r="F320" i="1"/>
  <c r="G320" i="1"/>
  <c r="E321" i="1"/>
  <c r="F321" i="1"/>
  <c r="G321" i="1"/>
  <c r="E322" i="1"/>
  <c r="F322" i="1"/>
  <c r="G322" i="1"/>
  <c r="E323" i="1"/>
  <c r="F323" i="1"/>
  <c r="G323" i="1"/>
  <c r="E324" i="1"/>
  <c r="F324" i="1"/>
  <c r="G324" i="1"/>
  <c r="E325" i="1"/>
  <c r="F325" i="1"/>
  <c r="G325" i="1"/>
  <c r="E326" i="1"/>
  <c r="F326" i="1"/>
  <c r="G326" i="1"/>
  <c r="E327" i="1"/>
  <c r="F327" i="1"/>
  <c r="G327" i="1"/>
  <c r="E328" i="1"/>
  <c r="F328" i="1"/>
  <c r="G328" i="1"/>
  <c r="E329" i="1"/>
  <c r="F329" i="1"/>
  <c r="G329" i="1"/>
  <c r="E330" i="1"/>
  <c r="F330" i="1"/>
  <c r="G330" i="1"/>
  <c r="E331" i="1"/>
  <c r="F331" i="1"/>
  <c r="G331" i="1"/>
  <c r="E332" i="1"/>
  <c r="F332" i="1"/>
  <c r="G332" i="1"/>
  <c r="E333" i="1"/>
  <c r="F333" i="1"/>
  <c r="G333" i="1"/>
  <c r="E334" i="1"/>
  <c r="F334" i="1"/>
  <c r="G334" i="1"/>
  <c r="E335" i="1"/>
  <c r="F335" i="1"/>
  <c r="G335" i="1"/>
  <c r="E336" i="1"/>
  <c r="F336" i="1"/>
  <c r="G336" i="1"/>
  <c r="E337" i="1"/>
  <c r="F337" i="1"/>
  <c r="G337" i="1"/>
  <c r="E338" i="1"/>
  <c r="F338" i="1"/>
  <c r="G338" i="1"/>
  <c r="E339" i="1"/>
  <c r="F339" i="1"/>
  <c r="G339" i="1"/>
  <c r="E340" i="1"/>
  <c r="F340" i="1"/>
  <c r="G340" i="1"/>
  <c r="E341" i="1"/>
  <c r="F341" i="1"/>
  <c r="G341" i="1"/>
  <c r="E342" i="1"/>
  <c r="F342" i="1"/>
  <c r="G342" i="1"/>
  <c r="E343" i="1"/>
  <c r="F343" i="1"/>
  <c r="G343" i="1"/>
  <c r="E344" i="1"/>
  <c r="F344" i="1"/>
  <c r="G344" i="1"/>
  <c r="E345" i="1"/>
  <c r="F345" i="1"/>
  <c r="G345" i="1"/>
  <c r="E346" i="1"/>
  <c r="F346" i="1"/>
  <c r="G346" i="1"/>
  <c r="E347" i="1"/>
  <c r="F347" i="1"/>
  <c r="G347" i="1"/>
  <c r="E348" i="1"/>
  <c r="F348" i="1"/>
  <c r="G348" i="1"/>
  <c r="E349" i="1"/>
  <c r="F349" i="1"/>
  <c r="G349" i="1"/>
  <c r="E350" i="1"/>
  <c r="F350" i="1"/>
  <c r="G350" i="1"/>
  <c r="E351" i="1"/>
  <c r="F351" i="1"/>
  <c r="G351" i="1"/>
  <c r="E352" i="1"/>
  <c r="F352" i="1"/>
  <c r="G352" i="1"/>
  <c r="E353" i="1"/>
  <c r="F353" i="1"/>
  <c r="G353" i="1"/>
  <c r="E354" i="1"/>
  <c r="F354" i="1"/>
  <c r="G354" i="1"/>
  <c r="E355" i="1"/>
  <c r="F355" i="1"/>
  <c r="G355" i="1"/>
  <c r="E356" i="1"/>
  <c r="F356" i="1"/>
  <c r="G356" i="1"/>
  <c r="E357" i="1"/>
  <c r="F357" i="1"/>
  <c r="G357" i="1"/>
  <c r="E358" i="1"/>
  <c r="F358" i="1"/>
  <c r="G358" i="1"/>
  <c r="E359" i="1"/>
  <c r="F359" i="1"/>
  <c r="G359" i="1"/>
  <c r="E360" i="1"/>
  <c r="F360" i="1"/>
  <c r="G360" i="1"/>
  <c r="E361" i="1"/>
  <c r="F361" i="1"/>
  <c r="G361" i="1"/>
  <c r="E362" i="1"/>
  <c r="F362" i="1"/>
  <c r="G362" i="1"/>
  <c r="E363" i="1"/>
  <c r="F363" i="1"/>
  <c r="G363" i="1"/>
  <c r="E364" i="1"/>
  <c r="F364" i="1"/>
  <c r="G364" i="1"/>
  <c r="E365" i="1"/>
  <c r="F365" i="1"/>
  <c r="G365" i="1"/>
  <c r="E366" i="1"/>
  <c r="F366" i="1"/>
  <c r="G366" i="1"/>
  <c r="E367" i="1"/>
  <c r="F367" i="1"/>
  <c r="G367" i="1"/>
  <c r="E368" i="1"/>
  <c r="F368" i="1"/>
  <c r="G368" i="1"/>
  <c r="E369" i="1"/>
  <c r="F369" i="1"/>
  <c r="G369" i="1"/>
  <c r="E370" i="1"/>
  <c r="F370" i="1"/>
  <c r="G370" i="1"/>
  <c r="E371" i="1"/>
  <c r="F371" i="1"/>
  <c r="G371" i="1"/>
  <c r="E372" i="1"/>
  <c r="F372" i="1"/>
  <c r="G372" i="1"/>
  <c r="E373" i="1"/>
  <c r="F373" i="1"/>
  <c r="G373" i="1"/>
  <c r="E374" i="1"/>
  <c r="F374" i="1"/>
  <c r="G374" i="1"/>
  <c r="E375" i="1"/>
  <c r="F375" i="1"/>
  <c r="G375" i="1"/>
  <c r="E376" i="1"/>
  <c r="F376" i="1"/>
  <c r="G376" i="1"/>
  <c r="E377" i="1"/>
  <c r="F377" i="1"/>
  <c r="G377" i="1"/>
  <c r="E378" i="1"/>
  <c r="F378" i="1"/>
  <c r="G378" i="1"/>
  <c r="E379" i="1"/>
  <c r="F379" i="1"/>
  <c r="G379" i="1"/>
  <c r="E380" i="1"/>
  <c r="F380" i="1"/>
  <c r="G380" i="1"/>
  <c r="E381" i="1"/>
  <c r="F381" i="1"/>
  <c r="G381" i="1"/>
  <c r="E382" i="1"/>
  <c r="F382" i="1"/>
  <c r="G382" i="1"/>
  <c r="E383" i="1"/>
  <c r="F383" i="1"/>
  <c r="G383" i="1"/>
  <c r="E384" i="1"/>
  <c r="F384" i="1"/>
  <c r="G384" i="1"/>
  <c r="E385" i="1"/>
  <c r="F385" i="1"/>
  <c r="G385" i="1"/>
  <c r="E386" i="1"/>
  <c r="F386" i="1"/>
  <c r="G386" i="1"/>
  <c r="E387" i="1"/>
  <c r="F387" i="1"/>
  <c r="G387" i="1"/>
  <c r="E388" i="1"/>
  <c r="F388" i="1"/>
  <c r="G388" i="1"/>
  <c r="E389" i="1"/>
  <c r="F389" i="1"/>
  <c r="G389" i="1"/>
  <c r="E390" i="1"/>
  <c r="F390" i="1"/>
  <c r="G390" i="1"/>
  <c r="E391" i="1"/>
  <c r="F391" i="1"/>
  <c r="G391" i="1"/>
  <c r="E392" i="1"/>
  <c r="F392" i="1"/>
  <c r="G392" i="1"/>
  <c r="E393" i="1"/>
  <c r="F393" i="1"/>
  <c r="G393" i="1"/>
  <c r="E394" i="1"/>
  <c r="F394" i="1"/>
  <c r="G394" i="1"/>
  <c r="E395" i="1"/>
  <c r="F395" i="1"/>
  <c r="G395" i="1"/>
  <c r="E396" i="1"/>
  <c r="F396" i="1"/>
  <c r="G396" i="1"/>
  <c r="E397" i="1"/>
  <c r="F397" i="1"/>
  <c r="G397" i="1"/>
  <c r="E398" i="1"/>
  <c r="F398" i="1"/>
  <c r="G398" i="1"/>
  <c r="E399" i="1"/>
  <c r="F399" i="1"/>
  <c r="G399" i="1"/>
  <c r="E400" i="1"/>
  <c r="F400" i="1"/>
  <c r="G400" i="1"/>
  <c r="E401" i="1"/>
  <c r="F401" i="1"/>
  <c r="G401" i="1"/>
  <c r="E402" i="1"/>
  <c r="F402" i="1"/>
  <c r="G402" i="1"/>
  <c r="E403" i="1"/>
  <c r="F403" i="1"/>
  <c r="G403" i="1"/>
  <c r="E404" i="1"/>
  <c r="F404" i="1"/>
  <c r="G404" i="1"/>
  <c r="E405" i="1"/>
  <c r="F405" i="1"/>
  <c r="G405" i="1"/>
  <c r="E406" i="1"/>
  <c r="F406" i="1"/>
  <c r="G406" i="1"/>
  <c r="E407" i="1"/>
  <c r="F407" i="1"/>
  <c r="G407" i="1"/>
  <c r="E408" i="1"/>
  <c r="F408" i="1"/>
  <c r="G408" i="1"/>
  <c r="E409" i="1"/>
  <c r="F409" i="1"/>
  <c r="G409" i="1"/>
  <c r="E410" i="1"/>
  <c r="F410" i="1"/>
  <c r="G410" i="1"/>
  <c r="E411" i="1"/>
  <c r="F411" i="1"/>
  <c r="G411" i="1"/>
  <c r="E412" i="1"/>
  <c r="F412" i="1"/>
  <c r="G412" i="1"/>
  <c r="E413" i="1"/>
  <c r="F413" i="1"/>
  <c r="G413" i="1"/>
  <c r="E414" i="1"/>
  <c r="F414" i="1"/>
  <c r="G414" i="1"/>
  <c r="E415" i="1"/>
  <c r="F415" i="1"/>
  <c r="G415" i="1"/>
  <c r="E416" i="1"/>
  <c r="F416" i="1"/>
  <c r="G416" i="1"/>
  <c r="E417" i="1"/>
  <c r="F417" i="1"/>
  <c r="G417" i="1"/>
  <c r="E418" i="1"/>
  <c r="F418" i="1"/>
  <c r="G418" i="1"/>
  <c r="E419" i="1"/>
  <c r="F419" i="1"/>
  <c r="G419" i="1"/>
  <c r="E420" i="1"/>
  <c r="F420" i="1"/>
  <c r="G420" i="1"/>
  <c r="E421" i="1"/>
  <c r="F421" i="1"/>
  <c r="G421" i="1"/>
  <c r="E422" i="1"/>
  <c r="F422" i="1"/>
  <c r="G422" i="1"/>
  <c r="E423" i="1"/>
  <c r="F423" i="1"/>
  <c r="G423" i="1"/>
  <c r="E424" i="1"/>
  <c r="F424" i="1"/>
  <c r="G424" i="1"/>
  <c r="E425" i="1"/>
  <c r="F425" i="1"/>
  <c r="G425" i="1"/>
  <c r="E426" i="1"/>
  <c r="F426" i="1"/>
  <c r="G426" i="1"/>
  <c r="E427" i="1"/>
  <c r="F427" i="1"/>
  <c r="G427" i="1"/>
  <c r="E428" i="1"/>
  <c r="F428" i="1"/>
  <c r="G428" i="1"/>
  <c r="E429" i="1"/>
  <c r="F429" i="1"/>
  <c r="G429" i="1"/>
  <c r="E430" i="1"/>
  <c r="F430" i="1"/>
  <c r="G430" i="1"/>
  <c r="E431" i="1"/>
  <c r="F431" i="1"/>
  <c r="G431" i="1"/>
  <c r="E432" i="1"/>
  <c r="F432" i="1"/>
  <c r="G432" i="1"/>
  <c r="E433" i="1"/>
  <c r="F433" i="1"/>
  <c r="G433" i="1"/>
  <c r="E434" i="1"/>
  <c r="F434" i="1"/>
  <c r="G434" i="1"/>
  <c r="E435" i="1"/>
  <c r="F435" i="1"/>
  <c r="G435" i="1"/>
  <c r="E436" i="1"/>
  <c r="F436" i="1"/>
  <c r="G436" i="1"/>
  <c r="E437" i="1"/>
  <c r="F437" i="1"/>
  <c r="G437" i="1"/>
  <c r="E438" i="1"/>
  <c r="F438" i="1"/>
  <c r="G438" i="1"/>
  <c r="E439" i="1"/>
  <c r="F439" i="1"/>
  <c r="G439" i="1"/>
  <c r="E440" i="1"/>
  <c r="F440" i="1"/>
  <c r="G440" i="1"/>
  <c r="E441" i="1"/>
  <c r="F441" i="1"/>
  <c r="G441" i="1"/>
  <c r="E442" i="1"/>
  <c r="F442" i="1"/>
  <c r="G442" i="1"/>
  <c r="E443" i="1"/>
  <c r="F443" i="1"/>
  <c r="G443" i="1"/>
  <c r="E444" i="1"/>
  <c r="F444" i="1"/>
  <c r="G444" i="1"/>
  <c r="E445" i="1"/>
  <c r="F445" i="1"/>
  <c r="G445" i="1"/>
  <c r="E446" i="1"/>
  <c r="F446" i="1"/>
  <c r="G446" i="1"/>
  <c r="E447" i="1"/>
  <c r="F447" i="1"/>
  <c r="G447" i="1"/>
  <c r="E448" i="1"/>
  <c r="F448" i="1"/>
  <c r="G448" i="1"/>
  <c r="E449" i="1"/>
  <c r="F449" i="1"/>
  <c r="G449" i="1"/>
  <c r="E450" i="1"/>
  <c r="F450" i="1"/>
  <c r="G450" i="1"/>
  <c r="E451" i="1"/>
  <c r="F451" i="1"/>
  <c r="G451" i="1"/>
  <c r="E452" i="1"/>
  <c r="F452" i="1"/>
  <c r="G452" i="1"/>
  <c r="E453" i="1"/>
  <c r="F453" i="1"/>
  <c r="G453" i="1"/>
  <c r="E454" i="1"/>
  <c r="F454" i="1"/>
  <c r="G454" i="1"/>
  <c r="E455" i="1"/>
  <c r="F455" i="1"/>
  <c r="G455" i="1"/>
  <c r="E456" i="1"/>
  <c r="F456" i="1"/>
  <c r="G456" i="1"/>
  <c r="E457" i="1"/>
  <c r="F457" i="1"/>
  <c r="G457" i="1"/>
  <c r="E458" i="1"/>
  <c r="F458" i="1"/>
  <c r="G458" i="1"/>
  <c r="E459" i="1"/>
  <c r="F459" i="1"/>
  <c r="G459" i="1"/>
  <c r="E460" i="1"/>
  <c r="F460" i="1"/>
  <c r="G460" i="1"/>
  <c r="E461" i="1"/>
  <c r="F461" i="1"/>
  <c r="G461" i="1"/>
  <c r="E462" i="1"/>
  <c r="F462" i="1"/>
  <c r="G462" i="1"/>
  <c r="E463" i="1"/>
  <c r="F463" i="1"/>
  <c r="G463" i="1"/>
  <c r="E464" i="1"/>
  <c r="F464" i="1"/>
  <c r="G464" i="1"/>
  <c r="E465" i="1"/>
  <c r="F465" i="1"/>
  <c r="G465" i="1"/>
  <c r="E466" i="1"/>
  <c r="F466" i="1"/>
  <c r="G466" i="1"/>
  <c r="E467" i="1"/>
  <c r="F467" i="1"/>
  <c r="G467" i="1"/>
  <c r="E468" i="1"/>
  <c r="F468" i="1"/>
  <c r="G468" i="1"/>
  <c r="E469" i="1"/>
  <c r="F469" i="1"/>
  <c r="G469" i="1"/>
  <c r="E470" i="1"/>
  <c r="F470" i="1"/>
  <c r="G470" i="1"/>
  <c r="E471" i="1"/>
  <c r="F471" i="1"/>
  <c r="G471" i="1"/>
  <c r="E472" i="1"/>
  <c r="F472" i="1"/>
  <c r="G472" i="1"/>
  <c r="E473" i="1"/>
  <c r="F473" i="1"/>
  <c r="G473" i="1"/>
  <c r="E474" i="1"/>
  <c r="F474" i="1"/>
  <c r="G474" i="1"/>
  <c r="E475" i="1"/>
  <c r="F475" i="1"/>
  <c r="G475" i="1"/>
  <c r="E476" i="1"/>
  <c r="F476" i="1"/>
  <c r="G476" i="1"/>
  <c r="E477" i="1"/>
  <c r="F477" i="1"/>
  <c r="G477" i="1"/>
  <c r="E478" i="1"/>
  <c r="F478" i="1"/>
  <c r="G478" i="1"/>
  <c r="E479" i="1"/>
  <c r="F479" i="1"/>
  <c r="G479" i="1"/>
  <c r="E480" i="1"/>
  <c r="F480" i="1"/>
  <c r="G480" i="1"/>
  <c r="E481" i="1"/>
  <c r="F481" i="1"/>
  <c r="G481" i="1"/>
  <c r="E482" i="1"/>
  <c r="F482" i="1"/>
  <c r="G482" i="1"/>
  <c r="E483" i="1"/>
  <c r="F483" i="1"/>
  <c r="G483" i="1"/>
  <c r="E484" i="1"/>
  <c r="F484" i="1"/>
  <c r="G484" i="1"/>
  <c r="E485" i="1"/>
  <c r="F485" i="1"/>
  <c r="G485" i="1"/>
  <c r="E486" i="1"/>
  <c r="F486" i="1"/>
  <c r="G486" i="1"/>
  <c r="E487" i="1"/>
  <c r="F487" i="1"/>
  <c r="G487" i="1"/>
  <c r="E488" i="1"/>
  <c r="F488" i="1"/>
  <c r="G488" i="1"/>
  <c r="E489" i="1"/>
  <c r="F489" i="1"/>
  <c r="G489" i="1"/>
  <c r="E490" i="1"/>
  <c r="F490" i="1"/>
  <c r="G490" i="1"/>
  <c r="E491" i="1"/>
  <c r="F491" i="1"/>
  <c r="G491" i="1"/>
  <c r="E492" i="1"/>
  <c r="F492" i="1"/>
  <c r="G492" i="1"/>
  <c r="E493" i="1"/>
  <c r="F493" i="1"/>
  <c r="G493" i="1"/>
  <c r="E494" i="1"/>
  <c r="F494" i="1"/>
  <c r="G494" i="1"/>
  <c r="E495" i="1"/>
  <c r="F495" i="1"/>
  <c r="G495" i="1"/>
  <c r="E496" i="1"/>
  <c r="F496" i="1"/>
  <c r="G496" i="1"/>
  <c r="E497" i="1"/>
  <c r="F497" i="1"/>
  <c r="G497" i="1"/>
  <c r="E498" i="1"/>
  <c r="F498" i="1"/>
  <c r="G498" i="1"/>
  <c r="E499" i="1"/>
  <c r="F499" i="1"/>
  <c r="G499" i="1"/>
  <c r="E500" i="1"/>
  <c r="F500" i="1"/>
  <c r="G500" i="1"/>
  <c r="E501" i="1"/>
  <c r="F501" i="1"/>
  <c r="G501" i="1"/>
  <c r="E502" i="1"/>
  <c r="F502" i="1"/>
  <c r="G502" i="1"/>
  <c r="E503" i="1"/>
  <c r="F503" i="1"/>
  <c r="G503" i="1"/>
  <c r="E504" i="1"/>
  <c r="F504" i="1"/>
  <c r="G504" i="1"/>
  <c r="E505" i="1"/>
  <c r="F505" i="1"/>
  <c r="G505" i="1"/>
  <c r="E506" i="1"/>
  <c r="F506" i="1"/>
  <c r="G506" i="1"/>
  <c r="E507" i="1"/>
  <c r="F507" i="1"/>
  <c r="G507" i="1"/>
  <c r="E508" i="1"/>
  <c r="F508" i="1"/>
  <c r="G508" i="1"/>
  <c r="E509" i="1"/>
  <c r="F509" i="1"/>
  <c r="G509" i="1"/>
  <c r="E510" i="1"/>
  <c r="F510" i="1"/>
  <c r="G510" i="1"/>
  <c r="E511" i="1"/>
  <c r="F511" i="1"/>
  <c r="G511" i="1"/>
  <c r="E512" i="1"/>
  <c r="F512" i="1"/>
  <c r="G512" i="1"/>
  <c r="E513" i="1"/>
  <c r="F513" i="1"/>
  <c r="G513" i="1"/>
  <c r="E514" i="1"/>
  <c r="F514" i="1"/>
  <c r="G514" i="1"/>
  <c r="E515" i="1"/>
  <c r="F515" i="1"/>
  <c r="G515" i="1"/>
  <c r="E516" i="1"/>
  <c r="F516" i="1"/>
  <c r="G516" i="1"/>
  <c r="E517" i="1"/>
  <c r="F517" i="1"/>
  <c r="G517" i="1"/>
  <c r="E518" i="1"/>
  <c r="F518" i="1"/>
  <c r="G518" i="1"/>
  <c r="E519" i="1"/>
  <c r="F519" i="1"/>
  <c r="G519" i="1"/>
  <c r="E520" i="1"/>
  <c r="F520" i="1"/>
  <c r="G520" i="1"/>
  <c r="E521" i="1"/>
  <c r="F521" i="1"/>
  <c r="G521" i="1"/>
  <c r="E522" i="1"/>
  <c r="F522" i="1"/>
  <c r="G522" i="1"/>
  <c r="E523" i="1"/>
  <c r="F523" i="1"/>
  <c r="G523" i="1"/>
  <c r="E524" i="1"/>
  <c r="F524" i="1"/>
  <c r="G524" i="1"/>
  <c r="E525" i="1"/>
  <c r="F525" i="1"/>
  <c r="G525" i="1"/>
  <c r="E526" i="1"/>
  <c r="F526" i="1"/>
  <c r="G526" i="1"/>
  <c r="E527" i="1"/>
  <c r="F527" i="1"/>
  <c r="G527" i="1"/>
  <c r="E528" i="1"/>
  <c r="F528" i="1"/>
  <c r="G528" i="1"/>
  <c r="E529" i="1"/>
  <c r="F529" i="1"/>
  <c r="G529" i="1"/>
  <c r="E530" i="1"/>
  <c r="F530" i="1"/>
  <c r="G530" i="1"/>
  <c r="E531" i="1"/>
  <c r="F531" i="1"/>
  <c r="G531" i="1"/>
  <c r="E532" i="1"/>
  <c r="F532" i="1"/>
  <c r="G532" i="1"/>
  <c r="E533" i="1"/>
  <c r="F533" i="1"/>
  <c r="G533" i="1"/>
  <c r="E534" i="1"/>
  <c r="F534" i="1"/>
  <c r="G534" i="1"/>
  <c r="E535" i="1"/>
  <c r="F535" i="1"/>
  <c r="G535" i="1"/>
  <c r="E536" i="1"/>
  <c r="F536" i="1"/>
  <c r="G536" i="1"/>
  <c r="E537" i="1"/>
  <c r="F537" i="1"/>
  <c r="G537" i="1"/>
  <c r="E538" i="1"/>
  <c r="F538" i="1"/>
  <c r="G538" i="1"/>
  <c r="E539" i="1"/>
  <c r="F539" i="1"/>
  <c r="G539" i="1"/>
  <c r="E540" i="1"/>
  <c r="F540" i="1"/>
  <c r="G540" i="1"/>
  <c r="E541" i="1"/>
  <c r="F541" i="1"/>
  <c r="G541" i="1"/>
  <c r="E542" i="1"/>
  <c r="F542" i="1"/>
  <c r="G542" i="1"/>
  <c r="E543" i="1"/>
  <c r="F543" i="1"/>
  <c r="G543" i="1"/>
  <c r="E544" i="1"/>
  <c r="F544" i="1"/>
  <c r="G544" i="1"/>
  <c r="E545" i="1"/>
  <c r="F545" i="1"/>
  <c r="G545" i="1"/>
  <c r="E546" i="1"/>
  <c r="F546" i="1"/>
  <c r="G546" i="1"/>
  <c r="E547" i="1"/>
  <c r="F547" i="1"/>
  <c r="G547" i="1"/>
  <c r="E548" i="1"/>
  <c r="F548" i="1"/>
  <c r="G548" i="1"/>
  <c r="E549" i="1"/>
  <c r="F549" i="1"/>
  <c r="G549" i="1"/>
  <c r="E550" i="1"/>
  <c r="F550" i="1"/>
  <c r="G550" i="1"/>
  <c r="E551" i="1"/>
  <c r="F551" i="1"/>
  <c r="G551" i="1"/>
  <c r="E552" i="1"/>
  <c r="F552" i="1"/>
  <c r="G552" i="1"/>
  <c r="E553" i="1"/>
  <c r="F553" i="1"/>
  <c r="G553" i="1"/>
  <c r="E554" i="1"/>
  <c r="F554" i="1"/>
  <c r="G554" i="1"/>
  <c r="E555" i="1"/>
  <c r="F555" i="1"/>
  <c r="G555" i="1"/>
  <c r="E556" i="1"/>
  <c r="F556" i="1"/>
  <c r="G556" i="1"/>
  <c r="E557" i="1"/>
  <c r="F557" i="1"/>
  <c r="G557" i="1"/>
  <c r="E558" i="1"/>
  <c r="F558" i="1"/>
  <c r="G558" i="1"/>
  <c r="E559" i="1"/>
  <c r="F559" i="1"/>
  <c r="G559" i="1"/>
  <c r="E560" i="1"/>
  <c r="F560" i="1"/>
  <c r="G560" i="1"/>
  <c r="E561" i="1"/>
  <c r="F561" i="1"/>
  <c r="G561" i="1"/>
  <c r="E562" i="1"/>
  <c r="F562" i="1"/>
  <c r="G562" i="1"/>
  <c r="E563" i="1"/>
  <c r="F563" i="1"/>
  <c r="G563" i="1"/>
  <c r="E564" i="1"/>
  <c r="F564" i="1"/>
  <c r="G564" i="1"/>
  <c r="E565" i="1"/>
  <c r="F565" i="1"/>
  <c r="G565" i="1"/>
  <c r="E566" i="1"/>
  <c r="F566" i="1"/>
  <c r="G566" i="1"/>
  <c r="E567" i="1"/>
  <c r="F567" i="1"/>
  <c r="G567" i="1"/>
  <c r="E568" i="1"/>
  <c r="F568" i="1"/>
  <c r="G568" i="1"/>
  <c r="E569" i="1"/>
  <c r="F569" i="1"/>
  <c r="G569" i="1"/>
  <c r="E570" i="1"/>
  <c r="F570" i="1"/>
  <c r="G570" i="1"/>
  <c r="E571" i="1"/>
  <c r="F571" i="1"/>
  <c r="G571" i="1"/>
  <c r="E572" i="1"/>
  <c r="F572" i="1"/>
  <c r="G572" i="1"/>
  <c r="E573" i="1"/>
  <c r="F573" i="1"/>
  <c r="G573" i="1"/>
  <c r="E574" i="1"/>
  <c r="F574" i="1"/>
  <c r="G574" i="1"/>
  <c r="E575" i="1"/>
  <c r="F575" i="1"/>
  <c r="G575" i="1"/>
  <c r="E576" i="1"/>
  <c r="F576" i="1"/>
  <c r="G576" i="1"/>
  <c r="E577" i="1"/>
  <c r="F577" i="1"/>
  <c r="G577" i="1"/>
  <c r="E578" i="1"/>
  <c r="F578" i="1"/>
  <c r="G578" i="1"/>
  <c r="E579" i="1"/>
  <c r="F579" i="1"/>
  <c r="G579" i="1"/>
  <c r="E580" i="1"/>
  <c r="F580" i="1"/>
  <c r="G580" i="1"/>
  <c r="E581" i="1"/>
  <c r="F581" i="1"/>
  <c r="G581" i="1"/>
  <c r="E582" i="1"/>
  <c r="F582" i="1"/>
  <c r="G582" i="1"/>
  <c r="E583" i="1"/>
  <c r="F583" i="1"/>
  <c r="G583" i="1"/>
  <c r="E584" i="1"/>
  <c r="F584" i="1"/>
  <c r="G584" i="1"/>
  <c r="E585" i="1"/>
  <c r="F585" i="1"/>
  <c r="G585" i="1"/>
  <c r="E586" i="1"/>
  <c r="F586" i="1"/>
  <c r="G586" i="1"/>
  <c r="E587" i="1"/>
  <c r="F587" i="1"/>
  <c r="G587" i="1"/>
  <c r="E588" i="1"/>
  <c r="F588" i="1"/>
  <c r="G588" i="1"/>
  <c r="E589" i="1"/>
  <c r="F589" i="1"/>
  <c r="G589" i="1"/>
  <c r="E590" i="1"/>
  <c r="F590" i="1"/>
  <c r="G590" i="1"/>
  <c r="E591" i="1"/>
  <c r="F591" i="1"/>
  <c r="G591" i="1"/>
  <c r="E592" i="1"/>
  <c r="F592" i="1"/>
  <c r="G592" i="1"/>
  <c r="E593" i="1"/>
  <c r="F593" i="1"/>
  <c r="G593" i="1"/>
  <c r="E594" i="1"/>
  <c r="F594" i="1"/>
  <c r="G594" i="1"/>
  <c r="E595" i="1"/>
  <c r="F595" i="1"/>
  <c r="G595" i="1"/>
  <c r="E596" i="1"/>
  <c r="F596" i="1"/>
  <c r="G596" i="1"/>
  <c r="E597" i="1"/>
  <c r="F597" i="1"/>
  <c r="G597" i="1"/>
  <c r="E598" i="1"/>
  <c r="F598" i="1"/>
  <c r="G598" i="1"/>
  <c r="E599" i="1"/>
  <c r="F599" i="1"/>
  <c r="G599" i="1"/>
  <c r="E600" i="1"/>
  <c r="F600" i="1"/>
  <c r="G600" i="1"/>
  <c r="E601" i="1"/>
  <c r="F601" i="1"/>
  <c r="G601" i="1"/>
  <c r="E602" i="1"/>
  <c r="F602" i="1"/>
  <c r="G602" i="1"/>
  <c r="E603" i="1"/>
  <c r="F603" i="1"/>
  <c r="G603" i="1"/>
  <c r="E604" i="1"/>
  <c r="F604" i="1"/>
  <c r="G604" i="1"/>
  <c r="E605" i="1"/>
  <c r="F605" i="1"/>
  <c r="G605" i="1"/>
  <c r="E606" i="1"/>
  <c r="F606" i="1"/>
  <c r="G606" i="1"/>
  <c r="E607" i="1"/>
  <c r="F607" i="1"/>
  <c r="G607" i="1"/>
  <c r="E608" i="1"/>
  <c r="F608" i="1"/>
  <c r="G608" i="1"/>
  <c r="E609" i="1"/>
  <c r="F609" i="1"/>
  <c r="G609" i="1"/>
  <c r="E610" i="1"/>
  <c r="F610" i="1"/>
  <c r="G610" i="1"/>
  <c r="E611" i="1"/>
  <c r="F611" i="1"/>
  <c r="G611" i="1"/>
  <c r="E612" i="1"/>
  <c r="F612" i="1"/>
  <c r="G612" i="1"/>
  <c r="E613" i="1"/>
  <c r="F613" i="1"/>
  <c r="G613" i="1"/>
  <c r="E614" i="1"/>
  <c r="F614" i="1"/>
  <c r="G614" i="1"/>
  <c r="E615" i="1"/>
  <c r="F615" i="1"/>
  <c r="G615" i="1"/>
  <c r="E616" i="1"/>
  <c r="F616" i="1"/>
  <c r="G616" i="1"/>
  <c r="E617" i="1"/>
  <c r="F617" i="1"/>
  <c r="G617" i="1"/>
  <c r="E618" i="1"/>
  <c r="F618" i="1"/>
  <c r="G618" i="1"/>
  <c r="E619" i="1"/>
  <c r="F619" i="1"/>
  <c r="G619" i="1"/>
  <c r="E620" i="1"/>
  <c r="F620" i="1"/>
  <c r="G620" i="1"/>
  <c r="E621" i="1"/>
  <c r="F621" i="1"/>
  <c r="G621" i="1"/>
  <c r="E622" i="1"/>
  <c r="F622" i="1"/>
  <c r="G622" i="1"/>
  <c r="E623" i="1"/>
  <c r="F623" i="1"/>
  <c r="G623" i="1"/>
  <c r="E624" i="1"/>
  <c r="F624" i="1"/>
  <c r="G624" i="1"/>
  <c r="E625" i="1"/>
  <c r="F625" i="1"/>
  <c r="G625" i="1"/>
  <c r="E626" i="1"/>
  <c r="F626" i="1"/>
  <c r="G626" i="1"/>
  <c r="E627" i="1"/>
  <c r="F627" i="1"/>
  <c r="G627" i="1"/>
  <c r="E628" i="1"/>
  <c r="F628" i="1"/>
  <c r="G628" i="1"/>
  <c r="E629" i="1"/>
  <c r="F629" i="1"/>
  <c r="G629" i="1"/>
  <c r="E630" i="1"/>
  <c r="F630" i="1"/>
  <c r="G630" i="1"/>
  <c r="E631" i="1"/>
  <c r="F631" i="1"/>
  <c r="G631" i="1"/>
  <c r="E632" i="1"/>
  <c r="F632" i="1"/>
  <c r="G632" i="1"/>
  <c r="E633" i="1"/>
  <c r="F633" i="1"/>
  <c r="G633" i="1"/>
  <c r="E634" i="1"/>
  <c r="F634" i="1"/>
  <c r="G634" i="1"/>
  <c r="E635" i="1"/>
  <c r="F635" i="1"/>
  <c r="G635" i="1"/>
  <c r="E636" i="1"/>
  <c r="F636" i="1"/>
  <c r="G636" i="1"/>
  <c r="E637" i="1"/>
  <c r="F637" i="1"/>
  <c r="G637" i="1"/>
  <c r="E638" i="1"/>
  <c r="F638" i="1"/>
  <c r="G638" i="1"/>
  <c r="E639" i="1"/>
  <c r="F639" i="1"/>
  <c r="G639" i="1"/>
  <c r="E640" i="1"/>
  <c r="F640" i="1"/>
  <c r="G640" i="1"/>
  <c r="E641" i="1"/>
  <c r="F641" i="1"/>
  <c r="G641" i="1"/>
  <c r="E642" i="1"/>
  <c r="F642" i="1"/>
  <c r="G642" i="1"/>
  <c r="E643" i="1"/>
  <c r="F643" i="1"/>
  <c r="G643" i="1"/>
  <c r="E644" i="1"/>
  <c r="F644" i="1"/>
  <c r="G644" i="1"/>
  <c r="E645" i="1"/>
  <c r="F645" i="1"/>
  <c r="G645" i="1"/>
  <c r="E646" i="1"/>
  <c r="F646" i="1"/>
  <c r="G646" i="1"/>
  <c r="E647" i="1"/>
  <c r="F647" i="1"/>
  <c r="G647" i="1"/>
  <c r="E648" i="1"/>
  <c r="F648" i="1"/>
  <c r="G648" i="1"/>
  <c r="E649" i="1"/>
  <c r="F649" i="1"/>
  <c r="G649" i="1"/>
  <c r="E650" i="1"/>
  <c r="F650" i="1"/>
  <c r="G650" i="1"/>
  <c r="E651" i="1"/>
  <c r="F651" i="1"/>
  <c r="G651" i="1"/>
  <c r="E652" i="1"/>
  <c r="F652" i="1"/>
  <c r="G652" i="1"/>
  <c r="E653" i="1"/>
  <c r="F653" i="1"/>
  <c r="G653" i="1"/>
  <c r="E654" i="1"/>
  <c r="F654" i="1"/>
  <c r="G654" i="1"/>
  <c r="E655" i="1"/>
  <c r="F655" i="1"/>
  <c r="G655" i="1"/>
  <c r="E656" i="1"/>
  <c r="F656" i="1"/>
  <c r="G656" i="1"/>
  <c r="E657" i="1"/>
  <c r="F657" i="1"/>
  <c r="G657" i="1"/>
  <c r="E658" i="1"/>
  <c r="F658" i="1"/>
  <c r="G658" i="1"/>
  <c r="E659" i="1"/>
  <c r="F659" i="1"/>
  <c r="G659" i="1"/>
  <c r="E660" i="1"/>
  <c r="F660" i="1"/>
  <c r="G660" i="1"/>
  <c r="E661" i="1"/>
  <c r="F661" i="1"/>
  <c r="G661" i="1"/>
  <c r="E662" i="1"/>
  <c r="F662" i="1"/>
  <c r="G662" i="1"/>
  <c r="E663" i="1"/>
  <c r="F663" i="1"/>
  <c r="G663" i="1"/>
  <c r="E664" i="1"/>
  <c r="F664" i="1"/>
  <c r="G664" i="1"/>
  <c r="E665" i="1"/>
  <c r="F665" i="1"/>
  <c r="G665" i="1"/>
  <c r="E666" i="1"/>
  <c r="F666" i="1"/>
  <c r="G666" i="1"/>
  <c r="E667" i="1"/>
  <c r="F667" i="1"/>
  <c r="G667" i="1"/>
  <c r="E668" i="1"/>
  <c r="F668" i="1"/>
  <c r="G668" i="1"/>
  <c r="E669" i="1"/>
  <c r="F669" i="1"/>
  <c r="G669" i="1"/>
  <c r="E670" i="1"/>
  <c r="F670" i="1"/>
  <c r="G670" i="1"/>
  <c r="E671" i="1"/>
  <c r="F671" i="1"/>
  <c r="G671" i="1"/>
  <c r="E672" i="1"/>
  <c r="F672" i="1"/>
  <c r="G672" i="1"/>
  <c r="E673" i="1"/>
  <c r="F673" i="1"/>
  <c r="G673" i="1"/>
  <c r="E674" i="1"/>
  <c r="F674" i="1"/>
  <c r="G674" i="1"/>
  <c r="E675" i="1"/>
  <c r="F675" i="1"/>
  <c r="G675" i="1"/>
  <c r="E676" i="1"/>
  <c r="F676" i="1"/>
  <c r="G676" i="1"/>
  <c r="E677" i="1"/>
  <c r="F677" i="1"/>
  <c r="G677" i="1"/>
  <c r="E678" i="1"/>
  <c r="F678" i="1"/>
  <c r="G678" i="1"/>
  <c r="E679" i="1"/>
  <c r="F679" i="1"/>
  <c r="G679" i="1"/>
  <c r="E680" i="1"/>
  <c r="F680" i="1"/>
  <c r="G680" i="1"/>
  <c r="E681" i="1"/>
  <c r="F681" i="1"/>
  <c r="G681" i="1"/>
  <c r="E682" i="1"/>
  <c r="F682" i="1"/>
  <c r="G682" i="1"/>
  <c r="E683" i="1"/>
  <c r="F683" i="1"/>
  <c r="G683" i="1"/>
  <c r="E684" i="1"/>
  <c r="F684" i="1"/>
  <c r="G684" i="1"/>
  <c r="E685" i="1"/>
  <c r="F685" i="1"/>
  <c r="G685" i="1"/>
  <c r="E686" i="1"/>
  <c r="F686" i="1"/>
  <c r="G686" i="1"/>
  <c r="E687" i="1"/>
  <c r="F687" i="1"/>
  <c r="G687" i="1"/>
  <c r="E688" i="1"/>
  <c r="F688" i="1"/>
  <c r="G688" i="1"/>
  <c r="E689" i="1"/>
  <c r="F689" i="1"/>
  <c r="G689" i="1"/>
  <c r="E690" i="1"/>
  <c r="F690" i="1"/>
  <c r="G690" i="1"/>
  <c r="E691" i="1"/>
  <c r="F691" i="1"/>
  <c r="G691" i="1"/>
  <c r="E692" i="1"/>
  <c r="F692" i="1"/>
  <c r="G692" i="1"/>
  <c r="E693" i="1"/>
  <c r="F693" i="1"/>
  <c r="G693" i="1"/>
  <c r="E694" i="1"/>
  <c r="F694" i="1"/>
  <c r="G694" i="1"/>
  <c r="E695" i="1"/>
  <c r="F695" i="1"/>
  <c r="G695" i="1"/>
  <c r="E696" i="1"/>
  <c r="F696" i="1"/>
  <c r="G696" i="1"/>
  <c r="E697" i="1"/>
  <c r="F697" i="1"/>
  <c r="G697" i="1"/>
  <c r="E698" i="1"/>
  <c r="F698" i="1"/>
  <c r="G698" i="1"/>
  <c r="E699" i="1"/>
  <c r="F699" i="1"/>
  <c r="G699" i="1"/>
  <c r="E700" i="1"/>
  <c r="F700" i="1"/>
  <c r="G700" i="1"/>
  <c r="E701" i="1"/>
  <c r="F701" i="1"/>
  <c r="G701" i="1"/>
  <c r="E702" i="1"/>
  <c r="F702" i="1"/>
  <c r="G702" i="1"/>
  <c r="E703" i="1"/>
  <c r="F703" i="1"/>
  <c r="G703" i="1"/>
  <c r="E704" i="1"/>
  <c r="F704" i="1"/>
  <c r="G704" i="1"/>
  <c r="E705" i="1"/>
  <c r="F705" i="1"/>
  <c r="G705" i="1"/>
  <c r="E706" i="1"/>
  <c r="F706" i="1"/>
  <c r="G706" i="1"/>
  <c r="E707" i="1"/>
  <c r="F707" i="1"/>
  <c r="G707" i="1"/>
  <c r="E708" i="1"/>
  <c r="F708" i="1"/>
  <c r="G708" i="1"/>
  <c r="E709" i="1"/>
  <c r="F709" i="1"/>
  <c r="G709" i="1"/>
  <c r="E710" i="1"/>
  <c r="F710" i="1"/>
  <c r="G710" i="1"/>
  <c r="E711" i="1"/>
  <c r="F711" i="1"/>
  <c r="G711" i="1"/>
  <c r="E712" i="1"/>
  <c r="F712" i="1"/>
  <c r="G712" i="1"/>
  <c r="E713" i="1"/>
  <c r="F713" i="1"/>
  <c r="G713" i="1"/>
  <c r="E714" i="1"/>
  <c r="F714" i="1"/>
  <c r="G714" i="1"/>
  <c r="E715" i="1"/>
  <c r="F715" i="1"/>
  <c r="G715" i="1"/>
  <c r="E716" i="1"/>
  <c r="F716" i="1"/>
  <c r="G716" i="1"/>
  <c r="E717" i="1"/>
  <c r="F717" i="1"/>
  <c r="G717" i="1"/>
  <c r="E718" i="1"/>
  <c r="F718" i="1"/>
  <c r="G718" i="1"/>
  <c r="E719" i="1"/>
  <c r="F719" i="1"/>
  <c r="G719" i="1"/>
  <c r="E720" i="1"/>
  <c r="F720" i="1"/>
  <c r="G720" i="1"/>
  <c r="E721" i="1"/>
  <c r="F721" i="1"/>
  <c r="G721" i="1"/>
  <c r="E722" i="1"/>
  <c r="F722" i="1"/>
  <c r="G722" i="1"/>
  <c r="E723" i="1"/>
  <c r="F723" i="1"/>
  <c r="G723" i="1"/>
  <c r="E724" i="1"/>
  <c r="F724" i="1"/>
  <c r="G724" i="1"/>
  <c r="E725" i="1"/>
  <c r="F725" i="1"/>
  <c r="G725" i="1"/>
  <c r="E726" i="1"/>
  <c r="F726" i="1"/>
  <c r="G726" i="1"/>
  <c r="E727" i="1"/>
  <c r="F727" i="1"/>
  <c r="G727" i="1"/>
  <c r="E728" i="1"/>
  <c r="F728" i="1"/>
  <c r="G728" i="1"/>
  <c r="E729" i="1"/>
  <c r="F729" i="1"/>
  <c r="G729" i="1"/>
  <c r="E730" i="1"/>
  <c r="F730" i="1"/>
  <c r="G730" i="1"/>
  <c r="E731" i="1"/>
  <c r="F731" i="1"/>
  <c r="G731" i="1"/>
  <c r="E732" i="1"/>
  <c r="F732" i="1"/>
  <c r="G732" i="1"/>
  <c r="E733" i="1"/>
  <c r="F733" i="1"/>
  <c r="G733" i="1"/>
  <c r="E734" i="1"/>
  <c r="F734" i="1"/>
  <c r="G734" i="1"/>
  <c r="E735" i="1"/>
  <c r="F735" i="1"/>
  <c r="G735" i="1"/>
  <c r="E736" i="1"/>
  <c r="F736" i="1"/>
  <c r="G736" i="1"/>
  <c r="E737" i="1"/>
  <c r="F737" i="1"/>
  <c r="G737" i="1"/>
  <c r="E738" i="1"/>
  <c r="F738" i="1"/>
  <c r="G738" i="1"/>
  <c r="E739" i="1"/>
  <c r="F739" i="1"/>
  <c r="G739" i="1"/>
  <c r="E740" i="1"/>
  <c r="F740" i="1"/>
  <c r="G740" i="1"/>
  <c r="E741" i="1"/>
  <c r="F741" i="1"/>
  <c r="G741" i="1"/>
  <c r="E742" i="1"/>
  <c r="F742" i="1"/>
  <c r="G742" i="1"/>
  <c r="E743" i="1"/>
  <c r="F743" i="1"/>
  <c r="G743" i="1"/>
  <c r="E744" i="1"/>
  <c r="F744" i="1"/>
  <c r="G744" i="1"/>
  <c r="E745" i="1"/>
  <c r="F745" i="1"/>
  <c r="G745" i="1"/>
  <c r="E746" i="1"/>
  <c r="F746" i="1"/>
  <c r="G746" i="1"/>
  <c r="E747" i="1"/>
  <c r="F747" i="1"/>
  <c r="G747" i="1"/>
  <c r="E748" i="1"/>
  <c r="F748" i="1"/>
  <c r="G748" i="1"/>
  <c r="E749" i="1"/>
  <c r="F749" i="1"/>
  <c r="G749" i="1"/>
  <c r="E750" i="1"/>
  <c r="F750" i="1"/>
  <c r="G750" i="1"/>
  <c r="E751" i="1"/>
  <c r="F751" i="1"/>
  <c r="G751" i="1"/>
  <c r="E752" i="1"/>
  <c r="F752" i="1"/>
  <c r="G752" i="1"/>
  <c r="E753" i="1"/>
  <c r="F753" i="1"/>
  <c r="G753" i="1"/>
  <c r="E754" i="1"/>
  <c r="F754" i="1"/>
  <c r="G754" i="1"/>
  <c r="E755" i="1"/>
  <c r="F755" i="1"/>
  <c r="G755" i="1"/>
  <c r="E756" i="1"/>
  <c r="F756" i="1"/>
  <c r="G756" i="1"/>
  <c r="E757" i="1"/>
  <c r="F757" i="1"/>
  <c r="G757" i="1"/>
  <c r="E758" i="1"/>
  <c r="F758" i="1"/>
  <c r="G758" i="1"/>
  <c r="E759" i="1"/>
  <c r="F759" i="1"/>
  <c r="G759" i="1"/>
  <c r="E760" i="1"/>
  <c r="F760" i="1"/>
  <c r="G760" i="1"/>
  <c r="E761" i="1"/>
  <c r="F761" i="1"/>
  <c r="G761" i="1"/>
  <c r="E762" i="1"/>
  <c r="F762" i="1"/>
  <c r="G762" i="1"/>
  <c r="E763" i="1"/>
  <c r="F763" i="1"/>
  <c r="G763" i="1"/>
  <c r="E764" i="1"/>
  <c r="F764" i="1"/>
  <c r="G764" i="1"/>
  <c r="E765" i="1"/>
  <c r="F765" i="1"/>
  <c r="G765" i="1"/>
  <c r="E766" i="1"/>
  <c r="F766" i="1"/>
  <c r="G766" i="1"/>
  <c r="E767" i="1"/>
  <c r="F767" i="1"/>
  <c r="G767" i="1"/>
  <c r="E768" i="1"/>
  <c r="F768" i="1"/>
  <c r="G768" i="1"/>
  <c r="E769" i="1"/>
  <c r="F769" i="1"/>
  <c r="G769" i="1"/>
  <c r="E770" i="1"/>
  <c r="F770" i="1"/>
  <c r="G770" i="1"/>
  <c r="E771" i="1"/>
  <c r="F771" i="1"/>
  <c r="G771" i="1"/>
  <c r="G8" i="1"/>
  <c r="F8" i="1"/>
  <c r="E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C94" i="1"/>
  <c r="D94" i="1"/>
  <c r="C95" i="1"/>
  <c r="D95" i="1"/>
  <c r="C96" i="1"/>
  <c r="D96" i="1"/>
  <c r="C97" i="1"/>
  <c r="D97" i="1"/>
  <c r="C98" i="1"/>
  <c r="D98" i="1"/>
  <c r="C99" i="1"/>
  <c r="D99" i="1"/>
  <c r="C100" i="1"/>
  <c r="D100" i="1"/>
  <c r="C101" i="1"/>
  <c r="D101" i="1"/>
  <c r="C102" i="1"/>
  <c r="D102" i="1"/>
  <c r="C103" i="1"/>
  <c r="D103" i="1"/>
  <c r="C104" i="1"/>
  <c r="D104" i="1"/>
  <c r="C105" i="1"/>
  <c r="D105" i="1"/>
  <c r="C106" i="1"/>
  <c r="D106" i="1"/>
  <c r="C107" i="1"/>
  <c r="D107" i="1"/>
  <c r="C108" i="1"/>
  <c r="D108" i="1"/>
  <c r="C109" i="1"/>
  <c r="D109" i="1"/>
  <c r="C110" i="1"/>
  <c r="D110" i="1"/>
  <c r="C111" i="1"/>
  <c r="D111" i="1"/>
  <c r="C112" i="1"/>
  <c r="D112" i="1"/>
  <c r="C113" i="1"/>
  <c r="D113" i="1"/>
  <c r="C114" i="1"/>
  <c r="D114" i="1"/>
  <c r="C115" i="1"/>
  <c r="D115" i="1"/>
  <c r="C116" i="1"/>
  <c r="D116" i="1"/>
  <c r="C117" i="1"/>
  <c r="D117" i="1"/>
  <c r="C118" i="1"/>
  <c r="D118" i="1"/>
  <c r="C119" i="1"/>
  <c r="D119" i="1"/>
  <c r="C120" i="1"/>
  <c r="D120" i="1"/>
  <c r="C121" i="1"/>
  <c r="D121" i="1"/>
  <c r="C122" i="1"/>
  <c r="D122" i="1"/>
  <c r="C123" i="1"/>
  <c r="D123" i="1"/>
  <c r="C124" i="1"/>
  <c r="D124" i="1"/>
  <c r="C125" i="1"/>
  <c r="D125" i="1"/>
  <c r="C126" i="1"/>
  <c r="D126" i="1"/>
  <c r="C127" i="1"/>
  <c r="D127" i="1"/>
  <c r="C128" i="1"/>
  <c r="D128" i="1"/>
  <c r="C129" i="1"/>
  <c r="D129" i="1"/>
  <c r="C130" i="1"/>
  <c r="D130" i="1"/>
  <c r="C131" i="1"/>
  <c r="D131" i="1"/>
  <c r="C132" i="1"/>
  <c r="D132" i="1"/>
  <c r="C133" i="1"/>
  <c r="D133" i="1"/>
  <c r="C134" i="1"/>
  <c r="D134" i="1"/>
  <c r="C135" i="1"/>
  <c r="D135" i="1"/>
  <c r="C136" i="1"/>
  <c r="D136" i="1"/>
  <c r="C137" i="1"/>
  <c r="D137" i="1"/>
  <c r="C138" i="1"/>
  <c r="D138" i="1"/>
  <c r="C139" i="1"/>
  <c r="D139" i="1"/>
  <c r="C140" i="1"/>
  <c r="D140" i="1"/>
  <c r="C141" i="1"/>
  <c r="D141" i="1"/>
  <c r="C142" i="1"/>
  <c r="D142" i="1"/>
  <c r="C143" i="1"/>
  <c r="D143" i="1"/>
  <c r="C144" i="1"/>
  <c r="D144" i="1"/>
  <c r="C145" i="1"/>
  <c r="D145" i="1"/>
  <c r="C146" i="1"/>
  <c r="D146" i="1"/>
  <c r="C147" i="1"/>
  <c r="D147" i="1"/>
  <c r="C148" i="1"/>
  <c r="D148" i="1"/>
  <c r="C149" i="1"/>
  <c r="D149" i="1"/>
  <c r="C150" i="1"/>
  <c r="D150" i="1"/>
  <c r="C151" i="1"/>
  <c r="D151" i="1"/>
  <c r="C152" i="1"/>
  <c r="D152" i="1"/>
  <c r="C153" i="1"/>
  <c r="D153" i="1"/>
  <c r="C154" i="1"/>
  <c r="D154" i="1"/>
  <c r="C155" i="1"/>
  <c r="D155" i="1"/>
  <c r="C156" i="1"/>
  <c r="D156" i="1"/>
  <c r="C157" i="1"/>
  <c r="D157" i="1"/>
  <c r="C158" i="1"/>
  <c r="D158" i="1"/>
  <c r="C159" i="1"/>
  <c r="D159" i="1"/>
  <c r="C160" i="1"/>
  <c r="D160" i="1"/>
  <c r="C161" i="1"/>
  <c r="D161" i="1"/>
  <c r="C162" i="1"/>
  <c r="D162" i="1"/>
  <c r="C163" i="1"/>
  <c r="D163" i="1"/>
  <c r="C164" i="1"/>
  <c r="D164" i="1"/>
  <c r="C165" i="1"/>
  <c r="D165" i="1"/>
  <c r="C166" i="1"/>
  <c r="D166" i="1"/>
  <c r="C167" i="1"/>
  <c r="D167" i="1"/>
  <c r="C168" i="1"/>
  <c r="D168" i="1"/>
  <c r="C169" i="1"/>
  <c r="D169" i="1"/>
  <c r="C170" i="1"/>
  <c r="D170" i="1"/>
  <c r="C171" i="1"/>
  <c r="D171" i="1"/>
  <c r="C172" i="1"/>
  <c r="D172" i="1"/>
  <c r="C173" i="1"/>
  <c r="D173" i="1"/>
  <c r="C174" i="1"/>
  <c r="D174" i="1"/>
  <c r="C175" i="1"/>
  <c r="D175" i="1"/>
  <c r="C176" i="1"/>
  <c r="D176" i="1"/>
  <c r="C177" i="1"/>
  <c r="D177" i="1"/>
  <c r="C178" i="1"/>
  <c r="D178" i="1"/>
  <c r="C179" i="1"/>
  <c r="D179" i="1"/>
  <c r="C180" i="1"/>
  <c r="D180" i="1"/>
  <c r="C181" i="1"/>
  <c r="D181" i="1"/>
  <c r="C182" i="1"/>
  <c r="D182" i="1"/>
  <c r="C183" i="1"/>
  <c r="D183" i="1"/>
  <c r="C184" i="1"/>
  <c r="D184" i="1"/>
  <c r="C185" i="1"/>
  <c r="D185" i="1"/>
  <c r="C186" i="1"/>
  <c r="D186" i="1"/>
  <c r="C187" i="1"/>
  <c r="D187" i="1"/>
  <c r="C188" i="1"/>
  <c r="D188" i="1"/>
  <c r="C189" i="1"/>
  <c r="D189" i="1"/>
  <c r="C190" i="1"/>
  <c r="D190" i="1"/>
  <c r="C191" i="1"/>
  <c r="D191" i="1"/>
  <c r="C192" i="1"/>
  <c r="D192" i="1"/>
  <c r="C193" i="1"/>
  <c r="D193" i="1"/>
  <c r="C194" i="1"/>
  <c r="D194" i="1"/>
  <c r="C195" i="1"/>
  <c r="D195" i="1"/>
  <c r="C196" i="1"/>
  <c r="D196" i="1"/>
  <c r="C197" i="1"/>
  <c r="D197" i="1"/>
  <c r="C198" i="1"/>
  <c r="D198" i="1"/>
  <c r="C199" i="1"/>
  <c r="D199" i="1"/>
  <c r="C200" i="1"/>
  <c r="D200" i="1"/>
  <c r="C201" i="1"/>
  <c r="D201" i="1"/>
  <c r="C202" i="1"/>
  <c r="D202" i="1"/>
  <c r="C203" i="1"/>
  <c r="D203" i="1"/>
  <c r="C204" i="1"/>
  <c r="D204" i="1"/>
  <c r="C205" i="1"/>
  <c r="D205" i="1"/>
  <c r="C206" i="1"/>
  <c r="D206" i="1"/>
  <c r="C207" i="1"/>
  <c r="D207" i="1"/>
  <c r="C208" i="1"/>
  <c r="D208" i="1"/>
  <c r="C209" i="1"/>
  <c r="D209" i="1"/>
  <c r="C210" i="1"/>
  <c r="D210" i="1"/>
  <c r="C211" i="1"/>
  <c r="D211" i="1"/>
  <c r="C212" i="1"/>
  <c r="D212" i="1"/>
  <c r="C213" i="1"/>
  <c r="D213" i="1"/>
  <c r="C214" i="1"/>
  <c r="D214" i="1"/>
  <c r="C215" i="1"/>
  <c r="D215" i="1"/>
  <c r="C216" i="1"/>
  <c r="D216" i="1"/>
  <c r="C217" i="1"/>
  <c r="D217" i="1"/>
  <c r="C218" i="1"/>
  <c r="D218" i="1"/>
  <c r="C219" i="1"/>
  <c r="D219" i="1"/>
  <c r="C220" i="1"/>
  <c r="D220" i="1"/>
  <c r="C221" i="1"/>
  <c r="D221" i="1"/>
  <c r="C222" i="1"/>
  <c r="D222" i="1"/>
  <c r="C223" i="1"/>
  <c r="D223" i="1"/>
  <c r="C224" i="1"/>
  <c r="D224" i="1"/>
  <c r="C225" i="1"/>
  <c r="D225" i="1"/>
  <c r="C226" i="1"/>
  <c r="D226" i="1"/>
  <c r="C227" i="1"/>
  <c r="D227" i="1"/>
  <c r="C228" i="1"/>
  <c r="D228" i="1"/>
  <c r="C229" i="1"/>
  <c r="D229" i="1"/>
  <c r="C230" i="1"/>
  <c r="D230" i="1"/>
  <c r="C231" i="1"/>
  <c r="D231" i="1"/>
  <c r="C232" i="1"/>
  <c r="D232" i="1"/>
  <c r="C233" i="1"/>
  <c r="D233" i="1"/>
  <c r="C234" i="1"/>
  <c r="D234" i="1"/>
  <c r="C235" i="1"/>
  <c r="D235" i="1"/>
  <c r="C236" i="1"/>
  <c r="D236" i="1"/>
  <c r="C237" i="1"/>
  <c r="D237" i="1"/>
  <c r="C238" i="1"/>
  <c r="D238" i="1"/>
  <c r="C239" i="1"/>
  <c r="D239" i="1"/>
  <c r="C240" i="1"/>
  <c r="D240" i="1"/>
  <c r="C241" i="1"/>
  <c r="D241" i="1"/>
  <c r="C242" i="1"/>
  <c r="D242" i="1"/>
  <c r="C243" i="1"/>
  <c r="D243" i="1"/>
  <c r="C244" i="1"/>
  <c r="D244" i="1"/>
  <c r="C245" i="1"/>
  <c r="D245" i="1"/>
  <c r="C246" i="1"/>
  <c r="D246" i="1"/>
  <c r="C247" i="1"/>
  <c r="D247" i="1"/>
  <c r="C248" i="1"/>
  <c r="D248" i="1"/>
  <c r="C249" i="1"/>
  <c r="D249" i="1"/>
  <c r="C250" i="1"/>
  <c r="D250" i="1"/>
  <c r="C251" i="1"/>
  <c r="D251" i="1"/>
  <c r="C252" i="1"/>
  <c r="D252" i="1"/>
  <c r="C253" i="1"/>
  <c r="D253" i="1"/>
  <c r="C254" i="1"/>
  <c r="D254" i="1"/>
  <c r="C255" i="1"/>
  <c r="D255" i="1"/>
  <c r="C256" i="1"/>
  <c r="D256" i="1"/>
  <c r="C257" i="1"/>
  <c r="D257" i="1"/>
  <c r="C258" i="1"/>
  <c r="D258" i="1"/>
  <c r="C259" i="1"/>
  <c r="D259" i="1"/>
  <c r="C260" i="1"/>
  <c r="D260" i="1"/>
  <c r="C261" i="1"/>
  <c r="D261" i="1"/>
  <c r="C262" i="1"/>
  <c r="D262" i="1"/>
  <c r="C263" i="1"/>
  <c r="D263" i="1"/>
  <c r="C264" i="1"/>
  <c r="D264" i="1"/>
  <c r="C265" i="1"/>
  <c r="D265" i="1"/>
  <c r="C266" i="1"/>
  <c r="D266" i="1"/>
  <c r="C267" i="1"/>
  <c r="D267" i="1"/>
  <c r="C268" i="1"/>
  <c r="D268" i="1"/>
  <c r="C269" i="1"/>
  <c r="D269" i="1"/>
  <c r="C270" i="1"/>
  <c r="D270" i="1"/>
  <c r="C271" i="1"/>
  <c r="D271" i="1"/>
  <c r="C272" i="1"/>
  <c r="D272" i="1"/>
  <c r="C273" i="1"/>
  <c r="D273" i="1"/>
  <c r="C274" i="1"/>
  <c r="D274" i="1"/>
  <c r="C275" i="1"/>
  <c r="D275" i="1"/>
  <c r="C276" i="1"/>
  <c r="D276" i="1"/>
  <c r="C277" i="1"/>
  <c r="D277" i="1"/>
  <c r="C278" i="1"/>
  <c r="D278" i="1"/>
  <c r="C279" i="1"/>
  <c r="D279" i="1"/>
  <c r="C280" i="1"/>
  <c r="D280" i="1"/>
  <c r="C281" i="1"/>
  <c r="D281" i="1"/>
  <c r="C282" i="1"/>
  <c r="D282" i="1"/>
  <c r="C283" i="1"/>
  <c r="D283" i="1"/>
  <c r="C284" i="1"/>
  <c r="D284" i="1"/>
  <c r="C285" i="1"/>
  <c r="D285" i="1"/>
  <c r="C286" i="1"/>
  <c r="D286" i="1"/>
  <c r="C287" i="1"/>
  <c r="D287" i="1"/>
  <c r="C288" i="1"/>
  <c r="D288" i="1"/>
  <c r="C289" i="1"/>
  <c r="D289" i="1"/>
  <c r="C290" i="1"/>
  <c r="D290" i="1"/>
  <c r="C291" i="1"/>
  <c r="D291" i="1"/>
  <c r="C292" i="1"/>
  <c r="D292" i="1"/>
  <c r="C293" i="1"/>
  <c r="D293" i="1"/>
  <c r="C294" i="1"/>
  <c r="D294" i="1"/>
  <c r="C295" i="1"/>
  <c r="D295" i="1"/>
  <c r="C296" i="1"/>
  <c r="D296" i="1"/>
  <c r="C297" i="1"/>
  <c r="D297" i="1"/>
  <c r="C298" i="1"/>
  <c r="D298" i="1"/>
  <c r="C299" i="1"/>
  <c r="D299" i="1"/>
  <c r="C300" i="1"/>
  <c r="D300" i="1"/>
  <c r="C301" i="1"/>
  <c r="D301" i="1"/>
  <c r="C302" i="1"/>
  <c r="D302" i="1"/>
  <c r="C303" i="1"/>
  <c r="D303" i="1"/>
  <c r="C304" i="1"/>
  <c r="D304" i="1"/>
  <c r="C305" i="1"/>
  <c r="D305" i="1"/>
  <c r="C306" i="1"/>
  <c r="D306" i="1"/>
  <c r="C307" i="1"/>
  <c r="D307" i="1"/>
  <c r="C308" i="1"/>
  <c r="D308" i="1"/>
  <c r="C309" i="1"/>
  <c r="D309" i="1"/>
  <c r="C310" i="1"/>
  <c r="D310" i="1"/>
  <c r="C311" i="1"/>
  <c r="D311" i="1"/>
  <c r="C312" i="1"/>
  <c r="D312" i="1"/>
  <c r="C313" i="1"/>
  <c r="D313" i="1"/>
  <c r="C314" i="1"/>
  <c r="D314" i="1"/>
  <c r="C315" i="1"/>
  <c r="D315" i="1"/>
  <c r="C316" i="1"/>
  <c r="D316" i="1"/>
  <c r="C317" i="1"/>
  <c r="D317" i="1"/>
  <c r="C318" i="1"/>
  <c r="D318" i="1"/>
  <c r="C319" i="1"/>
  <c r="D319" i="1"/>
  <c r="C320" i="1"/>
  <c r="D320" i="1"/>
  <c r="C321" i="1"/>
  <c r="D321" i="1"/>
  <c r="C322" i="1"/>
  <c r="D322" i="1"/>
  <c r="C323" i="1"/>
  <c r="D323" i="1"/>
  <c r="C324" i="1"/>
  <c r="D324" i="1"/>
  <c r="C325" i="1"/>
  <c r="D325" i="1"/>
  <c r="C326" i="1"/>
  <c r="D326" i="1"/>
  <c r="C327" i="1"/>
  <c r="D327" i="1"/>
  <c r="C328" i="1"/>
  <c r="D328" i="1"/>
  <c r="C329" i="1"/>
  <c r="D329" i="1"/>
  <c r="C330" i="1"/>
  <c r="D330" i="1"/>
  <c r="C331" i="1"/>
  <c r="D331" i="1"/>
  <c r="C332" i="1"/>
  <c r="D332" i="1"/>
  <c r="C333" i="1"/>
  <c r="D333" i="1"/>
  <c r="C334" i="1"/>
  <c r="D334" i="1"/>
  <c r="C335" i="1"/>
  <c r="D335" i="1"/>
  <c r="C336" i="1"/>
  <c r="D336" i="1"/>
  <c r="C337" i="1"/>
  <c r="D337" i="1"/>
  <c r="C338" i="1"/>
  <c r="D338" i="1"/>
  <c r="C339" i="1"/>
  <c r="D339" i="1"/>
  <c r="C340" i="1"/>
  <c r="D340" i="1"/>
  <c r="C341" i="1"/>
  <c r="D341" i="1"/>
  <c r="C342" i="1"/>
  <c r="D342" i="1"/>
  <c r="C343" i="1"/>
  <c r="D343" i="1"/>
  <c r="C344" i="1"/>
  <c r="D344" i="1"/>
  <c r="C345" i="1"/>
  <c r="D345" i="1"/>
  <c r="C346" i="1"/>
  <c r="D346" i="1"/>
  <c r="C347" i="1"/>
  <c r="D347" i="1"/>
  <c r="C348" i="1"/>
  <c r="D348" i="1"/>
  <c r="C349" i="1"/>
  <c r="D349" i="1"/>
  <c r="C350" i="1"/>
  <c r="D350" i="1"/>
  <c r="C351" i="1"/>
  <c r="D351" i="1"/>
  <c r="C352" i="1"/>
  <c r="D352" i="1"/>
  <c r="C353" i="1"/>
  <c r="D353" i="1"/>
  <c r="C354" i="1"/>
  <c r="D354" i="1"/>
  <c r="C355" i="1"/>
  <c r="D355" i="1"/>
  <c r="C356" i="1"/>
  <c r="D356" i="1"/>
  <c r="C357" i="1"/>
  <c r="D357" i="1"/>
  <c r="C358" i="1"/>
  <c r="D358" i="1"/>
  <c r="C359" i="1"/>
  <c r="D359" i="1"/>
  <c r="C360" i="1"/>
  <c r="D360" i="1"/>
  <c r="C361" i="1"/>
  <c r="D361" i="1"/>
  <c r="C362" i="1"/>
  <c r="D362" i="1"/>
  <c r="C363" i="1"/>
  <c r="D363" i="1"/>
  <c r="C364" i="1"/>
  <c r="D364" i="1"/>
  <c r="C365" i="1"/>
  <c r="D365" i="1"/>
  <c r="C366" i="1"/>
  <c r="D366" i="1"/>
  <c r="C367" i="1"/>
  <c r="D367" i="1"/>
  <c r="C368" i="1"/>
  <c r="D368" i="1"/>
  <c r="C369" i="1"/>
  <c r="D369" i="1"/>
  <c r="C370" i="1"/>
  <c r="D370" i="1"/>
  <c r="C371" i="1"/>
  <c r="D371" i="1"/>
  <c r="C372" i="1"/>
  <c r="D372" i="1"/>
  <c r="C373" i="1"/>
  <c r="D373" i="1"/>
  <c r="C374" i="1"/>
  <c r="D374" i="1"/>
  <c r="C375" i="1"/>
  <c r="D375" i="1"/>
  <c r="C376" i="1"/>
  <c r="D376" i="1"/>
  <c r="C377" i="1"/>
  <c r="D377" i="1"/>
  <c r="C378" i="1"/>
  <c r="D378" i="1"/>
  <c r="C379" i="1"/>
  <c r="D379" i="1"/>
  <c r="C380" i="1"/>
  <c r="D380" i="1"/>
  <c r="C381" i="1"/>
  <c r="D381" i="1"/>
  <c r="C382" i="1"/>
  <c r="D382" i="1"/>
  <c r="C383" i="1"/>
  <c r="D383" i="1"/>
  <c r="C384" i="1"/>
  <c r="D384" i="1"/>
  <c r="C385" i="1"/>
  <c r="D385" i="1"/>
  <c r="C386" i="1"/>
  <c r="D386" i="1"/>
  <c r="C387" i="1"/>
  <c r="D387" i="1"/>
  <c r="C388" i="1"/>
  <c r="D388" i="1"/>
  <c r="C389" i="1"/>
  <c r="D389" i="1"/>
  <c r="C390" i="1"/>
  <c r="D390" i="1"/>
  <c r="C391" i="1"/>
  <c r="D391" i="1"/>
  <c r="C392" i="1"/>
  <c r="D392" i="1"/>
  <c r="C393" i="1"/>
  <c r="D393" i="1"/>
  <c r="C394" i="1"/>
  <c r="D394" i="1"/>
  <c r="C395" i="1"/>
  <c r="D395" i="1"/>
  <c r="C396" i="1"/>
  <c r="D396" i="1"/>
  <c r="C397" i="1"/>
  <c r="D397" i="1"/>
  <c r="C398" i="1"/>
  <c r="D398" i="1"/>
  <c r="C399" i="1"/>
  <c r="D399" i="1"/>
  <c r="C400" i="1"/>
  <c r="D400" i="1"/>
  <c r="C401" i="1"/>
  <c r="D401" i="1"/>
  <c r="C402" i="1"/>
  <c r="D402" i="1"/>
  <c r="C403" i="1"/>
  <c r="D403" i="1"/>
  <c r="C404" i="1"/>
  <c r="D404" i="1"/>
  <c r="C405" i="1"/>
  <c r="D405" i="1"/>
  <c r="C406" i="1"/>
  <c r="D406" i="1"/>
  <c r="C407" i="1"/>
  <c r="D407" i="1"/>
  <c r="C408" i="1"/>
  <c r="D408" i="1"/>
  <c r="C409" i="1"/>
  <c r="D409" i="1"/>
  <c r="C410" i="1"/>
  <c r="D410" i="1"/>
  <c r="C411" i="1"/>
  <c r="D411" i="1"/>
  <c r="C412" i="1"/>
  <c r="D412" i="1"/>
  <c r="C413" i="1"/>
  <c r="D413" i="1"/>
  <c r="C414" i="1"/>
  <c r="D414" i="1"/>
  <c r="C415" i="1"/>
  <c r="D415" i="1"/>
  <c r="C416" i="1"/>
  <c r="D416" i="1"/>
  <c r="C417" i="1"/>
  <c r="D417" i="1"/>
  <c r="C418" i="1"/>
  <c r="D418" i="1"/>
  <c r="C419" i="1"/>
  <c r="D419" i="1"/>
  <c r="C420" i="1"/>
  <c r="D420" i="1"/>
  <c r="C421" i="1"/>
  <c r="D421" i="1"/>
  <c r="C422" i="1"/>
  <c r="D422" i="1"/>
  <c r="C423" i="1"/>
  <c r="D423" i="1"/>
  <c r="C424" i="1"/>
  <c r="D424" i="1"/>
  <c r="C425" i="1"/>
  <c r="D425" i="1"/>
  <c r="C426" i="1"/>
  <c r="D426" i="1"/>
  <c r="C427" i="1"/>
  <c r="D427" i="1"/>
  <c r="C428" i="1"/>
  <c r="D428" i="1"/>
  <c r="C429" i="1"/>
  <c r="D429" i="1"/>
  <c r="C430" i="1"/>
  <c r="D430" i="1"/>
  <c r="C431" i="1"/>
  <c r="D431" i="1"/>
  <c r="C432" i="1"/>
  <c r="D432" i="1"/>
  <c r="C433" i="1"/>
  <c r="D433" i="1"/>
  <c r="C434" i="1"/>
  <c r="D434" i="1"/>
  <c r="C435" i="1"/>
  <c r="D435" i="1"/>
  <c r="C436" i="1"/>
  <c r="D436" i="1"/>
  <c r="C437" i="1"/>
  <c r="D437" i="1"/>
  <c r="C438" i="1"/>
  <c r="D438" i="1"/>
  <c r="C439" i="1"/>
  <c r="D439" i="1"/>
  <c r="C440" i="1"/>
  <c r="D440" i="1"/>
  <c r="C441" i="1"/>
  <c r="D441" i="1"/>
  <c r="C442" i="1"/>
  <c r="D442" i="1"/>
  <c r="C443" i="1"/>
  <c r="D443" i="1"/>
  <c r="C444" i="1"/>
  <c r="D444" i="1"/>
  <c r="C445" i="1"/>
  <c r="D445" i="1"/>
  <c r="C446" i="1"/>
  <c r="D446" i="1"/>
  <c r="C447" i="1"/>
  <c r="D447" i="1"/>
  <c r="C448" i="1"/>
  <c r="D448" i="1"/>
  <c r="C449" i="1"/>
  <c r="D449" i="1"/>
  <c r="C450" i="1"/>
  <c r="D450" i="1"/>
  <c r="C451" i="1"/>
  <c r="D451" i="1"/>
  <c r="C452" i="1"/>
  <c r="D452" i="1"/>
  <c r="C453" i="1"/>
  <c r="D453" i="1"/>
  <c r="C454" i="1"/>
  <c r="D454" i="1"/>
  <c r="C455" i="1"/>
  <c r="D455" i="1"/>
  <c r="C456" i="1"/>
  <c r="D456" i="1"/>
  <c r="C457" i="1"/>
  <c r="D457" i="1"/>
  <c r="C458" i="1"/>
  <c r="D458" i="1"/>
  <c r="C459" i="1"/>
  <c r="D459" i="1"/>
  <c r="C460" i="1"/>
  <c r="D460" i="1"/>
  <c r="C461" i="1"/>
  <c r="D461" i="1"/>
  <c r="C462" i="1"/>
  <c r="D462" i="1"/>
  <c r="C463" i="1"/>
  <c r="D463" i="1"/>
  <c r="C464" i="1"/>
  <c r="D464" i="1"/>
  <c r="C465" i="1"/>
  <c r="D465" i="1"/>
  <c r="C466" i="1"/>
  <c r="D466" i="1"/>
  <c r="C467" i="1"/>
  <c r="D467" i="1"/>
  <c r="C468" i="1"/>
  <c r="D468" i="1"/>
  <c r="C469" i="1"/>
  <c r="D469" i="1"/>
  <c r="C470" i="1"/>
  <c r="D470" i="1"/>
  <c r="C471" i="1"/>
  <c r="D471" i="1"/>
  <c r="C472" i="1"/>
  <c r="D472" i="1"/>
  <c r="C473" i="1"/>
  <c r="D473" i="1"/>
  <c r="C474" i="1"/>
  <c r="D474" i="1"/>
  <c r="C475" i="1"/>
  <c r="D475" i="1"/>
  <c r="C476" i="1"/>
  <c r="D476" i="1"/>
  <c r="C477" i="1"/>
  <c r="D477" i="1"/>
  <c r="C478" i="1"/>
  <c r="D478" i="1"/>
  <c r="C479" i="1"/>
  <c r="D479" i="1"/>
  <c r="C480" i="1"/>
  <c r="D480" i="1"/>
  <c r="C481" i="1"/>
  <c r="D481" i="1"/>
  <c r="C482" i="1"/>
  <c r="D482" i="1"/>
  <c r="C483" i="1"/>
  <c r="D483" i="1"/>
  <c r="C484" i="1"/>
  <c r="D484" i="1"/>
  <c r="C485" i="1"/>
  <c r="D485" i="1"/>
  <c r="C486" i="1"/>
  <c r="D486" i="1"/>
  <c r="C487" i="1"/>
  <c r="D487" i="1"/>
  <c r="C488" i="1"/>
  <c r="D488" i="1"/>
  <c r="C489" i="1"/>
  <c r="D489" i="1"/>
  <c r="C490" i="1"/>
  <c r="D490" i="1"/>
  <c r="C491" i="1"/>
  <c r="D491" i="1"/>
  <c r="C492" i="1"/>
  <c r="D492" i="1"/>
  <c r="C493" i="1"/>
  <c r="D493" i="1"/>
  <c r="C494" i="1"/>
  <c r="D494" i="1"/>
  <c r="C495" i="1"/>
  <c r="D495" i="1"/>
  <c r="C496" i="1"/>
  <c r="D496" i="1"/>
  <c r="C497" i="1"/>
  <c r="D497" i="1"/>
  <c r="C498" i="1"/>
  <c r="D498" i="1"/>
  <c r="C499" i="1"/>
  <c r="D499" i="1"/>
  <c r="C500" i="1"/>
  <c r="D500" i="1"/>
  <c r="C501" i="1"/>
  <c r="D501" i="1"/>
  <c r="C502" i="1"/>
  <c r="D502" i="1"/>
  <c r="C503" i="1"/>
  <c r="D503" i="1"/>
  <c r="C504" i="1"/>
  <c r="D504" i="1"/>
  <c r="C505" i="1"/>
  <c r="D505" i="1"/>
  <c r="C506" i="1"/>
  <c r="D506" i="1"/>
  <c r="C507" i="1"/>
  <c r="D507" i="1"/>
  <c r="C508" i="1"/>
  <c r="D508" i="1"/>
  <c r="C509" i="1"/>
  <c r="D509" i="1"/>
  <c r="C510" i="1"/>
  <c r="D510" i="1"/>
  <c r="C511" i="1"/>
  <c r="D511" i="1"/>
  <c r="C512" i="1"/>
  <c r="D512" i="1"/>
  <c r="C513" i="1"/>
  <c r="D513" i="1"/>
  <c r="C514" i="1"/>
  <c r="D514" i="1"/>
  <c r="C515" i="1"/>
  <c r="D515" i="1"/>
  <c r="C516" i="1"/>
  <c r="D516" i="1"/>
  <c r="C517" i="1"/>
  <c r="D517" i="1"/>
  <c r="C518" i="1"/>
  <c r="D518" i="1"/>
  <c r="C519" i="1"/>
  <c r="D519" i="1"/>
  <c r="C520" i="1"/>
  <c r="D520" i="1"/>
  <c r="C521" i="1"/>
  <c r="D521" i="1"/>
  <c r="C522" i="1"/>
  <c r="D522" i="1"/>
  <c r="C523" i="1"/>
  <c r="D523" i="1"/>
  <c r="C524" i="1"/>
  <c r="D524" i="1"/>
  <c r="C525" i="1"/>
  <c r="D525" i="1"/>
  <c r="C526" i="1"/>
  <c r="D526" i="1"/>
  <c r="C527" i="1"/>
  <c r="D527" i="1"/>
  <c r="C528" i="1"/>
  <c r="D528" i="1"/>
  <c r="C529" i="1"/>
  <c r="D529" i="1"/>
  <c r="C530" i="1"/>
  <c r="D530" i="1"/>
  <c r="C531" i="1"/>
  <c r="D531" i="1"/>
  <c r="C532" i="1"/>
  <c r="D532" i="1"/>
  <c r="C533" i="1"/>
  <c r="D533" i="1"/>
  <c r="C534" i="1"/>
  <c r="D534" i="1"/>
  <c r="C535" i="1"/>
  <c r="D535" i="1"/>
  <c r="C536" i="1"/>
  <c r="D536" i="1"/>
  <c r="C537" i="1"/>
  <c r="D537" i="1"/>
  <c r="C538" i="1"/>
  <c r="D538" i="1"/>
  <c r="C539" i="1"/>
  <c r="D539" i="1"/>
  <c r="C540" i="1"/>
  <c r="D540" i="1"/>
  <c r="C541" i="1"/>
  <c r="D541" i="1"/>
  <c r="C542" i="1"/>
  <c r="D542" i="1"/>
  <c r="C543" i="1"/>
  <c r="D543" i="1"/>
  <c r="C544" i="1"/>
  <c r="D544" i="1"/>
  <c r="C545" i="1"/>
  <c r="D545" i="1"/>
  <c r="C546" i="1"/>
  <c r="D546" i="1"/>
  <c r="C547" i="1"/>
  <c r="D547" i="1"/>
  <c r="C548" i="1"/>
  <c r="D548" i="1"/>
  <c r="C549" i="1"/>
  <c r="D549" i="1"/>
  <c r="C550" i="1"/>
  <c r="D550" i="1"/>
  <c r="C551" i="1"/>
  <c r="D551" i="1"/>
  <c r="C552" i="1"/>
  <c r="D552" i="1"/>
  <c r="C553" i="1"/>
  <c r="D553" i="1"/>
  <c r="C554" i="1"/>
  <c r="D554" i="1"/>
  <c r="C555" i="1"/>
  <c r="D555" i="1"/>
  <c r="C556" i="1"/>
  <c r="D556" i="1"/>
  <c r="C557" i="1"/>
  <c r="D557" i="1"/>
  <c r="C558" i="1"/>
  <c r="D558" i="1"/>
  <c r="C559" i="1"/>
  <c r="D559" i="1"/>
  <c r="C560" i="1"/>
  <c r="D560" i="1"/>
  <c r="C561" i="1"/>
  <c r="D561" i="1"/>
  <c r="C562" i="1"/>
  <c r="D562" i="1"/>
  <c r="C563" i="1"/>
  <c r="D563" i="1"/>
  <c r="C564" i="1"/>
  <c r="D564" i="1"/>
  <c r="C565" i="1"/>
  <c r="D565" i="1"/>
  <c r="C566" i="1"/>
  <c r="D566" i="1"/>
  <c r="C567" i="1"/>
  <c r="D567" i="1"/>
  <c r="C568" i="1"/>
  <c r="D568" i="1"/>
  <c r="C569" i="1"/>
  <c r="D569" i="1"/>
  <c r="C570" i="1"/>
  <c r="D570" i="1"/>
  <c r="C571" i="1"/>
  <c r="D571" i="1"/>
  <c r="C572" i="1"/>
  <c r="D572" i="1"/>
  <c r="C573" i="1"/>
  <c r="D573" i="1"/>
  <c r="C574" i="1"/>
  <c r="D574" i="1"/>
  <c r="C575" i="1"/>
  <c r="D575" i="1"/>
  <c r="C576" i="1"/>
  <c r="D576" i="1"/>
  <c r="C577" i="1"/>
  <c r="D577" i="1"/>
  <c r="C578" i="1"/>
  <c r="D578" i="1"/>
  <c r="C579" i="1"/>
  <c r="D579" i="1"/>
  <c r="C580" i="1"/>
  <c r="D580" i="1"/>
  <c r="C581" i="1"/>
  <c r="D581" i="1"/>
  <c r="C582" i="1"/>
  <c r="D582" i="1"/>
  <c r="C583" i="1"/>
  <c r="D583" i="1"/>
  <c r="C584" i="1"/>
  <c r="D584" i="1"/>
  <c r="C585" i="1"/>
  <c r="D585" i="1"/>
  <c r="C586" i="1"/>
  <c r="D586" i="1"/>
  <c r="C587" i="1"/>
  <c r="D587" i="1"/>
  <c r="C588" i="1"/>
  <c r="D588" i="1"/>
  <c r="C589" i="1"/>
  <c r="D589" i="1"/>
  <c r="C590" i="1"/>
  <c r="D590" i="1"/>
  <c r="C591" i="1"/>
  <c r="D591" i="1"/>
  <c r="C592" i="1"/>
  <c r="D592" i="1"/>
  <c r="C593" i="1"/>
  <c r="D593" i="1"/>
  <c r="C594" i="1"/>
  <c r="D594" i="1"/>
  <c r="C595" i="1"/>
  <c r="D595" i="1"/>
  <c r="C596" i="1"/>
  <c r="D596" i="1"/>
  <c r="C597" i="1"/>
  <c r="D597" i="1"/>
  <c r="C598" i="1"/>
  <c r="D598" i="1"/>
  <c r="C599" i="1"/>
  <c r="D599" i="1"/>
  <c r="C600" i="1"/>
  <c r="D600" i="1"/>
  <c r="C601" i="1"/>
  <c r="D601" i="1"/>
  <c r="C602" i="1"/>
  <c r="D602" i="1"/>
  <c r="C603" i="1"/>
  <c r="D603" i="1"/>
  <c r="C604" i="1"/>
  <c r="D604" i="1"/>
  <c r="C605" i="1"/>
  <c r="D605" i="1"/>
  <c r="C606" i="1"/>
  <c r="D606" i="1"/>
  <c r="C607" i="1"/>
  <c r="D607" i="1"/>
  <c r="C608" i="1"/>
  <c r="D608" i="1"/>
  <c r="C609" i="1"/>
  <c r="D609" i="1"/>
  <c r="C610" i="1"/>
  <c r="D610" i="1"/>
  <c r="C611" i="1"/>
  <c r="D611" i="1"/>
  <c r="C612" i="1"/>
  <c r="D612" i="1"/>
  <c r="C613" i="1"/>
  <c r="D613" i="1"/>
  <c r="C614" i="1"/>
  <c r="D614" i="1"/>
  <c r="C615" i="1"/>
  <c r="D615" i="1"/>
  <c r="C616" i="1"/>
  <c r="D616" i="1"/>
  <c r="C617" i="1"/>
  <c r="D617" i="1"/>
  <c r="C618" i="1"/>
  <c r="D618" i="1"/>
  <c r="C619" i="1"/>
  <c r="D619" i="1"/>
  <c r="C620" i="1"/>
  <c r="D620" i="1"/>
  <c r="C621" i="1"/>
  <c r="D621" i="1"/>
  <c r="C622" i="1"/>
  <c r="D622" i="1"/>
  <c r="C623" i="1"/>
  <c r="D623" i="1"/>
  <c r="C624" i="1"/>
  <c r="D624" i="1"/>
  <c r="C625" i="1"/>
  <c r="D625" i="1"/>
  <c r="C626" i="1"/>
  <c r="D626" i="1"/>
  <c r="C627" i="1"/>
  <c r="D627" i="1"/>
  <c r="C628" i="1"/>
  <c r="D628" i="1"/>
  <c r="C629" i="1"/>
  <c r="D629" i="1"/>
  <c r="C630" i="1"/>
  <c r="D630" i="1"/>
  <c r="C631" i="1"/>
  <c r="D631" i="1"/>
  <c r="C632" i="1"/>
  <c r="D632" i="1"/>
  <c r="C633" i="1"/>
  <c r="D633" i="1"/>
  <c r="C634" i="1"/>
  <c r="D634" i="1"/>
  <c r="C635" i="1"/>
  <c r="D635" i="1"/>
  <c r="C636" i="1"/>
  <c r="D636" i="1"/>
  <c r="C637" i="1"/>
  <c r="D637" i="1"/>
  <c r="C638" i="1"/>
  <c r="D638" i="1"/>
  <c r="C639" i="1"/>
  <c r="D639" i="1"/>
  <c r="C640" i="1"/>
  <c r="D640" i="1"/>
  <c r="C641" i="1"/>
  <c r="D641" i="1"/>
  <c r="C642" i="1"/>
  <c r="D642" i="1"/>
  <c r="C643" i="1"/>
  <c r="D643" i="1"/>
  <c r="C644" i="1"/>
  <c r="D644" i="1"/>
  <c r="C645" i="1"/>
  <c r="D645" i="1"/>
  <c r="C646" i="1"/>
  <c r="D646" i="1"/>
  <c r="C647" i="1"/>
  <c r="D647" i="1"/>
  <c r="C648" i="1"/>
  <c r="D648" i="1"/>
  <c r="C649" i="1"/>
  <c r="D649" i="1"/>
  <c r="C650" i="1"/>
  <c r="D650" i="1"/>
  <c r="C651" i="1"/>
  <c r="D651" i="1"/>
  <c r="C652" i="1"/>
  <c r="D652" i="1"/>
  <c r="C653" i="1"/>
  <c r="D653" i="1"/>
  <c r="C654" i="1"/>
  <c r="D654" i="1"/>
  <c r="C655" i="1"/>
  <c r="D655" i="1"/>
  <c r="C656" i="1"/>
  <c r="D656" i="1"/>
  <c r="C657" i="1"/>
  <c r="D657" i="1"/>
  <c r="C658" i="1"/>
  <c r="D658" i="1"/>
  <c r="C659" i="1"/>
  <c r="D659" i="1"/>
  <c r="C660" i="1"/>
  <c r="D660" i="1"/>
  <c r="C661" i="1"/>
  <c r="D661" i="1"/>
  <c r="C662" i="1"/>
  <c r="D662" i="1"/>
  <c r="C663" i="1"/>
  <c r="D663" i="1"/>
  <c r="C664" i="1"/>
  <c r="D664" i="1"/>
  <c r="C665" i="1"/>
  <c r="D665" i="1"/>
  <c r="C666" i="1"/>
  <c r="D666" i="1"/>
  <c r="C667" i="1"/>
  <c r="D667" i="1"/>
  <c r="C668" i="1"/>
  <c r="D668" i="1"/>
  <c r="C669" i="1"/>
  <c r="D669" i="1"/>
  <c r="C670" i="1"/>
  <c r="D670" i="1"/>
  <c r="C671" i="1"/>
  <c r="D671" i="1"/>
  <c r="C672" i="1"/>
  <c r="D672" i="1"/>
  <c r="C673" i="1"/>
  <c r="D673" i="1"/>
  <c r="C674" i="1"/>
  <c r="D674" i="1"/>
  <c r="C675" i="1"/>
  <c r="D675" i="1"/>
  <c r="C676" i="1"/>
  <c r="D676" i="1"/>
  <c r="C677" i="1"/>
  <c r="D677" i="1"/>
  <c r="C678" i="1"/>
  <c r="D678" i="1"/>
  <c r="C679" i="1"/>
  <c r="D679" i="1"/>
  <c r="C680" i="1"/>
  <c r="D680" i="1"/>
  <c r="C681" i="1"/>
  <c r="D681" i="1"/>
  <c r="C682" i="1"/>
  <c r="D682" i="1"/>
  <c r="C683" i="1"/>
  <c r="D683" i="1"/>
  <c r="C684" i="1"/>
  <c r="D684" i="1"/>
  <c r="C685" i="1"/>
  <c r="D685" i="1"/>
  <c r="C686" i="1"/>
  <c r="D686" i="1"/>
  <c r="C687" i="1"/>
  <c r="D687" i="1"/>
  <c r="C688" i="1"/>
  <c r="D688" i="1"/>
  <c r="C689" i="1"/>
  <c r="D689" i="1"/>
  <c r="C690" i="1"/>
  <c r="D690" i="1"/>
  <c r="C691" i="1"/>
  <c r="D691" i="1"/>
  <c r="C692" i="1"/>
  <c r="D692" i="1"/>
  <c r="C693" i="1"/>
  <c r="D693" i="1"/>
  <c r="C694" i="1"/>
  <c r="D694" i="1"/>
  <c r="C695" i="1"/>
  <c r="D695" i="1"/>
  <c r="C696" i="1"/>
  <c r="D696" i="1"/>
  <c r="C697" i="1"/>
  <c r="D697" i="1"/>
  <c r="C698" i="1"/>
  <c r="D698" i="1"/>
  <c r="C699" i="1"/>
  <c r="D699" i="1"/>
  <c r="C700" i="1"/>
  <c r="D700" i="1"/>
  <c r="C701" i="1"/>
  <c r="D701" i="1"/>
  <c r="C702" i="1"/>
  <c r="D702" i="1"/>
  <c r="C703" i="1"/>
  <c r="D703" i="1"/>
  <c r="C704" i="1"/>
  <c r="D704" i="1"/>
  <c r="C705" i="1"/>
  <c r="D705" i="1"/>
  <c r="C706" i="1"/>
  <c r="D706" i="1"/>
  <c r="C707" i="1"/>
  <c r="D707" i="1"/>
  <c r="C708" i="1"/>
  <c r="D708" i="1"/>
  <c r="C709" i="1"/>
  <c r="D709" i="1"/>
  <c r="C710" i="1"/>
  <c r="D710" i="1"/>
  <c r="C711" i="1"/>
  <c r="D711" i="1"/>
  <c r="C712" i="1"/>
  <c r="D712" i="1"/>
  <c r="C713" i="1"/>
  <c r="D713" i="1"/>
  <c r="C714" i="1"/>
  <c r="D714" i="1"/>
  <c r="C715" i="1"/>
  <c r="D715" i="1"/>
  <c r="C716" i="1"/>
  <c r="D716" i="1"/>
  <c r="C717" i="1"/>
  <c r="D717" i="1"/>
  <c r="C718" i="1"/>
  <c r="D718" i="1"/>
  <c r="C719" i="1"/>
  <c r="D719" i="1"/>
  <c r="C720" i="1"/>
  <c r="D720" i="1"/>
  <c r="C721" i="1"/>
  <c r="D721" i="1"/>
  <c r="C722" i="1"/>
  <c r="D722" i="1"/>
  <c r="C723" i="1"/>
  <c r="D723" i="1"/>
  <c r="C724" i="1"/>
  <c r="D724" i="1"/>
  <c r="C725" i="1"/>
  <c r="D725" i="1"/>
  <c r="C726" i="1"/>
  <c r="D726" i="1"/>
  <c r="C727" i="1"/>
  <c r="D727" i="1"/>
  <c r="C728" i="1"/>
  <c r="D728" i="1"/>
  <c r="C729" i="1"/>
  <c r="D729" i="1"/>
  <c r="C730" i="1"/>
  <c r="D730" i="1"/>
  <c r="C731" i="1"/>
  <c r="D731" i="1"/>
  <c r="C732" i="1"/>
  <c r="D732" i="1"/>
  <c r="C733" i="1"/>
  <c r="D733" i="1"/>
  <c r="C734" i="1"/>
  <c r="D734" i="1"/>
  <c r="C735" i="1"/>
  <c r="D735" i="1"/>
  <c r="C736" i="1"/>
  <c r="D736" i="1"/>
  <c r="C737" i="1"/>
  <c r="D737" i="1"/>
  <c r="C738" i="1"/>
  <c r="D738" i="1"/>
  <c r="C739" i="1"/>
  <c r="D739" i="1"/>
  <c r="C740" i="1"/>
  <c r="D740" i="1"/>
  <c r="C741" i="1"/>
  <c r="D741" i="1"/>
  <c r="C742" i="1"/>
  <c r="D742" i="1"/>
  <c r="C743" i="1"/>
  <c r="D743" i="1"/>
  <c r="C744" i="1"/>
  <c r="D744" i="1"/>
  <c r="C745" i="1"/>
  <c r="D745" i="1"/>
  <c r="C746" i="1"/>
  <c r="D746" i="1"/>
  <c r="C747" i="1"/>
  <c r="D747" i="1"/>
  <c r="C748" i="1"/>
  <c r="D748" i="1"/>
  <c r="C749" i="1"/>
  <c r="D749" i="1"/>
  <c r="C750" i="1"/>
  <c r="D750" i="1"/>
  <c r="C751" i="1"/>
  <c r="D751" i="1"/>
  <c r="C752" i="1"/>
  <c r="D752" i="1"/>
  <c r="C753" i="1"/>
  <c r="D753" i="1"/>
  <c r="C754" i="1"/>
  <c r="D754" i="1"/>
  <c r="C755" i="1"/>
  <c r="D755" i="1"/>
  <c r="C756" i="1"/>
  <c r="D756" i="1"/>
  <c r="C757" i="1"/>
  <c r="D757" i="1"/>
  <c r="C758" i="1"/>
  <c r="D758" i="1"/>
  <c r="C759" i="1"/>
  <c r="D759" i="1"/>
  <c r="C760" i="1"/>
  <c r="D760" i="1"/>
  <c r="C761" i="1"/>
  <c r="D761" i="1"/>
  <c r="C762" i="1"/>
  <c r="D762" i="1"/>
  <c r="C763" i="1"/>
  <c r="D763" i="1"/>
  <c r="C764" i="1"/>
  <c r="D764" i="1"/>
  <c r="C765" i="1"/>
  <c r="D765" i="1"/>
  <c r="C766" i="1"/>
  <c r="D766" i="1"/>
  <c r="C767" i="1"/>
  <c r="D767" i="1"/>
  <c r="C768" i="1"/>
  <c r="D768" i="1"/>
  <c r="C769" i="1"/>
  <c r="D769" i="1"/>
  <c r="C770" i="1"/>
  <c r="D770" i="1"/>
  <c r="C771" i="1"/>
  <c r="D771" i="1"/>
  <c r="D8" i="1"/>
  <c r="C8" i="1"/>
  <c r="B9" i="1"/>
  <c r="B10" i="1"/>
  <c r="C11" i="52" s="1"/>
  <c r="B11" i="1"/>
  <c r="C43" i="52" s="1"/>
  <c r="B12" i="1"/>
  <c r="B13" i="1"/>
  <c r="B14" i="1"/>
  <c r="B15" i="1"/>
  <c r="B16" i="1"/>
  <c r="B17" i="1"/>
  <c r="C624" i="52" s="1"/>
  <c r="B18" i="1"/>
  <c r="C151" i="52" s="1"/>
  <c r="B19" i="1"/>
  <c r="C339" i="52" s="1"/>
  <c r="B20" i="1"/>
  <c r="B21" i="1"/>
  <c r="B22" i="1"/>
  <c r="B23" i="1"/>
  <c r="C354" i="52" s="1"/>
  <c r="B24" i="1"/>
  <c r="C424" i="52" s="1"/>
  <c r="B25" i="1"/>
  <c r="C143" i="52" s="1"/>
  <c r="B26" i="1"/>
  <c r="C88" i="52" s="1"/>
  <c r="B27" i="1"/>
  <c r="C222" i="52" s="1"/>
  <c r="B28" i="1"/>
  <c r="C16" i="52" s="1"/>
  <c r="B29" i="1"/>
  <c r="C70" i="52" s="1"/>
  <c r="B30" i="1"/>
  <c r="C27" i="52" s="1"/>
  <c r="B31" i="1"/>
  <c r="C178" i="52" s="1"/>
  <c r="B32" i="1"/>
  <c r="C283" i="52" s="1"/>
  <c r="B33" i="1"/>
  <c r="C623" i="52" s="1"/>
  <c r="B34" i="1"/>
  <c r="C606" i="52" s="1"/>
  <c r="B35" i="1"/>
  <c r="C310" i="52" s="1"/>
  <c r="B36" i="1"/>
  <c r="C216" i="52" s="1"/>
  <c r="B37" i="1"/>
  <c r="C229" i="52" s="1"/>
  <c r="B38" i="1"/>
  <c r="C348" i="52" s="1"/>
  <c r="B39" i="1"/>
  <c r="C563" i="52" s="1"/>
  <c r="B40" i="1"/>
  <c r="C358" i="52" s="1"/>
  <c r="B41" i="1"/>
  <c r="C502" i="52" s="1"/>
  <c r="B42" i="1"/>
  <c r="C109" i="52" s="1"/>
  <c r="B43" i="1"/>
  <c r="C552" i="52" s="1"/>
  <c r="B44" i="1"/>
  <c r="C78" i="52" s="1"/>
  <c r="B45" i="1"/>
  <c r="C230" i="52" s="1"/>
  <c r="B46" i="1"/>
  <c r="C617" i="52" s="1"/>
  <c r="B47" i="1"/>
  <c r="C433" i="52" s="1"/>
  <c r="B48" i="1"/>
  <c r="C304" i="52" s="1"/>
  <c r="B49" i="1"/>
  <c r="C640" i="52" s="1"/>
  <c r="B50" i="1"/>
  <c r="C506" i="52" s="1"/>
  <c r="B51" i="1"/>
  <c r="C188" i="52" s="1"/>
  <c r="B52" i="1"/>
  <c r="C306" i="52" s="1"/>
  <c r="B53" i="1"/>
  <c r="C582" i="52" s="1"/>
  <c r="B54" i="1"/>
  <c r="C677" i="52" s="1"/>
  <c r="B55" i="1"/>
  <c r="C356" i="52" s="1"/>
  <c r="B56" i="1"/>
  <c r="C174" i="52" s="1"/>
  <c r="B57" i="1"/>
  <c r="C382" i="52" s="1"/>
  <c r="B58" i="1"/>
  <c r="C60" i="52" s="1"/>
  <c r="B59" i="1"/>
  <c r="C31" i="52" s="1"/>
  <c r="B60" i="1"/>
  <c r="C104" i="52" s="1"/>
  <c r="B61" i="1"/>
  <c r="C609" i="52" s="1"/>
  <c r="B62" i="1"/>
  <c r="C373" i="52" s="1"/>
  <c r="B63" i="1"/>
  <c r="C657" i="52" s="1"/>
  <c r="B64" i="1"/>
  <c r="C190" i="52" s="1"/>
  <c r="B65" i="1"/>
  <c r="C313" i="52" s="1"/>
  <c r="B66" i="1"/>
  <c r="C301" i="52" s="1"/>
  <c r="B67" i="1"/>
  <c r="C247" i="52" s="1"/>
  <c r="B68" i="1"/>
  <c r="C723" i="52" s="1"/>
  <c r="B69" i="1"/>
  <c r="C668" i="52" s="1"/>
  <c r="B70" i="1"/>
  <c r="C217" i="52" s="1"/>
  <c r="B71" i="1"/>
  <c r="C266" i="52" s="1"/>
  <c r="B72" i="1"/>
  <c r="C371" i="52" s="1"/>
  <c r="B73" i="1"/>
  <c r="C412" i="52" s="1"/>
  <c r="B74" i="1"/>
  <c r="C532" i="52" s="1"/>
  <c r="B75" i="1"/>
  <c r="C645" i="52" s="1"/>
  <c r="B76" i="1"/>
  <c r="C121" i="52" s="1"/>
  <c r="B77" i="1"/>
  <c r="C182" i="52" s="1"/>
  <c r="B78" i="1"/>
  <c r="C274" i="52" s="1"/>
  <c r="B79" i="1"/>
  <c r="C250" i="52" s="1"/>
  <c r="B80" i="1"/>
  <c r="C150" i="52" s="1"/>
  <c r="B81" i="1"/>
  <c r="C186" i="52" s="1"/>
  <c r="B82" i="1"/>
  <c r="C346" i="52" s="1"/>
  <c r="B83" i="1"/>
  <c r="C494" i="52" s="1"/>
  <c r="B84" i="1"/>
  <c r="C303" i="52" s="1"/>
  <c r="B85" i="1"/>
  <c r="C173" i="52" s="1"/>
  <c r="B86" i="1"/>
  <c r="C447" i="52" s="1"/>
  <c r="B87" i="1"/>
  <c r="C288" i="52" s="1"/>
  <c r="B88" i="1"/>
  <c r="B89" i="1"/>
  <c r="C218" i="52" s="1"/>
  <c r="B90" i="1"/>
  <c r="C446" i="52" s="1"/>
  <c r="B91" i="1"/>
  <c r="C680" i="52" s="1"/>
  <c r="B92" i="1"/>
  <c r="C520" i="52" s="1"/>
  <c r="B93" i="1"/>
  <c r="C600" i="52" s="1"/>
  <c r="B94" i="1"/>
  <c r="C701" i="52" s="1"/>
  <c r="B95" i="1"/>
  <c r="C103" i="52" s="1"/>
  <c r="B96" i="1"/>
  <c r="C512" i="52" s="1"/>
  <c r="B97" i="1"/>
  <c r="C632" i="52" s="1"/>
  <c r="B98" i="1"/>
  <c r="C329" i="52" s="1"/>
  <c r="B99" i="1"/>
  <c r="C464" i="52" s="1"/>
  <c r="B100" i="1"/>
  <c r="C294" i="52" s="1"/>
  <c r="B101" i="1"/>
  <c r="C227" i="52" s="1"/>
  <c r="B102" i="1"/>
  <c r="C475" i="52" s="1"/>
  <c r="B103" i="1"/>
  <c r="C448" i="52" s="1"/>
  <c r="B104" i="1"/>
  <c r="C525" i="52" s="1"/>
  <c r="B105" i="1"/>
  <c r="C481" i="52" s="1"/>
  <c r="B106" i="1"/>
  <c r="C379" i="52" s="1"/>
  <c r="B107" i="1"/>
  <c r="C374" i="52" s="1"/>
  <c r="B108" i="1"/>
  <c r="C262" i="52" s="1"/>
  <c r="B109" i="1"/>
  <c r="C351" i="52" s="1"/>
  <c r="B110" i="1"/>
  <c r="C387" i="52" s="1"/>
  <c r="B111" i="1"/>
  <c r="C157" i="52" s="1"/>
  <c r="B112" i="1"/>
  <c r="C685" i="52" s="1"/>
  <c r="B113" i="1"/>
  <c r="C647" i="52" s="1"/>
  <c r="B114" i="1"/>
  <c r="C636" i="52" s="1"/>
  <c r="B115" i="1"/>
  <c r="C555" i="52" s="1"/>
  <c r="B116" i="1"/>
  <c r="C521" i="52" s="1"/>
  <c r="B117" i="1"/>
  <c r="C505" i="52" s="1"/>
  <c r="B118" i="1"/>
  <c r="C328" i="52" s="1"/>
  <c r="B119" i="1"/>
  <c r="C622" i="52" s="1"/>
  <c r="B120" i="1"/>
  <c r="C308" i="52" s="1"/>
  <c r="B121" i="1"/>
  <c r="C559" i="52" s="1"/>
  <c r="B122" i="1"/>
  <c r="C378" i="52" s="1"/>
  <c r="B123" i="1"/>
  <c r="C361" i="52" s="1"/>
  <c r="B124" i="1"/>
  <c r="C408" i="52" s="1"/>
  <c r="B125" i="1"/>
  <c r="C244" i="52" s="1"/>
  <c r="B126" i="1"/>
  <c r="C256" i="52" s="1"/>
  <c r="B127" i="1"/>
  <c r="C579" i="52" s="1"/>
  <c r="B128" i="1"/>
  <c r="C649" i="52" s="1"/>
  <c r="B129" i="1"/>
  <c r="C456" i="52" s="1"/>
  <c r="B130" i="1"/>
  <c r="C332" i="52" s="1"/>
  <c r="B131" i="1"/>
  <c r="C375" i="52" s="1"/>
  <c r="B132" i="1"/>
  <c r="C430" i="52" s="1"/>
  <c r="B133" i="1"/>
  <c r="C37" i="52" s="1"/>
  <c r="B134" i="1"/>
  <c r="C725" i="52" s="1"/>
  <c r="B135" i="1"/>
  <c r="C692" i="52" s="1"/>
  <c r="B136" i="1"/>
  <c r="C116" i="52" s="1"/>
  <c r="B137" i="1"/>
  <c r="C720" i="52" s="1"/>
  <c r="B138" i="1"/>
  <c r="C700" i="52" s="1"/>
  <c r="B139" i="1"/>
  <c r="C147" i="52" s="1"/>
  <c r="B140" i="1"/>
  <c r="C732" i="52" s="1"/>
  <c r="B141" i="1"/>
  <c r="C667" i="52" s="1"/>
  <c r="B142" i="1"/>
  <c r="C702" i="52" s="1"/>
  <c r="B143" i="1"/>
  <c r="C672" i="52" s="1"/>
  <c r="B144" i="1"/>
  <c r="C119" i="52" s="1"/>
  <c r="B145" i="1"/>
  <c r="C714" i="52" s="1"/>
  <c r="B146" i="1"/>
  <c r="C405" i="52" s="1"/>
  <c r="B147" i="1"/>
  <c r="C535" i="52" s="1"/>
  <c r="B148" i="1"/>
  <c r="C235" i="52" s="1"/>
  <c r="B149" i="1"/>
  <c r="C426" i="52" s="1"/>
  <c r="B150" i="1"/>
  <c r="C210" i="52" s="1"/>
  <c r="B151" i="1"/>
  <c r="C263" i="52" s="1"/>
  <c r="B152" i="1"/>
  <c r="C486" i="52" s="1"/>
  <c r="B153" i="1"/>
  <c r="C18" i="52" s="1"/>
  <c r="B154" i="1"/>
  <c r="C72" i="52" s="1"/>
  <c r="B155" i="1"/>
  <c r="C325" i="52" s="1"/>
  <c r="B156" i="1"/>
  <c r="C727" i="52" s="1"/>
  <c r="B157" i="1"/>
  <c r="C49" i="52" s="1"/>
  <c r="B158" i="1"/>
  <c r="C739" i="52" s="1"/>
  <c r="B159" i="1"/>
  <c r="C708" i="52" s="1"/>
  <c r="B160" i="1"/>
  <c r="C643" i="52" s="1"/>
  <c r="B161" i="1"/>
  <c r="C615" i="52" s="1"/>
  <c r="B162" i="1"/>
  <c r="C419" i="52" s="1"/>
  <c r="B163" i="1"/>
  <c r="C181" i="52" s="1"/>
  <c r="B164" i="1"/>
  <c r="C191" i="52" s="1"/>
  <c r="B165" i="1"/>
  <c r="C159" i="52" s="1"/>
  <c r="B166" i="1"/>
  <c r="C84" i="52" s="1"/>
  <c r="B167" i="1"/>
  <c r="C706" i="52" s="1"/>
  <c r="B168" i="1"/>
  <c r="C610" i="52" s="1"/>
  <c r="B169" i="1"/>
  <c r="C641" i="52" s="1"/>
  <c r="B170" i="1"/>
  <c r="C260" i="52" s="1"/>
  <c r="B171" i="1"/>
  <c r="C736" i="52" s="1"/>
  <c r="B172" i="1"/>
  <c r="C32" i="52" s="1"/>
  <c r="B173" i="1"/>
  <c r="C146" i="52" s="1"/>
  <c r="B174" i="1"/>
  <c r="C115" i="52" s="1"/>
  <c r="B175" i="1"/>
  <c r="C678" i="52" s="1"/>
  <c r="B176" i="1"/>
  <c r="C530" i="52" s="1"/>
  <c r="B177" i="1"/>
  <c r="C738" i="52" s="1"/>
  <c r="B178" i="1"/>
  <c r="C57" i="52" s="1"/>
  <c r="B179" i="1"/>
  <c r="C717" i="52" s="1"/>
  <c r="B180" i="1"/>
  <c r="C130" i="52" s="1"/>
  <c r="B181" i="1"/>
  <c r="C694" i="52" s="1"/>
  <c r="B182" i="1"/>
  <c r="C669" i="52" s="1"/>
  <c r="B183" i="1"/>
  <c r="C144" i="52" s="1"/>
  <c r="B184" i="1"/>
  <c r="C166" i="52" s="1"/>
  <c r="B185" i="1"/>
  <c r="C733" i="52" s="1"/>
  <c r="B186" i="1"/>
  <c r="C152" i="52" s="1"/>
  <c r="B187" i="1"/>
  <c r="C202" i="52" s="1"/>
  <c r="B188" i="1"/>
  <c r="C198" i="52" s="1"/>
  <c r="B189" i="1"/>
  <c r="C193" i="52" s="1"/>
  <c r="B190" i="1"/>
  <c r="C335" i="52" s="1"/>
  <c r="B191" i="1"/>
  <c r="C195" i="52" s="1"/>
  <c r="B192" i="1"/>
  <c r="C40" i="52" s="1"/>
  <c r="B193" i="1"/>
  <c r="C79" i="52" s="1"/>
  <c r="B194" i="1"/>
  <c r="C17" i="52" s="1"/>
  <c r="B195" i="1"/>
  <c r="C65" i="52" s="1"/>
  <c r="B196" i="1"/>
  <c r="C208" i="52" s="1"/>
  <c r="B197" i="1"/>
  <c r="C287" i="52" s="1"/>
  <c r="B198" i="1"/>
  <c r="C167" i="52" s="1"/>
  <c r="B199" i="1"/>
  <c r="C110" i="52" s="1"/>
  <c r="B200" i="1"/>
  <c r="C709" i="52" s="1"/>
  <c r="B201" i="1"/>
  <c r="C98" i="52" s="1"/>
  <c r="B202" i="1"/>
  <c r="C41" i="52" s="1"/>
  <c r="B203" i="1"/>
  <c r="C24" i="52" s="1"/>
  <c r="B204" i="1"/>
  <c r="C340" i="52" s="1"/>
  <c r="B205" i="1"/>
  <c r="C28" i="52" s="1"/>
  <c r="B206" i="1"/>
  <c r="C735" i="52" s="1"/>
  <c r="B207" i="1"/>
  <c r="C749" i="52" s="1"/>
  <c r="B208" i="1"/>
  <c r="C639" i="52" s="1"/>
  <c r="B209" i="1"/>
  <c r="C48" i="52" s="1"/>
  <c r="B210" i="1"/>
  <c r="C634" i="52" s="1"/>
  <c r="B211" i="1"/>
  <c r="C511" i="52" s="1"/>
  <c r="B212" i="1"/>
  <c r="C293" i="52" s="1"/>
  <c r="B213" i="1"/>
  <c r="C425" i="52" s="1"/>
  <c r="B214" i="1"/>
  <c r="C336" i="52" s="1"/>
  <c r="B215" i="1"/>
  <c r="C322" i="52" s="1"/>
  <c r="B216" i="1"/>
  <c r="C595" i="52" s="1"/>
  <c r="B217" i="1"/>
  <c r="C642" i="52" s="1"/>
  <c r="B218" i="1"/>
  <c r="C317" i="52" s="1"/>
  <c r="B219" i="1"/>
  <c r="C296" i="52" s="1"/>
  <c r="B220" i="1"/>
  <c r="C59" i="52" s="1"/>
  <c r="B221" i="1"/>
  <c r="C670" i="52" s="1"/>
  <c r="B222" i="1"/>
  <c r="C675" i="52" s="1"/>
  <c r="B223" i="1"/>
  <c r="C650" i="52" s="1"/>
  <c r="B224" i="1"/>
  <c r="B225" i="1"/>
  <c r="B226" i="1"/>
  <c r="B227" i="1"/>
  <c r="B228" i="1"/>
  <c r="B229" i="1"/>
  <c r="B230" i="1"/>
  <c r="B231" i="1"/>
  <c r="C81" i="52" s="1"/>
  <c r="B232" i="1"/>
  <c r="C117" i="52" s="1"/>
  <c r="B233" i="1"/>
  <c r="C86" i="52" s="1"/>
  <c r="B234" i="1"/>
  <c r="C404" i="52" s="1"/>
  <c r="B235" i="1"/>
  <c r="C495" i="52" s="1"/>
  <c r="B236" i="1"/>
  <c r="C489" i="52" s="1"/>
  <c r="B237" i="1"/>
  <c r="C118" i="52" s="1"/>
  <c r="B238" i="1"/>
  <c r="C33" i="52" s="1"/>
  <c r="B239" i="1"/>
  <c r="C338" i="52" s="1"/>
  <c r="B240" i="1"/>
  <c r="C254" i="52" s="1"/>
  <c r="B241" i="1"/>
  <c r="C503" i="52" s="1"/>
  <c r="B242" i="1"/>
  <c r="C20" i="52" s="1"/>
  <c r="B243" i="1"/>
  <c r="C36" i="52" s="1"/>
  <c r="B244" i="1"/>
  <c r="C724" i="52" s="1"/>
  <c r="B245" i="1"/>
  <c r="C435" i="52" s="1"/>
  <c r="B246" i="1"/>
  <c r="C397" i="52" s="1"/>
  <c r="B247" i="1"/>
  <c r="C556" i="52" s="1"/>
  <c r="B248" i="1"/>
  <c r="C400" i="52" s="1"/>
  <c r="B249" i="1"/>
  <c r="C492" i="52" s="1"/>
  <c r="B250" i="1"/>
  <c r="C145" i="52" s="1"/>
  <c r="B251" i="1"/>
  <c r="C92" i="52" s="1"/>
  <c r="B252" i="1"/>
  <c r="C696" i="52" s="1"/>
  <c r="B253" i="1"/>
  <c r="C598" i="52" s="1"/>
  <c r="B254" i="1"/>
  <c r="C716" i="52" s="1"/>
  <c r="B255" i="1"/>
  <c r="C279" i="52" s="1"/>
  <c r="B256" i="1"/>
  <c r="C171" i="52" s="1"/>
  <c r="B257" i="1"/>
  <c r="C568" i="52" s="1"/>
  <c r="B258" i="1"/>
  <c r="C518" i="52" s="1"/>
  <c r="B259" i="1"/>
  <c r="C99" i="52" s="1"/>
  <c r="B260" i="1"/>
  <c r="C194" i="52" s="1"/>
  <c r="B261" i="1"/>
  <c r="C661" i="52" s="1"/>
  <c r="B262" i="1"/>
  <c r="C500" i="52" s="1"/>
  <c r="B263" i="1"/>
  <c r="C731" i="52" s="1"/>
  <c r="B264" i="1"/>
  <c r="C747" i="52" s="1"/>
  <c r="B265" i="1"/>
  <c r="C715" i="52" s="1"/>
  <c r="B266" i="1"/>
  <c r="C718" i="52" s="1"/>
  <c r="B267" i="1"/>
  <c r="C513" i="52" s="1"/>
  <c r="B268" i="1"/>
  <c r="C44" i="52" s="1"/>
  <c r="B269" i="1"/>
  <c r="C434" i="52" s="1"/>
  <c r="B270" i="1"/>
  <c r="C105" i="52" s="1"/>
  <c r="B271" i="1"/>
  <c r="C654" i="52" s="1"/>
  <c r="B272" i="1"/>
  <c r="C90" i="52" s="1"/>
  <c r="B273" i="1"/>
  <c r="C66" i="52" s="1"/>
  <c r="B274" i="1"/>
  <c r="C212" i="52" s="1"/>
  <c r="B275" i="1"/>
  <c r="C106" i="52" s="1"/>
  <c r="B276" i="1"/>
  <c r="C466" i="52" s="1"/>
  <c r="B277" i="1"/>
  <c r="C742" i="52" s="1"/>
  <c r="B278" i="1"/>
  <c r="C204" i="52" s="1"/>
  <c r="B279" i="1"/>
  <c r="C628" i="52" s="1"/>
  <c r="B280" i="1"/>
  <c r="C607" i="52" s="1"/>
  <c r="B281" i="1"/>
  <c r="C352" i="52" s="1"/>
  <c r="B282" i="1"/>
  <c r="C309" i="52" s="1"/>
  <c r="B283" i="1"/>
  <c r="C393" i="52" s="1"/>
  <c r="B284" i="1"/>
  <c r="C372" i="52" s="1"/>
  <c r="B285" i="1"/>
  <c r="C711" i="52" s="1"/>
  <c r="B286" i="1"/>
  <c r="C213" i="52" s="1"/>
  <c r="B287" i="1"/>
  <c r="C587" i="52" s="1"/>
  <c r="B288" i="1"/>
  <c r="C242" i="52" s="1"/>
  <c r="B289" i="1"/>
  <c r="C690" i="52" s="1"/>
  <c r="B290" i="1"/>
  <c r="C652" i="52" s="1"/>
  <c r="B291" i="1"/>
  <c r="C453" i="52" s="1"/>
  <c r="B292" i="1"/>
  <c r="C357" i="52" s="1"/>
  <c r="B293" i="1"/>
  <c r="C298" i="52" s="1"/>
  <c r="B294" i="1"/>
  <c r="C321" i="52" s="1"/>
  <c r="B295" i="1"/>
  <c r="C570" i="52" s="1"/>
  <c r="B296" i="1"/>
  <c r="C77" i="52" s="1"/>
  <c r="B297" i="1"/>
  <c r="C646" i="52" s="1"/>
  <c r="B298" i="1"/>
  <c r="C163" i="52" s="1"/>
  <c r="B299" i="1"/>
  <c r="C619" i="52" s="1"/>
  <c r="B300" i="1"/>
  <c r="C576" i="52" s="1"/>
  <c r="B301" i="1"/>
  <c r="C365" i="52" s="1"/>
  <c r="B302" i="1"/>
  <c r="C291" i="52" s="1"/>
  <c r="B303" i="1"/>
  <c r="C364" i="52" s="1"/>
  <c r="B304" i="1"/>
  <c r="C80" i="52" s="1"/>
  <c r="B305" i="1"/>
  <c r="C112" i="52" s="1"/>
  <c r="B306" i="1"/>
  <c r="C381" i="52" s="1"/>
  <c r="B307" i="1"/>
  <c r="C286" i="52" s="1"/>
  <c r="B308" i="1"/>
  <c r="C591" i="52" s="1"/>
  <c r="B309" i="1"/>
  <c r="C318" i="52" s="1"/>
  <c r="B310" i="1"/>
  <c r="C67" i="52" s="1"/>
  <c r="B311" i="1"/>
  <c r="C52" i="52" s="1"/>
  <c r="B312" i="1"/>
  <c r="C683" i="52" s="1"/>
  <c r="B313" i="1"/>
  <c r="C663" i="52" s="1"/>
  <c r="B314" i="1"/>
  <c r="C342" i="52" s="1"/>
  <c r="B315" i="1"/>
  <c r="C537" i="52" s="1"/>
  <c r="B316" i="1"/>
  <c r="C572" i="52" s="1"/>
  <c r="B317" i="1"/>
  <c r="C596" i="52" s="1"/>
  <c r="B318" i="1"/>
  <c r="C297" i="52" s="1"/>
  <c r="B319" i="1"/>
  <c r="C128" i="52" s="1"/>
  <c r="B320" i="1"/>
  <c r="C546" i="52" s="1"/>
  <c r="B321" i="1"/>
  <c r="C703" i="52" s="1"/>
  <c r="B322" i="1"/>
  <c r="C134" i="52" s="1"/>
  <c r="B323" i="1"/>
  <c r="C676" i="52" s="1"/>
  <c r="B324" i="1"/>
  <c r="C547" i="52" s="1"/>
  <c r="B325" i="1"/>
  <c r="C323" i="52" s="1"/>
  <c r="B326" i="1"/>
  <c r="C487" i="52" s="1"/>
  <c r="B327" i="1"/>
  <c r="C160" i="52" s="1"/>
  <c r="B328" i="1"/>
  <c r="C616" i="52" s="1"/>
  <c r="B329" i="1"/>
  <c r="C729" i="52" s="1"/>
  <c r="B330" i="1"/>
  <c r="C94" i="52" s="1"/>
  <c r="B331" i="1"/>
  <c r="C231" i="52" s="1"/>
  <c r="B332" i="1"/>
  <c r="C507" i="52" s="1"/>
  <c r="B333" i="1"/>
  <c r="C295" i="52" s="1"/>
  <c r="B334" i="1"/>
  <c r="C395" i="52" s="1"/>
  <c r="B335" i="1"/>
  <c r="C476" i="52" s="1"/>
  <c r="B336" i="1"/>
  <c r="C561" i="52" s="1"/>
  <c r="B337" i="1"/>
  <c r="C376" i="52" s="1"/>
  <c r="B338" i="1"/>
  <c r="C228" i="52" s="1"/>
  <c r="B339" i="1"/>
  <c r="C355" i="52" s="1"/>
  <c r="B340" i="1"/>
  <c r="C241" i="52" s="1"/>
  <c r="B341" i="1"/>
  <c r="C432" i="52" s="1"/>
  <c r="B342" i="1"/>
  <c r="C46" i="52" s="1"/>
  <c r="B343" i="1"/>
  <c r="C139" i="52" s="1"/>
  <c r="B344" i="1"/>
  <c r="C175" i="52" s="1"/>
  <c r="B345" i="1"/>
  <c r="C261" i="52" s="1"/>
  <c r="B346" i="1"/>
  <c r="C519" i="52" s="1"/>
  <c r="B347" i="1"/>
  <c r="C259" i="52" s="1"/>
  <c r="B348" i="1"/>
  <c r="C360" i="52" s="1"/>
  <c r="B349" i="1"/>
  <c r="C528" i="52" s="1"/>
  <c r="B350" i="1"/>
  <c r="C42" i="52" s="1"/>
  <c r="B351" i="1"/>
  <c r="C136" i="52" s="1"/>
  <c r="B352" i="1"/>
  <c r="C501" i="52" s="1"/>
  <c r="B353" i="1"/>
  <c r="C417" i="52" s="1"/>
  <c r="B354" i="1"/>
  <c r="C102" i="52" s="1"/>
  <c r="B355" i="1"/>
  <c r="C571" i="52" s="1"/>
  <c r="B356" i="1"/>
  <c r="C273" i="52" s="1"/>
  <c r="B357" i="1"/>
  <c r="C23" i="52" s="1"/>
  <c r="B358" i="1"/>
  <c r="C64" i="52" s="1"/>
  <c r="B359" i="1"/>
  <c r="C63" i="52" s="1"/>
  <c r="B360" i="1"/>
  <c r="C45" i="52" s="1"/>
  <c r="B361" i="1"/>
  <c r="C211" i="52" s="1"/>
  <c r="B362" i="1"/>
  <c r="C307" i="52" s="1"/>
  <c r="B363" i="1"/>
  <c r="C179" i="52" s="1"/>
  <c r="B364" i="1"/>
  <c r="C165" i="52" s="1"/>
  <c r="B365" i="1"/>
  <c r="C740" i="52" s="1"/>
  <c r="B366" i="1"/>
  <c r="C728" i="52" s="1"/>
  <c r="B367" i="1"/>
  <c r="C47" i="52" s="1"/>
  <c r="B368" i="1"/>
  <c r="C745" i="52" s="1"/>
  <c r="B369" i="1"/>
  <c r="C737" i="52" s="1"/>
  <c r="B370" i="1"/>
  <c r="C107" i="52" s="1"/>
  <c r="B371" i="1"/>
  <c r="C133" i="52" s="1"/>
  <c r="B372" i="1"/>
  <c r="C85" i="52" s="1"/>
  <c r="B373" i="1"/>
  <c r="C265" i="52" s="1"/>
  <c r="B374" i="1"/>
  <c r="C93" i="52" s="1"/>
  <c r="B375" i="1"/>
  <c r="C743" i="52" s="1"/>
  <c r="B376" i="1"/>
  <c r="C124" i="52" s="1"/>
  <c r="B377" i="1"/>
  <c r="C603" i="52" s="1"/>
  <c r="B378" i="1"/>
  <c r="C153" i="52" s="1"/>
  <c r="B379" i="1"/>
  <c r="C74" i="52" s="1"/>
  <c r="B380" i="1"/>
  <c r="C726" i="52" s="1"/>
  <c r="B381" i="1"/>
  <c r="C578" i="52" s="1"/>
  <c r="B382" i="1"/>
  <c r="C10" i="52" s="1"/>
  <c r="B383" i="1"/>
  <c r="C177" i="52" s="1"/>
  <c r="B384" i="1"/>
  <c r="C55" i="52" s="1"/>
  <c r="B385" i="1"/>
  <c r="C51" i="52" s="1"/>
  <c r="B386" i="1"/>
  <c r="C205" i="52" s="1"/>
  <c r="B387" i="1"/>
  <c r="C162" i="52" s="1"/>
  <c r="B388" i="1"/>
  <c r="C608" i="52" s="1"/>
  <c r="B389" i="1"/>
  <c r="C243" i="52" s="1"/>
  <c r="B390" i="1"/>
  <c r="C656" i="52" s="1"/>
  <c r="B391" i="1"/>
  <c r="C467" i="52" s="1"/>
  <c r="B392" i="1"/>
  <c r="C138" i="52" s="1"/>
  <c r="B393" i="1"/>
  <c r="C664" i="52" s="1"/>
  <c r="B394" i="1"/>
  <c r="C61" i="52" s="1"/>
  <c r="B395" i="1"/>
  <c r="C97" i="52" s="1"/>
  <c r="B396" i="1"/>
  <c r="C684" i="52" s="1"/>
  <c r="B397" i="1"/>
  <c r="C431" i="52" s="1"/>
  <c r="B398" i="1"/>
  <c r="C618" i="52" s="1"/>
  <c r="B399" i="1"/>
  <c r="C225" i="52" s="1"/>
  <c r="B400" i="1"/>
  <c r="C253" i="52" s="1"/>
  <c r="B401" i="1"/>
  <c r="C196" i="52" s="1"/>
  <c r="B402" i="1"/>
  <c r="C148" i="52" s="1"/>
  <c r="B403" i="1"/>
  <c r="C39" i="52" s="1"/>
  <c r="B404" i="1"/>
  <c r="C187" i="52" s="1"/>
  <c r="B405" i="1"/>
  <c r="C154" i="52" s="1"/>
  <c r="B406" i="1"/>
  <c r="C721" i="52" s="1"/>
  <c r="B407" i="1"/>
  <c r="C536" i="52" s="1"/>
  <c r="B408" i="1"/>
  <c r="C581" i="52" s="1"/>
  <c r="B409" i="1"/>
  <c r="C662" i="52" s="1"/>
  <c r="B410" i="1"/>
  <c r="C627" i="52" s="1"/>
  <c r="B411" i="1"/>
  <c r="C232" i="52" s="1"/>
  <c r="B412" i="1"/>
  <c r="C368" i="52" s="1"/>
  <c r="B413" i="1"/>
  <c r="C633" i="52" s="1"/>
  <c r="B414" i="1"/>
  <c r="C183" i="52" s="1"/>
  <c r="B415" i="1"/>
  <c r="C499" i="52" s="1"/>
  <c r="B416" i="1"/>
  <c r="C479" i="52" s="1"/>
  <c r="B417" i="1"/>
  <c r="C370" i="52" s="1"/>
  <c r="B418" i="1"/>
  <c r="C275" i="52" s="1"/>
  <c r="B419" i="1"/>
  <c r="C149" i="52" s="1"/>
  <c r="B420" i="1"/>
  <c r="C176" i="52" s="1"/>
  <c r="B421" i="1"/>
  <c r="C705" i="52" s="1"/>
  <c r="B422" i="1"/>
  <c r="C674" i="52" s="1"/>
  <c r="B423" i="1"/>
  <c r="C472" i="52" s="1"/>
  <c r="B424" i="1"/>
  <c r="C169" i="52" s="1"/>
  <c r="B425" i="1"/>
  <c r="C123" i="52" s="1"/>
  <c r="B426" i="1"/>
  <c r="C367" i="52" s="1"/>
  <c r="B427" i="1"/>
  <c r="C420" i="52" s="1"/>
  <c r="B428" i="1"/>
  <c r="C62" i="52" s="1"/>
  <c r="B429" i="1"/>
  <c r="C462" i="52" s="1"/>
  <c r="B430" i="1"/>
  <c r="C533" i="52" s="1"/>
  <c r="B431" i="1"/>
  <c r="C471" i="52" s="1"/>
  <c r="B432" i="1"/>
  <c r="C602" i="52" s="1"/>
  <c r="B433" i="1"/>
  <c r="C390" i="52" s="1"/>
  <c r="B434" i="1"/>
  <c r="C427" i="52" s="1"/>
  <c r="B435" i="1"/>
  <c r="B436" i="1"/>
  <c r="C629" i="52" s="1"/>
  <c r="B437" i="1"/>
  <c r="C330" i="52" s="1"/>
  <c r="B438" i="1"/>
  <c r="C449" i="52" s="1"/>
  <c r="B439" i="1"/>
  <c r="C567" i="52" s="1"/>
  <c r="B440" i="1"/>
  <c r="C679" i="52" s="1"/>
  <c r="B441" i="1"/>
  <c r="C480" i="52" s="1"/>
  <c r="B442" i="1"/>
  <c r="C658" i="52" s="1"/>
  <c r="B443" i="1"/>
  <c r="C255" i="52" s="1"/>
  <c r="B444" i="1"/>
  <c r="C251" i="52" s="1"/>
  <c r="B445" i="1"/>
  <c r="C553" i="52" s="1"/>
  <c r="B446" i="1"/>
  <c r="C345" i="52" s="1"/>
  <c r="B447" i="1"/>
  <c r="C504" i="52" s="1"/>
  <c r="B448" i="1"/>
  <c r="C712" i="52" s="1"/>
  <c r="B449" i="1"/>
  <c r="C170" i="52" s="1"/>
  <c r="B450" i="1"/>
  <c r="C185" i="52" s="1"/>
  <c r="B451" i="1"/>
  <c r="C560" i="52" s="1"/>
  <c r="B452" i="1"/>
  <c r="C366" i="52" s="1"/>
  <c r="B453" i="1"/>
  <c r="C437" i="52" s="1"/>
  <c r="B454" i="1"/>
  <c r="C158" i="52" s="1"/>
  <c r="B455" i="1"/>
  <c r="C221" i="52" s="1"/>
  <c r="B456" i="1"/>
  <c r="C442" i="52" s="1"/>
  <c r="B457" i="1"/>
  <c r="C289" i="52" s="1"/>
  <c r="B458" i="1"/>
  <c r="C414" i="52" s="1"/>
  <c r="B459" i="1"/>
  <c r="C497" i="52" s="1"/>
  <c r="B460" i="1"/>
  <c r="C282" i="52" s="1"/>
  <c r="B461" i="1"/>
  <c r="C454" i="52" s="1"/>
  <c r="B462" i="1"/>
  <c r="C268" i="52" s="1"/>
  <c r="B463" i="1"/>
  <c r="C460" i="52" s="1"/>
  <c r="B464" i="1"/>
  <c r="C613" i="52" s="1"/>
  <c r="B465" i="1"/>
  <c r="C418" i="52" s="1"/>
  <c r="B466" i="1"/>
  <c r="C224" i="52" s="1"/>
  <c r="B467" i="1"/>
  <c r="C137" i="52" s="1"/>
  <c r="B468" i="1"/>
  <c r="C385" i="52" s="1"/>
  <c r="B469" i="1"/>
  <c r="C517" i="52" s="1"/>
  <c r="B470" i="1"/>
  <c r="C411" i="52" s="1"/>
  <c r="B471" i="1"/>
  <c r="C403" i="52" s="1"/>
  <c r="B472" i="1"/>
  <c r="C590" i="52" s="1"/>
  <c r="B473" i="1"/>
  <c r="C407" i="52" s="1"/>
  <c r="B474" i="1"/>
  <c r="C87" i="52" s="1"/>
  <c r="B475" i="1"/>
  <c r="C164" i="52" s="1"/>
  <c r="B476" i="1"/>
  <c r="C349" i="52" s="1"/>
  <c r="B477" i="1"/>
  <c r="C135" i="52" s="1"/>
  <c r="B478" i="1"/>
  <c r="C333" i="52" s="1"/>
  <c r="B479" i="1"/>
  <c r="C488" i="52" s="1"/>
  <c r="B480" i="1"/>
  <c r="C719" i="52" s="1"/>
  <c r="B481" i="1"/>
  <c r="C635" i="52" s="1"/>
  <c r="B482" i="1"/>
  <c r="C523" i="52" s="1"/>
  <c r="B483" i="1"/>
  <c r="C644" i="52" s="1"/>
  <c r="B484" i="1"/>
  <c r="C562" i="52" s="1"/>
  <c r="B485" i="1"/>
  <c r="C359" i="52" s="1"/>
  <c r="B486" i="1"/>
  <c r="C651" i="52" s="1"/>
  <c r="B487" i="1"/>
  <c r="C436" i="52" s="1"/>
  <c r="B488" i="1"/>
  <c r="C383" i="52" s="1"/>
  <c r="B489" i="1"/>
  <c r="C305" i="52" s="1"/>
  <c r="B490" i="1"/>
  <c r="C337" i="52" s="1"/>
  <c r="B491" i="1"/>
  <c r="C22" i="52" s="1"/>
  <c r="B492" i="1"/>
  <c r="C440" i="52" s="1"/>
  <c r="B493" i="1"/>
  <c r="C524" i="52" s="1"/>
  <c r="B494" i="1"/>
  <c r="C278" i="52" s="1"/>
  <c r="B495" i="1"/>
  <c r="C583" i="52" s="1"/>
  <c r="B496" i="1"/>
  <c r="C545" i="52" s="1"/>
  <c r="B497" i="1"/>
  <c r="C564" i="52" s="1"/>
  <c r="B498" i="1"/>
  <c r="C686" i="52" s="1"/>
  <c r="B499" i="1"/>
  <c r="C101" i="52" s="1"/>
  <c r="B500" i="1"/>
  <c r="C319" i="52" s="1"/>
  <c r="B501" i="1"/>
  <c r="C270" i="52" s="1"/>
  <c r="B502" i="1"/>
  <c r="C120" i="52" s="1"/>
  <c r="B503" i="1"/>
  <c r="C125" i="52" s="1"/>
  <c r="B504" i="1"/>
  <c r="C531" i="52" s="1"/>
  <c r="B505" i="1"/>
  <c r="C637" i="52" s="1"/>
  <c r="B506" i="1"/>
  <c r="C550" i="52" s="1"/>
  <c r="B507" i="1"/>
  <c r="C548" i="52" s="1"/>
  <c r="B508" i="1"/>
  <c r="C496" i="52" s="1"/>
  <c r="B509" i="1"/>
  <c r="C131" i="52" s="1"/>
  <c r="B510" i="1"/>
  <c r="C542" i="52" s="1"/>
  <c r="B511" i="1"/>
  <c r="C168" i="52" s="1"/>
  <c r="B512" i="1"/>
  <c r="C485" i="52" s="1"/>
  <c r="B513" i="1"/>
  <c r="C140" i="52" s="1"/>
  <c r="B514" i="1"/>
  <c r="C25" i="52" s="1"/>
  <c r="B515" i="1"/>
  <c r="C156" i="52" s="1"/>
  <c r="B516" i="1"/>
  <c r="C593" i="52" s="1"/>
  <c r="B517" i="1"/>
  <c r="C277" i="52" s="1"/>
  <c r="B518" i="1"/>
  <c r="C539" i="52" s="1"/>
  <c r="B519" i="1"/>
  <c r="C236" i="52" s="1"/>
  <c r="B520" i="1"/>
  <c r="C363" i="52" s="1"/>
  <c r="B521" i="1"/>
  <c r="C461" i="52" s="1"/>
  <c r="B522" i="1"/>
  <c r="B523" i="1"/>
  <c r="C710" i="52" s="1"/>
  <c r="B524" i="1"/>
  <c r="C597" i="52" s="1"/>
  <c r="B525" i="1"/>
  <c r="C316" i="52" s="1"/>
  <c r="B526" i="1"/>
  <c r="C292" i="52" s="1"/>
  <c r="B527" i="1"/>
  <c r="C209" i="52" s="1"/>
  <c r="B528" i="1"/>
  <c r="C192" i="52" s="1"/>
  <c r="B529" i="1"/>
  <c r="C122" i="52" s="1"/>
  <c r="B530" i="1"/>
  <c r="C527" i="52" s="1"/>
  <c r="B531" i="1"/>
  <c r="C691" i="52" s="1"/>
  <c r="B532" i="1"/>
  <c r="C184" i="52" s="1"/>
  <c r="B533" i="1"/>
  <c r="C347" i="52" s="1"/>
  <c r="B534" i="1"/>
  <c r="C491" i="52" s="1"/>
  <c r="B535" i="1"/>
  <c r="C334" i="52" s="1"/>
  <c r="B536" i="1"/>
  <c r="C315" i="52" s="1"/>
  <c r="B537" i="1"/>
  <c r="C470" i="52" s="1"/>
  <c r="B538" i="1"/>
  <c r="C245" i="52" s="1"/>
  <c r="B539" i="1"/>
  <c r="C73" i="52" s="1"/>
  <c r="B540" i="1"/>
  <c r="C584" i="52" s="1"/>
  <c r="B541" i="1"/>
  <c r="C394" i="52" s="1"/>
  <c r="B542" i="1"/>
  <c r="C353" i="52" s="1"/>
  <c r="B543" i="1"/>
  <c r="C200" i="52" s="1"/>
  <c r="B544" i="1"/>
  <c r="C75" i="52" s="1"/>
  <c r="B545" i="1"/>
  <c r="C473" i="52" s="1"/>
  <c r="B546" i="1"/>
  <c r="C35" i="52" s="1"/>
  <c r="B547" i="1"/>
  <c r="C34" i="52" s="1"/>
  <c r="B548" i="1"/>
  <c r="C493" i="52" s="1"/>
  <c r="B549" i="1"/>
  <c r="C311" i="52" s="1"/>
  <c r="B550" i="1"/>
  <c r="C280" i="52" s="1"/>
  <c r="B551" i="1"/>
  <c r="C585" i="52" s="1"/>
  <c r="B552" i="1"/>
  <c r="C509" i="52" s="1"/>
  <c r="B553" i="1"/>
  <c r="C285" i="52" s="1"/>
  <c r="B554" i="1"/>
  <c r="C730" i="52" s="1"/>
  <c r="B555" i="1"/>
  <c r="C276" i="52" s="1"/>
  <c r="B556" i="1"/>
  <c r="C465" i="52" s="1"/>
  <c r="B557" i="1"/>
  <c r="C312" i="52" s="1"/>
  <c r="B558" i="1"/>
  <c r="C141" i="52" s="1"/>
  <c r="B559" i="1"/>
  <c r="C402" i="52" s="1"/>
  <c r="B560" i="1"/>
  <c r="C569" i="52" s="1"/>
  <c r="B561" i="1"/>
  <c r="C422" i="52" s="1"/>
  <c r="B562" i="1"/>
  <c r="C108" i="52" s="1"/>
  <c r="B563" i="1"/>
  <c r="C82" i="52" s="1"/>
  <c r="B564" i="1"/>
  <c r="C439" i="52" s="1"/>
  <c r="B565" i="1"/>
  <c r="C226" i="52" s="1"/>
  <c r="B566" i="1"/>
  <c r="C681" i="52" s="1"/>
  <c r="B567" i="1"/>
  <c r="C573" i="52" s="1"/>
  <c r="B568" i="1"/>
  <c r="C451" i="52" s="1"/>
  <c r="B569" i="1"/>
  <c r="C630" i="52" s="1"/>
  <c r="B570" i="1"/>
  <c r="C389" i="52" s="1"/>
  <c r="B571" i="1"/>
  <c r="C599" i="52" s="1"/>
  <c r="B572" i="1"/>
  <c r="C589" i="52" s="1"/>
  <c r="B573" i="1"/>
  <c r="C386" i="52" s="1"/>
  <c r="B574" i="1"/>
  <c r="C577" i="52" s="1"/>
  <c r="B575" i="1"/>
  <c r="C477" i="52" s="1"/>
  <c r="B576" i="1"/>
  <c r="C428" i="52" s="1"/>
  <c r="B577" i="1"/>
  <c r="C544" i="52" s="1"/>
  <c r="B578" i="1"/>
  <c r="C510" i="52" s="1"/>
  <c r="B579" i="1"/>
  <c r="C438" i="52" s="1"/>
  <c r="B580" i="1"/>
  <c r="C398" i="52" s="1"/>
  <c r="B581" i="1"/>
  <c r="C362" i="52" s="1"/>
  <c r="B582" i="1"/>
  <c r="C514" i="52" s="1"/>
  <c r="B583" i="1"/>
  <c r="C127" i="52" s="1"/>
  <c r="B584" i="1"/>
  <c r="C580" i="52" s="1"/>
  <c r="B585" i="1"/>
  <c r="C516" i="52" s="1"/>
  <c r="B586" i="1"/>
  <c r="C459" i="52" s="1"/>
  <c r="B587" i="1"/>
  <c r="C543" i="52" s="1"/>
  <c r="B588" i="1"/>
  <c r="C215" i="52" s="1"/>
  <c r="B589" i="1"/>
  <c r="C132" i="52" s="1"/>
  <c r="B590" i="1"/>
  <c r="C443" i="52" s="1"/>
  <c r="B591" i="1"/>
  <c r="C575" i="52" s="1"/>
  <c r="B592" i="1"/>
  <c r="C384" i="52" s="1"/>
  <c r="B593" i="1"/>
  <c r="C673" i="52" s="1"/>
  <c r="B594" i="1"/>
  <c r="C240" i="52" s="1"/>
  <c r="B595" i="1"/>
  <c r="C746" i="52" s="1"/>
  <c r="B596" i="1"/>
  <c r="C238" i="52" s="1"/>
  <c r="B597" i="1"/>
  <c r="C344" i="52" s="1"/>
  <c r="B598" i="1"/>
  <c r="C248" i="52" s="1"/>
  <c r="B599" i="1"/>
  <c r="C631" i="52" s="1"/>
  <c r="B600" i="1"/>
  <c r="C698" i="52" s="1"/>
  <c r="B601" i="1"/>
  <c r="C526" i="52" s="1"/>
  <c r="B602" i="1"/>
  <c r="C554" i="52" s="1"/>
  <c r="B603" i="1"/>
  <c r="C557" i="52" s="1"/>
  <c r="B604" i="1"/>
  <c r="C314" i="52" s="1"/>
  <c r="B605" i="1"/>
  <c r="C558" i="52" s="1"/>
  <c r="B606" i="1"/>
  <c r="C621" i="52" s="1"/>
  <c r="B607" i="1"/>
  <c r="C409" i="52" s="1"/>
  <c r="B608" i="1"/>
  <c r="C331" i="52" s="1"/>
  <c r="B609" i="1"/>
  <c r="C625" i="52" s="1"/>
  <c r="B610" i="1"/>
  <c r="C515" i="52" s="1"/>
  <c r="B611" i="1"/>
  <c r="C30" i="52" s="1"/>
  <c r="B612" i="1"/>
  <c r="C68" i="52" s="1"/>
  <c r="B613" i="1"/>
  <c r="C126" i="52" s="1"/>
  <c r="B614" i="1"/>
  <c r="C377" i="52" s="1"/>
  <c r="B615" i="1"/>
  <c r="C272" i="52" s="1"/>
  <c r="B616" i="1"/>
  <c r="C474" i="52" s="1"/>
  <c r="B617" i="1"/>
  <c r="C91" i="52" s="1"/>
  <c r="B618" i="1"/>
  <c r="C19" i="52" s="1"/>
  <c r="B619" i="1"/>
  <c r="C522" i="52" s="1"/>
  <c r="B620" i="1"/>
  <c r="C343" i="52" s="1"/>
  <c r="B621" i="1"/>
  <c r="C234" i="52" s="1"/>
  <c r="B622" i="1"/>
  <c r="C416" i="52" s="1"/>
  <c r="B623" i="1"/>
  <c r="C484" i="52" s="1"/>
  <c r="B624" i="1"/>
  <c r="C111" i="52" s="1"/>
  <c r="B625" i="1"/>
  <c r="C540" i="52" s="1"/>
  <c r="B626" i="1"/>
  <c r="C452" i="52" s="1"/>
  <c r="B627" i="1"/>
  <c r="C498" i="52" s="1"/>
  <c r="B628" i="1"/>
  <c r="C299" i="52" s="1"/>
  <c r="B629" i="1"/>
  <c r="C219" i="52" s="1"/>
  <c r="B630" i="1"/>
  <c r="C76" i="52" s="1"/>
  <c r="B631" i="1"/>
  <c r="C199" i="52" s="1"/>
  <c r="B632" i="1"/>
  <c r="C89" i="52" s="1"/>
  <c r="B633" i="1"/>
  <c r="C214" i="52" s="1"/>
  <c r="B634" i="1"/>
  <c r="C206" i="52" s="1"/>
  <c r="B635" i="1"/>
  <c r="C401" i="52" s="1"/>
  <c r="B636" i="1"/>
  <c r="C300" i="52" s="1"/>
  <c r="B637" i="1"/>
  <c r="C388" i="52" s="1"/>
  <c r="B638" i="1"/>
  <c r="C508" i="52" s="1"/>
  <c r="B639" i="1"/>
  <c r="C468" i="52" s="1"/>
  <c r="B640" i="1"/>
  <c r="C734" i="52" s="1"/>
  <c r="B641" i="1"/>
  <c r="C594" i="52" s="1"/>
  <c r="B642" i="1"/>
  <c r="C129" i="52" s="1"/>
  <c r="B643" i="1"/>
  <c r="C233" i="52" s="1"/>
  <c r="B644" i="1"/>
  <c r="C96" i="52" s="1"/>
  <c r="B645" i="1"/>
  <c r="C482" i="52" s="1"/>
  <c r="B646" i="1"/>
  <c r="C551" i="52" s="1"/>
  <c r="B647" i="1"/>
  <c r="C534" i="52" s="1"/>
  <c r="B648" i="1"/>
  <c r="C665" i="52" s="1"/>
  <c r="B649" i="1"/>
  <c r="C302" i="52" s="1"/>
  <c r="B650" i="1"/>
  <c r="C626" i="52" s="1"/>
  <c r="B651" i="1"/>
  <c r="C693" i="52" s="1"/>
  <c r="B652" i="1"/>
  <c r="C406" i="52" s="1"/>
  <c r="B653" i="1"/>
  <c r="C469" i="52" s="1"/>
  <c r="B654" i="1"/>
  <c r="C100" i="52" s="1"/>
  <c r="B655" i="1"/>
  <c r="C290" i="52" s="1"/>
  <c r="B656" i="1"/>
  <c r="C429" i="52" s="1"/>
  <c r="B657" i="1"/>
  <c r="C369" i="52" s="1"/>
  <c r="B658" i="1"/>
  <c r="C592" i="52" s="1"/>
  <c r="B659" i="1"/>
  <c r="C203" i="52" s="1"/>
  <c r="B660" i="1"/>
  <c r="C223" i="52" s="1"/>
  <c r="B661" i="1"/>
  <c r="C588" i="52" s="1"/>
  <c r="B662" i="1"/>
  <c r="C713" i="52" s="1"/>
  <c r="B663" i="1"/>
  <c r="C264" i="52" s="1"/>
  <c r="B664" i="1"/>
  <c r="C239" i="52" s="1"/>
  <c r="B665" i="1"/>
  <c r="C189" i="52" s="1"/>
  <c r="B666" i="1"/>
  <c r="C269" i="52" s="1"/>
  <c r="B667" i="1"/>
  <c r="C341" i="52" s="1"/>
  <c r="B668" i="1"/>
  <c r="C688" i="52" s="1"/>
  <c r="B669" i="1"/>
  <c r="C566" i="52" s="1"/>
  <c r="B670" i="1"/>
  <c r="C529" i="52" s="1"/>
  <c r="B671" i="1"/>
  <c r="C659" i="52" s="1"/>
  <c r="B672" i="1"/>
  <c r="C638" i="52" s="1"/>
  <c r="B673" i="1"/>
  <c r="C586" i="52" s="1"/>
  <c r="B674" i="1"/>
  <c r="C478" i="52" s="1"/>
  <c r="B675" i="1"/>
  <c r="C12" i="52" s="1"/>
  <c r="B676" i="1"/>
  <c r="C54" i="52" s="1"/>
  <c r="B677" i="1"/>
  <c r="C490" i="52" s="1"/>
  <c r="B678" i="1"/>
  <c r="C197" i="52" s="1"/>
  <c r="B679" i="1"/>
  <c r="C53" i="52" s="1"/>
  <c r="B680" i="1"/>
  <c r="C666" i="52" s="1"/>
  <c r="B681" i="1"/>
  <c r="C457" i="52" s="1"/>
  <c r="B682" i="1"/>
  <c r="C697" i="52" s="1"/>
  <c r="B683" i="1"/>
  <c r="C699" i="52" s="1"/>
  <c r="B684" i="1"/>
  <c r="C611" i="52" s="1"/>
  <c r="B685" i="1"/>
  <c r="C284" i="52" s="1"/>
  <c r="B686" i="1"/>
  <c r="C114" i="52" s="1"/>
  <c r="B687" i="1"/>
  <c r="C450" i="52" s="1"/>
  <c r="B688" i="1"/>
  <c r="C441" i="52" s="1"/>
  <c r="B689" i="1"/>
  <c r="C13" i="52" s="1"/>
  <c r="B690" i="1"/>
  <c r="C9" i="52" s="1"/>
  <c r="B691" i="1"/>
  <c r="C15" i="52" s="1"/>
  <c r="B692" i="1"/>
  <c r="C604" i="52" s="1"/>
  <c r="B693" i="1"/>
  <c r="C444" i="52" s="1"/>
  <c r="B694" i="1"/>
  <c r="C271" i="52" s="1"/>
  <c r="B695" i="1"/>
  <c r="C320" i="52" s="1"/>
  <c r="B696" i="1"/>
  <c r="C653" i="52" s="1"/>
  <c r="B697" i="1"/>
  <c r="C413" i="52" s="1"/>
  <c r="B698" i="1"/>
  <c r="C58" i="52" s="1"/>
  <c r="B699" i="1"/>
  <c r="C324" i="52" s="1"/>
  <c r="B700" i="1"/>
  <c r="C399" i="52" s="1"/>
  <c r="B701" i="1"/>
  <c r="C155" i="52" s="1"/>
  <c r="B702" i="1"/>
  <c r="C549" i="52" s="1"/>
  <c r="B703" i="1"/>
  <c r="C29" i="52" s="1"/>
  <c r="B704" i="1"/>
  <c r="C26" i="52" s="1"/>
  <c r="B705" i="1"/>
  <c r="C687" i="52" s="1"/>
  <c r="B706" i="1"/>
  <c r="C396" i="52" s="1"/>
  <c r="B707" i="1"/>
  <c r="C267" i="52" s="1"/>
  <c r="B708" i="1"/>
  <c r="C704" i="52" s="1"/>
  <c r="B709" i="1"/>
  <c r="C458" i="52" s="1"/>
  <c r="B710" i="1"/>
  <c r="C252" i="52" s="1"/>
  <c r="B711" i="1"/>
  <c r="C574" i="52" s="1"/>
  <c r="B712" i="1"/>
  <c r="C83" i="52" s="1"/>
  <c r="B713" i="1"/>
  <c r="C707" i="52" s="1"/>
  <c r="B714" i="1"/>
  <c r="C237" i="52" s="1"/>
  <c r="B715" i="1"/>
  <c r="C257" i="52" s="1"/>
  <c r="B716" i="1"/>
  <c r="C326" i="52" s="1"/>
  <c r="B717" i="1"/>
  <c r="C423" i="52" s="1"/>
  <c r="B718" i="1"/>
  <c r="C14" i="52" s="1"/>
  <c r="B719" i="1"/>
  <c r="C56" i="52" s="1"/>
  <c r="B720" i="1"/>
  <c r="C113" i="52" s="1"/>
  <c r="B721" i="1"/>
  <c r="C350" i="52" s="1"/>
  <c r="B722" i="1"/>
  <c r="C538" i="52" s="1"/>
  <c r="B723" i="1"/>
  <c r="C249" i="52" s="1"/>
  <c r="B724" i="1"/>
  <c r="C380" i="52" s="1"/>
  <c r="B725" i="1"/>
  <c r="C741" i="52" s="1"/>
  <c r="B726" i="1"/>
  <c r="C660" i="52" s="1"/>
  <c r="B727" i="1"/>
  <c r="C415" i="52" s="1"/>
  <c r="B728" i="1"/>
  <c r="C620" i="52" s="1"/>
  <c r="B729" i="1"/>
  <c r="C483" i="52" s="1"/>
  <c r="B730" i="1"/>
  <c r="C95" i="52" s="1"/>
  <c r="B731" i="1"/>
  <c r="C671" i="52" s="1"/>
  <c r="B732" i="1"/>
  <c r="C71" i="52" s="1"/>
  <c r="B733" i="1"/>
  <c r="C655" i="52" s="1"/>
  <c r="B734" i="1"/>
  <c r="B735" i="1"/>
  <c r="B736" i="1"/>
  <c r="C648" i="52" s="1"/>
  <c r="B737" i="1"/>
  <c r="C695" i="52" s="1"/>
  <c r="B738" i="1"/>
  <c r="C392" i="52" s="1"/>
  <c r="B739" i="1"/>
  <c r="C463" i="52" s="1"/>
  <c r="B740" i="1"/>
  <c r="C605" i="52" s="1"/>
  <c r="B741" i="1"/>
  <c r="C258" i="52" s="1"/>
  <c r="B742" i="1"/>
  <c r="C722" i="52" s="1"/>
  <c r="B743" i="1"/>
  <c r="C246" i="52" s="1"/>
  <c r="B744" i="1"/>
  <c r="C38" i="52" s="1"/>
  <c r="B745" i="1"/>
  <c r="C201" i="52" s="1"/>
  <c r="B746" i="1"/>
  <c r="C689" i="52" s="1"/>
  <c r="B747" i="1"/>
  <c r="C69" i="52" s="1"/>
  <c r="B748" i="1"/>
  <c r="C445" i="52" s="1"/>
  <c r="B749" i="1"/>
  <c r="C410" i="52" s="1"/>
  <c r="B750" i="1"/>
  <c r="C565" i="52" s="1"/>
  <c r="B751" i="1"/>
  <c r="C612" i="52" s="1"/>
  <c r="B752" i="1"/>
  <c r="C161" i="52" s="1"/>
  <c r="B753" i="1"/>
  <c r="C421" i="52" s="1"/>
  <c r="B754" i="1"/>
  <c r="C541" i="52" s="1"/>
  <c r="B755" i="1"/>
  <c r="C744" i="52" s="1"/>
  <c r="B756" i="1"/>
  <c r="C142" i="52" s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8" i="1"/>
  <c r="I477" i="52" l="1"/>
  <c r="I47" i="52"/>
  <c r="I552" i="52"/>
  <c r="I433" i="52"/>
  <c r="I743" i="52"/>
  <c r="I585" i="52"/>
  <c r="I99" i="52"/>
  <c r="J338" i="51"/>
  <c r="I628" i="52"/>
  <c r="I401" i="52"/>
  <c r="I200" i="52"/>
  <c r="J633" i="51"/>
  <c r="I232" i="52"/>
  <c r="I296" i="52"/>
  <c r="I222" i="52"/>
  <c r="B701" i="51"/>
  <c r="C220" i="52"/>
  <c r="D327" i="51"/>
  <c r="D117" i="54"/>
  <c r="D431" i="51"/>
  <c r="D407" i="54"/>
  <c r="D317" i="51"/>
  <c r="D90" i="54"/>
  <c r="C701" i="51"/>
  <c r="F756" i="2"/>
  <c r="H220" i="52"/>
  <c r="C655" i="51"/>
  <c r="F744" i="2"/>
  <c r="H201" i="52"/>
  <c r="C723" i="51"/>
  <c r="F730" i="2"/>
  <c r="H483" i="52"/>
  <c r="P483" i="52" s="1"/>
  <c r="C149" i="51"/>
  <c r="F718" i="2"/>
  <c r="H423" i="52"/>
  <c r="P423" i="52" s="1"/>
  <c r="C753" i="51"/>
  <c r="F706" i="2"/>
  <c r="H687" i="52"/>
  <c r="P687" i="52" s="1"/>
  <c r="C198" i="51"/>
  <c r="F694" i="2"/>
  <c r="H444" i="52"/>
  <c r="P444" i="52" s="1"/>
  <c r="C565" i="51"/>
  <c r="F682" i="2"/>
  <c r="H457" i="52"/>
  <c r="P457" i="52" s="1"/>
  <c r="C664" i="51"/>
  <c r="F670" i="2"/>
  <c r="H566" i="52"/>
  <c r="P566" i="52" s="1"/>
  <c r="C717" i="51"/>
  <c r="F658" i="2"/>
  <c r="H369" i="52"/>
  <c r="P369" i="52" s="1"/>
  <c r="C461" i="51"/>
  <c r="F646" i="2"/>
  <c r="H482" i="52"/>
  <c r="P482" i="52" s="1"/>
  <c r="C517" i="51"/>
  <c r="F634" i="2"/>
  <c r="H214" i="52"/>
  <c r="P214" i="52" s="1"/>
  <c r="C59" i="51"/>
  <c r="F622" i="2"/>
  <c r="H234" i="52"/>
  <c r="P234" i="52" s="1"/>
  <c r="C694" i="51"/>
  <c r="F610" i="2"/>
  <c r="H625" i="52"/>
  <c r="P625" i="52" s="1"/>
  <c r="C208" i="51"/>
  <c r="F598" i="2"/>
  <c r="H344" i="52"/>
  <c r="P344" i="52" s="1"/>
  <c r="C747" i="51"/>
  <c r="F586" i="2"/>
  <c r="H516" i="52"/>
  <c r="P516" i="52" s="1"/>
  <c r="C549" i="51"/>
  <c r="F574" i="2"/>
  <c r="H386" i="52"/>
  <c r="P386" i="52" s="1"/>
  <c r="C309" i="51"/>
  <c r="F562" i="2"/>
  <c r="H422" i="52"/>
  <c r="P422" i="52" s="1"/>
  <c r="C15" i="51"/>
  <c r="F550" i="2"/>
  <c r="H311" i="52"/>
  <c r="P311" i="52" s="1"/>
  <c r="C291" i="51"/>
  <c r="F538" i="2"/>
  <c r="H470" i="52"/>
  <c r="P470" i="52" s="1"/>
  <c r="C47" i="51"/>
  <c r="F530" i="2"/>
  <c r="H122" i="52"/>
  <c r="P122" i="52" s="1"/>
  <c r="B115" i="51"/>
  <c r="B767" i="2"/>
  <c r="C21" i="52"/>
  <c r="B431" i="51"/>
  <c r="B407" i="54"/>
  <c r="C601" i="52"/>
  <c r="B317" i="51"/>
  <c r="B90" i="54"/>
  <c r="C327" i="52"/>
  <c r="C254" i="51"/>
  <c r="F765" i="2"/>
  <c r="H50" i="52"/>
  <c r="P50" i="52" s="1"/>
  <c r="E327" i="51"/>
  <c r="E117" i="54"/>
  <c r="E431" i="51"/>
  <c r="E407" i="54"/>
  <c r="D99" i="51"/>
  <c r="D174" i="54"/>
  <c r="C98" i="51"/>
  <c r="C359" i="54"/>
  <c r="F759" i="2"/>
  <c r="H391" i="52"/>
  <c r="E317" i="51"/>
  <c r="E90" i="54"/>
  <c r="C363" i="51"/>
  <c r="F755" i="2"/>
  <c r="H142" i="52"/>
  <c r="C24" i="51"/>
  <c r="H161" i="52"/>
  <c r="F751" i="2"/>
  <c r="C650" i="51"/>
  <c r="F747" i="2"/>
  <c r="H445" i="52"/>
  <c r="C213" i="51"/>
  <c r="H38" i="52"/>
  <c r="F743" i="2"/>
  <c r="C670" i="51"/>
  <c r="H605" i="52"/>
  <c r="F739" i="2"/>
  <c r="C530" i="51"/>
  <c r="F735" i="2"/>
  <c r="H648" i="52"/>
  <c r="P648" i="52" s="1"/>
  <c r="C553" i="51"/>
  <c r="F733" i="2"/>
  <c r="H71" i="52"/>
  <c r="P71" i="52" s="1"/>
  <c r="C260" i="51"/>
  <c r="F729" i="2"/>
  <c r="H620" i="52"/>
  <c r="P620" i="52" s="1"/>
  <c r="C143" i="51"/>
  <c r="F725" i="2"/>
  <c r="H380" i="52"/>
  <c r="P380" i="52" s="1"/>
  <c r="C492" i="51"/>
  <c r="F721" i="2"/>
  <c r="H113" i="52"/>
  <c r="P113" i="52" s="1"/>
  <c r="C398" i="51"/>
  <c r="F717" i="2"/>
  <c r="H326" i="52"/>
  <c r="P326" i="52" s="1"/>
  <c r="C227" i="51"/>
  <c r="F713" i="2"/>
  <c r="H83" i="52"/>
  <c r="P83" i="52" s="1"/>
  <c r="C743" i="51"/>
  <c r="F709" i="2"/>
  <c r="H704" i="52"/>
  <c r="P704" i="52" s="1"/>
  <c r="C528" i="51"/>
  <c r="F705" i="2"/>
  <c r="H26" i="52"/>
  <c r="P26" i="52" s="1"/>
  <c r="C203" i="51"/>
  <c r="F701" i="2"/>
  <c r="H399" i="52"/>
  <c r="P399" i="52" s="1"/>
  <c r="C761" i="51"/>
  <c r="F697" i="2"/>
  <c r="H653" i="52"/>
  <c r="P653" i="52" s="1"/>
  <c r="C583" i="51"/>
  <c r="F693" i="2"/>
  <c r="H604" i="52"/>
  <c r="P604" i="52" s="1"/>
  <c r="C241" i="51"/>
  <c r="F689" i="2"/>
  <c r="H441" i="52"/>
  <c r="P441" i="52" s="1"/>
  <c r="C758" i="51"/>
  <c r="F685" i="2"/>
  <c r="H611" i="52"/>
  <c r="P611" i="52" s="1"/>
  <c r="C707" i="51"/>
  <c r="F681" i="2"/>
  <c r="H666" i="52"/>
  <c r="P666" i="52" s="1"/>
  <c r="C595" i="51"/>
  <c r="F677" i="2"/>
  <c r="H54" i="52"/>
  <c r="P54" i="52" s="1"/>
  <c r="C652" i="51"/>
  <c r="F673" i="2"/>
  <c r="H638" i="52"/>
  <c r="P638" i="52" s="1"/>
  <c r="C715" i="51"/>
  <c r="F669" i="2"/>
  <c r="H688" i="52"/>
  <c r="P688" i="52" s="1"/>
  <c r="C85" i="51"/>
  <c r="F665" i="2"/>
  <c r="H239" i="52"/>
  <c r="P239" i="52" s="1"/>
  <c r="C19" i="51"/>
  <c r="F661" i="2"/>
  <c r="H223" i="52"/>
  <c r="P223" i="52" s="1"/>
  <c r="C706" i="51"/>
  <c r="F657" i="2"/>
  <c r="H429" i="52"/>
  <c r="P429" i="52" s="1"/>
  <c r="C257" i="51"/>
  <c r="F653" i="2"/>
  <c r="H406" i="52"/>
  <c r="P406" i="52" s="1"/>
  <c r="C124" i="51"/>
  <c r="F649" i="2"/>
  <c r="H665" i="52"/>
  <c r="P665" i="52" s="1"/>
  <c r="C20" i="51"/>
  <c r="F645" i="2"/>
  <c r="H96" i="52"/>
  <c r="P96" i="52" s="1"/>
  <c r="C564" i="51"/>
  <c r="F641" i="2"/>
  <c r="H734" i="52"/>
  <c r="P734" i="52" s="1"/>
  <c r="C349" i="51"/>
  <c r="F637" i="2"/>
  <c r="H300" i="52"/>
  <c r="P300" i="52" s="1"/>
  <c r="C324" i="51"/>
  <c r="F633" i="2"/>
  <c r="H89" i="52"/>
  <c r="P89" i="52" s="1"/>
  <c r="C204" i="51"/>
  <c r="F629" i="2"/>
  <c r="H299" i="52"/>
  <c r="P299" i="52" s="1"/>
  <c r="C170" i="51"/>
  <c r="F625" i="2"/>
  <c r="H111" i="52"/>
  <c r="P111" i="52" s="1"/>
  <c r="C188" i="51"/>
  <c r="F621" i="2"/>
  <c r="H343" i="52"/>
  <c r="P343" i="52" s="1"/>
  <c r="C252" i="51"/>
  <c r="F617" i="2"/>
  <c r="H474" i="52"/>
  <c r="P474" i="52" s="1"/>
  <c r="C413" i="51"/>
  <c r="F613" i="2"/>
  <c r="H68" i="52"/>
  <c r="P68" i="52" s="1"/>
  <c r="C56" i="51"/>
  <c r="F609" i="2"/>
  <c r="H331" i="52"/>
  <c r="P331" i="52" s="1"/>
  <c r="C400" i="51"/>
  <c r="F605" i="2"/>
  <c r="H314" i="52"/>
  <c r="P314" i="52" s="1"/>
  <c r="C632" i="51"/>
  <c r="F601" i="2"/>
  <c r="H698" i="52"/>
  <c r="P698" i="52" s="1"/>
  <c r="C683" i="51"/>
  <c r="F597" i="2"/>
  <c r="H238" i="52"/>
  <c r="P238" i="52" s="1"/>
  <c r="C622" i="51"/>
  <c r="F593" i="2"/>
  <c r="H384" i="52"/>
  <c r="P384" i="52" s="1"/>
  <c r="C450" i="51"/>
  <c r="F589" i="2"/>
  <c r="H215" i="52"/>
  <c r="P215" i="52" s="1"/>
  <c r="C737" i="51"/>
  <c r="F585" i="2"/>
  <c r="H580" i="52"/>
  <c r="P580" i="52" s="1"/>
  <c r="C126" i="51"/>
  <c r="F581" i="2"/>
  <c r="H398" i="52"/>
  <c r="P398" i="52" s="1"/>
  <c r="C570" i="51"/>
  <c r="F577" i="2"/>
  <c r="H428" i="52"/>
  <c r="C148" i="51"/>
  <c r="F573" i="2"/>
  <c r="H589" i="52"/>
  <c r="P589" i="52" s="1"/>
  <c r="C751" i="51"/>
  <c r="F569" i="2"/>
  <c r="H451" i="52"/>
  <c r="P451" i="52" s="1"/>
  <c r="C404" i="51"/>
  <c r="F565" i="2"/>
  <c r="H439" i="52"/>
  <c r="P439" i="52" s="1"/>
  <c r="C573" i="51"/>
  <c r="F561" i="2"/>
  <c r="H569" i="52"/>
  <c r="P569" i="52" s="1"/>
  <c r="C224" i="51"/>
  <c r="F557" i="2"/>
  <c r="H465" i="52"/>
  <c r="P465" i="52" s="1"/>
  <c r="C725" i="51"/>
  <c r="F553" i="2"/>
  <c r="H509" i="52"/>
  <c r="P509" i="52" s="1"/>
  <c r="C503" i="51"/>
  <c r="F549" i="2"/>
  <c r="H493" i="52"/>
  <c r="P493" i="52" s="1"/>
  <c r="C352" i="51"/>
  <c r="F545" i="2"/>
  <c r="H75" i="52"/>
  <c r="P75" i="52" s="1"/>
  <c r="C574" i="51"/>
  <c r="F541" i="2"/>
  <c r="H584" i="52"/>
  <c r="P584" i="52" s="1"/>
  <c r="C306" i="51"/>
  <c r="F537" i="2"/>
  <c r="H315" i="52"/>
  <c r="P315" i="52" s="1"/>
  <c r="C491" i="51"/>
  <c r="F533" i="2"/>
  <c r="H184" i="52"/>
  <c r="P184" i="52" s="1"/>
  <c r="C251" i="51"/>
  <c r="F529" i="2"/>
  <c r="H192" i="52"/>
  <c r="P192" i="52" s="1"/>
  <c r="C314" i="51"/>
  <c r="F525" i="2"/>
  <c r="H597" i="52"/>
  <c r="P597" i="52" s="1"/>
  <c r="C556" i="51"/>
  <c r="F521" i="2"/>
  <c r="H363" i="52"/>
  <c r="P363" i="52" s="1"/>
  <c r="C663" i="51"/>
  <c r="F517" i="2"/>
  <c r="H593" i="52"/>
  <c r="P593" i="52" s="1"/>
  <c r="C512" i="51"/>
  <c r="F513" i="2"/>
  <c r="H485" i="52"/>
  <c r="P485" i="52" s="1"/>
  <c r="C533" i="51"/>
  <c r="F509" i="2"/>
  <c r="H496" i="52"/>
  <c r="P496" i="52" s="1"/>
  <c r="C658" i="51"/>
  <c r="F505" i="2"/>
  <c r="H531" i="52"/>
  <c r="P531" i="52" s="1"/>
  <c r="C38" i="51"/>
  <c r="F501" i="2"/>
  <c r="H319" i="52"/>
  <c r="P319" i="52" s="1"/>
  <c r="C235" i="51"/>
  <c r="F497" i="2"/>
  <c r="H545" i="52"/>
  <c r="P545" i="52" s="1"/>
  <c r="C443" i="51"/>
  <c r="F493" i="2"/>
  <c r="H440" i="52"/>
  <c r="P440" i="52" s="1"/>
  <c r="C647" i="51"/>
  <c r="F489" i="2"/>
  <c r="H383" i="52"/>
  <c r="P383" i="52" s="1"/>
  <c r="C735" i="51"/>
  <c r="F485" i="2"/>
  <c r="H562" i="52"/>
  <c r="P562" i="52" s="1"/>
  <c r="C626" i="51"/>
  <c r="F481" i="2"/>
  <c r="H719" i="52"/>
  <c r="P719" i="52" s="1"/>
  <c r="C121" i="51"/>
  <c r="F477" i="2"/>
  <c r="H349" i="52"/>
  <c r="P349" i="52" s="1"/>
  <c r="C718" i="51"/>
  <c r="F473" i="2"/>
  <c r="H590" i="52"/>
  <c r="P590" i="52" s="1"/>
  <c r="C26" i="51"/>
  <c r="F469" i="2"/>
  <c r="H385" i="52"/>
  <c r="P385" i="52" s="1"/>
  <c r="C152" i="51"/>
  <c r="F465" i="2"/>
  <c r="H613" i="52"/>
  <c r="P613" i="52" s="1"/>
  <c r="C51" i="51"/>
  <c r="F461" i="2"/>
  <c r="H282" i="52"/>
  <c r="P282" i="52" s="1"/>
  <c r="C273" i="51"/>
  <c r="F457" i="2"/>
  <c r="H442" i="52"/>
  <c r="P442" i="52" s="1"/>
  <c r="C569" i="51"/>
  <c r="F453" i="2"/>
  <c r="H366" i="52"/>
  <c r="P366" i="52" s="1"/>
  <c r="C742" i="51"/>
  <c r="F449" i="2"/>
  <c r="H712" i="52"/>
  <c r="P712" i="52" s="1"/>
  <c r="C16" i="51"/>
  <c r="F445" i="2"/>
  <c r="H251" i="52"/>
  <c r="P251" i="52" s="1"/>
  <c r="C521" i="51"/>
  <c r="F441" i="2"/>
  <c r="H679" i="52"/>
  <c r="P679" i="52" s="1"/>
  <c r="C597" i="51"/>
  <c r="F437" i="2"/>
  <c r="H629" i="52"/>
  <c r="P629" i="52" s="1"/>
  <c r="C30" i="51"/>
  <c r="F433" i="2"/>
  <c r="H602" i="52"/>
  <c r="P602" i="52" s="1"/>
  <c r="C100" i="51"/>
  <c r="F429" i="2"/>
  <c r="H62" i="52"/>
  <c r="P62" i="52" s="1"/>
  <c r="C298" i="51"/>
  <c r="F425" i="2"/>
  <c r="H169" i="52"/>
  <c r="P169" i="52" s="1"/>
  <c r="C554" i="51"/>
  <c r="F421" i="2"/>
  <c r="H176" i="52"/>
  <c r="P176" i="52" s="1"/>
  <c r="C451" i="51"/>
  <c r="F417" i="2"/>
  <c r="H479" i="52"/>
  <c r="P479" i="52" s="1"/>
  <c r="C470" i="51"/>
  <c r="F413" i="2"/>
  <c r="H368" i="52"/>
  <c r="P368" i="52" s="1"/>
  <c r="C667" i="51"/>
  <c r="F409" i="2"/>
  <c r="H581" i="52"/>
  <c r="P581" i="52" s="1"/>
  <c r="C501" i="51"/>
  <c r="F405" i="2"/>
  <c r="H187" i="52"/>
  <c r="P187" i="52" s="1"/>
  <c r="C459" i="51"/>
  <c r="F401" i="2"/>
  <c r="H253" i="52"/>
  <c r="P253" i="52" s="1"/>
  <c r="C750" i="51"/>
  <c r="F397" i="2"/>
  <c r="H684" i="52"/>
  <c r="P684" i="52" s="1"/>
  <c r="C344" i="51"/>
  <c r="F393" i="2"/>
  <c r="H138" i="52"/>
  <c r="P138" i="52" s="1"/>
  <c r="C618" i="51"/>
  <c r="F389" i="2"/>
  <c r="H608" i="52"/>
  <c r="P608" i="52" s="1"/>
  <c r="C453" i="51"/>
  <c r="F385" i="2"/>
  <c r="H55" i="52"/>
  <c r="P55" i="52" s="1"/>
  <c r="C656" i="51"/>
  <c r="F381" i="2"/>
  <c r="H726" i="52"/>
  <c r="P726" i="52" s="1"/>
  <c r="C244" i="51"/>
  <c r="F377" i="2"/>
  <c r="H124" i="52"/>
  <c r="P124" i="52" s="1"/>
  <c r="C527" i="51"/>
  <c r="F373" i="2"/>
  <c r="H85" i="52"/>
  <c r="P85" i="52" s="1"/>
  <c r="C97" i="51"/>
  <c r="F369" i="2"/>
  <c r="H745" i="52"/>
  <c r="P745" i="52" s="1"/>
  <c r="C157" i="51"/>
  <c r="F365" i="2"/>
  <c r="H165" i="52"/>
  <c r="P165" i="52" s="1"/>
  <c r="C357" i="51"/>
  <c r="F361" i="2"/>
  <c r="H45" i="52"/>
  <c r="P45" i="52" s="1"/>
  <c r="C646" i="51"/>
  <c r="F357" i="2"/>
  <c r="H273" i="52"/>
  <c r="P273" i="52" s="1"/>
  <c r="C186" i="51"/>
  <c r="F353" i="2"/>
  <c r="H501" i="52"/>
  <c r="P501" i="52" s="1"/>
  <c r="C367" i="51"/>
  <c r="F349" i="2"/>
  <c r="H360" i="52"/>
  <c r="P360" i="52" s="1"/>
  <c r="C220" i="51"/>
  <c r="F345" i="2"/>
  <c r="H175" i="52"/>
  <c r="P175" i="52" s="1"/>
  <c r="C360" i="51"/>
  <c r="F341" i="2"/>
  <c r="H241" i="52"/>
  <c r="P241" i="52" s="1"/>
  <c r="C276" i="51"/>
  <c r="F337" i="2"/>
  <c r="H561" i="52"/>
  <c r="P561" i="52" s="1"/>
  <c r="C552" i="51"/>
  <c r="F333" i="2"/>
  <c r="H507" i="52"/>
  <c r="P507" i="52" s="1"/>
  <c r="C559" i="51"/>
  <c r="F329" i="2"/>
  <c r="H616" i="52"/>
  <c r="P616" i="52" s="1"/>
  <c r="C414" i="51"/>
  <c r="F325" i="2"/>
  <c r="H547" i="52"/>
  <c r="P547" i="52" s="1"/>
  <c r="C510" i="51"/>
  <c r="F321" i="2"/>
  <c r="H546" i="52"/>
  <c r="P546" i="52" s="1"/>
  <c r="C704" i="51"/>
  <c r="F317" i="2"/>
  <c r="H572" i="52"/>
  <c r="P572" i="52" s="1"/>
  <c r="C572" i="51"/>
  <c r="F313" i="2"/>
  <c r="H683" i="52"/>
  <c r="P683" i="52" s="1"/>
  <c r="C593" i="51"/>
  <c r="F309" i="2"/>
  <c r="H591" i="52"/>
  <c r="P591" i="52" s="1"/>
  <c r="C195" i="51"/>
  <c r="F305" i="2"/>
  <c r="H80" i="52"/>
  <c r="P80" i="52" s="1"/>
  <c r="C364" i="51"/>
  <c r="F301" i="2"/>
  <c r="H576" i="52"/>
  <c r="P576" i="52" s="1"/>
  <c r="C155" i="51"/>
  <c r="F297" i="2"/>
  <c r="H77" i="52"/>
  <c r="P77" i="52" s="1"/>
  <c r="C333" i="51"/>
  <c r="F293" i="2"/>
  <c r="H357" i="52"/>
  <c r="P357" i="52" s="1"/>
  <c r="C547" i="51"/>
  <c r="F289" i="2"/>
  <c r="H242" i="52"/>
  <c r="P242" i="52" s="1"/>
  <c r="C645" i="51"/>
  <c r="F285" i="2"/>
  <c r="H372" i="52"/>
  <c r="P372" i="52" s="1"/>
  <c r="C746" i="51"/>
  <c r="F281" i="2"/>
  <c r="H607" i="52"/>
  <c r="P607" i="52" s="1"/>
  <c r="C101" i="51"/>
  <c r="F277" i="2"/>
  <c r="H466" i="52"/>
  <c r="P466" i="52" s="1"/>
  <c r="C499" i="51"/>
  <c r="F273" i="2"/>
  <c r="H90" i="52"/>
  <c r="P90" i="52" s="1"/>
  <c r="C205" i="51"/>
  <c r="F269" i="2"/>
  <c r="H44" i="52"/>
  <c r="P44" i="52" s="1"/>
  <c r="C396" i="51"/>
  <c r="F265" i="2"/>
  <c r="H747" i="52"/>
  <c r="P747" i="52" s="1"/>
  <c r="C416" i="51"/>
  <c r="F261" i="2"/>
  <c r="H194" i="52"/>
  <c r="P194" i="52" s="1"/>
  <c r="C211" i="51"/>
  <c r="F257" i="2"/>
  <c r="H171" i="52"/>
  <c r="P171" i="52" s="1"/>
  <c r="C606" i="51"/>
  <c r="F253" i="2"/>
  <c r="H696" i="52"/>
  <c r="P696" i="52" s="1"/>
  <c r="C726" i="51"/>
  <c r="F249" i="2"/>
  <c r="H400" i="52"/>
  <c r="P400" i="52" s="1"/>
  <c r="C313" i="51"/>
  <c r="F245" i="2"/>
  <c r="H724" i="52"/>
  <c r="P724" i="52" s="1"/>
  <c r="C269" i="51"/>
  <c r="F241" i="2"/>
  <c r="H254" i="52"/>
  <c r="P254" i="52" s="1"/>
  <c r="C179" i="51"/>
  <c r="F237" i="2"/>
  <c r="H489" i="52"/>
  <c r="P489" i="52" s="1"/>
  <c r="C436" i="51"/>
  <c r="F233" i="2"/>
  <c r="H117" i="52"/>
  <c r="P117" i="52" s="1"/>
  <c r="C65" i="51"/>
  <c r="F221" i="2"/>
  <c r="H59" i="52"/>
  <c r="P59" i="52" s="1"/>
  <c r="C397" i="51"/>
  <c r="F217" i="2"/>
  <c r="H595" i="52"/>
  <c r="P595" i="52" s="1"/>
  <c r="C624" i="51"/>
  <c r="F213" i="2"/>
  <c r="H293" i="52"/>
  <c r="P293" i="52" s="1"/>
  <c r="C442" i="51"/>
  <c r="F209" i="2"/>
  <c r="H639" i="52"/>
  <c r="P639" i="52" s="1"/>
  <c r="C130" i="51"/>
  <c r="F205" i="2"/>
  <c r="H340" i="52"/>
  <c r="P340" i="52" s="1"/>
  <c r="C651" i="51"/>
  <c r="F201" i="2"/>
  <c r="H709" i="52"/>
  <c r="P709" i="52" s="1"/>
  <c r="C197" i="51"/>
  <c r="F197" i="2"/>
  <c r="H208" i="52"/>
  <c r="P208" i="52" s="1"/>
  <c r="C366" i="51"/>
  <c r="F193" i="2"/>
  <c r="H40" i="52"/>
  <c r="P40" i="52" s="1"/>
  <c r="C280" i="51"/>
  <c r="F189" i="2"/>
  <c r="H198" i="52"/>
  <c r="P198" i="52" s="1"/>
  <c r="C132" i="51"/>
  <c r="F185" i="2"/>
  <c r="H166" i="52"/>
  <c r="P166" i="52" s="1"/>
  <c r="C434" i="51"/>
  <c r="F181" i="2"/>
  <c r="H130" i="52"/>
  <c r="P130" i="52" s="1"/>
  <c r="C611" i="51"/>
  <c r="F177" i="2"/>
  <c r="H530" i="52"/>
  <c r="P530" i="52" s="1"/>
  <c r="C448" i="51"/>
  <c r="F173" i="2"/>
  <c r="H32" i="52"/>
  <c r="P32" i="52" s="1"/>
  <c r="C389" i="51"/>
  <c r="F169" i="2"/>
  <c r="H610" i="52"/>
  <c r="P610" i="52" s="1"/>
  <c r="C498" i="51"/>
  <c r="F165" i="2"/>
  <c r="H191" i="52"/>
  <c r="P191" i="52" s="1"/>
  <c r="C713" i="51"/>
  <c r="F161" i="2"/>
  <c r="H643" i="52"/>
  <c r="P643" i="52" s="1"/>
  <c r="C310" i="51"/>
  <c r="F157" i="2"/>
  <c r="H727" i="52"/>
  <c r="P727" i="52" s="1"/>
  <c r="C516" i="51"/>
  <c r="F153" i="2"/>
  <c r="H486" i="52"/>
  <c r="P486" i="52" s="1"/>
  <c r="C40" i="51"/>
  <c r="F149" i="2"/>
  <c r="H235" i="52"/>
  <c r="P235" i="52" s="1"/>
  <c r="C411" i="51"/>
  <c r="F145" i="2"/>
  <c r="H119" i="52"/>
  <c r="P119" i="52" s="1"/>
  <c r="C623" i="51"/>
  <c r="F141" i="2"/>
  <c r="H732" i="52"/>
  <c r="P732" i="52" s="1"/>
  <c r="C630" i="51"/>
  <c r="F137" i="2"/>
  <c r="H116" i="52"/>
  <c r="P116" i="52" s="1"/>
  <c r="C423" i="51"/>
  <c r="F133" i="2"/>
  <c r="H430" i="52"/>
  <c r="P430" i="52" s="1"/>
  <c r="C711" i="51"/>
  <c r="F129" i="2"/>
  <c r="H649" i="52"/>
  <c r="P649" i="52" s="1"/>
  <c r="C239" i="51"/>
  <c r="F125" i="2"/>
  <c r="H408" i="52"/>
  <c r="P408" i="52" s="1"/>
  <c r="C37" i="51"/>
  <c r="F121" i="2"/>
  <c r="H308" i="52"/>
  <c r="P308" i="52" s="1"/>
  <c r="C674" i="51"/>
  <c r="F117" i="2"/>
  <c r="H521" i="52"/>
  <c r="P521" i="52" s="1"/>
  <c r="C728" i="51"/>
  <c r="F113" i="2"/>
  <c r="H685" i="52"/>
  <c r="P685" i="52" s="1"/>
  <c r="C228" i="51"/>
  <c r="F109" i="2"/>
  <c r="H262" i="52"/>
  <c r="P262" i="52" s="1"/>
  <c r="C393" i="51"/>
  <c r="F105" i="2"/>
  <c r="H525" i="52"/>
  <c r="P525" i="52" s="1"/>
  <c r="C285" i="51"/>
  <c r="F101" i="2"/>
  <c r="H294" i="52"/>
  <c r="P294" i="52" s="1"/>
  <c r="C712" i="51"/>
  <c r="F97" i="2"/>
  <c r="H512" i="52"/>
  <c r="P512" i="52" s="1"/>
  <c r="C194" i="51"/>
  <c r="F93" i="2"/>
  <c r="H520" i="52"/>
  <c r="P520" i="52" s="1"/>
  <c r="C478" i="51"/>
  <c r="F89" i="2"/>
  <c r="H281" i="52"/>
  <c r="P281" i="52" s="1"/>
  <c r="C303" i="51"/>
  <c r="F85" i="2"/>
  <c r="H303" i="52"/>
  <c r="P303" i="52" s="1"/>
  <c r="C137" i="51"/>
  <c r="F81" i="2"/>
  <c r="H150" i="52"/>
  <c r="P150" i="52" s="1"/>
  <c r="C191" i="51"/>
  <c r="F77" i="2"/>
  <c r="H121" i="52"/>
  <c r="P121" i="52" s="1"/>
  <c r="C258" i="51"/>
  <c r="F73" i="2"/>
  <c r="H371" i="52"/>
  <c r="P371" i="52" s="1"/>
  <c r="C587" i="51"/>
  <c r="F69" i="2"/>
  <c r="H723" i="52"/>
  <c r="P723" i="52" s="1"/>
  <c r="C729" i="51"/>
  <c r="F65" i="2"/>
  <c r="H190" i="52"/>
  <c r="P190" i="52" s="1"/>
  <c r="C374" i="51"/>
  <c r="F61" i="2"/>
  <c r="H104" i="52"/>
  <c r="P104" i="52" s="1"/>
  <c r="C337" i="51"/>
  <c r="F57" i="2"/>
  <c r="H174" i="52"/>
  <c r="P174" i="52" s="1"/>
  <c r="C232" i="51"/>
  <c r="F53" i="2"/>
  <c r="H306" i="52"/>
  <c r="P306" i="52" s="1"/>
  <c r="C602" i="51"/>
  <c r="F49" i="2"/>
  <c r="H304" i="52"/>
  <c r="P304" i="52" s="1"/>
  <c r="C74" i="51"/>
  <c r="F45" i="2"/>
  <c r="H78" i="52"/>
  <c r="P78" i="52" s="1"/>
  <c r="C381" i="51"/>
  <c r="F41" i="2"/>
  <c r="H358" i="52"/>
  <c r="P358" i="52" s="1"/>
  <c r="C127" i="51"/>
  <c r="F37" i="2"/>
  <c r="H216" i="52"/>
  <c r="P216" i="52" s="1"/>
  <c r="C361" i="51"/>
  <c r="F33" i="2"/>
  <c r="H283" i="52"/>
  <c r="P283" i="52" s="1"/>
  <c r="C153" i="51"/>
  <c r="F29" i="2"/>
  <c r="H16" i="52"/>
  <c r="P16" i="52" s="1"/>
  <c r="C373" i="51"/>
  <c r="F25" i="2"/>
  <c r="H424" i="52"/>
  <c r="P424" i="52" s="1"/>
  <c r="C84" i="51"/>
  <c r="F21" i="2"/>
  <c r="C278" i="51"/>
  <c r="F17" i="2"/>
  <c r="C369" i="51"/>
  <c r="F13" i="2"/>
  <c r="F115" i="51"/>
  <c r="C767" i="2"/>
  <c r="F327" i="51"/>
  <c r="C763" i="2"/>
  <c r="B254" i="51"/>
  <c r="B765" i="2"/>
  <c r="C50" i="52"/>
  <c r="B99" i="51"/>
  <c r="C614" i="52"/>
  <c r="B174" i="54"/>
  <c r="C563" i="51"/>
  <c r="F766" i="2"/>
  <c r="H207" i="52"/>
  <c r="P207" i="52" s="1"/>
  <c r="C99" i="51"/>
  <c r="F760" i="2"/>
  <c r="C174" i="54"/>
  <c r="H614" i="52"/>
  <c r="C675" i="51"/>
  <c r="F748" i="2"/>
  <c r="H410" i="52"/>
  <c r="C479" i="51"/>
  <c r="F734" i="2"/>
  <c r="H655" i="52"/>
  <c r="P655" i="52" s="1"/>
  <c r="C212" i="51"/>
  <c r="F722" i="2"/>
  <c r="H350" i="52"/>
  <c r="P350" i="52" s="1"/>
  <c r="C145" i="51"/>
  <c r="F710" i="2"/>
  <c r="H458" i="52"/>
  <c r="P458" i="52" s="1"/>
  <c r="C678" i="51"/>
  <c r="F698" i="2"/>
  <c r="H413" i="52"/>
  <c r="P413" i="52" s="1"/>
  <c r="C275" i="51"/>
  <c r="F686" i="2"/>
  <c r="H284" i="52"/>
  <c r="P284" i="52" s="1"/>
  <c r="C636" i="51"/>
  <c r="F674" i="2"/>
  <c r="H586" i="52"/>
  <c r="P586" i="52" s="1"/>
  <c r="C749" i="51"/>
  <c r="F662" i="2"/>
  <c r="H588" i="52"/>
  <c r="P588" i="52" s="1"/>
  <c r="C514" i="51"/>
  <c r="F650" i="2"/>
  <c r="H302" i="52"/>
  <c r="P302" i="52" s="1"/>
  <c r="C734" i="51"/>
  <c r="F638" i="2"/>
  <c r="H388" i="52"/>
  <c r="P388" i="52" s="1"/>
  <c r="C105" i="51"/>
  <c r="F626" i="2"/>
  <c r="H540" i="52"/>
  <c r="P540" i="52" s="1"/>
  <c r="C200" i="51"/>
  <c r="F614" i="2"/>
  <c r="H126" i="52"/>
  <c r="P126" i="52" s="1"/>
  <c r="C162" i="51"/>
  <c r="F602" i="2"/>
  <c r="H526" i="52"/>
  <c r="P526" i="52" s="1"/>
  <c r="C237" i="51"/>
  <c r="F590" i="2"/>
  <c r="H132" i="52"/>
  <c r="P132" i="52" s="1"/>
  <c r="C418" i="51"/>
  <c r="F578" i="2"/>
  <c r="H544" i="52"/>
  <c r="P544" i="52" s="1"/>
  <c r="C699" i="51"/>
  <c r="F566" i="2"/>
  <c r="H226" i="52"/>
  <c r="P226" i="52" s="1"/>
  <c r="C537" i="51"/>
  <c r="F554" i="2"/>
  <c r="H285" i="52"/>
  <c r="P285" i="52" s="1"/>
  <c r="C471" i="51"/>
  <c r="F542" i="2"/>
  <c r="H394" i="52"/>
  <c r="P394" i="52" s="1"/>
  <c r="C36" i="51"/>
  <c r="F534" i="2"/>
  <c r="H347" i="52"/>
  <c r="P347" i="52" s="1"/>
  <c r="B327" i="51"/>
  <c r="B763" i="2"/>
  <c r="B117" i="54"/>
  <c r="C682" i="52"/>
  <c r="B338" i="51"/>
  <c r="B768" i="2"/>
  <c r="C172" i="52"/>
  <c r="B633" i="51"/>
  <c r="B764" i="2"/>
  <c r="C748" i="52"/>
  <c r="B88" i="51"/>
  <c r="B508" i="54"/>
  <c r="C180" i="52"/>
  <c r="B762" i="2"/>
  <c r="B248" i="51"/>
  <c r="B191" i="54"/>
  <c r="C455" i="52"/>
  <c r="C338" i="51"/>
  <c r="F768" i="2"/>
  <c r="H172" i="52"/>
  <c r="P172" i="52" s="1"/>
  <c r="C633" i="51"/>
  <c r="F764" i="2"/>
  <c r="H748" i="52"/>
  <c r="P748" i="52" s="1"/>
  <c r="C88" i="51"/>
  <c r="C508" i="54"/>
  <c r="F762" i="2"/>
  <c r="H180" i="52"/>
  <c r="E99" i="51"/>
  <c r="E174" i="54"/>
  <c r="D98" i="51"/>
  <c r="D359" i="54"/>
  <c r="C248" i="51"/>
  <c r="C191" i="54"/>
  <c r="F758" i="2"/>
  <c r="H455" i="52"/>
  <c r="C598" i="51"/>
  <c r="H744" i="52"/>
  <c r="F754" i="2"/>
  <c r="C541" i="51"/>
  <c r="F750" i="2"/>
  <c r="H612" i="52"/>
  <c r="C172" i="51"/>
  <c r="H69" i="52"/>
  <c r="F746" i="2"/>
  <c r="C223" i="51"/>
  <c r="F742" i="2"/>
  <c r="H246" i="52"/>
  <c r="C233" i="51"/>
  <c r="H463" i="52"/>
  <c r="F738" i="2"/>
  <c r="C732" i="51"/>
  <c r="F732" i="2"/>
  <c r="H671" i="52"/>
  <c r="P671" i="52" s="1"/>
  <c r="C222" i="51"/>
  <c r="F728" i="2"/>
  <c r="H415" i="52"/>
  <c r="P415" i="52" s="1"/>
  <c r="C379" i="51"/>
  <c r="F724" i="2"/>
  <c r="H249" i="52"/>
  <c r="P249" i="52" s="1"/>
  <c r="C358" i="51"/>
  <c r="F720" i="2"/>
  <c r="H56" i="52"/>
  <c r="P56" i="52" s="1"/>
  <c r="C64" i="51"/>
  <c r="F716" i="2"/>
  <c r="H257" i="52"/>
  <c r="P257" i="52" s="1"/>
  <c r="C693" i="51"/>
  <c r="F712" i="2"/>
  <c r="H574" i="52"/>
  <c r="P574" i="52" s="1"/>
  <c r="C90" i="51"/>
  <c r="F708" i="2"/>
  <c r="H267" i="52"/>
  <c r="P267" i="52" s="1"/>
  <c r="C33" i="51"/>
  <c r="F704" i="2"/>
  <c r="H29" i="52"/>
  <c r="P29" i="52" s="1"/>
  <c r="C10" i="51"/>
  <c r="F700" i="2"/>
  <c r="H324" i="52"/>
  <c r="P324" i="52" s="1"/>
  <c r="C199" i="51"/>
  <c r="F696" i="2"/>
  <c r="H320" i="52"/>
  <c r="P320" i="52" s="1"/>
  <c r="C488" i="51"/>
  <c r="F692" i="2"/>
  <c r="H15" i="52"/>
  <c r="P15" i="52" s="1"/>
  <c r="C261" i="51"/>
  <c r="F688" i="2"/>
  <c r="H450" i="52"/>
  <c r="P450" i="52" s="1"/>
  <c r="C456" i="51"/>
  <c r="F684" i="2"/>
  <c r="H699" i="52"/>
  <c r="P699" i="52" s="1"/>
  <c r="C128" i="51"/>
  <c r="F680" i="2"/>
  <c r="H53" i="52"/>
  <c r="P53" i="52" s="1"/>
  <c r="C601" i="51"/>
  <c r="F676" i="2"/>
  <c r="H12" i="52"/>
  <c r="P12" i="52" s="1"/>
  <c r="C666" i="51"/>
  <c r="F672" i="2"/>
  <c r="H659" i="52"/>
  <c r="P659" i="52" s="1"/>
  <c r="C67" i="51"/>
  <c r="F668" i="2"/>
  <c r="H341" i="52"/>
  <c r="P341" i="52" s="1"/>
  <c r="C307" i="51"/>
  <c r="F664" i="2"/>
  <c r="H264" i="52"/>
  <c r="P264" i="52" s="1"/>
  <c r="C571" i="51"/>
  <c r="F660" i="2"/>
  <c r="H203" i="52"/>
  <c r="P203" i="52" s="1"/>
  <c r="C721" i="51"/>
  <c r="F656" i="2"/>
  <c r="H290" i="52"/>
  <c r="P290" i="52" s="1"/>
  <c r="C57" i="51"/>
  <c r="F652" i="2"/>
  <c r="H693" i="52"/>
  <c r="P693" i="52" s="1"/>
  <c r="C103" i="51"/>
  <c r="F648" i="2"/>
  <c r="H534" i="52"/>
  <c r="P534" i="52" s="1"/>
  <c r="C375" i="51"/>
  <c r="F644" i="2"/>
  <c r="H233" i="52"/>
  <c r="P233" i="52" s="1"/>
  <c r="C508" i="51"/>
  <c r="F640" i="2"/>
  <c r="H468" i="52"/>
  <c r="P468" i="52" s="1"/>
  <c r="C653" i="51"/>
  <c r="F636" i="2"/>
  <c r="H401" i="52"/>
  <c r="P401" i="52" s="1"/>
  <c r="C119" i="51"/>
  <c r="F632" i="2"/>
  <c r="H199" i="52"/>
  <c r="P199" i="52" s="1"/>
  <c r="C686" i="51"/>
  <c r="F628" i="2"/>
  <c r="H498" i="52"/>
  <c r="P498" i="52" s="1"/>
  <c r="C720" i="51"/>
  <c r="F624" i="2"/>
  <c r="H484" i="52"/>
  <c r="P484" i="52" s="1"/>
  <c r="C341" i="51"/>
  <c r="F620" i="2"/>
  <c r="H522" i="52"/>
  <c r="P522" i="52" s="1"/>
  <c r="C69" i="51"/>
  <c r="F616" i="2"/>
  <c r="H272" i="52"/>
  <c r="P272" i="52" s="1"/>
  <c r="C422" i="51"/>
  <c r="F612" i="2"/>
  <c r="H30" i="52"/>
  <c r="P30" i="52" s="1"/>
  <c r="C599" i="51"/>
  <c r="F608" i="2"/>
  <c r="H409" i="52"/>
  <c r="P409" i="52" s="1"/>
  <c r="C446" i="51"/>
  <c r="F604" i="2"/>
  <c r="H557" i="52"/>
  <c r="P557" i="52" s="1"/>
  <c r="C181" i="51"/>
  <c r="F600" i="2"/>
  <c r="H631" i="52"/>
  <c r="P631" i="52" s="1"/>
  <c r="C582" i="51"/>
  <c r="F596" i="2"/>
  <c r="H746" i="52"/>
  <c r="P746" i="52" s="1"/>
  <c r="C289" i="51"/>
  <c r="F592" i="2"/>
  <c r="H575" i="52"/>
  <c r="P575" i="52" s="1"/>
  <c r="C506" i="51"/>
  <c r="F588" i="2"/>
  <c r="H543" i="52"/>
  <c r="P543" i="52" s="1"/>
  <c r="C49" i="51"/>
  <c r="F584" i="2"/>
  <c r="H127" i="52"/>
  <c r="P127" i="52" s="1"/>
  <c r="C308" i="51"/>
  <c r="F580" i="2"/>
  <c r="H438" i="52"/>
  <c r="P438" i="52" s="1"/>
  <c r="C395" i="51"/>
  <c r="F576" i="2"/>
  <c r="H477" i="52"/>
  <c r="P477" i="52" s="1"/>
  <c r="C465" i="51"/>
  <c r="F572" i="2"/>
  <c r="H599" i="52"/>
  <c r="P599" i="52" s="1"/>
  <c r="C576" i="51"/>
  <c r="F568" i="2"/>
  <c r="H573" i="52"/>
  <c r="P573" i="52" s="1"/>
  <c r="C45" i="51"/>
  <c r="F564" i="2"/>
  <c r="H82" i="52"/>
  <c r="P82" i="52" s="1"/>
  <c r="C362" i="51"/>
  <c r="F560" i="2"/>
  <c r="H402" i="52"/>
  <c r="P402" i="52" s="1"/>
  <c r="C271" i="51"/>
  <c r="F556" i="2"/>
  <c r="H276" i="52"/>
  <c r="P276" i="52" s="1"/>
  <c r="C627" i="51"/>
  <c r="F552" i="2"/>
  <c r="H585" i="52"/>
  <c r="P585" i="52" s="1"/>
  <c r="C468" i="51"/>
  <c r="F548" i="2"/>
  <c r="H34" i="52"/>
  <c r="P34" i="52" s="1"/>
  <c r="C156" i="51"/>
  <c r="F544" i="2"/>
  <c r="H200" i="52"/>
  <c r="P200" i="52" s="1"/>
  <c r="C292" i="51"/>
  <c r="F540" i="2"/>
  <c r="H73" i="52"/>
  <c r="P73" i="52" s="1"/>
  <c r="C316" i="51"/>
  <c r="F536" i="2"/>
  <c r="H334" i="52"/>
  <c r="C687" i="51"/>
  <c r="F532" i="2"/>
  <c r="H691" i="52"/>
  <c r="P691" i="52" s="1"/>
  <c r="C696" i="51"/>
  <c r="F528" i="2"/>
  <c r="H209" i="52"/>
  <c r="P209" i="52" s="1"/>
  <c r="C253" i="51"/>
  <c r="F524" i="2"/>
  <c r="H710" i="52"/>
  <c r="P710" i="52" s="1"/>
  <c r="C561" i="51"/>
  <c r="F520" i="2"/>
  <c r="H236" i="52"/>
  <c r="P236" i="52" s="1"/>
  <c r="C368" i="51"/>
  <c r="F516" i="2"/>
  <c r="H156" i="52"/>
  <c r="P156" i="52" s="1"/>
  <c r="C182" i="51"/>
  <c r="F512" i="2"/>
  <c r="H168" i="52"/>
  <c r="P168" i="52" s="1"/>
  <c r="C238" i="51"/>
  <c r="F508" i="2"/>
  <c r="H548" i="52"/>
  <c r="P548" i="52" s="1"/>
  <c r="C649" i="51"/>
  <c r="F504" i="2"/>
  <c r="H125" i="52"/>
  <c r="P125" i="52" s="1"/>
  <c r="C417" i="51"/>
  <c r="F500" i="2"/>
  <c r="H101" i="52"/>
  <c r="P101" i="52" s="1"/>
  <c r="C437" i="51"/>
  <c r="F496" i="2"/>
  <c r="H583" i="52"/>
  <c r="P583" i="52" s="1"/>
  <c r="C304" i="51"/>
  <c r="F492" i="2"/>
  <c r="H22" i="52"/>
  <c r="P22" i="52" s="1"/>
  <c r="C297" i="51"/>
  <c r="F488" i="2"/>
  <c r="H436" i="52"/>
  <c r="C760" i="51"/>
  <c r="F484" i="2"/>
  <c r="H644" i="52"/>
  <c r="P644" i="52" s="1"/>
  <c r="C328" i="51"/>
  <c r="F480" i="2"/>
  <c r="H488" i="52"/>
  <c r="P488" i="52" s="1"/>
  <c r="C640" i="51"/>
  <c r="F476" i="2"/>
  <c r="H164" i="52"/>
  <c r="P164" i="52" s="1"/>
  <c r="C639" i="51"/>
  <c r="F472" i="2"/>
  <c r="H403" i="52"/>
  <c r="P403" i="52" s="1"/>
  <c r="C225" i="51"/>
  <c r="F468" i="2"/>
  <c r="H137" i="52"/>
  <c r="P137" i="52" s="1"/>
  <c r="C120" i="51"/>
  <c r="F464" i="2"/>
  <c r="H460" i="52"/>
  <c r="P460" i="52" s="1"/>
  <c r="C648" i="51"/>
  <c r="F460" i="2"/>
  <c r="H497" i="52"/>
  <c r="P497" i="52" s="1"/>
  <c r="C545" i="51"/>
  <c r="F456" i="2"/>
  <c r="H221" i="52"/>
  <c r="P221" i="52" s="1"/>
  <c r="C637" i="51"/>
  <c r="F452" i="2"/>
  <c r="H560" i="52"/>
  <c r="P560" i="52" s="1"/>
  <c r="C66" i="51"/>
  <c r="F448" i="2"/>
  <c r="H504" i="52"/>
  <c r="P504" i="52" s="1"/>
  <c r="C41" i="51"/>
  <c r="F444" i="2"/>
  <c r="H255" i="52"/>
  <c r="P255" i="52" s="1"/>
  <c r="C692" i="51"/>
  <c r="F440" i="2"/>
  <c r="H567" i="52"/>
  <c r="P567" i="52" s="1"/>
  <c r="C594" i="51"/>
  <c r="F436" i="2"/>
  <c r="C17" i="51"/>
  <c r="F432" i="2"/>
  <c r="H471" i="52"/>
  <c r="P471" i="52" s="1"/>
  <c r="C733" i="51"/>
  <c r="F428" i="2"/>
  <c r="H420" i="52"/>
  <c r="P420" i="52" s="1"/>
  <c r="C146" i="51"/>
  <c r="F424" i="2"/>
  <c r="H472" i="52"/>
  <c r="P472" i="52" s="1"/>
  <c r="C196" i="51"/>
  <c r="F420" i="2"/>
  <c r="H149" i="52"/>
  <c r="P149" i="52" s="1"/>
  <c r="C243" i="51"/>
  <c r="F416" i="2"/>
  <c r="H499" i="52"/>
  <c r="P499" i="52" s="1"/>
  <c r="B98" i="51"/>
  <c r="C391" i="52"/>
  <c r="B359" i="54"/>
  <c r="C115" i="51"/>
  <c r="F767" i="2"/>
  <c r="H21" i="52"/>
  <c r="P21" i="52" s="1"/>
  <c r="C327" i="51"/>
  <c r="C117" i="54"/>
  <c r="F763" i="2"/>
  <c r="H682" i="52"/>
  <c r="D88" i="51"/>
  <c r="D508" i="54"/>
  <c r="C431" i="51"/>
  <c r="F761" i="2"/>
  <c r="H601" i="52"/>
  <c r="C407" i="54"/>
  <c r="E98" i="51"/>
  <c r="E359" i="54"/>
  <c r="D248" i="51"/>
  <c r="D191" i="54"/>
  <c r="C317" i="51"/>
  <c r="F757" i="2"/>
  <c r="H327" i="52"/>
  <c r="C90" i="54"/>
  <c r="C638" i="51"/>
  <c r="F753" i="2"/>
  <c r="H541" i="52"/>
  <c r="C61" i="51"/>
  <c r="F749" i="2"/>
  <c r="H565" i="52"/>
  <c r="C183" i="51"/>
  <c r="F745" i="2"/>
  <c r="H689" i="52"/>
  <c r="C568" i="51"/>
  <c r="F741" i="2"/>
  <c r="H722" i="52"/>
  <c r="C207" i="51"/>
  <c r="F737" i="2"/>
  <c r="H392" i="52"/>
  <c r="C14" i="51"/>
  <c r="F731" i="2"/>
  <c r="H95" i="52"/>
  <c r="P95" i="52" s="1"/>
  <c r="C730" i="51"/>
  <c r="F727" i="2"/>
  <c r="H660" i="52"/>
  <c r="P660" i="52" s="1"/>
  <c r="C628" i="51"/>
  <c r="F723" i="2"/>
  <c r="H538" i="52"/>
  <c r="P538" i="52" s="1"/>
  <c r="C581" i="51"/>
  <c r="F719" i="2"/>
  <c r="H14" i="52"/>
  <c r="P14" i="52" s="1"/>
  <c r="C78" i="51"/>
  <c r="F715" i="2"/>
  <c r="H237" i="52"/>
  <c r="P237" i="52" s="1"/>
  <c r="C11" i="51"/>
  <c r="F711" i="2"/>
  <c r="H252" i="52"/>
  <c r="P252" i="52" s="1"/>
  <c r="C614" i="51"/>
  <c r="F707" i="2"/>
  <c r="H396" i="52"/>
  <c r="P396" i="52" s="1"/>
  <c r="C759" i="51"/>
  <c r="F703" i="2"/>
  <c r="H549" i="52"/>
  <c r="P549" i="52" s="1"/>
  <c r="C331" i="51"/>
  <c r="F699" i="2"/>
  <c r="H58" i="52"/>
  <c r="P58" i="52" s="1"/>
  <c r="C286" i="51"/>
  <c r="F695" i="2"/>
  <c r="H271" i="52"/>
  <c r="P271" i="52" s="1"/>
  <c r="C376" i="51"/>
  <c r="F691" i="2"/>
  <c r="H9" i="52"/>
  <c r="P9" i="52" s="1"/>
  <c r="C46" i="51"/>
  <c r="F687" i="2"/>
  <c r="H114" i="52"/>
  <c r="P114" i="52" s="1"/>
  <c r="C620" i="51"/>
  <c r="F683" i="2"/>
  <c r="H697" i="52"/>
  <c r="P697" i="52" s="1"/>
  <c r="C425" i="51"/>
  <c r="F679" i="2"/>
  <c r="H197" i="52"/>
  <c r="P197" i="52" s="1"/>
  <c r="C110" i="51"/>
  <c r="F675" i="2"/>
  <c r="H478" i="52"/>
  <c r="P478" i="52" s="1"/>
  <c r="C659" i="51"/>
  <c r="F671" i="2"/>
  <c r="H529" i="52"/>
  <c r="P529" i="52" s="1"/>
  <c r="C165" i="51"/>
  <c r="F667" i="2"/>
  <c r="H269" i="52"/>
  <c r="P269" i="52" s="1"/>
  <c r="C727" i="51"/>
  <c r="F663" i="2"/>
  <c r="H713" i="52"/>
  <c r="P713" i="52" s="1"/>
  <c r="C158" i="51"/>
  <c r="F659" i="2"/>
  <c r="H592" i="52"/>
  <c r="P592" i="52" s="1"/>
  <c r="C591" i="51"/>
  <c r="F655" i="2"/>
  <c r="H100" i="52"/>
  <c r="P100" i="52" s="1"/>
  <c r="C681" i="51"/>
  <c r="F651" i="2"/>
  <c r="H626" i="52"/>
  <c r="P626" i="52" s="1"/>
  <c r="C643" i="51"/>
  <c r="F647" i="2"/>
  <c r="H551" i="52"/>
  <c r="P551" i="52" s="1"/>
  <c r="C138" i="51"/>
  <c r="F643" i="2"/>
  <c r="H129" i="52"/>
  <c r="P129" i="52" s="1"/>
  <c r="C740" i="51"/>
  <c r="F639" i="2"/>
  <c r="H508" i="52"/>
  <c r="P508" i="52" s="1"/>
  <c r="C18" i="51"/>
  <c r="F635" i="2"/>
  <c r="H206" i="52"/>
  <c r="P206" i="52" s="1"/>
  <c r="C82" i="51"/>
  <c r="F631" i="2"/>
  <c r="H76" i="52"/>
  <c r="P76" i="52" s="1"/>
  <c r="C522" i="51"/>
  <c r="F627" i="2"/>
  <c r="H452" i="52"/>
  <c r="P452" i="52" s="1"/>
  <c r="C596" i="51"/>
  <c r="F623" i="2"/>
  <c r="H416" i="52"/>
  <c r="P416" i="52" s="1"/>
  <c r="C340" i="51"/>
  <c r="F619" i="2"/>
  <c r="H19" i="52"/>
  <c r="P19" i="52" s="1"/>
  <c r="C9" i="51"/>
  <c r="F615" i="2"/>
  <c r="H377" i="52"/>
  <c r="P377" i="52" s="1"/>
  <c r="C342" i="51"/>
  <c r="F611" i="2"/>
  <c r="H515" i="52"/>
  <c r="P515" i="52" s="1"/>
  <c r="C616" i="51"/>
  <c r="F607" i="2"/>
  <c r="H621" i="52"/>
  <c r="P621" i="52" s="1"/>
  <c r="C689" i="51"/>
  <c r="F603" i="2"/>
  <c r="H554" i="52"/>
  <c r="P554" i="52" s="1"/>
  <c r="C112" i="51"/>
  <c r="F599" i="2"/>
  <c r="H248" i="52"/>
  <c r="P248" i="52" s="1"/>
  <c r="C348" i="51"/>
  <c r="F595" i="2"/>
  <c r="H240" i="52"/>
  <c r="P240" i="52" s="1"/>
  <c r="C216" i="51"/>
  <c r="F591" i="2"/>
  <c r="H443" i="52"/>
  <c r="P443" i="52" s="1"/>
  <c r="C249" i="51"/>
  <c r="F587" i="2"/>
  <c r="H459" i="52"/>
  <c r="P459" i="52" s="1"/>
  <c r="C312" i="51"/>
  <c r="F583" i="2"/>
  <c r="H514" i="52"/>
  <c r="P514" i="52" s="1"/>
  <c r="C279" i="51"/>
  <c r="F579" i="2"/>
  <c r="H510" i="52"/>
  <c r="P510" i="52" s="1"/>
  <c r="C68" i="51"/>
  <c r="F575" i="2"/>
  <c r="H577" i="52"/>
  <c r="P577" i="52" s="1"/>
  <c r="C741" i="51"/>
  <c r="F571" i="2"/>
  <c r="H389" i="52"/>
  <c r="P389" i="52" s="1"/>
  <c r="C180" i="51"/>
  <c r="F567" i="2"/>
  <c r="H681" i="52"/>
  <c r="P681" i="52" s="1"/>
  <c r="C184" i="51"/>
  <c r="F563" i="2"/>
  <c r="H108" i="52"/>
  <c r="P108" i="52" s="1"/>
  <c r="C305" i="51"/>
  <c r="F559" i="2"/>
  <c r="H141" i="52"/>
  <c r="P141" i="52" s="1"/>
  <c r="C409" i="51"/>
  <c r="F555" i="2"/>
  <c r="H730" i="52"/>
  <c r="P730" i="52" s="1"/>
  <c r="C526" i="51"/>
  <c r="F551" i="2"/>
  <c r="H280" i="52"/>
  <c r="P280" i="52" s="1"/>
  <c r="C164" i="51"/>
  <c r="F547" i="2"/>
  <c r="H35" i="52"/>
  <c r="P35" i="52" s="1"/>
  <c r="C287" i="51"/>
  <c r="F543" i="2"/>
  <c r="H353" i="52"/>
  <c r="P353" i="52" s="1"/>
  <c r="C89" i="51"/>
  <c r="F539" i="2"/>
  <c r="H245" i="52"/>
  <c r="P245" i="52" s="1"/>
  <c r="C641" i="51"/>
  <c r="F535" i="2"/>
  <c r="H491" i="52"/>
  <c r="P491" i="52" s="1"/>
  <c r="C679" i="51"/>
  <c r="F531" i="2"/>
  <c r="H527" i="52"/>
  <c r="P527" i="52" s="1"/>
  <c r="C668" i="51"/>
  <c r="F527" i="2"/>
  <c r="H292" i="52"/>
  <c r="P292" i="52" s="1"/>
  <c r="C444" i="51"/>
  <c r="F523" i="2"/>
  <c r="C558" i="51"/>
  <c r="F519" i="2"/>
  <c r="H539" i="52"/>
  <c r="P539" i="52" s="1"/>
  <c r="C378" i="51"/>
  <c r="F515" i="2"/>
  <c r="H25" i="52"/>
  <c r="P25" i="52" s="1"/>
  <c r="C383" i="51"/>
  <c r="F511" i="2"/>
  <c r="H542" i="52"/>
  <c r="P542" i="52" s="1"/>
  <c r="C722" i="51"/>
  <c r="F507" i="2"/>
  <c r="H550" i="52"/>
  <c r="P550" i="52" s="1"/>
  <c r="C705" i="51"/>
  <c r="F503" i="2"/>
  <c r="H120" i="52"/>
  <c r="P120" i="52" s="1"/>
  <c r="C719" i="51"/>
  <c r="F499" i="2"/>
  <c r="H686" i="52"/>
  <c r="P686" i="52" s="1"/>
  <c r="C245" i="51"/>
  <c r="F495" i="2"/>
  <c r="H278" i="52"/>
  <c r="P278" i="52" s="1"/>
  <c r="C577" i="51"/>
  <c r="F491" i="2"/>
  <c r="H337" i="52"/>
  <c r="P337" i="52" s="1"/>
  <c r="C535" i="51"/>
  <c r="F487" i="2"/>
  <c r="H651" i="52"/>
  <c r="P651" i="52" s="1"/>
  <c r="C604" i="51"/>
  <c r="F483" i="2"/>
  <c r="H523" i="52"/>
  <c r="P523" i="52" s="1"/>
  <c r="C234" i="51"/>
  <c r="F479" i="2"/>
  <c r="H333" i="52"/>
  <c r="P333" i="52" s="1"/>
  <c r="C345" i="51"/>
  <c r="F475" i="2"/>
  <c r="H87" i="52"/>
  <c r="P87" i="52" s="1"/>
  <c r="C44" i="51"/>
  <c r="F471" i="2"/>
  <c r="H411" i="52"/>
  <c r="P411" i="52" s="1"/>
  <c r="C462" i="51"/>
  <c r="F467" i="2"/>
  <c r="H224" i="52"/>
  <c r="P224" i="52" s="1"/>
  <c r="C231" i="51"/>
  <c r="F463" i="2"/>
  <c r="H268" i="52"/>
  <c r="P268" i="52" s="1"/>
  <c r="C22" i="51"/>
  <c r="F459" i="2"/>
  <c r="H414" i="52"/>
  <c r="P414" i="52" s="1"/>
  <c r="C634" i="51"/>
  <c r="F455" i="2"/>
  <c r="H158" i="52"/>
  <c r="P158" i="52" s="1"/>
  <c r="C48" i="51"/>
  <c r="F451" i="2"/>
  <c r="H185" i="52"/>
  <c r="P185" i="52" s="1"/>
  <c r="C70" i="51"/>
  <c r="F447" i="2"/>
  <c r="H345" i="52"/>
  <c r="P345" i="52" s="1"/>
  <c r="C752" i="51"/>
  <c r="F443" i="2"/>
  <c r="H658" i="52"/>
  <c r="P658" i="52" s="1"/>
  <c r="C282" i="51"/>
  <c r="F439" i="2"/>
  <c r="H449" i="52"/>
  <c r="P449" i="52" s="1"/>
  <c r="C351" i="51"/>
  <c r="F435" i="2"/>
  <c r="H427" i="52"/>
  <c r="P427" i="52" s="1"/>
  <c r="C486" i="51"/>
  <c r="F431" i="2"/>
  <c r="H533" i="52"/>
  <c r="P533" i="52" s="1"/>
  <c r="C94" i="51"/>
  <c r="F427" i="2"/>
  <c r="H367" i="52"/>
  <c r="P367" i="52" s="1"/>
  <c r="C635" i="51"/>
  <c r="F423" i="2"/>
  <c r="H674" i="52"/>
  <c r="P674" i="52" s="1"/>
  <c r="C144" i="51"/>
  <c r="F419" i="2"/>
  <c r="H275" i="52"/>
  <c r="M275" i="52" s="1"/>
  <c r="N275" i="52" s="1"/>
  <c r="C125" i="51"/>
  <c r="F415" i="2"/>
  <c r="H183" i="52"/>
  <c r="P183" i="52" s="1"/>
  <c r="C665" i="51"/>
  <c r="F411" i="2"/>
  <c r="H627" i="52"/>
  <c r="P627" i="52" s="1"/>
  <c r="C672" i="51"/>
  <c r="F407" i="2"/>
  <c r="H721" i="52"/>
  <c r="P721" i="52" s="1"/>
  <c r="C439" i="51"/>
  <c r="F403" i="2"/>
  <c r="H148" i="52"/>
  <c r="P148" i="52" s="1"/>
  <c r="C710" i="51"/>
  <c r="F399" i="2"/>
  <c r="H618" i="52"/>
  <c r="P618" i="52" s="1"/>
  <c r="C167" i="51"/>
  <c r="F395" i="2"/>
  <c r="H61" i="52"/>
  <c r="P61" i="52" s="1"/>
  <c r="C490" i="51"/>
  <c r="F391" i="2"/>
  <c r="H656" i="52"/>
  <c r="P656" i="52" s="1"/>
  <c r="C519" i="51"/>
  <c r="F387" i="2"/>
  <c r="H205" i="52"/>
  <c r="P205" i="52" s="1"/>
  <c r="C458" i="51"/>
  <c r="F383" i="2"/>
  <c r="H10" i="52"/>
  <c r="P10" i="52" s="1"/>
  <c r="C447" i="51"/>
  <c r="F379" i="2"/>
  <c r="H153" i="52"/>
  <c r="P153" i="52" s="1"/>
  <c r="C359" i="51"/>
  <c r="F375" i="2"/>
  <c r="H93" i="52"/>
  <c r="P93" i="52" s="1"/>
  <c r="C109" i="51"/>
  <c r="F371" i="2"/>
  <c r="H107" i="52"/>
  <c r="P107" i="52" s="1"/>
  <c r="C724" i="51"/>
  <c r="F367" i="2"/>
  <c r="H728" i="52"/>
  <c r="P728" i="52" s="1"/>
  <c r="C136" i="51"/>
  <c r="F363" i="2"/>
  <c r="H307" i="52"/>
  <c r="P307" i="52" s="1"/>
  <c r="C494" i="51"/>
  <c r="F359" i="2"/>
  <c r="H64" i="52"/>
  <c r="P64" i="52" s="1"/>
  <c r="C412" i="51"/>
  <c r="F355" i="2"/>
  <c r="H102" i="52"/>
  <c r="P102" i="52" s="1"/>
  <c r="C107" i="51"/>
  <c r="F351" i="2"/>
  <c r="H42" i="52"/>
  <c r="P42" i="52" s="1"/>
  <c r="C242" i="51"/>
  <c r="F347" i="2"/>
  <c r="H519" i="52"/>
  <c r="P519" i="52" s="1"/>
  <c r="C419" i="51"/>
  <c r="F343" i="2"/>
  <c r="H46" i="52"/>
  <c r="P46" i="52" s="1"/>
  <c r="C108" i="51"/>
  <c r="F339" i="2"/>
  <c r="H228" i="52"/>
  <c r="P228" i="52" s="1"/>
  <c r="C497" i="51"/>
  <c r="F335" i="2"/>
  <c r="H395" i="52"/>
  <c r="P395" i="52" s="1"/>
  <c r="C159" i="51"/>
  <c r="F331" i="2"/>
  <c r="H94" i="52"/>
  <c r="P94" i="52" s="1"/>
  <c r="C495" i="51"/>
  <c r="F327" i="2"/>
  <c r="H487" i="52"/>
  <c r="P487" i="52" s="1"/>
  <c r="C438" i="51"/>
  <c r="F323" i="2"/>
  <c r="H134" i="52"/>
  <c r="P134" i="52" s="1"/>
  <c r="C55" i="51"/>
  <c r="F319" i="2"/>
  <c r="H297" i="52"/>
  <c r="P297" i="52" s="1"/>
  <c r="C440" i="51"/>
  <c r="F315" i="2"/>
  <c r="H342" i="52"/>
  <c r="P342" i="52" s="1"/>
  <c r="C613" i="51"/>
  <c r="F311" i="2"/>
  <c r="H67" i="52"/>
  <c r="P67" i="52" s="1"/>
  <c r="C584" i="51"/>
  <c r="F307" i="2"/>
  <c r="H381" i="52"/>
  <c r="P381" i="52" s="1"/>
  <c r="C189" i="51"/>
  <c r="F303" i="2"/>
  <c r="H291" i="52"/>
  <c r="P291" i="52" s="1"/>
  <c r="C50" i="51"/>
  <c r="F299" i="2"/>
  <c r="H163" i="52"/>
  <c r="P163" i="52" s="1"/>
  <c r="C27" i="51"/>
  <c r="F295" i="2"/>
  <c r="H321" i="52"/>
  <c r="P321" i="52" s="1"/>
  <c r="C579" i="51"/>
  <c r="F291" i="2"/>
  <c r="H652" i="52"/>
  <c r="P652" i="52" s="1"/>
  <c r="C546" i="51"/>
  <c r="F287" i="2"/>
  <c r="H213" i="52"/>
  <c r="P213" i="52" s="1"/>
  <c r="C391" i="51"/>
  <c r="F283" i="2"/>
  <c r="H309" i="52"/>
  <c r="P309" i="52" s="1"/>
  <c r="C428" i="51"/>
  <c r="F279" i="2"/>
  <c r="H204" i="52"/>
  <c r="P204" i="52" s="1"/>
  <c r="C481" i="51"/>
  <c r="F275" i="2"/>
  <c r="H212" i="52"/>
  <c r="P212" i="52" s="1"/>
  <c r="C515" i="51"/>
  <c r="F271" i="2"/>
  <c r="H105" i="52"/>
  <c r="P105" i="52" s="1"/>
  <c r="C608" i="51"/>
  <c r="F267" i="2"/>
  <c r="H718" i="52"/>
  <c r="P718" i="52" s="1"/>
  <c r="C236" i="51"/>
  <c r="F263" i="2"/>
  <c r="H500" i="52"/>
  <c r="P500" i="52" s="1"/>
  <c r="C682" i="51"/>
  <c r="F259" i="2"/>
  <c r="H518" i="52"/>
  <c r="P518" i="52" s="1"/>
  <c r="C113" i="51"/>
  <c r="F255" i="2"/>
  <c r="H716" i="52"/>
  <c r="P716" i="52" s="1"/>
  <c r="C185" i="51"/>
  <c r="F251" i="2"/>
  <c r="H145" i="52"/>
  <c r="P145" i="52" s="1"/>
  <c r="C140" i="51"/>
  <c r="F247" i="2"/>
  <c r="H397" i="52"/>
  <c r="C293" i="51"/>
  <c r="F243" i="2"/>
  <c r="H20" i="52"/>
  <c r="P20" i="52" s="1"/>
  <c r="C384" i="51"/>
  <c r="F239" i="2"/>
  <c r="H33" i="52"/>
  <c r="P33" i="52" s="1"/>
  <c r="C685" i="51"/>
  <c r="F235" i="2"/>
  <c r="H404" i="52"/>
  <c r="P404" i="52" s="1"/>
  <c r="C567" i="51"/>
  <c r="F223" i="2"/>
  <c r="H675" i="52"/>
  <c r="P675" i="52" s="1"/>
  <c r="C86" i="51"/>
  <c r="F219" i="2"/>
  <c r="H317" i="52"/>
  <c r="P317" i="52" s="1"/>
  <c r="C272" i="51"/>
  <c r="F215" i="2"/>
  <c r="H336" i="52"/>
  <c r="P336" i="52" s="1"/>
  <c r="C311" i="51"/>
  <c r="F211" i="2"/>
  <c r="H634" i="52"/>
  <c r="P634" i="52" s="1"/>
  <c r="C619" i="51"/>
  <c r="F207" i="2"/>
  <c r="H735" i="52"/>
  <c r="P735" i="52" s="1"/>
  <c r="C469" i="51"/>
  <c r="F203" i="2"/>
  <c r="H41" i="52"/>
  <c r="P41" i="52" s="1"/>
  <c r="C405" i="51"/>
  <c r="F199" i="2"/>
  <c r="H167" i="52"/>
  <c r="P167" i="52" s="1"/>
  <c r="C323" i="51"/>
  <c r="F195" i="2"/>
  <c r="H17" i="52"/>
  <c r="P17" i="52" s="1"/>
  <c r="C524" i="51"/>
  <c r="F191" i="2"/>
  <c r="H335" i="52"/>
  <c r="P335" i="52" s="1"/>
  <c r="C424" i="51"/>
  <c r="F187" i="2"/>
  <c r="H152" i="52"/>
  <c r="P152" i="52" s="1"/>
  <c r="C744" i="51"/>
  <c r="F183" i="2"/>
  <c r="H669" i="52"/>
  <c r="P669" i="52" s="1"/>
  <c r="C187" i="51"/>
  <c r="F179" i="2"/>
  <c r="H57" i="52"/>
  <c r="P57" i="52" s="1"/>
  <c r="C267" i="51"/>
  <c r="F175" i="2"/>
  <c r="H115" i="52"/>
  <c r="P115" i="52" s="1"/>
  <c r="C83" i="51"/>
  <c r="F171" i="2"/>
  <c r="H260" i="52"/>
  <c r="P260" i="52" s="1"/>
  <c r="C114" i="51"/>
  <c r="F167" i="2"/>
  <c r="H84" i="52"/>
  <c r="P84" i="52" s="1"/>
  <c r="C585" i="51"/>
  <c r="F163" i="2"/>
  <c r="H419" i="52"/>
  <c r="P419" i="52" s="1"/>
  <c r="C421" i="51"/>
  <c r="F159" i="2"/>
  <c r="H739" i="52"/>
  <c r="P739" i="52" s="1"/>
  <c r="C485" i="51"/>
  <c r="F155" i="2"/>
  <c r="H72" i="52"/>
  <c r="P72" i="52" s="1"/>
  <c r="C173" i="51"/>
  <c r="F151" i="2"/>
  <c r="H210" i="52"/>
  <c r="P210" i="52" s="1"/>
  <c r="C219" i="51"/>
  <c r="F147" i="2"/>
  <c r="H405" i="52"/>
  <c r="P405" i="52" s="1"/>
  <c r="C474" i="51"/>
  <c r="F143" i="2"/>
  <c r="H702" i="52"/>
  <c r="P702" i="52" s="1"/>
  <c r="C629" i="51"/>
  <c r="F139" i="2"/>
  <c r="H700" i="52"/>
  <c r="P700" i="52" s="1"/>
  <c r="C502" i="51"/>
  <c r="F135" i="2"/>
  <c r="H725" i="52"/>
  <c r="P725" i="52" s="1"/>
  <c r="C13" i="51"/>
  <c r="F131" i="2"/>
  <c r="H332" i="52"/>
  <c r="P332" i="52" s="1"/>
  <c r="C142" i="51"/>
  <c r="F127" i="2"/>
  <c r="H256" i="52"/>
  <c r="P256" i="52" s="1"/>
  <c r="C380" i="51"/>
  <c r="F123" i="2"/>
  <c r="H378" i="52"/>
  <c r="P378" i="52" s="1"/>
  <c r="C62" i="51"/>
  <c r="F119" i="2"/>
  <c r="H328" i="52"/>
  <c r="P328" i="52" s="1"/>
  <c r="C390" i="51"/>
  <c r="F115" i="2"/>
  <c r="H636" i="52"/>
  <c r="P636" i="52" s="1"/>
  <c r="C673" i="51"/>
  <c r="F111" i="2"/>
  <c r="H387" i="52"/>
  <c r="P387" i="52" s="1"/>
  <c r="C206" i="51"/>
  <c r="F107" i="2"/>
  <c r="H379" i="52"/>
  <c r="P379" i="52" s="1"/>
  <c r="C336" i="51"/>
  <c r="F103" i="2"/>
  <c r="H475" i="52"/>
  <c r="P475" i="52" s="1"/>
  <c r="C177" i="51"/>
  <c r="F99" i="2"/>
  <c r="H329" i="52"/>
  <c r="P329" i="52" s="1"/>
  <c r="C702" i="51"/>
  <c r="F95" i="2"/>
  <c r="H701" i="52"/>
  <c r="P701" i="52" s="1"/>
  <c r="C141" i="51"/>
  <c r="F91" i="2"/>
  <c r="H446" i="52"/>
  <c r="P446" i="52" s="1"/>
  <c r="C543" i="51"/>
  <c r="F87" i="2"/>
  <c r="H447" i="52"/>
  <c r="P447" i="52" s="1"/>
  <c r="C347" i="51"/>
  <c r="F83" i="2"/>
  <c r="H346" i="52"/>
  <c r="P346" i="52" s="1"/>
  <c r="C288" i="51"/>
  <c r="F79" i="2"/>
  <c r="H274" i="52"/>
  <c r="P274" i="52" s="1"/>
  <c r="C513" i="51"/>
  <c r="F75" i="2"/>
  <c r="H532" i="52"/>
  <c r="P532" i="52" s="1"/>
  <c r="C25" i="51"/>
  <c r="F71" i="2"/>
  <c r="H217" i="52"/>
  <c r="P217" i="52" s="1"/>
  <c r="C42" i="51"/>
  <c r="F67" i="2"/>
  <c r="H301" i="52"/>
  <c r="P301" i="52" s="1"/>
  <c r="C610" i="51"/>
  <c r="F63" i="2"/>
  <c r="H373" i="52"/>
  <c r="P373" i="52" s="1"/>
  <c r="C644" i="51"/>
  <c r="F59" i="2"/>
  <c r="H60" i="52"/>
  <c r="P60" i="52" s="1"/>
  <c r="C371" i="51"/>
  <c r="F55" i="2"/>
  <c r="H677" i="52"/>
  <c r="P677" i="52" s="1"/>
  <c r="C169" i="51"/>
  <c r="F51" i="2"/>
  <c r="H506" i="52"/>
  <c r="P506" i="52" s="1"/>
  <c r="C532" i="51"/>
  <c r="F47" i="2"/>
  <c r="H617" i="52"/>
  <c r="P617" i="52" s="1"/>
  <c r="C407" i="51"/>
  <c r="F43" i="2"/>
  <c r="H109" i="52"/>
  <c r="P109" i="52" s="1"/>
  <c r="C255" i="51"/>
  <c r="F39" i="2"/>
  <c r="H348" i="52"/>
  <c r="P348" i="52" s="1"/>
  <c r="C748" i="51"/>
  <c r="F35" i="2"/>
  <c r="H606" i="52"/>
  <c r="P606" i="52" s="1"/>
  <c r="C150" i="51"/>
  <c r="F31" i="2"/>
  <c r="H27" i="52"/>
  <c r="P27" i="52" s="1"/>
  <c r="C460" i="51"/>
  <c r="F27" i="2"/>
  <c r="H88" i="52"/>
  <c r="P88" i="52" s="1"/>
  <c r="C386" i="51"/>
  <c r="F23" i="2"/>
  <c r="C87" i="51"/>
  <c r="F19" i="2"/>
  <c r="H151" i="52"/>
  <c r="P151" i="52" s="1"/>
  <c r="C302" i="51"/>
  <c r="F15" i="2"/>
  <c r="C274" i="51"/>
  <c r="F11" i="2"/>
  <c r="H11" i="52"/>
  <c r="P11" i="52" s="1"/>
  <c r="F254" i="51"/>
  <c r="C765" i="2"/>
  <c r="K563" i="51"/>
  <c r="D766" i="2"/>
  <c r="J207" i="52"/>
  <c r="M207" i="52" s="1"/>
  <c r="K99" i="51"/>
  <c r="K174" i="54"/>
  <c r="J614" i="52"/>
  <c r="K701" i="51"/>
  <c r="J220" i="52"/>
  <c r="O220" i="52" s="1"/>
  <c r="B563" i="51"/>
  <c r="B766" i="2"/>
  <c r="C207" i="52"/>
  <c r="E88" i="51"/>
  <c r="E508" i="54"/>
  <c r="E248" i="51"/>
  <c r="E191" i="54"/>
  <c r="C95" i="51"/>
  <c r="F752" i="2"/>
  <c r="H421" i="52"/>
  <c r="C34" i="51"/>
  <c r="F740" i="2"/>
  <c r="H258" i="52"/>
  <c r="C343" i="51"/>
  <c r="F736" i="2"/>
  <c r="H695" i="52"/>
  <c r="P695" i="52" s="1"/>
  <c r="C680" i="51"/>
  <c r="F726" i="2"/>
  <c r="H741" i="52"/>
  <c r="P741" i="52" s="1"/>
  <c r="C168" i="51"/>
  <c r="F714" i="2"/>
  <c r="H707" i="52"/>
  <c r="P707" i="52" s="1"/>
  <c r="C123" i="51"/>
  <c r="F702" i="2"/>
  <c r="H155" i="52"/>
  <c r="P155" i="52" s="1"/>
  <c r="C580" i="51"/>
  <c r="F690" i="2"/>
  <c r="H13" i="52"/>
  <c r="P13" i="52" s="1"/>
  <c r="C588" i="51"/>
  <c r="F678" i="2"/>
  <c r="H490" i="52"/>
  <c r="P490" i="52" s="1"/>
  <c r="C71" i="51"/>
  <c r="F666" i="2"/>
  <c r="H189" i="52"/>
  <c r="P189" i="52" s="1"/>
  <c r="C31" i="51"/>
  <c r="F654" i="2"/>
  <c r="H469" i="52"/>
  <c r="P469" i="52" s="1"/>
  <c r="C560" i="51"/>
  <c r="F642" i="2"/>
  <c r="H594" i="52"/>
  <c r="P594" i="52" s="1"/>
  <c r="C63" i="51"/>
  <c r="F630" i="2"/>
  <c r="H219" i="52"/>
  <c r="P219" i="52" s="1"/>
  <c r="C433" i="51"/>
  <c r="F618" i="2"/>
  <c r="H91" i="52"/>
  <c r="P91" i="52" s="1"/>
  <c r="C642" i="51"/>
  <c r="F606" i="2"/>
  <c r="H558" i="52"/>
  <c r="P558" i="52" s="1"/>
  <c r="C403" i="51"/>
  <c r="F594" i="2"/>
  <c r="H673" i="52"/>
  <c r="P673" i="52" s="1"/>
  <c r="C230" i="51"/>
  <c r="F582" i="2"/>
  <c r="H362" i="52"/>
  <c r="P362" i="52" s="1"/>
  <c r="C754" i="51"/>
  <c r="F570" i="2"/>
  <c r="H630" i="52"/>
  <c r="P630" i="52" s="1"/>
  <c r="C53" i="51"/>
  <c r="F558" i="2"/>
  <c r="H312" i="52"/>
  <c r="P312" i="52" s="1"/>
  <c r="C326" i="51"/>
  <c r="F546" i="2"/>
  <c r="H473" i="52"/>
  <c r="P473" i="52" s="1"/>
  <c r="C300" i="51"/>
  <c r="F526" i="2"/>
  <c r="H316" i="52"/>
  <c r="P316" i="52" s="1"/>
  <c r="C72" i="51"/>
  <c r="F522" i="2"/>
  <c r="H461" i="52"/>
  <c r="P461" i="52" s="1"/>
  <c r="C339" i="51"/>
  <c r="F518" i="2"/>
  <c r="H277" i="52"/>
  <c r="P277" i="52" s="1"/>
  <c r="C603" i="51"/>
  <c r="F514" i="2"/>
  <c r="H140" i="52"/>
  <c r="P140" i="52" s="1"/>
  <c r="C277" i="51"/>
  <c r="F510" i="2"/>
  <c r="H131" i="52"/>
  <c r="P131" i="52" s="1"/>
  <c r="C691" i="51"/>
  <c r="F506" i="2"/>
  <c r="H637" i="52"/>
  <c r="P637" i="52" s="1"/>
  <c r="C612" i="51"/>
  <c r="F502" i="2"/>
  <c r="H270" i="52"/>
  <c r="P270" i="52" s="1"/>
  <c r="C214" i="51"/>
  <c r="F498" i="2"/>
  <c r="H564" i="52"/>
  <c r="P564" i="52" s="1"/>
  <c r="C399" i="51"/>
  <c r="F494" i="2"/>
  <c r="H524" i="52"/>
  <c r="P524" i="52" s="1"/>
  <c r="C75" i="51"/>
  <c r="F490" i="2"/>
  <c r="H305" i="52"/>
  <c r="P305" i="52" s="1"/>
  <c r="C264" i="51"/>
  <c r="F486" i="2"/>
  <c r="H359" i="52"/>
  <c r="P359" i="52" s="1"/>
  <c r="C615" i="51"/>
  <c r="F482" i="2"/>
  <c r="H635" i="52"/>
  <c r="P635" i="52" s="1"/>
  <c r="C21" i="51"/>
  <c r="F478" i="2"/>
  <c r="H135" i="52"/>
  <c r="P135" i="52" s="1"/>
  <c r="C600" i="51"/>
  <c r="F474" i="2"/>
  <c r="H407" i="52"/>
  <c r="P407" i="52" s="1"/>
  <c r="C175" i="51"/>
  <c r="F470" i="2"/>
  <c r="H517" i="52"/>
  <c r="P517" i="52" s="1"/>
  <c r="C578" i="51"/>
  <c r="F466" i="2"/>
  <c r="H418" i="52"/>
  <c r="P418" i="52" s="1"/>
  <c r="C334" i="51"/>
  <c r="F462" i="2"/>
  <c r="H454" i="52"/>
  <c r="P454" i="52" s="1"/>
  <c r="C111" i="51"/>
  <c r="F458" i="2"/>
  <c r="H289" i="52"/>
  <c r="P289" i="52" s="1"/>
  <c r="C538" i="51"/>
  <c r="F454" i="2"/>
  <c r="H437" i="52"/>
  <c r="P437" i="52" s="1"/>
  <c r="C500" i="51"/>
  <c r="F450" i="2"/>
  <c r="H170" i="52"/>
  <c r="P170" i="52" s="1"/>
  <c r="C445" i="51"/>
  <c r="F446" i="2"/>
  <c r="H553" i="52"/>
  <c r="P553" i="52" s="1"/>
  <c r="C80" i="51"/>
  <c r="F442" i="2"/>
  <c r="H480" i="52"/>
  <c r="P480" i="52" s="1"/>
  <c r="C193" i="51"/>
  <c r="F438" i="2"/>
  <c r="H330" i="52"/>
  <c r="P330" i="52" s="1"/>
  <c r="C135" i="51"/>
  <c r="F434" i="2"/>
  <c r="H390" i="52"/>
  <c r="P390" i="52" s="1"/>
  <c r="C178" i="51"/>
  <c r="F430" i="2"/>
  <c r="H462" i="52"/>
  <c r="P462" i="52" s="1"/>
  <c r="C202" i="51"/>
  <c r="F426" i="2"/>
  <c r="H123" i="52"/>
  <c r="P123" i="52" s="1"/>
  <c r="C131" i="51"/>
  <c r="F422" i="2"/>
  <c r="H705" i="52"/>
  <c r="P705" i="52" s="1"/>
  <c r="C209" i="51"/>
  <c r="F418" i="2"/>
  <c r="H370" i="52"/>
  <c r="P370" i="52" s="1"/>
  <c r="C661" i="51"/>
  <c r="F414" i="2"/>
  <c r="H633" i="52"/>
  <c r="P633" i="52" s="1"/>
  <c r="C589" i="51"/>
  <c r="F410" i="2"/>
  <c r="H662" i="52"/>
  <c r="P662" i="52" s="1"/>
  <c r="C473" i="51"/>
  <c r="F406" i="2"/>
  <c r="H154" i="52"/>
  <c r="P154" i="52" s="1"/>
  <c r="C621" i="51"/>
  <c r="F402" i="2"/>
  <c r="H196" i="52"/>
  <c r="P196" i="52" s="1"/>
  <c r="C755" i="51"/>
  <c r="F398" i="2"/>
  <c r="H431" i="52"/>
  <c r="P431" i="52" s="1"/>
  <c r="C489" i="51"/>
  <c r="F394" i="2"/>
  <c r="H664" i="52"/>
  <c r="P664" i="52" s="1"/>
  <c r="C525" i="51"/>
  <c r="F390" i="2"/>
  <c r="H243" i="52"/>
  <c r="P243" i="52" s="1"/>
  <c r="C487" i="51"/>
  <c r="F386" i="2"/>
  <c r="H51" i="52"/>
  <c r="P51" i="52" s="1"/>
  <c r="C477" i="51"/>
  <c r="F382" i="2"/>
  <c r="H578" i="52"/>
  <c r="P578" i="52" s="1"/>
  <c r="C263" i="51"/>
  <c r="F378" i="2"/>
  <c r="H603" i="52"/>
  <c r="P603" i="52" s="1"/>
  <c r="C322" i="51"/>
  <c r="F374" i="2"/>
  <c r="H265" i="52"/>
  <c r="P265" i="52" s="1"/>
  <c r="C607" i="51"/>
  <c r="F370" i="2"/>
  <c r="H737" i="52"/>
  <c r="P737" i="52" s="1"/>
  <c r="C259" i="51"/>
  <c r="F366" i="2"/>
  <c r="H740" i="52"/>
  <c r="P740" i="52" s="1"/>
  <c r="C166" i="51"/>
  <c r="F362" i="2"/>
  <c r="H211" i="52"/>
  <c r="P211" i="52" s="1"/>
  <c r="C401" i="51"/>
  <c r="F358" i="2"/>
  <c r="H23" i="52"/>
  <c r="P23" i="52" s="1"/>
  <c r="C356" i="51"/>
  <c r="F354" i="2"/>
  <c r="H417" i="52"/>
  <c r="P417" i="52" s="1"/>
  <c r="C122" i="51"/>
  <c r="F350" i="2"/>
  <c r="H528" i="52"/>
  <c r="P528" i="52" s="1"/>
  <c r="C408" i="51"/>
  <c r="F346" i="2"/>
  <c r="H261" i="52"/>
  <c r="P261" i="52" s="1"/>
  <c r="C562" i="51"/>
  <c r="F342" i="2"/>
  <c r="H432" i="52"/>
  <c r="P432" i="52" s="1"/>
  <c r="C319" i="51"/>
  <c r="F338" i="2"/>
  <c r="H376" i="52"/>
  <c r="P376" i="52" s="1"/>
  <c r="C139" i="51"/>
  <c r="F334" i="2"/>
  <c r="H295" i="52"/>
  <c r="P295" i="52" s="1"/>
  <c r="C669" i="51"/>
  <c r="F330" i="2"/>
  <c r="H729" i="52"/>
  <c r="P729" i="52" s="1"/>
  <c r="C365" i="51"/>
  <c r="F326" i="2"/>
  <c r="H323" i="52"/>
  <c r="P323" i="52" s="1"/>
  <c r="C355" i="51"/>
  <c r="F322" i="2"/>
  <c r="H703" i="52"/>
  <c r="P703" i="52" s="1"/>
  <c r="C631" i="51"/>
  <c r="F318" i="2"/>
  <c r="H596" i="52"/>
  <c r="P596" i="52" s="1"/>
  <c r="C757" i="51"/>
  <c r="F314" i="2"/>
  <c r="H663" i="52"/>
  <c r="P663" i="52" s="1"/>
  <c r="C509" i="51"/>
  <c r="F310" i="2"/>
  <c r="H318" i="52"/>
  <c r="P318" i="52" s="1"/>
  <c r="C482" i="51"/>
  <c r="F306" i="2"/>
  <c r="H112" i="52"/>
  <c r="P112" i="52" s="1"/>
  <c r="C29" i="51"/>
  <c r="F302" i="2"/>
  <c r="H365" i="52"/>
  <c r="P365" i="52" s="1"/>
  <c r="C505" i="51"/>
  <c r="F298" i="2"/>
  <c r="H646" i="52"/>
  <c r="P646" i="52" s="1"/>
  <c r="C321" i="51"/>
  <c r="F294" i="2"/>
  <c r="H298" i="52"/>
  <c r="P298" i="52" s="1"/>
  <c r="C756" i="51"/>
  <c r="F290" i="2"/>
  <c r="H690" i="52"/>
  <c r="P690" i="52" s="1"/>
  <c r="C406" i="51"/>
  <c r="F286" i="2"/>
  <c r="H711" i="52"/>
  <c r="P711" i="52" s="1"/>
  <c r="C432" i="51"/>
  <c r="F282" i="2"/>
  <c r="H352" i="52"/>
  <c r="P352" i="52" s="1"/>
  <c r="C695" i="51"/>
  <c r="F278" i="2"/>
  <c r="H742" i="52"/>
  <c r="P742" i="52" s="1"/>
  <c r="C475" i="51"/>
  <c r="F274" i="2"/>
  <c r="H66" i="52"/>
  <c r="P66" i="52" s="1"/>
  <c r="C684" i="51"/>
  <c r="F270" i="2"/>
  <c r="H434" i="52"/>
  <c r="P434" i="52" s="1"/>
  <c r="C617" i="51"/>
  <c r="F266" i="2"/>
  <c r="H715" i="52"/>
  <c r="P715" i="52" s="1"/>
  <c r="C455" i="51"/>
  <c r="F262" i="2"/>
  <c r="H661" i="52"/>
  <c r="P661" i="52" s="1"/>
  <c r="C299" i="51"/>
  <c r="F258" i="2"/>
  <c r="H568" i="52"/>
  <c r="P568" i="52" s="1"/>
  <c r="C215" i="51"/>
  <c r="F254" i="2"/>
  <c r="H598" i="52"/>
  <c r="P598" i="52" s="1"/>
  <c r="C708" i="51"/>
  <c r="F250" i="2"/>
  <c r="H492" i="52"/>
  <c r="P492" i="52" s="1"/>
  <c r="C548" i="51"/>
  <c r="F246" i="2"/>
  <c r="H435" i="52"/>
  <c r="P435" i="52" s="1"/>
  <c r="C77" i="51"/>
  <c r="F242" i="2"/>
  <c r="H503" i="52"/>
  <c r="P503" i="52" s="1"/>
  <c r="C449" i="51"/>
  <c r="F238" i="2"/>
  <c r="H118" i="52"/>
  <c r="P118" i="52" s="1"/>
  <c r="C542" i="51"/>
  <c r="F234" i="2"/>
  <c r="H86" i="52"/>
  <c r="P86" i="52" s="1"/>
  <c r="C270" i="51"/>
  <c r="F222" i="2"/>
  <c r="H670" i="52"/>
  <c r="P670" i="52" s="1"/>
  <c r="C92" i="51"/>
  <c r="F218" i="2"/>
  <c r="H642" i="52"/>
  <c r="P642" i="52" s="1"/>
  <c r="C700" i="51"/>
  <c r="F214" i="2"/>
  <c r="H425" i="52"/>
  <c r="P425" i="52" s="1"/>
  <c r="C483" i="51"/>
  <c r="F210" i="2"/>
  <c r="H48" i="52"/>
  <c r="P48" i="52" s="1"/>
  <c r="C354" i="51"/>
  <c r="F206" i="2"/>
  <c r="H28" i="52"/>
  <c r="P28" i="52" s="1"/>
  <c r="C350" i="51"/>
  <c r="F202" i="2"/>
  <c r="H98" i="52"/>
  <c r="P98" i="52" s="1"/>
  <c r="C295" i="51"/>
  <c r="F198" i="2"/>
  <c r="H287" i="52"/>
  <c r="P287" i="52" s="1"/>
  <c r="C415" i="51"/>
  <c r="F194" i="2"/>
  <c r="H79" i="52"/>
  <c r="P79" i="52" s="1"/>
  <c r="C736" i="51"/>
  <c r="F190" i="2"/>
  <c r="H193" i="52"/>
  <c r="P193" i="52" s="1"/>
  <c r="C654" i="51"/>
  <c r="F186" i="2"/>
  <c r="H733" i="52"/>
  <c r="P733" i="52" s="1"/>
  <c r="C315" i="51"/>
  <c r="F182" i="2"/>
  <c r="H694" i="52"/>
  <c r="P694" i="52" s="1"/>
  <c r="C493" i="51"/>
  <c r="F178" i="2"/>
  <c r="H738" i="52"/>
  <c r="P738" i="52" s="1"/>
  <c r="C210" i="51"/>
  <c r="F174" i="2"/>
  <c r="H146" i="52"/>
  <c r="M146" i="52" s="1"/>
  <c r="C555" i="51"/>
  <c r="F170" i="2"/>
  <c r="H641" i="52"/>
  <c r="P641" i="52" s="1"/>
  <c r="C226" i="51"/>
  <c r="F166" i="2"/>
  <c r="H159" i="52"/>
  <c r="P159" i="52" s="1"/>
  <c r="C716" i="51"/>
  <c r="F162" i="2"/>
  <c r="H615" i="52"/>
  <c r="P615" i="52" s="1"/>
  <c r="C420" i="51"/>
  <c r="F158" i="2"/>
  <c r="H49" i="52"/>
  <c r="P49" i="52" s="1"/>
  <c r="C540" i="51"/>
  <c r="F154" i="2"/>
  <c r="H18" i="52"/>
  <c r="P18" i="52" s="1"/>
  <c r="C39" i="51"/>
  <c r="F150" i="2"/>
  <c r="H426" i="52"/>
  <c r="P426" i="52" s="1"/>
  <c r="C392" i="51"/>
  <c r="F146" i="2"/>
  <c r="H714" i="52"/>
  <c r="P714" i="52" s="1"/>
  <c r="C435" i="51"/>
  <c r="F142" i="2"/>
  <c r="H667" i="52"/>
  <c r="P667" i="52" s="1"/>
  <c r="C520" i="51"/>
  <c r="F138" i="2"/>
  <c r="H720" i="52"/>
  <c r="P720" i="52" s="1"/>
  <c r="C171" i="51"/>
  <c r="F134" i="2"/>
  <c r="H37" i="52"/>
  <c r="P37" i="52" s="1"/>
  <c r="C129" i="51"/>
  <c r="F130" i="2"/>
  <c r="H456" i="52"/>
  <c r="P456" i="52" s="1"/>
  <c r="C163" i="51"/>
  <c r="F126" i="2"/>
  <c r="H244" i="52"/>
  <c r="P244" i="52" s="1"/>
  <c r="C28" i="51"/>
  <c r="F122" i="2"/>
  <c r="H559" i="52"/>
  <c r="P559" i="52" s="1"/>
  <c r="C662" i="51"/>
  <c r="F118" i="2"/>
  <c r="H505" i="52"/>
  <c r="P505" i="52" s="1"/>
  <c r="C660" i="51"/>
  <c r="F114" i="2"/>
  <c r="H647" i="52"/>
  <c r="P647" i="52" s="1"/>
  <c r="C382" i="51"/>
  <c r="F110" i="2"/>
  <c r="H351" i="52"/>
  <c r="P351" i="52" s="1"/>
  <c r="C625" i="51"/>
  <c r="F106" i="2"/>
  <c r="H481" i="52"/>
  <c r="P481" i="52" s="1"/>
  <c r="C192" i="51"/>
  <c r="F102" i="2"/>
  <c r="H227" i="52"/>
  <c r="P227" i="52" s="1"/>
  <c r="C370" i="51"/>
  <c r="F98" i="2"/>
  <c r="H632" i="52"/>
  <c r="P632" i="52" s="1"/>
  <c r="C160" i="51"/>
  <c r="F94" i="2"/>
  <c r="H600" i="52"/>
  <c r="P600" i="52" s="1"/>
  <c r="C23" i="51"/>
  <c r="F90" i="2"/>
  <c r="H218" i="52"/>
  <c r="P218" i="52" s="1"/>
  <c r="C134" i="51"/>
  <c r="F86" i="2"/>
  <c r="H173" i="52"/>
  <c r="P173" i="52" s="1"/>
  <c r="C43" i="51"/>
  <c r="F82" i="2"/>
  <c r="H186" i="52"/>
  <c r="P186" i="52" s="1"/>
  <c r="C79" i="51"/>
  <c r="F78" i="2"/>
  <c r="H182" i="52"/>
  <c r="P182" i="52" s="1"/>
  <c r="C698" i="51"/>
  <c r="F74" i="2"/>
  <c r="H412" i="52"/>
  <c r="P412" i="52" s="1"/>
  <c r="C697" i="51"/>
  <c r="F70" i="2"/>
  <c r="H668" i="52"/>
  <c r="P668" i="52" s="1"/>
  <c r="C118" i="51"/>
  <c r="F66" i="2"/>
  <c r="H313" i="52"/>
  <c r="P313" i="52" s="1"/>
  <c r="C429" i="51"/>
  <c r="F62" i="2"/>
  <c r="H609" i="52"/>
  <c r="P609" i="52" s="1"/>
  <c r="C346" i="51"/>
  <c r="F58" i="2"/>
  <c r="H382" i="52"/>
  <c r="P382" i="52" s="1"/>
  <c r="C671" i="51"/>
  <c r="F54" i="2"/>
  <c r="H582" i="52"/>
  <c r="P582" i="52" s="1"/>
  <c r="C467" i="51"/>
  <c r="F50" i="2"/>
  <c r="H640" i="52"/>
  <c r="P640" i="52" s="1"/>
  <c r="C93" i="51"/>
  <c r="F46" i="2"/>
  <c r="H230" i="52"/>
  <c r="P230" i="52" s="1"/>
  <c r="C176" i="51"/>
  <c r="F42" i="2"/>
  <c r="H502" i="52"/>
  <c r="P502" i="52" s="1"/>
  <c r="C32" i="51"/>
  <c r="F38" i="2"/>
  <c r="H229" i="52"/>
  <c r="P229" i="52" s="1"/>
  <c r="C268" i="51"/>
  <c r="F34" i="2"/>
  <c r="H623" i="52"/>
  <c r="P623" i="52" s="1"/>
  <c r="C463" i="51"/>
  <c r="F30" i="2"/>
  <c r="H70" i="52"/>
  <c r="P70" i="52" s="1"/>
  <c r="C133" i="51"/>
  <c r="F26" i="2"/>
  <c r="H143" i="52"/>
  <c r="P143" i="52" s="1"/>
  <c r="C388" i="51"/>
  <c r="F22" i="2"/>
  <c r="C496" i="51"/>
  <c r="F18" i="2"/>
  <c r="H624" i="52"/>
  <c r="P624" i="52" s="1"/>
  <c r="C385" i="51"/>
  <c r="F14" i="2"/>
  <c r="C586" i="51"/>
  <c r="F10" i="2"/>
  <c r="F338" i="51"/>
  <c r="C768" i="2"/>
  <c r="F633" i="51"/>
  <c r="C764" i="2"/>
  <c r="F88" i="51"/>
  <c r="C762" i="2"/>
  <c r="G563" i="51"/>
  <c r="E766" i="2"/>
  <c r="I207" i="52"/>
  <c r="G99" i="51"/>
  <c r="I614" i="52"/>
  <c r="G174" i="54"/>
  <c r="G701" i="51"/>
  <c r="I220" i="52"/>
  <c r="W753" i="1"/>
  <c r="X753" i="1" s="1"/>
  <c r="I421" i="52"/>
  <c r="G675" i="51"/>
  <c r="I410" i="52"/>
  <c r="G655" i="51"/>
  <c r="I201" i="52"/>
  <c r="G34" i="51"/>
  <c r="I258" i="52"/>
  <c r="G343" i="51"/>
  <c r="I695" i="52"/>
  <c r="W733" i="1"/>
  <c r="I655" i="52"/>
  <c r="G479" i="51"/>
  <c r="G723" i="51"/>
  <c r="I483" i="52"/>
  <c r="G680" i="51"/>
  <c r="I741" i="52"/>
  <c r="G212" i="51"/>
  <c r="I350" i="52"/>
  <c r="G149" i="51"/>
  <c r="I423" i="52"/>
  <c r="G168" i="51"/>
  <c r="I707" i="52"/>
  <c r="G145" i="51"/>
  <c r="I458" i="52"/>
  <c r="G753" i="51"/>
  <c r="I687" i="52"/>
  <c r="W701" i="1"/>
  <c r="I155" i="52"/>
  <c r="G123" i="51"/>
  <c r="G678" i="51"/>
  <c r="I413" i="52"/>
  <c r="G198" i="51"/>
  <c r="I444" i="52"/>
  <c r="G580" i="51"/>
  <c r="I13" i="52"/>
  <c r="G275" i="51"/>
  <c r="I284" i="52"/>
  <c r="G565" i="51"/>
  <c r="I457" i="52"/>
  <c r="G588" i="51"/>
  <c r="I490" i="52"/>
  <c r="G636" i="51"/>
  <c r="I586" i="52"/>
  <c r="G664" i="51"/>
  <c r="I566" i="52"/>
  <c r="G71" i="51"/>
  <c r="I189" i="52"/>
  <c r="G749" i="51"/>
  <c r="I588" i="52"/>
  <c r="W657" i="1"/>
  <c r="X657" i="1" s="1"/>
  <c r="I369" i="52"/>
  <c r="G717" i="51"/>
  <c r="G31" i="51"/>
  <c r="I469" i="52"/>
  <c r="W649" i="1"/>
  <c r="X649" i="1" s="1"/>
  <c r="I302" i="52"/>
  <c r="G461" i="51"/>
  <c r="I482" i="52"/>
  <c r="G560" i="51"/>
  <c r="I594" i="52"/>
  <c r="G734" i="51"/>
  <c r="I388" i="52"/>
  <c r="G517" i="51"/>
  <c r="I214" i="52"/>
  <c r="G63" i="51"/>
  <c r="I219" i="52"/>
  <c r="W625" i="1"/>
  <c r="X625" i="1" s="1"/>
  <c r="I540" i="52"/>
  <c r="G105" i="51"/>
  <c r="G59" i="51"/>
  <c r="I234" i="52"/>
  <c r="G433" i="51"/>
  <c r="I91" i="52"/>
  <c r="G200" i="51"/>
  <c r="I126" i="52"/>
  <c r="G694" i="51"/>
  <c r="I625" i="52"/>
  <c r="G642" i="51"/>
  <c r="I558" i="52"/>
  <c r="G162" i="51"/>
  <c r="I526" i="52"/>
  <c r="G208" i="51"/>
  <c r="I344" i="52"/>
  <c r="G403" i="51"/>
  <c r="I673" i="52"/>
  <c r="G237" i="51"/>
  <c r="I132" i="52"/>
  <c r="W585" i="1"/>
  <c r="X585" i="1" s="1"/>
  <c r="I516" i="52"/>
  <c r="G230" i="51"/>
  <c r="I362" i="52"/>
  <c r="G418" i="51"/>
  <c r="I544" i="52"/>
  <c r="G549" i="51"/>
  <c r="I386" i="52"/>
  <c r="G754" i="51"/>
  <c r="I630" i="52"/>
  <c r="G699" i="51"/>
  <c r="I226" i="52"/>
  <c r="G309" i="51"/>
  <c r="I422" i="52"/>
  <c r="G53" i="51"/>
  <c r="I312" i="52"/>
  <c r="G537" i="51"/>
  <c r="I285" i="52"/>
  <c r="G15" i="51"/>
  <c r="I311" i="52"/>
  <c r="G326" i="51"/>
  <c r="I473" i="52"/>
  <c r="G471" i="51"/>
  <c r="I394" i="52"/>
  <c r="G291" i="51"/>
  <c r="I470" i="52"/>
  <c r="G36" i="51"/>
  <c r="I347" i="52"/>
  <c r="G47" i="51"/>
  <c r="I122" i="52"/>
  <c r="G300" i="51"/>
  <c r="I316" i="52"/>
  <c r="G72" i="51"/>
  <c r="I461" i="52"/>
  <c r="G339" i="51"/>
  <c r="I277" i="52"/>
  <c r="G603" i="51"/>
  <c r="I140" i="52"/>
  <c r="G277" i="51"/>
  <c r="I131" i="52"/>
  <c r="G691" i="51"/>
  <c r="I637" i="52"/>
  <c r="G612" i="51"/>
  <c r="I270" i="52"/>
  <c r="G214" i="51"/>
  <c r="I564" i="52"/>
  <c r="G399" i="51"/>
  <c r="I524" i="52"/>
  <c r="W489" i="1"/>
  <c r="X489" i="1" s="1"/>
  <c r="I305" i="52"/>
  <c r="G264" i="51"/>
  <c r="I359" i="52"/>
  <c r="G615" i="51"/>
  <c r="I635" i="52"/>
  <c r="G21" i="51"/>
  <c r="I135" i="52"/>
  <c r="G600" i="51"/>
  <c r="I407" i="52"/>
  <c r="G175" i="51"/>
  <c r="I517" i="52"/>
  <c r="G578" i="51"/>
  <c r="I418" i="52"/>
  <c r="G334" i="51"/>
  <c r="I454" i="52"/>
  <c r="W457" i="1"/>
  <c r="X457" i="1" s="1"/>
  <c r="I289" i="52"/>
  <c r="G111" i="51"/>
  <c r="G538" i="51"/>
  <c r="I437" i="52"/>
  <c r="G500" i="51"/>
  <c r="I170" i="52"/>
  <c r="G445" i="51"/>
  <c r="I553" i="52"/>
  <c r="G80" i="51"/>
  <c r="I480" i="52"/>
  <c r="G193" i="51"/>
  <c r="I330" i="52"/>
  <c r="G135" i="51"/>
  <c r="I390" i="52"/>
  <c r="G178" i="51"/>
  <c r="I462" i="52"/>
  <c r="G202" i="51"/>
  <c r="I123" i="52"/>
  <c r="G131" i="51"/>
  <c r="I705" i="52"/>
  <c r="G209" i="51"/>
  <c r="I370" i="52"/>
  <c r="G661" i="51"/>
  <c r="I633" i="52"/>
  <c r="G589" i="51"/>
  <c r="I662" i="52"/>
  <c r="G473" i="51"/>
  <c r="I154" i="52"/>
  <c r="G621" i="51"/>
  <c r="I196" i="52"/>
  <c r="G755" i="51"/>
  <c r="I431" i="52"/>
  <c r="G489" i="51"/>
  <c r="I664" i="52"/>
  <c r="G525" i="51"/>
  <c r="I243" i="52"/>
  <c r="G487" i="51"/>
  <c r="I51" i="52"/>
  <c r="G477" i="51"/>
  <c r="I578" i="52"/>
  <c r="G263" i="51"/>
  <c r="I603" i="52"/>
  <c r="G322" i="51"/>
  <c r="I265" i="52"/>
  <c r="G607" i="51"/>
  <c r="I737" i="52"/>
  <c r="G259" i="51"/>
  <c r="I740" i="52"/>
  <c r="W361" i="1"/>
  <c r="X361" i="1" s="1"/>
  <c r="I211" i="52"/>
  <c r="G166" i="51"/>
  <c r="G401" i="51"/>
  <c r="I23" i="52"/>
  <c r="G356" i="51"/>
  <c r="I417" i="52"/>
  <c r="G122" i="51"/>
  <c r="I528" i="52"/>
  <c r="G408" i="51"/>
  <c r="I261" i="52"/>
  <c r="G562" i="51"/>
  <c r="I432" i="52"/>
  <c r="G319" i="51"/>
  <c r="I376" i="52"/>
  <c r="G139" i="51"/>
  <c r="I295" i="52"/>
  <c r="G669" i="51"/>
  <c r="I729" i="52"/>
  <c r="G365" i="51"/>
  <c r="I323" i="52"/>
  <c r="G355" i="51"/>
  <c r="I703" i="52"/>
  <c r="G631" i="51"/>
  <c r="I596" i="52"/>
  <c r="G757" i="51"/>
  <c r="I663" i="52"/>
  <c r="G509" i="51"/>
  <c r="I318" i="52"/>
  <c r="G482" i="51"/>
  <c r="I112" i="52"/>
  <c r="G29" i="51"/>
  <c r="I365" i="52"/>
  <c r="G505" i="51"/>
  <c r="I646" i="52"/>
  <c r="G321" i="51"/>
  <c r="I298" i="52"/>
  <c r="W289" i="1"/>
  <c r="X289" i="1" s="1"/>
  <c r="G756" i="51"/>
  <c r="I690" i="52"/>
  <c r="G406" i="51"/>
  <c r="I711" i="52"/>
  <c r="G432" i="51"/>
  <c r="I352" i="52"/>
  <c r="G695" i="51"/>
  <c r="I742" i="52"/>
  <c r="G475" i="51"/>
  <c r="I66" i="52"/>
  <c r="G684" i="51"/>
  <c r="I434" i="52"/>
  <c r="G617" i="51"/>
  <c r="I715" i="52"/>
  <c r="G455" i="51"/>
  <c r="I661" i="52"/>
  <c r="G299" i="51"/>
  <c r="I568" i="52"/>
  <c r="G215" i="51"/>
  <c r="I598" i="52"/>
  <c r="G708" i="51"/>
  <c r="I492" i="52"/>
  <c r="G548" i="51"/>
  <c r="I435" i="52"/>
  <c r="G77" i="51"/>
  <c r="I503" i="52"/>
  <c r="G449" i="51"/>
  <c r="I118" i="52"/>
  <c r="G542" i="51"/>
  <c r="I86" i="52"/>
  <c r="G270" i="51"/>
  <c r="I670" i="52"/>
  <c r="G92" i="51"/>
  <c r="I642" i="52"/>
  <c r="G700" i="51"/>
  <c r="I425" i="52"/>
  <c r="G483" i="51"/>
  <c r="I48" i="52"/>
  <c r="G354" i="51"/>
  <c r="I28" i="52"/>
  <c r="G350" i="51"/>
  <c r="I98" i="52"/>
  <c r="G295" i="51"/>
  <c r="I287" i="52"/>
  <c r="G415" i="51"/>
  <c r="I79" i="52"/>
  <c r="G736" i="51"/>
  <c r="I193" i="52"/>
  <c r="G654" i="51"/>
  <c r="I733" i="52"/>
  <c r="G315" i="51"/>
  <c r="I694" i="52"/>
  <c r="G493" i="51"/>
  <c r="I738" i="52"/>
  <c r="G210" i="51"/>
  <c r="I146" i="52"/>
  <c r="G555" i="51"/>
  <c r="I641" i="52"/>
  <c r="G226" i="51"/>
  <c r="I159" i="52"/>
  <c r="G716" i="51"/>
  <c r="I615" i="52"/>
  <c r="G420" i="51"/>
  <c r="I49" i="52"/>
  <c r="G540" i="51"/>
  <c r="I18" i="52"/>
  <c r="G39" i="51"/>
  <c r="I426" i="52"/>
  <c r="G392" i="51"/>
  <c r="I714" i="52"/>
  <c r="G435" i="51"/>
  <c r="I667" i="52"/>
  <c r="G520" i="51"/>
  <c r="I720" i="52"/>
  <c r="G171" i="51"/>
  <c r="I37" i="52"/>
  <c r="G129" i="51"/>
  <c r="I456" i="52"/>
  <c r="G163" i="51"/>
  <c r="I244" i="52"/>
  <c r="G28" i="51"/>
  <c r="I559" i="52"/>
  <c r="G662" i="51"/>
  <c r="I505" i="52"/>
  <c r="G660" i="51"/>
  <c r="I647" i="52"/>
  <c r="G382" i="51"/>
  <c r="I351" i="52"/>
  <c r="G625" i="51"/>
  <c r="I481" i="52"/>
  <c r="G192" i="51"/>
  <c r="I227" i="52"/>
  <c r="G370" i="51"/>
  <c r="I632" i="52"/>
  <c r="G160" i="51"/>
  <c r="I600" i="52"/>
  <c r="G23" i="51"/>
  <c r="I218" i="52"/>
  <c r="G134" i="51"/>
  <c r="I173" i="52"/>
  <c r="G43" i="51"/>
  <c r="I186" i="52"/>
  <c r="G79" i="51"/>
  <c r="I182" i="52"/>
  <c r="G698" i="51"/>
  <c r="I412" i="52"/>
  <c r="G697" i="51"/>
  <c r="I668" i="52"/>
  <c r="G118" i="51"/>
  <c r="I313" i="52"/>
  <c r="G429" i="51"/>
  <c r="I609" i="52"/>
  <c r="G346" i="51"/>
  <c r="I382" i="52"/>
  <c r="G671" i="51"/>
  <c r="I582" i="52"/>
  <c r="G467" i="51"/>
  <c r="I640" i="52"/>
  <c r="G93" i="51"/>
  <c r="I230" i="52"/>
  <c r="G176" i="51"/>
  <c r="I502" i="52"/>
  <c r="G32" i="51"/>
  <c r="I229" i="52"/>
  <c r="G268" i="51"/>
  <c r="I623" i="52"/>
  <c r="G463" i="51"/>
  <c r="I70" i="52"/>
  <c r="G133" i="51"/>
  <c r="I143" i="52"/>
  <c r="G496" i="51"/>
  <c r="I624" i="52"/>
  <c r="E207" i="52"/>
  <c r="I563" i="51"/>
  <c r="E614" i="52"/>
  <c r="I174" i="54"/>
  <c r="I99" i="51"/>
  <c r="E220" i="52"/>
  <c r="I701" i="51"/>
  <c r="E765" i="2"/>
  <c r="I50" i="52"/>
  <c r="I391" i="52"/>
  <c r="G359" i="54"/>
  <c r="E391" i="52"/>
  <c r="I359" i="54"/>
  <c r="K254" i="51"/>
  <c r="D765" i="2"/>
  <c r="J50" i="52"/>
  <c r="K98" i="51"/>
  <c r="K359" i="54"/>
  <c r="J391" i="52"/>
  <c r="J359" i="54"/>
  <c r="F391" i="52"/>
  <c r="L391" i="52" s="1"/>
  <c r="G620" i="51"/>
  <c r="G144" i="51"/>
  <c r="I338" i="51"/>
  <c r="I633" i="51"/>
  <c r="J701" i="51"/>
  <c r="I487" i="52"/>
  <c r="I61" i="52"/>
  <c r="I377" i="52"/>
  <c r="I212" i="52"/>
  <c r="I82" i="52"/>
  <c r="I618" i="52"/>
  <c r="I619" i="52"/>
  <c r="I141" i="52"/>
  <c r="I468" i="52"/>
  <c r="I556" i="52"/>
  <c r="I404" i="52"/>
  <c r="I513" i="52"/>
  <c r="I81" i="52"/>
  <c r="I133" i="52"/>
  <c r="I660" i="52"/>
  <c r="I307" i="52"/>
  <c r="I332" i="52"/>
  <c r="I338" i="52"/>
  <c r="I494" i="52"/>
  <c r="I188" i="52"/>
  <c r="J174" i="54"/>
  <c r="L174" i="54" s="1"/>
  <c r="M174" i="54" s="1"/>
  <c r="F614" i="52"/>
  <c r="L614" i="52" s="1"/>
  <c r="W229" i="1"/>
  <c r="X229" i="1" s="1"/>
  <c r="W225" i="1"/>
  <c r="X225" i="1" s="1"/>
  <c r="W221" i="1"/>
  <c r="X221" i="1" s="1"/>
  <c r="W217" i="1"/>
  <c r="X217" i="1" s="1"/>
  <c r="W213" i="1"/>
  <c r="X213" i="1" s="1"/>
  <c r="W209" i="1"/>
  <c r="X209" i="1" s="1"/>
  <c r="W205" i="1"/>
  <c r="X205" i="1" s="1"/>
  <c r="W201" i="1"/>
  <c r="X201" i="1" s="1"/>
  <c r="W197" i="1"/>
  <c r="X197" i="1" s="1"/>
  <c r="W193" i="1"/>
  <c r="X193" i="1" s="1"/>
  <c r="W189" i="1"/>
  <c r="X189" i="1" s="1"/>
  <c r="W185" i="1"/>
  <c r="X185" i="1" s="1"/>
  <c r="W181" i="1"/>
  <c r="X181" i="1" s="1"/>
  <c r="W177" i="1"/>
  <c r="X177" i="1" s="1"/>
  <c r="W173" i="1"/>
  <c r="X173" i="1" s="1"/>
  <c r="W169" i="1"/>
  <c r="X169" i="1" s="1"/>
  <c r="W165" i="1"/>
  <c r="X165" i="1" s="1"/>
  <c r="W161" i="1"/>
  <c r="X161" i="1" s="1"/>
  <c r="W157" i="1"/>
  <c r="X157" i="1" s="1"/>
  <c r="W153" i="1"/>
  <c r="X153" i="1" s="1"/>
  <c r="W149" i="1"/>
  <c r="X149" i="1" s="1"/>
  <c r="W145" i="1"/>
  <c r="X145" i="1" s="1"/>
  <c r="W141" i="1"/>
  <c r="X141" i="1" s="1"/>
  <c r="W137" i="1"/>
  <c r="X137" i="1" s="1"/>
  <c r="W133" i="1"/>
  <c r="X133" i="1" s="1"/>
  <c r="W129" i="1"/>
  <c r="X129" i="1" s="1"/>
  <c r="W125" i="1"/>
  <c r="X125" i="1" s="1"/>
  <c r="W121" i="1"/>
  <c r="X121" i="1" s="1"/>
  <c r="W117" i="1"/>
  <c r="X117" i="1" s="1"/>
  <c r="W113" i="1"/>
  <c r="X113" i="1" s="1"/>
  <c r="W109" i="1"/>
  <c r="X109" i="1" s="1"/>
  <c r="W105" i="1"/>
  <c r="X105" i="1" s="1"/>
  <c r="W101" i="1"/>
  <c r="X101" i="1" s="1"/>
  <c r="W97" i="1"/>
  <c r="X97" i="1" s="1"/>
  <c r="W93" i="1"/>
  <c r="X93" i="1" s="1"/>
  <c r="W89" i="1"/>
  <c r="X89" i="1" s="1"/>
  <c r="W85" i="1"/>
  <c r="X85" i="1" s="1"/>
  <c r="W81" i="1"/>
  <c r="X81" i="1" s="1"/>
  <c r="W77" i="1"/>
  <c r="X77" i="1" s="1"/>
  <c r="W73" i="1"/>
  <c r="X73" i="1" s="1"/>
  <c r="W69" i="1"/>
  <c r="X69" i="1" s="1"/>
  <c r="W65" i="1"/>
  <c r="X65" i="1" s="1"/>
  <c r="W61" i="1"/>
  <c r="X61" i="1" s="1"/>
  <c r="W57" i="1"/>
  <c r="X57" i="1" s="1"/>
  <c r="W53" i="1"/>
  <c r="X53" i="1" s="1"/>
  <c r="W49" i="1"/>
  <c r="X49" i="1" s="1"/>
  <c r="W45" i="1"/>
  <c r="X45" i="1" s="1"/>
  <c r="W41" i="1"/>
  <c r="X41" i="1" s="1"/>
  <c r="W37" i="1"/>
  <c r="X37" i="1" s="1"/>
  <c r="W33" i="1"/>
  <c r="X33" i="1" s="1"/>
  <c r="W29" i="1"/>
  <c r="X29" i="1" s="1"/>
  <c r="W25" i="1"/>
  <c r="X25" i="1" s="1"/>
  <c r="W21" i="1"/>
  <c r="X21" i="1" s="1"/>
  <c r="W17" i="1"/>
  <c r="X17" i="1" s="1"/>
  <c r="W13" i="1"/>
  <c r="X13" i="1" s="1"/>
  <c r="W9" i="1"/>
  <c r="X9" i="1" s="1"/>
  <c r="G342" i="51"/>
  <c r="J563" i="51"/>
  <c r="J99" i="51"/>
  <c r="L99" i="51" s="1"/>
  <c r="M99" i="51" s="1"/>
  <c r="I427" i="52"/>
  <c r="I291" i="52"/>
  <c r="I396" i="52"/>
  <c r="I636" i="52"/>
  <c r="G115" i="51"/>
  <c r="E767" i="2"/>
  <c r="I21" i="52"/>
  <c r="G327" i="51"/>
  <c r="I682" i="52"/>
  <c r="E763" i="2"/>
  <c r="G117" i="54"/>
  <c r="G431" i="51"/>
  <c r="G407" i="54"/>
  <c r="I601" i="52"/>
  <c r="G90" i="54"/>
  <c r="I327" i="52"/>
  <c r="G638" i="51"/>
  <c r="I541" i="52"/>
  <c r="G61" i="51"/>
  <c r="I565" i="52"/>
  <c r="G183" i="51"/>
  <c r="I689" i="52"/>
  <c r="G568" i="51"/>
  <c r="I722" i="52"/>
  <c r="G207" i="51"/>
  <c r="I392" i="52"/>
  <c r="G14" i="51"/>
  <c r="I95" i="52"/>
  <c r="G628" i="51"/>
  <c r="I538" i="52"/>
  <c r="G581" i="51"/>
  <c r="I14" i="52"/>
  <c r="G11" i="51"/>
  <c r="I252" i="52"/>
  <c r="G759" i="51"/>
  <c r="I549" i="52"/>
  <c r="G331" i="51"/>
  <c r="I58" i="52"/>
  <c r="G286" i="51"/>
  <c r="I271" i="52"/>
  <c r="G376" i="51"/>
  <c r="I9" i="52"/>
  <c r="G46" i="51"/>
  <c r="I114" i="52"/>
  <c r="G425" i="51"/>
  <c r="I197" i="52"/>
  <c r="G110" i="51"/>
  <c r="I478" i="52"/>
  <c r="G659" i="51"/>
  <c r="I529" i="52"/>
  <c r="G165" i="51"/>
  <c r="I269" i="52"/>
  <c r="G727" i="51"/>
  <c r="I713" i="52"/>
  <c r="G158" i="51"/>
  <c r="I592" i="52"/>
  <c r="G591" i="51"/>
  <c r="I100" i="52"/>
  <c r="G681" i="51"/>
  <c r="I626" i="52"/>
  <c r="G643" i="51"/>
  <c r="I551" i="52"/>
  <c r="G138" i="51"/>
  <c r="I129" i="52"/>
  <c r="G740" i="51"/>
  <c r="I508" i="52"/>
  <c r="G18" i="51"/>
  <c r="I206" i="52"/>
  <c r="G82" i="51"/>
  <c r="I76" i="52"/>
  <c r="G522" i="51"/>
  <c r="I452" i="52"/>
  <c r="G596" i="51"/>
  <c r="I416" i="52"/>
  <c r="G340" i="51"/>
  <c r="I19" i="52"/>
  <c r="G689" i="51"/>
  <c r="I554" i="52"/>
  <c r="G112" i="51"/>
  <c r="I248" i="52"/>
  <c r="G348" i="51"/>
  <c r="I240" i="52"/>
  <c r="G216" i="51"/>
  <c r="I443" i="52"/>
  <c r="G249" i="51"/>
  <c r="I459" i="52"/>
  <c r="G312" i="51"/>
  <c r="I514" i="52"/>
  <c r="G279" i="51"/>
  <c r="I510" i="52"/>
  <c r="G68" i="51"/>
  <c r="I577" i="52"/>
  <c r="G180" i="51"/>
  <c r="I681" i="52"/>
  <c r="G184" i="51"/>
  <c r="I108" i="52"/>
  <c r="G409" i="51"/>
  <c r="I730" i="52"/>
  <c r="G526" i="51"/>
  <c r="I280" i="52"/>
  <c r="G164" i="51"/>
  <c r="I35" i="52"/>
  <c r="G287" i="51"/>
  <c r="I353" i="52"/>
  <c r="G89" i="51"/>
  <c r="I245" i="52"/>
  <c r="G641" i="51"/>
  <c r="I491" i="52"/>
  <c r="G679" i="51"/>
  <c r="I527" i="52"/>
  <c r="G668" i="51"/>
  <c r="I292" i="52"/>
  <c r="G558" i="51"/>
  <c r="I539" i="52"/>
  <c r="G383" i="51"/>
  <c r="I542" i="52"/>
  <c r="G722" i="51"/>
  <c r="I550" i="52"/>
  <c r="G705" i="51"/>
  <c r="I120" i="52"/>
  <c r="G719" i="51"/>
  <c r="I686" i="52"/>
  <c r="G245" i="51"/>
  <c r="I278" i="52"/>
  <c r="G577" i="51"/>
  <c r="I337" i="52"/>
  <c r="G535" i="51"/>
  <c r="I651" i="52"/>
  <c r="G604" i="51"/>
  <c r="I523" i="52"/>
  <c r="G234" i="51"/>
  <c r="I333" i="52"/>
  <c r="G345" i="51"/>
  <c r="I87" i="52"/>
  <c r="G44" i="51"/>
  <c r="I411" i="52"/>
  <c r="G462" i="51"/>
  <c r="I224" i="52"/>
  <c r="G231" i="51"/>
  <c r="I268" i="52"/>
  <c r="G22" i="51"/>
  <c r="I414" i="52"/>
  <c r="G48" i="51"/>
  <c r="I185" i="52"/>
  <c r="G70" i="51"/>
  <c r="I345" i="52"/>
  <c r="G752" i="51"/>
  <c r="I658" i="52"/>
  <c r="G282" i="51"/>
  <c r="I449" i="52"/>
  <c r="G486" i="51"/>
  <c r="I533" i="52"/>
  <c r="G635" i="51"/>
  <c r="I674" i="52"/>
  <c r="G665" i="51"/>
  <c r="I627" i="52"/>
  <c r="G672" i="51"/>
  <c r="I721" i="52"/>
  <c r="G439" i="51"/>
  <c r="I148" i="52"/>
  <c r="G490" i="51"/>
  <c r="I656" i="52"/>
  <c r="G519" i="51"/>
  <c r="I205" i="52"/>
  <c r="G458" i="51"/>
  <c r="I10" i="52"/>
  <c r="G447" i="51"/>
  <c r="I153" i="52"/>
  <c r="G359" i="51"/>
  <c r="I93" i="52"/>
  <c r="G109" i="51"/>
  <c r="I107" i="52"/>
  <c r="G724" i="51"/>
  <c r="I728" i="52"/>
  <c r="G494" i="51"/>
  <c r="I64" i="52"/>
  <c r="G412" i="51"/>
  <c r="I102" i="52"/>
  <c r="G107" i="51"/>
  <c r="I42" i="52"/>
  <c r="G242" i="51"/>
  <c r="I519" i="52"/>
  <c r="G497" i="51"/>
  <c r="I395" i="52"/>
  <c r="G159" i="51"/>
  <c r="I94" i="52"/>
  <c r="G438" i="51"/>
  <c r="I134" i="52"/>
  <c r="G55" i="51"/>
  <c r="I297" i="52"/>
  <c r="G440" i="51"/>
  <c r="I342" i="52"/>
  <c r="G584" i="51"/>
  <c r="I381" i="52"/>
  <c r="G50" i="51"/>
  <c r="I163" i="52"/>
  <c r="G27" i="51"/>
  <c r="I321" i="52"/>
  <c r="G546" i="51"/>
  <c r="I213" i="52"/>
  <c r="G391" i="51"/>
  <c r="I309" i="52"/>
  <c r="G428" i="51"/>
  <c r="I204" i="52"/>
  <c r="G515" i="51"/>
  <c r="I105" i="52"/>
  <c r="G608" i="51"/>
  <c r="I718" i="52"/>
  <c r="G682" i="51"/>
  <c r="I518" i="52"/>
  <c r="G113" i="51"/>
  <c r="I716" i="52"/>
  <c r="G185" i="51"/>
  <c r="I145" i="52"/>
  <c r="G140" i="51"/>
  <c r="I397" i="52"/>
  <c r="G293" i="51"/>
  <c r="I20" i="52"/>
  <c r="G384" i="51"/>
  <c r="I33" i="52"/>
  <c r="G567" i="51"/>
  <c r="I675" i="52"/>
  <c r="G86" i="51"/>
  <c r="I317" i="52"/>
  <c r="G272" i="51"/>
  <c r="I336" i="52"/>
  <c r="G311" i="51"/>
  <c r="I634" i="52"/>
  <c r="G619" i="51"/>
  <c r="I735" i="52"/>
  <c r="G469" i="51"/>
  <c r="I41" i="52"/>
  <c r="G323" i="51"/>
  <c r="I17" i="52"/>
  <c r="G524" i="51"/>
  <c r="I335" i="52"/>
  <c r="G424" i="51"/>
  <c r="I152" i="52"/>
  <c r="G187" i="51"/>
  <c r="I57" i="52"/>
  <c r="G83" i="51"/>
  <c r="I260" i="52"/>
  <c r="G114" i="51"/>
  <c r="I84" i="52"/>
  <c r="G585" i="51"/>
  <c r="I419" i="52"/>
  <c r="G421" i="51"/>
  <c r="I739" i="52"/>
  <c r="G485" i="51"/>
  <c r="I72" i="52"/>
  <c r="G173" i="51"/>
  <c r="I210" i="52"/>
  <c r="G629" i="51"/>
  <c r="I700" i="52"/>
  <c r="G502" i="51"/>
  <c r="I725" i="52"/>
  <c r="G142" i="51"/>
  <c r="I256" i="52"/>
  <c r="G380" i="51"/>
  <c r="I378" i="52"/>
  <c r="G62" i="51"/>
  <c r="I328" i="52"/>
  <c r="G673" i="51"/>
  <c r="I387" i="52"/>
  <c r="G206" i="51"/>
  <c r="I379" i="52"/>
  <c r="G336" i="51"/>
  <c r="I475" i="52"/>
  <c r="G177" i="51"/>
  <c r="I329" i="52"/>
  <c r="G141" i="51"/>
  <c r="I446" i="52"/>
  <c r="G543" i="51"/>
  <c r="I447" i="52"/>
  <c r="G347" i="51"/>
  <c r="I346" i="52"/>
  <c r="G288" i="51"/>
  <c r="I274" i="52"/>
  <c r="G513" i="51"/>
  <c r="I532" i="52"/>
  <c r="G610" i="51"/>
  <c r="I373" i="52"/>
  <c r="G644" i="51"/>
  <c r="I60" i="52"/>
  <c r="G371" i="51"/>
  <c r="I677" i="52"/>
  <c r="G255" i="51"/>
  <c r="I348" i="52"/>
  <c r="G748" i="51"/>
  <c r="I606" i="52"/>
  <c r="G150" i="51"/>
  <c r="I27" i="52"/>
  <c r="G460" i="51"/>
  <c r="I88" i="52"/>
  <c r="G87" i="51"/>
  <c r="I151" i="52"/>
  <c r="G274" i="51"/>
  <c r="I11" i="52"/>
  <c r="E682" i="52"/>
  <c r="I117" i="54"/>
  <c r="I407" i="54"/>
  <c r="E601" i="52"/>
  <c r="I90" i="54"/>
  <c r="E327" i="52"/>
  <c r="K115" i="51"/>
  <c r="D767" i="2"/>
  <c r="J21" i="52"/>
  <c r="M21" i="52" s="1"/>
  <c r="N21" i="52" s="1"/>
  <c r="K327" i="51"/>
  <c r="K117" i="54"/>
  <c r="J682" i="52"/>
  <c r="D763" i="2"/>
  <c r="K431" i="51"/>
  <c r="J601" i="52"/>
  <c r="K407" i="54"/>
  <c r="J327" i="52"/>
  <c r="K90" i="54"/>
  <c r="J117" i="54"/>
  <c r="L117" i="54" s="1"/>
  <c r="M117" i="54" s="1"/>
  <c r="F682" i="52"/>
  <c r="L682" i="52" s="1"/>
  <c r="F601" i="52"/>
  <c r="L601" i="52" s="1"/>
  <c r="J407" i="54"/>
  <c r="J90" i="54"/>
  <c r="F327" i="52"/>
  <c r="L327" i="52" s="1"/>
  <c r="W770" i="1"/>
  <c r="X770" i="1" s="1"/>
  <c r="W762" i="1"/>
  <c r="X762" i="1" s="1"/>
  <c r="W754" i="1"/>
  <c r="X754" i="1" s="1"/>
  <c r="W746" i="1"/>
  <c r="X746" i="1" s="1"/>
  <c r="W738" i="1"/>
  <c r="X738" i="1" s="1"/>
  <c r="W730" i="1"/>
  <c r="X730" i="1" s="1"/>
  <c r="W722" i="1"/>
  <c r="X722" i="1" s="1"/>
  <c r="W714" i="1"/>
  <c r="X714" i="1" s="1"/>
  <c r="W706" i="1"/>
  <c r="X706" i="1" s="1"/>
  <c r="W698" i="1"/>
  <c r="X698" i="1" s="1"/>
  <c r="W690" i="1"/>
  <c r="X690" i="1" s="1"/>
  <c r="W682" i="1"/>
  <c r="X682" i="1" s="1"/>
  <c r="W674" i="1"/>
  <c r="X674" i="1" s="1"/>
  <c r="W666" i="1"/>
  <c r="X666" i="1" s="1"/>
  <c r="W658" i="1"/>
  <c r="X658" i="1" s="1"/>
  <c r="W650" i="1"/>
  <c r="X650" i="1" s="1"/>
  <c r="W642" i="1"/>
  <c r="X642" i="1" s="1"/>
  <c r="W634" i="1"/>
  <c r="X634" i="1" s="1"/>
  <c r="W618" i="1"/>
  <c r="X618" i="1" s="1"/>
  <c r="G78" i="51"/>
  <c r="I115" i="51"/>
  <c r="I254" i="51"/>
  <c r="I327" i="51"/>
  <c r="I431" i="51"/>
  <c r="I98" i="51"/>
  <c r="J317" i="51"/>
  <c r="I389" i="52"/>
  <c r="I34" i="52"/>
  <c r="I534" i="52"/>
  <c r="I228" i="52"/>
  <c r="I453" i="52"/>
  <c r="I168" i="52"/>
  <c r="I672" i="52"/>
  <c r="I583" i="52"/>
  <c r="I617" i="52"/>
  <c r="I621" i="52"/>
  <c r="I65" i="52"/>
  <c r="I669" i="52"/>
  <c r="I217" i="52"/>
  <c r="I341" i="52"/>
  <c r="I195" i="52"/>
  <c r="I405" i="52"/>
  <c r="I109" i="52"/>
  <c r="I178" i="52"/>
  <c r="C523" i="51"/>
  <c r="F412" i="2"/>
  <c r="H232" i="52"/>
  <c r="P232" i="52" s="1"/>
  <c r="C677" i="51"/>
  <c r="F408" i="2"/>
  <c r="C394" i="51"/>
  <c r="F404" i="2"/>
  <c r="C504" i="51"/>
  <c r="F400" i="2"/>
  <c r="C507" i="51"/>
  <c r="F396" i="2"/>
  <c r="C703" i="51"/>
  <c r="F392" i="2"/>
  <c r="H467" i="52"/>
  <c r="P467" i="52" s="1"/>
  <c r="C147" i="51"/>
  <c r="F388" i="2"/>
  <c r="C454" i="51"/>
  <c r="F384" i="2"/>
  <c r="C550" i="51"/>
  <c r="F380" i="2"/>
  <c r="C688" i="51"/>
  <c r="F376" i="2"/>
  <c r="C335" i="51"/>
  <c r="F372" i="2"/>
  <c r="C387" i="51"/>
  <c r="F368" i="2"/>
  <c r="C281" i="51"/>
  <c r="F364" i="2"/>
  <c r="C441" i="51"/>
  <c r="F360" i="2"/>
  <c r="C709" i="51"/>
  <c r="F356" i="2"/>
  <c r="C325" i="51"/>
  <c r="F352" i="2"/>
  <c r="C318" i="51"/>
  <c r="F348" i="2"/>
  <c r="H259" i="52"/>
  <c r="P259" i="52" s="1"/>
  <c r="C575" i="51"/>
  <c r="F344" i="2"/>
  <c r="C250" i="51"/>
  <c r="F340" i="2"/>
  <c r="C430" i="51"/>
  <c r="F336" i="2"/>
  <c r="C294" i="51"/>
  <c r="F332" i="2"/>
  <c r="C246" i="51"/>
  <c r="F328" i="2"/>
  <c r="C536" i="51"/>
  <c r="F324" i="2"/>
  <c r="C466" i="51"/>
  <c r="F320" i="2"/>
  <c r="C745" i="51"/>
  <c r="F316" i="2"/>
  <c r="C426" i="51"/>
  <c r="F312" i="2"/>
  <c r="C96" i="51"/>
  <c r="F308" i="2"/>
  <c r="C174" i="51"/>
  <c r="F304" i="2"/>
  <c r="C590" i="51"/>
  <c r="F300" i="2"/>
  <c r="C12" i="51"/>
  <c r="F296" i="2"/>
  <c r="C544" i="51"/>
  <c r="F292" i="2"/>
  <c r="H453" i="52"/>
  <c r="P453" i="52" s="1"/>
  <c r="C531" i="51"/>
  <c r="F288" i="2"/>
  <c r="H587" i="52"/>
  <c r="P587" i="52" s="1"/>
  <c r="C539" i="51"/>
  <c r="F284" i="2"/>
  <c r="C484" i="51"/>
  <c r="F280" i="2"/>
  <c r="C104" i="51"/>
  <c r="F276" i="2"/>
  <c r="H106" i="52"/>
  <c r="P106" i="52" s="1"/>
  <c r="C609" i="51"/>
  <c r="F272" i="2"/>
  <c r="C457" i="51"/>
  <c r="F268" i="2"/>
  <c r="H513" i="52"/>
  <c r="P513" i="52" s="1"/>
  <c r="C190" i="51"/>
  <c r="F264" i="2"/>
  <c r="C229" i="51"/>
  <c r="F260" i="2"/>
  <c r="C106" i="51"/>
  <c r="F256" i="2"/>
  <c r="C301" i="51"/>
  <c r="F252" i="2"/>
  <c r="C739" i="51"/>
  <c r="F248" i="2"/>
  <c r="C353" i="51"/>
  <c r="F244" i="2"/>
  <c r="C240" i="51"/>
  <c r="F240" i="2"/>
  <c r="C320" i="51"/>
  <c r="F236" i="2"/>
  <c r="H495" i="52"/>
  <c r="P495" i="52" s="1"/>
  <c r="C551" i="51"/>
  <c r="F232" i="2"/>
  <c r="C472" i="51"/>
  <c r="F224" i="2"/>
  <c r="C102" i="51"/>
  <c r="F220" i="2"/>
  <c r="C731" i="51"/>
  <c r="F216" i="2"/>
  <c r="H322" i="52"/>
  <c r="P322" i="52" s="1"/>
  <c r="C218" i="51"/>
  <c r="F212" i="2"/>
  <c r="H511" i="52"/>
  <c r="P511" i="52" s="1"/>
  <c r="C690" i="51"/>
  <c r="F208" i="2"/>
  <c r="C402" i="51"/>
  <c r="F204" i="2"/>
  <c r="C265" i="51"/>
  <c r="F200" i="2"/>
  <c r="C116" i="51"/>
  <c r="F196" i="2"/>
  <c r="C329" i="51"/>
  <c r="F192" i="2"/>
  <c r="C154" i="51"/>
  <c r="F188" i="2"/>
  <c r="H202" i="52"/>
  <c r="P202" i="52" s="1"/>
  <c r="C54" i="51"/>
  <c r="F184" i="2"/>
  <c r="C557" i="51"/>
  <c r="F180" i="2"/>
  <c r="C605" i="51"/>
  <c r="F176" i="2"/>
  <c r="C452" i="51"/>
  <c r="F172" i="2"/>
  <c r="H736" i="52"/>
  <c r="P736" i="52" s="1"/>
  <c r="C201" i="51"/>
  <c r="F168" i="2"/>
  <c r="C73" i="51"/>
  <c r="F164" i="2"/>
  <c r="C284" i="51"/>
  <c r="F160" i="2"/>
  <c r="C296" i="51"/>
  <c r="F156" i="2"/>
  <c r="H325" i="52"/>
  <c r="P325" i="52" s="1"/>
  <c r="C534" i="51"/>
  <c r="F152" i="2"/>
  <c r="C256" i="51"/>
  <c r="F148" i="2"/>
  <c r="C151" i="51"/>
  <c r="F144" i="2"/>
  <c r="C511" i="51"/>
  <c r="F140" i="2"/>
  <c r="H147" i="52"/>
  <c r="P147" i="52" s="1"/>
  <c r="C372" i="51"/>
  <c r="F136" i="2"/>
  <c r="C518" i="51"/>
  <c r="F132" i="2"/>
  <c r="C738" i="51"/>
  <c r="F128" i="2"/>
  <c r="C476" i="51"/>
  <c r="F124" i="2"/>
  <c r="C76" i="51"/>
  <c r="F120" i="2"/>
  <c r="C117" i="51"/>
  <c r="F116" i="2"/>
  <c r="C35" i="51"/>
  <c r="F112" i="2"/>
  <c r="C221" i="51"/>
  <c r="F108" i="2"/>
  <c r="C161" i="51"/>
  <c r="F104" i="2"/>
  <c r="H448" i="52"/>
  <c r="P448" i="52" s="1"/>
  <c r="C247" i="51"/>
  <c r="F100" i="2"/>
  <c r="C283" i="51"/>
  <c r="F96" i="2"/>
  <c r="C427" i="51"/>
  <c r="F92" i="2"/>
  <c r="H680" i="52"/>
  <c r="P680" i="52" s="1"/>
  <c r="C480" i="51"/>
  <c r="F88" i="2"/>
  <c r="H288" i="52"/>
  <c r="P288" i="52" s="1"/>
  <c r="C60" i="51"/>
  <c r="F84" i="2"/>
  <c r="H494" i="52"/>
  <c r="P494" i="52" s="1"/>
  <c r="C52" i="51"/>
  <c r="F80" i="2"/>
  <c r="C714" i="51"/>
  <c r="F76" i="2"/>
  <c r="H645" i="52"/>
  <c r="P645" i="52" s="1"/>
  <c r="C657" i="51"/>
  <c r="F72" i="2"/>
  <c r="H266" i="52"/>
  <c r="P266" i="52" s="1"/>
  <c r="C58" i="51"/>
  <c r="F68" i="2"/>
  <c r="H247" i="52"/>
  <c r="P247" i="52" s="1"/>
  <c r="C217" i="51"/>
  <c r="F64" i="2"/>
  <c r="H657" i="52"/>
  <c r="P657" i="52" s="1"/>
  <c r="C262" i="51"/>
  <c r="F60" i="2"/>
  <c r="C464" i="51"/>
  <c r="F56" i="2"/>
  <c r="H356" i="52"/>
  <c r="P356" i="52" s="1"/>
  <c r="C91" i="51"/>
  <c r="F52" i="2"/>
  <c r="C566" i="51"/>
  <c r="F48" i="2"/>
  <c r="H433" i="52"/>
  <c r="P433" i="52" s="1"/>
  <c r="C592" i="51"/>
  <c r="F44" i="2"/>
  <c r="H552" i="52"/>
  <c r="P552" i="52" s="1"/>
  <c r="C410" i="51"/>
  <c r="F40" i="2"/>
  <c r="H563" i="52"/>
  <c r="P563" i="52" s="1"/>
  <c r="C290" i="51"/>
  <c r="F36" i="2"/>
  <c r="H310" i="52"/>
  <c r="P310" i="52" s="1"/>
  <c r="C529" i="51"/>
  <c r="F32" i="2"/>
  <c r="H178" i="52"/>
  <c r="P178" i="52" s="1"/>
  <c r="C330" i="51"/>
  <c r="F28" i="2"/>
  <c r="C676" i="51"/>
  <c r="F24" i="2"/>
  <c r="H354" i="52"/>
  <c r="P354" i="52" s="1"/>
  <c r="C81" i="51"/>
  <c r="F20" i="2"/>
  <c r="C377" i="51"/>
  <c r="F16" i="2"/>
  <c r="C266" i="51"/>
  <c r="F12" i="2"/>
  <c r="H43" i="52"/>
  <c r="P43" i="52" s="1"/>
  <c r="F563" i="51"/>
  <c r="C766" i="2"/>
  <c r="G338" i="51"/>
  <c r="E768" i="2"/>
  <c r="I172" i="52"/>
  <c r="G633" i="51"/>
  <c r="E764" i="2"/>
  <c r="I748" i="52"/>
  <c r="G88" i="51"/>
  <c r="I180" i="52"/>
  <c r="G508" i="54"/>
  <c r="E762" i="2"/>
  <c r="G248" i="51"/>
  <c r="I455" i="52"/>
  <c r="G191" i="54"/>
  <c r="G598" i="51"/>
  <c r="I744" i="52"/>
  <c r="G541" i="51"/>
  <c r="I612" i="52"/>
  <c r="G172" i="51"/>
  <c r="I69" i="52"/>
  <c r="G223" i="51"/>
  <c r="I246" i="52"/>
  <c r="G233" i="51"/>
  <c r="I463" i="52"/>
  <c r="G222" i="51"/>
  <c r="I415" i="52"/>
  <c r="G379" i="51"/>
  <c r="I249" i="52"/>
  <c r="G358" i="51"/>
  <c r="I56" i="52"/>
  <c r="G64" i="51"/>
  <c r="I257" i="52"/>
  <c r="G693" i="51"/>
  <c r="I574" i="52"/>
  <c r="G90" i="51"/>
  <c r="I267" i="52"/>
  <c r="G33" i="51"/>
  <c r="I29" i="52"/>
  <c r="G10" i="51"/>
  <c r="I324" i="52"/>
  <c r="G199" i="51"/>
  <c r="I320" i="52"/>
  <c r="G488" i="51"/>
  <c r="I15" i="52"/>
  <c r="G456" i="51"/>
  <c r="I699" i="52"/>
  <c r="G128" i="51"/>
  <c r="I53" i="52"/>
  <c r="G601" i="51"/>
  <c r="I12" i="52"/>
  <c r="G666" i="51"/>
  <c r="I659" i="52"/>
  <c r="G307" i="51"/>
  <c r="I264" i="52"/>
  <c r="G721" i="51"/>
  <c r="I290" i="52"/>
  <c r="G57" i="51"/>
  <c r="I693" i="52"/>
  <c r="G375" i="51"/>
  <c r="I233" i="52"/>
  <c r="G119" i="51"/>
  <c r="I199" i="52"/>
  <c r="G686" i="51"/>
  <c r="I498" i="52"/>
  <c r="G720" i="51"/>
  <c r="I484" i="52"/>
  <c r="G341" i="51"/>
  <c r="I522" i="52"/>
  <c r="G69" i="51"/>
  <c r="I272" i="52"/>
  <c r="G422" i="51"/>
  <c r="I30" i="52"/>
  <c r="G599" i="51"/>
  <c r="I409" i="52"/>
  <c r="G446" i="51"/>
  <c r="I557" i="52"/>
  <c r="G181" i="51"/>
  <c r="I631" i="52"/>
  <c r="G582" i="51"/>
  <c r="I746" i="52"/>
  <c r="G289" i="51"/>
  <c r="I575" i="52"/>
  <c r="G506" i="51"/>
  <c r="I543" i="52"/>
  <c r="G49" i="51"/>
  <c r="I127" i="52"/>
  <c r="G308" i="51"/>
  <c r="I438" i="52"/>
  <c r="G465" i="51"/>
  <c r="I599" i="52"/>
  <c r="G576" i="51"/>
  <c r="I573" i="52"/>
  <c r="G362" i="51"/>
  <c r="I402" i="52"/>
  <c r="G271" i="51"/>
  <c r="I276" i="52"/>
  <c r="G292" i="51"/>
  <c r="I73" i="52"/>
  <c r="G687" i="51"/>
  <c r="I691" i="52"/>
  <c r="G696" i="51"/>
  <c r="I209" i="52"/>
  <c r="G561" i="51"/>
  <c r="I236" i="52"/>
  <c r="G368" i="51"/>
  <c r="I156" i="52"/>
  <c r="G238" i="51"/>
  <c r="I548" i="52"/>
  <c r="G649" i="51"/>
  <c r="I125" i="52"/>
  <c r="G417" i="51"/>
  <c r="I101" i="52"/>
  <c r="G304" i="51"/>
  <c r="I22" i="52"/>
  <c r="G297" i="51"/>
  <c r="I436" i="52"/>
  <c r="G760" i="51"/>
  <c r="I644" i="52"/>
  <c r="G328" i="51"/>
  <c r="I488" i="52"/>
  <c r="G640" i="51"/>
  <c r="I164" i="52"/>
  <c r="G225" i="51"/>
  <c r="I137" i="52"/>
  <c r="G120" i="51"/>
  <c r="I460" i="52"/>
  <c r="G648" i="51"/>
  <c r="I497" i="52"/>
  <c r="G545" i="51"/>
  <c r="I221" i="52"/>
  <c r="G66" i="51"/>
  <c r="I504" i="52"/>
  <c r="G41" i="51"/>
  <c r="I255" i="52"/>
  <c r="G692" i="51"/>
  <c r="I567" i="52"/>
  <c r="G146" i="51"/>
  <c r="I472" i="52"/>
  <c r="G196" i="51"/>
  <c r="I149" i="52"/>
  <c r="G243" i="51"/>
  <c r="I499" i="52"/>
  <c r="G677" i="51"/>
  <c r="I536" i="52"/>
  <c r="G394" i="51"/>
  <c r="I39" i="52"/>
  <c r="G504" i="51"/>
  <c r="I225" i="52"/>
  <c r="G507" i="51"/>
  <c r="I97" i="52"/>
  <c r="G703" i="51"/>
  <c r="I467" i="52"/>
  <c r="G147" i="51"/>
  <c r="I162" i="52"/>
  <c r="G454" i="51"/>
  <c r="I177" i="52"/>
  <c r="G550" i="51"/>
  <c r="I74" i="52"/>
  <c r="G281" i="51"/>
  <c r="I179" i="52"/>
  <c r="G441" i="51"/>
  <c r="I63" i="52"/>
  <c r="G709" i="51"/>
  <c r="I571" i="52"/>
  <c r="G325" i="51"/>
  <c r="I136" i="52"/>
  <c r="G318" i="51"/>
  <c r="I259" i="52"/>
  <c r="G575" i="51"/>
  <c r="I139" i="52"/>
  <c r="G250" i="51"/>
  <c r="I355" i="52"/>
  <c r="G430" i="51"/>
  <c r="I476" i="52"/>
  <c r="G294" i="51"/>
  <c r="I231" i="52"/>
  <c r="G246" i="51"/>
  <c r="I160" i="52"/>
  <c r="G536" i="51"/>
  <c r="I676" i="52"/>
  <c r="G466" i="51"/>
  <c r="I128" i="52"/>
  <c r="G745" i="51"/>
  <c r="I537" i="52"/>
  <c r="G426" i="51"/>
  <c r="I52" i="52"/>
  <c r="G96" i="51"/>
  <c r="I286" i="52"/>
  <c r="G174" i="51"/>
  <c r="I364" i="52"/>
  <c r="G12" i="51"/>
  <c r="I570" i="52"/>
  <c r="G531" i="51"/>
  <c r="I587" i="52"/>
  <c r="G539" i="51"/>
  <c r="I393" i="52"/>
  <c r="G104" i="51"/>
  <c r="I106" i="52"/>
  <c r="G609" i="51"/>
  <c r="I654" i="52"/>
  <c r="G190" i="51"/>
  <c r="I731" i="52"/>
  <c r="G106" i="51"/>
  <c r="I279" i="52"/>
  <c r="G301" i="51"/>
  <c r="I92" i="52"/>
  <c r="G353" i="51"/>
  <c r="I36" i="52"/>
  <c r="G320" i="51"/>
  <c r="I495" i="52"/>
  <c r="G472" i="51"/>
  <c r="I650" i="52"/>
  <c r="G731" i="51"/>
  <c r="I322" i="52"/>
  <c r="G218" i="51"/>
  <c r="I511" i="52"/>
  <c r="G690" i="51"/>
  <c r="I749" i="52"/>
  <c r="G402" i="51"/>
  <c r="I24" i="52"/>
  <c r="G265" i="51"/>
  <c r="I110" i="52"/>
  <c r="G154" i="51"/>
  <c r="I202" i="52"/>
  <c r="G54" i="51"/>
  <c r="I144" i="52"/>
  <c r="G557" i="51"/>
  <c r="I717" i="52"/>
  <c r="G605" i="51"/>
  <c r="I678" i="52"/>
  <c r="G452" i="51"/>
  <c r="I736" i="52"/>
  <c r="G201" i="51"/>
  <c r="I706" i="52"/>
  <c r="G73" i="51"/>
  <c r="I181" i="52"/>
  <c r="G296" i="51"/>
  <c r="I325" i="52"/>
  <c r="G534" i="51"/>
  <c r="I263" i="52"/>
  <c r="G256" i="51"/>
  <c r="I535" i="52"/>
  <c r="G511" i="51"/>
  <c r="I147" i="52"/>
  <c r="G372" i="51"/>
  <c r="I692" i="52"/>
  <c r="G518" i="51"/>
  <c r="I375" i="52"/>
  <c r="G738" i="51"/>
  <c r="I579" i="52"/>
  <c r="G476" i="51"/>
  <c r="I361" i="52"/>
  <c r="G76" i="51"/>
  <c r="I622" i="52"/>
  <c r="G117" i="51"/>
  <c r="I555" i="52"/>
  <c r="G35" i="51"/>
  <c r="I157" i="52"/>
  <c r="G221" i="51"/>
  <c r="I374" i="52"/>
  <c r="G161" i="51"/>
  <c r="I448" i="52"/>
  <c r="G247" i="51"/>
  <c r="I464" i="52"/>
  <c r="G283" i="51"/>
  <c r="I103" i="52"/>
  <c r="G427" i="51"/>
  <c r="I680" i="52"/>
  <c r="G480" i="51"/>
  <c r="I288" i="52"/>
  <c r="G52" i="51"/>
  <c r="I250" i="52"/>
  <c r="G714" i="51"/>
  <c r="I645" i="52"/>
  <c r="G58" i="51"/>
  <c r="I247" i="52"/>
  <c r="G217" i="51"/>
  <c r="I657" i="52"/>
  <c r="G262" i="51"/>
  <c r="I31" i="52"/>
  <c r="G464" i="51"/>
  <c r="I356" i="52"/>
  <c r="G410" i="51"/>
  <c r="I563" i="52"/>
  <c r="G290" i="51"/>
  <c r="I310" i="52"/>
  <c r="G676" i="51"/>
  <c r="I354" i="52"/>
  <c r="G81" i="51"/>
  <c r="I339" i="52"/>
  <c r="G266" i="51"/>
  <c r="I43" i="52"/>
  <c r="I508" i="54"/>
  <c r="E180" i="52"/>
  <c r="I191" i="54"/>
  <c r="E455" i="52"/>
  <c r="K338" i="51"/>
  <c r="L338" i="51" s="1"/>
  <c r="M338" i="51" s="1"/>
  <c r="D768" i="2"/>
  <c r="J172" i="52"/>
  <c r="O172" i="52" s="1"/>
  <c r="K633" i="51"/>
  <c r="D764" i="2"/>
  <c r="J748" i="52"/>
  <c r="M748" i="52" s="1"/>
  <c r="K88" i="51"/>
  <c r="L88" i="51" s="1"/>
  <c r="M88" i="51" s="1"/>
  <c r="D762" i="2"/>
  <c r="J180" i="52"/>
  <c r="K508" i="54"/>
  <c r="K248" i="51"/>
  <c r="L248" i="51" s="1"/>
  <c r="M248" i="51" s="1"/>
  <c r="J455" i="52"/>
  <c r="K191" i="54"/>
  <c r="J508" i="54"/>
  <c r="L508" i="54" s="1"/>
  <c r="M508" i="54" s="1"/>
  <c r="F180" i="52"/>
  <c r="L180" i="52" s="1"/>
  <c r="J191" i="54"/>
  <c r="F455" i="52"/>
  <c r="L455" i="52" s="1"/>
  <c r="G378" i="51"/>
  <c r="J115" i="51"/>
  <c r="L115" i="51" s="1"/>
  <c r="M115" i="51" s="1"/>
  <c r="J254" i="51"/>
  <c r="J327" i="51"/>
  <c r="J431" i="51"/>
  <c r="J98" i="51"/>
  <c r="K317" i="51"/>
  <c r="H571" i="52"/>
  <c r="P571" i="52" s="1"/>
  <c r="H92" i="52"/>
  <c r="P92" i="52" s="1"/>
  <c r="H231" i="52"/>
  <c r="P231" i="52" s="1"/>
  <c r="H162" i="52"/>
  <c r="P162" i="52" s="1"/>
  <c r="H97" i="52"/>
  <c r="P97" i="52" s="1"/>
  <c r="H654" i="52"/>
  <c r="P654" i="52" s="1"/>
  <c r="H717" i="52"/>
  <c r="P717" i="52" s="1"/>
  <c r="H36" i="52"/>
  <c r="P36" i="52" s="1"/>
  <c r="H749" i="52"/>
  <c r="P749" i="52" s="1"/>
  <c r="H706" i="52"/>
  <c r="P706" i="52" s="1"/>
  <c r="H361" i="52"/>
  <c r="P361" i="52" s="1"/>
  <c r="H374" i="52"/>
  <c r="P374" i="52" s="1"/>
  <c r="H579" i="52"/>
  <c r="P579" i="52" s="1"/>
  <c r="H279" i="52"/>
  <c r="P279" i="52" s="1"/>
  <c r="I420" i="52"/>
  <c r="I367" i="52"/>
  <c r="I158" i="52"/>
  <c r="I203" i="52"/>
  <c r="I702" i="52"/>
  <c r="I450" i="52"/>
  <c r="I183" i="52"/>
  <c r="I115" i="52"/>
  <c r="I67" i="52"/>
  <c r="I403" i="52"/>
  <c r="I46" i="52"/>
  <c r="I652" i="52"/>
  <c r="I671" i="52"/>
  <c r="I701" i="52"/>
  <c r="I334" i="52"/>
  <c r="I500" i="52"/>
  <c r="I710" i="52"/>
  <c r="I471" i="52"/>
  <c r="I560" i="52"/>
  <c r="I301" i="52"/>
  <c r="I708" i="52"/>
  <c r="I506" i="52"/>
  <c r="I167" i="52"/>
  <c r="I266" i="52"/>
  <c r="M349" i="52"/>
  <c r="N349" i="52" s="1"/>
  <c r="M239" i="52"/>
  <c r="N239" i="52" s="1"/>
  <c r="M61" i="52"/>
  <c r="M273" i="52"/>
  <c r="M743" i="52"/>
  <c r="N743" i="52" s="1"/>
  <c r="M212" i="52"/>
  <c r="M628" i="52"/>
  <c r="M236" i="52"/>
  <c r="N236" i="52" s="1"/>
  <c r="M63" i="52"/>
  <c r="M135" i="52"/>
  <c r="N135" i="52" s="1"/>
  <c r="M226" i="52"/>
  <c r="M632" i="52"/>
  <c r="M572" i="52"/>
  <c r="N572" i="52" s="1"/>
  <c r="M336" i="52"/>
  <c r="M542" i="52"/>
  <c r="M474" i="52"/>
  <c r="M490" i="52"/>
  <c r="N490" i="52" s="1"/>
  <c r="M429" i="52"/>
  <c r="M403" i="52"/>
  <c r="M699" i="52"/>
  <c r="M688" i="52"/>
  <c r="M548" i="52"/>
  <c r="M607" i="52"/>
  <c r="M384" i="52"/>
  <c r="M253" i="52"/>
  <c r="M691" i="52"/>
  <c r="M583" i="52"/>
  <c r="M84" i="52"/>
  <c r="M533" i="52"/>
  <c r="M414" i="52"/>
  <c r="M407" i="52"/>
  <c r="M74" i="52"/>
  <c r="M599" i="52"/>
  <c r="M165" i="52"/>
  <c r="M495" i="52"/>
  <c r="N495" i="52" s="1"/>
  <c r="M311" i="52"/>
  <c r="M118" i="52"/>
  <c r="M443" i="52"/>
  <c r="M638" i="52"/>
  <c r="N638" i="52" s="1"/>
  <c r="M727" i="52"/>
  <c r="M729" i="52"/>
  <c r="M428" i="52"/>
  <c r="N428" i="52" s="1"/>
  <c r="M32" i="52"/>
  <c r="M110" i="52"/>
  <c r="M56" i="52"/>
  <c r="M33" i="52"/>
  <c r="M12" i="52"/>
  <c r="M177" i="52"/>
  <c r="M532" i="52"/>
  <c r="M478" i="52"/>
  <c r="M630" i="52"/>
  <c r="M229" i="52"/>
  <c r="M723" i="52"/>
  <c r="M256" i="52"/>
  <c r="M182" i="52"/>
  <c r="M516" i="52"/>
  <c r="M250" i="52"/>
  <c r="M435" i="52"/>
  <c r="M121" i="52"/>
  <c r="M227" i="52"/>
  <c r="M72" i="52"/>
  <c r="M214" i="52"/>
  <c r="M17" i="52"/>
  <c r="M629" i="52"/>
  <c r="M512" i="52"/>
  <c r="N512" i="52" s="1"/>
  <c r="M314" i="52"/>
  <c r="M667" i="52"/>
  <c r="M299" i="52"/>
  <c r="N299" i="52" s="1"/>
  <c r="M560" i="52"/>
  <c r="M329" i="52"/>
  <c r="N329" i="52" s="1"/>
  <c r="M592" i="52"/>
  <c r="M338" i="52"/>
  <c r="M271" i="52"/>
  <c r="M692" i="52"/>
  <c r="N692" i="52" s="1"/>
  <c r="M222" i="52"/>
  <c r="M9" i="52"/>
  <c r="M279" i="52"/>
  <c r="N279" i="52" s="1"/>
  <c r="M665" i="52"/>
  <c r="M326" i="52"/>
  <c r="M700" i="52"/>
  <c r="M324" i="52"/>
  <c r="M325" i="52"/>
  <c r="M446" i="52"/>
  <c r="M624" i="52"/>
  <c r="M496" i="52"/>
  <c r="N496" i="52" s="1"/>
  <c r="M477" i="52"/>
  <c r="N477" i="52" s="1"/>
  <c r="M158" i="52"/>
  <c r="N158" i="52" s="1"/>
  <c r="M203" i="52"/>
  <c r="N203" i="52" s="1"/>
  <c r="M562" i="52"/>
  <c r="M62" i="52"/>
  <c r="M225" i="52"/>
  <c r="N225" i="52" s="1"/>
  <c r="M82" i="52"/>
  <c r="M47" i="52"/>
  <c r="M457" i="52"/>
  <c r="M437" i="52"/>
  <c r="M438" i="52"/>
  <c r="N438" i="52" s="1"/>
  <c r="M42" i="52"/>
  <c r="M160" i="52"/>
  <c r="M575" i="52"/>
  <c r="M553" i="52"/>
  <c r="N553" i="52" s="1"/>
  <c r="M388" i="52"/>
  <c r="M168" i="52"/>
  <c r="M25" i="52"/>
  <c r="M413" i="52"/>
  <c r="M546" i="52"/>
  <c r="M697" i="52"/>
  <c r="M241" i="52"/>
  <c r="M484" i="52"/>
  <c r="M52" i="52"/>
  <c r="M223" i="52"/>
  <c r="M559" i="52"/>
  <c r="M581" i="52"/>
  <c r="M362" i="52"/>
  <c r="M439" i="52"/>
  <c r="M499" i="52"/>
  <c r="M595" i="52"/>
  <c r="M85" i="52"/>
  <c r="M357" i="52"/>
  <c r="M397" i="52"/>
  <c r="M398" i="52"/>
  <c r="N398" i="52" s="1"/>
  <c r="M498" i="52"/>
  <c r="M485" i="52"/>
  <c r="M725" i="52"/>
  <c r="M487" i="52"/>
  <c r="N487" i="52" s="1"/>
  <c r="M420" i="52"/>
  <c r="N420" i="52" s="1"/>
  <c r="M509" i="52"/>
  <c r="N509" i="52" s="1"/>
  <c r="M164" i="52"/>
  <c r="N164" i="52" s="1"/>
  <c r="M76" i="52"/>
  <c r="N76" i="52" s="1"/>
  <c r="M125" i="52"/>
  <c r="N125" i="52" s="1"/>
  <c r="M656" i="52"/>
  <c r="N656" i="52" s="1"/>
  <c r="M132" i="52"/>
  <c r="N132" i="52" s="1"/>
  <c r="M593" i="52"/>
  <c r="N593" i="52" s="1"/>
  <c r="M655" i="52"/>
  <c r="M35" i="52"/>
  <c r="M527" i="52"/>
  <c r="M590" i="52"/>
  <c r="M259" i="52"/>
  <c r="M144" i="52"/>
  <c r="M613" i="52"/>
  <c r="M702" i="52"/>
  <c r="M608" i="52"/>
  <c r="M156" i="52"/>
  <c r="M427" i="52"/>
  <c r="M679" i="52"/>
  <c r="M489" i="52"/>
  <c r="M238" i="52"/>
  <c r="M686" i="52"/>
  <c r="M183" i="52"/>
  <c r="M28" i="52"/>
  <c r="M578" i="52"/>
  <c r="M619" i="52"/>
  <c r="M411" i="52"/>
  <c r="M642" i="52"/>
  <c r="M568" i="52"/>
  <c r="M64" i="52"/>
  <c r="M67" i="52"/>
  <c r="M698" i="52"/>
  <c r="M340" i="52"/>
  <c r="M194" i="52"/>
  <c r="M184" i="52"/>
  <c r="N184" i="52" s="1"/>
  <c r="M661" i="52"/>
  <c r="N661" i="52" s="1"/>
  <c r="M422" i="52"/>
  <c r="N422" i="52" s="1"/>
  <c r="M170" i="52"/>
  <c r="N170" i="52" s="1"/>
  <c r="M497" i="52"/>
  <c r="M122" i="52"/>
  <c r="M625" i="52"/>
  <c r="N625" i="52" s="1"/>
  <c r="M141" i="52"/>
  <c r="M596" i="52"/>
  <c r="N596" i="52" s="1"/>
  <c r="M675" i="52"/>
  <c r="N675" i="52" s="1"/>
  <c r="M690" i="52"/>
  <c r="M353" i="52"/>
  <c r="N353" i="52" s="1"/>
  <c r="M245" i="52"/>
  <c r="N245" i="52" s="1"/>
  <c r="M444" i="52"/>
  <c r="M261" i="52"/>
  <c r="N261" i="52" s="1"/>
  <c r="M576" i="52"/>
  <c r="M738" i="52"/>
  <c r="M204" i="52"/>
  <c r="M376" i="52"/>
  <c r="M687" i="52"/>
  <c r="M19" i="52"/>
  <c r="M556" i="52"/>
  <c r="M95" i="52"/>
  <c r="M584" i="52"/>
  <c r="M465" i="52"/>
  <c r="M436" i="52"/>
  <c r="M198" i="52"/>
  <c r="M375" i="52"/>
  <c r="M678" i="52"/>
  <c r="M130" i="52"/>
  <c r="M522" i="52"/>
  <c r="N522" i="52" s="1"/>
  <c r="M309" i="52"/>
  <c r="M49" i="52"/>
  <c r="M617" i="52"/>
  <c r="M136" i="52"/>
  <c r="N136" i="52" s="1"/>
  <c r="M503" i="52"/>
  <c r="M652" i="52"/>
  <c r="M449" i="52"/>
  <c r="N449" i="52" s="1"/>
  <c r="M520" i="52"/>
  <c r="M205" i="52"/>
  <c r="M470" i="52"/>
  <c r="N470" i="52" s="1"/>
  <c r="M318" i="52"/>
  <c r="M589" i="52"/>
  <c r="M308" i="52"/>
  <c r="M257" i="52"/>
  <c r="N257" i="52" s="1"/>
  <c r="M669" i="52"/>
  <c r="M208" i="52"/>
  <c r="M615" i="52"/>
  <c r="M269" i="52"/>
  <c r="N269" i="52" s="1"/>
  <c r="M334" i="52"/>
  <c r="M653" i="52"/>
  <c r="M133" i="52"/>
  <c r="M650" i="52"/>
  <c r="M105" i="52"/>
  <c r="M129" i="52"/>
  <c r="M651" i="52"/>
  <c r="M591" i="52"/>
  <c r="N591" i="52" s="1"/>
  <c r="M195" i="52"/>
  <c r="M24" i="52"/>
  <c r="M274" i="52"/>
  <c r="M352" i="52"/>
  <c r="N352" i="52" s="1"/>
  <c r="M393" i="52"/>
  <c r="M609" i="52"/>
  <c r="M191" i="52"/>
  <c r="M103" i="52"/>
  <c r="M634" i="52"/>
  <c r="M267" i="52"/>
  <c r="M408" i="52"/>
  <c r="M525" i="52"/>
  <c r="M59" i="52"/>
  <c r="M262" i="52"/>
  <c r="M26" i="52"/>
  <c r="M104" i="52"/>
  <c r="M440" i="52"/>
  <c r="M54" i="52"/>
  <c r="M150" i="52"/>
  <c r="M732" i="52"/>
  <c r="M708" i="52"/>
  <c r="M588" i="52"/>
  <c r="M380" i="52"/>
  <c r="M89" i="52"/>
  <c r="M218" i="52"/>
  <c r="M339" i="52"/>
  <c r="M188" i="52"/>
  <c r="N188" i="52" s="1"/>
  <c r="M387" i="52"/>
  <c r="M50" i="52"/>
  <c r="M466" i="52"/>
  <c r="M283" i="52"/>
  <c r="M382" i="52"/>
  <c r="M22" i="52"/>
  <c r="N22" i="52" s="1"/>
  <c r="M120" i="52"/>
  <c r="N120" i="52" s="1"/>
  <c r="M51" i="52"/>
  <c r="N51" i="52" s="1"/>
  <c r="M557" i="52"/>
  <c r="N557" i="52" s="1"/>
  <c r="M330" i="52"/>
  <c r="N330" i="52" s="1"/>
  <c r="M539" i="52"/>
  <c r="N539" i="52" s="1"/>
  <c r="M459" i="52"/>
  <c r="N459" i="52" s="1"/>
  <c r="M747" i="52"/>
  <c r="N747" i="52" s="1"/>
  <c r="M276" i="52"/>
  <c r="N276" i="52" s="1"/>
  <c r="M124" i="52"/>
  <c r="N124" i="52" s="1"/>
  <c r="M30" i="52"/>
  <c r="N30" i="52" s="1"/>
  <c r="M664" i="52"/>
  <c r="N664" i="52" s="1"/>
  <c r="M501" i="52"/>
  <c r="N501" i="52" s="1"/>
  <c r="M389" i="52"/>
  <c r="N389" i="52" s="1"/>
  <c r="M337" i="52"/>
  <c r="N337" i="52" s="1"/>
  <c r="M333" i="52"/>
  <c r="N333" i="52" s="1"/>
  <c r="M268" i="52"/>
  <c r="N268" i="52" s="1"/>
  <c r="M464" i="52"/>
  <c r="N464" i="52" s="1"/>
  <c r="M293" i="52"/>
  <c r="N293" i="52" s="1"/>
  <c r="M730" i="52"/>
  <c r="N730" i="52" s="1"/>
  <c r="M213" i="52"/>
  <c r="N213" i="52" s="1"/>
  <c r="M670" i="52"/>
  <c r="N670" i="52" s="1"/>
  <c r="M297" i="52"/>
  <c r="N297" i="52" s="1"/>
  <c r="M537" i="52"/>
  <c r="N537" i="52" s="1"/>
  <c r="M123" i="52"/>
  <c r="N123" i="52" s="1"/>
  <c r="M321" i="52"/>
  <c r="N321" i="52" s="1"/>
  <c r="M343" i="52"/>
  <c r="M486" i="52"/>
  <c r="N486" i="52" s="1"/>
  <c r="M179" i="52"/>
  <c r="N179" i="52" s="1"/>
  <c r="M115" i="52"/>
  <c r="N115" i="52" s="1"/>
  <c r="M385" i="52"/>
  <c r="N385" i="52" s="1"/>
  <c r="M55" i="52"/>
  <c r="N55" i="52" s="1"/>
  <c r="M745" i="52"/>
  <c r="N745" i="52" s="1"/>
  <c r="M187" i="52"/>
  <c r="N187" i="52" s="1"/>
  <c r="M235" i="52"/>
  <c r="N235" i="52" s="1"/>
  <c r="M176" i="52"/>
  <c r="N176" i="52" s="1"/>
  <c r="M585" i="52"/>
  <c r="M554" i="52"/>
  <c r="M319" i="52"/>
  <c r="M228" i="52"/>
  <c r="M369" i="52"/>
  <c r="M286" i="52"/>
  <c r="M285" i="52"/>
  <c r="M402" i="52"/>
  <c r="M108" i="52"/>
  <c r="M620" i="52"/>
  <c r="M713" i="52"/>
  <c r="M545" i="52"/>
  <c r="M323" i="52"/>
  <c r="M672" i="52"/>
  <c r="M724" i="52"/>
  <c r="M23" i="52"/>
  <c r="M742" i="52"/>
  <c r="M538" i="52"/>
  <c r="N538" i="52" s="1"/>
  <c r="M462" i="52"/>
  <c r="M468" i="52"/>
  <c r="M106" i="52"/>
  <c r="N106" i="52" s="1"/>
  <c r="M282" i="52"/>
  <c r="N282" i="52" s="1"/>
  <c r="M210" i="52"/>
  <c r="M58" i="52"/>
  <c r="M291" i="52"/>
  <c r="M234" i="52"/>
  <c r="M716" i="52"/>
  <c r="M663" i="52"/>
  <c r="M728" i="52"/>
  <c r="N728" i="52" s="1"/>
  <c r="M360" i="52"/>
  <c r="M233" i="52"/>
  <c r="M98" i="52"/>
  <c r="M401" i="52"/>
  <c r="M409" i="52"/>
  <c r="M366" i="52"/>
  <c r="M621" i="52"/>
  <c r="M91" i="52"/>
  <c r="M626" i="52"/>
  <c r="M671" i="52"/>
  <c r="M48" i="52"/>
  <c r="M126" i="52"/>
  <c r="M368" i="52"/>
  <c r="M721" i="52"/>
  <c r="M426" i="52"/>
  <c r="M15" i="52"/>
  <c r="M381" i="52"/>
  <c r="M217" i="52"/>
  <c r="M101" i="52"/>
  <c r="M500" i="52"/>
  <c r="M206" i="52"/>
  <c r="M660" i="52"/>
  <c r="M746" i="52"/>
  <c r="M137" i="52"/>
  <c r="M390" i="52"/>
  <c r="M471" i="52"/>
  <c r="M707" i="52"/>
  <c r="N707" i="52" s="1"/>
  <c r="M255" i="52"/>
  <c r="M332" i="52"/>
  <c r="M695" i="52"/>
  <c r="N695" i="52" s="1"/>
  <c r="M306" i="52"/>
  <c r="M604" i="52"/>
  <c r="M555" i="52"/>
  <c r="M186" i="52"/>
  <c r="M181" i="52"/>
  <c r="M317" i="52"/>
  <c r="M735" i="52"/>
  <c r="M157" i="52"/>
  <c r="M535" i="52"/>
  <c r="M452" i="52"/>
  <c r="M641" i="52"/>
  <c r="M521" i="52"/>
  <c r="M483" i="52"/>
  <c r="M147" i="52"/>
  <c r="M230" i="52"/>
  <c r="M693" i="52"/>
  <c r="M741" i="52"/>
  <c r="M78" i="52"/>
  <c r="M167" i="52"/>
  <c r="M310" i="52"/>
  <c r="M249" i="52"/>
  <c r="M547" i="52"/>
  <c r="M266" i="52"/>
  <c r="M134" i="52"/>
  <c r="M96" i="52"/>
  <c r="M714" i="52"/>
  <c r="M394" i="52"/>
  <c r="M87" i="52"/>
  <c r="M684" i="52"/>
  <c r="M476" i="52"/>
  <c r="M570" i="52"/>
  <c r="M248" i="52"/>
  <c r="M272" i="52"/>
  <c r="M517" i="52"/>
  <c r="M644" i="52"/>
  <c r="M586" i="52"/>
  <c r="M633" i="52"/>
  <c r="M34" i="52"/>
  <c r="M511" i="52"/>
  <c r="M597" i="52"/>
  <c r="M300" i="52"/>
  <c r="M425" i="52"/>
  <c r="M278" i="52"/>
  <c r="M618" i="52"/>
  <c r="M472" i="52"/>
  <c r="M114" i="52"/>
  <c r="M395" i="52"/>
  <c r="M287" i="52"/>
  <c r="M676" i="52"/>
  <c r="M709" i="52"/>
  <c r="M264" i="52"/>
  <c r="M185" i="52"/>
  <c r="M504" i="52"/>
  <c r="M240" i="52"/>
  <c r="M251" i="52"/>
  <c r="M68" i="52"/>
  <c r="M73" i="52"/>
  <c r="M406" i="52"/>
  <c r="M277" i="52"/>
  <c r="M139" i="52"/>
  <c r="M715" i="52"/>
  <c r="M365" i="52"/>
  <c r="M363" i="52"/>
  <c r="M536" i="52"/>
  <c r="M152" i="52"/>
  <c r="M507" i="52"/>
  <c r="M610" i="52"/>
  <c r="M39" i="52"/>
  <c r="M430" i="52"/>
  <c r="M622" i="52"/>
  <c r="N622" i="52" s="1"/>
  <c r="M46" i="52"/>
  <c r="M10" i="52"/>
  <c r="M94" i="52"/>
  <c r="M631" i="52"/>
  <c r="M221" i="52"/>
  <c r="M510" i="52"/>
  <c r="M674" i="52"/>
  <c r="M77" i="52"/>
  <c r="M128" i="52"/>
  <c r="M44" i="52"/>
  <c r="M396" i="52"/>
  <c r="M263" i="52"/>
  <c r="M731" i="52"/>
  <c r="M237" i="52"/>
  <c r="M404" i="52"/>
  <c r="M355" i="52"/>
  <c r="M493" i="52"/>
  <c r="M636" i="52"/>
  <c r="M600" i="52"/>
  <c r="M529" i="52"/>
  <c r="M65" i="52"/>
  <c r="M696" i="52"/>
  <c r="M215" i="52"/>
  <c r="M36" i="52"/>
  <c r="M701" i="52"/>
  <c r="M219" i="52"/>
  <c r="M399" i="52"/>
  <c r="M81" i="52"/>
  <c r="M611" i="52"/>
  <c r="M93" i="52"/>
  <c r="M296" i="52"/>
  <c r="M416" i="52"/>
  <c r="M341" i="52"/>
  <c r="M284" i="52"/>
  <c r="M412" i="52"/>
  <c r="M710" i="52"/>
  <c r="M739" i="52"/>
  <c r="M726" i="52"/>
  <c r="M307" i="52"/>
  <c r="M364" i="52"/>
  <c r="M345" i="52"/>
  <c r="M99" i="52"/>
  <c r="N99" i="52" s="1"/>
  <c r="M677" i="52"/>
  <c r="M528" i="52"/>
  <c r="M294" i="52"/>
  <c r="M405" i="52"/>
  <c r="M515" i="52"/>
  <c r="M216" i="52"/>
  <c r="M16" i="52"/>
  <c r="M505" i="52"/>
  <c r="M14" i="52"/>
  <c r="M244" i="52"/>
  <c r="M372" i="52"/>
  <c r="M458" i="52"/>
  <c r="M11" i="52"/>
  <c r="M566" i="52"/>
  <c r="M543" i="52"/>
  <c r="M704" i="52"/>
  <c r="M373" i="52"/>
  <c r="M303" i="52"/>
  <c r="M31" i="52"/>
  <c r="M506" i="52"/>
  <c r="M79" i="52"/>
  <c r="M736" i="52"/>
  <c r="M178" i="52"/>
  <c r="M623" i="52"/>
  <c r="M71" i="52"/>
  <c r="O411" i="52"/>
  <c r="L411" i="52"/>
  <c r="O31" i="52"/>
  <c r="O79" i="52"/>
  <c r="O41" i="52"/>
  <c r="O527" i="52"/>
  <c r="O608" i="52"/>
  <c r="O211" i="52"/>
  <c r="O178" i="52"/>
  <c r="O42" i="52"/>
  <c r="O577" i="52"/>
  <c r="O533" i="52"/>
  <c r="O484" i="52"/>
  <c r="O414" i="52"/>
  <c r="O52" i="52"/>
  <c r="O407" i="52"/>
  <c r="O223" i="52"/>
  <c r="O74" i="52"/>
  <c r="O559" i="52"/>
  <c r="O599" i="52"/>
  <c r="O159" i="52"/>
  <c r="O581" i="52"/>
  <c r="O165" i="52"/>
  <c r="O362" i="52"/>
  <c r="O439" i="52"/>
  <c r="O495" i="52"/>
  <c r="O146" i="52"/>
  <c r="O311" i="52"/>
  <c r="O683" i="52"/>
  <c r="O499" i="52"/>
  <c r="O595" i="52"/>
  <c r="O72" i="52"/>
  <c r="O86" i="52"/>
  <c r="O550" i="52"/>
  <c r="O480" i="52"/>
  <c r="O138" i="52"/>
  <c r="O64" i="52"/>
  <c r="O453" i="52"/>
  <c r="O200" i="52"/>
  <c r="O566" i="52"/>
  <c r="O637" i="52"/>
  <c r="O206" i="52"/>
  <c r="O487" i="52"/>
  <c r="O420" i="52"/>
  <c r="O509" i="52"/>
  <c r="O627" i="52"/>
  <c r="O602" i="52"/>
  <c r="O164" i="52"/>
  <c r="O76" i="52"/>
  <c r="O125" i="52"/>
  <c r="O431" i="52"/>
  <c r="O656" i="52"/>
  <c r="O169" i="52"/>
  <c r="O132" i="52"/>
  <c r="O593" i="52"/>
  <c r="O655" i="52"/>
  <c r="O35" i="52"/>
  <c r="O451" i="52"/>
  <c r="O590" i="52"/>
  <c r="O259" i="52"/>
  <c r="O662" i="52"/>
  <c r="O144" i="52"/>
  <c r="O613" i="52"/>
  <c r="O702" i="52"/>
  <c r="O156" i="52"/>
  <c r="O427" i="52"/>
  <c r="O679" i="52"/>
  <c r="O489" i="52"/>
  <c r="O238" i="52"/>
  <c r="O305" i="52"/>
  <c r="O686" i="52"/>
  <c r="O183" i="52"/>
  <c r="O28" i="52"/>
  <c r="O578" i="52"/>
  <c r="O619" i="52"/>
  <c r="O616" i="52"/>
  <c r="O642" i="52"/>
  <c r="O568" i="52"/>
  <c r="O635" i="52"/>
  <c r="O67" i="52"/>
  <c r="O698" i="52"/>
  <c r="O522" i="52"/>
  <c r="O309" i="52"/>
  <c r="O49" i="52"/>
  <c r="O617" i="52"/>
  <c r="O643" i="52"/>
  <c r="O136" i="52"/>
  <c r="O503" i="52"/>
  <c r="O652" i="52"/>
  <c r="O647" i="52"/>
  <c r="O449" i="52"/>
  <c r="O717" i="52"/>
  <c r="O520" i="52"/>
  <c r="O205" i="52"/>
  <c r="O470" i="52"/>
  <c r="O549" i="52"/>
  <c r="O318" i="52"/>
  <c r="O191" i="52"/>
  <c r="O96" i="52"/>
  <c r="O295" i="52"/>
  <c r="O714" i="52"/>
  <c r="O209" i="52"/>
  <c r="O394" i="52"/>
  <c r="O87" i="52"/>
  <c r="O684" i="52"/>
  <c r="O476" i="52"/>
  <c r="O570" i="52"/>
  <c r="O248" i="52"/>
  <c r="O131" i="52"/>
  <c r="O460" i="52"/>
  <c r="O29" i="52"/>
  <c r="O272" i="52"/>
  <c r="O482" i="52"/>
  <c r="O280" i="52"/>
  <c r="O517" i="52"/>
  <c r="O473" i="52"/>
  <c r="O434" i="52"/>
  <c r="O644" i="52"/>
  <c r="O586" i="52"/>
  <c r="O633" i="52"/>
  <c r="O467" i="52"/>
  <c r="O34" i="52"/>
  <c r="O511" i="52"/>
  <c r="O597" i="52"/>
  <c r="O658" i="52"/>
  <c r="O450" i="52"/>
  <c r="O300" i="52"/>
  <c r="O425" i="52"/>
  <c r="O278" i="52"/>
  <c r="O618" i="52"/>
  <c r="O472" i="52"/>
  <c r="O114" i="52"/>
  <c r="O395" i="52"/>
  <c r="O196" i="52"/>
  <c r="O140" i="52"/>
  <c r="O287" i="52"/>
  <c r="O116" i="52"/>
  <c r="O676" i="52"/>
  <c r="O709" i="52"/>
  <c r="O740" i="52"/>
  <c r="O488" i="52"/>
  <c r="O519" i="52"/>
  <c r="O264" i="52"/>
  <c r="O185" i="52"/>
  <c r="O252" i="52"/>
  <c r="O673" i="52"/>
  <c r="O504" i="52"/>
  <c r="O240" i="52"/>
  <c r="O251" i="52"/>
  <c r="O149" i="52"/>
  <c r="O68" i="52"/>
  <c r="O73" i="52"/>
  <c r="O289" i="52"/>
  <c r="O731" i="52"/>
  <c r="O331" i="52"/>
  <c r="O355" i="52"/>
  <c r="O600" i="52"/>
  <c r="O215" i="52"/>
  <c r="O36" i="52"/>
  <c r="O701" i="52"/>
  <c r="O265" i="52"/>
  <c r="O219" i="52"/>
  <c r="O399" i="52"/>
  <c r="O81" i="52"/>
  <c r="O611" i="52"/>
  <c r="O93" i="52"/>
  <c r="O551" i="52"/>
  <c r="O296" i="52"/>
  <c r="O733" i="52"/>
  <c r="O193" i="52"/>
  <c r="O416" i="52"/>
  <c r="O341" i="52"/>
  <c r="O639" i="52"/>
  <c r="O284" i="52"/>
  <c r="O412" i="52"/>
  <c r="O710" i="52"/>
  <c r="O739" i="52"/>
  <c r="O726" i="52"/>
  <c r="O174" i="52"/>
  <c r="O307" i="52"/>
  <c r="O364" i="52"/>
  <c r="O292" i="52"/>
  <c r="O345" i="52"/>
  <c r="O16" i="52"/>
  <c r="O244" i="52"/>
  <c r="O11" i="52"/>
  <c r="O645" i="52"/>
  <c r="O585" i="52"/>
  <c r="O228" i="52"/>
  <c r="O285" i="52"/>
  <c r="O402" i="52"/>
  <c r="O418" i="52"/>
  <c r="O108" i="52"/>
  <c r="O620" i="52"/>
  <c r="O713" i="52"/>
  <c r="O154" i="52"/>
  <c r="O111" i="52"/>
  <c r="O545" i="52"/>
  <c r="O323" i="52"/>
  <c r="O672" i="52"/>
  <c r="O558" i="52"/>
  <c r="O20" i="52"/>
  <c r="O724" i="52"/>
  <c r="O23" i="52"/>
  <c r="O417" i="52"/>
  <c r="O400" i="52"/>
  <c r="O742" i="52"/>
  <c r="O145" i="52"/>
  <c r="O721" i="52"/>
  <c r="O381" i="52"/>
  <c r="O101" i="52"/>
  <c r="O370" i="52"/>
  <c r="O587" i="52"/>
  <c r="O514" i="52"/>
  <c r="O340" i="52"/>
  <c r="O194" i="52"/>
  <c r="O184" i="52"/>
  <c r="O661" i="52"/>
  <c r="O100" i="52"/>
  <c r="O386" i="52"/>
  <c r="O422" i="52"/>
  <c r="O170" i="52"/>
  <c r="O718" i="52"/>
  <c r="O406" i="52"/>
  <c r="O277" i="52"/>
  <c r="O139" i="52"/>
  <c r="O40" i="52"/>
  <c r="O491" i="52"/>
  <c r="O715" i="52"/>
  <c r="O365" i="52"/>
  <c r="O175" i="52"/>
  <c r="O347" i="52"/>
  <c r="O363" i="52"/>
  <c r="O536" i="52"/>
  <c r="O379" i="52"/>
  <c r="O53" i="52"/>
  <c r="O152" i="52"/>
  <c r="O507" i="52"/>
  <c r="O224" i="52"/>
  <c r="O646" i="52"/>
  <c r="O610" i="52"/>
  <c r="O538" i="52"/>
  <c r="O462" i="52"/>
  <c r="O322" i="52"/>
  <c r="O659" i="52"/>
  <c r="O569" i="52"/>
  <c r="O468" i="52"/>
  <c r="O106" i="52"/>
  <c r="O648" i="52"/>
  <c r="O102" i="52"/>
  <c r="O523" i="52"/>
  <c r="O282" i="52"/>
  <c r="O210" i="52"/>
  <c r="O315" i="52"/>
  <c r="O58" i="52"/>
  <c r="O291" i="52"/>
  <c r="O242" i="52"/>
  <c r="O234" i="52"/>
  <c r="O716" i="52"/>
  <c r="O663" i="52"/>
  <c r="O728" i="52"/>
  <c r="O85" i="52"/>
  <c r="O694" i="52"/>
  <c r="O118" i="52"/>
  <c r="O357" i="52"/>
  <c r="O397" i="52"/>
  <c r="O443" i="52"/>
  <c r="O540" i="52"/>
  <c r="O638" i="52"/>
  <c r="O524" i="52"/>
  <c r="O727" i="52"/>
  <c r="O254" i="52"/>
  <c r="O398" i="52"/>
  <c r="O171" i="52"/>
  <c r="O498" i="52"/>
  <c r="O729" i="52"/>
  <c r="O428" i="52"/>
  <c r="O32" i="52"/>
  <c r="O589" i="52"/>
  <c r="O308" i="52"/>
  <c r="O257" i="52"/>
  <c r="O669" i="52"/>
  <c r="O208" i="52"/>
  <c r="O615" i="52"/>
  <c r="O269" i="52"/>
  <c r="O334" i="52"/>
  <c r="O603" i="52"/>
  <c r="O653" i="52"/>
  <c r="O199" i="52"/>
  <c r="O133" i="52"/>
  <c r="O650" i="52"/>
  <c r="O105" i="52"/>
  <c r="O706" i="52"/>
  <c r="O544" i="52"/>
  <c r="O129" i="52"/>
  <c r="O651" i="52"/>
  <c r="O591" i="52"/>
  <c r="O195" i="52"/>
  <c r="O24" i="52"/>
  <c r="O274" i="52"/>
  <c r="O352" i="52"/>
  <c r="O442" i="52"/>
  <c r="O393" i="52"/>
  <c r="O609" i="52"/>
  <c r="O99" i="52"/>
  <c r="O649" i="52"/>
  <c r="O335" i="52"/>
  <c r="O471" i="52"/>
  <c r="O707" i="52"/>
  <c r="O255" i="52"/>
  <c r="O119" i="52"/>
  <c r="O332" i="52"/>
  <c r="O695" i="52"/>
  <c r="O374" i="52"/>
  <c r="O109" i="52"/>
  <c r="O667" i="52"/>
  <c r="O299" i="52"/>
  <c r="O90" i="52"/>
  <c r="O560" i="52"/>
  <c r="O574" i="52"/>
  <c r="O329" i="52"/>
  <c r="O592" i="52"/>
  <c r="O338" i="52"/>
  <c r="O271" i="52"/>
  <c r="O692" i="52"/>
  <c r="O358" i="52"/>
  <c r="O222" i="52"/>
  <c r="O9" i="52"/>
  <c r="O279" i="52"/>
  <c r="O665" i="52"/>
  <c r="O326" i="52"/>
  <c r="O260" i="52"/>
  <c r="O433" i="52"/>
  <c r="O563" i="52"/>
  <c r="O441" i="52"/>
  <c r="O700" i="52"/>
  <c r="O324" i="52"/>
  <c r="O606" i="52"/>
  <c r="O27" i="52"/>
  <c r="O43" i="52"/>
  <c r="O325" i="52"/>
  <c r="O446" i="52"/>
  <c r="O113" i="52"/>
  <c r="O624" i="52"/>
  <c r="O354" i="52"/>
  <c r="O70" i="52"/>
  <c r="O151" i="52"/>
  <c r="N699" i="52"/>
  <c r="O22" i="52"/>
  <c r="O120" i="52"/>
  <c r="O51" i="52"/>
  <c r="O557" i="52"/>
  <c r="O330" i="52"/>
  <c r="O539" i="52"/>
  <c r="O459" i="52"/>
  <c r="O747" i="52"/>
  <c r="O508" i="52"/>
  <c r="O383" i="52"/>
  <c r="O342" i="52"/>
  <c r="O276" i="52"/>
  <c r="O124" i="52"/>
  <c r="O573" i="52"/>
  <c r="O30" i="52"/>
  <c r="O664" i="52"/>
  <c r="O501" i="52"/>
  <c r="O389" i="52"/>
  <c r="O666" i="52"/>
  <c r="O337" i="52"/>
  <c r="O333" i="52"/>
  <c r="O737" i="52"/>
  <c r="O268" i="52"/>
  <c r="O464" i="52"/>
  <c r="O293" i="52"/>
  <c r="O730" i="52"/>
  <c r="O213" i="52"/>
  <c r="O670" i="52"/>
  <c r="O297" i="52"/>
  <c r="O681" i="52"/>
  <c r="O359" i="52"/>
  <c r="O537" i="52"/>
  <c r="O123" i="52"/>
  <c r="O321" i="52"/>
  <c r="O343" i="52"/>
  <c r="O486" i="52"/>
  <c r="O179" i="52"/>
  <c r="O115" i="52"/>
  <c r="O385" i="52"/>
  <c r="O55" i="52"/>
  <c r="O745" i="52"/>
  <c r="O187" i="52"/>
  <c r="O235" i="52"/>
  <c r="O176" i="52"/>
  <c r="O703" i="52"/>
  <c r="O554" i="52"/>
  <c r="O319" i="52"/>
  <c r="O598" i="52"/>
  <c r="O369" i="52"/>
  <c r="O148" i="52"/>
  <c r="O531" i="52"/>
  <c r="O286" i="52"/>
  <c r="O548" i="52"/>
  <c r="O607" i="52"/>
  <c r="O316" i="52"/>
  <c r="O580" i="52"/>
  <c r="O388" i="52"/>
  <c r="O168" i="52"/>
  <c r="O384" i="52"/>
  <c r="O189" i="52"/>
  <c r="O253" i="52"/>
  <c r="O25" i="52"/>
  <c r="O691" i="52"/>
  <c r="O413" i="52"/>
  <c r="O162" i="52"/>
  <c r="O546" i="52"/>
  <c r="O567" i="52"/>
  <c r="O697" i="52"/>
  <c r="O583" i="52"/>
  <c r="O84" i="52"/>
  <c r="O241" i="52"/>
  <c r="O738" i="52"/>
  <c r="O204" i="52"/>
  <c r="O376" i="52"/>
  <c r="O712" i="52"/>
  <c r="O687" i="52"/>
  <c r="O83" i="52"/>
  <c r="O654" i="52"/>
  <c r="O719" i="52"/>
  <c r="O19" i="52"/>
  <c r="O556" i="52"/>
  <c r="O95" i="52"/>
  <c r="O243" i="52"/>
  <c r="O584" i="52"/>
  <c r="O465" i="52"/>
  <c r="O436" i="52"/>
  <c r="O198" i="52"/>
  <c r="O375" i="52"/>
  <c r="O678" i="52"/>
  <c r="O130" i="52"/>
  <c r="O396" i="52"/>
  <c r="O263" i="52"/>
  <c r="O190" i="52"/>
  <c r="O469" i="52"/>
  <c r="O237" i="52"/>
  <c r="O404" i="52"/>
  <c r="O432" i="52"/>
  <c r="O493" i="52"/>
  <c r="O636" i="52"/>
  <c r="O66" i="52"/>
  <c r="O529" i="52"/>
  <c r="O65" i="52"/>
  <c r="O696" i="52"/>
  <c r="O513" i="52"/>
  <c r="O378" i="52"/>
  <c r="O368" i="52"/>
  <c r="O426" i="52"/>
  <c r="O15" i="52"/>
  <c r="O197" i="52"/>
  <c r="O217" i="52"/>
  <c r="O720" i="52"/>
  <c r="O18" i="52"/>
  <c r="O500" i="52"/>
  <c r="O685" i="52"/>
  <c r="O660" i="52"/>
  <c r="O746" i="52"/>
  <c r="O461" i="52"/>
  <c r="O552" i="52"/>
  <c r="O137" i="52"/>
  <c r="O734" i="52"/>
  <c r="O390" i="52"/>
  <c r="O202" i="52"/>
  <c r="O103" i="52"/>
  <c r="O634" i="52"/>
  <c r="O267" i="52"/>
  <c r="O408" i="52"/>
  <c r="O525" i="52"/>
  <c r="O505" i="52"/>
  <c r="O561" i="52"/>
  <c r="O14" i="52"/>
  <c r="O582" i="52"/>
  <c r="O372" i="52"/>
  <c r="O458" i="52"/>
  <c r="O454" i="52"/>
  <c r="O301" i="52"/>
  <c r="O313" i="52"/>
  <c r="O543" i="52"/>
  <c r="O704" i="52"/>
  <c r="O320" i="52"/>
  <c r="O373" i="52"/>
  <c r="O303" i="52"/>
  <c r="O680" i="52"/>
  <c r="O657" i="52"/>
  <c r="O356" i="52"/>
  <c r="N343" i="52"/>
  <c r="O496" i="52"/>
  <c r="O349" i="52"/>
  <c r="O239" i="52"/>
  <c r="O477" i="52"/>
  <c r="O61" i="52"/>
  <c r="O367" i="52"/>
  <c r="O273" i="52"/>
  <c r="O312" i="52"/>
  <c r="O377" i="52"/>
  <c r="O158" i="52"/>
  <c r="O45" i="52"/>
  <c r="O743" i="52"/>
  <c r="O212" i="52"/>
  <c r="O203" i="52"/>
  <c r="O192" i="52"/>
  <c r="O628" i="52"/>
  <c r="O562" i="52"/>
  <c r="O705" i="52"/>
  <c r="O236" i="52"/>
  <c r="O232" i="52"/>
  <c r="O63" i="52"/>
  <c r="O62" i="52"/>
  <c r="O225" i="52"/>
  <c r="O571" i="52"/>
  <c r="O82" i="52"/>
  <c r="O112" i="52"/>
  <c r="O135" i="52"/>
  <c r="O226" i="52"/>
  <c r="O47" i="52"/>
  <c r="O298" i="52"/>
  <c r="O632" i="52"/>
  <c r="O572" i="52"/>
  <c r="O457" i="52"/>
  <c r="O336" i="52"/>
  <c r="O437" i="52"/>
  <c r="O153" i="52"/>
  <c r="O542" i="52"/>
  <c r="O474" i="52"/>
  <c r="O92" i="52"/>
  <c r="O490" i="52"/>
  <c r="O456" i="52"/>
  <c r="O518" i="52"/>
  <c r="O231" i="52"/>
  <c r="O534" i="52"/>
  <c r="O429" i="52"/>
  <c r="O438" i="52"/>
  <c r="O403" i="52"/>
  <c r="O160" i="52"/>
  <c r="O699" i="52"/>
  <c r="O688" i="52"/>
  <c r="O575" i="52"/>
  <c r="O553" i="52"/>
  <c r="O275" i="52"/>
  <c r="O497" i="52"/>
  <c r="O526" i="52"/>
  <c r="O122" i="52"/>
  <c r="O625" i="52"/>
  <c r="O127" i="52"/>
  <c r="O166" i="52"/>
  <c r="O141" i="52"/>
  <c r="O596" i="52"/>
  <c r="O107" i="52"/>
  <c r="O675" i="52"/>
  <c r="O690" i="52"/>
  <c r="O353" i="52"/>
  <c r="O530" i="52"/>
  <c r="O245" i="52"/>
  <c r="O444" i="52"/>
  <c r="O261" i="52"/>
  <c r="O576" i="52"/>
  <c r="O492" i="52"/>
  <c r="O39" i="52"/>
  <c r="O344" i="52"/>
  <c r="O430" i="52"/>
  <c r="O622" i="52"/>
  <c r="O350" i="52"/>
  <c r="O97" i="52"/>
  <c r="O46" i="52"/>
  <c r="O10" i="52"/>
  <c r="O94" i="52"/>
  <c r="O564" i="52"/>
  <c r="O80" i="52"/>
  <c r="O631" i="52"/>
  <c r="O221" i="52"/>
  <c r="O510" i="52"/>
  <c r="O481" i="52"/>
  <c r="O674" i="52"/>
  <c r="O77" i="52"/>
  <c r="O128" i="52"/>
  <c r="O419" i="52"/>
  <c r="O44" i="52"/>
  <c r="O302" i="52"/>
  <c r="O360" i="52"/>
  <c r="O233" i="52"/>
  <c r="O288" i="52"/>
  <c r="O98" i="52"/>
  <c r="O401" i="52"/>
  <c r="O409" i="52"/>
  <c r="O366" i="52"/>
  <c r="O711" i="52"/>
  <c r="O621" i="52"/>
  <c r="O91" i="52"/>
  <c r="O626" i="52"/>
  <c r="O270" i="52"/>
  <c r="O671" i="52"/>
  <c r="O48" i="52"/>
  <c r="O126" i="52"/>
  <c r="O485" i="52"/>
  <c r="O110" i="52"/>
  <c r="O56" i="52"/>
  <c r="O749" i="52"/>
  <c r="O33" i="52"/>
  <c r="O725" i="52"/>
  <c r="O12" i="52"/>
  <c r="O479" i="52"/>
  <c r="O177" i="52"/>
  <c r="O532" i="52"/>
  <c r="O163" i="52"/>
  <c r="O351" i="52"/>
  <c r="O478" i="52"/>
  <c r="O630" i="52"/>
  <c r="O229" i="52"/>
  <c r="O723" i="52"/>
  <c r="O256" i="52"/>
  <c r="O594" i="52"/>
  <c r="O182" i="52"/>
  <c r="O516" i="52"/>
  <c r="O250" i="52"/>
  <c r="O60" i="52"/>
  <c r="O435" i="52"/>
  <c r="O121" i="52"/>
  <c r="O227" i="52"/>
  <c r="O668" i="52"/>
  <c r="O361" i="52"/>
  <c r="O677" i="52"/>
  <c r="O528" i="52"/>
  <c r="O294" i="52"/>
  <c r="O405" i="52"/>
  <c r="O515" i="52"/>
  <c r="O346" i="52"/>
  <c r="O216" i="52"/>
  <c r="O306" i="52"/>
  <c r="O604" i="52"/>
  <c r="O555" i="52"/>
  <c r="O186" i="52"/>
  <c r="O181" i="52"/>
  <c r="O328" i="52"/>
  <c r="O423" i="52"/>
  <c r="O317" i="52"/>
  <c r="O735" i="52"/>
  <c r="O640" i="52"/>
  <c r="O157" i="52"/>
  <c r="O535" i="52"/>
  <c r="O452" i="52"/>
  <c r="O173" i="52"/>
  <c r="O641" i="52"/>
  <c r="O502" i="52"/>
  <c r="O521" i="52"/>
  <c r="O483" i="52"/>
  <c r="O147" i="52"/>
  <c r="O230" i="52"/>
  <c r="O494" i="52"/>
  <c r="O693" i="52"/>
  <c r="O741" i="52"/>
  <c r="O78" i="52"/>
  <c r="O155" i="52"/>
  <c r="O290" i="52"/>
  <c r="O167" i="52"/>
  <c r="O310" i="52"/>
  <c r="O249" i="52"/>
  <c r="O475" i="52"/>
  <c r="O547" i="52"/>
  <c r="O266" i="52"/>
  <c r="O134" i="52"/>
  <c r="O214" i="52"/>
  <c r="O17" i="52"/>
  <c r="O57" i="52"/>
  <c r="O629" i="52"/>
  <c r="O512" i="52"/>
  <c r="O314" i="52"/>
  <c r="O59" i="52"/>
  <c r="O88" i="52"/>
  <c r="O371" i="52"/>
  <c r="O262" i="52"/>
  <c r="O26" i="52"/>
  <c r="O104" i="52"/>
  <c r="O447" i="52"/>
  <c r="O13" i="52"/>
  <c r="O440" i="52"/>
  <c r="O54" i="52"/>
  <c r="O21" i="52"/>
  <c r="O579" i="52"/>
  <c r="O150" i="52"/>
  <c r="O415" i="52"/>
  <c r="O75" i="52"/>
  <c r="O732" i="52"/>
  <c r="O708" i="52"/>
  <c r="O588" i="52"/>
  <c r="O448" i="52"/>
  <c r="O380" i="52"/>
  <c r="O117" i="52"/>
  <c r="O89" i="52"/>
  <c r="O218" i="52"/>
  <c r="O339" i="52"/>
  <c r="O188" i="52"/>
  <c r="O387" i="52"/>
  <c r="O50" i="52"/>
  <c r="O466" i="52"/>
  <c r="O143" i="52"/>
  <c r="O283" i="52"/>
  <c r="O382" i="52"/>
  <c r="O424" i="52"/>
  <c r="O247" i="52"/>
  <c r="O37" i="52"/>
  <c r="O506" i="52"/>
  <c r="O348" i="52"/>
  <c r="O736" i="52"/>
  <c r="O304" i="52"/>
  <c r="O623" i="52"/>
  <c r="O207" i="52"/>
  <c r="O71" i="52"/>
  <c r="W767" i="1"/>
  <c r="X767" i="1" s="1"/>
  <c r="W759" i="1"/>
  <c r="X759" i="1" s="1"/>
  <c r="W751" i="1"/>
  <c r="X751" i="1" s="1"/>
  <c r="W743" i="1"/>
  <c r="X743" i="1" s="1"/>
  <c r="W735" i="1"/>
  <c r="X735" i="1" s="1"/>
  <c r="W727" i="1"/>
  <c r="X727" i="1" s="1"/>
  <c r="W719" i="1"/>
  <c r="X719" i="1" s="1"/>
  <c r="W711" i="1"/>
  <c r="X711" i="1" s="1"/>
  <c r="W703" i="1"/>
  <c r="X703" i="1" s="1"/>
  <c r="W695" i="1"/>
  <c r="X695" i="1" s="1"/>
  <c r="W687" i="1"/>
  <c r="X687" i="1" s="1"/>
  <c r="W679" i="1"/>
  <c r="X679" i="1" s="1"/>
  <c r="W671" i="1"/>
  <c r="X671" i="1" s="1"/>
  <c r="W663" i="1"/>
  <c r="X663" i="1" s="1"/>
  <c r="W655" i="1"/>
  <c r="X655" i="1" s="1"/>
  <c r="W647" i="1"/>
  <c r="X647" i="1" s="1"/>
  <c r="W639" i="1"/>
  <c r="X639" i="1" s="1"/>
  <c r="W631" i="1"/>
  <c r="X631" i="1" s="1"/>
  <c r="W623" i="1"/>
  <c r="X623" i="1" s="1"/>
  <c r="W615" i="1"/>
  <c r="X615" i="1" s="1"/>
  <c r="W607" i="1"/>
  <c r="W599" i="1"/>
  <c r="X599" i="1" s="1"/>
  <c r="W591" i="1"/>
  <c r="X591" i="1" s="1"/>
  <c r="W583" i="1"/>
  <c r="X583" i="1" s="1"/>
  <c r="W575" i="1"/>
  <c r="X575" i="1" s="1"/>
  <c r="W567" i="1"/>
  <c r="W559" i="1"/>
  <c r="W551" i="1"/>
  <c r="X551" i="1" s="1"/>
  <c r="W543" i="1"/>
  <c r="X543" i="1" s="1"/>
  <c r="W535" i="1"/>
  <c r="X535" i="1" s="1"/>
  <c r="W527" i="1"/>
  <c r="X527" i="1" s="1"/>
  <c r="W519" i="1"/>
  <c r="X519" i="1" s="1"/>
  <c r="W511" i="1"/>
  <c r="X511" i="1" s="1"/>
  <c r="W503" i="1"/>
  <c r="X503" i="1" s="1"/>
  <c r="W495" i="1"/>
  <c r="X495" i="1" s="1"/>
  <c r="W487" i="1"/>
  <c r="X487" i="1" s="1"/>
  <c r="W479" i="1"/>
  <c r="X479" i="1" s="1"/>
  <c r="W471" i="1"/>
  <c r="X471" i="1" s="1"/>
  <c r="W463" i="1"/>
  <c r="X463" i="1" s="1"/>
  <c r="W455" i="1"/>
  <c r="X455" i="1" s="1"/>
  <c r="W447" i="1"/>
  <c r="X447" i="1" s="1"/>
  <c r="W439" i="1"/>
  <c r="X439" i="1" s="1"/>
  <c r="W431" i="1"/>
  <c r="X431" i="1" s="1"/>
  <c r="W423" i="1"/>
  <c r="X423" i="1" s="1"/>
  <c r="W415" i="1"/>
  <c r="X415" i="1" s="1"/>
  <c r="W407" i="1"/>
  <c r="X407" i="1" s="1"/>
  <c r="W399" i="1"/>
  <c r="X399" i="1" s="1"/>
  <c r="W391" i="1"/>
  <c r="X391" i="1" s="1"/>
  <c r="W383" i="1"/>
  <c r="X383" i="1" s="1"/>
  <c r="W375" i="1"/>
  <c r="X375" i="1" s="1"/>
  <c r="W367" i="1"/>
  <c r="X367" i="1" s="1"/>
  <c r="W359" i="1"/>
  <c r="X359" i="1" s="1"/>
  <c r="W351" i="1"/>
  <c r="X351" i="1" s="1"/>
  <c r="W343" i="1"/>
  <c r="X343" i="1" s="1"/>
  <c r="W335" i="1"/>
  <c r="X335" i="1" s="1"/>
  <c r="W327" i="1"/>
  <c r="X327" i="1" s="1"/>
  <c r="W319" i="1"/>
  <c r="X319" i="1" s="1"/>
  <c r="W311" i="1"/>
  <c r="X311" i="1" s="1"/>
  <c r="W303" i="1"/>
  <c r="X303" i="1" s="1"/>
  <c r="W295" i="1"/>
  <c r="X295" i="1" s="1"/>
  <c r="W287" i="1"/>
  <c r="X287" i="1" s="1"/>
  <c r="W279" i="1"/>
  <c r="X279" i="1" s="1"/>
  <c r="W271" i="1"/>
  <c r="X271" i="1" s="1"/>
  <c r="W263" i="1"/>
  <c r="X263" i="1" s="1"/>
  <c r="W255" i="1"/>
  <c r="X255" i="1" s="1"/>
  <c r="W247" i="1"/>
  <c r="X247" i="1" s="1"/>
  <c r="W239" i="1"/>
  <c r="X239" i="1" s="1"/>
  <c r="W231" i="1"/>
  <c r="X231" i="1" s="1"/>
  <c r="W223" i="1"/>
  <c r="X223" i="1" s="1"/>
  <c r="W215" i="1"/>
  <c r="X215" i="1" s="1"/>
  <c r="W207" i="1"/>
  <c r="X207" i="1" s="1"/>
  <c r="W199" i="1"/>
  <c r="X199" i="1" s="1"/>
  <c r="W191" i="1"/>
  <c r="X191" i="1" s="1"/>
  <c r="W183" i="1"/>
  <c r="X183" i="1" s="1"/>
  <c r="W175" i="1"/>
  <c r="X175" i="1" s="1"/>
  <c r="W167" i="1"/>
  <c r="X167" i="1" s="1"/>
  <c r="W159" i="1"/>
  <c r="X159" i="1" s="1"/>
  <c r="W151" i="1"/>
  <c r="X151" i="1" s="1"/>
  <c r="W143" i="1"/>
  <c r="X143" i="1" s="1"/>
  <c r="W135" i="1"/>
  <c r="X135" i="1" s="1"/>
  <c r="W127" i="1"/>
  <c r="X127" i="1" s="1"/>
  <c r="W119" i="1"/>
  <c r="X119" i="1" s="1"/>
  <c r="W111" i="1"/>
  <c r="X111" i="1" s="1"/>
  <c r="W103" i="1"/>
  <c r="X103" i="1" s="1"/>
  <c r="W95" i="1"/>
  <c r="X95" i="1" s="1"/>
  <c r="W87" i="1"/>
  <c r="X87" i="1" s="1"/>
  <c r="W79" i="1"/>
  <c r="X79" i="1" s="1"/>
  <c r="W71" i="1"/>
  <c r="X71" i="1" s="1"/>
  <c r="W63" i="1"/>
  <c r="X63" i="1" s="1"/>
  <c r="W55" i="1"/>
  <c r="X55" i="1" s="1"/>
  <c r="W47" i="1"/>
  <c r="X47" i="1" s="1"/>
  <c r="W39" i="1"/>
  <c r="X39" i="1" s="1"/>
  <c r="W31" i="1"/>
  <c r="X31" i="1" s="1"/>
  <c r="W23" i="1"/>
  <c r="X23" i="1" s="1"/>
  <c r="W15" i="1"/>
  <c r="X15" i="1" s="1"/>
  <c r="X607" i="1"/>
  <c r="X567" i="1"/>
  <c r="X559" i="1"/>
  <c r="W626" i="1"/>
  <c r="X626" i="1" s="1"/>
  <c r="W610" i="1"/>
  <c r="X610" i="1" s="1"/>
  <c r="W602" i="1"/>
  <c r="X602" i="1" s="1"/>
  <c r="W594" i="1"/>
  <c r="X594" i="1" s="1"/>
  <c r="W586" i="1"/>
  <c r="X586" i="1" s="1"/>
  <c r="W578" i="1"/>
  <c r="X578" i="1" s="1"/>
  <c r="W570" i="1"/>
  <c r="X570" i="1" s="1"/>
  <c r="W562" i="1"/>
  <c r="X562" i="1" s="1"/>
  <c r="W554" i="1"/>
  <c r="X554" i="1" s="1"/>
  <c r="W546" i="1"/>
  <c r="X546" i="1" s="1"/>
  <c r="W538" i="1"/>
  <c r="X538" i="1" s="1"/>
  <c r="W530" i="1"/>
  <c r="X530" i="1" s="1"/>
  <c r="W522" i="1"/>
  <c r="X522" i="1" s="1"/>
  <c r="W514" i="1"/>
  <c r="X514" i="1" s="1"/>
  <c r="W506" i="1"/>
  <c r="X506" i="1" s="1"/>
  <c r="W498" i="1"/>
  <c r="X498" i="1" s="1"/>
  <c r="W490" i="1"/>
  <c r="X490" i="1" s="1"/>
  <c r="W482" i="1"/>
  <c r="X482" i="1" s="1"/>
  <c r="W474" i="1"/>
  <c r="X474" i="1" s="1"/>
  <c r="W466" i="1"/>
  <c r="X466" i="1" s="1"/>
  <c r="W458" i="1"/>
  <c r="X458" i="1" s="1"/>
  <c r="W450" i="1"/>
  <c r="X450" i="1" s="1"/>
  <c r="W442" i="1"/>
  <c r="X442" i="1" s="1"/>
  <c r="W434" i="1"/>
  <c r="X434" i="1" s="1"/>
  <c r="W426" i="1"/>
  <c r="X426" i="1" s="1"/>
  <c r="W418" i="1"/>
  <c r="X418" i="1" s="1"/>
  <c r="W410" i="1"/>
  <c r="X410" i="1" s="1"/>
  <c r="W402" i="1"/>
  <c r="X402" i="1" s="1"/>
  <c r="W394" i="1"/>
  <c r="X394" i="1" s="1"/>
  <c r="W386" i="1"/>
  <c r="X386" i="1" s="1"/>
  <c r="W378" i="1"/>
  <c r="X378" i="1" s="1"/>
  <c r="W370" i="1"/>
  <c r="X370" i="1" s="1"/>
  <c r="W362" i="1"/>
  <c r="X362" i="1" s="1"/>
  <c r="W354" i="1"/>
  <c r="X354" i="1" s="1"/>
  <c r="W346" i="1"/>
  <c r="X346" i="1" s="1"/>
  <c r="W338" i="1"/>
  <c r="X338" i="1" s="1"/>
  <c r="W330" i="1"/>
  <c r="X330" i="1" s="1"/>
  <c r="W322" i="1"/>
  <c r="X322" i="1" s="1"/>
  <c r="W314" i="1"/>
  <c r="X314" i="1" s="1"/>
  <c r="W306" i="1"/>
  <c r="X306" i="1" s="1"/>
  <c r="W298" i="1"/>
  <c r="X298" i="1" s="1"/>
  <c r="W290" i="1"/>
  <c r="X290" i="1" s="1"/>
  <c r="W282" i="1"/>
  <c r="X282" i="1" s="1"/>
  <c r="W274" i="1"/>
  <c r="X274" i="1" s="1"/>
  <c r="W266" i="1"/>
  <c r="X266" i="1" s="1"/>
  <c r="W258" i="1"/>
  <c r="X258" i="1" s="1"/>
  <c r="W250" i="1"/>
  <c r="X250" i="1" s="1"/>
  <c r="W242" i="1"/>
  <c r="X242" i="1" s="1"/>
  <c r="W234" i="1"/>
  <c r="X234" i="1" s="1"/>
  <c r="W226" i="1"/>
  <c r="X226" i="1" s="1"/>
  <c r="W218" i="1"/>
  <c r="X218" i="1" s="1"/>
  <c r="W210" i="1"/>
  <c r="X210" i="1" s="1"/>
  <c r="W202" i="1"/>
  <c r="X202" i="1" s="1"/>
  <c r="W194" i="1"/>
  <c r="X194" i="1" s="1"/>
  <c r="W186" i="1"/>
  <c r="X186" i="1" s="1"/>
  <c r="W178" i="1"/>
  <c r="X178" i="1" s="1"/>
  <c r="W170" i="1"/>
  <c r="X170" i="1" s="1"/>
  <c r="W162" i="1"/>
  <c r="X162" i="1" s="1"/>
  <c r="W154" i="1"/>
  <c r="X154" i="1" s="1"/>
  <c r="W146" i="1"/>
  <c r="X146" i="1" s="1"/>
  <c r="W138" i="1"/>
  <c r="X138" i="1" s="1"/>
  <c r="W130" i="1"/>
  <c r="X130" i="1" s="1"/>
  <c r="W122" i="1"/>
  <c r="X122" i="1" s="1"/>
  <c r="W114" i="1"/>
  <c r="X114" i="1" s="1"/>
  <c r="W106" i="1"/>
  <c r="X106" i="1" s="1"/>
  <c r="W98" i="1"/>
  <c r="X98" i="1" s="1"/>
  <c r="W90" i="1"/>
  <c r="X90" i="1" s="1"/>
  <c r="W82" i="1"/>
  <c r="X82" i="1" s="1"/>
  <c r="W74" i="1"/>
  <c r="X74" i="1" s="1"/>
  <c r="W66" i="1"/>
  <c r="X66" i="1" s="1"/>
  <c r="W58" i="1"/>
  <c r="X58" i="1" s="1"/>
  <c r="W50" i="1"/>
  <c r="X50" i="1" s="1"/>
  <c r="W42" i="1"/>
  <c r="X42" i="1" s="1"/>
  <c r="W34" i="1"/>
  <c r="X34" i="1" s="1"/>
  <c r="W26" i="1"/>
  <c r="X26" i="1" s="1"/>
  <c r="W18" i="1"/>
  <c r="X18" i="1" s="1"/>
  <c r="W10" i="1"/>
  <c r="X10" i="1" s="1"/>
  <c r="G254" i="51"/>
  <c r="W768" i="1"/>
  <c r="X768" i="1" s="1"/>
  <c r="W764" i="1"/>
  <c r="X764" i="1" s="1"/>
  <c r="G98" i="51"/>
  <c r="W760" i="1"/>
  <c r="X760" i="1" s="1"/>
  <c r="G363" i="51"/>
  <c r="W756" i="1"/>
  <c r="X756" i="1" s="1"/>
  <c r="W752" i="1"/>
  <c r="X752" i="1" s="1"/>
  <c r="G24" i="51"/>
  <c r="G650" i="51"/>
  <c r="W748" i="1"/>
  <c r="X748" i="1" s="1"/>
  <c r="G213" i="51"/>
  <c r="W744" i="1"/>
  <c r="X744" i="1" s="1"/>
  <c r="G670" i="51"/>
  <c r="W740" i="1"/>
  <c r="X740" i="1" s="1"/>
  <c r="G530" i="51"/>
  <c r="W736" i="1"/>
  <c r="X736" i="1" s="1"/>
  <c r="G553" i="51"/>
  <c r="W732" i="1"/>
  <c r="X732" i="1" s="1"/>
  <c r="G260" i="51"/>
  <c r="W728" i="1"/>
  <c r="X728" i="1" s="1"/>
  <c r="G143" i="51"/>
  <c r="W724" i="1"/>
  <c r="X724" i="1" s="1"/>
  <c r="W720" i="1"/>
  <c r="X720" i="1" s="1"/>
  <c r="G492" i="51"/>
  <c r="G398" i="51"/>
  <c r="W716" i="1"/>
  <c r="X716" i="1" s="1"/>
  <c r="G227" i="51"/>
  <c r="W712" i="1"/>
  <c r="X712" i="1" s="1"/>
  <c r="G743" i="51"/>
  <c r="W708" i="1"/>
  <c r="X708" i="1" s="1"/>
  <c r="G528" i="51"/>
  <c r="W704" i="1"/>
  <c r="X704" i="1" s="1"/>
  <c r="G203" i="51"/>
  <c r="W700" i="1"/>
  <c r="X700" i="1" s="1"/>
  <c r="G761" i="51"/>
  <c r="W696" i="1"/>
  <c r="X696" i="1" s="1"/>
  <c r="G583" i="51"/>
  <c r="W692" i="1"/>
  <c r="X692" i="1" s="1"/>
  <c r="G241" i="51"/>
  <c r="W688" i="1"/>
  <c r="X688" i="1" s="1"/>
  <c r="G758" i="51"/>
  <c r="W684" i="1"/>
  <c r="X684" i="1" s="1"/>
  <c r="G707" i="51"/>
  <c r="W680" i="1"/>
  <c r="X680" i="1" s="1"/>
  <c r="W676" i="1"/>
  <c r="X676" i="1" s="1"/>
  <c r="G595" i="51"/>
  <c r="G652" i="51"/>
  <c r="W672" i="1"/>
  <c r="X672" i="1" s="1"/>
  <c r="G715" i="51"/>
  <c r="W668" i="1"/>
  <c r="X668" i="1" s="1"/>
  <c r="G85" i="51"/>
  <c r="W664" i="1"/>
  <c r="X664" i="1" s="1"/>
  <c r="G19" i="51"/>
  <c r="W660" i="1"/>
  <c r="X660" i="1" s="1"/>
  <c r="G706" i="51"/>
  <c r="W656" i="1"/>
  <c r="X656" i="1" s="1"/>
  <c r="G257" i="51"/>
  <c r="W652" i="1"/>
  <c r="X652" i="1" s="1"/>
  <c r="G124" i="51"/>
  <c r="W648" i="1"/>
  <c r="X648" i="1" s="1"/>
  <c r="W644" i="1"/>
  <c r="X644" i="1" s="1"/>
  <c r="G20" i="51"/>
  <c r="G564" i="51"/>
  <c r="W640" i="1"/>
  <c r="X640" i="1" s="1"/>
  <c r="G349" i="51"/>
  <c r="W636" i="1"/>
  <c r="X636" i="1" s="1"/>
  <c r="G324" i="51"/>
  <c r="W632" i="1"/>
  <c r="X632" i="1" s="1"/>
  <c r="G204" i="51"/>
  <c r="W628" i="1"/>
  <c r="X628" i="1" s="1"/>
  <c r="G170" i="51"/>
  <c r="W624" i="1"/>
  <c r="X624" i="1" s="1"/>
  <c r="G188" i="51"/>
  <c r="W620" i="1"/>
  <c r="X620" i="1" s="1"/>
  <c r="G252" i="51"/>
  <c r="W616" i="1"/>
  <c r="X616" i="1" s="1"/>
  <c r="G413" i="51"/>
  <c r="W612" i="1"/>
  <c r="X612" i="1" s="1"/>
  <c r="G56" i="51"/>
  <c r="W608" i="1"/>
  <c r="X608" i="1" s="1"/>
  <c r="G400" i="51"/>
  <c r="W604" i="1"/>
  <c r="X604" i="1" s="1"/>
  <c r="W600" i="1"/>
  <c r="X600" i="1" s="1"/>
  <c r="G632" i="51"/>
  <c r="G683" i="51"/>
  <c r="W596" i="1"/>
  <c r="X596" i="1" s="1"/>
  <c r="G622" i="51"/>
  <c r="W592" i="1"/>
  <c r="X592" i="1" s="1"/>
  <c r="G450" i="51"/>
  <c r="W588" i="1"/>
  <c r="X588" i="1" s="1"/>
  <c r="G737" i="51"/>
  <c r="W584" i="1"/>
  <c r="X584" i="1" s="1"/>
  <c r="G126" i="51"/>
  <c r="W580" i="1"/>
  <c r="X580" i="1" s="1"/>
  <c r="G570" i="51"/>
  <c r="W576" i="1"/>
  <c r="X576" i="1" s="1"/>
  <c r="G148" i="51"/>
  <c r="W572" i="1"/>
  <c r="X572" i="1" s="1"/>
  <c r="G751" i="51"/>
  <c r="W568" i="1"/>
  <c r="X568" i="1" s="1"/>
  <c r="G404" i="51"/>
  <c r="W564" i="1"/>
  <c r="X564" i="1" s="1"/>
  <c r="G573" i="51"/>
  <c r="W560" i="1"/>
  <c r="X560" i="1" s="1"/>
  <c r="G224" i="51"/>
  <c r="W556" i="1"/>
  <c r="X556" i="1" s="1"/>
  <c r="G725" i="51"/>
  <c r="W552" i="1"/>
  <c r="X552" i="1" s="1"/>
  <c r="G503" i="51"/>
  <c r="W548" i="1"/>
  <c r="X548" i="1" s="1"/>
  <c r="G352" i="51"/>
  <c r="W544" i="1"/>
  <c r="X544" i="1" s="1"/>
  <c r="G574" i="51"/>
  <c r="W540" i="1"/>
  <c r="X540" i="1" s="1"/>
  <c r="G306" i="51"/>
  <c r="W536" i="1"/>
  <c r="X536" i="1" s="1"/>
  <c r="G491" i="51"/>
  <c r="W532" i="1"/>
  <c r="X532" i="1" s="1"/>
  <c r="G251" i="51"/>
  <c r="W528" i="1"/>
  <c r="X528" i="1" s="1"/>
  <c r="G314" i="51"/>
  <c r="W524" i="1"/>
  <c r="X524" i="1" s="1"/>
  <c r="G556" i="51"/>
  <c r="W520" i="1"/>
  <c r="X520" i="1" s="1"/>
  <c r="G663" i="51"/>
  <c r="W516" i="1"/>
  <c r="X516" i="1" s="1"/>
  <c r="G512" i="51"/>
  <c r="W512" i="1"/>
  <c r="X512" i="1" s="1"/>
  <c r="G533" i="51"/>
  <c r="W508" i="1"/>
  <c r="X508" i="1" s="1"/>
  <c r="G658" i="51"/>
  <c r="W504" i="1"/>
  <c r="X504" i="1" s="1"/>
  <c r="G38" i="51"/>
  <c r="W500" i="1"/>
  <c r="X500" i="1" s="1"/>
  <c r="G235" i="51"/>
  <c r="W496" i="1"/>
  <c r="X496" i="1" s="1"/>
  <c r="G443" i="51"/>
  <c r="W492" i="1"/>
  <c r="X492" i="1" s="1"/>
  <c r="G647" i="51"/>
  <c r="W488" i="1"/>
  <c r="X488" i="1" s="1"/>
  <c r="G735" i="51"/>
  <c r="W484" i="1"/>
  <c r="X484" i="1" s="1"/>
  <c r="G626" i="51"/>
  <c r="W480" i="1"/>
  <c r="X480" i="1" s="1"/>
  <c r="G121" i="51"/>
  <c r="W476" i="1"/>
  <c r="X476" i="1" s="1"/>
  <c r="G718" i="51"/>
  <c r="W472" i="1"/>
  <c r="X472" i="1" s="1"/>
  <c r="G26" i="51"/>
  <c r="W468" i="1"/>
  <c r="X468" i="1" s="1"/>
  <c r="G152" i="51"/>
  <c r="W464" i="1"/>
  <c r="X464" i="1" s="1"/>
  <c r="G51" i="51"/>
  <c r="W460" i="1"/>
  <c r="X460" i="1" s="1"/>
  <c r="G273" i="51"/>
  <c r="W456" i="1"/>
  <c r="X456" i="1" s="1"/>
  <c r="G569" i="51"/>
  <c r="W452" i="1"/>
  <c r="X452" i="1" s="1"/>
  <c r="G742" i="51"/>
  <c r="W448" i="1"/>
  <c r="X448" i="1" s="1"/>
  <c r="G16" i="51"/>
  <c r="W444" i="1"/>
  <c r="X444" i="1" s="1"/>
  <c r="G521" i="51"/>
  <c r="W440" i="1"/>
  <c r="X440" i="1" s="1"/>
  <c r="G597" i="51"/>
  <c r="W436" i="1"/>
  <c r="X436" i="1" s="1"/>
  <c r="G30" i="51"/>
  <c r="W432" i="1"/>
  <c r="X432" i="1" s="1"/>
  <c r="G100" i="51"/>
  <c r="W428" i="1"/>
  <c r="X428" i="1" s="1"/>
  <c r="G298" i="51"/>
  <c r="W424" i="1"/>
  <c r="X424" i="1" s="1"/>
  <c r="G554" i="51"/>
  <c r="W420" i="1"/>
  <c r="X420" i="1" s="1"/>
  <c r="G451" i="51"/>
  <c r="W416" i="1"/>
  <c r="X416" i="1" s="1"/>
  <c r="G470" i="51"/>
  <c r="W412" i="1"/>
  <c r="X412" i="1" s="1"/>
  <c r="G667" i="51"/>
  <c r="W408" i="1"/>
  <c r="X408" i="1" s="1"/>
  <c r="G501" i="51"/>
  <c r="W404" i="1"/>
  <c r="X404" i="1" s="1"/>
  <c r="W400" i="1"/>
  <c r="X400" i="1" s="1"/>
  <c r="G459" i="51"/>
  <c r="G750" i="51"/>
  <c r="W396" i="1"/>
  <c r="X396" i="1" s="1"/>
  <c r="G344" i="51"/>
  <c r="W392" i="1"/>
  <c r="X392" i="1" s="1"/>
  <c r="G618" i="51"/>
  <c r="W388" i="1"/>
  <c r="X388" i="1" s="1"/>
  <c r="G453" i="51"/>
  <c r="W384" i="1"/>
  <c r="X384" i="1" s="1"/>
  <c r="G656" i="51"/>
  <c r="W380" i="1"/>
  <c r="X380" i="1" s="1"/>
  <c r="G244" i="51"/>
  <c r="W376" i="1"/>
  <c r="X376" i="1" s="1"/>
  <c r="G527" i="51"/>
  <c r="W372" i="1"/>
  <c r="X372" i="1" s="1"/>
  <c r="G97" i="51"/>
  <c r="W368" i="1"/>
  <c r="X368" i="1" s="1"/>
  <c r="G157" i="51"/>
  <c r="W364" i="1"/>
  <c r="X364" i="1" s="1"/>
  <c r="G357" i="51"/>
  <c r="W360" i="1"/>
  <c r="X360" i="1" s="1"/>
  <c r="G646" i="51"/>
  <c r="W356" i="1"/>
  <c r="X356" i="1" s="1"/>
  <c r="G186" i="51"/>
  <c r="W352" i="1"/>
  <c r="X352" i="1" s="1"/>
  <c r="G367" i="51"/>
  <c r="W348" i="1"/>
  <c r="X348" i="1" s="1"/>
  <c r="G220" i="51"/>
  <c r="W344" i="1"/>
  <c r="X344" i="1" s="1"/>
  <c r="G360" i="51"/>
  <c r="W340" i="1"/>
  <c r="X340" i="1" s="1"/>
  <c r="G276" i="51"/>
  <c r="W336" i="1"/>
  <c r="X336" i="1" s="1"/>
  <c r="G552" i="51"/>
  <c r="W332" i="1"/>
  <c r="X332" i="1" s="1"/>
  <c r="G559" i="51"/>
  <c r="W328" i="1"/>
  <c r="X328" i="1" s="1"/>
  <c r="G414" i="51"/>
  <c r="W324" i="1"/>
  <c r="X324" i="1" s="1"/>
  <c r="G510" i="51"/>
  <c r="W320" i="1"/>
  <c r="X320" i="1" s="1"/>
  <c r="G704" i="51"/>
  <c r="W316" i="1"/>
  <c r="X316" i="1" s="1"/>
  <c r="G572" i="51"/>
  <c r="W312" i="1"/>
  <c r="X312" i="1" s="1"/>
  <c r="G593" i="51"/>
  <c r="W308" i="1"/>
  <c r="X308" i="1" s="1"/>
  <c r="G195" i="51"/>
  <c r="W304" i="1"/>
  <c r="X304" i="1" s="1"/>
  <c r="G364" i="51"/>
  <c r="W300" i="1"/>
  <c r="X300" i="1" s="1"/>
  <c r="G155" i="51"/>
  <c r="W296" i="1"/>
  <c r="X296" i="1" s="1"/>
  <c r="G333" i="51"/>
  <c r="W292" i="1"/>
  <c r="X292" i="1" s="1"/>
  <c r="G547" i="51"/>
  <c r="W288" i="1"/>
  <c r="X288" i="1" s="1"/>
  <c r="G645" i="51"/>
  <c r="W284" i="1"/>
  <c r="X284" i="1" s="1"/>
  <c r="G746" i="51"/>
  <c r="W280" i="1"/>
  <c r="X280" i="1" s="1"/>
  <c r="G101" i="51"/>
  <c r="W276" i="1"/>
  <c r="X276" i="1" s="1"/>
  <c r="G499" i="51"/>
  <c r="W272" i="1"/>
  <c r="X272" i="1" s="1"/>
  <c r="G205" i="51"/>
  <c r="W268" i="1"/>
  <c r="X268" i="1" s="1"/>
  <c r="G396" i="51"/>
  <c r="W264" i="1"/>
  <c r="X264" i="1" s="1"/>
  <c r="G416" i="51"/>
  <c r="W260" i="1"/>
  <c r="X260" i="1" s="1"/>
  <c r="G211" i="51"/>
  <c r="W256" i="1"/>
  <c r="X256" i="1" s="1"/>
  <c r="G606" i="51"/>
  <c r="W252" i="1"/>
  <c r="X252" i="1" s="1"/>
  <c r="G726" i="51"/>
  <c r="W248" i="1"/>
  <c r="X248" i="1" s="1"/>
  <c r="G313" i="51"/>
  <c r="W244" i="1"/>
  <c r="X244" i="1" s="1"/>
  <c r="G269" i="51"/>
  <c r="W240" i="1"/>
  <c r="X240" i="1" s="1"/>
  <c r="G179" i="51"/>
  <c r="W236" i="1"/>
  <c r="X236" i="1" s="1"/>
  <c r="G436" i="51"/>
  <c r="W232" i="1"/>
  <c r="X232" i="1" s="1"/>
  <c r="G65" i="51"/>
  <c r="W220" i="1"/>
  <c r="X220" i="1" s="1"/>
  <c r="G397" i="51"/>
  <c r="W216" i="1"/>
  <c r="X216" i="1" s="1"/>
  <c r="G624" i="51"/>
  <c r="W212" i="1"/>
  <c r="X212" i="1" s="1"/>
  <c r="G442" i="51"/>
  <c r="W208" i="1"/>
  <c r="X208" i="1" s="1"/>
  <c r="G130" i="51"/>
  <c r="W204" i="1"/>
  <c r="X204" i="1" s="1"/>
  <c r="G651" i="51"/>
  <c r="W200" i="1"/>
  <c r="X200" i="1" s="1"/>
  <c r="G197" i="51"/>
  <c r="W196" i="1"/>
  <c r="X196" i="1" s="1"/>
  <c r="G366" i="51"/>
  <c r="W192" i="1"/>
  <c r="X192" i="1" s="1"/>
  <c r="G280" i="51"/>
  <c r="W188" i="1"/>
  <c r="X188" i="1" s="1"/>
  <c r="G132" i="51"/>
  <c r="W184" i="1"/>
  <c r="X184" i="1" s="1"/>
  <c r="G434" i="51"/>
  <c r="W180" i="1"/>
  <c r="X180" i="1" s="1"/>
  <c r="G611" i="51"/>
  <c r="W176" i="1"/>
  <c r="X176" i="1" s="1"/>
  <c r="G448" i="51"/>
  <c r="W172" i="1"/>
  <c r="X172" i="1" s="1"/>
  <c r="W168" i="1"/>
  <c r="X168" i="1" s="1"/>
  <c r="G389" i="51"/>
  <c r="G498" i="51"/>
  <c r="W164" i="1"/>
  <c r="X164" i="1" s="1"/>
  <c r="G713" i="51"/>
  <c r="W160" i="1"/>
  <c r="X160" i="1" s="1"/>
  <c r="G310" i="51"/>
  <c r="W156" i="1"/>
  <c r="X156" i="1" s="1"/>
  <c r="G516" i="51"/>
  <c r="W152" i="1"/>
  <c r="X152" i="1" s="1"/>
  <c r="G40" i="51"/>
  <c r="W148" i="1"/>
  <c r="X148" i="1" s="1"/>
  <c r="G411" i="51"/>
  <c r="W144" i="1"/>
  <c r="X144" i="1" s="1"/>
  <c r="G623" i="51"/>
  <c r="W140" i="1"/>
  <c r="X140" i="1" s="1"/>
  <c r="G630" i="51"/>
  <c r="W136" i="1"/>
  <c r="X136" i="1" s="1"/>
  <c r="G423" i="51"/>
  <c r="W132" i="1"/>
  <c r="X132" i="1" s="1"/>
  <c r="G711" i="51"/>
  <c r="W128" i="1"/>
  <c r="X128" i="1" s="1"/>
  <c r="G239" i="51"/>
  <c r="W124" i="1"/>
  <c r="X124" i="1" s="1"/>
  <c r="G37" i="51"/>
  <c r="W120" i="1"/>
  <c r="X120" i="1" s="1"/>
  <c r="G674" i="51"/>
  <c r="W116" i="1"/>
  <c r="X116" i="1" s="1"/>
  <c r="G728" i="51"/>
  <c r="W112" i="1"/>
  <c r="X112" i="1" s="1"/>
  <c r="G228" i="51"/>
  <c r="W108" i="1"/>
  <c r="X108" i="1" s="1"/>
  <c r="G393" i="51"/>
  <c r="W104" i="1"/>
  <c r="X104" i="1" s="1"/>
  <c r="G285" i="51"/>
  <c r="W100" i="1"/>
  <c r="X100" i="1" s="1"/>
  <c r="G712" i="51"/>
  <c r="W96" i="1"/>
  <c r="X96" i="1" s="1"/>
  <c r="G194" i="51"/>
  <c r="W92" i="1"/>
  <c r="X92" i="1" s="1"/>
  <c r="G478" i="51"/>
  <c r="W88" i="1"/>
  <c r="X88" i="1" s="1"/>
  <c r="G303" i="51"/>
  <c r="W84" i="1"/>
  <c r="X84" i="1" s="1"/>
  <c r="G137" i="51"/>
  <c r="W80" i="1"/>
  <c r="X80" i="1" s="1"/>
  <c r="G191" i="51"/>
  <c r="W76" i="1"/>
  <c r="X76" i="1" s="1"/>
  <c r="G258" i="51"/>
  <c r="W72" i="1"/>
  <c r="X72" i="1" s="1"/>
  <c r="G587" i="51"/>
  <c r="W68" i="1"/>
  <c r="X68" i="1" s="1"/>
  <c r="G729" i="51"/>
  <c r="W64" i="1"/>
  <c r="X64" i="1" s="1"/>
  <c r="G374" i="51"/>
  <c r="W60" i="1"/>
  <c r="X60" i="1" s="1"/>
  <c r="G337" i="51"/>
  <c r="W56" i="1"/>
  <c r="X56" i="1" s="1"/>
  <c r="G232" i="51"/>
  <c r="W52" i="1"/>
  <c r="X52" i="1" s="1"/>
  <c r="G602" i="51"/>
  <c r="W48" i="1"/>
  <c r="X48" i="1" s="1"/>
  <c r="G74" i="51"/>
  <c r="W44" i="1"/>
  <c r="X44" i="1" s="1"/>
  <c r="G381" i="51"/>
  <c r="W40" i="1"/>
  <c r="X40" i="1" s="1"/>
  <c r="G127" i="51"/>
  <c r="W36" i="1"/>
  <c r="X36" i="1" s="1"/>
  <c r="G361" i="51"/>
  <c r="W32" i="1"/>
  <c r="X32" i="1" s="1"/>
  <c r="G153" i="51"/>
  <c r="W28" i="1"/>
  <c r="X28" i="1" s="1"/>
  <c r="G373" i="51"/>
  <c r="W24" i="1"/>
  <c r="X24" i="1" s="1"/>
  <c r="G84" i="51"/>
  <c r="W20" i="1"/>
  <c r="X20" i="1" s="1"/>
  <c r="G278" i="51"/>
  <c r="W16" i="1"/>
  <c r="X16" i="1" s="1"/>
  <c r="G369" i="51"/>
  <c r="W12" i="1"/>
  <c r="X12" i="1" s="1"/>
  <c r="X8" i="1"/>
  <c r="X224" i="1"/>
  <c r="W771" i="1"/>
  <c r="X771" i="1" s="1"/>
  <c r="W763" i="1"/>
  <c r="X763" i="1" s="1"/>
  <c r="W755" i="1"/>
  <c r="X755" i="1" s="1"/>
  <c r="W747" i="1"/>
  <c r="X747" i="1" s="1"/>
  <c r="W739" i="1"/>
  <c r="X739" i="1" s="1"/>
  <c r="W731" i="1"/>
  <c r="X731" i="1" s="1"/>
  <c r="W723" i="1"/>
  <c r="X723" i="1" s="1"/>
  <c r="W715" i="1"/>
  <c r="X715" i="1" s="1"/>
  <c r="W707" i="1"/>
  <c r="X707" i="1" s="1"/>
  <c r="W699" i="1"/>
  <c r="X699" i="1" s="1"/>
  <c r="W691" i="1"/>
  <c r="X691" i="1" s="1"/>
  <c r="W683" i="1"/>
  <c r="X683" i="1" s="1"/>
  <c r="W675" i="1"/>
  <c r="X675" i="1" s="1"/>
  <c r="W667" i="1"/>
  <c r="X667" i="1" s="1"/>
  <c r="W659" i="1"/>
  <c r="X659" i="1" s="1"/>
  <c r="W651" i="1"/>
  <c r="X651" i="1" s="1"/>
  <c r="W643" i="1"/>
  <c r="X643" i="1" s="1"/>
  <c r="W635" i="1"/>
  <c r="X635" i="1" s="1"/>
  <c r="W627" i="1"/>
  <c r="X627" i="1" s="1"/>
  <c r="W619" i="1"/>
  <c r="X619" i="1" s="1"/>
  <c r="W611" i="1"/>
  <c r="X611" i="1" s="1"/>
  <c r="W603" i="1"/>
  <c r="X603" i="1" s="1"/>
  <c r="W595" i="1"/>
  <c r="X595" i="1" s="1"/>
  <c r="W587" i="1"/>
  <c r="X587" i="1" s="1"/>
  <c r="W579" i="1"/>
  <c r="X579" i="1" s="1"/>
  <c r="W571" i="1"/>
  <c r="X571" i="1" s="1"/>
  <c r="W563" i="1"/>
  <c r="X563" i="1" s="1"/>
  <c r="W555" i="1"/>
  <c r="X555" i="1" s="1"/>
  <c r="W547" i="1"/>
  <c r="X547" i="1" s="1"/>
  <c r="W539" i="1"/>
  <c r="X539" i="1" s="1"/>
  <c r="W531" i="1"/>
  <c r="X531" i="1" s="1"/>
  <c r="W523" i="1"/>
  <c r="X523" i="1" s="1"/>
  <c r="W515" i="1"/>
  <c r="X515" i="1" s="1"/>
  <c r="W507" i="1"/>
  <c r="X507" i="1" s="1"/>
  <c r="W499" i="1"/>
  <c r="X499" i="1" s="1"/>
  <c r="W491" i="1"/>
  <c r="X491" i="1" s="1"/>
  <c r="W483" i="1"/>
  <c r="X483" i="1" s="1"/>
  <c r="W475" i="1"/>
  <c r="X475" i="1" s="1"/>
  <c r="W467" i="1"/>
  <c r="X467" i="1" s="1"/>
  <c r="W459" i="1"/>
  <c r="X459" i="1" s="1"/>
  <c r="W451" i="1"/>
  <c r="X451" i="1" s="1"/>
  <c r="W443" i="1"/>
  <c r="X443" i="1" s="1"/>
  <c r="W435" i="1"/>
  <c r="X435" i="1" s="1"/>
  <c r="W427" i="1"/>
  <c r="X427" i="1" s="1"/>
  <c r="W419" i="1"/>
  <c r="X419" i="1" s="1"/>
  <c r="W411" i="1"/>
  <c r="X411" i="1" s="1"/>
  <c r="W403" i="1"/>
  <c r="X403" i="1" s="1"/>
  <c r="W395" i="1"/>
  <c r="X395" i="1" s="1"/>
  <c r="W387" i="1"/>
  <c r="X387" i="1" s="1"/>
  <c r="W379" i="1"/>
  <c r="X379" i="1" s="1"/>
  <c r="W371" i="1"/>
  <c r="X371" i="1" s="1"/>
  <c r="W363" i="1"/>
  <c r="X363" i="1" s="1"/>
  <c r="W355" i="1"/>
  <c r="X355" i="1" s="1"/>
  <c r="W347" i="1"/>
  <c r="X347" i="1" s="1"/>
  <c r="W339" i="1"/>
  <c r="X339" i="1" s="1"/>
  <c r="W331" i="1"/>
  <c r="X331" i="1" s="1"/>
  <c r="W323" i="1"/>
  <c r="X323" i="1" s="1"/>
  <c r="W315" i="1"/>
  <c r="X315" i="1" s="1"/>
  <c r="W307" i="1"/>
  <c r="X307" i="1" s="1"/>
  <c r="W299" i="1"/>
  <c r="X299" i="1" s="1"/>
  <c r="W291" i="1"/>
  <c r="X291" i="1" s="1"/>
  <c r="W283" i="1"/>
  <c r="X283" i="1" s="1"/>
  <c r="W275" i="1"/>
  <c r="X275" i="1" s="1"/>
  <c r="W267" i="1"/>
  <c r="X267" i="1" s="1"/>
  <c r="W259" i="1"/>
  <c r="X259" i="1" s="1"/>
  <c r="W251" i="1"/>
  <c r="X251" i="1" s="1"/>
  <c r="W243" i="1"/>
  <c r="X243" i="1" s="1"/>
  <c r="W235" i="1"/>
  <c r="X235" i="1" s="1"/>
  <c r="W219" i="1"/>
  <c r="X219" i="1" s="1"/>
  <c r="W211" i="1"/>
  <c r="X211" i="1" s="1"/>
  <c r="W203" i="1"/>
  <c r="X203" i="1" s="1"/>
  <c r="W195" i="1"/>
  <c r="X195" i="1" s="1"/>
  <c r="W187" i="1"/>
  <c r="X187" i="1" s="1"/>
  <c r="W179" i="1"/>
  <c r="X179" i="1" s="1"/>
  <c r="W171" i="1"/>
  <c r="X171" i="1" s="1"/>
  <c r="W163" i="1"/>
  <c r="X163" i="1" s="1"/>
  <c r="W155" i="1"/>
  <c r="X155" i="1" s="1"/>
  <c r="W147" i="1"/>
  <c r="X147" i="1" s="1"/>
  <c r="W139" i="1"/>
  <c r="X139" i="1" s="1"/>
  <c r="W131" i="1"/>
  <c r="X131" i="1" s="1"/>
  <c r="W123" i="1"/>
  <c r="X123" i="1" s="1"/>
  <c r="W115" i="1"/>
  <c r="X115" i="1" s="1"/>
  <c r="W107" i="1"/>
  <c r="X107" i="1" s="1"/>
  <c r="W99" i="1"/>
  <c r="X99" i="1" s="1"/>
  <c r="W91" i="1"/>
  <c r="X91" i="1" s="1"/>
  <c r="W83" i="1"/>
  <c r="X83" i="1" s="1"/>
  <c r="W75" i="1"/>
  <c r="X75" i="1" s="1"/>
  <c r="W67" i="1"/>
  <c r="X67" i="1" s="1"/>
  <c r="W59" i="1"/>
  <c r="X59" i="1" s="1"/>
  <c r="W51" i="1"/>
  <c r="X51" i="1" s="1"/>
  <c r="W43" i="1"/>
  <c r="X43" i="1" s="1"/>
  <c r="W35" i="1"/>
  <c r="X35" i="1" s="1"/>
  <c r="W27" i="1"/>
  <c r="X27" i="1" s="1"/>
  <c r="W19" i="1"/>
  <c r="X19" i="1" s="1"/>
  <c r="W11" i="1"/>
  <c r="X11" i="1" s="1"/>
  <c r="W766" i="1"/>
  <c r="X766" i="1" s="1"/>
  <c r="W758" i="1"/>
  <c r="X758" i="1" s="1"/>
  <c r="W750" i="1"/>
  <c r="X750" i="1" s="1"/>
  <c r="W742" i="1"/>
  <c r="X742" i="1" s="1"/>
  <c r="W734" i="1"/>
  <c r="X734" i="1" s="1"/>
  <c r="W726" i="1"/>
  <c r="X726" i="1" s="1"/>
  <c r="W718" i="1"/>
  <c r="X718" i="1" s="1"/>
  <c r="W710" i="1"/>
  <c r="X710" i="1" s="1"/>
  <c r="W702" i="1"/>
  <c r="X702" i="1" s="1"/>
  <c r="W694" i="1"/>
  <c r="X694" i="1" s="1"/>
  <c r="W686" i="1"/>
  <c r="X686" i="1" s="1"/>
  <c r="W678" i="1"/>
  <c r="X678" i="1" s="1"/>
  <c r="W670" i="1"/>
  <c r="X670" i="1" s="1"/>
  <c r="W662" i="1"/>
  <c r="X662" i="1" s="1"/>
  <c r="W654" i="1"/>
  <c r="X654" i="1" s="1"/>
  <c r="W646" i="1"/>
  <c r="X646" i="1" s="1"/>
  <c r="W638" i="1"/>
  <c r="X638" i="1" s="1"/>
  <c r="W630" i="1"/>
  <c r="X630" i="1" s="1"/>
  <c r="W622" i="1"/>
  <c r="X622" i="1" s="1"/>
  <c r="W614" i="1"/>
  <c r="X614" i="1" s="1"/>
  <c r="W606" i="1"/>
  <c r="X606" i="1" s="1"/>
  <c r="W598" i="1"/>
  <c r="X598" i="1" s="1"/>
  <c r="W590" i="1"/>
  <c r="X590" i="1" s="1"/>
  <c r="W582" i="1"/>
  <c r="X582" i="1" s="1"/>
  <c r="W574" i="1"/>
  <c r="X574" i="1" s="1"/>
  <c r="W566" i="1"/>
  <c r="X566" i="1" s="1"/>
  <c r="W558" i="1"/>
  <c r="X558" i="1" s="1"/>
  <c r="W550" i="1"/>
  <c r="X550" i="1" s="1"/>
  <c r="W542" i="1"/>
  <c r="X542" i="1" s="1"/>
  <c r="W534" i="1"/>
  <c r="X534" i="1" s="1"/>
  <c r="W526" i="1"/>
  <c r="X526" i="1" s="1"/>
  <c r="W518" i="1"/>
  <c r="X518" i="1" s="1"/>
  <c r="W510" i="1"/>
  <c r="X510" i="1" s="1"/>
  <c r="W502" i="1"/>
  <c r="X502" i="1" s="1"/>
  <c r="W494" i="1"/>
  <c r="X494" i="1" s="1"/>
  <c r="W486" i="1"/>
  <c r="X486" i="1" s="1"/>
  <c r="W478" i="1"/>
  <c r="X478" i="1" s="1"/>
  <c r="W470" i="1"/>
  <c r="X470" i="1" s="1"/>
  <c r="W462" i="1"/>
  <c r="X462" i="1" s="1"/>
  <c r="W454" i="1"/>
  <c r="X454" i="1" s="1"/>
  <c r="W446" i="1"/>
  <c r="X446" i="1" s="1"/>
  <c r="W438" i="1"/>
  <c r="X438" i="1" s="1"/>
  <c r="W430" i="1"/>
  <c r="X430" i="1" s="1"/>
  <c r="W422" i="1"/>
  <c r="X422" i="1" s="1"/>
  <c r="W414" i="1"/>
  <c r="X414" i="1" s="1"/>
  <c r="W406" i="1"/>
  <c r="X406" i="1" s="1"/>
  <c r="W398" i="1"/>
  <c r="X398" i="1" s="1"/>
  <c r="W390" i="1"/>
  <c r="X390" i="1" s="1"/>
  <c r="W382" i="1"/>
  <c r="X382" i="1" s="1"/>
  <c r="W374" i="1"/>
  <c r="X374" i="1" s="1"/>
  <c r="W366" i="1"/>
  <c r="X366" i="1" s="1"/>
  <c r="W358" i="1"/>
  <c r="X358" i="1" s="1"/>
  <c r="W350" i="1"/>
  <c r="X350" i="1" s="1"/>
  <c r="W342" i="1"/>
  <c r="X342" i="1" s="1"/>
  <c r="W334" i="1"/>
  <c r="X334" i="1" s="1"/>
  <c r="W326" i="1"/>
  <c r="X326" i="1" s="1"/>
  <c r="W318" i="1"/>
  <c r="X318" i="1" s="1"/>
  <c r="W310" i="1"/>
  <c r="X310" i="1" s="1"/>
  <c r="W302" i="1"/>
  <c r="X302" i="1" s="1"/>
  <c r="W294" i="1"/>
  <c r="X294" i="1" s="1"/>
  <c r="W286" i="1"/>
  <c r="X286" i="1" s="1"/>
  <c r="W278" i="1"/>
  <c r="X278" i="1" s="1"/>
  <c r="W270" i="1"/>
  <c r="X270" i="1" s="1"/>
  <c r="W262" i="1"/>
  <c r="X262" i="1" s="1"/>
  <c r="W254" i="1"/>
  <c r="X254" i="1" s="1"/>
  <c r="W246" i="1"/>
  <c r="X246" i="1" s="1"/>
  <c r="W238" i="1"/>
  <c r="X238" i="1" s="1"/>
  <c r="W230" i="1"/>
  <c r="X230" i="1" s="1"/>
  <c r="W222" i="1"/>
  <c r="X222" i="1" s="1"/>
  <c r="W214" i="1"/>
  <c r="X214" i="1" s="1"/>
  <c r="W206" i="1"/>
  <c r="X206" i="1" s="1"/>
  <c r="W198" i="1"/>
  <c r="X198" i="1" s="1"/>
  <c r="W190" i="1"/>
  <c r="X190" i="1" s="1"/>
  <c r="W182" i="1"/>
  <c r="X182" i="1" s="1"/>
  <c r="W174" i="1"/>
  <c r="X174" i="1" s="1"/>
  <c r="W166" i="1"/>
  <c r="X166" i="1" s="1"/>
  <c r="W158" i="1"/>
  <c r="X158" i="1" s="1"/>
  <c r="W150" i="1"/>
  <c r="X150" i="1" s="1"/>
  <c r="W142" i="1"/>
  <c r="X142" i="1" s="1"/>
  <c r="W134" i="1"/>
  <c r="X134" i="1" s="1"/>
  <c r="W126" i="1"/>
  <c r="X126" i="1" s="1"/>
  <c r="W118" i="1"/>
  <c r="X118" i="1" s="1"/>
  <c r="W110" i="1"/>
  <c r="X110" i="1" s="1"/>
  <c r="W102" i="1"/>
  <c r="X102" i="1" s="1"/>
  <c r="W94" i="1"/>
  <c r="X94" i="1" s="1"/>
  <c r="W86" i="1"/>
  <c r="X86" i="1" s="1"/>
  <c r="W78" i="1"/>
  <c r="X78" i="1" s="1"/>
  <c r="W70" i="1"/>
  <c r="X70" i="1" s="1"/>
  <c r="W62" i="1"/>
  <c r="X62" i="1" s="1"/>
  <c r="W54" i="1"/>
  <c r="X54" i="1" s="1"/>
  <c r="W46" i="1"/>
  <c r="X46" i="1" s="1"/>
  <c r="W38" i="1"/>
  <c r="X38" i="1" s="1"/>
  <c r="W30" i="1"/>
  <c r="X30" i="1" s="1"/>
  <c r="W22" i="1"/>
  <c r="X22" i="1" s="1"/>
  <c r="W14" i="1"/>
  <c r="X14" i="1" s="1"/>
  <c r="G95" i="51"/>
  <c r="G514" i="51"/>
  <c r="G747" i="51"/>
  <c r="G75" i="51"/>
  <c r="X733" i="1"/>
  <c r="X701" i="1"/>
  <c r="W769" i="1"/>
  <c r="X769" i="1" s="1"/>
  <c r="W765" i="1"/>
  <c r="X765" i="1" s="1"/>
  <c r="W761" i="1"/>
  <c r="X761" i="1" s="1"/>
  <c r="W757" i="1"/>
  <c r="X757" i="1" s="1"/>
  <c r="W749" i="1"/>
  <c r="X749" i="1" s="1"/>
  <c r="W745" i="1"/>
  <c r="X745" i="1" s="1"/>
  <c r="W741" i="1"/>
  <c r="X741" i="1" s="1"/>
  <c r="W737" i="1"/>
  <c r="X737" i="1" s="1"/>
  <c r="W729" i="1"/>
  <c r="X729" i="1" s="1"/>
  <c r="W725" i="1"/>
  <c r="X725" i="1" s="1"/>
  <c r="W721" i="1"/>
  <c r="X721" i="1" s="1"/>
  <c r="W717" i="1"/>
  <c r="X717" i="1" s="1"/>
  <c r="W713" i="1"/>
  <c r="X713" i="1" s="1"/>
  <c r="W709" i="1"/>
  <c r="X709" i="1" s="1"/>
  <c r="W705" i="1"/>
  <c r="X705" i="1" s="1"/>
  <c r="W697" i="1"/>
  <c r="X697" i="1" s="1"/>
  <c r="W693" i="1"/>
  <c r="X693" i="1" s="1"/>
  <c r="W689" i="1"/>
  <c r="X689" i="1" s="1"/>
  <c r="W685" i="1"/>
  <c r="X685" i="1" s="1"/>
  <c r="W681" i="1"/>
  <c r="X681" i="1" s="1"/>
  <c r="W677" i="1"/>
  <c r="X677" i="1" s="1"/>
  <c r="W673" i="1"/>
  <c r="X673" i="1" s="1"/>
  <c r="W669" i="1"/>
  <c r="X669" i="1" s="1"/>
  <c r="W665" i="1"/>
  <c r="X665" i="1" s="1"/>
  <c r="W661" i="1"/>
  <c r="X661" i="1" s="1"/>
  <c r="W653" i="1"/>
  <c r="X653" i="1" s="1"/>
  <c r="W645" i="1"/>
  <c r="X645" i="1" s="1"/>
  <c r="W641" i="1"/>
  <c r="X641" i="1" s="1"/>
  <c r="W637" i="1"/>
  <c r="X637" i="1" s="1"/>
  <c r="W633" i="1"/>
  <c r="X633" i="1" s="1"/>
  <c r="W629" i="1"/>
  <c r="X629" i="1" s="1"/>
  <c r="W621" i="1"/>
  <c r="X621" i="1" s="1"/>
  <c r="W617" i="1"/>
  <c r="X617" i="1" s="1"/>
  <c r="W613" i="1"/>
  <c r="X613" i="1" s="1"/>
  <c r="W609" i="1"/>
  <c r="X609" i="1" s="1"/>
  <c r="W605" i="1"/>
  <c r="X605" i="1" s="1"/>
  <c r="W601" i="1"/>
  <c r="X601" i="1" s="1"/>
  <c r="W597" i="1"/>
  <c r="X597" i="1" s="1"/>
  <c r="W593" i="1"/>
  <c r="X593" i="1" s="1"/>
  <c r="W589" i="1"/>
  <c r="X589" i="1" s="1"/>
  <c r="W581" i="1"/>
  <c r="X581" i="1" s="1"/>
  <c r="W577" i="1"/>
  <c r="X577" i="1" s="1"/>
  <c r="W573" i="1"/>
  <c r="X573" i="1" s="1"/>
  <c r="W569" i="1"/>
  <c r="X569" i="1" s="1"/>
  <c r="W565" i="1"/>
  <c r="X565" i="1" s="1"/>
  <c r="W561" i="1"/>
  <c r="X561" i="1" s="1"/>
  <c r="W557" i="1"/>
  <c r="X557" i="1" s="1"/>
  <c r="W553" i="1"/>
  <c r="X553" i="1" s="1"/>
  <c r="W549" i="1"/>
  <c r="X549" i="1" s="1"/>
  <c r="W545" i="1"/>
  <c r="X545" i="1" s="1"/>
  <c r="W541" i="1"/>
  <c r="X541" i="1" s="1"/>
  <c r="W537" i="1"/>
  <c r="X537" i="1" s="1"/>
  <c r="W533" i="1"/>
  <c r="X533" i="1" s="1"/>
  <c r="W529" i="1"/>
  <c r="X529" i="1" s="1"/>
  <c r="W525" i="1"/>
  <c r="X525" i="1" s="1"/>
  <c r="W521" i="1"/>
  <c r="X521" i="1" s="1"/>
  <c r="W517" i="1"/>
  <c r="X517" i="1" s="1"/>
  <c r="W513" i="1"/>
  <c r="X513" i="1" s="1"/>
  <c r="W509" i="1"/>
  <c r="X509" i="1" s="1"/>
  <c r="W505" i="1"/>
  <c r="X505" i="1" s="1"/>
  <c r="W501" i="1"/>
  <c r="X501" i="1" s="1"/>
  <c r="W497" i="1"/>
  <c r="X497" i="1" s="1"/>
  <c r="W493" i="1"/>
  <c r="X493" i="1" s="1"/>
  <c r="W485" i="1"/>
  <c r="X485" i="1" s="1"/>
  <c r="W481" i="1"/>
  <c r="X481" i="1" s="1"/>
  <c r="W477" i="1"/>
  <c r="X477" i="1" s="1"/>
  <c r="W473" i="1"/>
  <c r="X473" i="1" s="1"/>
  <c r="W469" i="1"/>
  <c r="X469" i="1" s="1"/>
  <c r="W465" i="1"/>
  <c r="X465" i="1" s="1"/>
  <c r="W461" i="1"/>
  <c r="X461" i="1" s="1"/>
  <c r="W453" i="1"/>
  <c r="X453" i="1" s="1"/>
  <c r="W449" i="1"/>
  <c r="X449" i="1" s="1"/>
  <c r="W445" i="1"/>
  <c r="X445" i="1" s="1"/>
  <c r="W441" i="1"/>
  <c r="X441" i="1" s="1"/>
  <c r="W437" i="1"/>
  <c r="X437" i="1" s="1"/>
  <c r="W433" i="1"/>
  <c r="X433" i="1" s="1"/>
  <c r="W429" i="1"/>
  <c r="X429" i="1" s="1"/>
  <c r="W425" i="1"/>
  <c r="X425" i="1" s="1"/>
  <c r="W421" i="1"/>
  <c r="X421" i="1" s="1"/>
  <c r="W417" i="1"/>
  <c r="X417" i="1" s="1"/>
  <c r="W413" i="1"/>
  <c r="X413" i="1" s="1"/>
  <c r="W409" i="1"/>
  <c r="X409" i="1" s="1"/>
  <c r="W405" i="1"/>
  <c r="X405" i="1" s="1"/>
  <c r="W401" i="1"/>
  <c r="X401" i="1" s="1"/>
  <c r="W397" i="1"/>
  <c r="X397" i="1" s="1"/>
  <c r="W393" i="1"/>
  <c r="X393" i="1" s="1"/>
  <c r="W389" i="1"/>
  <c r="X389" i="1" s="1"/>
  <c r="W385" i="1"/>
  <c r="X385" i="1" s="1"/>
  <c r="W381" i="1"/>
  <c r="X381" i="1" s="1"/>
  <c r="W377" i="1"/>
  <c r="X377" i="1" s="1"/>
  <c r="W373" i="1"/>
  <c r="X373" i="1" s="1"/>
  <c r="W369" i="1"/>
  <c r="X369" i="1" s="1"/>
  <c r="W365" i="1"/>
  <c r="X365" i="1" s="1"/>
  <c r="W357" i="1"/>
  <c r="X357" i="1" s="1"/>
  <c r="W353" i="1"/>
  <c r="X353" i="1" s="1"/>
  <c r="W349" i="1"/>
  <c r="X349" i="1" s="1"/>
  <c r="W345" i="1"/>
  <c r="X345" i="1" s="1"/>
  <c r="W341" i="1"/>
  <c r="X341" i="1" s="1"/>
  <c r="W337" i="1"/>
  <c r="X337" i="1" s="1"/>
  <c r="W333" i="1"/>
  <c r="X333" i="1" s="1"/>
  <c r="W329" i="1"/>
  <c r="X329" i="1" s="1"/>
  <c r="W325" i="1"/>
  <c r="X325" i="1" s="1"/>
  <c r="W321" i="1"/>
  <c r="X321" i="1" s="1"/>
  <c r="W317" i="1"/>
  <c r="X317" i="1" s="1"/>
  <c r="W313" i="1"/>
  <c r="X313" i="1" s="1"/>
  <c r="W309" i="1"/>
  <c r="X309" i="1" s="1"/>
  <c r="W305" i="1"/>
  <c r="X305" i="1" s="1"/>
  <c r="W301" i="1"/>
  <c r="X301" i="1" s="1"/>
  <c r="W297" i="1"/>
  <c r="X297" i="1" s="1"/>
  <c r="W293" i="1"/>
  <c r="X293" i="1" s="1"/>
  <c r="W285" i="1"/>
  <c r="X285" i="1" s="1"/>
  <c r="W281" i="1"/>
  <c r="X281" i="1" s="1"/>
  <c r="W277" i="1"/>
  <c r="X277" i="1" s="1"/>
  <c r="W273" i="1"/>
  <c r="X273" i="1" s="1"/>
  <c r="W269" i="1"/>
  <c r="X269" i="1" s="1"/>
  <c r="W265" i="1"/>
  <c r="X265" i="1" s="1"/>
  <c r="W261" i="1"/>
  <c r="X261" i="1" s="1"/>
  <c r="W257" i="1"/>
  <c r="X257" i="1" s="1"/>
  <c r="W253" i="1"/>
  <c r="X253" i="1" s="1"/>
  <c r="W249" i="1"/>
  <c r="X249" i="1" s="1"/>
  <c r="W245" i="1"/>
  <c r="X245" i="1" s="1"/>
  <c r="W241" i="1"/>
  <c r="X241" i="1" s="1"/>
  <c r="W237" i="1"/>
  <c r="X237" i="1" s="1"/>
  <c r="W233" i="1"/>
  <c r="X233" i="1" s="1"/>
  <c r="L701" i="51"/>
  <c r="M701" i="51" s="1"/>
  <c r="L633" i="51"/>
  <c r="M633" i="51" s="1"/>
  <c r="M706" i="52" l="1"/>
  <c r="N706" i="52" s="1"/>
  <c r="L327" i="51"/>
  <c r="M327" i="51" s="1"/>
  <c r="M571" i="52"/>
  <c r="N571" i="52" s="1"/>
  <c r="L431" i="51"/>
  <c r="M431" i="51" s="1"/>
  <c r="M292" i="52"/>
  <c r="N292" i="52" s="1"/>
  <c r="M639" i="52"/>
  <c r="M733" i="52"/>
  <c r="M190" i="52"/>
  <c r="N190" i="52" s="1"/>
  <c r="M224" i="52"/>
  <c r="N224" i="52" s="1"/>
  <c r="M379" i="52"/>
  <c r="M175" i="52"/>
  <c r="M673" i="52"/>
  <c r="N673" i="52" s="1"/>
  <c r="M196" i="52"/>
  <c r="N196" i="52" s="1"/>
  <c r="M473" i="52"/>
  <c r="M502" i="52"/>
  <c r="N502" i="52" s="1"/>
  <c r="M202" i="52"/>
  <c r="M172" i="52"/>
  <c r="M720" i="52"/>
  <c r="M41" i="52"/>
  <c r="N41" i="52" s="1"/>
  <c r="M315" i="52"/>
  <c r="N315" i="52" s="1"/>
  <c r="M102" i="52"/>
  <c r="N102" i="52" s="1"/>
  <c r="M417" i="52"/>
  <c r="M148" i="52"/>
  <c r="N148" i="52" s="1"/>
  <c r="M737" i="52"/>
  <c r="N737" i="52" s="1"/>
  <c r="M573" i="52"/>
  <c r="N573" i="52" s="1"/>
  <c r="M508" i="52"/>
  <c r="N508" i="52" s="1"/>
  <c r="M415" i="52"/>
  <c r="M13" i="52"/>
  <c r="N13" i="52" s="1"/>
  <c r="M88" i="52"/>
  <c r="N88" i="52" s="1"/>
  <c r="M361" i="52"/>
  <c r="M199" i="52"/>
  <c r="N199" i="52" s="1"/>
  <c r="M643" i="52"/>
  <c r="N643" i="52" s="1"/>
  <c r="M530" i="52"/>
  <c r="N530" i="52" s="1"/>
  <c r="M107" i="52"/>
  <c r="M453" i="52"/>
  <c r="N453" i="52" s="1"/>
  <c r="M100" i="52"/>
  <c r="N100" i="52" s="1"/>
  <c r="M635" i="52"/>
  <c r="N635" i="52" s="1"/>
  <c r="M616" i="52"/>
  <c r="M169" i="52"/>
  <c r="N169" i="52" s="1"/>
  <c r="M540" i="52"/>
  <c r="M232" i="52"/>
  <c r="N232" i="52" s="1"/>
  <c r="M354" i="52"/>
  <c r="M43" i="52"/>
  <c r="M260" i="52"/>
  <c r="N260" i="52" s="1"/>
  <c r="M374" i="52"/>
  <c r="N374" i="52" s="1"/>
  <c r="M162" i="52"/>
  <c r="M580" i="52"/>
  <c r="M518" i="52"/>
  <c r="O180" i="52"/>
  <c r="L98" i="51"/>
  <c r="M98" i="51" s="1"/>
  <c r="M304" i="52"/>
  <c r="N304" i="52" s="1"/>
  <c r="M320" i="52"/>
  <c r="M454" i="52"/>
  <c r="N454" i="52" s="1"/>
  <c r="M582" i="52"/>
  <c r="M193" i="52"/>
  <c r="M265" i="52"/>
  <c r="M66" i="52"/>
  <c r="N66" i="52" s="1"/>
  <c r="M432" i="52"/>
  <c r="M469" i="52"/>
  <c r="M481" i="52"/>
  <c r="N481" i="52" s="1"/>
  <c r="M564" i="52"/>
  <c r="N564" i="52" s="1"/>
  <c r="M350" i="52"/>
  <c r="M53" i="52"/>
  <c r="M347" i="52"/>
  <c r="N347" i="52" s="1"/>
  <c r="M40" i="52"/>
  <c r="N40" i="52" s="1"/>
  <c r="M740" i="52"/>
  <c r="M140" i="52"/>
  <c r="M467" i="52"/>
  <c r="M434" i="52"/>
  <c r="N434" i="52" s="1"/>
  <c r="M131" i="52"/>
  <c r="M295" i="52"/>
  <c r="N295" i="52" s="1"/>
  <c r="M155" i="52"/>
  <c r="N155" i="52" s="1"/>
  <c r="M494" i="52"/>
  <c r="N494" i="52" s="1"/>
  <c r="M423" i="52"/>
  <c r="M119" i="52"/>
  <c r="M649" i="52"/>
  <c r="N649" i="52" s="1"/>
  <c r="M370" i="52"/>
  <c r="N370" i="52" s="1"/>
  <c r="M685" i="52"/>
  <c r="M18" i="52"/>
  <c r="N18" i="52" s="1"/>
  <c r="M378" i="52"/>
  <c r="N378" i="52" s="1"/>
  <c r="M288" i="52"/>
  <c r="N288" i="52" s="1"/>
  <c r="M523" i="52"/>
  <c r="M322" i="52"/>
  <c r="N322" i="52" s="1"/>
  <c r="M400" i="52"/>
  <c r="N400" i="52" s="1"/>
  <c r="M20" i="52"/>
  <c r="N20" i="52" s="1"/>
  <c r="M154" i="52"/>
  <c r="M418" i="52"/>
  <c r="M531" i="52"/>
  <c r="N531" i="52" s="1"/>
  <c r="M598" i="52"/>
  <c r="N598" i="52" s="1"/>
  <c r="M703" i="52"/>
  <c r="N703" i="52" s="1"/>
  <c r="M666" i="52"/>
  <c r="N666" i="52" s="1"/>
  <c r="M383" i="52"/>
  <c r="N383" i="52" s="1"/>
  <c r="M143" i="52"/>
  <c r="N143" i="52" s="1"/>
  <c r="M117" i="52"/>
  <c r="N117" i="52" s="1"/>
  <c r="M442" i="52"/>
  <c r="N442" i="52" s="1"/>
  <c r="M544" i="52"/>
  <c r="N544" i="52" s="1"/>
  <c r="M549" i="52"/>
  <c r="N549" i="52" s="1"/>
  <c r="M717" i="52"/>
  <c r="M83" i="52"/>
  <c r="M127" i="52"/>
  <c r="M386" i="52"/>
  <c r="N386" i="52" s="1"/>
  <c r="M138" i="52"/>
  <c r="M451" i="52"/>
  <c r="M694" i="52"/>
  <c r="M577" i="52"/>
  <c r="N577" i="52" s="1"/>
  <c r="M534" i="52"/>
  <c r="M112" i="52"/>
  <c r="M45" i="52"/>
  <c r="N45" i="52" s="1"/>
  <c r="M70" i="52"/>
  <c r="N70" i="52" s="1"/>
  <c r="M433" i="52"/>
  <c r="N433" i="52" s="1"/>
  <c r="M574" i="52"/>
  <c r="M109" i="52"/>
  <c r="N109" i="52" s="1"/>
  <c r="M668" i="52"/>
  <c r="N668" i="52" s="1"/>
  <c r="M60" i="52"/>
  <c r="M594" i="52"/>
  <c r="N594" i="52" s="1"/>
  <c r="M524" i="52"/>
  <c r="M683" i="52"/>
  <c r="N683" i="52" s="1"/>
  <c r="M159" i="52"/>
  <c r="M567" i="52"/>
  <c r="M231" i="52"/>
  <c r="N231" i="52" s="1"/>
  <c r="M705" i="52"/>
  <c r="N705" i="52" s="1"/>
  <c r="L563" i="51"/>
  <c r="M563" i="51" s="1"/>
  <c r="L254" i="51"/>
  <c r="M254" i="51" s="1"/>
  <c r="M645" i="52"/>
  <c r="L317" i="51"/>
  <c r="M317" i="51" s="1"/>
  <c r="H750" i="52"/>
  <c r="P750" i="52" s="1"/>
  <c r="O748" i="52"/>
  <c r="M552" i="52"/>
  <c r="N552" i="52" s="1"/>
  <c r="M513" i="52"/>
  <c r="N513" i="52" s="1"/>
  <c r="M247" i="52"/>
  <c r="N247" i="52" s="1"/>
  <c r="O391" i="52"/>
  <c r="M356" i="52"/>
  <c r="N356" i="52" s="1"/>
  <c r="M657" i="52"/>
  <c r="N657" i="52" s="1"/>
  <c r="M680" i="52"/>
  <c r="M301" i="52"/>
  <c r="N301" i="52" s="1"/>
  <c r="M561" i="52"/>
  <c r="N561" i="52" s="1"/>
  <c r="M346" i="52"/>
  <c r="N346" i="52" s="1"/>
  <c r="M331" i="52"/>
  <c r="M97" i="52"/>
  <c r="N97" i="52" s="1"/>
  <c r="M344" i="52"/>
  <c r="N344" i="52" s="1"/>
  <c r="M289" i="52"/>
  <c r="N289" i="52" s="1"/>
  <c r="M252" i="52"/>
  <c r="N252" i="52" s="1"/>
  <c r="M488" i="52"/>
  <c r="N488" i="52" s="1"/>
  <c r="M116" i="52"/>
  <c r="N116" i="52" s="1"/>
  <c r="M658" i="52"/>
  <c r="N658" i="52" s="1"/>
  <c r="M482" i="52"/>
  <c r="M460" i="52"/>
  <c r="N460" i="52" s="1"/>
  <c r="M209" i="52"/>
  <c r="N209" i="52" s="1"/>
  <c r="M734" i="52"/>
  <c r="N734" i="52" s="1"/>
  <c r="M461" i="52"/>
  <c r="M197" i="52"/>
  <c r="M242" i="52"/>
  <c r="N242" i="52" s="1"/>
  <c r="M648" i="52"/>
  <c r="N648" i="52" s="1"/>
  <c r="M659" i="52"/>
  <c r="M145" i="52"/>
  <c r="M637" i="52"/>
  <c r="N637" i="52" s="1"/>
  <c r="M681" i="52"/>
  <c r="N681" i="52" s="1"/>
  <c r="M448" i="52"/>
  <c r="M75" i="52"/>
  <c r="N75" i="52" s="1"/>
  <c r="M200" i="52"/>
  <c r="N200" i="52" s="1"/>
  <c r="M654" i="52"/>
  <c r="N654" i="52" s="1"/>
  <c r="M514" i="52"/>
  <c r="N514" i="52" s="1"/>
  <c r="M305" i="52"/>
  <c r="M662" i="52"/>
  <c r="N662" i="52" s="1"/>
  <c r="M627" i="52"/>
  <c r="N627" i="52" s="1"/>
  <c r="M254" i="52"/>
  <c r="M189" i="52"/>
  <c r="M92" i="52"/>
  <c r="M367" i="52"/>
  <c r="N367" i="52" s="1"/>
  <c r="M606" i="52"/>
  <c r="M563" i="52"/>
  <c r="M358" i="52"/>
  <c r="M90" i="52"/>
  <c r="N90" i="52" s="1"/>
  <c r="M57" i="52"/>
  <c r="M163" i="52"/>
  <c r="N163" i="52" s="1"/>
  <c r="M377" i="52"/>
  <c r="N377" i="52" s="1"/>
  <c r="L407" i="54"/>
  <c r="M407" i="54" s="1"/>
  <c r="M348" i="52"/>
  <c r="M37" i="52"/>
  <c r="N37" i="52" s="1"/>
  <c r="M313" i="52"/>
  <c r="N313" i="52" s="1"/>
  <c r="M174" i="52"/>
  <c r="N174" i="52" s="1"/>
  <c r="M551" i="52"/>
  <c r="M419" i="52"/>
  <c r="N419" i="52" s="1"/>
  <c r="M80" i="52"/>
  <c r="N80" i="52" s="1"/>
  <c r="M646" i="52"/>
  <c r="N646" i="52" s="1"/>
  <c r="M491" i="52"/>
  <c r="N491" i="52" s="1"/>
  <c r="M149" i="52"/>
  <c r="N149" i="52" s="1"/>
  <c r="M519" i="52"/>
  <c r="M450" i="52"/>
  <c r="N450" i="52" s="1"/>
  <c r="M280" i="52"/>
  <c r="M29" i="52"/>
  <c r="N29" i="52" s="1"/>
  <c r="M475" i="52"/>
  <c r="N475" i="52" s="1"/>
  <c r="M290" i="52"/>
  <c r="N290" i="52" s="1"/>
  <c r="M173" i="52"/>
  <c r="M640" i="52"/>
  <c r="N640" i="52" s="1"/>
  <c r="M328" i="52"/>
  <c r="N328" i="52" s="1"/>
  <c r="M335" i="52"/>
  <c r="N335" i="52" s="1"/>
  <c r="M587" i="52"/>
  <c r="M270" i="52"/>
  <c r="N270" i="52" s="1"/>
  <c r="M711" i="52"/>
  <c r="N711" i="52" s="1"/>
  <c r="M302" i="52"/>
  <c r="N302" i="52" s="1"/>
  <c r="M569" i="52"/>
  <c r="M558" i="52"/>
  <c r="N558" i="52" s="1"/>
  <c r="M111" i="52"/>
  <c r="N111" i="52" s="1"/>
  <c r="M359" i="52"/>
  <c r="N359" i="52" s="1"/>
  <c r="M342" i="52"/>
  <c r="N342" i="52" s="1"/>
  <c r="M424" i="52"/>
  <c r="N424" i="52" s="1"/>
  <c r="M447" i="52"/>
  <c r="N447" i="52" s="1"/>
  <c r="M371" i="52"/>
  <c r="N371" i="52" s="1"/>
  <c r="M603" i="52"/>
  <c r="M647" i="52"/>
  <c r="N647" i="52" s="1"/>
  <c r="M243" i="52"/>
  <c r="M719" i="52"/>
  <c r="N719" i="52" s="1"/>
  <c r="M712" i="52"/>
  <c r="N712" i="52" s="1"/>
  <c r="M492" i="52"/>
  <c r="N492" i="52" s="1"/>
  <c r="M166" i="52"/>
  <c r="N166" i="52" s="1"/>
  <c r="M526" i="52"/>
  <c r="N526" i="52" s="1"/>
  <c r="M718" i="52"/>
  <c r="M211" i="52"/>
  <c r="N211" i="52" s="1"/>
  <c r="M480" i="52"/>
  <c r="N480" i="52" s="1"/>
  <c r="M550" i="52"/>
  <c r="N550" i="52" s="1"/>
  <c r="M431" i="52"/>
  <c r="N431" i="52" s="1"/>
  <c r="M602" i="52"/>
  <c r="N602" i="52" s="1"/>
  <c r="M316" i="52"/>
  <c r="N316" i="52" s="1"/>
  <c r="M456" i="52"/>
  <c r="N456" i="52" s="1"/>
  <c r="M192" i="52"/>
  <c r="M312" i="52"/>
  <c r="N312" i="52" s="1"/>
  <c r="M151" i="52"/>
  <c r="N151" i="52" s="1"/>
  <c r="M113" i="52"/>
  <c r="N113" i="52" s="1"/>
  <c r="M27" i="52"/>
  <c r="M441" i="52"/>
  <c r="N441" i="52" s="1"/>
  <c r="M86" i="52"/>
  <c r="N86" i="52" s="1"/>
  <c r="M351" i="52"/>
  <c r="N351" i="52" s="1"/>
  <c r="M479" i="52"/>
  <c r="M171" i="52"/>
  <c r="M153" i="52"/>
  <c r="N153" i="52" s="1"/>
  <c r="M298" i="52"/>
  <c r="N298" i="52" s="1"/>
  <c r="L90" i="54"/>
  <c r="M90" i="54" s="1"/>
  <c r="L359" i="54"/>
  <c r="M359" i="54" s="1"/>
  <c r="P258" i="52"/>
  <c r="M258" i="52"/>
  <c r="N258" i="52" s="1"/>
  <c r="P722" i="52"/>
  <c r="M722" i="52"/>
  <c r="N722" i="52" s="1"/>
  <c r="P463" i="52"/>
  <c r="M463" i="52"/>
  <c r="N463" i="52" s="1"/>
  <c r="P612" i="52"/>
  <c r="M612" i="52"/>
  <c r="N612" i="52" s="1"/>
  <c r="P744" i="52"/>
  <c r="M744" i="52"/>
  <c r="N744" i="52" s="1"/>
  <c r="P445" i="52"/>
  <c r="M445" i="52"/>
  <c r="N445" i="52" s="1"/>
  <c r="P161" i="52"/>
  <c r="M161" i="52"/>
  <c r="N161" i="52" s="1"/>
  <c r="O682" i="52"/>
  <c r="P421" i="52"/>
  <c r="M421" i="52"/>
  <c r="N421" i="52" s="1"/>
  <c r="P689" i="52"/>
  <c r="M689" i="52"/>
  <c r="N689" i="52" s="1"/>
  <c r="M410" i="52"/>
  <c r="N410" i="52" s="1"/>
  <c r="P410" i="52"/>
  <c r="M605" i="52"/>
  <c r="N605" i="52" s="1"/>
  <c r="P605" i="52"/>
  <c r="M391" i="52"/>
  <c r="N391" i="52" s="1"/>
  <c r="P391" i="52"/>
  <c r="P201" i="52"/>
  <c r="M201" i="52"/>
  <c r="N201" i="52" s="1"/>
  <c r="M579" i="52"/>
  <c r="N579" i="52" s="1"/>
  <c r="M749" i="52"/>
  <c r="O327" i="52"/>
  <c r="O614" i="52"/>
  <c r="P565" i="52"/>
  <c r="M565" i="52"/>
  <c r="N565" i="52" s="1"/>
  <c r="P682" i="52"/>
  <c r="M682" i="52"/>
  <c r="N682" i="52" s="1"/>
  <c r="M246" i="52"/>
  <c r="N246" i="52" s="1"/>
  <c r="P246" i="52"/>
  <c r="M69" i="52"/>
  <c r="N69" i="52" s="1"/>
  <c r="P69" i="52"/>
  <c r="M455" i="52"/>
  <c r="N455" i="52" s="1"/>
  <c r="P455" i="52"/>
  <c r="P180" i="52"/>
  <c r="M180" i="52"/>
  <c r="N180" i="52" s="1"/>
  <c r="P614" i="52"/>
  <c r="M614" i="52"/>
  <c r="N614" i="52" s="1"/>
  <c r="M38" i="52"/>
  <c r="N38" i="52" s="1"/>
  <c r="P38" i="52"/>
  <c r="P142" i="52"/>
  <c r="M142" i="52"/>
  <c r="N142" i="52" s="1"/>
  <c r="P220" i="52"/>
  <c r="M220" i="52"/>
  <c r="N220" i="52" s="1"/>
  <c r="P392" i="52"/>
  <c r="M392" i="52"/>
  <c r="N392" i="52" s="1"/>
  <c r="P541" i="52"/>
  <c r="M541" i="52"/>
  <c r="N541" i="52" s="1"/>
  <c r="P601" i="52"/>
  <c r="M601" i="52"/>
  <c r="N601" i="52" s="1"/>
  <c r="L191" i="54"/>
  <c r="M191" i="54" s="1"/>
  <c r="O455" i="52"/>
  <c r="O601" i="52"/>
  <c r="M327" i="52"/>
  <c r="N327" i="52" s="1"/>
  <c r="F750" i="52"/>
  <c r="N416" i="52"/>
  <c r="N536" i="52"/>
  <c r="N674" i="52"/>
  <c r="N128" i="52"/>
  <c r="N510" i="52"/>
  <c r="N631" i="52"/>
  <c r="N412" i="52"/>
  <c r="N44" i="52"/>
  <c r="N251" i="52"/>
  <c r="N10" i="52"/>
  <c r="N716" i="52"/>
  <c r="N324" i="52"/>
  <c r="N212" i="52"/>
  <c r="N551" i="52"/>
  <c r="N53" i="52"/>
  <c r="N325" i="52"/>
  <c r="N58" i="52"/>
  <c r="N610" i="52"/>
  <c r="N139" i="52"/>
  <c r="N469" i="52"/>
  <c r="N273" i="52"/>
  <c r="N71" i="52"/>
  <c r="N207" i="52"/>
  <c r="N263" i="52"/>
  <c r="N130" i="52"/>
  <c r="N375" i="52"/>
  <c r="N436" i="52"/>
  <c r="N584" i="52"/>
  <c r="N95" i="52"/>
  <c r="N19" i="52"/>
  <c r="N83" i="52"/>
  <c r="N204" i="52"/>
  <c r="N241" i="52"/>
  <c r="N583" i="52"/>
  <c r="N567" i="52"/>
  <c r="N162" i="52"/>
  <c r="N691" i="52"/>
  <c r="N253" i="52"/>
  <c r="N384" i="52"/>
  <c r="N388" i="52"/>
  <c r="N632" i="52"/>
  <c r="N345" i="52"/>
  <c r="N624" i="52"/>
  <c r="N534" i="52"/>
  <c r="N226" i="52"/>
  <c r="N63" i="52"/>
  <c r="N192" i="52"/>
  <c r="N354" i="52"/>
  <c r="N569" i="52"/>
  <c r="N92" i="52"/>
  <c r="N437" i="52"/>
  <c r="N518" i="52"/>
  <c r="N336" i="52"/>
  <c r="N112" i="52"/>
  <c r="N62" i="52"/>
  <c r="N214" i="52"/>
  <c r="N474" i="52"/>
  <c r="N562" i="52"/>
  <c r="N399" i="52"/>
  <c r="N61" i="52"/>
  <c r="N36" i="52"/>
  <c r="N365" i="52"/>
  <c r="N542" i="52"/>
  <c r="N47" i="52"/>
  <c r="N628" i="52"/>
  <c r="N310" i="52"/>
  <c r="N78" i="52"/>
  <c r="N147" i="52"/>
  <c r="N521" i="52"/>
  <c r="N641" i="52"/>
  <c r="N452" i="52"/>
  <c r="N157" i="52"/>
  <c r="N735" i="52"/>
  <c r="N423" i="52"/>
  <c r="N181" i="52"/>
  <c r="N555" i="52"/>
  <c r="N306" i="52"/>
  <c r="N216" i="52"/>
  <c r="N515" i="52"/>
  <c r="N294" i="52"/>
  <c r="N677" i="52"/>
  <c r="N121" i="52"/>
  <c r="N60" i="52"/>
  <c r="N516" i="52"/>
  <c r="N723" i="52"/>
  <c r="N630" i="52"/>
  <c r="N532" i="52"/>
  <c r="N479" i="52"/>
  <c r="N725" i="52"/>
  <c r="N749" i="52"/>
  <c r="N110" i="52"/>
  <c r="N126" i="52"/>
  <c r="N671" i="52"/>
  <c r="N626" i="52"/>
  <c r="N621" i="52"/>
  <c r="N366" i="52"/>
  <c r="N401" i="52"/>
  <c r="N360" i="52"/>
  <c r="N77" i="52"/>
  <c r="N221" i="52"/>
  <c r="N94" i="52"/>
  <c r="N350" i="52"/>
  <c r="N39" i="52"/>
  <c r="N444" i="52"/>
  <c r="N690" i="52"/>
  <c r="N141" i="52"/>
  <c r="N122" i="52"/>
  <c r="N688" i="52"/>
  <c r="N160" i="52"/>
  <c r="N42" i="52"/>
  <c r="N468" i="52"/>
  <c r="N462" i="52"/>
  <c r="N379" i="52"/>
  <c r="N175" i="52"/>
  <c r="N718" i="52"/>
  <c r="N194" i="52"/>
  <c r="N64" i="52"/>
  <c r="N411" i="52"/>
  <c r="N427" i="52"/>
  <c r="N702" i="52"/>
  <c r="N259" i="52"/>
  <c r="N451" i="52"/>
  <c r="N655" i="52"/>
  <c r="N218" i="52"/>
  <c r="N104" i="52"/>
  <c r="N59" i="52"/>
  <c r="N740" i="52"/>
  <c r="N287" i="52"/>
  <c r="N425" i="52"/>
  <c r="N586" i="52"/>
  <c r="N280" i="52"/>
  <c r="N272" i="52"/>
  <c r="N694" i="52"/>
  <c r="N446" i="52"/>
  <c r="N27" i="52"/>
  <c r="N700" i="52"/>
  <c r="N563" i="52"/>
  <c r="N326" i="52"/>
  <c r="N9" i="52"/>
  <c r="N358" i="52"/>
  <c r="N338" i="52"/>
  <c r="N574" i="52"/>
  <c r="N332" i="52"/>
  <c r="N255" i="52"/>
  <c r="N609" i="52"/>
  <c r="N24" i="52"/>
  <c r="N651" i="52"/>
  <c r="N650" i="52"/>
  <c r="N653" i="52"/>
  <c r="N334" i="52"/>
  <c r="N208" i="52"/>
  <c r="N308" i="52"/>
  <c r="N32" i="52"/>
  <c r="N498" i="52"/>
  <c r="N254" i="52"/>
  <c r="N524" i="52"/>
  <c r="N443" i="52"/>
  <c r="N357" i="52"/>
  <c r="N85" i="52"/>
  <c r="N234" i="52"/>
  <c r="N523" i="52"/>
  <c r="N67" i="52"/>
  <c r="N568" i="52"/>
  <c r="N619" i="52"/>
  <c r="N138" i="52"/>
  <c r="N183" i="52"/>
  <c r="N489" i="52"/>
  <c r="N613" i="52"/>
  <c r="N387" i="52"/>
  <c r="N89" i="52"/>
  <c r="N588" i="52"/>
  <c r="N708" i="52"/>
  <c r="N150" i="52"/>
  <c r="N262" i="52"/>
  <c r="N726" i="52"/>
  <c r="N710" i="52"/>
  <c r="N341" i="52"/>
  <c r="N296" i="52"/>
  <c r="N265" i="52"/>
  <c r="N717" i="52"/>
  <c r="N68" i="52"/>
  <c r="N264" i="52"/>
  <c r="N140" i="52"/>
  <c r="N472" i="52"/>
  <c r="N300" i="52"/>
  <c r="N467" i="52"/>
  <c r="N473" i="52"/>
  <c r="N476" i="52"/>
  <c r="N714" i="52"/>
  <c r="N50" i="52"/>
  <c r="N54" i="52"/>
  <c r="N57" i="52"/>
  <c r="N72" i="52"/>
  <c r="N307" i="52"/>
  <c r="N611" i="52"/>
  <c r="N504" i="52"/>
  <c r="N676" i="52"/>
  <c r="N395" i="52"/>
  <c r="N633" i="52"/>
  <c r="N748" i="52"/>
  <c r="N684" i="52"/>
  <c r="N525" i="52"/>
  <c r="N634" i="52"/>
  <c r="N191" i="52"/>
  <c r="N548" i="52"/>
  <c r="N369" i="52"/>
  <c r="N319" i="52"/>
  <c r="N585" i="52"/>
  <c r="N457" i="52"/>
  <c r="N82" i="52"/>
  <c r="N249" i="52"/>
  <c r="N167" i="52"/>
  <c r="N741" i="52"/>
  <c r="N693" i="52"/>
  <c r="N230" i="52"/>
  <c r="N483" i="52"/>
  <c r="N173" i="52"/>
  <c r="N535" i="52"/>
  <c r="N317" i="52"/>
  <c r="N186" i="52"/>
  <c r="N604" i="52"/>
  <c r="N405" i="52"/>
  <c r="N528" i="52"/>
  <c r="N361" i="52"/>
  <c r="N227" i="52"/>
  <c r="N435" i="52"/>
  <c r="N250" i="52"/>
  <c r="N182" i="52"/>
  <c r="N256" i="52"/>
  <c r="N229" i="52"/>
  <c r="N478" i="52"/>
  <c r="N177" i="52"/>
  <c r="N12" i="52"/>
  <c r="N33" i="52"/>
  <c r="N56" i="52"/>
  <c r="N485" i="52"/>
  <c r="N48" i="52"/>
  <c r="N91" i="52"/>
  <c r="N409" i="52"/>
  <c r="N98" i="52"/>
  <c r="N46" i="52"/>
  <c r="N430" i="52"/>
  <c r="N576" i="52"/>
  <c r="N107" i="52"/>
  <c r="N127" i="52"/>
  <c r="N497" i="52"/>
  <c r="N575" i="52"/>
  <c r="N403" i="52"/>
  <c r="N429" i="52"/>
  <c r="N659" i="52"/>
  <c r="N507" i="52"/>
  <c r="N363" i="52"/>
  <c r="N277" i="52"/>
  <c r="N340" i="52"/>
  <c r="N642" i="52"/>
  <c r="N686" i="52"/>
  <c r="N238" i="52"/>
  <c r="N679" i="52"/>
  <c r="N608" i="52"/>
  <c r="N144" i="52"/>
  <c r="N590" i="52"/>
  <c r="N35" i="52"/>
  <c r="N415" i="52"/>
  <c r="N26" i="52"/>
  <c r="N629" i="52"/>
  <c r="N364" i="52"/>
  <c r="N733" i="52"/>
  <c r="N318" i="52"/>
  <c r="N520" i="52"/>
  <c r="N709" i="52"/>
  <c r="N278" i="52"/>
  <c r="N597" i="52"/>
  <c r="N517" i="52"/>
  <c r="N43" i="52"/>
  <c r="N606" i="52"/>
  <c r="N665" i="52"/>
  <c r="N222" i="52"/>
  <c r="N271" i="52"/>
  <c r="N592" i="52"/>
  <c r="N560" i="52"/>
  <c r="N667" i="52"/>
  <c r="N119" i="52"/>
  <c r="N471" i="52"/>
  <c r="N393" i="52"/>
  <c r="N274" i="52"/>
  <c r="N195" i="52"/>
  <c r="N129" i="52"/>
  <c r="N105" i="52"/>
  <c r="N133" i="52"/>
  <c r="N603" i="52"/>
  <c r="N615" i="52"/>
  <c r="N669" i="52"/>
  <c r="N589" i="52"/>
  <c r="N729" i="52"/>
  <c r="N171" i="52"/>
  <c r="N727" i="52"/>
  <c r="N540" i="52"/>
  <c r="N397" i="52"/>
  <c r="N118" i="52"/>
  <c r="N663" i="52"/>
  <c r="N291" i="52"/>
  <c r="N210" i="52"/>
  <c r="N715" i="52"/>
  <c r="N406" i="52"/>
  <c r="N698" i="52"/>
  <c r="N616" i="52"/>
  <c r="N578" i="52"/>
  <c r="N28" i="52"/>
  <c r="N305" i="52"/>
  <c r="N156" i="52"/>
  <c r="N527" i="52"/>
  <c r="N339" i="52"/>
  <c r="N380" i="52"/>
  <c r="N732" i="52"/>
  <c r="N314" i="52"/>
  <c r="N739" i="52"/>
  <c r="N284" i="52"/>
  <c r="N193" i="52"/>
  <c r="N81" i="52"/>
  <c r="N215" i="52"/>
  <c r="N73" i="52"/>
  <c r="N240" i="52"/>
  <c r="N519" i="52"/>
  <c r="N114" i="52"/>
  <c r="N34" i="52"/>
  <c r="N131" i="52"/>
  <c r="N466" i="52"/>
  <c r="N448" i="52"/>
  <c r="N440" i="52"/>
  <c r="N93" i="52"/>
  <c r="N219" i="52"/>
  <c r="N652" i="52"/>
  <c r="N617" i="52"/>
  <c r="N185" i="52"/>
  <c r="N511" i="52"/>
  <c r="N644" i="52"/>
  <c r="N570" i="52"/>
  <c r="N394" i="52"/>
  <c r="N152" i="52"/>
  <c r="N178" i="52"/>
  <c r="N79" i="52"/>
  <c r="N31" i="52"/>
  <c r="N303" i="52"/>
  <c r="N645" i="52"/>
  <c r="N566" i="52"/>
  <c r="L750" i="52"/>
  <c r="N372" i="52"/>
  <c r="N244" i="52"/>
  <c r="N16" i="52"/>
  <c r="N202" i="52"/>
  <c r="N587" i="52"/>
  <c r="N137" i="52"/>
  <c r="N746" i="52"/>
  <c r="N206" i="52"/>
  <c r="N172" i="52"/>
  <c r="N101" i="52"/>
  <c r="N720" i="52"/>
  <c r="N381" i="52"/>
  <c r="N15" i="52"/>
  <c r="N721" i="52"/>
  <c r="N65" i="52"/>
  <c r="N600" i="52"/>
  <c r="N636" i="52"/>
  <c r="N355" i="52"/>
  <c r="N404" i="52"/>
  <c r="N309" i="52"/>
  <c r="N146" i="52"/>
  <c r="N599" i="52"/>
  <c r="N74" i="52"/>
  <c r="N414" i="52"/>
  <c r="N311" i="52"/>
  <c r="N533" i="52"/>
  <c r="N724" i="52"/>
  <c r="N159" i="52"/>
  <c r="N503" i="52"/>
  <c r="N17" i="52"/>
  <c r="N396" i="52"/>
  <c r="N678" i="52"/>
  <c r="N198" i="52"/>
  <c r="N465" i="52"/>
  <c r="N243" i="52"/>
  <c r="N556" i="52"/>
  <c r="N687" i="52"/>
  <c r="N376" i="52"/>
  <c r="N738" i="52"/>
  <c r="N84" i="52"/>
  <c r="N697" i="52"/>
  <c r="N546" i="52"/>
  <c r="N413" i="52"/>
  <c r="N25" i="52"/>
  <c r="N189" i="52"/>
  <c r="N168" i="52"/>
  <c r="N580" i="52"/>
  <c r="N607" i="52"/>
  <c r="N482" i="52"/>
  <c r="N248" i="52"/>
  <c r="N618" i="52"/>
  <c r="N266" i="52"/>
  <c r="N283" i="52"/>
  <c r="N595" i="52"/>
  <c r="N439" i="52"/>
  <c r="N362" i="52"/>
  <c r="N742" i="52"/>
  <c r="N23" i="52"/>
  <c r="N545" i="52"/>
  <c r="N154" i="52"/>
  <c r="N418" i="52"/>
  <c r="N285" i="52"/>
  <c r="N165" i="52"/>
  <c r="N223" i="52"/>
  <c r="N484" i="52"/>
  <c r="N417" i="52"/>
  <c r="N499" i="52"/>
  <c r="N581" i="52"/>
  <c r="N559" i="52"/>
  <c r="N407" i="52"/>
  <c r="N672" i="52"/>
  <c r="N108" i="52"/>
  <c r="N623" i="52"/>
  <c r="N736" i="52"/>
  <c r="N348" i="52"/>
  <c r="N506" i="52"/>
  <c r="N373" i="52"/>
  <c r="N320" i="52"/>
  <c r="N543" i="52"/>
  <c r="N458" i="52"/>
  <c r="N582" i="52"/>
  <c r="N14" i="52"/>
  <c r="N505" i="52"/>
  <c r="N408" i="52"/>
  <c r="N267" i="52"/>
  <c r="N103" i="52"/>
  <c r="N390" i="52"/>
  <c r="N461" i="52"/>
  <c r="N660" i="52"/>
  <c r="N685" i="52"/>
  <c r="N500" i="52"/>
  <c r="N217" i="52"/>
  <c r="N197" i="52"/>
  <c r="N426" i="52"/>
  <c r="N368" i="52"/>
  <c r="N696" i="52"/>
  <c r="N529" i="52"/>
  <c r="N493" i="52"/>
  <c r="N432" i="52"/>
  <c r="N237" i="52"/>
  <c r="N731" i="52"/>
  <c r="N286" i="52"/>
  <c r="N228" i="52"/>
  <c r="N554" i="52"/>
  <c r="N134" i="52"/>
  <c r="N547" i="52"/>
  <c r="N233" i="52"/>
  <c r="N620" i="52"/>
  <c r="N402" i="52"/>
  <c r="N52" i="52"/>
  <c r="N145" i="52"/>
  <c r="N323" i="52"/>
  <c r="N382" i="52"/>
  <c r="N713" i="52"/>
  <c r="N680" i="52"/>
  <c r="N704" i="52"/>
  <c r="N11" i="52"/>
  <c r="N331" i="52"/>
  <c r="N639" i="52"/>
  <c r="N701" i="52"/>
  <c r="N205" i="52"/>
  <c r="N87" i="52"/>
  <c r="N96" i="52"/>
  <c r="N49" i="52"/>
  <c r="Y759" i="1" l="1"/>
  <c r="Z759" i="1" s="1"/>
  <c r="Y761" i="1"/>
  <c r="Z761" i="1" s="1"/>
  <c r="Y758" i="1"/>
  <c r="Z758" i="1" s="1"/>
  <c r="Y760" i="1"/>
  <c r="Z760" i="1" s="1"/>
  <c r="Y762" i="1"/>
  <c r="Z762" i="1" s="1"/>
  <c r="Y764" i="1" l="1"/>
  <c r="Z764" i="1" s="1"/>
  <c r="Y765" i="1"/>
  <c r="Z765" i="1" s="1"/>
  <c r="C10" i="2"/>
  <c r="E10" i="2"/>
  <c r="C11" i="2"/>
  <c r="E11" i="2"/>
  <c r="C12" i="2"/>
  <c r="E12" i="2"/>
  <c r="C13" i="2"/>
  <c r="E13" i="2"/>
  <c r="C14" i="2"/>
  <c r="E14" i="2"/>
  <c r="C15" i="2"/>
  <c r="E15" i="2"/>
  <c r="C16" i="2"/>
  <c r="E16" i="2"/>
  <c r="C17" i="2"/>
  <c r="E17" i="2"/>
  <c r="C18" i="2"/>
  <c r="E18" i="2"/>
  <c r="C19" i="2"/>
  <c r="E19" i="2"/>
  <c r="C20" i="2"/>
  <c r="E20" i="2"/>
  <c r="C21" i="2"/>
  <c r="E21" i="2"/>
  <c r="C22" i="2"/>
  <c r="E22" i="2"/>
  <c r="C23" i="2"/>
  <c r="E23" i="2"/>
  <c r="C24" i="2"/>
  <c r="E24" i="2"/>
  <c r="C25" i="2"/>
  <c r="E25" i="2"/>
  <c r="C26" i="2"/>
  <c r="E26" i="2"/>
  <c r="C27" i="2"/>
  <c r="E27" i="2"/>
  <c r="C28" i="2"/>
  <c r="E28" i="2"/>
  <c r="C29" i="2"/>
  <c r="E29" i="2"/>
  <c r="C30" i="2"/>
  <c r="E30" i="2"/>
  <c r="C31" i="2"/>
  <c r="E31" i="2"/>
  <c r="C32" i="2"/>
  <c r="E32" i="2"/>
  <c r="C33" i="2"/>
  <c r="E33" i="2"/>
  <c r="C34" i="2"/>
  <c r="E34" i="2"/>
  <c r="C35" i="2"/>
  <c r="E35" i="2"/>
  <c r="C36" i="2"/>
  <c r="E36" i="2"/>
  <c r="C37" i="2"/>
  <c r="E37" i="2"/>
  <c r="C38" i="2"/>
  <c r="E38" i="2"/>
  <c r="C39" i="2"/>
  <c r="E39" i="2"/>
  <c r="C40" i="2"/>
  <c r="E40" i="2"/>
  <c r="C41" i="2"/>
  <c r="E41" i="2"/>
  <c r="C42" i="2"/>
  <c r="E42" i="2"/>
  <c r="C43" i="2"/>
  <c r="E43" i="2"/>
  <c r="C44" i="2"/>
  <c r="E44" i="2"/>
  <c r="C45" i="2"/>
  <c r="E45" i="2"/>
  <c r="C46" i="2"/>
  <c r="E46" i="2"/>
  <c r="C47" i="2"/>
  <c r="E47" i="2"/>
  <c r="C48" i="2"/>
  <c r="E48" i="2"/>
  <c r="C49" i="2"/>
  <c r="E49" i="2"/>
  <c r="C50" i="2"/>
  <c r="E50" i="2"/>
  <c r="C51" i="2"/>
  <c r="E51" i="2"/>
  <c r="C52" i="2"/>
  <c r="E52" i="2"/>
  <c r="C53" i="2"/>
  <c r="E53" i="2"/>
  <c r="C54" i="2"/>
  <c r="E54" i="2"/>
  <c r="C55" i="2"/>
  <c r="E55" i="2"/>
  <c r="C56" i="2"/>
  <c r="E56" i="2"/>
  <c r="C57" i="2"/>
  <c r="E57" i="2"/>
  <c r="C58" i="2"/>
  <c r="E58" i="2"/>
  <c r="C59" i="2"/>
  <c r="E59" i="2"/>
  <c r="C60" i="2"/>
  <c r="E60" i="2"/>
  <c r="C61" i="2"/>
  <c r="E61" i="2"/>
  <c r="C62" i="2"/>
  <c r="E62" i="2"/>
  <c r="C63" i="2"/>
  <c r="E63" i="2"/>
  <c r="C64" i="2"/>
  <c r="E64" i="2"/>
  <c r="C65" i="2"/>
  <c r="E65" i="2"/>
  <c r="C66" i="2"/>
  <c r="E66" i="2"/>
  <c r="C67" i="2"/>
  <c r="E67" i="2"/>
  <c r="C68" i="2"/>
  <c r="E68" i="2"/>
  <c r="C69" i="2"/>
  <c r="E69" i="2"/>
  <c r="C70" i="2"/>
  <c r="E70" i="2"/>
  <c r="C71" i="2"/>
  <c r="E71" i="2"/>
  <c r="C72" i="2"/>
  <c r="E72" i="2"/>
  <c r="C73" i="2"/>
  <c r="E73" i="2"/>
  <c r="C74" i="2"/>
  <c r="E74" i="2"/>
  <c r="C75" i="2"/>
  <c r="E75" i="2"/>
  <c r="C76" i="2"/>
  <c r="E76" i="2"/>
  <c r="C77" i="2"/>
  <c r="E77" i="2"/>
  <c r="C78" i="2"/>
  <c r="E78" i="2"/>
  <c r="C79" i="2"/>
  <c r="E79" i="2"/>
  <c r="C80" i="2"/>
  <c r="E80" i="2"/>
  <c r="C81" i="2"/>
  <c r="E81" i="2"/>
  <c r="C82" i="2"/>
  <c r="E82" i="2"/>
  <c r="C83" i="2"/>
  <c r="E83" i="2"/>
  <c r="C84" i="2"/>
  <c r="E84" i="2"/>
  <c r="C85" i="2"/>
  <c r="E85" i="2"/>
  <c r="C86" i="2"/>
  <c r="E86" i="2"/>
  <c r="C87" i="2"/>
  <c r="E87" i="2"/>
  <c r="C88" i="2"/>
  <c r="E88" i="2"/>
  <c r="C89" i="2"/>
  <c r="E89" i="2"/>
  <c r="C90" i="2"/>
  <c r="E90" i="2"/>
  <c r="C91" i="2"/>
  <c r="E91" i="2"/>
  <c r="C92" i="2"/>
  <c r="E92" i="2"/>
  <c r="C93" i="2"/>
  <c r="E93" i="2"/>
  <c r="C94" i="2"/>
  <c r="E94" i="2"/>
  <c r="C95" i="2"/>
  <c r="E95" i="2"/>
  <c r="C96" i="2"/>
  <c r="E96" i="2"/>
  <c r="C97" i="2"/>
  <c r="E97" i="2"/>
  <c r="C98" i="2"/>
  <c r="E98" i="2"/>
  <c r="C99" i="2"/>
  <c r="E99" i="2"/>
  <c r="C100" i="2"/>
  <c r="E100" i="2"/>
  <c r="C101" i="2"/>
  <c r="E101" i="2"/>
  <c r="C102" i="2"/>
  <c r="E102" i="2"/>
  <c r="C103" i="2"/>
  <c r="E103" i="2"/>
  <c r="C104" i="2"/>
  <c r="E104" i="2"/>
  <c r="C105" i="2"/>
  <c r="E105" i="2"/>
  <c r="C106" i="2"/>
  <c r="E106" i="2"/>
  <c r="C107" i="2"/>
  <c r="E107" i="2"/>
  <c r="C108" i="2"/>
  <c r="E108" i="2"/>
  <c r="C109" i="2"/>
  <c r="E109" i="2"/>
  <c r="C110" i="2"/>
  <c r="E110" i="2"/>
  <c r="C111" i="2"/>
  <c r="E111" i="2"/>
  <c r="C112" i="2"/>
  <c r="E112" i="2"/>
  <c r="C113" i="2"/>
  <c r="E113" i="2"/>
  <c r="C114" i="2"/>
  <c r="E114" i="2"/>
  <c r="C115" i="2"/>
  <c r="E115" i="2"/>
  <c r="C116" i="2"/>
  <c r="E116" i="2"/>
  <c r="C117" i="2"/>
  <c r="E117" i="2"/>
  <c r="C118" i="2"/>
  <c r="E118" i="2"/>
  <c r="C119" i="2"/>
  <c r="E119" i="2"/>
  <c r="C120" i="2"/>
  <c r="E120" i="2"/>
  <c r="C121" i="2"/>
  <c r="E121" i="2"/>
  <c r="C122" i="2"/>
  <c r="E122" i="2"/>
  <c r="C123" i="2"/>
  <c r="E123" i="2"/>
  <c r="C124" i="2"/>
  <c r="E124" i="2"/>
  <c r="C125" i="2"/>
  <c r="E125" i="2"/>
  <c r="C126" i="2"/>
  <c r="E126" i="2"/>
  <c r="C127" i="2"/>
  <c r="E127" i="2"/>
  <c r="C128" i="2"/>
  <c r="E128" i="2"/>
  <c r="C129" i="2"/>
  <c r="E129" i="2"/>
  <c r="C130" i="2"/>
  <c r="E130" i="2"/>
  <c r="C131" i="2"/>
  <c r="E131" i="2"/>
  <c r="C132" i="2"/>
  <c r="E132" i="2"/>
  <c r="C133" i="2"/>
  <c r="E133" i="2"/>
  <c r="C134" i="2"/>
  <c r="E134" i="2"/>
  <c r="C135" i="2"/>
  <c r="E135" i="2"/>
  <c r="C136" i="2"/>
  <c r="E136" i="2"/>
  <c r="C137" i="2"/>
  <c r="E137" i="2"/>
  <c r="C138" i="2"/>
  <c r="E138" i="2"/>
  <c r="C139" i="2"/>
  <c r="E139" i="2"/>
  <c r="C140" i="2"/>
  <c r="E140" i="2"/>
  <c r="C141" i="2"/>
  <c r="E141" i="2"/>
  <c r="C142" i="2"/>
  <c r="E142" i="2"/>
  <c r="C143" i="2"/>
  <c r="E143" i="2"/>
  <c r="C144" i="2"/>
  <c r="E144" i="2"/>
  <c r="C145" i="2"/>
  <c r="E145" i="2"/>
  <c r="C146" i="2"/>
  <c r="E146" i="2"/>
  <c r="C147" i="2"/>
  <c r="E147" i="2"/>
  <c r="C148" i="2"/>
  <c r="E148" i="2"/>
  <c r="C149" i="2"/>
  <c r="E149" i="2"/>
  <c r="C150" i="2"/>
  <c r="E150" i="2"/>
  <c r="C151" i="2"/>
  <c r="E151" i="2"/>
  <c r="C152" i="2"/>
  <c r="E152" i="2"/>
  <c r="C153" i="2"/>
  <c r="E153" i="2"/>
  <c r="C154" i="2"/>
  <c r="E154" i="2"/>
  <c r="C155" i="2"/>
  <c r="E155" i="2"/>
  <c r="C156" i="2"/>
  <c r="E156" i="2"/>
  <c r="C157" i="2"/>
  <c r="E157" i="2"/>
  <c r="C158" i="2"/>
  <c r="E158" i="2"/>
  <c r="C159" i="2"/>
  <c r="E159" i="2"/>
  <c r="C160" i="2"/>
  <c r="E160" i="2"/>
  <c r="C161" i="2"/>
  <c r="E161" i="2"/>
  <c r="C162" i="2"/>
  <c r="E162" i="2"/>
  <c r="C163" i="2"/>
  <c r="E163" i="2"/>
  <c r="C164" i="2"/>
  <c r="E164" i="2"/>
  <c r="C165" i="2"/>
  <c r="E165" i="2"/>
  <c r="C166" i="2"/>
  <c r="E166" i="2"/>
  <c r="C167" i="2"/>
  <c r="E167" i="2"/>
  <c r="C168" i="2"/>
  <c r="E168" i="2"/>
  <c r="C169" i="2"/>
  <c r="E169" i="2"/>
  <c r="C170" i="2"/>
  <c r="E170" i="2"/>
  <c r="C171" i="2"/>
  <c r="E171" i="2"/>
  <c r="C172" i="2"/>
  <c r="E172" i="2"/>
  <c r="C173" i="2"/>
  <c r="E173" i="2"/>
  <c r="C174" i="2"/>
  <c r="E174" i="2"/>
  <c r="C175" i="2"/>
  <c r="E175" i="2"/>
  <c r="C176" i="2"/>
  <c r="E176" i="2"/>
  <c r="C177" i="2"/>
  <c r="E177" i="2"/>
  <c r="C178" i="2"/>
  <c r="E178" i="2"/>
  <c r="C179" i="2"/>
  <c r="E179" i="2"/>
  <c r="C180" i="2"/>
  <c r="E180" i="2"/>
  <c r="C181" i="2"/>
  <c r="E181" i="2"/>
  <c r="C182" i="2"/>
  <c r="E182" i="2"/>
  <c r="C183" i="2"/>
  <c r="E183" i="2"/>
  <c r="C184" i="2"/>
  <c r="E184" i="2"/>
  <c r="C185" i="2"/>
  <c r="E185" i="2"/>
  <c r="C186" i="2"/>
  <c r="E186" i="2"/>
  <c r="C187" i="2"/>
  <c r="E187" i="2"/>
  <c r="C188" i="2"/>
  <c r="E188" i="2"/>
  <c r="C189" i="2"/>
  <c r="E189" i="2"/>
  <c r="C190" i="2"/>
  <c r="E190" i="2"/>
  <c r="C191" i="2"/>
  <c r="E191" i="2"/>
  <c r="C192" i="2"/>
  <c r="E192" i="2"/>
  <c r="C193" i="2"/>
  <c r="E193" i="2"/>
  <c r="C194" i="2"/>
  <c r="E194" i="2"/>
  <c r="C195" i="2"/>
  <c r="E195" i="2"/>
  <c r="C196" i="2"/>
  <c r="E196" i="2"/>
  <c r="C197" i="2"/>
  <c r="E197" i="2"/>
  <c r="C198" i="2"/>
  <c r="E198" i="2"/>
  <c r="C199" i="2"/>
  <c r="E199" i="2"/>
  <c r="C200" i="2"/>
  <c r="E200" i="2"/>
  <c r="C201" i="2"/>
  <c r="E201" i="2"/>
  <c r="C202" i="2"/>
  <c r="E202" i="2"/>
  <c r="C203" i="2"/>
  <c r="E203" i="2"/>
  <c r="C204" i="2"/>
  <c r="E204" i="2"/>
  <c r="C205" i="2"/>
  <c r="E205" i="2"/>
  <c r="C206" i="2"/>
  <c r="E206" i="2"/>
  <c r="C207" i="2"/>
  <c r="E207" i="2"/>
  <c r="C208" i="2"/>
  <c r="E208" i="2"/>
  <c r="C209" i="2"/>
  <c r="E209" i="2"/>
  <c r="C210" i="2"/>
  <c r="E210" i="2"/>
  <c r="C211" i="2"/>
  <c r="E211" i="2"/>
  <c r="C212" i="2"/>
  <c r="E212" i="2"/>
  <c r="C213" i="2"/>
  <c r="E213" i="2"/>
  <c r="C214" i="2"/>
  <c r="E214" i="2"/>
  <c r="C215" i="2"/>
  <c r="E215" i="2"/>
  <c r="C216" i="2"/>
  <c r="E216" i="2"/>
  <c r="C217" i="2"/>
  <c r="E217" i="2"/>
  <c r="C218" i="2"/>
  <c r="E218" i="2"/>
  <c r="C219" i="2"/>
  <c r="E219" i="2"/>
  <c r="C220" i="2"/>
  <c r="E220" i="2"/>
  <c r="C221" i="2"/>
  <c r="E221" i="2"/>
  <c r="C222" i="2"/>
  <c r="E222" i="2"/>
  <c r="C223" i="2"/>
  <c r="E223" i="2"/>
  <c r="C224" i="2"/>
  <c r="E224" i="2"/>
  <c r="C225" i="2"/>
  <c r="E225" i="2"/>
  <c r="C226" i="2"/>
  <c r="E226" i="2"/>
  <c r="C228" i="2"/>
  <c r="E228" i="2"/>
  <c r="C230" i="2"/>
  <c r="E230" i="2"/>
  <c r="C232" i="2"/>
  <c r="E232" i="2"/>
  <c r="C234" i="2"/>
  <c r="E234" i="2"/>
  <c r="C236" i="2"/>
  <c r="E236" i="2"/>
  <c r="C238" i="2"/>
  <c r="E238" i="2"/>
  <c r="C240" i="2"/>
  <c r="E240" i="2"/>
  <c r="C242" i="2"/>
  <c r="E242" i="2"/>
  <c r="C244" i="2"/>
  <c r="E244" i="2"/>
  <c r="C246" i="2"/>
  <c r="E246" i="2"/>
  <c r="C248" i="2"/>
  <c r="E248" i="2"/>
  <c r="C250" i="2"/>
  <c r="E250" i="2"/>
  <c r="C252" i="2"/>
  <c r="E252" i="2"/>
  <c r="C254" i="2"/>
  <c r="E254" i="2"/>
  <c r="C256" i="2"/>
  <c r="E256" i="2"/>
  <c r="C258" i="2"/>
  <c r="E258" i="2"/>
  <c r="C260" i="2"/>
  <c r="E260" i="2"/>
  <c r="C262" i="2"/>
  <c r="E262" i="2"/>
  <c r="C264" i="2"/>
  <c r="E264" i="2"/>
  <c r="C266" i="2"/>
  <c r="E266" i="2"/>
  <c r="C268" i="2"/>
  <c r="E268" i="2"/>
  <c r="C270" i="2"/>
  <c r="E270" i="2"/>
  <c r="C272" i="2"/>
  <c r="E272" i="2"/>
  <c r="C274" i="2"/>
  <c r="E274" i="2"/>
  <c r="C276" i="2"/>
  <c r="E276" i="2"/>
  <c r="C278" i="2"/>
  <c r="E278" i="2"/>
  <c r="C280" i="2"/>
  <c r="E280" i="2"/>
  <c r="C282" i="2"/>
  <c r="E282" i="2"/>
  <c r="C284" i="2"/>
  <c r="E284" i="2"/>
  <c r="C286" i="2"/>
  <c r="E286" i="2"/>
  <c r="C288" i="2"/>
  <c r="E288" i="2"/>
  <c r="C290" i="2"/>
  <c r="E290" i="2"/>
  <c r="C292" i="2"/>
  <c r="E292" i="2"/>
  <c r="C294" i="2"/>
  <c r="E294" i="2"/>
  <c r="C296" i="2"/>
  <c r="E296" i="2"/>
  <c r="C298" i="2"/>
  <c r="E298" i="2"/>
  <c r="C300" i="2"/>
  <c r="E300" i="2"/>
  <c r="C302" i="2"/>
  <c r="E302" i="2"/>
  <c r="C304" i="2"/>
  <c r="E304" i="2"/>
  <c r="C306" i="2"/>
  <c r="E306" i="2"/>
  <c r="C308" i="2"/>
  <c r="E308" i="2"/>
  <c r="C310" i="2"/>
  <c r="E310" i="2"/>
  <c r="C312" i="2"/>
  <c r="E312" i="2"/>
  <c r="C314" i="2"/>
  <c r="E314" i="2"/>
  <c r="C316" i="2"/>
  <c r="E316" i="2"/>
  <c r="C318" i="2"/>
  <c r="E318" i="2"/>
  <c r="C320" i="2"/>
  <c r="E320" i="2"/>
  <c r="C322" i="2"/>
  <c r="E322" i="2"/>
  <c r="C324" i="2"/>
  <c r="E324" i="2"/>
  <c r="C326" i="2"/>
  <c r="E326" i="2"/>
  <c r="C328" i="2"/>
  <c r="E328" i="2"/>
  <c r="C330" i="2"/>
  <c r="E330" i="2"/>
  <c r="C332" i="2"/>
  <c r="E332" i="2"/>
  <c r="C334" i="2"/>
  <c r="E334" i="2"/>
  <c r="C336" i="2"/>
  <c r="E336" i="2"/>
  <c r="C338" i="2"/>
  <c r="E338" i="2"/>
  <c r="C340" i="2"/>
  <c r="E340" i="2"/>
  <c r="C342" i="2"/>
  <c r="E342" i="2"/>
  <c r="C344" i="2"/>
  <c r="E344" i="2"/>
  <c r="C346" i="2"/>
  <c r="E346" i="2"/>
  <c r="C348" i="2"/>
  <c r="E348" i="2"/>
  <c r="C350" i="2"/>
  <c r="E350" i="2"/>
  <c r="C352" i="2"/>
  <c r="E352" i="2"/>
  <c r="C354" i="2"/>
  <c r="E354" i="2"/>
  <c r="C356" i="2"/>
  <c r="E356" i="2"/>
  <c r="C358" i="2"/>
  <c r="E358" i="2"/>
  <c r="C360" i="2"/>
  <c r="E360" i="2"/>
  <c r="C362" i="2"/>
  <c r="E362" i="2"/>
  <c r="C364" i="2"/>
  <c r="E364" i="2"/>
  <c r="C366" i="2"/>
  <c r="E366" i="2"/>
  <c r="C368" i="2"/>
  <c r="E368" i="2"/>
  <c r="C370" i="2"/>
  <c r="E370" i="2"/>
  <c r="C372" i="2"/>
  <c r="E372" i="2"/>
  <c r="C374" i="2"/>
  <c r="E374" i="2"/>
  <c r="C376" i="2"/>
  <c r="E376" i="2"/>
  <c r="C378" i="2"/>
  <c r="E378" i="2"/>
  <c r="C380" i="2"/>
  <c r="E380" i="2"/>
  <c r="C382" i="2"/>
  <c r="E382" i="2"/>
  <c r="C384" i="2"/>
  <c r="E384" i="2"/>
  <c r="C386" i="2"/>
  <c r="E386" i="2"/>
  <c r="C388" i="2"/>
  <c r="E388" i="2"/>
  <c r="C390" i="2"/>
  <c r="E390" i="2"/>
  <c r="C392" i="2"/>
  <c r="E392" i="2"/>
  <c r="C394" i="2"/>
  <c r="E394" i="2"/>
  <c r="C396" i="2"/>
  <c r="E396" i="2"/>
  <c r="C398" i="2"/>
  <c r="E398" i="2"/>
  <c r="C400" i="2"/>
  <c r="E400" i="2"/>
  <c r="C402" i="2"/>
  <c r="E402" i="2"/>
  <c r="C404" i="2"/>
  <c r="E404" i="2"/>
  <c r="C406" i="2"/>
  <c r="E406" i="2"/>
  <c r="C408" i="2"/>
  <c r="E408" i="2"/>
  <c r="C410" i="2"/>
  <c r="E410" i="2"/>
  <c r="C412" i="2"/>
  <c r="E412" i="2"/>
  <c r="C414" i="2"/>
  <c r="E414" i="2"/>
  <c r="C416" i="2"/>
  <c r="E416" i="2"/>
  <c r="C418" i="2"/>
  <c r="E418" i="2"/>
  <c r="C420" i="2"/>
  <c r="E420" i="2"/>
  <c r="C422" i="2"/>
  <c r="E422" i="2"/>
  <c r="C424" i="2"/>
  <c r="E424" i="2"/>
  <c r="C426" i="2"/>
  <c r="E426" i="2"/>
  <c r="C428" i="2"/>
  <c r="E428" i="2"/>
  <c r="C430" i="2"/>
  <c r="E430" i="2"/>
  <c r="C432" i="2"/>
  <c r="E432" i="2"/>
  <c r="C434" i="2"/>
  <c r="E434" i="2"/>
  <c r="C436" i="2"/>
  <c r="E436" i="2"/>
  <c r="C438" i="2"/>
  <c r="E438" i="2"/>
  <c r="C440" i="2"/>
  <c r="E440" i="2"/>
  <c r="C442" i="2"/>
  <c r="E442" i="2"/>
  <c r="C444" i="2"/>
  <c r="E444" i="2"/>
  <c r="C446" i="2"/>
  <c r="E446" i="2"/>
  <c r="C448" i="2"/>
  <c r="E448" i="2"/>
  <c r="C450" i="2"/>
  <c r="E450" i="2"/>
  <c r="C452" i="2"/>
  <c r="E452" i="2"/>
  <c r="C454" i="2"/>
  <c r="E454" i="2"/>
  <c r="C456" i="2"/>
  <c r="E456" i="2"/>
  <c r="C458" i="2"/>
  <c r="E458" i="2"/>
  <c r="C460" i="2"/>
  <c r="E460" i="2"/>
  <c r="C462" i="2"/>
  <c r="E462" i="2"/>
  <c r="C464" i="2"/>
  <c r="E464" i="2"/>
  <c r="C466" i="2"/>
  <c r="E466" i="2"/>
  <c r="C468" i="2"/>
  <c r="E468" i="2"/>
  <c r="C470" i="2"/>
  <c r="E470" i="2"/>
  <c r="C472" i="2"/>
  <c r="E472" i="2"/>
  <c r="C474" i="2"/>
  <c r="E474" i="2"/>
  <c r="C476" i="2"/>
  <c r="E476" i="2"/>
  <c r="C478" i="2"/>
  <c r="E478" i="2"/>
  <c r="C480" i="2"/>
  <c r="E480" i="2"/>
  <c r="C482" i="2"/>
  <c r="E482" i="2"/>
  <c r="C484" i="2"/>
  <c r="E484" i="2"/>
  <c r="C486" i="2"/>
  <c r="E486" i="2"/>
  <c r="C488" i="2"/>
  <c r="E488" i="2"/>
  <c r="C490" i="2"/>
  <c r="E490" i="2"/>
  <c r="C492" i="2"/>
  <c r="E492" i="2"/>
  <c r="C494" i="2"/>
  <c r="E494" i="2"/>
  <c r="C496" i="2"/>
  <c r="E496" i="2"/>
  <c r="C498" i="2"/>
  <c r="E498" i="2"/>
  <c r="C500" i="2"/>
  <c r="E500" i="2"/>
  <c r="C502" i="2"/>
  <c r="E502" i="2"/>
  <c r="C504" i="2"/>
  <c r="E504" i="2"/>
  <c r="C506" i="2"/>
  <c r="E506" i="2"/>
  <c r="C508" i="2"/>
  <c r="E508" i="2"/>
  <c r="C510" i="2"/>
  <c r="E510" i="2"/>
  <c r="C512" i="2"/>
  <c r="E512" i="2"/>
  <c r="C514" i="2"/>
  <c r="E514" i="2"/>
  <c r="C516" i="2"/>
  <c r="E516" i="2"/>
  <c r="C518" i="2"/>
  <c r="E518" i="2"/>
  <c r="C520" i="2"/>
  <c r="E520" i="2"/>
  <c r="C522" i="2"/>
  <c r="E522" i="2"/>
  <c r="C524" i="2"/>
  <c r="E524" i="2"/>
  <c r="C526" i="2"/>
  <c r="E526" i="2"/>
  <c r="C528" i="2"/>
  <c r="E528" i="2"/>
  <c r="C530" i="2"/>
  <c r="E530" i="2"/>
  <c r="C532" i="2"/>
  <c r="E532" i="2"/>
  <c r="C534" i="2"/>
  <c r="E534" i="2"/>
  <c r="C536" i="2"/>
  <c r="E536" i="2"/>
  <c r="C538" i="2"/>
  <c r="E538" i="2"/>
  <c r="C540" i="2"/>
  <c r="E540" i="2"/>
  <c r="C542" i="2"/>
  <c r="E542" i="2"/>
  <c r="C544" i="2"/>
  <c r="E544" i="2"/>
  <c r="C546" i="2"/>
  <c r="E546" i="2"/>
  <c r="C548" i="2"/>
  <c r="E548" i="2"/>
  <c r="C550" i="2"/>
  <c r="E550" i="2"/>
  <c r="C552" i="2"/>
  <c r="E552" i="2"/>
  <c r="C554" i="2"/>
  <c r="E554" i="2"/>
  <c r="C556" i="2"/>
  <c r="E556" i="2"/>
  <c r="C558" i="2"/>
  <c r="E558" i="2"/>
  <c r="C560" i="2"/>
  <c r="E560" i="2"/>
  <c r="C562" i="2"/>
  <c r="E562" i="2"/>
  <c r="C564" i="2"/>
  <c r="E564" i="2"/>
  <c r="C566" i="2"/>
  <c r="E566" i="2"/>
  <c r="C568" i="2"/>
  <c r="E568" i="2"/>
  <c r="C570" i="2"/>
  <c r="E570" i="2"/>
  <c r="C572" i="2"/>
  <c r="E572" i="2"/>
  <c r="C574" i="2"/>
  <c r="E574" i="2"/>
  <c r="C576" i="2"/>
  <c r="E576" i="2"/>
  <c r="C578" i="2"/>
  <c r="E578" i="2"/>
  <c r="C580" i="2"/>
  <c r="E580" i="2"/>
  <c r="C582" i="2"/>
  <c r="E582" i="2"/>
  <c r="C584" i="2"/>
  <c r="E584" i="2"/>
  <c r="C586" i="2"/>
  <c r="E586" i="2"/>
  <c r="C588" i="2"/>
  <c r="E588" i="2"/>
  <c r="C590" i="2"/>
  <c r="E590" i="2"/>
  <c r="C592" i="2"/>
  <c r="E592" i="2"/>
  <c r="C594" i="2"/>
  <c r="E594" i="2"/>
  <c r="C596" i="2"/>
  <c r="E596" i="2"/>
  <c r="C598" i="2"/>
  <c r="E598" i="2"/>
  <c r="C600" i="2"/>
  <c r="E600" i="2"/>
  <c r="C602" i="2"/>
  <c r="E602" i="2"/>
  <c r="C604" i="2"/>
  <c r="E604" i="2"/>
  <c r="C606" i="2"/>
  <c r="E606" i="2"/>
  <c r="C608" i="2"/>
  <c r="E608" i="2"/>
  <c r="C610" i="2"/>
  <c r="E610" i="2"/>
  <c r="C612" i="2"/>
  <c r="E612" i="2"/>
  <c r="C614" i="2"/>
  <c r="E614" i="2"/>
  <c r="C616" i="2"/>
  <c r="E616" i="2"/>
  <c r="C618" i="2"/>
  <c r="E618" i="2"/>
  <c r="C620" i="2"/>
  <c r="E620" i="2"/>
  <c r="C622" i="2"/>
  <c r="E622" i="2"/>
  <c r="C624" i="2"/>
  <c r="E624" i="2"/>
  <c r="C626" i="2"/>
  <c r="E626" i="2"/>
  <c r="C628" i="2"/>
  <c r="E628" i="2"/>
  <c r="C630" i="2"/>
  <c r="E630" i="2"/>
  <c r="C632" i="2"/>
  <c r="E632" i="2"/>
  <c r="C634" i="2"/>
  <c r="E634" i="2"/>
  <c r="C636" i="2"/>
  <c r="E636" i="2"/>
  <c r="C638" i="2"/>
  <c r="E638" i="2"/>
  <c r="C640" i="2"/>
  <c r="E640" i="2"/>
  <c r="C642" i="2"/>
  <c r="E642" i="2"/>
  <c r="C644" i="2"/>
  <c r="E644" i="2"/>
  <c r="C646" i="2"/>
  <c r="E646" i="2"/>
  <c r="C648" i="2"/>
  <c r="E648" i="2"/>
  <c r="C650" i="2"/>
  <c r="E650" i="2"/>
  <c r="C652" i="2"/>
  <c r="E652" i="2"/>
  <c r="C654" i="2"/>
  <c r="E654" i="2"/>
  <c r="C656" i="2"/>
  <c r="E656" i="2"/>
  <c r="C658" i="2"/>
  <c r="E658" i="2"/>
  <c r="C660" i="2"/>
  <c r="E660" i="2"/>
  <c r="C662" i="2"/>
  <c r="E662" i="2"/>
  <c r="C664" i="2"/>
  <c r="E664" i="2"/>
  <c r="C666" i="2"/>
  <c r="E666" i="2"/>
  <c r="C668" i="2"/>
  <c r="E668" i="2"/>
  <c r="C670" i="2"/>
  <c r="E670" i="2"/>
  <c r="C672" i="2"/>
  <c r="E672" i="2"/>
  <c r="C674" i="2"/>
  <c r="E674" i="2"/>
  <c r="C676" i="2"/>
  <c r="E676" i="2"/>
  <c r="C678" i="2"/>
  <c r="E678" i="2"/>
  <c r="C680" i="2"/>
  <c r="E680" i="2"/>
  <c r="C682" i="2"/>
  <c r="E682" i="2"/>
  <c r="C684" i="2"/>
  <c r="E684" i="2"/>
  <c r="C686" i="2"/>
  <c r="E686" i="2"/>
  <c r="C688" i="2"/>
  <c r="E688" i="2"/>
  <c r="C690" i="2"/>
  <c r="E690" i="2"/>
  <c r="C692" i="2"/>
  <c r="E692" i="2"/>
  <c r="C694" i="2"/>
  <c r="E694" i="2"/>
  <c r="C696" i="2"/>
  <c r="E696" i="2"/>
  <c r="C698" i="2"/>
  <c r="E698" i="2"/>
  <c r="C700" i="2"/>
  <c r="E700" i="2"/>
  <c r="C702" i="2"/>
  <c r="E702" i="2"/>
  <c r="C704" i="2"/>
  <c r="E704" i="2"/>
  <c r="C706" i="2"/>
  <c r="E706" i="2"/>
  <c r="C708" i="2"/>
  <c r="E708" i="2"/>
  <c r="C710" i="2"/>
  <c r="E710" i="2"/>
  <c r="C712" i="2"/>
  <c r="E712" i="2"/>
  <c r="C714" i="2"/>
  <c r="E714" i="2"/>
  <c r="C716" i="2"/>
  <c r="E716" i="2"/>
  <c r="C718" i="2"/>
  <c r="E718" i="2"/>
  <c r="C720" i="2"/>
  <c r="E720" i="2"/>
  <c r="C722" i="2"/>
  <c r="E722" i="2"/>
  <c r="C724" i="2"/>
  <c r="E724" i="2"/>
  <c r="C726" i="2"/>
  <c r="E726" i="2"/>
  <c r="C728" i="2"/>
  <c r="E728" i="2"/>
  <c r="C730" i="2"/>
  <c r="E730" i="2"/>
  <c r="C732" i="2"/>
  <c r="E732" i="2"/>
  <c r="C734" i="2"/>
  <c r="E734" i="2"/>
  <c r="C736" i="2"/>
  <c r="C738" i="2"/>
  <c r="C740" i="2"/>
  <c r="C742" i="2"/>
  <c r="C744" i="2"/>
  <c r="C746" i="2"/>
  <c r="C748" i="2"/>
  <c r="C750" i="2"/>
  <c r="E750" i="2"/>
  <c r="C751" i="2"/>
  <c r="C752" i="2"/>
  <c r="C753" i="2"/>
  <c r="C754" i="2"/>
  <c r="D164" i="54"/>
  <c r="C755" i="2"/>
  <c r="C756" i="2"/>
  <c r="C757" i="2"/>
  <c r="E757" i="2"/>
  <c r="C758" i="2"/>
  <c r="E758" i="2"/>
  <c r="C759" i="2"/>
  <c r="C760" i="2"/>
  <c r="C761" i="2"/>
  <c r="E761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380" i="2"/>
  <c r="B382" i="2"/>
  <c r="B384" i="2"/>
  <c r="B386" i="2"/>
  <c r="B388" i="2"/>
  <c r="B390" i="2"/>
  <c r="B392" i="2"/>
  <c r="B394" i="2"/>
  <c r="B396" i="2"/>
  <c r="B398" i="2"/>
  <c r="B400" i="2"/>
  <c r="B402" i="2"/>
  <c r="B404" i="2"/>
  <c r="B406" i="2"/>
  <c r="B408" i="2"/>
  <c r="B410" i="2"/>
  <c r="B412" i="2"/>
  <c r="B414" i="2"/>
  <c r="B416" i="2"/>
  <c r="B418" i="2"/>
  <c r="B420" i="2"/>
  <c r="B422" i="2"/>
  <c r="B424" i="2"/>
  <c r="B426" i="2"/>
  <c r="B428" i="2"/>
  <c r="B430" i="2"/>
  <c r="B432" i="2"/>
  <c r="B434" i="2"/>
  <c r="B436" i="2"/>
  <c r="B438" i="2"/>
  <c r="B440" i="2"/>
  <c r="B442" i="2"/>
  <c r="B444" i="2"/>
  <c r="B446" i="2"/>
  <c r="B448" i="2"/>
  <c r="B450" i="2"/>
  <c r="B452" i="2"/>
  <c r="B454" i="2"/>
  <c r="B456" i="2"/>
  <c r="B458" i="2"/>
  <c r="B460" i="2"/>
  <c r="B462" i="2"/>
  <c r="B464" i="2"/>
  <c r="B466" i="2"/>
  <c r="B468" i="2"/>
  <c r="B470" i="2"/>
  <c r="B472" i="2"/>
  <c r="B474" i="2"/>
  <c r="B476" i="2"/>
  <c r="B478" i="2"/>
  <c r="B480" i="2"/>
  <c r="B482" i="2"/>
  <c r="B484" i="2"/>
  <c r="B486" i="2"/>
  <c r="B488" i="2"/>
  <c r="B490" i="2"/>
  <c r="B492" i="2"/>
  <c r="B494" i="2"/>
  <c r="B496" i="2"/>
  <c r="B498" i="2"/>
  <c r="B500" i="2"/>
  <c r="B502" i="2"/>
  <c r="B504" i="2"/>
  <c r="B506" i="2"/>
  <c r="B508" i="2"/>
  <c r="B510" i="2"/>
  <c r="B512" i="2"/>
  <c r="B514" i="2"/>
  <c r="B516" i="2"/>
  <c r="B518" i="2"/>
  <c r="B520" i="2"/>
  <c r="B522" i="2"/>
  <c r="B524" i="2"/>
  <c r="B526" i="2"/>
  <c r="B528" i="2"/>
  <c r="B530" i="2"/>
  <c r="B532" i="2"/>
  <c r="B534" i="2"/>
  <c r="B536" i="2"/>
  <c r="B538" i="2"/>
  <c r="B540" i="2"/>
  <c r="B542" i="2"/>
  <c r="B544" i="2"/>
  <c r="B546" i="2"/>
  <c r="B548" i="2"/>
  <c r="B550" i="2"/>
  <c r="B552" i="2"/>
  <c r="B554" i="2"/>
  <c r="B556" i="2"/>
  <c r="B558" i="2"/>
  <c r="B560" i="2"/>
  <c r="B562" i="2"/>
  <c r="B564" i="2"/>
  <c r="B566" i="2"/>
  <c r="B568" i="2"/>
  <c r="B570" i="2"/>
  <c r="B572" i="2"/>
  <c r="B574" i="2"/>
  <c r="B576" i="2"/>
  <c r="B578" i="2"/>
  <c r="B580" i="2"/>
  <c r="B582" i="2"/>
  <c r="B584" i="2"/>
  <c r="B586" i="2"/>
  <c r="B588" i="2"/>
  <c r="B590" i="2"/>
  <c r="B592" i="2"/>
  <c r="B594" i="2"/>
  <c r="B596" i="2"/>
  <c r="B598" i="2"/>
  <c r="B600" i="2"/>
  <c r="B602" i="2"/>
  <c r="B604" i="2"/>
  <c r="B606" i="2"/>
  <c r="B608" i="2"/>
  <c r="B610" i="2"/>
  <c r="B612" i="2"/>
  <c r="B614" i="2"/>
  <c r="B616" i="2"/>
  <c r="B618" i="2"/>
  <c r="B620" i="2"/>
  <c r="B622" i="2"/>
  <c r="B624" i="2"/>
  <c r="B626" i="2"/>
  <c r="B628" i="2"/>
  <c r="B630" i="2"/>
  <c r="B632" i="2"/>
  <c r="B634" i="2"/>
  <c r="B636" i="2"/>
  <c r="B638" i="2"/>
  <c r="B640" i="2"/>
  <c r="B642" i="2"/>
  <c r="B644" i="2"/>
  <c r="B646" i="2"/>
  <c r="B648" i="2"/>
  <c r="B650" i="2"/>
  <c r="B652" i="2"/>
  <c r="B654" i="2"/>
  <c r="B656" i="2"/>
  <c r="B658" i="2"/>
  <c r="B660" i="2"/>
  <c r="B662" i="2"/>
  <c r="B664" i="2"/>
  <c r="B666" i="2"/>
  <c r="B668" i="2"/>
  <c r="B670" i="2"/>
  <c r="B672" i="2"/>
  <c r="B674" i="2"/>
  <c r="B676" i="2"/>
  <c r="B678" i="2"/>
  <c r="B680" i="2"/>
  <c r="B682" i="2"/>
  <c r="B684" i="2"/>
  <c r="B686" i="2"/>
  <c r="B688" i="2"/>
  <c r="B690" i="2"/>
  <c r="B692" i="2"/>
  <c r="B694" i="2"/>
  <c r="B696" i="2"/>
  <c r="B698" i="2"/>
  <c r="B700" i="2"/>
  <c r="B702" i="2"/>
  <c r="B704" i="2"/>
  <c r="B706" i="2"/>
  <c r="B708" i="2"/>
  <c r="B710" i="2"/>
  <c r="B712" i="2"/>
  <c r="B714" i="2"/>
  <c r="B716" i="2"/>
  <c r="B718" i="2"/>
  <c r="B720" i="2"/>
  <c r="B722" i="2"/>
  <c r="B724" i="2"/>
  <c r="B726" i="2"/>
  <c r="B728" i="2"/>
  <c r="B730" i="2"/>
  <c r="B732" i="2"/>
  <c r="B734" i="2"/>
  <c r="B740" i="2"/>
  <c r="B750" i="2"/>
  <c r="G766" i="22"/>
  <c r="G769" i="22" s="1"/>
  <c r="H766" i="22"/>
  <c r="H769" i="22" s="1"/>
  <c r="I766" i="22"/>
  <c r="I769" i="22" s="1"/>
  <c r="J766" i="22"/>
  <c r="J769" i="22" s="1"/>
  <c r="K766" i="22"/>
  <c r="K769" i="22" s="1"/>
  <c r="L766" i="22"/>
  <c r="L769" i="22" s="1"/>
  <c r="M766" i="22"/>
  <c r="M769" i="22" s="1"/>
  <c r="N766" i="22"/>
  <c r="N769" i="22" s="1"/>
  <c r="O766" i="22"/>
  <c r="O769" i="22" s="1"/>
  <c r="P766" i="22"/>
  <c r="P769" i="22" s="1"/>
  <c r="Q766" i="22"/>
  <c r="Q769" i="22" s="1"/>
  <c r="R766" i="22"/>
  <c r="R769" i="22" s="1"/>
  <c r="S766" i="22"/>
  <c r="S769" i="22" s="1"/>
  <c r="T766" i="22"/>
  <c r="T769" i="22" s="1"/>
  <c r="U766" i="22"/>
  <c r="U769" i="22" s="1"/>
  <c r="V766" i="22"/>
  <c r="V769" i="22" s="1"/>
  <c r="W766" i="22"/>
  <c r="W769" i="22" s="1"/>
  <c r="X766" i="22"/>
  <c r="X769" i="22" s="1"/>
  <c r="Y766" i="22"/>
  <c r="Y769" i="22" s="1"/>
  <c r="AB766" i="22"/>
  <c r="AB769" i="22" s="1"/>
  <c r="AD766" i="22"/>
  <c r="AD769" i="22" s="1"/>
  <c r="AE766" i="22"/>
  <c r="AE769" i="22" s="1"/>
  <c r="AF766" i="22"/>
  <c r="AF769" i="22" s="1"/>
  <c r="AG766" i="22"/>
  <c r="AG769" i="22" s="1"/>
  <c r="AJ766" i="22"/>
  <c r="AJ769" i="22" s="1"/>
  <c r="AK766" i="22"/>
  <c r="AK769" i="22" s="1"/>
  <c r="AL766" i="22"/>
  <c r="AL769" i="22" s="1"/>
  <c r="AM766" i="22"/>
  <c r="AM769" i="22" s="1"/>
  <c r="AN766" i="22"/>
  <c r="AN769" i="22" s="1"/>
  <c r="AO766" i="22"/>
  <c r="AO769" i="22" s="1"/>
  <c r="AP766" i="22"/>
  <c r="AP769" i="22" s="1"/>
  <c r="AQ766" i="22"/>
  <c r="AQ769" i="22" s="1"/>
  <c r="B375" i="2" l="1"/>
  <c r="B373" i="2"/>
  <c r="B371" i="2"/>
  <c r="B369" i="2"/>
  <c r="B367" i="2"/>
  <c r="B365" i="2"/>
  <c r="B363" i="2"/>
  <c r="B361" i="2"/>
  <c r="B359" i="2"/>
  <c r="B357" i="2"/>
  <c r="B355" i="2"/>
  <c r="B353" i="2"/>
  <c r="B351" i="2"/>
  <c r="B349" i="2"/>
  <c r="B347" i="2"/>
  <c r="B345" i="2"/>
  <c r="B343" i="2"/>
  <c r="B341" i="2"/>
  <c r="B339" i="2"/>
  <c r="B337" i="2"/>
  <c r="B335" i="2"/>
  <c r="B333" i="2"/>
  <c r="B331" i="2"/>
  <c r="B329" i="2"/>
  <c r="B327" i="2"/>
  <c r="B325" i="2"/>
  <c r="B323" i="2"/>
  <c r="B321" i="2"/>
  <c r="B319" i="2"/>
  <c r="B317" i="2"/>
  <c r="B315" i="2"/>
  <c r="B313" i="2"/>
  <c r="B311" i="2"/>
  <c r="B309" i="2"/>
  <c r="B307" i="2"/>
  <c r="B305" i="2"/>
  <c r="B303" i="2"/>
  <c r="B301" i="2"/>
  <c r="B299" i="2"/>
  <c r="B297" i="2"/>
  <c r="B295" i="2"/>
  <c r="B293" i="2"/>
  <c r="B291" i="2"/>
  <c r="B289" i="2"/>
  <c r="B287" i="2"/>
  <c r="B285" i="2"/>
  <c r="B283" i="2"/>
  <c r="B281" i="2"/>
  <c r="B279" i="2"/>
  <c r="B277" i="2"/>
  <c r="B275" i="2"/>
  <c r="B273" i="2"/>
  <c r="B271" i="2"/>
  <c r="B269" i="2"/>
  <c r="B267" i="2"/>
  <c r="B265" i="2"/>
  <c r="B263" i="2"/>
  <c r="B261" i="2"/>
  <c r="B259" i="2"/>
  <c r="B257" i="2"/>
  <c r="B255" i="2"/>
  <c r="B253" i="2"/>
  <c r="B251" i="2"/>
  <c r="B249" i="2"/>
  <c r="B247" i="2"/>
  <c r="B245" i="2"/>
  <c r="B243" i="2"/>
  <c r="B241" i="2"/>
  <c r="B239" i="2"/>
  <c r="B237" i="2"/>
  <c r="B235" i="2"/>
  <c r="B233" i="2"/>
  <c r="B231" i="2"/>
  <c r="B229" i="2"/>
  <c r="B227" i="2"/>
  <c r="B733" i="2"/>
  <c r="B731" i="2"/>
  <c r="B729" i="2"/>
  <c r="B727" i="2"/>
  <c r="B725" i="2"/>
  <c r="B723" i="2"/>
  <c r="B721" i="2"/>
  <c r="B719" i="2"/>
  <c r="B717" i="2"/>
  <c r="B715" i="2"/>
  <c r="B713" i="2"/>
  <c r="B711" i="2"/>
  <c r="B709" i="2"/>
  <c r="B707" i="2"/>
  <c r="B705" i="2"/>
  <c r="B703" i="2"/>
  <c r="B701" i="2"/>
  <c r="B699" i="2"/>
  <c r="B697" i="2"/>
  <c r="B695" i="2"/>
  <c r="B693" i="2"/>
  <c r="B691" i="2"/>
  <c r="B689" i="2"/>
  <c r="B687" i="2"/>
  <c r="B685" i="2"/>
  <c r="B683" i="2"/>
  <c r="B681" i="2"/>
  <c r="B679" i="2"/>
  <c r="B677" i="2"/>
  <c r="B675" i="2"/>
  <c r="B673" i="2"/>
  <c r="B671" i="2"/>
  <c r="B669" i="2"/>
  <c r="B667" i="2"/>
  <c r="B665" i="2"/>
  <c r="B663" i="2"/>
  <c r="B661" i="2"/>
  <c r="B659" i="2"/>
  <c r="B657" i="2"/>
  <c r="B655" i="2"/>
  <c r="B653" i="2"/>
  <c r="B651" i="2"/>
  <c r="B649" i="2"/>
  <c r="B647" i="2"/>
  <c r="B645" i="2"/>
  <c r="B643" i="2"/>
  <c r="B641" i="2"/>
  <c r="B639" i="2"/>
  <c r="B637" i="2"/>
  <c r="B635" i="2"/>
  <c r="B633" i="2"/>
  <c r="B631" i="2"/>
  <c r="B629" i="2"/>
  <c r="B627" i="2"/>
  <c r="B625" i="2"/>
  <c r="B623" i="2"/>
  <c r="B621" i="2"/>
  <c r="B619" i="2"/>
  <c r="B617" i="2"/>
  <c r="B615" i="2"/>
  <c r="B613" i="2"/>
  <c r="B611" i="2"/>
  <c r="B609" i="2"/>
  <c r="B607" i="2"/>
  <c r="B605" i="2"/>
  <c r="B603" i="2"/>
  <c r="B601" i="2"/>
  <c r="B599" i="2"/>
  <c r="B597" i="2"/>
  <c r="B595" i="2"/>
  <c r="B593" i="2"/>
  <c r="B591" i="2"/>
  <c r="B589" i="2"/>
  <c r="B587" i="2"/>
  <c r="B585" i="2"/>
  <c r="B583" i="2"/>
  <c r="B581" i="2"/>
  <c r="B579" i="2"/>
  <c r="B577" i="2"/>
  <c r="B575" i="2"/>
  <c r="B573" i="2"/>
  <c r="B571" i="2"/>
  <c r="B569" i="2"/>
  <c r="B567" i="2"/>
  <c r="B565" i="2"/>
  <c r="B563" i="2"/>
  <c r="B561" i="2"/>
  <c r="B559" i="2"/>
  <c r="B557" i="2"/>
  <c r="B555" i="2"/>
  <c r="B553" i="2"/>
  <c r="B551" i="2"/>
  <c r="B549" i="2"/>
  <c r="B547" i="2"/>
  <c r="B545" i="2"/>
  <c r="B543" i="2"/>
  <c r="B541" i="2"/>
  <c r="B539" i="2"/>
  <c r="B537" i="2"/>
  <c r="B535" i="2"/>
  <c r="B533" i="2"/>
  <c r="B531" i="2"/>
  <c r="B529" i="2"/>
  <c r="B527" i="2"/>
  <c r="B525" i="2"/>
  <c r="B523" i="2"/>
  <c r="B521" i="2"/>
  <c r="B519" i="2"/>
  <c r="B517" i="2"/>
  <c r="B515" i="2"/>
  <c r="B513" i="2"/>
  <c r="B511" i="2"/>
  <c r="B509" i="2"/>
  <c r="B507" i="2"/>
  <c r="B505" i="2"/>
  <c r="B503" i="2"/>
  <c r="B501" i="2"/>
  <c r="B499" i="2"/>
  <c r="B497" i="2"/>
  <c r="B495" i="2"/>
  <c r="B493" i="2"/>
  <c r="B491" i="2"/>
  <c r="B489" i="2"/>
  <c r="B487" i="2"/>
  <c r="B485" i="2"/>
  <c r="B483" i="2"/>
  <c r="B481" i="2"/>
  <c r="B479" i="2"/>
  <c r="B477" i="2"/>
  <c r="B475" i="2"/>
  <c r="B473" i="2"/>
  <c r="B471" i="2"/>
  <c r="B469" i="2"/>
  <c r="B467" i="2"/>
  <c r="B465" i="2"/>
  <c r="B463" i="2"/>
  <c r="B461" i="2"/>
  <c r="B459" i="2"/>
  <c r="B457" i="2"/>
  <c r="B455" i="2"/>
  <c r="B453" i="2"/>
  <c r="B451" i="2"/>
  <c r="B449" i="2"/>
  <c r="B447" i="2"/>
  <c r="B445" i="2"/>
  <c r="B443" i="2"/>
  <c r="B441" i="2"/>
  <c r="B439" i="2"/>
  <c r="B437" i="2"/>
  <c r="B435" i="2"/>
  <c r="B433" i="2"/>
  <c r="B431" i="2"/>
  <c r="B429" i="2"/>
  <c r="B427" i="2"/>
  <c r="B425" i="2"/>
  <c r="B423" i="2"/>
  <c r="B421" i="2"/>
  <c r="B419" i="2"/>
  <c r="B417" i="2"/>
  <c r="B415" i="2"/>
  <c r="B413" i="2"/>
  <c r="B411" i="2"/>
  <c r="B409" i="2"/>
  <c r="B407" i="2"/>
  <c r="B405" i="2"/>
  <c r="B403" i="2"/>
  <c r="B401" i="2"/>
  <c r="B399" i="2"/>
  <c r="B397" i="2"/>
  <c r="B395" i="2"/>
  <c r="B393" i="2"/>
  <c r="B391" i="2"/>
  <c r="B389" i="2"/>
  <c r="B387" i="2"/>
  <c r="B385" i="2"/>
  <c r="B383" i="2"/>
  <c r="B381" i="2"/>
  <c r="B379" i="2"/>
  <c r="B377" i="2"/>
  <c r="E749" i="2"/>
  <c r="C749" i="2"/>
  <c r="C747" i="2"/>
  <c r="C745" i="2"/>
  <c r="C743" i="2"/>
  <c r="C741" i="2"/>
  <c r="C739" i="2"/>
  <c r="C737" i="2"/>
  <c r="C735" i="2"/>
  <c r="E733" i="2"/>
  <c r="C733" i="2"/>
  <c r="E731" i="2"/>
  <c r="C731" i="2"/>
  <c r="E729" i="2"/>
  <c r="C729" i="2"/>
  <c r="E727" i="2"/>
  <c r="C727" i="2"/>
  <c r="E725" i="2"/>
  <c r="C725" i="2"/>
  <c r="E723" i="2"/>
  <c r="C723" i="2"/>
  <c r="E721" i="2"/>
  <c r="C721" i="2"/>
  <c r="E719" i="2"/>
  <c r="C719" i="2"/>
  <c r="E717" i="2"/>
  <c r="C717" i="2"/>
  <c r="E715" i="2"/>
  <c r="C715" i="2"/>
  <c r="E713" i="2"/>
  <c r="C713" i="2"/>
  <c r="E711" i="2"/>
  <c r="C711" i="2"/>
  <c r="E709" i="2"/>
  <c r="C709" i="2"/>
  <c r="E707" i="2"/>
  <c r="C707" i="2"/>
  <c r="E705" i="2"/>
  <c r="C705" i="2"/>
  <c r="E703" i="2"/>
  <c r="C703" i="2"/>
  <c r="E701" i="2"/>
  <c r="C701" i="2"/>
  <c r="E699" i="2"/>
  <c r="C699" i="2"/>
  <c r="E697" i="2"/>
  <c r="C697" i="2"/>
  <c r="E695" i="2"/>
  <c r="C695" i="2"/>
  <c r="E693" i="2"/>
  <c r="C693" i="2"/>
  <c r="E691" i="2"/>
  <c r="C691" i="2"/>
  <c r="E689" i="2"/>
  <c r="C689" i="2"/>
  <c r="E687" i="2"/>
  <c r="C687" i="2"/>
  <c r="E685" i="2"/>
  <c r="C685" i="2"/>
  <c r="E683" i="2"/>
  <c r="C683" i="2"/>
  <c r="E681" i="2"/>
  <c r="C681" i="2"/>
  <c r="E679" i="2"/>
  <c r="C679" i="2"/>
  <c r="E677" i="2"/>
  <c r="C677" i="2"/>
  <c r="E675" i="2"/>
  <c r="C675" i="2"/>
  <c r="E673" i="2"/>
  <c r="C673" i="2"/>
  <c r="E671" i="2"/>
  <c r="C671" i="2"/>
  <c r="E669" i="2"/>
  <c r="C669" i="2"/>
  <c r="E667" i="2"/>
  <c r="C667" i="2"/>
  <c r="E665" i="2"/>
  <c r="C665" i="2"/>
  <c r="E663" i="2"/>
  <c r="C663" i="2"/>
  <c r="E661" i="2"/>
  <c r="C661" i="2"/>
  <c r="E659" i="2"/>
  <c r="C659" i="2"/>
  <c r="E657" i="2"/>
  <c r="C657" i="2"/>
  <c r="E655" i="2"/>
  <c r="C655" i="2"/>
  <c r="E653" i="2"/>
  <c r="C653" i="2"/>
  <c r="E651" i="2"/>
  <c r="C651" i="2"/>
  <c r="E649" i="2"/>
  <c r="C649" i="2"/>
  <c r="E647" i="2"/>
  <c r="C647" i="2"/>
  <c r="E645" i="2"/>
  <c r="C645" i="2"/>
  <c r="E643" i="2"/>
  <c r="C643" i="2"/>
  <c r="E641" i="2"/>
  <c r="C641" i="2"/>
  <c r="E639" i="2"/>
  <c r="C639" i="2"/>
  <c r="E637" i="2"/>
  <c r="C637" i="2"/>
  <c r="E635" i="2"/>
  <c r="C635" i="2"/>
  <c r="E633" i="2"/>
  <c r="C633" i="2"/>
  <c r="E631" i="2"/>
  <c r="C631" i="2"/>
  <c r="E629" i="2"/>
  <c r="C629" i="2"/>
  <c r="E627" i="2"/>
  <c r="C627" i="2"/>
  <c r="E625" i="2"/>
  <c r="C625" i="2"/>
  <c r="E623" i="2"/>
  <c r="C623" i="2"/>
  <c r="E621" i="2"/>
  <c r="C621" i="2"/>
  <c r="E619" i="2"/>
  <c r="C619" i="2"/>
  <c r="E617" i="2"/>
  <c r="C617" i="2"/>
  <c r="E615" i="2"/>
  <c r="C615" i="2"/>
  <c r="E613" i="2"/>
  <c r="C613" i="2"/>
  <c r="E611" i="2"/>
  <c r="C611" i="2"/>
  <c r="E609" i="2"/>
  <c r="C609" i="2"/>
  <c r="E607" i="2"/>
  <c r="C607" i="2"/>
  <c r="E605" i="2"/>
  <c r="C605" i="2"/>
  <c r="E603" i="2"/>
  <c r="C603" i="2"/>
  <c r="E601" i="2"/>
  <c r="C601" i="2"/>
  <c r="E599" i="2"/>
  <c r="C599" i="2"/>
  <c r="E597" i="2"/>
  <c r="C597" i="2"/>
  <c r="E595" i="2"/>
  <c r="C595" i="2"/>
  <c r="E593" i="2"/>
  <c r="C593" i="2"/>
  <c r="E591" i="2"/>
  <c r="C591" i="2"/>
  <c r="E589" i="2"/>
  <c r="C589" i="2"/>
  <c r="E587" i="2"/>
  <c r="C587" i="2"/>
  <c r="E585" i="2"/>
  <c r="C585" i="2"/>
  <c r="E583" i="2"/>
  <c r="C583" i="2"/>
  <c r="E581" i="2"/>
  <c r="C581" i="2"/>
  <c r="E579" i="2"/>
  <c r="C579" i="2"/>
  <c r="E577" i="2"/>
  <c r="C577" i="2"/>
  <c r="E575" i="2"/>
  <c r="C575" i="2"/>
  <c r="E573" i="2"/>
  <c r="C573" i="2"/>
  <c r="E571" i="2"/>
  <c r="C571" i="2"/>
  <c r="E569" i="2"/>
  <c r="C569" i="2"/>
  <c r="E567" i="2"/>
  <c r="C567" i="2"/>
  <c r="E565" i="2"/>
  <c r="C565" i="2"/>
  <c r="E563" i="2"/>
  <c r="C563" i="2"/>
  <c r="E561" i="2"/>
  <c r="C561" i="2"/>
  <c r="E559" i="2"/>
  <c r="C559" i="2"/>
  <c r="E557" i="2"/>
  <c r="C557" i="2"/>
  <c r="E555" i="2"/>
  <c r="C555" i="2"/>
  <c r="E553" i="2"/>
  <c r="C553" i="2"/>
  <c r="E551" i="2"/>
  <c r="C551" i="2"/>
  <c r="E549" i="2"/>
  <c r="C549" i="2"/>
  <c r="E547" i="2"/>
  <c r="C547" i="2"/>
  <c r="E545" i="2"/>
  <c r="C545" i="2"/>
  <c r="E543" i="2"/>
  <c r="C543" i="2"/>
  <c r="E541" i="2"/>
  <c r="C541" i="2"/>
  <c r="C539" i="2"/>
  <c r="E537" i="2"/>
  <c r="C537" i="2"/>
  <c r="E535" i="2"/>
  <c r="C535" i="2"/>
  <c r="E533" i="2"/>
  <c r="C533" i="2"/>
  <c r="E531" i="2"/>
  <c r="C531" i="2"/>
  <c r="E529" i="2"/>
  <c r="C529" i="2"/>
  <c r="E527" i="2"/>
  <c r="C527" i="2"/>
  <c r="E525" i="2"/>
  <c r="C525" i="2"/>
  <c r="E523" i="2"/>
  <c r="C523" i="2"/>
  <c r="E521" i="2"/>
  <c r="C521" i="2"/>
  <c r="E519" i="2"/>
  <c r="C519" i="2"/>
  <c r="E517" i="2"/>
  <c r="C517" i="2"/>
  <c r="E515" i="2"/>
  <c r="C515" i="2"/>
  <c r="C513" i="2"/>
  <c r="E511" i="2"/>
  <c r="C511" i="2"/>
  <c r="E509" i="2"/>
  <c r="C509" i="2"/>
  <c r="E507" i="2"/>
  <c r="C507" i="2"/>
  <c r="E505" i="2"/>
  <c r="C505" i="2"/>
  <c r="E503" i="2"/>
  <c r="C503" i="2"/>
  <c r="E501" i="2"/>
  <c r="C501" i="2"/>
  <c r="E499" i="2"/>
  <c r="C499" i="2"/>
  <c r="E497" i="2"/>
  <c r="C497" i="2"/>
  <c r="E495" i="2"/>
  <c r="C495" i="2"/>
  <c r="E493" i="2"/>
  <c r="C493" i="2"/>
  <c r="E491" i="2"/>
  <c r="C491" i="2"/>
  <c r="E489" i="2"/>
  <c r="C489" i="2"/>
  <c r="E487" i="2"/>
  <c r="C487" i="2"/>
  <c r="E485" i="2"/>
  <c r="C485" i="2"/>
  <c r="E483" i="2"/>
  <c r="C483" i="2"/>
  <c r="B378" i="2"/>
  <c r="B376" i="2"/>
  <c r="B374" i="2"/>
  <c r="B372" i="2"/>
  <c r="B370" i="2"/>
  <c r="B368" i="2"/>
  <c r="B366" i="2"/>
  <c r="B364" i="2"/>
  <c r="B362" i="2"/>
  <c r="B360" i="2"/>
  <c r="B358" i="2"/>
  <c r="B356" i="2"/>
  <c r="B354" i="2"/>
  <c r="B352" i="2"/>
  <c r="B350" i="2"/>
  <c r="B348" i="2"/>
  <c r="B346" i="2"/>
  <c r="B344" i="2"/>
  <c r="B342" i="2"/>
  <c r="B340" i="2"/>
  <c r="B338" i="2"/>
  <c r="B336" i="2"/>
  <c r="B334" i="2"/>
  <c r="B332" i="2"/>
  <c r="B330" i="2"/>
  <c r="B328" i="2"/>
  <c r="B326" i="2"/>
  <c r="B324" i="2"/>
  <c r="B322" i="2"/>
  <c r="B320" i="2"/>
  <c r="B318" i="2"/>
  <c r="B316" i="2"/>
  <c r="B314" i="2"/>
  <c r="B312" i="2"/>
  <c r="B310" i="2"/>
  <c r="B308" i="2"/>
  <c r="B306" i="2"/>
  <c r="B304" i="2"/>
  <c r="B302" i="2"/>
  <c r="B300" i="2"/>
  <c r="B298" i="2"/>
  <c r="B296" i="2"/>
  <c r="B294" i="2"/>
  <c r="B292" i="2"/>
  <c r="B290" i="2"/>
  <c r="B288" i="2"/>
  <c r="B286" i="2"/>
  <c r="B284" i="2"/>
  <c r="B282" i="2"/>
  <c r="B280" i="2"/>
  <c r="B278" i="2"/>
  <c r="B276" i="2"/>
  <c r="B274" i="2"/>
  <c r="B272" i="2"/>
  <c r="B270" i="2"/>
  <c r="B268" i="2"/>
  <c r="B266" i="2"/>
  <c r="B264" i="2"/>
  <c r="B262" i="2"/>
  <c r="B260" i="2"/>
  <c r="B258" i="2"/>
  <c r="B256" i="2"/>
  <c r="B254" i="2"/>
  <c r="B252" i="2"/>
  <c r="B250" i="2"/>
  <c r="B248" i="2"/>
  <c r="B246" i="2"/>
  <c r="B244" i="2"/>
  <c r="B242" i="2"/>
  <c r="B240" i="2"/>
  <c r="B238" i="2"/>
  <c r="B236" i="2"/>
  <c r="B234" i="2"/>
  <c r="B232" i="2"/>
  <c r="B230" i="2"/>
  <c r="B228" i="2"/>
  <c r="E481" i="2"/>
  <c r="C481" i="2"/>
  <c r="C479" i="2"/>
  <c r="E477" i="2"/>
  <c r="C477" i="2"/>
  <c r="E475" i="2"/>
  <c r="C475" i="2"/>
  <c r="E473" i="2"/>
  <c r="C473" i="2"/>
  <c r="E471" i="2"/>
  <c r="C471" i="2"/>
  <c r="E469" i="2"/>
  <c r="C469" i="2"/>
  <c r="E467" i="2"/>
  <c r="C467" i="2"/>
  <c r="E465" i="2"/>
  <c r="C465" i="2"/>
  <c r="C463" i="2"/>
  <c r="E461" i="2"/>
  <c r="C461" i="2"/>
  <c r="E459" i="2"/>
  <c r="C459" i="2"/>
  <c r="E457" i="2"/>
  <c r="C457" i="2"/>
  <c r="E455" i="2"/>
  <c r="C455" i="2"/>
  <c r="E453" i="2"/>
  <c r="C453" i="2"/>
  <c r="E451" i="2"/>
  <c r="C451" i="2"/>
  <c r="E449" i="2"/>
  <c r="C449" i="2"/>
  <c r="C447" i="2"/>
  <c r="E445" i="2"/>
  <c r="C445" i="2"/>
  <c r="E443" i="2"/>
  <c r="C443" i="2"/>
  <c r="E441" i="2"/>
  <c r="C441" i="2"/>
  <c r="E439" i="2"/>
  <c r="C439" i="2"/>
  <c r="E437" i="2"/>
  <c r="C437" i="2"/>
  <c r="E435" i="2"/>
  <c r="C435" i="2"/>
  <c r="E433" i="2"/>
  <c r="C433" i="2"/>
  <c r="C431" i="2"/>
  <c r="E429" i="2"/>
  <c r="C429" i="2"/>
  <c r="E427" i="2"/>
  <c r="C427" i="2"/>
  <c r="E425" i="2"/>
  <c r="C425" i="2"/>
  <c r="E423" i="2"/>
  <c r="C423" i="2"/>
  <c r="E421" i="2"/>
  <c r="C421" i="2"/>
  <c r="E419" i="2"/>
  <c r="C419" i="2"/>
  <c r="E417" i="2"/>
  <c r="C417" i="2"/>
  <c r="E415" i="2"/>
  <c r="C415" i="2"/>
  <c r="E413" i="2"/>
  <c r="C413" i="2"/>
  <c r="E411" i="2"/>
  <c r="C411" i="2"/>
  <c r="E409" i="2"/>
  <c r="C409" i="2"/>
  <c r="E407" i="2"/>
  <c r="C407" i="2"/>
  <c r="E405" i="2"/>
  <c r="C405" i="2"/>
  <c r="E403" i="2"/>
  <c r="C403" i="2"/>
  <c r="E401" i="2"/>
  <c r="C401" i="2"/>
  <c r="E399" i="2"/>
  <c r="C399" i="2"/>
  <c r="E397" i="2"/>
  <c r="C397" i="2"/>
  <c r="E395" i="2"/>
  <c r="C395" i="2"/>
  <c r="E393" i="2"/>
  <c r="C393" i="2"/>
  <c r="E391" i="2"/>
  <c r="C391" i="2"/>
  <c r="E389" i="2"/>
  <c r="C389" i="2"/>
  <c r="E387" i="2"/>
  <c r="C387" i="2"/>
  <c r="E385" i="2"/>
  <c r="C385" i="2"/>
  <c r="E383" i="2"/>
  <c r="C383" i="2"/>
  <c r="E381" i="2"/>
  <c r="C381" i="2"/>
  <c r="E379" i="2"/>
  <c r="C379" i="2"/>
  <c r="E377" i="2"/>
  <c r="C377" i="2"/>
  <c r="E375" i="2"/>
  <c r="C375" i="2"/>
  <c r="E373" i="2"/>
  <c r="C373" i="2"/>
  <c r="E371" i="2"/>
  <c r="C371" i="2"/>
  <c r="E369" i="2"/>
  <c r="C369" i="2"/>
  <c r="E367" i="2"/>
  <c r="C367" i="2"/>
  <c r="E365" i="2"/>
  <c r="C365" i="2"/>
  <c r="E363" i="2"/>
  <c r="C363" i="2"/>
  <c r="E361" i="2"/>
  <c r="C361" i="2"/>
  <c r="E359" i="2"/>
  <c r="C359" i="2"/>
  <c r="E357" i="2"/>
  <c r="C357" i="2"/>
  <c r="E355" i="2"/>
  <c r="C355" i="2"/>
  <c r="E353" i="2"/>
  <c r="C353" i="2"/>
  <c r="E351" i="2"/>
  <c r="C351" i="2"/>
  <c r="E349" i="2"/>
  <c r="C349" i="2"/>
  <c r="E347" i="2"/>
  <c r="C347" i="2"/>
  <c r="E345" i="2"/>
  <c r="C345" i="2"/>
  <c r="E343" i="2"/>
  <c r="C343" i="2"/>
  <c r="E341" i="2"/>
  <c r="C341" i="2"/>
  <c r="E339" i="2"/>
  <c r="C339" i="2"/>
  <c r="E337" i="2"/>
  <c r="C337" i="2"/>
  <c r="E335" i="2"/>
  <c r="C335" i="2"/>
  <c r="E333" i="2"/>
  <c r="C333" i="2"/>
  <c r="E331" i="2"/>
  <c r="C331" i="2"/>
  <c r="E329" i="2"/>
  <c r="C329" i="2"/>
  <c r="E327" i="2"/>
  <c r="C327" i="2"/>
  <c r="E325" i="2"/>
  <c r="C325" i="2"/>
  <c r="E323" i="2"/>
  <c r="C323" i="2"/>
  <c r="E321" i="2"/>
  <c r="C321" i="2"/>
  <c r="E319" i="2"/>
  <c r="C319" i="2"/>
  <c r="E317" i="2"/>
  <c r="C317" i="2"/>
  <c r="E315" i="2"/>
  <c r="C315" i="2"/>
  <c r="E313" i="2"/>
  <c r="C313" i="2"/>
  <c r="E311" i="2"/>
  <c r="C311" i="2"/>
  <c r="E309" i="2"/>
  <c r="C309" i="2"/>
  <c r="E307" i="2"/>
  <c r="C307" i="2"/>
  <c r="E305" i="2"/>
  <c r="C305" i="2"/>
  <c r="E303" i="2"/>
  <c r="C303" i="2"/>
  <c r="E301" i="2"/>
  <c r="C301" i="2"/>
  <c r="E299" i="2"/>
  <c r="C299" i="2"/>
  <c r="E297" i="2"/>
  <c r="C297" i="2"/>
  <c r="E295" i="2"/>
  <c r="C295" i="2"/>
  <c r="E293" i="2"/>
  <c r="C293" i="2"/>
  <c r="E291" i="2"/>
  <c r="C291" i="2"/>
  <c r="E289" i="2"/>
  <c r="C289" i="2"/>
  <c r="E287" i="2"/>
  <c r="C287" i="2"/>
  <c r="E285" i="2"/>
  <c r="C285" i="2"/>
  <c r="E283" i="2"/>
  <c r="C283" i="2"/>
  <c r="E281" i="2"/>
  <c r="C281" i="2"/>
  <c r="E279" i="2"/>
  <c r="C279" i="2"/>
  <c r="E277" i="2"/>
  <c r="C277" i="2"/>
  <c r="E275" i="2"/>
  <c r="C275" i="2"/>
  <c r="E273" i="2"/>
  <c r="C273" i="2"/>
  <c r="E271" i="2"/>
  <c r="C271" i="2"/>
  <c r="E269" i="2"/>
  <c r="C269" i="2"/>
  <c r="E267" i="2"/>
  <c r="C267" i="2"/>
  <c r="E265" i="2"/>
  <c r="C265" i="2"/>
  <c r="E263" i="2"/>
  <c r="C263" i="2"/>
  <c r="E261" i="2"/>
  <c r="C261" i="2"/>
  <c r="E259" i="2"/>
  <c r="C259" i="2"/>
  <c r="E257" i="2"/>
  <c r="C257" i="2"/>
  <c r="E255" i="2"/>
  <c r="C255" i="2"/>
  <c r="E253" i="2"/>
  <c r="C253" i="2"/>
  <c r="E251" i="2"/>
  <c r="C251" i="2"/>
  <c r="E249" i="2"/>
  <c r="C249" i="2"/>
  <c r="E247" i="2"/>
  <c r="C247" i="2"/>
  <c r="E245" i="2"/>
  <c r="C245" i="2"/>
  <c r="E243" i="2"/>
  <c r="C243" i="2"/>
  <c r="E241" i="2"/>
  <c r="C241" i="2"/>
  <c r="E239" i="2"/>
  <c r="C239" i="2"/>
  <c r="E237" i="2"/>
  <c r="C237" i="2"/>
  <c r="E235" i="2"/>
  <c r="C235" i="2"/>
  <c r="E233" i="2"/>
  <c r="C233" i="2"/>
  <c r="E231" i="2"/>
  <c r="C231" i="2"/>
  <c r="E229" i="2"/>
  <c r="C229" i="2"/>
  <c r="E227" i="2"/>
  <c r="C227" i="2"/>
  <c r="Y276" i="1"/>
  <c r="Z276" i="1" s="1"/>
  <c r="Y274" i="1"/>
  <c r="Z274" i="1" s="1"/>
  <c r="Y244" i="1"/>
  <c r="Z244" i="1" s="1"/>
  <c r="Y212" i="1"/>
  <c r="Z212" i="1" s="1"/>
  <c r="D193" i="2"/>
  <c r="D181" i="2"/>
  <c r="D179" i="2"/>
  <c r="Y160" i="1"/>
  <c r="Z160" i="1" s="1"/>
  <c r="D149" i="2"/>
  <c r="D147" i="2"/>
  <c r="D129" i="2"/>
  <c r="D117" i="2"/>
  <c r="D115" i="2"/>
  <c r="D85" i="2"/>
  <c r="D83" i="2"/>
  <c r="Y64" i="1"/>
  <c r="Z64" i="1" s="1"/>
  <c r="Y52" i="1"/>
  <c r="Z52" i="1" s="1"/>
  <c r="D51" i="2"/>
  <c r="D33" i="2"/>
  <c r="D21" i="2"/>
  <c r="D19" i="2"/>
  <c r="Y480" i="1"/>
  <c r="Z480" i="1" s="1"/>
  <c r="Y472" i="1"/>
  <c r="Z472" i="1" s="1"/>
  <c r="Y456" i="1"/>
  <c r="Z456" i="1" s="1"/>
  <c r="Y454" i="1"/>
  <c r="Z454" i="1" s="1"/>
  <c r="Y432" i="1"/>
  <c r="Z432" i="1" s="1"/>
  <c r="E754" i="2"/>
  <c r="E738" i="2"/>
  <c r="E746" i="2"/>
  <c r="E742" i="2"/>
  <c r="D761" i="2"/>
  <c r="K620" i="51"/>
  <c r="Y752" i="1"/>
  <c r="Z752" i="1" s="1"/>
  <c r="D742" i="2"/>
  <c r="Y746" i="1"/>
  <c r="Z746" i="1" s="1"/>
  <c r="Y742" i="1"/>
  <c r="Z742" i="1" s="1"/>
  <c r="Y740" i="1"/>
  <c r="Z740" i="1" s="1"/>
  <c r="D732" i="2"/>
  <c r="Y730" i="1"/>
  <c r="Z730" i="1" s="1"/>
  <c r="D722" i="2"/>
  <c r="D718" i="2"/>
  <c r="Y718" i="1"/>
  <c r="Z718" i="1" s="1"/>
  <c r="Y714" i="1"/>
  <c r="Z714" i="1" s="1"/>
  <c r="Y710" i="1"/>
  <c r="Z710" i="1" s="1"/>
  <c r="Y702" i="1"/>
  <c r="Z702" i="1" s="1"/>
  <c r="Y698" i="1"/>
  <c r="Z698" i="1" s="1"/>
  <c r="D690" i="2"/>
  <c r="D686" i="2"/>
  <c r="Y686" i="1"/>
  <c r="Z686" i="1" s="1"/>
  <c r="Y682" i="1"/>
  <c r="Z682" i="1" s="1"/>
  <c r="Y678" i="1"/>
  <c r="Z678" i="1" s="1"/>
  <c r="D546" i="2"/>
  <c r="Y516" i="1"/>
  <c r="Z516" i="1" s="1"/>
  <c r="Y508" i="1"/>
  <c r="Z508" i="1" s="1"/>
  <c r="E539" i="2"/>
  <c r="D534" i="2"/>
  <c r="E513" i="2"/>
  <c r="E479" i="2"/>
  <c r="E463" i="2"/>
  <c r="E447" i="2"/>
  <c r="Y446" i="1"/>
  <c r="Z446" i="1" s="1"/>
  <c r="E431" i="2"/>
  <c r="Y430" i="1"/>
  <c r="Z430" i="1" s="1"/>
  <c r="K575" i="54"/>
  <c r="Y757" i="1"/>
  <c r="Z757" i="1" s="1"/>
  <c r="D752" i="2"/>
  <c r="D750" i="2"/>
  <c r="D744" i="2"/>
  <c r="D737" i="2"/>
  <c r="D736" i="2"/>
  <c r="D734" i="2"/>
  <c r="D730" i="2"/>
  <c r="Y729" i="1"/>
  <c r="Z729" i="1" s="1"/>
  <c r="D728" i="2"/>
  <c r="D726" i="2"/>
  <c r="D724" i="2"/>
  <c r="Y721" i="1"/>
  <c r="Z721" i="1" s="1"/>
  <c r="D720" i="2"/>
  <c r="D716" i="2"/>
  <c r="D714" i="2"/>
  <c r="D712" i="2"/>
  <c r="D710" i="2"/>
  <c r="D708" i="2"/>
  <c r="D704" i="2"/>
  <c r="D700" i="2"/>
  <c r="D698" i="2"/>
  <c r="D696" i="2"/>
  <c r="D694" i="2"/>
  <c r="D692" i="2"/>
  <c r="Y689" i="1"/>
  <c r="Z689" i="1" s="1"/>
  <c r="D688" i="2"/>
  <c r="D684" i="2"/>
  <c r="D682" i="2"/>
  <c r="D680" i="2"/>
  <c r="D678" i="2"/>
  <c r="D676" i="2"/>
  <c r="Y673" i="1"/>
  <c r="Z673" i="1" s="1"/>
  <c r="D672" i="2"/>
  <c r="Y665" i="1"/>
  <c r="Z665" i="1" s="1"/>
  <c r="Y657" i="1"/>
  <c r="Z657" i="1" s="1"/>
  <c r="Y645" i="1"/>
  <c r="Z645" i="1" s="1"/>
  <c r="D639" i="2"/>
  <c r="Y641" i="1"/>
  <c r="Z641" i="1" s="1"/>
  <c r="Y633" i="1"/>
  <c r="Z633" i="1" s="1"/>
  <c r="Y625" i="1"/>
  <c r="Z625" i="1" s="1"/>
  <c r="Y617" i="1"/>
  <c r="Z617" i="1" s="1"/>
  <c r="D607" i="2"/>
  <c r="Y609" i="1"/>
  <c r="Z609" i="1" s="1"/>
  <c r="Y601" i="1"/>
  <c r="Z601" i="1" s="1"/>
  <c r="Y595" i="1"/>
  <c r="Z595" i="1" s="1"/>
  <c r="Y589" i="1"/>
  <c r="Z589" i="1" s="1"/>
  <c r="Y585" i="1"/>
  <c r="Z585" i="1" s="1"/>
  <c r="Y581" i="1"/>
  <c r="Z581" i="1" s="1"/>
  <c r="Y577" i="1"/>
  <c r="Z577" i="1" s="1"/>
  <c r="D567" i="2"/>
  <c r="Y569" i="1"/>
  <c r="Z569" i="1" s="1"/>
  <c r="Y561" i="1"/>
  <c r="Z561" i="1" s="1"/>
  <c r="D556" i="2"/>
  <c r="Y553" i="1"/>
  <c r="Z553" i="1" s="1"/>
  <c r="D541" i="2"/>
  <c r="D533" i="2"/>
  <c r="Y535" i="1"/>
  <c r="Z535" i="1" s="1"/>
  <c r="Y533" i="1"/>
  <c r="Z533" i="1" s="1"/>
  <c r="D532" i="2"/>
  <c r="Y529" i="1"/>
  <c r="Z529" i="1" s="1"/>
  <c r="Y521" i="1"/>
  <c r="Z521" i="1" s="1"/>
  <c r="Y513" i="1"/>
  <c r="Z513" i="1" s="1"/>
  <c r="Y509" i="1"/>
  <c r="Z509" i="1" s="1"/>
  <c r="Y505" i="1"/>
  <c r="Z505" i="1" s="1"/>
  <c r="D504" i="2"/>
  <c r="Y497" i="1"/>
  <c r="Z497" i="1" s="1"/>
  <c r="Y493" i="1"/>
  <c r="Z493" i="1" s="1"/>
  <c r="Y489" i="1"/>
  <c r="Z489" i="1" s="1"/>
  <c r="Y483" i="1"/>
  <c r="Z483" i="1" s="1"/>
  <c r="Y481" i="1"/>
  <c r="Z481" i="1" s="1"/>
  <c r="Y473" i="1"/>
  <c r="Z473" i="1" s="1"/>
  <c r="D465" i="2"/>
  <c r="Y467" i="1"/>
  <c r="Z467" i="1" s="1"/>
  <c r="D175" i="2"/>
  <c r="D143" i="2"/>
  <c r="D111" i="2"/>
  <c r="D79" i="2"/>
  <c r="D47" i="2"/>
  <c r="D15" i="2"/>
  <c r="D670" i="2"/>
  <c r="Y670" i="1"/>
  <c r="Z670" i="1" s="1"/>
  <c r="Y666" i="1"/>
  <c r="Z666" i="1" s="1"/>
  <c r="Y662" i="1"/>
  <c r="Z662" i="1" s="1"/>
  <c r="Y658" i="1"/>
  <c r="Z658" i="1" s="1"/>
  <c r="Y654" i="1"/>
  <c r="Z654" i="1" s="1"/>
  <c r="Y650" i="1"/>
  <c r="Z650" i="1" s="1"/>
  <c r="Y642" i="1"/>
  <c r="Z642" i="1" s="1"/>
  <c r="Y634" i="1"/>
  <c r="Z634" i="1" s="1"/>
  <c r="D633" i="2"/>
  <c r="D629" i="2"/>
  <c r="D627" i="2"/>
  <c r="Y622" i="1"/>
  <c r="Z622" i="1" s="1"/>
  <c r="Y618" i="1"/>
  <c r="Z618" i="1" s="1"/>
  <c r="Y616" i="1"/>
  <c r="Z616" i="1" s="1"/>
  <c r="D606" i="2"/>
  <c r="D602" i="2"/>
  <c r="D601" i="2"/>
  <c r="D597" i="2"/>
  <c r="D595" i="2"/>
  <c r="Y590" i="1"/>
  <c r="Z590" i="1" s="1"/>
  <c r="Y584" i="1"/>
  <c r="Z584" i="1" s="1"/>
  <c r="D574" i="2"/>
  <c r="D570" i="2"/>
  <c r="Y568" i="1"/>
  <c r="Z568" i="1" s="1"/>
  <c r="D565" i="2"/>
  <c r="D563" i="2"/>
  <c r="Y558" i="1"/>
  <c r="Z558" i="1" s="1"/>
  <c r="Y556" i="1"/>
  <c r="Z556" i="1" s="1"/>
  <c r="Y554" i="1"/>
  <c r="Z554" i="1" s="1"/>
  <c r="Y552" i="1"/>
  <c r="Z552" i="1" s="1"/>
  <c r="D542" i="2"/>
  <c r="Y542" i="1"/>
  <c r="Z542" i="1" s="1"/>
  <c r="Y540" i="1"/>
  <c r="Z540" i="1" s="1"/>
  <c r="D537" i="2"/>
  <c r="D535" i="2"/>
  <c r="Y532" i="1"/>
  <c r="Z532" i="1" s="1"/>
  <c r="D521" i="2"/>
  <c r="D511" i="2"/>
  <c r="Y506" i="1"/>
  <c r="Z506" i="1" s="1"/>
  <c r="Y504" i="1"/>
  <c r="Z504" i="1" s="1"/>
  <c r="Y500" i="1"/>
  <c r="Z500" i="1" s="1"/>
  <c r="Y498" i="1"/>
  <c r="Z498" i="1" s="1"/>
  <c r="Y490" i="1"/>
  <c r="Z490" i="1" s="1"/>
  <c r="Y488" i="1"/>
  <c r="Z488" i="1" s="1"/>
  <c r="Y484" i="1"/>
  <c r="Z484" i="1" s="1"/>
  <c r="D477" i="2"/>
  <c r="D475" i="2"/>
  <c r="Y468" i="1"/>
  <c r="Z468" i="1" s="1"/>
  <c r="Y466" i="1"/>
  <c r="Z466" i="1" s="1"/>
  <c r="Y460" i="1"/>
  <c r="Z460" i="1" s="1"/>
  <c r="Y452" i="1"/>
  <c r="Z452" i="1" s="1"/>
  <c r="Y444" i="1"/>
  <c r="Z444" i="1" s="1"/>
  <c r="Y436" i="1"/>
  <c r="Z436" i="1" s="1"/>
  <c r="Y434" i="1"/>
  <c r="Z434" i="1" s="1"/>
  <c r="Y428" i="1"/>
  <c r="Z428" i="1" s="1"/>
  <c r="Y420" i="1"/>
  <c r="Z420" i="1" s="1"/>
  <c r="Y416" i="1"/>
  <c r="Z416" i="1" s="1"/>
  <c r="Y412" i="1"/>
  <c r="Z412" i="1" s="1"/>
  <c r="Y408" i="1"/>
  <c r="Z408" i="1" s="1"/>
  <c r="Y406" i="1"/>
  <c r="Z406" i="1" s="1"/>
  <c r="Y404" i="1"/>
  <c r="Z404" i="1" s="1"/>
  <c r="Y400" i="1"/>
  <c r="Z400" i="1" s="1"/>
  <c r="Y396" i="1"/>
  <c r="Z396" i="1" s="1"/>
  <c r="Y392" i="1"/>
  <c r="Z392" i="1" s="1"/>
  <c r="Y388" i="1"/>
  <c r="Z388" i="1" s="1"/>
  <c r="Y384" i="1"/>
  <c r="Z384" i="1" s="1"/>
  <c r="Y380" i="1"/>
  <c r="Z380" i="1" s="1"/>
  <c r="Y376" i="1"/>
  <c r="Z376" i="1" s="1"/>
  <c r="Y374" i="1"/>
  <c r="Z374" i="1" s="1"/>
  <c r="Y372" i="1"/>
  <c r="Z372" i="1" s="1"/>
  <c r="Y368" i="1"/>
  <c r="Z368" i="1" s="1"/>
  <c r="Y364" i="1"/>
  <c r="Z364" i="1" s="1"/>
  <c r="Y360" i="1"/>
  <c r="Z360" i="1" s="1"/>
  <c r="Y358" i="1"/>
  <c r="Z358" i="1" s="1"/>
  <c r="Y356" i="1"/>
  <c r="Z356" i="1" s="1"/>
  <c r="Y352" i="1"/>
  <c r="Z352" i="1" s="1"/>
  <c r="Y348" i="1"/>
  <c r="Z348" i="1" s="1"/>
  <c r="Y344" i="1"/>
  <c r="Z344" i="1" s="1"/>
  <c r="Y340" i="1"/>
  <c r="Z340" i="1" s="1"/>
  <c r="Y336" i="1"/>
  <c r="Z336" i="1" s="1"/>
  <c r="Y332" i="1"/>
  <c r="Z332" i="1" s="1"/>
  <c r="Y328" i="1"/>
  <c r="Z328" i="1" s="1"/>
  <c r="Y324" i="1"/>
  <c r="Z324" i="1" s="1"/>
  <c r="Y320" i="1"/>
  <c r="Z320" i="1" s="1"/>
  <c r="Y318" i="1"/>
  <c r="Z318" i="1" s="1"/>
  <c r="Y316" i="1"/>
  <c r="Z316" i="1" s="1"/>
  <c r="Y312" i="1"/>
  <c r="Z312" i="1" s="1"/>
  <c r="Y310" i="1"/>
  <c r="Z310" i="1" s="1"/>
  <c r="Y308" i="1"/>
  <c r="Z308" i="1" s="1"/>
  <c r="Y304" i="1"/>
  <c r="Z304" i="1" s="1"/>
  <c r="Y300" i="1"/>
  <c r="Z300" i="1" s="1"/>
  <c r="Y296" i="1"/>
  <c r="Z296" i="1" s="1"/>
  <c r="D293" i="2"/>
  <c r="Y290" i="1"/>
  <c r="Z290" i="1" s="1"/>
  <c r="Y284" i="1"/>
  <c r="Z284" i="1" s="1"/>
  <c r="Y282" i="1"/>
  <c r="Z282" i="1" s="1"/>
  <c r="D269" i="2"/>
  <c r="Y260" i="1"/>
  <c r="Z260" i="1" s="1"/>
  <c r="D253" i="2"/>
  <c r="Y250" i="1"/>
  <c r="Z250" i="1" s="1"/>
  <c r="Y236" i="1"/>
  <c r="Z236" i="1" s="1"/>
  <c r="D229" i="2"/>
  <c r="Y220" i="1"/>
  <c r="Z220" i="1" s="1"/>
  <c r="Y218" i="1"/>
  <c r="Z218" i="1" s="1"/>
  <c r="Y216" i="1"/>
  <c r="Z216" i="1" s="1"/>
  <c r="Y208" i="1"/>
  <c r="Z208" i="1" s="1"/>
  <c r="Y202" i="1"/>
  <c r="Z202" i="1" s="1"/>
  <c r="D197" i="2"/>
  <c r="D195" i="2"/>
  <c r="D191" i="2"/>
  <c r="Y188" i="1"/>
  <c r="Z188" i="1" s="1"/>
  <c r="D187" i="2"/>
  <c r="D185" i="2"/>
  <c r="D183" i="2"/>
  <c r="Y176" i="1"/>
  <c r="Z176" i="1" s="1"/>
  <c r="Y172" i="1"/>
  <c r="Z172" i="1" s="1"/>
  <c r="D171" i="2"/>
  <c r="D169" i="2"/>
  <c r="D167" i="2"/>
  <c r="D165" i="2"/>
  <c r="D163" i="2"/>
  <c r="D159" i="2"/>
  <c r="Y156" i="1"/>
  <c r="Z156" i="1" s="1"/>
  <c r="D155" i="2"/>
  <c r="Y152" i="1"/>
  <c r="Z152" i="1" s="1"/>
  <c r="D151" i="2"/>
  <c r="Y144" i="1"/>
  <c r="Z144" i="1" s="1"/>
  <c r="D141" i="2"/>
  <c r="D139" i="2"/>
  <c r="Y136" i="1"/>
  <c r="Z136" i="1" s="1"/>
  <c r="D135" i="2"/>
  <c r="D133" i="2"/>
  <c r="D131" i="2"/>
  <c r="D127" i="2"/>
  <c r="Y124" i="1"/>
  <c r="Z124" i="1" s="1"/>
  <c r="D123" i="2"/>
  <c r="Y120" i="1"/>
  <c r="Z120" i="1" s="1"/>
  <c r="D119" i="2"/>
  <c r="Y112" i="1"/>
  <c r="Z112" i="1" s="1"/>
  <c r="D109" i="2"/>
  <c r="D107" i="2"/>
  <c r="Y104" i="1"/>
  <c r="Z104" i="1" s="1"/>
  <c r="D103" i="2"/>
  <c r="Y100" i="1"/>
  <c r="Z100" i="1" s="1"/>
  <c r="D99" i="2"/>
  <c r="D95" i="2"/>
  <c r="Y92" i="1"/>
  <c r="Z92" i="1" s="1"/>
  <c r="D91" i="2"/>
  <c r="D89" i="2"/>
  <c r="D87" i="2"/>
  <c r="Y80" i="1"/>
  <c r="Z80" i="1" s="1"/>
  <c r="Y76" i="1"/>
  <c r="Z76" i="1" s="1"/>
  <c r="D75" i="2"/>
  <c r="D73" i="2"/>
  <c r="D71" i="2"/>
  <c r="Y68" i="1"/>
  <c r="Z68" i="1" s="1"/>
  <c r="D67" i="2"/>
  <c r="D63" i="2"/>
  <c r="Y60" i="1"/>
  <c r="Z60" i="1" s="1"/>
  <c r="D59" i="2"/>
  <c r="Y56" i="1"/>
  <c r="Z56" i="1" s="1"/>
  <c r="D55" i="2"/>
  <c r="Y48" i="1"/>
  <c r="Z48" i="1" s="1"/>
  <c r="Y44" i="1"/>
  <c r="Z44" i="1" s="1"/>
  <c r="D43" i="2"/>
  <c r="Y40" i="1"/>
  <c r="Z40" i="1" s="1"/>
  <c r="D39" i="2"/>
  <c r="Y36" i="1"/>
  <c r="Z36" i="1" s="1"/>
  <c r="D35" i="2"/>
  <c r="D31" i="2"/>
  <c r="Y28" i="1"/>
  <c r="Z28" i="1" s="1"/>
  <c r="D27" i="2"/>
  <c r="D25" i="2"/>
  <c r="D23" i="2"/>
  <c r="Y16" i="1"/>
  <c r="Z16" i="1" s="1"/>
  <c r="D13" i="2"/>
  <c r="D11" i="2"/>
  <c r="Y224" i="1"/>
  <c r="Z224" i="1" s="1"/>
  <c r="D466" i="2"/>
  <c r="D464" i="2"/>
  <c r="D457" i="2"/>
  <c r="Y459" i="1"/>
  <c r="Z459" i="1" s="1"/>
  <c r="D453" i="2"/>
  <c r="D449" i="2"/>
  <c r="Y451" i="1"/>
  <c r="Z451" i="1" s="1"/>
  <c r="D448" i="2"/>
  <c r="D441" i="2"/>
  <c r="Y437" i="1"/>
  <c r="Z437" i="1" s="1"/>
  <c r="Y435" i="1"/>
  <c r="Z435" i="1" s="1"/>
  <c r="Y433" i="1"/>
  <c r="Z433" i="1" s="1"/>
  <c r="D432" i="2"/>
  <c r="Y429" i="1"/>
  <c r="Z429" i="1" s="1"/>
  <c r="D428" i="2"/>
  <c r="D421" i="2"/>
  <c r="Y421" i="1"/>
  <c r="Z421" i="1" s="1"/>
  <c r="Y417" i="1"/>
  <c r="Z417" i="1" s="1"/>
  <c r="Y413" i="1"/>
  <c r="Z413" i="1" s="1"/>
  <c r="Y389" i="1"/>
  <c r="Z389" i="1" s="1"/>
  <c r="Y381" i="1"/>
  <c r="Z381" i="1" s="1"/>
  <c r="Y377" i="1"/>
  <c r="Z377" i="1" s="1"/>
  <c r="Y373" i="1"/>
  <c r="Z373" i="1" s="1"/>
  <c r="D357" i="2"/>
  <c r="Y357" i="1"/>
  <c r="Z357" i="1" s="1"/>
  <c r="Y349" i="1"/>
  <c r="Z349" i="1" s="1"/>
  <c r="Y337" i="1"/>
  <c r="Z337" i="1" s="1"/>
  <c r="D321" i="2"/>
  <c r="Y317" i="1"/>
  <c r="Z317" i="1" s="1"/>
  <c r="Y309" i="1"/>
  <c r="Z309" i="1" s="1"/>
  <c r="Y293" i="1"/>
  <c r="Z293" i="1" s="1"/>
  <c r="Y291" i="1"/>
  <c r="Z291" i="1" s="1"/>
  <c r="D285" i="2"/>
  <c r="D288" i="2"/>
  <c r="D286" i="2"/>
  <c r="D278" i="2"/>
  <c r="D272" i="2"/>
  <c r="D270" i="2"/>
  <c r="D264" i="2"/>
  <c r="D262" i="2"/>
  <c r="Y259" i="1"/>
  <c r="Z259" i="1" s="1"/>
  <c r="D254" i="2"/>
  <c r="D248" i="2"/>
  <c r="D246" i="2"/>
  <c r="D238" i="2"/>
  <c r="Y233" i="1"/>
  <c r="Z233" i="1" s="1"/>
  <c r="Y231" i="1"/>
  <c r="Z231" i="1" s="1"/>
  <c r="D230" i="2"/>
  <c r="Y227" i="1"/>
  <c r="Z227" i="1" s="1"/>
  <c r="Y217" i="1"/>
  <c r="Z217" i="1" s="1"/>
  <c r="Y213" i="1"/>
  <c r="Z213" i="1" s="1"/>
  <c r="Y211" i="1"/>
  <c r="Z211" i="1" s="1"/>
  <c r="Y205" i="1"/>
  <c r="Z205" i="1" s="1"/>
  <c r="Y195" i="1"/>
  <c r="Z195" i="1" s="1"/>
  <c r="D194" i="2"/>
  <c r="D192" i="2"/>
  <c r="D190" i="2"/>
  <c r="D188" i="2"/>
  <c r="D186" i="2"/>
  <c r="D184" i="2"/>
  <c r="D182" i="2"/>
  <c r="Y179" i="1"/>
  <c r="Z179" i="1" s="1"/>
  <c r="D178" i="2"/>
  <c r="D176" i="2"/>
  <c r="D174" i="2"/>
  <c r="D172" i="2"/>
  <c r="D170" i="2"/>
  <c r="D168" i="2"/>
  <c r="D166" i="2"/>
  <c r="Y163" i="1"/>
  <c r="Z163" i="1" s="1"/>
  <c r="D162" i="2"/>
  <c r="D160" i="2"/>
  <c r="D158" i="2"/>
  <c r="D156" i="2"/>
  <c r="D154" i="2"/>
  <c r="D152" i="2"/>
  <c r="D150" i="2"/>
  <c r="Y147" i="1"/>
  <c r="Z147" i="1" s="1"/>
  <c r="D146" i="2"/>
  <c r="D144" i="2"/>
  <c r="D142" i="2"/>
  <c r="D140" i="2"/>
  <c r="D138" i="2"/>
  <c r="D136" i="2"/>
  <c r="D134" i="2"/>
  <c r="Y131" i="1"/>
  <c r="Z131" i="1" s="1"/>
  <c r="D130" i="2"/>
  <c r="D128" i="2"/>
  <c r="D126" i="2"/>
  <c r="D124" i="2"/>
  <c r="D122" i="2"/>
  <c r="D120" i="2"/>
  <c r="D118" i="2"/>
  <c r="Y115" i="1"/>
  <c r="Z115" i="1" s="1"/>
  <c r="D114" i="2"/>
  <c r="D112" i="2"/>
  <c r="D110" i="2"/>
  <c r="D108" i="2"/>
  <c r="D106" i="2"/>
  <c r="D104" i="2"/>
  <c r="D102" i="2"/>
  <c r="Y99" i="1"/>
  <c r="Z99" i="1" s="1"/>
  <c r="D98" i="2"/>
  <c r="D96" i="2"/>
  <c r="D94" i="2"/>
  <c r="D92" i="2"/>
  <c r="D90" i="2"/>
  <c r="D88" i="2"/>
  <c r="D86" i="2"/>
  <c r="Y83" i="1"/>
  <c r="Z83" i="1" s="1"/>
  <c r="D82" i="2"/>
  <c r="D80" i="2"/>
  <c r="D78" i="2"/>
  <c r="D76" i="2"/>
  <c r="D74" i="2"/>
  <c r="D72" i="2"/>
  <c r="D70" i="2"/>
  <c r="Y67" i="1"/>
  <c r="Z67" i="1" s="1"/>
  <c r="D66" i="2"/>
  <c r="D64" i="2"/>
  <c r="D62" i="2"/>
  <c r="D60" i="2"/>
  <c r="D58" i="2"/>
  <c r="D56" i="2"/>
  <c r="D54" i="2"/>
  <c r="Y51" i="1"/>
  <c r="Z51" i="1" s="1"/>
  <c r="D50" i="2"/>
  <c r="D48" i="2"/>
  <c r="D46" i="2"/>
  <c r="D44" i="2"/>
  <c r="D42" i="2"/>
  <c r="D40" i="2"/>
  <c r="D38" i="2"/>
  <c r="Y35" i="1"/>
  <c r="Z35" i="1" s="1"/>
  <c r="D34" i="2"/>
  <c r="D32" i="2"/>
  <c r="D30" i="2"/>
  <c r="D28" i="2"/>
  <c r="D26" i="2"/>
  <c r="D24" i="2"/>
  <c r="D22" i="2"/>
  <c r="Y19" i="1"/>
  <c r="Z19" i="1" s="1"/>
  <c r="D18" i="2"/>
  <c r="D16" i="2"/>
  <c r="D14" i="2"/>
  <c r="D12" i="2"/>
  <c r="D10" i="2"/>
  <c r="Y180" i="1"/>
  <c r="Z180" i="1" s="1"/>
  <c r="I164" i="54"/>
  <c r="Y448" i="1"/>
  <c r="Z448" i="1" s="1"/>
  <c r="K173" i="54"/>
  <c r="K330" i="51"/>
  <c r="D760" i="2"/>
  <c r="Y770" i="1"/>
  <c r="Z770" i="1" s="1"/>
  <c r="K675" i="54"/>
  <c r="D754" i="2"/>
  <c r="Y733" i="1"/>
  <c r="Z733" i="1" s="1"/>
  <c r="Y705" i="1"/>
  <c r="Z705" i="1" s="1"/>
  <c r="D658" i="2"/>
  <c r="Y653" i="1"/>
  <c r="Z653" i="1" s="1"/>
  <c r="Y637" i="1"/>
  <c r="Z637" i="1" s="1"/>
  <c r="Y621" i="1"/>
  <c r="Z621" i="1" s="1"/>
  <c r="Y605" i="1"/>
  <c r="Z605" i="1" s="1"/>
  <c r="Y593" i="1"/>
  <c r="Z593" i="1" s="1"/>
  <c r="D586" i="2"/>
  <c r="Y573" i="1"/>
  <c r="Z573" i="1" s="1"/>
  <c r="D562" i="2"/>
  <c r="Y557" i="1"/>
  <c r="Z557" i="1" s="1"/>
  <c r="D554" i="2"/>
  <c r="Y541" i="1"/>
  <c r="Z541" i="1" s="1"/>
  <c r="D538" i="2"/>
  <c r="Y525" i="1"/>
  <c r="Z525" i="1" s="1"/>
  <c r="D526" i="2"/>
  <c r="D522" i="2"/>
  <c r="D498" i="2"/>
  <c r="D490" i="2"/>
  <c r="Y549" i="1"/>
  <c r="Z549" i="1" s="1"/>
  <c r="D746" i="2"/>
  <c r="Y749" i="1"/>
  <c r="Z749" i="1" s="1"/>
  <c r="D738" i="2"/>
  <c r="Y717" i="1"/>
  <c r="Z717" i="1" s="1"/>
  <c r="Y701" i="1"/>
  <c r="Z701" i="1" s="1"/>
  <c r="D702" i="2"/>
  <c r="Y685" i="1"/>
  <c r="Z685" i="1" s="1"/>
  <c r="Y669" i="1"/>
  <c r="Z669" i="1" s="1"/>
  <c r="Y771" i="1"/>
  <c r="Z771" i="1" s="1"/>
  <c r="K509" i="51"/>
  <c r="Y767" i="1"/>
  <c r="Z767" i="1" s="1"/>
  <c r="K173" i="51"/>
  <c r="K113" i="54"/>
  <c r="D757" i="2"/>
  <c r="D755" i="2"/>
  <c r="D753" i="2"/>
  <c r="Y754" i="1"/>
  <c r="Z754" i="1" s="1"/>
  <c r="D751" i="2"/>
  <c r="D749" i="2"/>
  <c r="D747" i="2"/>
  <c r="D739" i="2"/>
  <c r="Y738" i="1"/>
  <c r="Z738" i="1" s="1"/>
  <c r="Y734" i="1"/>
  <c r="Z734" i="1" s="1"/>
  <c r="Y722" i="1"/>
  <c r="Z722" i="1" s="1"/>
  <c r="D719" i="2"/>
  <c r="Y706" i="1"/>
  <c r="Z706" i="1" s="1"/>
  <c r="D703" i="2"/>
  <c r="Y690" i="1"/>
  <c r="Z690" i="1" s="1"/>
  <c r="D687" i="2"/>
  <c r="Y638" i="1"/>
  <c r="Z638" i="1" s="1"/>
  <c r="D617" i="2"/>
  <c r="Y600" i="1"/>
  <c r="Z600" i="1" s="1"/>
  <c r="D569" i="2"/>
  <c r="D553" i="2"/>
  <c r="D505" i="2"/>
  <c r="D489" i="2"/>
  <c r="D461" i="2"/>
  <c r="D445" i="2"/>
  <c r="D429" i="2"/>
  <c r="D405" i="2"/>
  <c r="D389" i="2"/>
  <c r="D381" i="2"/>
  <c r="D373" i="2"/>
  <c r="D365" i="2"/>
  <c r="D349" i="2"/>
  <c r="D333" i="2"/>
  <c r="D317" i="2"/>
  <c r="D309" i="2"/>
  <c r="D301" i="2"/>
  <c r="D261" i="2"/>
  <c r="D237" i="2"/>
  <c r="Y196" i="1"/>
  <c r="Z196" i="1" s="1"/>
  <c r="D157" i="2"/>
  <c r="Y88" i="1"/>
  <c r="Z88" i="1" s="1"/>
  <c r="D29" i="2"/>
  <c r="Y565" i="1"/>
  <c r="Z565" i="1" s="1"/>
  <c r="Y520" i="1"/>
  <c r="Z520" i="1" s="1"/>
  <c r="Y709" i="1"/>
  <c r="Z709" i="1" s="1"/>
  <c r="Y693" i="1"/>
  <c r="Z693" i="1" s="1"/>
  <c r="Y677" i="1"/>
  <c r="Z677" i="1" s="1"/>
  <c r="Y661" i="1"/>
  <c r="Z661" i="1" s="1"/>
  <c r="Y649" i="1"/>
  <c r="Z649" i="1" s="1"/>
  <c r="Y629" i="1"/>
  <c r="Z629" i="1" s="1"/>
  <c r="Y613" i="1"/>
  <c r="Z613" i="1" s="1"/>
  <c r="Y597" i="1"/>
  <c r="Z597" i="1" s="1"/>
  <c r="Y479" i="1"/>
  <c r="Z479" i="1" s="1"/>
  <c r="B113" i="54"/>
  <c r="B173" i="51"/>
  <c r="B757" i="2"/>
  <c r="B751" i="2"/>
  <c r="B745" i="2"/>
  <c r="B173" i="54"/>
  <c r="B330" i="51"/>
  <c r="B760" i="2"/>
  <c r="B675" i="54"/>
  <c r="B480" i="51"/>
  <c r="B756" i="2"/>
  <c r="B754" i="2"/>
  <c r="B748" i="2"/>
  <c r="B744" i="2"/>
  <c r="B738" i="2"/>
  <c r="C173" i="54"/>
  <c r="E406" i="54"/>
  <c r="C675" i="54"/>
  <c r="E164" i="54"/>
  <c r="J575" i="54"/>
  <c r="J241" i="51"/>
  <c r="I675" i="54"/>
  <c r="I480" i="51"/>
  <c r="J164" i="54"/>
  <c r="Y566" i="1"/>
  <c r="Z566" i="1" s="1"/>
  <c r="D517" i="2"/>
  <c r="D481" i="2"/>
  <c r="D473" i="2"/>
  <c r="Y464" i="1"/>
  <c r="Z464" i="1" s="1"/>
  <c r="Y440" i="1"/>
  <c r="Z440" i="1" s="1"/>
  <c r="D161" i="2"/>
  <c r="Y96" i="1"/>
  <c r="Z96" i="1" s="1"/>
  <c r="D97" i="2"/>
  <c r="Y84" i="1"/>
  <c r="Z84" i="1" s="1"/>
  <c r="D53" i="2"/>
  <c r="Y32" i="1"/>
  <c r="Z32" i="1" s="1"/>
  <c r="Y747" i="1"/>
  <c r="Z747" i="1" s="1"/>
  <c r="D642" i="2"/>
  <c r="D641" i="2"/>
  <c r="D626" i="2"/>
  <c r="D625" i="2"/>
  <c r="D610" i="2"/>
  <c r="D609" i="2"/>
  <c r="Y602" i="1"/>
  <c r="Z602" i="1" s="1"/>
  <c r="D594" i="2"/>
  <c r="D593" i="2"/>
  <c r="Y586" i="1"/>
  <c r="Z586" i="1" s="1"/>
  <c r="D578" i="2"/>
  <c r="Y485" i="1"/>
  <c r="Z485" i="1" s="1"/>
  <c r="Y477" i="1"/>
  <c r="Z477" i="1" s="1"/>
  <c r="Y453" i="1"/>
  <c r="Z453" i="1" s="1"/>
  <c r="Y346" i="1"/>
  <c r="Z346" i="1" s="1"/>
  <c r="Y145" i="1"/>
  <c r="Z145" i="1" s="1"/>
  <c r="Y17" i="1"/>
  <c r="Z17" i="1" s="1"/>
  <c r="B620" i="51"/>
  <c r="B406" i="54"/>
  <c r="B759" i="2"/>
  <c r="B753" i="2"/>
  <c r="B575" i="54"/>
  <c r="B241" i="51"/>
  <c r="B758" i="2"/>
  <c r="B752" i="2"/>
  <c r="B746" i="2"/>
  <c r="B742" i="2"/>
  <c r="B736" i="2"/>
  <c r="E20" i="54"/>
  <c r="C575" i="54"/>
  <c r="E113" i="54"/>
  <c r="I113" i="54"/>
  <c r="I173" i="51"/>
  <c r="F20" i="54"/>
  <c r="G173" i="54"/>
  <c r="D173" i="54"/>
  <c r="F406" i="54"/>
  <c r="G575" i="54"/>
  <c r="D575" i="54"/>
  <c r="F113" i="54"/>
  <c r="G675" i="54"/>
  <c r="D675" i="54"/>
  <c r="F164" i="54"/>
  <c r="I20" i="54"/>
  <c r="I509" i="51"/>
  <c r="I173" i="54"/>
  <c r="I330" i="51"/>
  <c r="J113" i="54"/>
  <c r="J173" i="51"/>
  <c r="J480" i="51"/>
  <c r="J675" i="54"/>
  <c r="Y735" i="1"/>
  <c r="Z735" i="1" s="1"/>
  <c r="Y632" i="1"/>
  <c r="Z632" i="1" s="1"/>
  <c r="Y482" i="1"/>
  <c r="Z482" i="1" s="1"/>
  <c r="Y450" i="1"/>
  <c r="Z450" i="1" s="1"/>
  <c r="Y409" i="1"/>
  <c r="Z409" i="1" s="1"/>
  <c r="Y401" i="1"/>
  <c r="Z401" i="1" s="1"/>
  <c r="Y385" i="1"/>
  <c r="Z385" i="1" s="1"/>
  <c r="Y369" i="1"/>
  <c r="Z369" i="1" s="1"/>
  <c r="Y353" i="1"/>
  <c r="Z353" i="1" s="1"/>
  <c r="Y345" i="1"/>
  <c r="Z345" i="1" s="1"/>
  <c r="Y321" i="1"/>
  <c r="Z321" i="1" s="1"/>
  <c r="Y313" i="1"/>
  <c r="Z313" i="1" s="1"/>
  <c r="Y305" i="1"/>
  <c r="Z305" i="1" s="1"/>
  <c r="Y281" i="1"/>
  <c r="Z281" i="1" s="1"/>
  <c r="Y249" i="1"/>
  <c r="Z249" i="1" s="1"/>
  <c r="Y226" i="1"/>
  <c r="Z226" i="1" s="1"/>
  <c r="Y185" i="1"/>
  <c r="Z185" i="1" s="1"/>
  <c r="Y121" i="1"/>
  <c r="Z121" i="1" s="1"/>
  <c r="Y103" i="1"/>
  <c r="Z103" i="1" s="1"/>
  <c r="Y57" i="1"/>
  <c r="Z57" i="1" s="1"/>
  <c r="E753" i="2"/>
  <c r="E745" i="2"/>
  <c r="E741" i="2"/>
  <c r="E737" i="2"/>
  <c r="D245" i="2"/>
  <c r="D213" i="2"/>
  <c r="B20" i="54"/>
  <c r="B509" i="51"/>
  <c r="B761" i="2"/>
  <c r="B164" i="54"/>
  <c r="B755" i="2"/>
  <c r="B747" i="2"/>
  <c r="B743" i="2"/>
  <c r="B741" i="2"/>
  <c r="B739" i="2"/>
  <c r="B737" i="2"/>
  <c r="B735" i="2"/>
  <c r="C20" i="54"/>
  <c r="E173" i="54"/>
  <c r="C406" i="54"/>
  <c r="E575" i="54"/>
  <c r="C113" i="54"/>
  <c r="E675" i="54"/>
  <c r="C164" i="54"/>
  <c r="J20" i="54"/>
  <c r="J509" i="51"/>
  <c r="L509" i="51" s="1"/>
  <c r="M509" i="51" s="1"/>
  <c r="J330" i="51"/>
  <c r="J173" i="54"/>
  <c r="L173" i="54" s="1"/>
  <c r="M173" i="54" s="1"/>
  <c r="I620" i="51"/>
  <c r="I406" i="54"/>
  <c r="Y741" i="1"/>
  <c r="Z741" i="1" s="1"/>
  <c r="Y727" i="1"/>
  <c r="Z727" i="1" s="1"/>
  <c r="Y668" i="1"/>
  <c r="Z668" i="1" s="1"/>
  <c r="Y631" i="1"/>
  <c r="Z631" i="1" s="1"/>
  <c r="Y620" i="1"/>
  <c r="Z620" i="1" s="1"/>
  <c r="Y610" i="1"/>
  <c r="Z610" i="1" s="1"/>
  <c r="Y578" i="1"/>
  <c r="Z578" i="1" s="1"/>
  <c r="Y546" i="1"/>
  <c r="Z546" i="1" s="1"/>
  <c r="Y539" i="1"/>
  <c r="Z539" i="1" s="1"/>
  <c r="Y517" i="1"/>
  <c r="Z517" i="1" s="1"/>
  <c r="Y414" i="1"/>
  <c r="Z414" i="1" s="1"/>
  <c r="Y390" i="1"/>
  <c r="Z390" i="1" s="1"/>
  <c r="Y382" i="1"/>
  <c r="Z382" i="1" s="1"/>
  <c r="Y350" i="1"/>
  <c r="Z350" i="1" s="1"/>
  <c r="Y342" i="1"/>
  <c r="Z342" i="1" s="1"/>
  <c r="Y326" i="1"/>
  <c r="Z326" i="1" s="1"/>
  <c r="Y289" i="1"/>
  <c r="Z289" i="1" s="1"/>
  <c r="Y266" i="1"/>
  <c r="Z266" i="1" s="1"/>
  <c r="Y198" i="1"/>
  <c r="Z198" i="1" s="1"/>
  <c r="Y97" i="1"/>
  <c r="Z97" i="1" s="1"/>
  <c r="Y65" i="1"/>
  <c r="Z65" i="1" s="1"/>
  <c r="Y33" i="1"/>
  <c r="Z33" i="1" s="1"/>
  <c r="E760" i="2"/>
  <c r="E756" i="2"/>
  <c r="E752" i="2"/>
  <c r="E748" i="2"/>
  <c r="E744" i="2"/>
  <c r="E740" i="2"/>
  <c r="E736" i="2"/>
  <c r="B749" i="2"/>
  <c r="G20" i="54"/>
  <c r="D20" i="54"/>
  <c r="F173" i="54"/>
  <c r="G406" i="54"/>
  <c r="D406" i="54"/>
  <c r="F575" i="54"/>
  <c r="G113" i="54"/>
  <c r="D113" i="54"/>
  <c r="F675" i="54"/>
  <c r="G164" i="54"/>
  <c r="J406" i="54"/>
  <c r="J620" i="51"/>
  <c r="I575" i="54"/>
  <c r="I241" i="51"/>
  <c r="Y720" i="1"/>
  <c r="Z720" i="1" s="1"/>
  <c r="Y672" i="1"/>
  <c r="Z672" i="1" s="1"/>
  <c r="Y530" i="1"/>
  <c r="Z530" i="1" s="1"/>
  <c r="Y522" i="1"/>
  <c r="Z522" i="1" s="1"/>
  <c r="Y501" i="1"/>
  <c r="Z501" i="1" s="1"/>
  <c r="Y486" i="1"/>
  <c r="Z486" i="1" s="1"/>
  <c r="Y478" i="1"/>
  <c r="Z478" i="1" s="1"/>
  <c r="Y470" i="1"/>
  <c r="Z470" i="1" s="1"/>
  <c r="Y438" i="1"/>
  <c r="Z438" i="1" s="1"/>
  <c r="Y405" i="1"/>
  <c r="Z405" i="1" s="1"/>
  <c r="Y397" i="1"/>
  <c r="Z397" i="1" s="1"/>
  <c r="Y365" i="1"/>
  <c r="Z365" i="1" s="1"/>
  <c r="Y341" i="1"/>
  <c r="Z341" i="1" s="1"/>
  <c r="Y333" i="1"/>
  <c r="Z333" i="1" s="1"/>
  <c r="Y301" i="1"/>
  <c r="Z301" i="1" s="1"/>
  <c r="Y265" i="1"/>
  <c r="Z265" i="1" s="1"/>
  <c r="Y242" i="1"/>
  <c r="Z242" i="1" s="1"/>
  <c r="Y201" i="1"/>
  <c r="Z201" i="1" s="1"/>
  <c r="Y169" i="1"/>
  <c r="Z169" i="1" s="1"/>
  <c r="Y142" i="1"/>
  <c r="Z142" i="1" s="1"/>
  <c r="Y78" i="1"/>
  <c r="Z78" i="1" s="1"/>
  <c r="Y73" i="1"/>
  <c r="Z73" i="1" s="1"/>
  <c r="Y41" i="1"/>
  <c r="Z41" i="1" s="1"/>
  <c r="Y14" i="1"/>
  <c r="Z14" i="1" s="1"/>
  <c r="E759" i="2"/>
  <c r="E755" i="2"/>
  <c r="E751" i="2"/>
  <c r="E747" i="2"/>
  <c r="E743" i="2"/>
  <c r="E739" i="2"/>
  <c r="E735" i="2"/>
  <c r="D277" i="2"/>
  <c r="Y285" i="1"/>
  <c r="Z285" i="1" s="1"/>
  <c r="Y253" i="1"/>
  <c r="Z253" i="1" s="1"/>
  <c r="Y245" i="1"/>
  <c r="Z245" i="1" s="1"/>
  <c r="Y229" i="1"/>
  <c r="Z229" i="1" s="1"/>
  <c r="Y210" i="1"/>
  <c r="Z210" i="1" s="1"/>
  <c r="Y186" i="1"/>
  <c r="Z186" i="1" s="1"/>
  <c r="Y178" i="1"/>
  <c r="Z178" i="1" s="1"/>
  <c r="Y146" i="1"/>
  <c r="Z146" i="1" s="1"/>
  <c r="Y122" i="1"/>
  <c r="Z122" i="1" s="1"/>
  <c r="Y106" i="1"/>
  <c r="Z106" i="1" s="1"/>
  <c r="Y82" i="1"/>
  <c r="Z82" i="1" s="1"/>
  <c r="Y74" i="1"/>
  <c r="Z74" i="1" s="1"/>
  <c r="Y58" i="1"/>
  <c r="Z58" i="1" s="1"/>
  <c r="Y42" i="1"/>
  <c r="Z42" i="1" s="1"/>
  <c r="Y26" i="1"/>
  <c r="Z26" i="1" s="1"/>
  <c r="Y18" i="1"/>
  <c r="Z18" i="1" s="1"/>
  <c r="Y623" i="1"/>
  <c r="Z623" i="1" s="1"/>
  <c r="Y559" i="1"/>
  <c r="Z559" i="1" s="1"/>
  <c r="Y465" i="1"/>
  <c r="Z465" i="1" s="1"/>
  <c r="Y457" i="1"/>
  <c r="Z457" i="1" s="1"/>
  <c r="Y449" i="1"/>
  <c r="Z449" i="1" s="1"/>
  <c r="Y425" i="1"/>
  <c r="Z425" i="1" s="1"/>
  <c r="Y221" i="1"/>
  <c r="Z221" i="1" s="1"/>
  <c r="Y197" i="1"/>
  <c r="Z197" i="1" s="1"/>
  <c r="Y165" i="1"/>
  <c r="Z165" i="1" s="1"/>
  <c r="Y157" i="1"/>
  <c r="Z157" i="1" s="1"/>
  <c r="Y133" i="1"/>
  <c r="Z133" i="1" s="1"/>
  <c r="Y101" i="1"/>
  <c r="Z101" i="1" s="1"/>
  <c r="Y93" i="1"/>
  <c r="Z93" i="1" s="1"/>
  <c r="Y69" i="1"/>
  <c r="Z69" i="1" s="1"/>
  <c r="Y37" i="1"/>
  <c r="Z37" i="1" s="1"/>
  <c r="Y29" i="1"/>
  <c r="Z29" i="1" s="1"/>
  <c r="Y514" i="1"/>
  <c r="Z514" i="1" s="1"/>
  <c r="L330" i="51" l="1"/>
  <c r="M330" i="51" s="1"/>
  <c r="Y61" i="1"/>
  <c r="Z61" i="1" s="1"/>
  <c r="Y125" i="1"/>
  <c r="Z125" i="1" s="1"/>
  <c r="Y189" i="1"/>
  <c r="Z189" i="1" s="1"/>
  <c r="Y10" i="1"/>
  <c r="Z10" i="1" s="1"/>
  <c r="Y50" i="1"/>
  <c r="Z50" i="1" s="1"/>
  <c r="Y90" i="1"/>
  <c r="Z90" i="1" s="1"/>
  <c r="Y154" i="1"/>
  <c r="Z154" i="1" s="1"/>
  <c r="Y277" i="1"/>
  <c r="Z277" i="1" s="1"/>
  <c r="Y23" i="1"/>
  <c r="Z23" i="1" s="1"/>
  <c r="Y105" i="1"/>
  <c r="Z105" i="1" s="1"/>
  <c r="Y555" i="1"/>
  <c r="Z555" i="1" s="1"/>
  <c r="Y161" i="1"/>
  <c r="Z161" i="1" s="1"/>
  <c r="Y89" i="1"/>
  <c r="Z89" i="1" s="1"/>
  <c r="Y469" i="1"/>
  <c r="Z469" i="1" s="1"/>
  <c r="D577" i="2"/>
  <c r="Y128" i="1"/>
  <c r="Z128" i="1" s="1"/>
  <c r="D509" i="2"/>
  <c r="Y681" i="1"/>
  <c r="Z681" i="1" s="1"/>
  <c r="Y725" i="1"/>
  <c r="Z725" i="1" s="1"/>
  <c r="D57" i="2"/>
  <c r="Y184" i="1"/>
  <c r="Z184" i="1" s="1"/>
  <c r="D385" i="2"/>
  <c r="D501" i="2"/>
  <c r="D585" i="2"/>
  <c r="K20" i="54"/>
  <c r="L20" i="54" s="1"/>
  <c r="M20" i="54" s="1"/>
  <c r="Y745" i="1"/>
  <c r="Z745" i="1" s="1"/>
  <c r="Y545" i="1"/>
  <c r="Z545" i="1" s="1"/>
  <c r="D618" i="2"/>
  <c r="D654" i="2"/>
  <c r="D674" i="2"/>
  <c r="Y766" i="1"/>
  <c r="Z766" i="1" s="1"/>
  <c r="D204" i="2"/>
  <c r="D220" i="2"/>
  <c r="D300" i="2"/>
  <c r="D308" i="2"/>
  <c r="D316" i="2"/>
  <c r="D324" i="2"/>
  <c r="D332" i="2"/>
  <c r="D340" i="2"/>
  <c r="D348" i="2"/>
  <c r="D356" i="2"/>
  <c r="D364" i="2"/>
  <c r="D372" i="2"/>
  <c r="D380" i="2"/>
  <c r="D388" i="2"/>
  <c r="D396" i="2"/>
  <c r="D404" i="2"/>
  <c r="D412" i="2"/>
  <c r="D420" i="2"/>
  <c r="D444" i="2"/>
  <c r="D201" i="2"/>
  <c r="D223" i="2"/>
  <c r="D497" i="2"/>
  <c r="D529" i="2"/>
  <c r="D649" i="2"/>
  <c r="D657" i="2"/>
  <c r="D665" i="2"/>
  <c r="D673" i="2"/>
  <c r="D480" i="2"/>
  <c r="D544" i="2"/>
  <c r="D576" i="2"/>
  <c r="D608" i="2"/>
  <c r="D640" i="2"/>
  <c r="D513" i="2"/>
  <c r="D545" i="2"/>
  <c r="Y461" i="1"/>
  <c r="Z461" i="1" s="1"/>
  <c r="Y713" i="1"/>
  <c r="Z713" i="1" s="1"/>
  <c r="Y694" i="1"/>
  <c r="Z694" i="1" s="1"/>
  <c r="D756" i="2"/>
  <c r="D121" i="2"/>
  <c r="Y606" i="1"/>
  <c r="Z606" i="1" s="1"/>
  <c r="Y763" i="1"/>
  <c r="Z763" i="1" s="1"/>
  <c r="Y537" i="1"/>
  <c r="Z537" i="1" s="1"/>
  <c r="D706" i="2"/>
  <c r="D200" i="2"/>
  <c r="D208" i="2"/>
  <c r="D216" i="2"/>
  <c r="D224" i="2"/>
  <c r="D296" i="2"/>
  <c r="D304" i="2"/>
  <c r="D312" i="2"/>
  <c r="D320" i="2"/>
  <c r="D328" i="2"/>
  <c r="D336" i="2"/>
  <c r="D344" i="2"/>
  <c r="D352" i="2"/>
  <c r="D360" i="2"/>
  <c r="D368" i="2"/>
  <c r="D376" i="2"/>
  <c r="D384" i="2"/>
  <c r="D392" i="2"/>
  <c r="D400" i="2"/>
  <c r="D408" i="2"/>
  <c r="D416" i="2"/>
  <c r="D424" i="2"/>
  <c r="D440" i="2"/>
  <c r="D456" i="2"/>
  <c r="D561" i="2"/>
  <c r="D681" i="2"/>
  <c r="D689" i="2"/>
  <c r="D697" i="2"/>
  <c r="D705" i="2"/>
  <c r="D713" i="2"/>
  <c r="D721" i="2"/>
  <c r="Y726" i="1"/>
  <c r="Z726" i="1" s="1"/>
  <c r="K480" i="51"/>
  <c r="L480" i="51" s="1"/>
  <c r="M480" i="51" s="1"/>
  <c r="D637" i="2"/>
  <c r="D528" i="2"/>
  <c r="D624" i="2"/>
  <c r="D677" i="2"/>
  <c r="D709" i="2"/>
  <c r="Y21" i="1"/>
  <c r="Z21" i="1" s="1"/>
  <c r="Y53" i="1"/>
  <c r="Z53" i="1" s="1"/>
  <c r="Y85" i="1"/>
  <c r="Z85" i="1" s="1"/>
  <c r="Y117" i="1"/>
  <c r="Z117" i="1" s="1"/>
  <c r="Y149" i="1"/>
  <c r="Z149" i="1" s="1"/>
  <c r="Y181" i="1"/>
  <c r="Z181" i="1" s="1"/>
  <c r="Y34" i="1"/>
  <c r="Z34" i="1" s="1"/>
  <c r="Y66" i="1"/>
  <c r="Z66" i="1" s="1"/>
  <c r="Y98" i="1"/>
  <c r="Z98" i="1" s="1"/>
  <c r="Y138" i="1"/>
  <c r="Z138" i="1" s="1"/>
  <c r="Y170" i="1"/>
  <c r="Z170" i="1" s="1"/>
  <c r="Y237" i="1"/>
  <c r="Z237" i="1" s="1"/>
  <c r="Y269" i="1"/>
  <c r="Z269" i="1" s="1"/>
  <c r="Y55" i="1"/>
  <c r="Z55" i="1" s="1"/>
  <c r="Y110" i="1"/>
  <c r="Z110" i="1" s="1"/>
  <c r="Y325" i="1"/>
  <c r="Z325" i="1" s="1"/>
  <c r="D433" i="2"/>
  <c r="Y271" i="1"/>
  <c r="Z271" i="1" s="1"/>
  <c r="Y596" i="1"/>
  <c r="Z596" i="1" s="1"/>
  <c r="Y116" i="1"/>
  <c r="Z116" i="1" s="1"/>
  <c r="Y550" i="1"/>
  <c r="Z550" i="1" s="1"/>
  <c r="Y753" i="1"/>
  <c r="Z753" i="1" s="1"/>
  <c r="Y24" i="1"/>
  <c r="Z24" i="1" s="1"/>
  <c r="Y674" i="1"/>
  <c r="Z674" i="1" s="1"/>
  <c r="D745" i="2"/>
  <c r="K164" i="54"/>
  <c r="L164" i="54" s="1"/>
  <c r="M164" i="54" s="1"/>
  <c r="D573" i="2"/>
  <c r="D605" i="2"/>
  <c r="D472" i="2"/>
  <c r="D512" i="2"/>
  <c r="D560" i="2"/>
  <c r="D592" i="2"/>
  <c r="D685" i="2"/>
  <c r="D693" i="2"/>
  <c r="D701" i="2"/>
  <c r="D717" i="2"/>
  <c r="Y13" i="1"/>
  <c r="Z13" i="1" s="1"/>
  <c r="Y45" i="1"/>
  <c r="Z45" i="1" s="1"/>
  <c r="Y77" i="1"/>
  <c r="Z77" i="1" s="1"/>
  <c r="Y109" i="1"/>
  <c r="Z109" i="1" s="1"/>
  <c r="Y141" i="1"/>
  <c r="Z141" i="1" s="1"/>
  <c r="Y173" i="1"/>
  <c r="Z173" i="1" s="1"/>
  <c r="Y130" i="1"/>
  <c r="Z130" i="1" s="1"/>
  <c r="Y162" i="1"/>
  <c r="Z162" i="1" s="1"/>
  <c r="Y194" i="1"/>
  <c r="Z194" i="1" s="1"/>
  <c r="Y261" i="1"/>
  <c r="Z261" i="1" s="1"/>
  <c r="Y640" i="1"/>
  <c r="Z640" i="1" s="1"/>
  <c r="Y743" i="1"/>
  <c r="Z743" i="1" s="1"/>
  <c r="Y564" i="1"/>
  <c r="Z564" i="1" s="1"/>
  <c r="Y628" i="1"/>
  <c r="Z628" i="1" s="1"/>
  <c r="Y697" i="1"/>
  <c r="Z697" i="1" s="1"/>
  <c r="Y737" i="1"/>
  <c r="Z737" i="1" s="1"/>
  <c r="D153" i="2"/>
  <c r="Y476" i="1"/>
  <c r="Z476" i="1" s="1"/>
  <c r="Y574" i="1"/>
  <c r="Z574" i="1" s="1"/>
  <c r="Y750" i="1"/>
  <c r="Z750" i="1" s="1"/>
  <c r="D434" i="2"/>
  <c r="D205" i="2"/>
  <c r="D219" i="2"/>
  <c r="D493" i="2"/>
  <c r="D525" i="2"/>
  <c r="D557" i="2"/>
  <c r="D589" i="2"/>
  <c r="D621" i="2"/>
  <c r="D653" i="2"/>
  <c r="D661" i="2"/>
  <c r="D669" i="2"/>
  <c r="D476" i="2"/>
  <c r="D516" i="2"/>
  <c r="D729" i="2"/>
  <c r="Y151" i="1"/>
  <c r="Z151" i="1" s="1"/>
  <c r="Y215" i="1"/>
  <c r="Z215" i="1" s="1"/>
  <c r="Y263" i="1"/>
  <c r="Z263" i="1" s="1"/>
  <c r="Y175" i="1"/>
  <c r="Z175" i="1" s="1"/>
  <c r="Y199" i="1"/>
  <c r="Z199" i="1" s="1"/>
  <c r="Y660" i="1"/>
  <c r="Z660" i="1" s="1"/>
  <c r="D551" i="2"/>
  <c r="D695" i="2"/>
  <c r="D727" i="2"/>
  <c r="D530" i="2"/>
  <c r="D482" i="2"/>
  <c r="Y431" i="1"/>
  <c r="Z431" i="1" s="1"/>
  <c r="D45" i="2"/>
  <c r="D77" i="2"/>
  <c r="Y108" i="1"/>
  <c r="Z108" i="1" s="1"/>
  <c r="D173" i="2"/>
  <c r="D236" i="2"/>
  <c r="D252" i="2"/>
  <c r="D268" i="2"/>
  <c r="D284" i="2"/>
  <c r="D215" i="2"/>
  <c r="D299" i="2"/>
  <c r="D307" i="2"/>
  <c r="D315" i="2"/>
  <c r="D323" i="2"/>
  <c r="D331" i="2"/>
  <c r="D339" i="2"/>
  <c r="D347" i="2"/>
  <c r="D355" i="2"/>
  <c r="D363" i="2"/>
  <c r="D371" i="2"/>
  <c r="D379" i="2"/>
  <c r="D387" i="2"/>
  <c r="D395" i="2"/>
  <c r="D403" i="2"/>
  <c r="D411" i="2"/>
  <c r="D419" i="2"/>
  <c r="D427" i="2"/>
  <c r="D443" i="2"/>
  <c r="D459" i="2"/>
  <c r="D519" i="2"/>
  <c r="D207" i="2"/>
  <c r="D488" i="2"/>
  <c r="D496" i="2"/>
  <c r="D520" i="2"/>
  <c r="D552" i="2"/>
  <c r="D584" i="2"/>
  <c r="D616" i="2"/>
  <c r="D648" i="2"/>
  <c r="D656" i="2"/>
  <c r="D664" i="2"/>
  <c r="D463" i="2"/>
  <c r="D725" i="2"/>
  <c r="D731" i="2"/>
  <c r="Y119" i="1"/>
  <c r="Z119" i="1" s="1"/>
  <c r="Y183" i="1"/>
  <c r="Z183" i="1" s="1"/>
  <c r="Y143" i="1"/>
  <c r="Z143" i="1" s="1"/>
  <c r="Y207" i="1"/>
  <c r="Z207" i="1" s="1"/>
  <c r="Y588" i="1"/>
  <c r="Z588" i="1" s="1"/>
  <c r="Y652" i="1"/>
  <c r="Z652" i="1" s="1"/>
  <c r="Y39" i="1"/>
  <c r="Z39" i="1" s="1"/>
  <c r="Y534" i="1"/>
  <c r="Z534" i="1" s="1"/>
  <c r="Y675" i="1"/>
  <c r="Z675" i="1" s="1"/>
  <c r="Y12" i="1"/>
  <c r="Z12" i="1" s="1"/>
  <c r="D37" i="2"/>
  <c r="D69" i="2"/>
  <c r="D101" i="2"/>
  <c r="Y524" i="1"/>
  <c r="Z524" i="1" s="1"/>
  <c r="D679" i="2"/>
  <c r="D711" i="2"/>
  <c r="D733" i="2"/>
  <c r="D506" i="2"/>
  <c r="D638" i="2"/>
  <c r="D442" i="2"/>
  <c r="D549" i="2"/>
  <c r="D581" i="2"/>
  <c r="D613" i="2"/>
  <c r="D645" i="2"/>
  <c r="L173" i="51"/>
  <c r="M173" i="51" s="1"/>
  <c r="Y732" i="1"/>
  <c r="Z732" i="1" s="1"/>
  <c r="Y748" i="1"/>
  <c r="Z748" i="1" s="1"/>
  <c r="L113" i="54"/>
  <c r="M113" i="54" s="1"/>
  <c r="Y575" i="1"/>
  <c r="Z575" i="1" s="1"/>
  <c r="Y769" i="1"/>
  <c r="Z769" i="1" s="1"/>
  <c r="Y604" i="1"/>
  <c r="Z604" i="1" s="1"/>
  <c r="Y647" i="1"/>
  <c r="Z647" i="1" s="1"/>
  <c r="Y679" i="1"/>
  <c r="Z679" i="1" s="1"/>
  <c r="Y54" i="1"/>
  <c r="Z54" i="1" s="1"/>
  <c r="Y378" i="1"/>
  <c r="Z378" i="1" s="1"/>
  <c r="D65" i="2"/>
  <c r="D474" i="2"/>
  <c r="Y543" i="1"/>
  <c r="Z543" i="1" s="1"/>
  <c r="Y607" i="1"/>
  <c r="Z607" i="1" s="1"/>
  <c r="Y114" i="1"/>
  <c r="Z114" i="1" s="1"/>
  <c r="Y663" i="1"/>
  <c r="Z663" i="1" s="1"/>
  <c r="Y711" i="1"/>
  <c r="Z711" i="1" s="1"/>
  <c r="Y648" i="1"/>
  <c r="Z648" i="1" s="1"/>
  <c r="Y150" i="1"/>
  <c r="Z150" i="1" s="1"/>
  <c r="Y314" i="1"/>
  <c r="Z314" i="1" s="1"/>
  <c r="Y724" i="1"/>
  <c r="Z724" i="1" s="1"/>
  <c r="Y72" i="1"/>
  <c r="Z72" i="1" s="1"/>
  <c r="D759" i="2"/>
  <c r="D740" i="2"/>
  <c r="Y591" i="1"/>
  <c r="Z591" i="1" s="1"/>
  <c r="Y572" i="1"/>
  <c r="Z572" i="1" s="1"/>
  <c r="Y695" i="1"/>
  <c r="Z695" i="1" s="1"/>
  <c r="Y222" i="1"/>
  <c r="Z222" i="1" s="1"/>
  <c r="Y410" i="1"/>
  <c r="Z410" i="1" s="1"/>
  <c r="Y639" i="1"/>
  <c r="Z639" i="1" s="1"/>
  <c r="Y692" i="1"/>
  <c r="Z692" i="1" s="1"/>
  <c r="D137" i="2"/>
  <c r="D741" i="2"/>
  <c r="Y30" i="1"/>
  <c r="Z30" i="1" s="1"/>
  <c r="Y126" i="1"/>
  <c r="Z126" i="1" s="1"/>
  <c r="Y551" i="1"/>
  <c r="Z551" i="1" s="1"/>
  <c r="Y583" i="1"/>
  <c r="Z583" i="1" s="1"/>
  <c r="Y615" i="1"/>
  <c r="Z615" i="1" s="1"/>
  <c r="Y206" i="1"/>
  <c r="Z206" i="1" s="1"/>
  <c r="Y462" i="1"/>
  <c r="Z462" i="1" s="1"/>
  <c r="Y487" i="1"/>
  <c r="Z487" i="1" s="1"/>
  <c r="Y636" i="1"/>
  <c r="Z636" i="1" s="1"/>
  <c r="Y700" i="1"/>
  <c r="Z700" i="1" s="1"/>
  <c r="D239" i="2"/>
  <c r="D255" i="2"/>
  <c r="D271" i="2"/>
  <c r="D287" i="2"/>
  <c r="Y62" i="1"/>
  <c r="Z62" i="1" s="1"/>
  <c r="Y190" i="1"/>
  <c r="Z190" i="1" s="1"/>
  <c r="Y426" i="1"/>
  <c r="Z426" i="1" s="1"/>
  <c r="Y458" i="1"/>
  <c r="Z458" i="1" s="1"/>
  <c r="Y495" i="1"/>
  <c r="Z495" i="1" s="1"/>
  <c r="Y664" i="1"/>
  <c r="Z664" i="1" s="1"/>
  <c r="Y756" i="1"/>
  <c r="Z756" i="1" s="1"/>
  <c r="Y86" i="1"/>
  <c r="Z86" i="1" s="1"/>
  <c r="Y182" i="1"/>
  <c r="Z182" i="1" s="1"/>
  <c r="Y322" i="1"/>
  <c r="Z322" i="1" s="1"/>
  <c r="Y354" i="1"/>
  <c r="Z354" i="1" s="1"/>
  <c r="Y386" i="1"/>
  <c r="Z386" i="1" s="1"/>
  <c r="Y418" i="1"/>
  <c r="Z418" i="1" s="1"/>
  <c r="Y511" i="1"/>
  <c r="Z511" i="1" s="1"/>
  <c r="Y671" i="1"/>
  <c r="Z671" i="1" s="1"/>
  <c r="Y703" i="1"/>
  <c r="Z703" i="1" s="1"/>
  <c r="Y307" i="1"/>
  <c r="Z307" i="1" s="1"/>
  <c r="Y496" i="1"/>
  <c r="Z496" i="1" s="1"/>
  <c r="D41" i="2"/>
  <c r="D105" i="2"/>
  <c r="D735" i="2"/>
  <c r="D743" i="2"/>
  <c r="Y471" i="1"/>
  <c r="Z471" i="1" s="1"/>
  <c r="D748" i="2"/>
  <c r="D198" i="2"/>
  <c r="D206" i="2"/>
  <c r="D214" i="2"/>
  <c r="D222" i="2"/>
  <c r="D294" i="2"/>
  <c r="D302" i="2"/>
  <c r="D310" i="2"/>
  <c r="D318" i="2"/>
  <c r="D326" i="2"/>
  <c r="D334" i="2"/>
  <c r="D342" i="2"/>
  <c r="D350" i="2"/>
  <c r="D358" i="2"/>
  <c r="D366" i="2"/>
  <c r="D374" i="2"/>
  <c r="D382" i="2"/>
  <c r="D390" i="2"/>
  <c r="D398" i="2"/>
  <c r="D406" i="2"/>
  <c r="D414" i="2"/>
  <c r="D422" i="2"/>
  <c r="D430" i="2"/>
  <c r="D438" i="2"/>
  <c r="D446" i="2"/>
  <c r="D454" i="2"/>
  <c r="D462" i="2"/>
  <c r="D203" i="2"/>
  <c r="D217" i="2"/>
  <c r="D227" i="2"/>
  <c r="D251" i="2"/>
  <c r="D267" i="2"/>
  <c r="D291" i="2"/>
  <c r="D325" i="2"/>
  <c r="D341" i="2"/>
  <c r="D397" i="2"/>
  <c r="D413" i="2"/>
  <c r="D491" i="2"/>
  <c r="D499" i="2"/>
  <c r="D507" i="2"/>
  <c r="D543" i="2"/>
  <c r="D555" i="2"/>
  <c r="D575" i="2"/>
  <c r="D587" i="2"/>
  <c r="D619" i="2"/>
  <c r="D659" i="2"/>
  <c r="D243" i="2"/>
  <c r="D514" i="2"/>
  <c r="D634" i="2"/>
  <c r="D650" i="2"/>
  <c r="D666" i="2"/>
  <c r="D439" i="2"/>
  <c r="D211" i="2"/>
  <c r="D275" i="2"/>
  <c r="D600" i="2"/>
  <c r="D455" i="2"/>
  <c r="D244" i="2"/>
  <c r="D536" i="2"/>
  <c r="D568" i="2"/>
  <c r="D632" i="2"/>
  <c r="D431" i="2"/>
  <c r="Y567" i="1"/>
  <c r="Z567" i="1" s="1"/>
  <c r="Y599" i="1"/>
  <c r="Z599" i="1" s="1"/>
  <c r="Y656" i="1"/>
  <c r="Z656" i="1" s="1"/>
  <c r="Y562" i="1"/>
  <c r="Z562" i="1" s="1"/>
  <c r="Y594" i="1"/>
  <c r="Z594" i="1" s="1"/>
  <c r="Y626" i="1"/>
  <c r="Z626" i="1" s="1"/>
  <c r="Y684" i="1"/>
  <c r="Z684" i="1" s="1"/>
  <c r="Y716" i="1"/>
  <c r="Z716" i="1" s="1"/>
  <c r="D231" i="2"/>
  <c r="D247" i="2"/>
  <c r="D263" i="2"/>
  <c r="D279" i="2"/>
  <c r="D295" i="2"/>
  <c r="Y94" i="1"/>
  <c r="Z94" i="1" s="1"/>
  <c r="Y158" i="1"/>
  <c r="Z158" i="1" s="1"/>
  <c r="Y442" i="1"/>
  <c r="Z442" i="1" s="1"/>
  <c r="Y474" i="1"/>
  <c r="Z474" i="1" s="1"/>
  <c r="Y518" i="1"/>
  <c r="Z518" i="1" s="1"/>
  <c r="Y751" i="1"/>
  <c r="Z751" i="1" s="1"/>
  <c r="Y31" i="1"/>
  <c r="Z31" i="1" s="1"/>
  <c r="Y306" i="1"/>
  <c r="Z306" i="1" s="1"/>
  <c r="Y338" i="1"/>
  <c r="Z338" i="1" s="1"/>
  <c r="Y370" i="1"/>
  <c r="Z370" i="1" s="1"/>
  <c r="Y402" i="1"/>
  <c r="Z402" i="1" s="1"/>
  <c r="Y527" i="1"/>
  <c r="Z527" i="1" s="1"/>
  <c r="Y655" i="1"/>
  <c r="Z655" i="1" s="1"/>
  <c r="Y687" i="1"/>
  <c r="Z687" i="1" s="1"/>
  <c r="Y719" i="1"/>
  <c r="Z719" i="1" s="1"/>
  <c r="Y20" i="1"/>
  <c r="Z20" i="1" s="1"/>
  <c r="Y148" i="1"/>
  <c r="Z148" i="1" s="1"/>
  <c r="Y192" i="1"/>
  <c r="Z192" i="1" s="1"/>
  <c r="Y528" i="1"/>
  <c r="Z528" i="1" s="1"/>
  <c r="Y168" i="1"/>
  <c r="Z168" i="1" s="1"/>
  <c r="Y200" i="1"/>
  <c r="Z200" i="1" s="1"/>
  <c r="D651" i="2"/>
  <c r="D675" i="2"/>
  <c r="D683" i="2"/>
  <c r="D691" i="2"/>
  <c r="D699" i="2"/>
  <c r="D707" i="2"/>
  <c r="D715" i="2"/>
  <c r="D723" i="2"/>
  <c r="K406" i="54"/>
  <c r="L406" i="54" s="1"/>
  <c r="M406" i="54" s="1"/>
  <c r="D558" i="2"/>
  <c r="D590" i="2"/>
  <c r="D622" i="2"/>
  <c r="D202" i="2"/>
  <c r="D210" i="2"/>
  <c r="D218" i="2"/>
  <c r="D226" i="2"/>
  <c r="D234" i="2"/>
  <c r="D242" i="2"/>
  <c r="D250" i="2"/>
  <c r="D258" i="2"/>
  <c r="D266" i="2"/>
  <c r="D274" i="2"/>
  <c r="D282" i="2"/>
  <c r="D290" i="2"/>
  <c r="D298" i="2"/>
  <c r="D306" i="2"/>
  <c r="D314" i="2"/>
  <c r="D322" i="2"/>
  <c r="D330" i="2"/>
  <c r="D338" i="2"/>
  <c r="D346" i="2"/>
  <c r="D354" i="2"/>
  <c r="D362" i="2"/>
  <c r="D370" i="2"/>
  <c r="D378" i="2"/>
  <c r="D386" i="2"/>
  <c r="D394" i="2"/>
  <c r="D402" i="2"/>
  <c r="D410" i="2"/>
  <c r="D418" i="2"/>
  <c r="D426" i="2"/>
  <c r="D450" i="2"/>
  <c r="D458" i="2"/>
  <c r="D199" i="2"/>
  <c r="D235" i="2"/>
  <c r="D259" i="2"/>
  <c r="D283" i="2"/>
  <c r="D425" i="2"/>
  <c r="D495" i="2"/>
  <c r="D503" i="2"/>
  <c r="D515" i="2"/>
  <c r="D527" i="2"/>
  <c r="D571" i="2"/>
  <c r="D603" i="2"/>
  <c r="D470" i="2"/>
  <c r="D478" i="2"/>
  <c r="D486" i="2"/>
  <c r="D494" i="2"/>
  <c r="D502" i="2"/>
  <c r="D510" i="2"/>
  <c r="D518" i="2"/>
  <c r="D550" i="2"/>
  <c r="D566" i="2"/>
  <c r="D582" i="2"/>
  <c r="D598" i="2"/>
  <c r="D614" i="2"/>
  <c r="D630" i="2"/>
  <c r="D646" i="2"/>
  <c r="D662" i="2"/>
  <c r="D531" i="2"/>
  <c r="D471" i="2"/>
  <c r="D225" i="2"/>
  <c r="D276" i="2"/>
  <c r="L620" i="51"/>
  <c r="M620" i="51" s="1"/>
  <c r="Y503" i="1"/>
  <c r="Z503" i="1" s="1"/>
  <c r="Y22" i="1"/>
  <c r="Z22" i="1" s="1"/>
  <c r="Y118" i="1"/>
  <c r="Z118" i="1" s="1"/>
  <c r="Y214" i="1"/>
  <c r="Z214" i="1" s="1"/>
  <c r="Y298" i="1"/>
  <c r="Z298" i="1" s="1"/>
  <c r="Y330" i="1"/>
  <c r="Z330" i="1" s="1"/>
  <c r="Y362" i="1"/>
  <c r="Z362" i="1" s="1"/>
  <c r="Y394" i="1"/>
  <c r="Z394" i="1" s="1"/>
  <c r="Y519" i="1"/>
  <c r="Z519" i="1" s="1"/>
  <c r="Y676" i="1"/>
  <c r="Z676" i="1" s="1"/>
  <c r="Y708" i="1"/>
  <c r="Z708" i="1" s="1"/>
  <c r="Y403" i="1"/>
  <c r="Z403" i="1" s="1"/>
  <c r="D643" i="2"/>
  <c r="D667" i="2"/>
  <c r="Y512" i="1"/>
  <c r="Z512" i="1" s="1"/>
  <c r="D232" i="2"/>
  <c r="D240" i="2"/>
  <c r="D256" i="2"/>
  <c r="D280" i="2"/>
  <c r="D303" i="2"/>
  <c r="D311" i="2"/>
  <c r="D319" i="2"/>
  <c r="D327" i="2"/>
  <c r="D335" i="2"/>
  <c r="D343" i="2"/>
  <c r="D351" i="2"/>
  <c r="D359" i="2"/>
  <c r="D367" i="2"/>
  <c r="D375" i="2"/>
  <c r="D383" i="2"/>
  <c r="D391" i="2"/>
  <c r="D399" i="2"/>
  <c r="D407" i="2"/>
  <c r="D415" i="2"/>
  <c r="D423" i="2"/>
  <c r="D435" i="2"/>
  <c r="D451" i="2"/>
  <c r="D467" i="2"/>
  <c r="D483" i="2"/>
  <c r="D547" i="2"/>
  <c r="D579" i="2"/>
  <c r="D611" i="2"/>
  <c r="D492" i="2"/>
  <c r="D500" i="2"/>
  <c r="D508" i="2"/>
  <c r="D524" i="2"/>
  <c r="D540" i="2"/>
  <c r="D548" i="2"/>
  <c r="D564" i="2"/>
  <c r="D572" i="2"/>
  <c r="D580" i="2"/>
  <c r="D588" i="2"/>
  <c r="D596" i="2"/>
  <c r="D604" i="2"/>
  <c r="D612" i="2"/>
  <c r="D620" i="2"/>
  <c r="D628" i="2"/>
  <c r="D636" i="2"/>
  <c r="D644" i="2"/>
  <c r="D652" i="2"/>
  <c r="D660" i="2"/>
  <c r="D668" i="2"/>
  <c r="D447" i="2"/>
  <c r="D479" i="2"/>
  <c r="D539" i="2"/>
  <c r="D523" i="2"/>
  <c r="D487" i="2"/>
  <c r="Y371" i="1"/>
  <c r="Z371" i="1" s="1"/>
  <c r="Y95" i="1"/>
  <c r="Z95" i="1" s="1"/>
  <c r="Y443" i="1"/>
  <c r="Z443" i="1" s="1"/>
  <c r="Y87" i="1"/>
  <c r="Z87" i="1" s="1"/>
  <c r="Y15" i="1"/>
  <c r="Z15" i="1" s="1"/>
  <c r="Y79" i="1"/>
  <c r="Z79" i="1" s="1"/>
  <c r="Y255" i="1"/>
  <c r="Z255" i="1" s="1"/>
  <c r="Y302" i="1"/>
  <c r="Z302" i="1" s="1"/>
  <c r="Y334" i="1"/>
  <c r="Z334" i="1" s="1"/>
  <c r="Y366" i="1"/>
  <c r="Z366" i="1" s="1"/>
  <c r="Y398" i="1"/>
  <c r="Z398" i="1" s="1"/>
  <c r="Y71" i="1"/>
  <c r="Z71" i="1" s="1"/>
  <c r="Y167" i="1"/>
  <c r="Z167" i="1" s="1"/>
  <c r="Y510" i="1"/>
  <c r="Z510" i="1" s="1"/>
  <c r="Y191" i="1"/>
  <c r="Z191" i="1" s="1"/>
  <c r="Y132" i="1"/>
  <c r="Z132" i="1" s="1"/>
  <c r="Y204" i="1"/>
  <c r="Z204" i="1" s="1"/>
  <c r="Y492" i="1"/>
  <c r="Z492" i="1" s="1"/>
  <c r="Y295" i="1"/>
  <c r="Z295" i="1" s="1"/>
  <c r="Y63" i="1"/>
  <c r="Z63" i="1" s="1"/>
  <c r="Y127" i="1"/>
  <c r="Z127" i="1" s="1"/>
  <c r="Y239" i="1"/>
  <c r="Z239" i="1" s="1"/>
  <c r="Y463" i="1"/>
  <c r="Z463" i="1" s="1"/>
  <c r="Y140" i="1"/>
  <c r="Z140" i="1" s="1"/>
  <c r="Y164" i="1"/>
  <c r="Z164" i="1" s="1"/>
  <c r="Y228" i="1"/>
  <c r="Z228" i="1" s="1"/>
  <c r="Y252" i="1"/>
  <c r="Z252" i="1" s="1"/>
  <c r="Y268" i="1"/>
  <c r="Z268" i="1" s="1"/>
  <c r="Y292" i="1"/>
  <c r="Z292" i="1" s="1"/>
  <c r="Y47" i="1"/>
  <c r="Z47" i="1" s="1"/>
  <c r="Y111" i="1"/>
  <c r="Z111" i="1" s="1"/>
  <c r="Y287" i="1"/>
  <c r="Z287" i="1" s="1"/>
  <c r="Y135" i="1"/>
  <c r="Z135" i="1" s="1"/>
  <c r="Y159" i="1"/>
  <c r="Z159" i="1" s="1"/>
  <c r="Y223" i="1"/>
  <c r="Z223" i="1" s="1"/>
  <c r="Y447" i="1"/>
  <c r="Z447" i="1" s="1"/>
  <c r="Y359" i="1"/>
  <c r="Z359" i="1" s="1"/>
  <c r="Y455" i="1"/>
  <c r="Z455" i="1" s="1"/>
  <c r="Y107" i="1"/>
  <c r="Z107" i="1" s="1"/>
  <c r="Y391" i="1"/>
  <c r="Z391" i="1" s="1"/>
  <c r="Y327" i="1"/>
  <c r="Z327" i="1" s="1"/>
  <c r="Y187" i="1"/>
  <c r="Z187" i="1" s="1"/>
  <c r="Y343" i="1"/>
  <c r="Z343" i="1" s="1"/>
  <c r="Y407" i="1"/>
  <c r="Z407" i="1" s="1"/>
  <c r="Y27" i="1"/>
  <c r="Z27" i="1" s="1"/>
  <c r="Y311" i="1"/>
  <c r="Z311" i="1" s="1"/>
  <c r="Y375" i="1"/>
  <c r="Z375" i="1" s="1"/>
  <c r="Y59" i="1"/>
  <c r="Z59" i="1" s="1"/>
  <c r="Y235" i="1"/>
  <c r="Z235" i="1" s="1"/>
  <c r="Y319" i="1"/>
  <c r="Z319" i="1" s="1"/>
  <c r="Y351" i="1"/>
  <c r="Z351" i="1" s="1"/>
  <c r="Y383" i="1"/>
  <c r="Z383" i="1" s="1"/>
  <c r="Y415" i="1"/>
  <c r="Z415" i="1" s="1"/>
  <c r="Y155" i="1"/>
  <c r="Z155" i="1" s="1"/>
  <c r="Y303" i="1"/>
  <c r="Z303" i="1" s="1"/>
  <c r="Y335" i="1"/>
  <c r="Z335" i="1" s="1"/>
  <c r="Y367" i="1"/>
  <c r="Z367" i="1" s="1"/>
  <c r="Y399" i="1"/>
  <c r="Z399" i="1" s="1"/>
  <c r="Y43" i="1"/>
  <c r="Z43" i="1" s="1"/>
  <c r="Y123" i="1"/>
  <c r="Z123" i="1" s="1"/>
  <c r="Y219" i="1"/>
  <c r="Z219" i="1" s="1"/>
  <c r="D460" i="2"/>
  <c r="Y422" i="1"/>
  <c r="Z422" i="1" s="1"/>
  <c r="Y439" i="1"/>
  <c r="Z439" i="1" s="1"/>
  <c r="Y91" i="1"/>
  <c r="Z91" i="1" s="1"/>
  <c r="Y171" i="1"/>
  <c r="Z171" i="1" s="1"/>
  <c r="Y267" i="1"/>
  <c r="Z267" i="1" s="1"/>
  <c r="Y441" i="1"/>
  <c r="Z441" i="1" s="1"/>
  <c r="Y9" i="1"/>
  <c r="Z9" i="1" s="1"/>
  <c r="Y46" i="1"/>
  <c r="Z46" i="1" s="1"/>
  <c r="Y137" i="1"/>
  <c r="Z137" i="1" s="1"/>
  <c r="Y174" i="1"/>
  <c r="Z174" i="1" s="1"/>
  <c r="Y619" i="1"/>
  <c r="Z619" i="1" s="1"/>
  <c r="Y688" i="1"/>
  <c r="Z688" i="1" s="1"/>
  <c r="Y70" i="1"/>
  <c r="Z70" i="1" s="1"/>
  <c r="Y129" i="1"/>
  <c r="Z129" i="1" s="1"/>
  <c r="Y193" i="1"/>
  <c r="Z193" i="1" s="1"/>
  <c r="Y257" i="1"/>
  <c r="Z257" i="1" s="1"/>
  <c r="Y25" i="1"/>
  <c r="Z25" i="1" s="1"/>
  <c r="Y153" i="1"/>
  <c r="Z153" i="1" s="1"/>
  <c r="Y297" i="1"/>
  <c r="Z297" i="1" s="1"/>
  <c r="Y329" i="1"/>
  <c r="Z329" i="1" s="1"/>
  <c r="Y361" i="1"/>
  <c r="Z361" i="1" s="1"/>
  <c r="Y393" i="1"/>
  <c r="Z393" i="1" s="1"/>
  <c r="Y643" i="1"/>
  <c r="Z643" i="1" s="1"/>
  <c r="Y707" i="1"/>
  <c r="Z707" i="1" s="1"/>
  <c r="Y81" i="1"/>
  <c r="Z81" i="1" s="1"/>
  <c r="Y445" i="1"/>
  <c r="Z445" i="1" s="1"/>
  <c r="Y570" i="1"/>
  <c r="Z570" i="1" s="1"/>
  <c r="Y339" i="1"/>
  <c r="Z339" i="1" s="1"/>
  <c r="Y275" i="1"/>
  <c r="Z275" i="1" s="1"/>
  <c r="D93" i="2"/>
  <c r="D353" i="2"/>
  <c r="Y11" i="1"/>
  <c r="Z11" i="1" s="1"/>
  <c r="Y75" i="1"/>
  <c r="Z75" i="1" s="1"/>
  <c r="Y139" i="1"/>
  <c r="Z139" i="1" s="1"/>
  <c r="Y203" i="1"/>
  <c r="Z203" i="1" s="1"/>
  <c r="Y427" i="1"/>
  <c r="Z427" i="1" s="1"/>
  <c r="Y544" i="1"/>
  <c r="Z544" i="1" s="1"/>
  <c r="Y209" i="1"/>
  <c r="Z209" i="1" s="1"/>
  <c r="Y241" i="1"/>
  <c r="Z241" i="1" s="1"/>
  <c r="D221" i="2"/>
  <c r="D417" i="2"/>
  <c r="D663" i="2"/>
  <c r="Y571" i="1"/>
  <c r="Z571" i="1" s="1"/>
  <c r="Y635" i="1"/>
  <c r="Z635" i="1" s="1"/>
  <c r="Y667" i="1"/>
  <c r="Z667" i="1" s="1"/>
  <c r="Y699" i="1"/>
  <c r="Z699" i="1" s="1"/>
  <c r="Y38" i="1"/>
  <c r="Z38" i="1" s="1"/>
  <c r="Y166" i="1"/>
  <c r="Z166" i="1" s="1"/>
  <c r="Y739" i="1"/>
  <c r="Z739" i="1" s="1"/>
  <c r="Y755" i="1"/>
  <c r="Z755" i="1" s="1"/>
  <c r="Y547" i="1"/>
  <c r="Z547" i="1" s="1"/>
  <c r="Y611" i="1"/>
  <c r="Z611" i="1" s="1"/>
  <c r="Y680" i="1"/>
  <c r="Z680" i="1" s="1"/>
  <c r="Y712" i="1"/>
  <c r="Z712" i="1" s="1"/>
  <c r="Y548" i="1"/>
  <c r="Z548" i="1" s="1"/>
  <c r="Y315" i="1"/>
  <c r="Z315" i="1" s="1"/>
  <c r="Y347" i="1"/>
  <c r="Z347" i="1" s="1"/>
  <c r="Y379" i="1"/>
  <c r="Z379" i="1" s="1"/>
  <c r="Y411" i="1"/>
  <c r="Z411" i="1" s="1"/>
  <c r="D17" i="2"/>
  <c r="D81" i="2"/>
  <c r="D145" i="2"/>
  <c r="D209" i="2"/>
  <c r="D313" i="2"/>
  <c r="D345" i="2"/>
  <c r="D377" i="2"/>
  <c r="D409" i="2"/>
  <c r="D437" i="2"/>
  <c r="D623" i="2"/>
  <c r="D655" i="2"/>
  <c r="Y251" i="1"/>
  <c r="Z251" i="1" s="1"/>
  <c r="Y499" i="1"/>
  <c r="Z499" i="1" s="1"/>
  <c r="Y279" i="1"/>
  <c r="Z279" i="1" s="1"/>
  <c r="Y538" i="1"/>
  <c r="Z538" i="1" s="1"/>
  <c r="Y603" i="1"/>
  <c r="Z603" i="1" s="1"/>
  <c r="Y651" i="1"/>
  <c r="Z651" i="1" s="1"/>
  <c r="Y683" i="1"/>
  <c r="Z683" i="1" s="1"/>
  <c r="Y715" i="1"/>
  <c r="Z715" i="1" s="1"/>
  <c r="Y102" i="1"/>
  <c r="Z102" i="1" s="1"/>
  <c r="Y254" i="1"/>
  <c r="Z254" i="1" s="1"/>
  <c r="Y286" i="1"/>
  <c r="Z286" i="1" s="1"/>
  <c r="Y502" i="1"/>
  <c r="Z502" i="1" s="1"/>
  <c r="Y531" i="1"/>
  <c r="Z531" i="1" s="1"/>
  <c r="Y744" i="1"/>
  <c r="Z744" i="1" s="1"/>
  <c r="Y258" i="1"/>
  <c r="Z258" i="1" s="1"/>
  <c r="Y579" i="1"/>
  <c r="Z579" i="1" s="1"/>
  <c r="Y696" i="1"/>
  <c r="Z696" i="1" s="1"/>
  <c r="Y728" i="1"/>
  <c r="Z728" i="1" s="1"/>
  <c r="Y736" i="1"/>
  <c r="Z736" i="1" s="1"/>
  <c r="Y768" i="1"/>
  <c r="Z768" i="1" s="1"/>
  <c r="Y299" i="1"/>
  <c r="Z299" i="1" s="1"/>
  <c r="Y331" i="1"/>
  <c r="Z331" i="1" s="1"/>
  <c r="Y363" i="1"/>
  <c r="Z363" i="1" s="1"/>
  <c r="Y395" i="1"/>
  <c r="Z395" i="1" s="1"/>
  <c r="D49" i="2"/>
  <c r="D113" i="2"/>
  <c r="D177" i="2"/>
  <c r="D297" i="2"/>
  <c r="D329" i="2"/>
  <c r="D361" i="2"/>
  <c r="D393" i="2"/>
  <c r="D469" i="2"/>
  <c r="D559" i="2"/>
  <c r="D671" i="2"/>
  <c r="D20" i="2"/>
  <c r="D36" i="2"/>
  <c r="D52" i="2"/>
  <c r="D68" i="2"/>
  <c r="D84" i="2"/>
  <c r="D100" i="2"/>
  <c r="D116" i="2"/>
  <c r="D132" i="2"/>
  <c r="D148" i="2"/>
  <c r="D164" i="2"/>
  <c r="D180" i="2"/>
  <c r="D196" i="2"/>
  <c r="D212" i="2"/>
  <c r="D228" i="2"/>
  <c r="D260" i="2"/>
  <c r="D292" i="2"/>
  <c r="D436" i="2"/>
  <c r="D452" i="2"/>
  <c r="D758" i="2"/>
  <c r="Y587" i="1"/>
  <c r="Z587" i="1" s="1"/>
  <c r="Y704" i="1"/>
  <c r="Z704" i="1" s="1"/>
  <c r="Y134" i="1"/>
  <c r="Z134" i="1" s="1"/>
  <c r="Y234" i="1"/>
  <c r="Z234" i="1" s="1"/>
  <c r="Y494" i="1"/>
  <c r="Z494" i="1" s="1"/>
  <c r="Y523" i="1"/>
  <c r="Z523" i="1" s="1"/>
  <c r="Y526" i="1"/>
  <c r="Z526" i="1" s="1"/>
  <c r="Y563" i="1"/>
  <c r="Z563" i="1" s="1"/>
  <c r="Y627" i="1"/>
  <c r="Z627" i="1" s="1"/>
  <c r="Y659" i="1"/>
  <c r="Z659" i="1" s="1"/>
  <c r="Y691" i="1"/>
  <c r="Z691" i="1" s="1"/>
  <c r="Y723" i="1"/>
  <c r="Z723" i="1" s="1"/>
  <c r="Y580" i="1"/>
  <c r="Z580" i="1" s="1"/>
  <c r="Y612" i="1"/>
  <c r="Z612" i="1" s="1"/>
  <c r="Y644" i="1"/>
  <c r="Z644" i="1" s="1"/>
  <c r="Y731" i="1"/>
  <c r="Z731" i="1" s="1"/>
  <c r="Y283" i="1"/>
  <c r="Z283" i="1" s="1"/>
  <c r="Y323" i="1"/>
  <c r="Z323" i="1" s="1"/>
  <c r="Y355" i="1"/>
  <c r="Z355" i="1" s="1"/>
  <c r="Y387" i="1"/>
  <c r="Z387" i="1" s="1"/>
  <c r="Y419" i="1"/>
  <c r="Z419" i="1" s="1"/>
  <c r="D61" i="2"/>
  <c r="D125" i="2"/>
  <c r="D189" i="2"/>
  <c r="D305" i="2"/>
  <c r="D337" i="2"/>
  <c r="D369" i="2"/>
  <c r="D401" i="2"/>
  <c r="D485" i="2"/>
  <c r="D591" i="2"/>
  <c r="D635" i="2"/>
  <c r="Y243" i="1"/>
  <c r="Z243" i="1" s="1"/>
  <c r="Y475" i="1"/>
  <c r="Z475" i="1" s="1"/>
  <c r="Y423" i="1"/>
  <c r="Z423" i="1" s="1"/>
  <c r="Y247" i="1"/>
  <c r="Z247" i="1" s="1"/>
  <c r="Y113" i="1"/>
  <c r="Z113" i="1" s="1"/>
  <c r="Y273" i="1"/>
  <c r="Z273" i="1" s="1"/>
  <c r="Y491" i="1"/>
  <c r="Z491" i="1" s="1"/>
  <c r="Y536" i="1"/>
  <c r="Z536" i="1" s="1"/>
  <c r="D468" i="2"/>
  <c r="D484" i="2"/>
  <c r="K241" i="51"/>
  <c r="L241" i="51" s="1"/>
  <c r="M241" i="51" s="1"/>
  <c r="L575" i="54"/>
  <c r="M575" i="54" s="1"/>
  <c r="Y49" i="1"/>
  <c r="Z49" i="1" s="1"/>
  <c r="Y177" i="1"/>
  <c r="Z177" i="1" s="1"/>
  <c r="Y515" i="1"/>
  <c r="Z515" i="1" s="1"/>
  <c r="Y507" i="1"/>
  <c r="Z507" i="1" s="1"/>
  <c r="L675" i="54"/>
  <c r="M675" i="54" s="1"/>
  <c r="Y225" i="1"/>
  <c r="Z225" i="1" s="1"/>
  <c r="Y424" i="1"/>
  <c r="Z424" i="1" s="1"/>
  <c r="Y560" i="1"/>
  <c r="Z560" i="1" s="1"/>
  <c r="Y582" i="1"/>
  <c r="Z582" i="1" s="1"/>
  <c r="D583" i="2"/>
  <c r="Y598" i="1"/>
  <c r="Z598" i="1" s="1"/>
  <c r="D599" i="2"/>
  <c r="Y614" i="1"/>
  <c r="Z614" i="1" s="1"/>
  <c r="D615" i="2"/>
  <c r="Y630" i="1"/>
  <c r="Z630" i="1" s="1"/>
  <c r="D631" i="2"/>
  <c r="Y646" i="1"/>
  <c r="Z646" i="1" s="1"/>
  <c r="D647" i="2"/>
  <c r="Y576" i="1"/>
  <c r="Z576" i="1" s="1"/>
  <c r="Y240" i="1"/>
  <c r="Z240" i="1" s="1"/>
  <c r="D241" i="2"/>
  <c r="Y256" i="1"/>
  <c r="Z256" i="1" s="1"/>
  <c r="D257" i="2"/>
  <c r="Y272" i="1"/>
  <c r="Z272" i="1" s="1"/>
  <c r="D273" i="2"/>
  <c r="Y288" i="1"/>
  <c r="Z288" i="1" s="1"/>
  <c r="D289" i="2"/>
  <c r="Y230" i="1"/>
  <c r="Z230" i="1" s="1"/>
  <c r="Y262" i="1"/>
  <c r="Z262" i="1" s="1"/>
  <c r="Y294" i="1"/>
  <c r="Z294" i="1" s="1"/>
  <c r="Y246" i="1"/>
  <c r="Z246" i="1" s="1"/>
  <c r="Y624" i="1"/>
  <c r="Z624" i="1" s="1"/>
  <c r="Y238" i="1"/>
  <c r="Z238" i="1" s="1"/>
  <c r="Y270" i="1"/>
  <c r="Z270" i="1" s="1"/>
  <c r="Y608" i="1"/>
  <c r="Z608" i="1" s="1"/>
  <c r="Y232" i="1"/>
  <c r="Z232" i="1" s="1"/>
  <c r="D233" i="2"/>
  <c r="Y248" i="1"/>
  <c r="Z248" i="1" s="1"/>
  <c r="D249" i="2"/>
  <c r="Y264" i="1"/>
  <c r="Z264" i="1" s="1"/>
  <c r="D265" i="2"/>
  <c r="Y280" i="1"/>
  <c r="Z280" i="1" s="1"/>
  <c r="D281" i="2"/>
  <c r="Y278" i="1"/>
  <c r="Z278" i="1" s="1"/>
  <c r="Y592" i="1"/>
  <c r="Z592" i="1" s="1"/>
  <c r="I689" i="51"/>
  <c r="J689" i="51"/>
  <c r="I727" i="51"/>
  <c r="J727" i="51"/>
  <c r="I89" i="51"/>
  <c r="J89" i="51"/>
  <c r="I220" i="51"/>
  <c r="J220" i="51"/>
  <c r="I285" i="51"/>
  <c r="J285" i="51"/>
  <c r="I275" i="51"/>
  <c r="J275" i="51"/>
  <c r="I646" i="51"/>
  <c r="J646" i="51"/>
  <c r="I104" i="51"/>
  <c r="J104" i="51"/>
  <c r="I585" i="51"/>
  <c r="J585" i="51"/>
  <c r="I664" i="51"/>
  <c r="J664" i="51"/>
  <c r="I129" i="51"/>
  <c r="J129" i="51"/>
  <c r="I741" i="51"/>
  <c r="J741" i="51"/>
  <c r="I189" i="51"/>
  <c r="J189" i="51"/>
  <c r="I447" i="51"/>
  <c r="J447" i="51"/>
  <c r="I217" i="51"/>
  <c r="J217" i="51"/>
  <c r="I253" i="51"/>
  <c r="J253" i="51"/>
  <c r="I86" i="51"/>
  <c r="J86" i="51"/>
  <c r="I403" i="51"/>
  <c r="J403" i="51"/>
  <c r="I236" i="51"/>
  <c r="J236" i="51"/>
  <c r="I505" i="51"/>
  <c r="J505" i="51"/>
  <c r="I619" i="51"/>
  <c r="J619" i="51"/>
  <c r="I335" i="51"/>
  <c r="J335" i="51"/>
  <c r="I201" i="51"/>
  <c r="J201" i="51"/>
  <c r="I462" i="51"/>
  <c r="J462" i="51"/>
  <c r="I470" i="51"/>
  <c r="J470" i="51"/>
  <c r="I21" i="51"/>
  <c r="J21" i="51"/>
  <c r="I133" i="51"/>
  <c r="J133" i="51"/>
  <c r="I110" i="51"/>
  <c r="J110" i="51"/>
  <c r="I364" i="51"/>
  <c r="J364" i="51"/>
  <c r="I192" i="51"/>
  <c r="J192" i="51"/>
  <c r="I128" i="51"/>
  <c r="J128" i="51"/>
  <c r="I153" i="51"/>
  <c r="J153" i="51"/>
  <c r="I26" i="51"/>
  <c r="J26" i="51"/>
  <c r="I522" i="51"/>
  <c r="J522" i="51"/>
  <c r="I377" i="51"/>
  <c r="J377" i="51"/>
  <c r="I145" i="51"/>
  <c r="J145" i="51"/>
  <c r="I749" i="51"/>
  <c r="J749" i="51"/>
  <c r="I184" i="51"/>
  <c r="J184" i="51"/>
  <c r="I78" i="51"/>
  <c r="J78" i="51"/>
  <c r="I339" i="51"/>
  <c r="J339" i="51"/>
  <c r="I737" i="51"/>
  <c r="J737" i="51"/>
  <c r="I651" i="51"/>
  <c r="J651" i="51"/>
  <c r="I352" i="51"/>
  <c r="J352" i="51"/>
  <c r="I668" i="51"/>
  <c r="J668" i="51"/>
  <c r="I135" i="51"/>
  <c r="J135" i="51"/>
  <c r="I371" i="51"/>
  <c r="J371" i="51"/>
  <c r="I52" i="51"/>
  <c r="J52" i="51"/>
  <c r="I517" i="51"/>
  <c r="J517" i="51"/>
  <c r="I635" i="51"/>
  <c r="J635" i="51"/>
  <c r="I175" i="51"/>
  <c r="J175" i="51"/>
  <c r="I94" i="51"/>
  <c r="J94" i="51"/>
  <c r="I661" i="51"/>
  <c r="J661" i="51"/>
  <c r="I351" i="51"/>
  <c r="J351" i="51"/>
  <c r="I637" i="51"/>
  <c r="J637" i="51"/>
  <c r="I694" i="51"/>
  <c r="J694" i="51"/>
  <c r="I721" i="51"/>
  <c r="J721" i="51"/>
  <c r="I308" i="51"/>
  <c r="J308" i="51"/>
  <c r="I331" i="51"/>
  <c r="J331" i="51"/>
  <c r="I168" i="51"/>
  <c r="J168" i="51"/>
  <c r="I156" i="51"/>
  <c r="J156" i="51"/>
  <c r="I329" i="51"/>
  <c r="J329" i="51"/>
  <c r="I60" i="51"/>
  <c r="J60" i="51"/>
  <c r="I528" i="51"/>
  <c r="J528" i="51"/>
  <c r="I696" i="51"/>
  <c r="J696" i="51"/>
  <c r="I272" i="51"/>
  <c r="J272" i="51"/>
  <c r="I68" i="51"/>
  <c r="J68" i="51"/>
  <c r="I307" i="51"/>
  <c r="J307" i="51"/>
  <c r="I19" i="51"/>
  <c r="J19" i="51"/>
  <c r="I715" i="51"/>
  <c r="J715" i="51"/>
  <c r="I316" i="51"/>
  <c r="J316" i="51"/>
  <c r="I34" i="51"/>
  <c r="J34" i="51"/>
  <c r="I147" i="51"/>
  <c r="J147" i="51"/>
  <c r="I298" i="51"/>
  <c r="J298" i="51"/>
  <c r="I64" i="51"/>
  <c r="J64" i="51"/>
  <c r="I292" i="51"/>
  <c r="J292" i="51"/>
  <c r="I47" i="51"/>
  <c r="J47" i="51"/>
  <c r="I652" i="51"/>
  <c r="J652" i="51"/>
  <c r="I345" i="51"/>
  <c r="J345" i="51"/>
  <c r="I495" i="51"/>
  <c r="J495" i="51"/>
  <c r="I649" i="51"/>
  <c r="J649" i="51"/>
  <c r="I508" i="51"/>
  <c r="J508" i="51"/>
  <c r="I541" i="51"/>
  <c r="J541" i="51"/>
  <c r="I676" i="51"/>
  <c r="J676" i="51"/>
  <c r="I392" i="51"/>
  <c r="J392" i="51"/>
  <c r="I451" i="51"/>
  <c r="J451" i="51"/>
  <c r="I502" i="51"/>
  <c r="J502" i="51"/>
  <c r="I555" i="51"/>
  <c r="J555" i="51"/>
  <c r="I433" i="51"/>
  <c r="J433" i="51"/>
  <c r="I132" i="51"/>
  <c r="J132" i="51"/>
  <c r="I545" i="51"/>
  <c r="J545" i="51"/>
  <c r="I41" i="51"/>
  <c r="J41" i="51"/>
  <c r="I708" i="51"/>
  <c r="J708" i="51"/>
  <c r="I609" i="51"/>
  <c r="J609" i="51"/>
  <c r="I301" i="51"/>
  <c r="J301" i="51"/>
  <c r="I729" i="51"/>
  <c r="J729" i="51"/>
  <c r="I758" i="51"/>
  <c r="J758" i="51"/>
  <c r="I39" i="51"/>
  <c r="J39" i="51"/>
  <c r="I209" i="51"/>
  <c r="J209" i="51"/>
  <c r="I457" i="51"/>
  <c r="J457" i="51"/>
  <c r="I757" i="51"/>
  <c r="J757" i="51"/>
  <c r="I73" i="51"/>
  <c r="J73" i="51"/>
  <c r="I369" i="51"/>
  <c r="J369" i="51"/>
  <c r="I109" i="51"/>
  <c r="J109" i="51"/>
  <c r="I489" i="51"/>
  <c r="J489" i="51"/>
  <c r="I363" i="51"/>
  <c r="J363" i="51"/>
  <c r="I81" i="51"/>
  <c r="J81" i="51"/>
  <c r="I249" i="51"/>
  <c r="J249" i="51"/>
  <c r="I536" i="51"/>
  <c r="J536" i="51"/>
  <c r="I111" i="51"/>
  <c r="J111" i="51"/>
  <c r="I63" i="51"/>
  <c r="J63" i="51"/>
  <c r="I23" i="51"/>
  <c r="J23" i="51"/>
  <c r="I404" i="51"/>
  <c r="J404" i="51"/>
  <c r="I759" i="51"/>
  <c r="J759" i="51"/>
  <c r="I622" i="51"/>
  <c r="J622" i="51"/>
  <c r="I323" i="51"/>
  <c r="J323" i="51"/>
  <c r="I423" i="51"/>
  <c r="J423" i="51"/>
  <c r="I665" i="51"/>
  <c r="J665" i="51"/>
  <c r="I596" i="51"/>
  <c r="J596" i="51"/>
  <c r="I702" i="51"/>
  <c r="J702" i="51"/>
  <c r="I761" i="51"/>
  <c r="J761" i="51"/>
  <c r="I237" i="51"/>
  <c r="J237" i="51"/>
  <c r="I655" i="51"/>
  <c r="J655" i="51"/>
  <c r="I222" i="51"/>
  <c r="J222" i="51"/>
  <c r="I751" i="51"/>
  <c r="J751" i="51"/>
  <c r="I144" i="51"/>
  <c r="J144" i="51"/>
  <c r="I97" i="51"/>
  <c r="J97" i="51"/>
  <c r="I594" i="51"/>
  <c r="J594" i="51"/>
  <c r="I452" i="51"/>
  <c r="J452" i="51"/>
  <c r="I682" i="51"/>
  <c r="J682" i="51"/>
  <c r="I670" i="51"/>
  <c r="J670" i="51"/>
  <c r="I299" i="51"/>
  <c r="J299" i="51"/>
  <c r="I143" i="51"/>
  <c r="J143" i="51"/>
  <c r="I647" i="51"/>
  <c r="J647" i="51"/>
  <c r="I149" i="51"/>
  <c r="J149" i="51"/>
  <c r="I333" i="51"/>
  <c r="J333" i="51"/>
  <c r="I221" i="51"/>
  <c r="J221" i="51"/>
  <c r="I180" i="51"/>
  <c r="J180" i="51"/>
  <c r="I44" i="51"/>
  <c r="J44" i="51"/>
  <c r="I540" i="51"/>
  <c r="J540" i="51"/>
  <c r="I568" i="51"/>
  <c r="J568" i="51"/>
  <c r="I416" i="51"/>
  <c r="J416" i="51"/>
  <c r="I471" i="51"/>
  <c r="J471" i="51"/>
  <c r="I10" i="51"/>
  <c r="J10" i="51"/>
  <c r="I552" i="51"/>
  <c r="J552" i="51"/>
  <c r="I629" i="51"/>
  <c r="J629" i="51"/>
  <c r="I706" i="51"/>
  <c r="J706" i="51"/>
  <c r="I420" i="51"/>
  <c r="J420" i="51"/>
  <c r="I730" i="51"/>
  <c r="J730" i="51"/>
  <c r="I57" i="51"/>
  <c r="J57" i="51"/>
  <c r="I112" i="51"/>
  <c r="J112" i="51"/>
  <c r="I13" i="51"/>
  <c r="J13" i="51"/>
  <c r="I428" i="51"/>
  <c r="J428" i="51"/>
  <c r="I9" i="51"/>
  <c r="J9" i="51"/>
  <c r="I38" i="51"/>
  <c r="J38" i="51"/>
  <c r="I591" i="51"/>
  <c r="J591" i="51"/>
  <c r="I753" i="51"/>
  <c r="J753" i="51"/>
  <c r="I705" i="51"/>
  <c r="J705" i="51"/>
  <c r="I556" i="51"/>
  <c r="J556" i="51"/>
  <c r="I500" i="51"/>
  <c r="J500" i="51"/>
  <c r="I191" i="51"/>
  <c r="J191" i="51"/>
  <c r="I262" i="51"/>
  <c r="J262" i="51"/>
  <c r="I518" i="51"/>
  <c r="J518" i="51"/>
  <c r="I234" i="51"/>
  <c r="J234" i="51"/>
  <c r="I378" i="51"/>
  <c r="J378" i="51"/>
  <c r="I548" i="51"/>
  <c r="J548" i="51"/>
  <c r="I562" i="51"/>
  <c r="J562" i="51"/>
  <c r="I549" i="51"/>
  <c r="J549" i="51"/>
  <c r="I204" i="51"/>
  <c r="J204" i="51"/>
  <c r="I724" i="51"/>
  <c r="J724" i="51"/>
  <c r="I660" i="51"/>
  <c r="J660" i="51"/>
  <c r="I154" i="51"/>
  <c r="J154" i="51"/>
  <c r="I512" i="51"/>
  <c r="J512" i="51"/>
  <c r="I466" i="51"/>
  <c r="J466" i="51"/>
  <c r="I82" i="51"/>
  <c r="J82" i="51"/>
  <c r="I488" i="51"/>
  <c r="J488" i="51"/>
  <c r="I126" i="51"/>
  <c r="J126" i="51"/>
  <c r="I445" i="51"/>
  <c r="J445" i="51"/>
  <c r="I463" i="51"/>
  <c r="J463" i="51"/>
  <c r="I199" i="51"/>
  <c r="J199" i="51"/>
  <c r="I718" i="51"/>
  <c r="J718" i="51"/>
  <c r="I379" i="51"/>
  <c r="J379" i="51"/>
  <c r="I485" i="51"/>
  <c r="J485" i="51"/>
  <c r="I736" i="51"/>
  <c r="J736" i="51"/>
  <c r="I166" i="51"/>
  <c r="J166" i="51"/>
  <c r="I430" i="51"/>
  <c r="J430" i="51"/>
  <c r="I717" i="51"/>
  <c r="J717" i="51"/>
  <c r="I198" i="51"/>
  <c r="J198" i="51"/>
  <c r="I315" i="51"/>
  <c r="J315" i="51"/>
  <c r="I207" i="51"/>
  <c r="J207" i="51"/>
  <c r="I410" i="51"/>
  <c r="J410" i="51"/>
  <c r="I270" i="51"/>
  <c r="J270" i="51"/>
  <c r="I257" i="51"/>
  <c r="J257" i="51"/>
  <c r="I615" i="51"/>
  <c r="J615" i="51"/>
  <c r="I465" i="51"/>
  <c r="J465" i="51"/>
  <c r="I273" i="51"/>
  <c r="J273" i="51"/>
  <c r="I303" i="51"/>
  <c r="J303" i="51"/>
  <c r="I436" i="51"/>
  <c r="J436" i="51"/>
  <c r="I178" i="51"/>
  <c r="J178" i="51"/>
  <c r="I160" i="51"/>
  <c r="J160" i="51"/>
  <c r="I288" i="51"/>
  <c r="J288" i="51"/>
  <c r="I743" i="51"/>
  <c r="J743" i="51"/>
  <c r="I152" i="51"/>
  <c r="J152" i="51"/>
  <c r="I206" i="51"/>
  <c r="J206" i="51"/>
  <c r="I672" i="51"/>
  <c r="J672" i="51"/>
  <c r="I510" i="51"/>
  <c r="J510" i="51"/>
  <c r="I484" i="51"/>
  <c r="J484" i="51"/>
  <c r="I473" i="51"/>
  <c r="J473" i="51"/>
  <c r="I638" i="51"/>
  <c r="J638" i="51"/>
  <c r="I697" i="51"/>
  <c r="J697" i="51"/>
  <c r="I225" i="51"/>
  <c r="J225" i="51"/>
  <c r="I688" i="51"/>
  <c r="J631" i="51"/>
  <c r="I277" i="51"/>
  <c r="J564" i="51"/>
  <c r="I341" i="51"/>
  <c r="I497" i="51"/>
  <c r="J497" i="51"/>
  <c r="I55" i="51"/>
  <c r="J55" i="51"/>
  <c r="J233" i="51"/>
  <c r="I561" i="51"/>
  <c r="J310" i="51"/>
  <c r="I213" i="51"/>
  <c r="J742" i="51"/>
  <c r="I610" i="51"/>
  <c r="J597" i="51"/>
  <c r="I271" i="51"/>
  <c r="J519" i="51"/>
  <c r="I31" i="51"/>
  <c r="J442" i="51"/>
  <c r="I127" i="51"/>
  <c r="J247" i="51"/>
  <c r="I616" i="51"/>
  <c r="J101" i="51"/>
  <c r="I679" i="51"/>
  <c r="J421" i="51"/>
  <c r="I611" i="51"/>
  <c r="J16" i="51"/>
  <c r="I268" i="51"/>
  <c r="J265" i="51"/>
  <c r="I529" i="51"/>
  <c r="J698" i="51"/>
  <c r="I521" i="51"/>
  <c r="J503" i="51"/>
  <c r="I337" i="51"/>
  <c r="I240" i="51"/>
  <c r="J240" i="51"/>
  <c r="I605" i="51"/>
  <c r="J605" i="51"/>
  <c r="J183" i="51"/>
  <c r="I183" i="51"/>
  <c r="C9" i="2"/>
  <c r="B689" i="51"/>
  <c r="B727" i="51"/>
  <c r="B89" i="51"/>
  <c r="B220" i="51"/>
  <c r="B285" i="51"/>
  <c r="B275" i="51"/>
  <c r="B646" i="51"/>
  <c r="B104" i="51"/>
  <c r="B585" i="51"/>
  <c r="B664" i="51"/>
  <c r="B129" i="51"/>
  <c r="B741" i="51"/>
  <c r="B189" i="51"/>
  <c r="B447" i="51"/>
  <c r="B217" i="51"/>
  <c r="B253" i="51"/>
  <c r="B86" i="51"/>
  <c r="B403" i="51"/>
  <c r="B236" i="51"/>
  <c r="B505" i="51"/>
  <c r="B619" i="51"/>
  <c r="B335" i="51"/>
  <c r="B201" i="51"/>
  <c r="B462" i="51"/>
  <c r="B470" i="51"/>
  <c r="B21" i="51"/>
  <c r="B133" i="51"/>
  <c r="B110" i="51"/>
  <c r="B364" i="51"/>
  <c r="B192" i="51"/>
  <c r="B128" i="51"/>
  <c r="B153" i="51"/>
  <c r="B26" i="51"/>
  <c r="B522" i="51"/>
  <c r="B377" i="51"/>
  <c r="B145" i="51"/>
  <c r="B749" i="51"/>
  <c r="B184" i="51"/>
  <c r="B78" i="51"/>
  <c r="B339" i="51"/>
  <c r="B737" i="51"/>
  <c r="B651" i="51"/>
  <c r="B352" i="51"/>
  <c r="B668" i="51"/>
  <c r="B135" i="51"/>
  <c r="B371" i="51"/>
  <c r="B52" i="51"/>
  <c r="B517" i="51"/>
  <c r="B635" i="51"/>
  <c r="B175" i="51"/>
  <c r="B94" i="51"/>
  <c r="B661" i="51"/>
  <c r="B351" i="51"/>
  <c r="B637" i="51"/>
  <c r="B694" i="51"/>
  <c r="B721" i="51"/>
  <c r="B308" i="51"/>
  <c r="B331" i="51"/>
  <c r="B168" i="51"/>
  <c r="B156" i="51"/>
  <c r="B329" i="51"/>
  <c r="B60" i="51"/>
  <c r="B528" i="51"/>
  <c r="B696" i="51"/>
  <c r="B272" i="51"/>
  <c r="B68" i="51"/>
  <c r="B307" i="51"/>
  <c r="B19" i="51"/>
  <c r="B715" i="51"/>
  <c r="B316" i="51"/>
  <c r="B34" i="51"/>
  <c r="B147" i="51"/>
  <c r="B298" i="51"/>
  <c r="B64" i="51"/>
  <c r="B292" i="51"/>
  <c r="B47" i="51"/>
  <c r="B652" i="51"/>
  <c r="B345" i="51"/>
  <c r="B495" i="51"/>
  <c r="B649" i="51"/>
  <c r="B508" i="51"/>
  <c r="B541" i="51"/>
  <c r="B676" i="51"/>
  <c r="B392" i="51"/>
  <c r="B451" i="51"/>
  <c r="B502" i="51"/>
  <c r="B555" i="51"/>
  <c r="B433" i="51"/>
  <c r="B132" i="51"/>
  <c r="B545" i="51"/>
  <c r="B41" i="51"/>
  <c r="B708" i="51"/>
  <c r="B609" i="51"/>
  <c r="B301" i="51"/>
  <c r="B729" i="51"/>
  <c r="B758" i="51"/>
  <c r="B39" i="51"/>
  <c r="B209" i="51"/>
  <c r="B457" i="51"/>
  <c r="B757" i="51"/>
  <c r="B73" i="51"/>
  <c r="B369" i="51"/>
  <c r="B109" i="51"/>
  <c r="B489" i="51"/>
  <c r="B363" i="51"/>
  <c r="B81" i="51"/>
  <c r="B249" i="51"/>
  <c r="B536" i="51"/>
  <c r="B111" i="51"/>
  <c r="B63" i="51"/>
  <c r="B23" i="51"/>
  <c r="B404" i="51"/>
  <c r="B759" i="51"/>
  <c r="B622" i="51"/>
  <c r="B323" i="51"/>
  <c r="B423" i="51"/>
  <c r="B665" i="51"/>
  <c r="B596" i="51"/>
  <c r="B702" i="51"/>
  <c r="B761" i="51"/>
  <c r="B237" i="51"/>
  <c r="B655" i="51"/>
  <c r="B222" i="51"/>
  <c r="B751" i="51"/>
  <c r="B144" i="51"/>
  <c r="B97" i="51"/>
  <c r="B594" i="51"/>
  <c r="B452" i="51"/>
  <c r="B682" i="51"/>
  <c r="B670" i="51"/>
  <c r="B299" i="51"/>
  <c r="B143" i="51"/>
  <c r="B647" i="51"/>
  <c r="B149" i="51"/>
  <c r="B333" i="51"/>
  <c r="B221" i="51"/>
  <c r="B180" i="51"/>
  <c r="B44" i="51"/>
  <c r="B540" i="51"/>
  <c r="B568" i="51"/>
  <c r="B416" i="51"/>
  <c r="B471" i="51"/>
  <c r="B10" i="51"/>
  <c r="B552" i="51"/>
  <c r="B629" i="51"/>
  <c r="B706" i="51"/>
  <c r="B420" i="51"/>
  <c r="B730" i="51"/>
  <c r="B57" i="51"/>
  <c r="B112" i="51"/>
  <c r="B13" i="51"/>
  <c r="B428" i="51"/>
  <c r="B9" i="51"/>
  <c r="B38" i="51"/>
  <c r="B591" i="51"/>
  <c r="B753" i="51"/>
  <c r="B705" i="51"/>
  <c r="B556" i="51"/>
  <c r="B500" i="51"/>
  <c r="B191" i="51"/>
  <c r="B262" i="51"/>
  <c r="B518" i="51"/>
  <c r="B234" i="51"/>
  <c r="B378" i="51"/>
  <c r="B548" i="51"/>
  <c r="B562" i="51"/>
  <c r="B549" i="51"/>
  <c r="B204" i="51"/>
  <c r="B724" i="51"/>
  <c r="B660" i="51"/>
  <c r="B154" i="51"/>
  <c r="B512" i="51"/>
  <c r="B466" i="51"/>
  <c r="B82" i="51"/>
  <c r="B488" i="51"/>
  <c r="B126" i="51"/>
  <c r="B445" i="51"/>
  <c r="B463" i="51"/>
  <c r="B199" i="51"/>
  <c r="B718" i="51"/>
  <c r="B379" i="51"/>
  <c r="B485" i="51"/>
  <c r="B736" i="51"/>
  <c r="B166" i="51"/>
  <c r="B430" i="51"/>
  <c r="B717" i="51"/>
  <c r="B198" i="51"/>
  <c r="B315" i="51"/>
  <c r="B207" i="51"/>
  <c r="B410" i="51"/>
  <c r="B270" i="51"/>
  <c r="B257" i="51"/>
  <c r="B615" i="51"/>
  <c r="B465" i="51"/>
  <c r="B273" i="51"/>
  <c r="B303" i="51"/>
  <c r="B436" i="51"/>
  <c r="B178" i="51"/>
  <c r="B160" i="51"/>
  <c r="B288" i="51"/>
  <c r="B743" i="51"/>
  <c r="B152" i="51"/>
  <c r="B206" i="51"/>
  <c r="B672" i="51"/>
  <c r="B510" i="51"/>
  <c r="B484" i="51"/>
  <c r="B473" i="51"/>
  <c r="B638" i="51"/>
  <c r="B697" i="51"/>
  <c r="B723" i="51"/>
  <c r="B263" i="51"/>
  <c r="B438" i="51"/>
  <c r="B656" i="51"/>
  <c r="B208" i="51"/>
  <c r="B224" i="51"/>
  <c r="B46" i="51"/>
  <c r="B726" i="51"/>
  <c r="B80" i="51"/>
  <c r="B408" i="51"/>
  <c r="B504" i="51"/>
  <c r="B347" i="51"/>
  <c r="B15" i="51"/>
  <c r="B409" i="51"/>
  <c r="B496" i="51"/>
  <c r="B349" i="51"/>
  <c r="B124" i="51"/>
  <c r="B302" i="51"/>
  <c r="B578" i="51"/>
  <c r="B535" i="51"/>
  <c r="B219" i="51"/>
  <c r="B294" i="51"/>
  <c r="B532" i="51"/>
  <c r="B606" i="51"/>
  <c r="B468" i="51"/>
  <c r="B336" i="51"/>
  <c r="B96" i="51"/>
  <c r="B374" i="51"/>
  <c r="B700" i="51"/>
  <c r="B342" i="51"/>
  <c r="B756" i="51"/>
  <c r="B580" i="51"/>
  <c r="B391" i="51"/>
  <c r="B61" i="51"/>
  <c r="B417" i="51"/>
  <c r="B746" i="51"/>
  <c r="B624" i="51"/>
  <c r="B449" i="51"/>
  <c r="B242" i="51"/>
  <c r="B134" i="51"/>
  <c r="B225" i="51"/>
  <c r="B688" i="51"/>
  <c r="B277" i="51"/>
  <c r="B341" i="51"/>
  <c r="B497" i="51"/>
  <c r="B55" i="51"/>
  <c r="B561" i="51"/>
  <c r="B610" i="51"/>
  <c r="B31" i="51"/>
  <c r="B616" i="51"/>
  <c r="B611" i="51"/>
  <c r="B529" i="51"/>
  <c r="B337" i="51"/>
  <c r="B455" i="51"/>
  <c r="B62" i="51"/>
  <c r="B601" i="51"/>
  <c r="B205" i="51"/>
  <c r="B693" i="51"/>
  <c r="B227" i="51"/>
  <c r="B35" i="51"/>
  <c r="B362" i="51"/>
  <c r="B284" i="51"/>
  <c r="B289" i="51"/>
  <c r="B695" i="51"/>
  <c r="B407" i="51"/>
  <c r="B671" i="51"/>
  <c r="B566" i="51"/>
  <c r="B319" i="51"/>
  <c r="B295" i="51"/>
  <c r="B626" i="51"/>
  <c r="B475" i="51"/>
  <c r="B554" i="51"/>
  <c r="B435" i="51"/>
  <c r="B187" i="51"/>
  <c r="B322" i="51"/>
  <c r="B305" i="51"/>
  <c r="B623" i="51"/>
  <c r="B659" i="51"/>
  <c r="B313" i="51"/>
  <c r="B571" i="51"/>
  <c r="B58" i="51"/>
  <c r="B239" i="51"/>
  <c r="B179" i="51"/>
  <c r="B252" i="51"/>
  <c r="B441" i="51"/>
  <c r="B238" i="51"/>
  <c r="B267" i="51"/>
  <c r="B581" i="51"/>
  <c r="B643" i="51"/>
  <c r="B520" i="51"/>
  <c r="B312" i="51"/>
  <c r="B66" i="51"/>
  <c r="B678" i="51"/>
  <c r="B202" i="51"/>
  <c r="B699" i="51"/>
  <c r="B612" i="51"/>
  <c r="B551" i="51"/>
  <c r="B443" i="51"/>
  <c r="B680" i="51"/>
  <c r="B203" i="51"/>
  <c r="B210" i="51"/>
  <c r="B370" i="51"/>
  <c r="B527" i="51"/>
  <c r="B167" i="51"/>
  <c r="B539" i="51"/>
  <c r="B395" i="51"/>
  <c r="B538" i="51"/>
  <c r="B534" i="51"/>
  <c r="B745" i="51"/>
  <c r="B634" i="51"/>
  <c r="B401" i="51"/>
  <c r="B142" i="51"/>
  <c r="B119" i="51"/>
  <c r="B348" i="51"/>
  <c r="B269" i="51"/>
  <c r="B644" i="51"/>
  <c r="B760" i="51"/>
  <c r="B459" i="51"/>
  <c r="B531" i="51"/>
  <c r="B250" i="51"/>
  <c r="B437" i="51"/>
  <c r="B754" i="51"/>
  <c r="B30" i="51"/>
  <c r="B426" i="51"/>
  <c r="B692" i="51"/>
  <c r="B412" i="51"/>
  <c r="B33" i="51"/>
  <c r="B72" i="51"/>
  <c r="B607" i="51"/>
  <c r="B196" i="51"/>
  <c r="B386" i="51"/>
  <c r="B728" i="51"/>
  <c r="B738" i="51"/>
  <c r="B346" i="51"/>
  <c r="B513" i="51"/>
  <c r="B260" i="51"/>
  <c r="B240" i="51"/>
  <c r="B605" i="51"/>
  <c r="B183" i="51"/>
  <c r="B521" i="51" l="1"/>
  <c r="B268" i="51"/>
  <c r="B679" i="51"/>
  <c r="B127" i="51"/>
  <c r="B271" i="51"/>
  <c r="B213" i="51"/>
  <c r="B685" i="51"/>
  <c r="B525" i="51"/>
  <c r="B356" i="51"/>
  <c r="B384" i="51"/>
  <c r="B174" i="51"/>
  <c r="B361" i="51"/>
  <c r="B344" i="51"/>
  <c r="B632" i="51"/>
  <c r="B450" i="51"/>
  <c r="B37" i="51"/>
  <c r="B602" i="51"/>
  <c r="B707" i="51"/>
  <c r="B533" i="51"/>
  <c r="B334" i="51"/>
  <c r="B432" i="51"/>
  <c r="B148" i="51"/>
  <c r="B559" i="51"/>
  <c r="B487" i="51"/>
  <c r="B165" i="51"/>
  <c r="B214" i="51"/>
  <c r="B146" i="51"/>
  <c r="B479" i="51"/>
  <c r="B494" i="51"/>
  <c r="B577" i="51"/>
  <c r="B343" i="51"/>
  <c r="B613" i="51"/>
  <c r="B328" i="51"/>
  <c r="B14" i="51"/>
  <c r="B461" i="51"/>
  <c r="B261" i="51"/>
  <c r="B235" i="51"/>
  <c r="B667" i="51"/>
  <c r="B158" i="51"/>
  <c r="B719" i="51"/>
  <c r="B627" i="51"/>
  <c r="B603" i="51"/>
  <c r="B118" i="51"/>
  <c r="B439" i="51"/>
  <c r="B414" i="51"/>
  <c r="B662" i="51"/>
  <c r="B388" i="51"/>
  <c r="B163" i="51"/>
  <c r="B91" i="51"/>
  <c r="B125" i="51"/>
  <c r="B287" i="51"/>
  <c r="B405" i="51"/>
  <c r="B625" i="51"/>
  <c r="B320" i="51"/>
  <c r="B102" i="51"/>
  <c r="B29" i="51"/>
  <c r="B332" i="51"/>
  <c r="B434" i="51"/>
  <c r="B251" i="51"/>
  <c r="B212" i="51"/>
  <c r="B140" i="51"/>
  <c r="B282" i="51"/>
  <c r="B309" i="51"/>
  <c r="B483" i="51"/>
  <c r="B733" i="51"/>
  <c r="B684" i="51"/>
  <c r="B476" i="51"/>
  <c r="B243" i="51"/>
  <c r="B686" i="51"/>
  <c r="B304" i="51"/>
  <c r="B223" i="51"/>
  <c r="B482" i="51"/>
  <c r="B83" i="51"/>
  <c r="B172" i="51"/>
  <c r="B389" i="51"/>
  <c r="B587" i="51"/>
  <c r="B353" i="51"/>
  <c r="B663" i="51"/>
  <c r="B42" i="51"/>
  <c r="B231" i="51"/>
  <c r="B628" i="51"/>
  <c r="B514" i="51"/>
  <c r="B169" i="51"/>
  <c r="B402" i="51"/>
  <c r="B448" i="51"/>
  <c r="B400" i="51"/>
  <c r="B258" i="51"/>
  <c r="B49" i="51"/>
  <c r="B283" i="51"/>
  <c r="B424" i="51"/>
  <c r="B139" i="51"/>
  <c r="B575" i="51"/>
  <c r="B230" i="51"/>
  <c r="B752" i="51"/>
  <c r="B151" i="51"/>
  <c r="B244" i="51"/>
  <c r="B469" i="51"/>
  <c r="B357" i="51"/>
  <c r="B11" i="51"/>
  <c r="B576" i="51"/>
  <c r="B711" i="51"/>
  <c r="B77" i="51"/>
  <c r="B159" i="51"/>
  <c r="B358" i="51"/>
  <c r="B387" i="51"/>
  <c r="B573" i="51"/>
  <c r="B636" i="51"/>
  <c r="B537" i="51"/>
  <c r="B136" i="51"/>
  <c r="B200" i="51"/>
  <c r="B639" i="51"/>
  <c r="B181" i="51"/>
  <c r="B380" i="51"/>
  <c r="B79" i="51"/>
  <c r="B474" i="51"/>
  <c r="B314" i="51"/>
  <c r="B36" i="51"/>
  <c r="B413" i="51"/>
  <c r="B592" i="51"/>
  <c r="B588" i="51"/>
  <c r="B368" i="51"/>
  <c r="B120" i="51"/>
  <c r="B734" i="51"/>
  <c r="B51" i="51"/>
  <c r="B703" i="51"/>
  <c r="C332" i="51"/>
  <c r="J685" i="51"/>
  <c r="J218" i="51"/>
  <c r="J326" i="51"/>
  <c r="J525" i="51"/>
  <c r="J648" i="51"/>
  <c r="J356" i="51"/>
  <c r="J491" i="51"/>
  <c r="J472" i="51"/>
  <c r="J384" i="51"/>
  <c r="J113" i="51"/>
  <c r="J174" i="51"/>
  <c r="J340" i="51"/>
  <c r="J683" i="51"/>
  <c r="J361" i="51"/>
  <c r="J344" i="51"/>
  <c r="J558" i="51"/>
  <c r="J632" i="51"/>
  <c r="J264" i="51"/>
  <c r="J450" i="51"/>
  <c r="J657" i="51"/>
  <c r="J37" i="51"/>
  <c r="J464" i="51"/>
  <c r="J602" i="51"/>
  <c r="J87" i="51"/>
  <c r="J707" i="51"/>
  <c r="J281" i="51"/>
  <c r="J533" i="51"/>
  <c r="J399" i="51"/>
  <c r="J334" i="51"/>
  <c r="J725" i="51"/>
  <c r="J432" i="51"/>
  <c r="J130" i="51"/>
  <c r="J148" i="51"/>
  <c r="J245" i="51"/>
  <c r="J523" i="51"/>
  <c r="J559" i="51"/>
  <c r="J396" i="51"/>
  <c r="J487" i="51"/>
  <c r="J228" i="51"/>
  <c r="J165" i="51"/>
  <c r="J383" i="51"/>
  <c r="J214" i="51"/>
  <c r="J108" i="51"/>
  <c r="J146" i="51"/>
  <c r="J123" i="51"/>
  <c r="J479" i="51"/>
  <c r="J161" i="51"/>
  <c r="J494" i="51"/>
  <c r="J195" i="51"/>
  <c r="J577" i="51"/>
  <c r="J393" i="51"/>
  <c r="J343" i="51"/>
  <c r="J677" i="51"/>
  <c r="J613" i="51"/>
  <c r="J440" i="51"/>
  <c r="J328" i="51"/>
  <c r="J614" i="51"/>
  <c r="J14" i="51"/>
  <c r="J390" i="51"/>
  <c r="J461" i="51"/>
  <c r="J714" i="51"/>
  <c r="J261" i="51"/>
  <c r="J350" i="51"/>
  <c r="J235" i="51"/>
  <c r="J24" i="51"/>
  <c r="J667" i="51"/>
  <c r="J617" i="51"/>
  <c r="J158" i="51"/>
  <c r="J425" i="51"/>
  <c r="J719" i="51"/>
  <c r="J511" i="51"/>
  <c r="J627" i="51"/>
  <c r="J454" i="51"/>
  <c r="J603" i="51"/>
  <c r="J713" i="51"/>
  <c r="J118" i="51"/>
  <c r="J415" i="51"/>
  <c r="J439" i="51"/>
  <c r="J95" i="51"/>
  <c r="J414" i="51"/>
  <c r="J92" i="51"/>
  <c r="J662" i="51"/>
  <c r="J279" i="51"/>
  <c r="J388" i="51"/>
  <c r="J375" i="51"/>
  <c r="J163" i="51"/>
  <c r="J106" i="51"/>
  <c r="J91" i="51"/>
  <c r="J516" i="51"/>
  <c r="J125" i="51"/>
  <c r="J17" i="51"/>
  <c r="J287" i="51"/>
  <c r="J640" i="51"/>
  <c r="J405" i="51"/>
  <c r="J69" i="51"/>
  <c r="J625" i="51"/>
  <c r="J107" i="51"/>
  <c r="J320" i="51"/>
  <c r="J67" i="51"/>
  <c r="J102" i="51"/>
  <c r="J586" i="51"/>
  <c r="J29" i="51"/>
  <c r="J499" i="51"/>
  <c r="J332" i="51"/>
  <c r="J506" i="51"/>
  <c r="J434" i="51"/>
  <c r="J590" i="51"/>
  <c r="J251" i="51"/>
  <c r="J621" i="51"/>
  <c r="J212" i="51"/>
  <c r="J84" i="51"/>
  <c r="J140" i="51"/>
  <c r="J618" i="51"/>
  <c r="J282" i="51"/>
  <c r="J526" i="51"/>
  <c r="J309" i="51"/>
  <c r="J76" i="51"/>
  <c r="J483" i="51"/>
  <c r="J20" i="51"/>
  <c r="J733" i="51"/>
  <c r="J90" i="51"/>
  <c r="J684" i="51"/>
  <c r="J103" i="51"/>
  <c r="J476" i="51"/>
  <c r="J131" i="51"/>
  <c r="B218" i="51"/>
  <c r="B326" i="51"/>
  <c r="B648" i="51"/>
  <c r="B491" i="51"/>
  <c r="B472" i="51"/>
  <c r="B113" i="51"/>
  <c r="B340" i="51"/>
  <c r="B683" i="51"/>
  <c r="B558" i="51"/>
  <c r="B264" i="51"/>
  <c r="B657" i="51"/>
  <c r="B464" i="51"/>
  <c r="B87" i="51"/>
  <c r="B281" i="51"/>
  <c r="B399" i="51"/>
  <c r="B725" i="51"/>
  <c r="B130" i="51"/>
  <c r="B245" i="51"/>
  <c r="B523" i="51"/>
  <c r="B396" i="51"/>
  <c r="B228" i="51"/>
  <c r="B383" i="51"/>
  <c r="B108" i="51"/>
  <c r="B123" i="51"/>
  <c r="B161" i="51"/>
  <c r="B195" i="51"/>
  <c r="B393" i="51"/>
  <c r="B677" i="51"/>
  <c r="B440" i="51"/>
  <c r="B614" i="51"/>
  <c r="B390" i="51"/>
  <c r="B714" i="51"/>
  <c r="B350" i="51"/>
  <c r="B24" i="51"/>
  <c r="B617" i="51"/>
  <c r="B425" i="51"/>
  <c r="B511" i="51"/>
  <c r="B454" i="51"/>
  <c r="B713" i="51"/>
  <c r="B415" i="51"/>
  <c r="B95" i="51"/>
  <c r="B92" i="51"/>
  <c r="B279" i="51"/>
  <c r="B375" i="51"/>
  <c r="B106" i="51"/>
  <c r="B516" i="51"/>
  <c r="B17" i="51"/>
  <c r="B640" i="51"/>
  <c r="B69" i="51"/>
  <c r="B107" i="51"/>
  <c r="B67" i="51"/>
  <c r="B586" i="51"/>
  <c r="B499" i="51"/>
  <c r="B506" i="51"/>
  <c r="B590" i="51"/>
  <c r="B621" i="51"/>
  <c r="B84" i="51"/>
  <c r="B618" i="51"/>
  <c r="B526" i="51"/>
  <c r="B76" i="51"/>
  <c r="B20" i="51"/>
  <c r="B90" i="51"/>
  <c r="B103" i="51"/>
  <c r="B131" i="51"/>
  <c r="B246" i="51"/>
  <c r="B477" i="51"/>
  <c r="B467" i="51"/>
  <c r="B550" i="51"/>
  <c r="B735" i="51"/>
  <c r="B630" i="51"/>
  <c r="B291" i="51"/>
  <c r="B229" i="51"/>
  <c r="B411" i="51"/>
  <c r="B365" i="51"/>
  <c r="B650" i="51"/>
  <c r="B85" i="51"/>
  <c r="B376" i="51"/>
  <c r="B100" i="51"/>
  <c r="B397" i="51"/>
  <c r="B70" i="51"/>
  <c r="B595" i="51"/>
  <c r="B691" i="51"/>
  <c r="B311" i="51"/>
  <c r="B698" i="51"/>
  <c r="B16" i="51"/>
  <c r="B101" i="51"/>
  <c r="B442" i="51"/>
  <c r="B597" i="51"/>
  <c r="B310" i="51"/>
  <c r="B631" i="51"/>
  <c r="B306" i="51"/>
  <c r="B570" i="51"/>
  <c r="B394" i="51"/>
  <c r="B446" i="51"/>
  <c r="B318" i="51"/>
  <c r="B599" i="51"/>
  <c r="B675" i="51"/>
  <c r="B739" i="51"/>
  <c r="B43" i="51"/>
  <c r="B385" i="51"/>
  <c r="B418" i="51"/>
  <c r="B731" i="51"/>
  <c r="B186" i="51"/>
  <c r="B170" i="51"/>
  <c r="B722" i="51"/>
  <c r="B524" i="51"/>
  <c r="B645" i="51"/>
  <c r="B687" i="51"/>
  <c r="B486" i="51"/>
  <c r="B579" i="51"/>
  <c r="B324" i="51"/>
  <c r="B300" i="51"/>
  <c r="B546" i="51"/>
  <c r="B278" i="51"/>
  <c r="B427" i="51"/>
  <c r="B71" i="51"/>
  <c r="B712" i="51"/>
  <c r="B325" i="51"/>
  <c r="B157" i="51"/>
  <c r="B674" i="51"/>
  <c r="B681" i="51"/>
  <c r="B492" i="51"/>
  <c r="B297" i="51"/>
  <c r="B458" i="51"/>
  <c r="B48" i="51"/>
  <c r="B583" i="51"/>
  <c r="B354" i="51"/>
  <c r="B117" i="51"/>
  <c r="B542" i="51"/>
  <c r="B54" i="51"/>
  <c r="B321" i="51"/>
  <c r="B274" i="51"/>
  <c r="B53" i="51"/>
  <c r="B544" i="51"/>
  <c r="B547" i="51"/>
  <c r="B398" i="51"/>
  <c r="B567" i="51"/>
  <c r="B582" i="51"/>
  <c r="B654" i="51"/>
  <c r="B710" i="51"/>
  <c r="B406" i="51"/>
  <c r="B256" i="51"/>
  <c r="B121" i="51"/>
  <c r="B259" i="51"/>
  <c r="B704" i="51"/>
  <c r="B641" i="51"/>
  <c r="B755" i="51"/>
  <c r="B604" i="51"/>
  <c r="B50" i="51"/>
  <c r="B498" i="51"/>
  <c r="B164" i="51"/>
  <c r="B584" i="51"/>
  <c r="B105" i="51"/>
  <c r="B232" i="51"/>
  <c r="B367" i="51"/>
  <c r="B593" i="51"/>
  <c r="B56" i="51"/>
  <c r="B669" i="51"/>
  <c r="B194" i="51"/>
  <c r="B493" i="51"/>
  <c r="B211" i="51"/>
  <c r="B18" i="51"/>
  <c r="B93" i="51"/>
  <c r="B429" i="51"/>
  <c r="B372" i="51"/>
  <c r="B653" i="51"/>
  <c r="B22" i="51"/>
  <c r="B642" i="51"/>
  <c r="B197" i="51"/>
  <c r="B608" i="51"/>
  <c r="B155" i="51"/>
  <c r="B276" i="51"/>
  <c r="B572" i="51"/>
  <c r="B290" i="51"/>
  <c r="B557" i="51"/>
  <c r="B40" i="51"/>
  <c r="B666" i="51"/>
  <c r="B515" i="51"/>
  <c r="B286" i="51"/>
  <c r="B507" i="51"/>
  <c r="B150" i="51"/>
  <c r="B574" i="51"/>
  <c r="B478" i="51"/>
  <c r="B501" i="51"/>
  <c r="B460" i="51"/>
  <c r="B137" i="51"/>
  <c r="B740" i="51"/>
  <c r="B74" i="51"/>
  <c r="B360" i="51"/>
  <c r="B453" i="51"/>
  <c r="B690" i="51"/>
  <c r="B266" i="51"/>
  <c r="B25" i="51"/>
  <c r="B748" i="51"/>
  <c r="B750" i="51"/>
  <c r="B182" i="51"/>
  <c r="B114" i="51"/>
  <c r="B565" i="51"/>
  <c r="B600" i="51"/>
  <c r="B28" i="51"/>
  <c r="B122" i="51"/>
  <c r="B188" i="51"/>
  <c r="B716" i="51"/>
  <c r="B226" i="51"/>
  <c r="B732" i="51"/>
  <c r="B456" i="51"/>
  <c r="B141" i="51"/>
  <c r="B720" i="51"/>
  <c r="B709" i="51"/>
  <c r="B296" i="51"/>
  <c r="B293" i="51"/>
  <c r="B373" i="51"/>
  <c r="B185" i="51"/>
  <c r="B553" i="51"/>
  <c r="B359" i="51"/>
  <c r="B116" i="51"/>
  <c r="B255" i="51"/>
  <c r="B589" i="51"/>
  <c r="B280" i="51"/>
  <c r="B190" i="51"/>
  <c r="B490" i="51"/>
  <c r="B422" i="51"/>
  <c r="B569" i="51"/>
  <c r="B381" i="51"/>
  <c r="B382" i="51"/>
  <c r="B75" i="51"/>
  <c r="B176" i="51"/>
  <c r="B598" i="51"/>
  <c r="B215" i="51"/>
  <c r="B560" i="51"/>
  <c r="B65" i="51"/>
  <c r="B12" i="51"/>
  <c r="B138" i="51"/>
  <c r="B59" i="51"/>
  <c r="B193" i="51"/>
  <c r="B658" i="51"/>
  <c r="B673" i="51"/>
  <c r="B481" i="51"/>
  <c r="B171" i="51"/>
  <c r="B32" i="51"/>
  <c r="B543" i="51"/>
  <c r="B162" i="51"/>
  <c r="B355" i="51"/>
  <c r="B744" i="51"/>
  <c r="B444" i="51"/>
  <c r="B530" i="51"/>
  <c r="B27" i="51"/>
  <c r="B419" i="51"/>
  <c r="B366" i="51"/>
  <c r="B216" i="51"/>
  <c r="B747" i="51"/>
  <c r="B177" i="51"/>
  <c r="B503" i="51"/>
  <c r="B265" i="51"/>
  <c r="B421" i="51"/>
  <c r="B247" i="51"/>
  <c r="B519" i="51"/>
  <c r="B742" i="51"/>
  <c r="B233" i="51"/>
  <c r="B564" i="51"/>
  <c r="J243" i="51"/>
  <c r="J246" i="51"/>
  <c r="J686" i="51"/>
  <c r="J477" i="51"/>
  <c r="J304" i="51"/>
  <c r="J467" i="51"/>
  <c r="J223" i="51"/>
  <c r="J482" i="51"/>
  <c r="J550" i="51"/>
  <c r="J83" i="51"/>
  <c r="J735" i="51"/>
  <c r="J172" i="51"/>
  <c r="J630" i="51"/>
  <c r="J389" i="51"/>
  <c r="J291" i="51"/>
  <c r="J229" i="51"/>
  <c r="J587" i="51"/>
  <c r="J411" i="51"/>
  <c r="J353" i="51"/>
  <c r="J365" i="51"/>
  <c r="J663" i="51"/>
  <c r="J650" i="51"/>
  <c r="J42" i="51"/>
  <c r="J85" i="51"/>
  <c r="J231" i="51"/>
  <c r="J376" i="51"/>
  <c r="J628" i="51"/>
  <c r="J100" i="51"/>
  <c r="J514" i="51"/>
  <c r="J397" i="51"/>
  <c r="J169" i="51"/>
  <c r="J70" i="51"/>
  <c r="J402" i="51"/>
  <c r="J595" i="51"/>
  <c r="J448" i="51"/>
  <c r="J691" i="51"/>
  <c r="D332" i="51"/>
  <c r="E332" i="51"/>
  <c r="J400" i="51"/>
  <c r="J311" i="51"/>
  <c r="J306" i="51"/>
  <c r="J258" i="51"/>
  <c r="J570" i="51"/>
  <c r="J394" i="51"/>
  <c r="J49" i="51"/>
  <c r="J446" i="51"/>
  <c r="J318" i="51"/>
  <c r="J283" i="51"/>
  <c r="J599" i="51"/>
  <c r="J424" i="51"/>
  <c r="J675" i="51"/>
  <c r="J139" i="51"/>
  <c r="J739" i="51"/>
  <c r="J575" i="51"/>
  <c r="J43" i="51"/>
  <c r="J230" i="51"/>
  <c r="J752" i="51"/>
  <c r="J385" i="51"/>
  <c r="J151" i="51"/>
  <c r="J418" i="51"/>
  <c r="J244" i="51"/>
  <c r="J731" i="51"/>
  <c r="J469" i="51"/>
  <c r="J186" i="51"/>
  <c r="J357" i="51"/>
  <c r="J170" i="51"/>
  <c r="J11" i="51"/>
  <c r="J722" i="51"/>
  <c r="J576" i="51"/>
  <c r="J524" i="51"/>
  <c r="J711" i="51"/>
  <c r="J77" i="51"/>
  <c r="J645" i="51"/>
  <c r="J159" i="51"/>
  <c r="J687" i="51"/>
  <c r="J358" i="51"/>
  <c r="J486" i="51"/>
  <c r="J387" i="51"/>
  <c r="J579" i="51"/>
  <c r="J573" i="51"/>
  <c r="J324" i="51"/>
  <c r="J636" i="51"/>
  <c r="J300" i="51"/>
  <c r="J537" i="51"/>
  <c r="J546" i="51"/>
  <c r="J136" i="51"/>
  <c r="J278" i="51"/>
  <c r="J200" i="51"/>
  <c r="J427" i="51"/>
  <c r="J639" i="51"/>
  <c r="J71" i="51"/>
  <c r="J181" i="51"/>
  <c r="J712" i="51"/>
  <c r="J380" i="51"/>
  <c r="J325" i="51"/>
  <c r="J79" i="51"/>
  <c r="J157" i="51"/>
  <c r="J474" i="51"/>
  <c r="J674" i="51"/>
  <c r="J314" i="51"/>
  <c r="J681" i="51"/>
  <c r="J36" i="51"/>
  <c r="J492" i="51"/>
  <c r="J413" i="51"/>
  <c r="J297" i="51"/>
  <c r="J592" i="51"/>
  <c r="J458" i="51"/>
  <c r="J588" i="51"/>
  <c r="J48" i="51"/>
  <c r="J368" i="51"/>
  <c r="J583" i="51"/>
  <c r="J120" i="51"/>
  <c r="J354" i="51"/>
  <c r="J734" i="51"/>
  <c r="J117" i="51"/>
  <c r="J51" i="51"/>
  <c r="J542" i="51"/>
  <c r="J703" i="51"/>
  <c r="G332" i="51"/>
  <c r="I260" i="51"/>
  <c r="I27" i="51"/>
  <c r="I54" i="51"/>
  <c r="I513" i="51"/>
  <c r="I419" i="51"/>
  <c r="I346" i="51"/>
  <c r="I321" i="51"/>
  <c r="I738" i="51"/>
  <c r="I366" i="51"/>
  <c r="I728" i="51"/>
  <c r="I274" i="51"/>
  <c r="I386" i="51"/>
  <c r="I216" i="51"/>
  <c r="I53" i="51"/>
  <c r="I196" i="51"/>
  <c r="I607" i="51"/>
  <c r="I747" i="51"/>
  <c r="I72" i="51"/>
  <c r="I544" i="51"/>
  <c r="I33" i="51"/>
  <c r="I177" i="51"/>
  <c r="I412" i="51"/>
  <c r="I547" i="51"/>
  <c r="I692" i="51"/>
  <c r="I398" i="51"/>
  <c r="I426" i="51"/>
  <c r="I567" i="51"/>
  <c r="I30" i="51"/>
  <c r="I582" i="51"/>
  <c r="I754" i="51"/>
  <c r="I654" i="51"/>
  <c r="I437" i="51"/>
  <c r="I710" i="51"/>
  <c r="I250" i="51"/>
  <c r="I406" i="51"/>
  <c r="I531" i="51"/>
  <c r="I256" i="51"/>
  <c r="I459" i="51"/>
  <c r="I121" i="51"/>
  <c r="I760" i="51"/>
  <c r="I259" i="51"/>
  <c r="I644" i="51"/>
  <c r="I704" i="51"/>
  <c r="I269" i="51"/>
  <c r="I641" i="51"/>
  <c r="I348" i="51"/>
  <c r="I755" i="51"/>
  <c r="I119" i="51"/>
  <c r="I604" i="51"/>
  <c r="I142" i="51"/>
  <c r="I50" i="51"/>
  <c r="I401" i="51"/>
  <c r="I498" i="51"/>
  <c r="I634" i="51"/>
  <c r="I164" i="51"/>
  <c r="I745" i="51"/>
  <c r="I584" i="51"/>
  <c r="I534" i="51"/>
  <c r="I105" i="51"/>
  <c r="I538" i="51"/>
  <c r="I232" i="51"/>
  <c r="I395" i="51"/>
  <c r="I367" i="51"/>
  <c r="I539" i="51"/>
  <c r="I593" i="51"/>
  <c r="I167" i="51"/>
  <c r="I56" i="51"/>
  <c r="I527" i="51"/>
  <c r="I669" i="51"/>
  <c r="I370" i="51"/>
  <c r="I194" i="51"/>
  <c r="I210" i="51"/>
  <c r="I493" i="51"/>
  <c r="I203" i="51"/>
  <c r="I211" i="51"/>
  <c r="I680" i="51"/>
  <c r="I443" i="51"/>
  <c r="I18" i="51"/>
  <c r="I551" i="51"/>
  <c r="I93" i="51"/>
  <c r="I612" i="51"/>
  <c r="I429" i="51"/>
  <c r="I699" i="51"/>
  <c r="I372" i="51"/>
  <c r="I202" i="51"/>
  <c r="I653" i="51"/>
  <c r="I678" i="51"/>
  <c r="I22" i="51"/>
  <c r="I66" i="51"/>
  <c r="I642" i="51"/>
  <c r="I312" i="51"/>
  <c r="I197" i="51"/>
  <c r="I520" i="51"/>
  <c r="I608" i="51"/>
  <c r="I643" i="51"/>
  <c r="I155" i="51"/>
  <c r="I581" i="51"/>
  <c r="I276" i="51"/>
  <c r="I267" i="51"/>
  <c r="I572" i="51"/>
  <c r="I238" i="51"/>
  <c r="I290" i="51"/>
  <c r="I441" i="51"/>
  <c r="I557" i="51"/>
  <c r="I252" i="51"/>
  <c r="I40" i="51"/>
  <c r="I179" i="51"/>
  <c r="I666" i="51"/>
  <c r="I239" i="51"/>
  <c r="I515" i="51"/>
  <c r="I58" i="51"/>
  <c r="I286" i="51"/>
  <c r="I571" i="51"/>
  <c r="I507" i="51"/>
  <c r="I313" i="51"/>
  <c r="I150" i="51"/>
  <c r="I659" i="51"/>
  <c r="I574" i="51"/>
  <c r="I623" i="51"/>
  <c r="I478" i="51"/>
  <c r="I305" i="51"/>
  <c r="I501" i="51"/>
  <c r="I322" i="51"/>
  <c r="I460" i="51"/>
  <c r="I187" i="51"/>
  <c r="I137" i="51"/>
  <c r="I435" i="51"/>
  <c r="I740" i="51"/>
  <c r="I554" i="51"/>
  <c r="I74" i="51"/>
  <c r="I475" i="51"/>
  <c r="I360" i="51"/>
  <c r="I626" i="51"/>
  <c r="I453" i="51"/>
  <c r="I295" i="51"/>
  <c r="I690" i="51"/>
  <c r="I319" i="51"/>
  <c r="I266" i="51"/>
  <c r="I566" i="51"/>
  <c r="I25" i="51"/>
  <c r="I671" i="51"/>
  <c r="I748" i="51"/>
  <c r="I407" i="51"/>
  <c r="I750" i="51"/>
  <c r="I695" i="51"/>
  <c r="I182" i="51"/>
  <c r="I289" i="51"/>
  <c r="I114" i="51"/>
  <c r="I284" i="51"/>
  <c r="I565" i="51"/>
  <c r="I362" i="51"/>
  <c r="I600" i="51"/>
  <c r="I35" i="51"/>
  <c r="I28" i="51"/>
  <c r="I227" i="51"/>
  <c r="I122" i="51"/>
  <c r="I693" i="51"/>
  <c r="I188" i="51"/>
  <c r="I205" i="51"/>
  <c r="I716" i="51"/>
  <c r="I601" i="51"/>
  <c r="I226" i="51"/>
  <c r="I62" i="51"/>
  <c r="I732" i="51"/>
  <c r="I455" i="51"/>
  <c r="I456" i="51"/>
  <c r="I134" i="51"/>
  <c r="I141" i="51"/>
  <c r="I242" i="51"/>
  <c r="I720" i="51"/>
  <c r="I449" i="51"/>
  <c r="I709" i="51"/>
  <c r="I624" i="51"/>
  <c r="I296" i="51"/>
  <c r="I746" i="51"/>
  <c r="I293" i="51"/>
  <c r="I417" i="51"/>
  <c r="I373" i="51"/>
  <c r="I61" i="51"/>
  <c r="I185" i="51"/>
  <c r="I391" i="51"/>
  <c r="I553" i="51"/>
  <c r="I580" i="51"/>
  <c r="I359" i="51"/>
  <c r="I756" i="51"/>
  <c r="I116" i="51"/>
  <c r="I342" i="51"/>
  <c r="I255" i="51"/>
  <c r="I700" i="51"/>
  <c r="I589" i="51"/>
  <c r="I374" i="51"/>
  <c r="I280" i="51"/>
  <c r="I96" i="51"/>
  <c r="I190" i="51"/>
  <c r="I336" i="51"/>
  <c r="I490" i="51"/>
  <c r="I468" i="51"/>
  <c r="I422" i="51"/>
  <c r="I569" i="51"/>
  <c r="J260" i="51"/>
  <c r="J27" i="51"/>
  <c r="J54" i="51"/>
  <c r="J513" i="51"/>
  <c r="J419" i="51"/>
  <c r="J346" i="51"/>
  <c r="J321" i="51"/>
  <c r="J738" i="51"/>
  <c r="J366" i="51"/>
  <c r="J728" i="51"/>
  <c r="J274" i="51"/>
  <c r="I685" i="51"/>
  <c r="I218" i="51"/>
  <c r="I326" i="51"/>
  <c r="I525" i="51"/>
  <c r="I648" i="51"/>
  <c r="I356" i="51"/>
  <c r="I491" i="51"/>
  <c r="I472" i="51"/>
  <c r="I384" i="51"/>
  <c r="I113" i="51"/>
  <c r="I174" i="51"/>
  <c r="I340" i="51"/>
  <c r="I683" i="51"/>
  <c r="I361" i="51"/>
  <c r="I344" i="51"/>
  <c r="I558" i="51"/>
  <c r="I632" i="51"/>
  <c r="I264" i="51"/>
  <c r="I450" i="51"/>
  <c r="I657" i="51"/>
  <c r="I37" i="51"/>
  <c r="I464" i="51"/>
  <c r="I602" i="51"/>
  <c r="I87" i="51"/>
  <c r="I707" i="51"/>
  <c r="I281" i="51"/>
  <c r="I533" i="51"/>
  <c r="I399" i="51"/>
  <c r="I334" i="51"/>
  <c r="I725" i="51"/>
  <c r="I432" i="51"/>
  <c r="I130" i="51"/>
  <c r="I148" i="51"/>
  <c r="I245" i="51"/>
  <c r="I523" i="51"/>
  <c r="I559" i="51"/>
  <c r="I396" i="51"/>
  <c r="I487" i="51"/>
  <c r="I228" i="51"/>
  <c r="I165" i="51"/>
  <c r="I383" i="51"/>
  <c r="I214" i="51"/>
  <c r="I108" i="51"/>
  <c r="I146" i="51"/>
  <c r="I123" i="51"/>
  <c r="I479" i="51"/>
  <c r="I161" i="51"/>
  <c r="I606" i="51"/>
  <c r="I381" i="51"/>
  <c r="I532" i="51"/>
  <c r="I382" i="51"/>
  <c r="I294" i="51"/>
  <c r="I75" i="51"/>
  <c r="I219" i="51"/>
  <c r="I176" i="51"/>
  <c r="I535" i="51"/>
  <c r="I598" i="51"/>
  <c r="I578" i="51"/>
  <c r="I215" i="51"/>
  <c r="I302" i="51"/>
  <c r="I560" i="51"/>
  <c r="I124" i="51"/>
  <c r="I65" i="51"/>
  <c r="I349" i="51"/>
  <c r="I12" i="51"/>
  <c r="I496" i="51"/>
  <c r="I138" i="51"/>
  <c r="I409" i="51"/>
  <c r="I15" i="51"/>
  <c r="I59" i="51"/>
  <c r="I347" i="51"/>
  <c r="I193" i="51"/>
  <c r="I504" i="51"/>
  <c r="I658" i="51"/>
  <c r="I408" i="51"/>
  <c r="I673" i="51"/>
  <c r="I80" i="51"/>
  <c r="I481" i="51"/>
  <c r="I726" i="51"/>
  <c r="I171" i="51"/>
  <c r="I46" i="51"/>
  <c r="I32" i="51"/>
  <c r="I224" i="51"/>
  <c r="I543" i="51"/>
  <c r="I208" i="51"/>
  <c r="I162" i="51"/>
  <c r="I656" i="51"/>
  <c r="I355" i="51"/>
  <c r="I438" i="51"/>
  <c r="I744" i="51"/>
  <c r="I263" i="51"/>
  <c r="I444" i="51"/>
  <c r="I723" i="51"/>
  <c r="I530" i="51"/>
  <c r="J386" i="51"/>
  <c r="J216" i="51"/>
  <c r="J53" i="51"/>
  <c r="J196" i="51"/>
  <c r="J607" i="51"/>
  <c r="J747" i="51"/>
  <c r="J72" i="51"/>
  <c r="J544" i="51"/>
  <c r="J33" i="51"/>
  <c r="J177" i="51"/>
  <c r="J412" i="51"/>
  <c r="J547" i="51"/>
  <c r="J692" i="51"/>
  <c r="J398" i="51"/>
  <c r="J426" i="51"/>
  <c r="J567" i="51"/>
  <c r="J30" i="51"/>
  <c r="J582" i="51"/>
  <c r="J754" i="51"/>
  <c r="J654" i="51"/>
  <c r="J437" i="51"/>
  <c r="J710" i="51"/>
  <c r="J250" i="51"/>
  <c r="J406" i="51"/>
  <c r="J531" i="51"/>
  <c r="J256" i="51"/>
  <c r="J459" i="51"/>
  <c r="J121" i="51"/>
  <c r="J760" i="51"/>
  <c r="J259" i="51"/>
  <c r="J644" i="51"/>
  <c r="J704" i="51"/>
  <c r="J269" i="51"/>
  <c r="J641" i="51"/>
  <c r="J348" i="51"/>
  <c r="J755" i="51"/>
  <c r="J119" i="51"/>
  <c r="J604" i="51"/>
  <c r="J142" i="51"/>
  <c r="J50" i="51"/>
  <c r="J401" i="51"/>
  <c r="J498" i="51"/>
  <c r="J634" i="51"/>
  <c r="J164" i="51"/>
  <c r="J745" i="51"/>
  <c r="J584" i="51"/>
  <c r="J534" i="51"/>
  <c r="J105" i="51"/>
  <c r="J538" i="51"/>
  <c r="J232" i="51"/>
  <c r="J395" i="51"/>
  <c r="J367" i="51"/>
  <c r="J539" i="51"/>
  <c r="J593" i="51"/>
  <c r="J167" i="51"/>
  <c r="J56" i="51"/>
  <c r="J527" i="51"/>
  <c r="J669" i="51"/>
  <c r="J370" i="51"/>
  <c r="J194" i="51"/>
  <c r="J210" i="51"/>
  <c r="J493" i="51"/>
  <c r="J203" i="51"/>
  <c r="J211" i="51"/>
  <c r="J680" i="51"/>
  <c r="J443" i="51"/>
  <c r="J18" i="51"/>
  <c r="J551" i="51"/>
  <c r="J93" i="51"/>
  <c r="J612" i="51"/>
  <c r="J429" i="51"/>
  <c r="J699" i="51"/>
  <c r="J372" i="51"/>
  <c r="J202" i="51"/>
  <c r="J653" i="51"/>
  <c r="J678" i="51"/>
  <c r="J22" i="51"/>
  <c r="J66" i="51"/>
  <c r="J642" i="51"/>
  <c r="J312" i="51"/>
  <c r="J197" i="51"/>
  <c r="J520" i="51"/>
  <c r="J608" i="51"/>
  <c r="J643" i="51"/>
  <c r="J155" i="51"/>
  <c r="J581" i="51"/>
  <c r="J276" i="51"/>
  <c r="J267" i="51"/>
  <c r="J572" i="51"/>
  <c r="J238" i="51"/>
  <c r="J290" i="51"/>
  <c r="J441" i="51"/>
  <c r="J557" i="51"/>
  <c r="J252" i="51"/>
  <c r="J40" i="51"/>
  <c r="J179" i="51"/>
  <c r="J666" i="51"/>
  <c r="J239" i="51"/>
  <c r="J515" i="51"/>
  <c r="J58" i="51"/>
  <c r="J286" i="51"/>
  <c r="J571" i="51"/>
  <c r="J507" i="51"/>
  <c r="J313" i="51"/>
  <c r="J150" i="51"/>
  <c r="J659" i="51"/>
  <c r="J574" i="51"/>
  <c r="J623" i="51"/>
  <c r="J478" i="51"/>
  <c r="J305" i="51"/>
  <c r="J501" i="51"/>
  <c r="J322" i="51"/>
  <c r="J460" i="51"/>
  <c r="J187" i="51"/>
  <c r="J137" i="51"/>
  <c r="J435" i="51"/>
  <c r="J740" i="51"/>
  <c r="J554" i="51"/>
  <c r="J74" i="51"/>
  <c r="J475" i="51"/>
  <c r="J360" i="51"/>
  <c r="J626" i="51"/>
  <c r="J453" i="51"/>
  <c r="J295" i="51"/>
  <c r="J690" i="51"/>
  <c r="J319" i="51"/>
  <c r="J266" i="51"/>
  <c r="J566" i="51"/>
  <c r="J25" i="51"/>
  <c r="J671" i="51"/>
  <c r="J748" i="51"/>
  <c r="J407" i="51"/>
  <c r="J750" i="51"/>
  <c r="J695" i="51"/>
  <c r="J182" i="51"/>
  <c r="J289" i="51"/>
  <c r="J114" i="51"/>
  <c r="J284" i="51"/>
  <c r="J565" i="51"/>
  <c r="J362" i="51"/>
  <c r="J600" i="51"/>
  <c r="J35" i="51"/>
  <c r="J28" i="51"/>
  <c r="J227" i="51"/>
  <c r="J122" i="51"/>
  <c r="J693" i="51"/>
  <c r="J188" i="51"/>
  <c r="J205" i="51"/>
  <c r="J716" i="51"/>
  <c r="J601" i="51"/>
  <c r="J226" i="51"/>
  <c r="J62" i="51"/>
  <c r="J732" i="51"/>
  <c r="J455" i="51"/>
  <c r="J337" i="51"/>
  <c r="J521" i="51"/>
  <c r="J529" i="51"/>
  <c r="J268" i="51"/>
  <c r="J611" i="51"/>
  <c r="J679" i="51"/>
  <c r="J616" i="51"/>
  <c r="J127" i="51"/>
  <c r="J31" i="51"/>
  <c r="J271" i="51"/>
  <c r="J610" i="51"/>
  <c r="J213" i="51"/>
  <c r="J561" i="51"/>
  <c r="J341" i="51"/>
  <c r="J277" i="51"/>
  <c r="J688" i="51"/>
  <c r="J456" i="51"/>
  <c r="J134" i="51"/>
  <c r="J141" i="51"/>
  <c r="J242" i="51"/>
  <c r="J720" i="51"/>
  <c r="J449" i="51"/>
  <c r="J709" i="51"/>
  <c r="J624" i="51"/>
  <c r="J296" i="51"/>
  <c r="J746" i="51"/>
  <c r="J293" i="51"/>
  <c r="J417" i="51"/>
  <c r="J373" i="51"/>
  <c r="J61" i="51"/>
  <c r="J185" i="51"/>
  <c r="J391" i="51"/>
  <c r="J553" i="51"/>
  <c r="J580" i="51"/>
  <c r="J359" i="51"/>
  <c r="J756" i="51"/>
  <c r="J116" i="51"/>
  <c r="J342" i="51"/>
  <c r="J255" i="51"/>
  <c r="J700" i="51"/>
  <c r="J589" i="51"/>
  <c r="J374" i="51"/>
  <c r="J280" i="51"/>
  <c r="J96" i="51"/>
  <c r="J190" i="51"/>
  <c r="J336" i="51"/>
  <c r="J490" i="51"/>
  <c r="J468" i="51"/>
  <c r="J422" i="51"/>
  <c r="J569" i="51"/>
  <c r="J606" i="51"/>
  <c r="J381" i="51"/>
  <c r="J532" i="51"/>
  <c r="J382" i="51"/>
  <c r="J294" i="51"/>
  <c r="J75" i="51"/>
  <c r="J219" i="51"/>
  <c r="J176" i="51"/>
  <c r="J535" i="51"/>
  <c r="J598" i="51"/>
  <c r="J578" i="51"/>
  <c r="J215" i="51"/>
  <c r="J302" i="51"/>
  <c r="J560" i="51"/>
  <c r="J124" i="51"/>
  <c r="J65" i="51"/>
  <c r="J349" i="51"/>
  <c r="J12" i="51"/>
  <c r="J496" i="51"/>
  <c r="J138" i="51"/>
  <c r="J409" i="51"/>
  <c r="J15" i="51"/>
  <c r="J59" i="51"/>
  <c r="J347" i="51"/>
  <c r="J193" i="51"/>
  <c r="J504" i="51"/>
  <c r="J658" i="51"/>
  <c r="J408" i="51"/>
  <c r="J673" i="51"/>
  <c r="J80" i="51"/>
  <c r="J481" i="51"/>
  <c r="J726" i="51"/>
  <c r="J171" i="51"/>
  <c r="J46" i="51"/>
  <c r="J32" i="51"/>
  <c r="J224" i="51"/>
  <c r="J543" i="51"/>
  <c r="J208" i="51"/>
  <c r="J162" i="51"/>
  <c r="J656" i="51"/>
  <c r="J355" i="51"/>
  <c r="J438" i="51"/>
  <c r="J744" i="51"/>
  <c r="J263" i="51"/>
  <c r="J444" i="51"/>
  <c r="J723" i="51"/>
  <c r="J530" i="51"/>
  <c r="I494" i="51"/>
  <c r="I195" i="51"/>
  <c r="I577" i="51"/>
  <c r="I393" i="51"/>
  <c r="I343" i="51"/>
  <c r="I677" i="51"/>
  <c r="I613" i="51"/>
  <c r="I440" i="51"/>
  <c r="I328" i="51"/>
  <c r="I614" i="51"/>
  <c r="I14" i="51"/>
  <c r="I390" i="51"/>
  <c r="I461" i="51"/>
  <c r="I714" i="51"/>
  <c r="I261" i="51"/>
  <c r="I350" i="51"/>
  <c r="I235" i="51"/>
  <c r="I24" i="51"/>
  <c r="I667" i="51"/>
  <c r="I617" i="51"/>
  <c r="I158" i="51"/>
  <c r="I425" i="51"/>
  <c r="I719" i="51"/>
  <c r="I511" i="51"/>
  <c r="I627" i="51"/>
  <c r="I454" i="51"/>
  <c r="I603" i="51"/>
  <c r="I713" i="51"/>
  <c r="I118" i="51"/>
  <c r="I415" i="51"/>
  <c r="I439" i="51"/>
  <c r="I95" i="51"/>
  <c r="I414" i="51"/>
  <c r="I92" i="51"/>
  <c r="I662" i="51"/>
  <c r="I279" i="51"/>
  <c r="I388" i="51"/>
  <c r="I375" i="51"/>
  <c r="I163" i="51"/>
  <c r="I106" i="51"/>
  <c r="I91" i="51"/>
  <c r="I516" i="51"/>
  <c r="I125" i="51"/>
  <c r="I17" i="51"/>
  <c r="I287" i="51"/>
  <c r="I640" i="51"/>
  <c r="I405" i="51"/>
  <c r="I69" i="51"/>
  <c r="I625" i="51"/>
  <c r="I107" i="51"/>
  <c r="I320" i="51"/>
  <c r="I67" i="51"/>
  <c r="I102" i="51"/>
  <c r="I586" i="51"/>
  <c r="I29" i="51"/>
  <c r="I499" i="51"/>
  <c r="I332" i="51"/>
  <c r="I506" i="51"/>
  <c r="I434" i="51"/>
  <c r="I590" i="51"/>
  <c r="I251" i="51"/>
  <c r="I621" i="51"/>
  <c r="I212" i="51"/>
  <c r="I84" i="51"/>
  <c r="I140" i="51"/>
  <c r="I618" i="51"/>
  <c r="I282" i="51"/>
  <c r="I526" i="51"/>
  <c r="I309" i="51"/>
  <c r="I76" i="51"/>
  <c r="I483" i="51"/>
  <c r="I20" i="51"/>
  <c r="I733" i="51"/>
  <c r="I90" i="51"/>
  <c r="I684" i="51"/>
  <c r="I103" i="51"/>
  <c r="I476" i="51"/>
  <c r="I131" i="51"/>
  <c r="I243" i="51"/>
  <c r="I246" i="51"/>
  <c r="I686" i="51"/>
  <c r="I477" i="51"/>
  <c r="I304" i="51"/>
  <c r="I467" i="51"/>
  <c r="I223" i="51"/>
  <c r="I482" i="51"/>
  <c r="I550" i="51"/>
  <c r="I83" i="51"/>
  <c r="I735" i="51"/>
  <c r="I172" i="51"/>
  <c r="I630" i="51"/>
  <c r="I389" i="51"/>
  <c r="I291" i="51"/>
  <c r="I229" i="51"/>
  <c r="I587" i="51"/>
  <c r="I411" i="51"/>
  <c r="I353" i="51"/>
  <c r="I365" i="51"/>
  <c r="I663" i="51"/>
  <c r="I650" i="51"/>
  <c r="I42" i="51"/>
  <c r="I85" i="51"/>
  <c r="I231" i="51"/>
  <c r="I376" i="51"/>
  <c r="I628" i="51"/>
  <c r="I100" i="51"/>
  <c r="I514" i="51"/>
  <c r="I397" i="51"/>
  <c r="I169" i="51"/>
  <c r="I70" i="51"/>
  <c r="I402" i="51"/>
  <c r="I595" i="51"/>
  <c r="I448" i="51"/>
  <c r="I691" i="51"/>
  <c r="I400" i="51"/>
  <c r="I311" i="51"/>
  <c r="I503" i="51"/>
  <c r="I698" i="51"/>
  <c r="I265" i="51"/>
  <c r="I16" i="51"/>
  <c r="I421" i="51"/>
  <c r="I101" i="51"/>
  <c r="I247" i="51"/>
  <c r="I442" i="51"/>
  <c r="I519" i="51"/>
  <c r="I597" i="51"/>
  <c r="I742" i="51"/>
  <c r="I310" i="51"/>
  <c r="I233" i="51"/>
  <c r="I564" i="51"/>
  <c r="I631" i="51"/>
  <c r="I306" i="51"/>
  <c r="I258" i="51"/>
  <c r="I570" i="51"/>
  <c r="I394" i="51"/>
  <c r="I49" i="51"/>
  <c r="I446" i="51"/>
  <c r="I318" i="51"/>
  <c r="I283" i="51"/>
  <c r="I599" i="51"/>
  <c r="I424" i="51"/>
  <c r="I675" i="51"/>
  <c r="I139" i="51"/>
  <c r="I739" i="51"/>
  <c r="I575" i="51"/>
  <c r="I43" i="51"/>
  <c r="I230" i="51"/>
  <c r="I752" i="51"/>
  <c r="I385" i="51"/>
  <c r="I151" i="51"/>
  <c r="I418" i="51"/>
  <c r="I244" i="51"/>
  <c r="I731" i="51"/>
  <c r="I469" i="51"/>
  <c r="I186" i="51"/>
  <c r="I357" i="51"/>
  <c r="I170" i="51"/>
  <c r="I11" i="51"/>
  <c r="I722" i="51"/>
  <c r="I576" i="51"/>
  <c r="I524" i="51"/>
  <c r="I711" i="51"/>
  <c r="I77" i="51"/>
  <c r="I645" i="51"/>
  <c r="I159" i="51"/>
  <c r="I687" i="51"/>
  <c r="I358" i="51"/>
  <c r="I486" i="51"/>
  <c r="I387" i="51"/>
  <c r="I579" i="51"/>
  <c r="I573" i="51"/>
  <c r="I324" i="51"/>
  <c r="I636" i="51"/>
  <c r="I300" i="51"/>
  <c r="I537" i="51"/>
  <c r="I546" i="51"/>
  <c r="I136" i="51"/>
  <c r="I278" i="51"/>
  <c r="I200" i="51"/>
  <c r="I427" i="51"/>
  <c r="I639" i="51"/>
  <c r="I71" i="51"/>
  <c r="I181" i="51"/>
  <c r="I712" i="51"/>
  <c r="I380" i="51"/>
  <c r="I325" i="51"/>
  <c r="I79" i="51"/>
  <c r="I157" i="51"/>
  <c r="I474" i="51"/>
  <c r="I674" i="51"/>
  <c r="I314" i="51"/>
  <c r="I681" i="51"/>
  <c r="I36" i="51"/>
  <c r="I492" i="51"/>
  <c r="I413" i="51"/>
  <c r="I297" i="51"/>
  <c r="I592" i="51"/>
  <c r="I458" i="51"/>
  <c r="I588" i="51"/>
  <c r="I48" i="51"/>
  <c r="I368" i="51"/>
  <c r="I583" i="51"/>
  <c r="I120" i="51"/>
  <c r="I354" i="51"/>
  <c r="I734" i="51"/>
  <c r="I117" i="51"/>
  <c r="I51" i="51"/>
  <c r="I542" i="51"/>
  <c r="I703" i="51"/>
  <c r="J554" i="54"/>
  <c r="J282" i="54"/>
  <c r="J136" i="54"/>
  <c r="J188" i="54"/>
  <c r="I392" i="54"/>
  <c r="I515" i="54"/>
  <c r="I312" i="54"/>
  <c r="I346" i="54"/>
  <c r="K183" i="51" l="1"/>
  <c r="L183" i="51" s="1"/>
  <c r="M183" i="51" s="1"/>
  <c r="Y8" i="1"/>
  <c r="Z8" i="1" s="1"/>
  <c r="I749" i="54"/>
  <c r="I239" i="54"/>
  <c r="I116" i="54"/>
  <c r="I278" i="54"/>
  <c r="I73" i="54"/>
  <c r="I274" i="54"/>
  <c r="I720" i="54"/>
  <c r="I236" i="54"/>
  <c r="I57" i="54"/>
  <c r="I197" i="54"/>
  <c r="I677" i="54"/>
  <c r="I264" i="54"/>
  <c r="I714" i="54"/>
  <c r="I390" i="54"/>
  <c r="I393" i="54"/>
  <c r="I256" i="54"/>
  <c r="I265" i="54"/>
  <c r="I380" i="54"/>
  <c r="I569" i="54"/>
  <c r="I671" i="54"/>
  <c r="I227" i="54"/>
  <c r="I535" i="54"/>
  <c r="I548" i="54"/>
  <c r="I320" i="54"/>
  <c r="I564" i="54"/>
  <c r="I319" i="54"/>
  <c r="I674" i="54"/>
  <c r="I338" i="54"/>
  <c r="I138" i="54"/>
  <c r="I410" i="54"/>
  <c r="I718" i="54"/>
  <c r="I527" i="54"/>
  <c r="I521" i="54"/>
  <c r="I268" i="54"/>
  <c r="I722" i="54"/>
  <c r="I513" i="54"/>
  <c r="I32" i="54"/>
  <c r="I371" i="54"/>
  <c r="I459" i="54"/>
  <c r="I700" i="54"/>
  <c r="I72" i="54"/>
  <c r="I353" i="54"/>
  <c r="I624" i="54"/>
  <c r="I225" i="54"/>
  <c r="I128" i="54"/>
  <c r="I150" i="54"/>
  <c r="I358" i="54"/>
  <c r="I24" i="54"/>
  <c r="I706" i="54"/>
  <c r="I536" i="54"/>
  <c r="I89" i="54"/>
  <c r="I533" i="54"/>
  <c r="I75" i="54"/>
  <c r="I648" i="54"/>
  <c r="I387" i="54"/>
  <c r="I374" i="54"/>
  <c r="I590" i="54"/>
  <c r="I383" i="54"/>
  <c r="I395" i="54"/>
  <c r="I602" i="54"/>
  <c r="I737" i="54"/>
  <c r="I249" i="54"/>
  <c r="I404" i="54"/>
  <c r="I238" i="54"/>
  <c r="I512" i="54"/>
  <c r="I13" i="54"/>
  <c r="I479" i="54"/>
  <c r="I743" i="54"/>
  <c r="I367" i="54"/>
  <c r="I386" i="54"/>
  <c r="I635" i="54"/>
  <c r="I302" i="54"/>
  <c r="I88" i="54"/>
  <c r="I560" i="54"/>
  <c r="I422" i="54"/>
  <c r="I558" i="54"/>
  <c r="I326" i="54"/>
  <c r="I587" i="54"/>
  <c r="I63" i="54"/>
  <c r="I221" i="54"/>
  <c r="I411" i="54"/>
  <c r="I464" i="54"/>
  <c r="I252" i="54"/>
  <c r="I246" i="54"/>
  <c r="I58" i="54"/>
  <c r="I705" i="54"/>
  <c r="I589" i="54"/>
  <c r="I31" i="54"/>
  <c r="I735" i="54"/>
  <c r="I203" i="54"/>
  <c r="I701" i="54"/>
  <c r="I255" i="54"/>
  <c r="I279" i="54"/>
  <c r="I657" i="54"/>
  <c r="I332" i="54"/>
  <c r="I257" i="54"/>
  <c r="I348" i="54"/>
  <c r="I124" i="54"/>
  <c r="I366" i="54"/>
  <c r="I747" i="54"/>
  <c r="I596" i="54"/>
  <c r="I610" i="54"/>
  <c r="I442" i="54"/>
  <c r="I244" i="54"/>
  <c r="I615" i="54"/>
  <c r="I119" i="54"/>
  <c r="I634" i="54"/>
  <c r="I685" i="54"/>
  <c r="I680" i="54"/>
  <c r="I311" i="54"/>
  <c r="I397" i="54"/>
  <c r="I100" i="54"/>
  <c r="I511" i="54"/>
  <c r="I614" i="54"/>
  <c r="I46" i="54"/>
  <c r="I60" i="54"/>
  <c r="I765" i="54"/>
  <c r="I659" i="54"/>
  <c r="I547" i="54"/>
  <c r="I468" i="54"/>
  <c r="I189" i="54"/>
  <c r="I559" i="54"/>
  <c r="I733" i="54"/>
  <c r="I153" i="54"/>
  <c r="I662" i="54"/>
  <c r="I258" i="54"/>
  <c r="I606" i="54"/>
  <c r="I673" i="54"/>
  <c r="I52" i="54"/>
  <c r="I668" i="54"/>
  <c r="I27" i="54"/>
  <c r="I229" i="54"/>
  <c r="I456" i="54"/>
  <c r="I485" i="54"/>
  <c r="I215" i="54"/>
  <c r="I695" i="54"/>
  <c r="I207" i="54"/>
  <c r="I581" i="54"/>
  <c r="I330" i="54"/>
  <c r="I15" i="54"/>
  <c r="I251" i="54"/>
  <c r="I546" i="54"/>
  <c r="I291" i="54"/>
  <c r="I152" i="54"/>
  <c r="I382" i="54"/>
  <c r="I721" i="54"/>
  <c r="I210" i="54"/>
  <c r="I341" i="54"/>
  <c r="I441" i="54"/>
  <c r="I436" i="54"/>
  <c r="I632" i="54"/>
  <c r="I38" i="54"/>
  <c r="I295" i="54"/>
  <c r="I195" i="54"/>
  <c r="I465" i="54"/>
  <c r="I139" i="54"/>
  <c r="I491" i="54"/>
  <c r="I127" i="54"/>
  <c r="I760" i="54"/>
  <c r="I178" i="54"/>
  <c r="I108" i="54"/>
  <c r="I194" i="54"/>
  <c r="I461" i="54"/>
  <c r="I391" i="54"/>
  <c r="I199" i="54"/>
  <c r="I493" i="54"/>
  <c r="I579" i="54"/>
  <c r="I140" i="54"/>
  <c r="I97" i="54"/>
  <c r="I565" i="54"/>
  <c r="I222" i="54"/>
  <c r="I745" i="54"/>
  <c r="I133" i="54"/>
  <c r="I455" i="54"/>
  <c r="I104" i="54"/>
  <c r="I219" i="54"/>
  <c r="I234" i="54"/>
  <c r="I96" i="54"/>
  <c r="I555" i="54"/>
  <c r="I707" i="54"/>
  <c r="I421" i="54"/>
  <c r="I375" i="54"/>
  <c r="I643" i="54"/>
  <c r="I245" i="54"/>
  <c r="I545" i="54"/>
  <c r="I480" i="54"/>
  <c r="I190" i="54"/>
  <c r="I273" i="54"/>
  <c r="I83" i="54"/>
  <c r="I703" i="54"/>
  <c r="I566" i="54"/>
  <c r="I310" i="54"/>
  <c r="I650" i="54"/>
  <c r="I288" i="54"/>
  <c r="I175" i="54"/>
  <c r="I242" i="54"/>
  <c r="I327" i="54"/>
  <c r="I26" i="54"/>
  <c r="I285" i="54"/>
  <c r="I389" i="54"/>
  <c r="I524" i="54"/>
  <c r="I495" i="54"/>
  <c r="I572" i="54"/>
  <c r="I228" i="54"/>
  <c r="I428" i="54"/>
  <c r="I553" i="54"/>
  <c r="I475" i="54"/>
  <c r="I92" i="54"/>
  <c r="I155" i="54"/>
  <c r="I17" i="54"/>
  <c r="I143" i="54"/>
  <c r="I280" i="54"/>
  <c r="I350" i="54"/>
  <c r="I645" i="54"/>
  <c r="I87" i="54"/>
  <c r="I682" i="54"/>
  <c r="I504" i="54"/>
  <c r="I516" i="54"/>
  <c r="I144" i="54"/>
  <c r="I767" i="54"/>
  <c r="I226" i="54"/>
  <c r="I321" i="54"/>
  <c r="I580" i="54"/>
  <c r="I711" i="54"/>
  <c r="I253" i="54"/>
  <c r="I490" i="54"/>
  <c r="I260" i="54"/>
  <c r="I388" i="54"/>
  <c r="I450" i="54"/>
  <c r="I230" i="54"/>
  <c r="I269" i="54"/>
  <c r="I271" i="54"/>
  <c r="I731" i="54"/>
  <c r="I709" i="54"/>
  <c r="I378" i="54"/>
  <c r="I417" i="54"/>
  <c r="I248" i="54"/>
  <c r="I452" i="54"/>
  <c r="I609" i="54"/>
  <c r="I687" i="54"/>
  <c r="I440" i="54"/>
  <c r="I748" i="54"/>
  <c r="I649" i="54"/>
  <c r="I95" i="54"/>
  <c r="I156" i="54"/>
  <c r="I216" i="54"/>
  <c r="I281" i="54"/>
  <c r="I429" i="54"/>
  <c r="I502" i="54"/>
  <c r="I542" i="54"/>
  <c r="I638" i="54"/>
  <c r="I730" i="54"/>
  <c r="I520" i="54"/>
  <c r="I289" i="54"/>
  <c r="I434" i="54"/>
  <c r="I211" i="54"/>
  <c r="I664" i="54"/>
  <c r="I741" i="54"/>
  <c r="I651" i="54"/>
  <c r="I161" i="54"/>
  <c r="I494" i="54"/>
  <c r="I396" i="54"/>
  <c r="I448" i="54"/>
  <c r="I585" i="54"/>
  <c r="I540" i="54"/>
  <c r="I12" i="54"/>
  <c r="I618" i="54"/>
  <c r="I356" i="54"/>
  <c r="I437" i="54"/>
  <c r="I457" i="54"/>
  <c r="I94" i="54"/>
  <c r="I633" i="54"/>
  <c r="I342" i="54"/>
  <c r="I517" i="54"/>
  <c r="I592" i="54"/>
  <c r="I120" i="54"/>
  <c r="I209" i="54"/>
  <c r="I402" i="54"/>
  <c r="I549" i="54"/>
  <c r="I158" i="54"/>
  <c r="I487" i="54"/>
  <c r="I655" i="54"/>
  <c r="I80" i="54"/>
  <c r="I686" i="54"/>
  <c r="I622" i="54"/>
  <c r="I532" i="54"/>
  <c r="I679" i="54"/>
  <c r="I541" i="54"/>
  <c r="I47" i="54"/>
  <c r="I363" i="54"/>
  <c r="I105" i="54"/>
  <c r="I68" i="54"/>
  <c r="I503" i="54"/>
  <c r="I467" i="54"/>
  <c r="I750" i="54"/>
  <c r="I131" i="54"/>
  <c r="I522" i="54"/>
  <c r="I597" i="54"/>
  <c r="I538" i="54"/>
  <c r="I349" i="54"/>
  <c r="I498" i="54"/>
  <c r="I10" i="54"/>
  <c r="I501" i="54"/>
  <c r="I514" i="54"/>
  <c r="I179" i="54"/>
  <c r="I574" i="54"/>
  <c r="I543" i="54"/>
  <c r="I681" i="54"/>
  <c r="I439" i="54"/>
  <c r="I186" i="54"/>
  <c r="I381" i="54"/>
  <c r="I336" i="54"/>
  <c r="I171" i="54"/>
  <c r="I698" i="54"/>
  <c r="I653" i="54"/>
  <c r="I472" i="54"/>
  <c r="I36" i="54"/>
  <c r="I486" i="54"/>
  <c r="I220" i="54"/>
  <c r="I399" i="54"/>
  <c r="I466" i="54"/>
  <c r="I740" i="54"/>
  <c r="I608" i="54"/>
  <c r="I137" i="54"/>
  <c r="I663" i="54"/>
  <c r="I427" i="54"/>
  <c r="I708" i="54"/>
  <c r="I449" i="54"/>
  <c r="I660" i="54"/>
  <c r="I261" i="54"/>
  <c r="I754" i="54"/>
  <c r="I499" i="54"/>
  <c r="I400" i="54"/>
  <c r="I654" i="54"/>
  <c r="I625" i="54"/>
  <c r="I182" i="54"/>
  <c r="I550" i="54"/>
  <c r="I305" i="54"/>
  <c r="I710" i="54"/>
  <c r="I419" i="54"/>
  <c r="I744" i="54"/>
  <c r="I604" i="54"/>
  <c r="I377" i="54"/>
  <c r="I76" i="54"/>
  <c r="I684" i="54"/>
  <c r="I347" i="54"/>
  <c r="I385" i="54"/>
  <c r="I420" i="54"/>
  <c r="I193" i="54"/>
  <c r="I214" i="54"/>
  <c r="I300" i="54"/>
  <c r="I118" i="54"/>
  <c r="I135" i="54"/>
  <c r="I637" i="54"/>
  <c r="I123" i="54"/>
  <c r="I82" i="54"/>
  <c r="I77" i="54"/>
  <c r="I163" i="54"/>
  <c r="I528" i="54"/>
  <c r="I669" i="54"/>
  <c r="I39" i="54"/>
  <c r="I224" i="54"/>
  <c r="I18" i="54"/>
  <c r="I44" i="54"/>
  <c r="I270" i="54"/>
  <c r="I619" i="54"/>
  <c r="I692" i="54"/>
  <c r="I368" i="54"/>
  <c r="I571" i="54"/>
  <c r="I746" i="54"/>
  <c r="I78" i="54"/>
  <c r="I372" i="54"/>
  <c r="I394" i="54"/>
  <c r="I699" i="54"/>
  <c r="I22" i="54"/>
  <c r="I148" i="54"/>
  <c r="I470" i="54"/>
  <c r="I14" i="54"/>
  <c r="I185" i="54"/>
  <c r="I369" i="54"/>
  <c r="I307" i="54"/>
  <c r="I147" i="54"/>
  <c r="I200" i="54"/>
  <c r="I599" i="54"/>
  <c r="I460" i="54"/>
  <c r="I62" i="54"/>
  <c r="I352" i="54"/>
  <c r="I67" i="54"/>
  <c r="I557" i="54"/>
  <c r="I283" i="54"/>
  <c r="I523" i="54"/>
  <c r="I458" i="54"/>
  <c r="I435" i="54"/>
  <c r="I54" i="54"/>
  <c r="I114" i="54"/>
  <c r="I41" i="54"/>
  <c r="I726" i="54"/>
  <c r="I98" i="54"/>
  <c r="I313" i="54"/>
  <c r="I56" i="54"/>
  <c r="I570" i="54"/>
  <c r="I582" i="54"/>
  <c r="I656" i="54"/>
  <c r="I613" i="54"/>
  <c r="I296" i="54"/>
  <c r="I102" i="54"/>
  <c r="I496" i="54"/>
  <c r="I433" i="54"/>
  <c r="I340" i="54"/>
  <c r="I177" i="54"/>
  <c r="I478" i="54"/>
  <c r="I208" i="54"/>
  <c r="I247" i="54"/>
  <c r="I594" i="54"/>
  <c r="I351" i="54"/>
  <c r="I627" i="54"/>
  <c r="I49" i="54"/>
  <c r="I525" i="54"/>
  <c r="I626" i="54"/>
  <c r="I204" i="54"/>
  <c r="I109" i="54"/>
  <c r="I551" i="54"/>
  <c r="I70" i="54"/>
  <c r="I176" i="54"/>
  <c r="I595" i="54"/>
  <c r="I237" i="54"/>
  <c r="I463" i="54"/>
  <c r="I398" i="54"/>
  <c r="I530" i="54"/>
  <c r="I640" i="54"/>
  <c r="I309" i="54"/>
  <c r="I418" i="54"/>
  <c r="I334" i="54"/>
  <c r="I403" i="54"/>
  <c r="I563" i="54"/>
  <c r="I9" i="54"/>
  <c r="I101" i="54"/>
  <c r="I506" i="54"/>
  <c r="I284" i="54"/>
  <c r="I121" i="54"/>
  <c r="I631" i="54"/>
  <c r="I717" i="54"/>
  <c r="I19" i="54"/>
  <c r="I335" i="54"/>
  <c r="I544" i="54"/>
  <c r="I584" i="54"/>
  <c r="I16" i="54"/>
  <c r="I444" i="54"/>
  <c r="I603" i="54"/>
  <c r="I157" i="54"/>
  <c r="I432" i="54"/>
  <c r="I50" i="54"/>
  <c r="I568" i="54"/>
  <c r="I552" i="54"/>
  <c r="I64" i="54"/>
  <c r="I715" i="54"/>
  <c r="I476" i="54"/>
  <c r="I425" i="54"/>
  <c r="I344" i="54"/>
  <c r="I451" i="54"/>
  <c r="I169" i="54"/>
  <c r="I483" i="54"/>
  <c r="I752" i="54"/>
  <c r="I206" i="54"/>
  <c r="I683" i="54"/>
  <c r="I331" i="54"/>
  <c r="I259" i="54"/>
  <c r="I325" i="54"/>
  <c r="I74" i="54"/>
  <c r="I187" i="54"/>
  <c r="I605" i="54"/>
  <c r="I694" i="54"/>
  <c r="I415" i="54"/>
  <c r="I556" i="54"/>
  <c r="I704" i="54"/>
  <c r="I600" i="54"/>
  <c r="I277" i="54"/>
  <c r="I667" i="54"/>
  <c r="I732" i="54"/>
  <c r="I43" i="54"/>
  <c r="I577" i="54"/>
  <c r="I431" i="54"/>
  <c r="I275" i="54"/>
  <c r="I453" i="54"/>
  <c r="I598" i="54"/>
  <c r="I317" i="54"/>
  <c r="I112" i="54"/>
  <c r="I646" i="54"/>
  <c r="I71" i="54"/>
  <c r="I665" i="54"/>
  <c r="I446" i="54"/>
  <c r="I661" i="54"/>
  <c r="I529" i="54"/>
  <c r="I314" i="54"/>
  <c r="I218" i="54"/>
  <c r="I583" i="54"/>
  <c r="I658" i="54"/>
  <c r="I586" i="54"/>
  <c r="I69" i="54"/>
  <c r="I205" i="54"/>
  <c r="I738" i="54"/>
  <c r="I469" i="54"/>
  <c r="I488" i="54"/>
  <c r="I315" i="54"/>
  <c r="I333" i="54"/>
  <c r="I518" i="54"/>
  <c r="I212" i="54"/>
  <c r="I443" i="54"/>
  <c r="I233" i="54"/>
  <c r="I676" i="54"/>
  <c r="I23" i="54"/>
  <c r="I293" i="54"/>
  <c r="I316" i="54"/>
  <c r="I115" i="54"/>
  <c r="I755" i="54"/>
  <c r="I328" i="54"/>
  <c r="I11" i="54"/>
  <c r="I474" i="54"/>
  <c r="I29" i="54"/>
  <c r="I337" i="54"/>
  <c r="I534" i="54"/>
  <c r="I192" i="54"/>
  <c r="I198" i="54"/>
  <c r="I611" i="54"/>
  <c r="I51" i="54"/>
  <c r="I736" i="54"/>
  <c r="I324" i="54"/>
  <c r="I276" i="54"/>
  <c r="I25" i="54"/>
  <c r="I588" i="54"/>
  <c r="I729" i="54"/>
  <c r="I759" i="54"/>
  <c r="I412" i="54"/>
  <c r="I473" i="54"/>
  <c r="I423" i="54"/>
  <c r="I196" i="54"/>
  <c r="I430" i="54"/>
  <c r="I111" i="54"/>
  <c r="I621" i="54"/>
  <c r="I266" i="54"/>
  <c r="I231" i="54"/>
  <c r="I629" i="54"/>
  <c r="I761" i="54"/>
  <c r="I620" i="54"/>
  <c r="I505" i="54"/>
  <c r="I712" i="54"/>
  <c r="I666" i="54"/>
  <c r="I401" i="54"/>
  <c r="I426" i="54"/>
  <c r="I693" i="54"/>
  <c r="I329" i="54"/>
  <c r="I272" i="54"/>
  <c r="I510" i="54"/>
  <c r="I724" i="54"/>
  <c r="I742" i="54"/>
  <c r="I573" i="54"/>
  <c r="I639" i="54"/>
  <c r="I413" i="54"/>
  <c r="I647" i="54"/>
  <c r="I287" i="54"/>
  <c r="I696" i="54"/>
  <c r="I286" i="54"/>
  <c r="I303" i="54"/>
  <c r="I151" i="54"/>
  <c r="I35" i="54"/>
  <c r="I766" i="54"/>
  <c r="I360" i="54"/>
  <c r="I299" i="54"/>
  <c r="I250" i="54"/>
  <c r="I42" i="54"/>
  <c r="I79" i="54"/>
  <c r="I183" i="54"/>
  <c r="I763" i="54"/>
  <c r="I304" i="54"/>
  <c r="I290" i="54"/>
  <c r="I578" i="54"/>
  <c r="I734" i="54"/>
  <c r="I364" i="54"/>
  <c r="I107" i="54"/>
  <c r="I445" i="54"/>
  <c r="I591" i="54"/>
  <c r="I110" i="54"/>
  <c r="I408" i="54"/>
  <c r="I202" i="54"/>
  <c r="I28" i="54"/>
  <c r="I162" i="54"/>
  <c r="I180" i="54"/>
  <c r="I181" i="54"/>
  <c r="I757" i="54"/>
  <c r="I636" i="54"/>
  <c r="I263" i="54"/>
  <c r="I166" i="54"/>
  <c r="I484" i="54"/>
  <c r="I301" i="54"/>
  <c r="I644" i="54"/>
  <c r="I641" i="54"/>
  <c r="I424" i="54"/>
  <c r="I141" i="54"/>
  <c r="I697" i="54"/>
  <c r="I471" i="54"/>
  <c r="I345" i="54"/>
  <c r="I628" i="54"/>
  <c r="I688" i="54"/>
  <c r="I149" i="54"/>
  <c r="I217" i="54"/>
  <c r="I130" i="54"/>
  <c r="I482" i="54"/>
  <c r="J513" i="54"/>
  <c r="J32" i="54"/>
  <c r="J239" i="54"/>
  <c r="J459" i="54"/>
  <c r="J700" i="54"/>
  <c r="J72" i="54"/>
  <c r="J73" i="54"/>
  <c r="J353" i="54"/>
  <c r="J274" i="54"/>
  <c r="J624" i="54"/>
  <c r="J197" i="54"/>
  <c r="J358" i="54"/>
  <c r="J677" i="54"/>
  <c r="J706" i="54"/>
  <c r="J536" i="54"/>
  <c r="J390" i="54"/>
  <c r="J393" i="54"/>
  <c r="J256" i="54"/>
  <c r="J648" i="54"/>
  <c r="J387" i="54"/>
  <c r="J380" i="54"/>
  <c r="J569" i="54"/>
  <c r="J590" i="54"/>
  <c r="J383" i="54"/>
  <c r="J227" i="54"/>
  <c r="J737" i="54"/>
  <c r="J238" i="54"/>
  <c r="J410" i="54"/>
  <c r="J718" i="54"/>
  <c r="J521" i="54"/>
  <c r="J268" i="54"/>
  <c r="J332" i="54"/>
  <c r="J257" i="54"/>
  <c r="J366" i="54"/>
  <c r="J747" i="54"/>
  <c r="J610" i="54"/>
  <c r="J442" i="54"/>
  <c r="J244" i="54"/>
  <c r="J615" i="54"/>
  <c r="J119" i="54"/>
  <c r="J634" i="54"/>
  <c r="J685" i="54"/>
  <c r="J100" i="54"/>
  <c r="J511" i="54"/>
  <c r="J614" i="54"/>
  <c r="J46" i="54"/>
  <c r="J659" i="54"/>
  <c r="J468" i="54"/>
  <c r="J668" i="54"/>
  <c r="J27" i="54"/>
  <c r="J456" i="54"/>
  <c r="J485" i="54"/>
  <c r="J207" i="54"/>
  <c r="J581" i="54"/>
  <c r="J330" i="54"/>
  <c r="J15" i="54"/>
  <c r="J546" i="54"/>
  <c r="J291" i="54"/>
  <c r="J152" i="54"/>
  <c r="J382" i="54"/>
  <c r="J341" i="54"/>
  <c r="J436" i="54"/>
  <c r="J632" i="54"/>
  <c r="J295" i="54"/>
  <c r="J195" i="54"/>
  <c r="J465" i="54"/>
  <c r="J139" i="54"/>
  <c r="J127" i="54"/>
  <c r="J760" i="54"/>
  <c r="J178" i="54"/>
  <c r="J194" i="54"/>
  <c r="J199" i="54"/>
  <c r="J493" i="54"/>
  <c r="J97" i="54"/>
  <c r="J565" i="54"/>
  <c r="J222" i="54"/>
  <c r="J745" i="54"/>
  <c r="J133" i="54"/>
  <c r="J455" i="54"/>
  <c r="J234" i="54"/>
  <c r="J707" i="54"/>
  <c r="J421" i="54"/>
  <c r="J375" i="54"/>
  <c r="J643" i="54"/>
  <c r="J545" i="54"/>
  <c r="J480" i="54"/>
  <c r="J190" i="54"/>
  <c r="J566" i="54"/>
  <c r="J310" i="54"/>
  <c r="J175" i="54"/>
  <c r="J242" i="54"/>
  <c r="J327" i="54"/>
  <c r="J285" i="54"/>
  <c r="J389" i="54"/>
  <c r="J524" i="54"/>
  <c r="J495" i="54"/>
  <c r="J572" i="54"/>
  <c r="J428" i="54"/>
  <c r="J475" i="54"/>
  <c r="J155" i="54"/>
  <c r="J17" i="54"/>
  <c r="J280" i="54"/>
  <c r="J350" i="54"/>
  <c r="J682" i="54"/>
  <c r="J504" i="54"/>
  <c r="J580" i="54"/>
  <c r="J450" i="54"/>
  <c r="J271" i="54"/>
  <c r="J731" i="54"/>
  <c r="J709" i="54"/>
  <c r="J378" i="54"/>
  <c r="J417" i="54"/>
  <c r="J248" i="54"/>
  <c r="J452" i="54"/>
  <c r="J687" i="54"/>
  <c r="J748" i="54"/>
  <c r="J95" i="54"/>
  <c r="J156" i="54"/>
  <c r="J216" i="54"/>
  <c r="J281" i="54"/>
  <c r="J429" i="54"/>
  <c r="J502" i="54"/>
  <c r="J520" i="54"/>
  <c r="J289" i="54"/>
  <c r="J664" i="54"/>
  <c r="J161" i="54"/>
  <c r="J540" i="54"/>
  <c r="J12" i="54"/>
  <c r="J618" i="54"/>
  <c r="J356" i="54"/>
  <c r="J437" i="54"/>
  <c r="J457" i="54"/>
  <c r="J94" i="54"/>
  <c r="J633" i="54"/>
  <c r="J342" i="54"/>
  <c r="J517" i="54"/>
  <c r="J592" i="54"/>
  <c r="J209" i="54"/>
  <c r="J402" i="54"/>
  <c r="J655" i="54"/>
  <c r="J532" i="54"/>
  <c r="J47" i="54"/>
  <c r="J363" i="54"/>
  <c r="J105" i="54"/>
  <c r="J68" i="54"/>
  <c r="J467" i="54"/>
  <c r="J131" i="54"/>
  <c r="J522" i="54"/>
  <c r="J597" i="54"/>
  <c r="J538" i="54"/>
  <c r="J10" i="54"/>
  <c r="J501" i="54"/>
  <c r="J681" i="54"/>
  <c r="J439" i="54"/>
  <c r="J186" i="54"/>
  <c r="J381" i="54"/>
  <c r="J336" i="54"/>
  <c r="J171" i="54"/>
  <c r="J37" i="54"/>
  <c r="J240" i="54"/>
  <c r="J567" i="54"/>
  <c r="J728" i="54"/>
  <c r="J223" i="54"/>
  <c r="J716" i="54"/>
  <c r="J373" i="54"/>
  <c r="J134" i="54"/>
  <c r="J357" i="54"/>
  <c r="J462" i="54"/>
  <c r="J201" i="54"/>
  <c r="J81" i="54"/>
  <c r="J254" i="54"/>
  <c r="J45" i="54"/>
  <c r="J65" i="54"/>
  <c r="J40" i="54"/>
  <c r="J8" i="54"/>
  <c r="J125" i="54"/>
  <c r="J489" i="54"/>
  <c r="J145" i="54"/>
  <c r="J48" i="54"/>
  <c r="J160" i="54"/>
  <c r="J384" i="54"/>
  <c r="J294" i="54"/>
  <c r="J526" i="54"/>
  <c r="J379" i="54"/>
  <c r="J492" i="54"/>
  <c r="J132" i="54"/>
  <c r="J725" i="54"/>
  <c r="J500" i="54"/>
  <c r="J172" i="54"/>
  <c r="J616" i="54"/>
  <c r="J362" i="54"/>
  <c r="J142" i="54"/>
  <c r="J719" i="54"/>
  <c r="J539" i="54"/>
  <c r="J122" i="54"/>
  <c r="J416" i="54"/>
  <c r="J727" i="54"/>
  <c r="J751" i="54"/>
  <c r="J713" i="54"/>
  <c r="J562" i="54"/>
  <c r="J676" i="54"/>
  <c r="J53" i="54"/>
  <c r="J494" i="54"/>
  <c r="J446" i="54"/>
  <c r="I106" i="54"/>
  <c r="J509" i="54"/>
  <c r="J548" i="54"/>
  <c r="J605" i="54"/>
  <c r="J249" i="54"/>
  <c r="I723" i="54"/>
  <c r="J262" i="54"/>
  <c r="J114" i="54"/>
  <c r="J602" i="54"/>
  <c r="I355" i="54"/>
  <c r="J116" i="54"/>
  <c r="J672" i="54"/>
  <c r="J419" i="54"/>
  <c r="J138" i="54"/>
  <c r="I630" i="54"/>
  <c r="J451" i="54"/>
  <c r="I292" i="54"/>
  <c r="J315" i="54"/>
  <c r="I691" i="54"/>
  <c r="J61" i="54"/>
  <c r="J552" i="54"/>
  <c r="J556" i="54"/>
  <c r="J656" i="54"/>
  <c r="J153" i="54"/>
  <c r="J140" i="54"/>
  <c r="I86" i="54"/>
  <c r="J431" i="54"/>
  <c r="J203" i="54"/>
  <c r="J260" i="54"/>
  <c r="J730" i="54"/>
  <c r="J507" i="54"/>
  <c r="J57" i="54"/>
  <c r="I762" i="54"/>
  <c r="J43" i="54"/>
  <c r="J241" i="54"/>
  <c r="I447" i="54"/>
  <c r="J487" i="54"/>
  <c r="J126" i="54"/>
  <c r="J549" i="54"/>
  <c r="I477" i="54"/>
  <c r="J607" i="54"/>
  <c r="J595" i="54"/>
  <c r="I84" i="54"/>
  <c r="J85" i="54"/>
  <c r="J523" i="54"/>
  <c r="I623" i="54"/>
  <c r="J458" i="54"/>
  <c r="J741" i="54"/>
  <c r="J168" i="54"/>
  <c r="J376" i="54"/>
  <c r="J665" i="54"/>
  <c r="J344" i="54"/>
  <c r="I354" i="54"/>
  <c r="J652" i="54"/>
  <c r="J443" i="54"/>
  <c r="J371" i="54"/>
  <c r="J49" i="54"/>
  <c r="J678" i="54"/>
  <c r="J52" i="54"/>
  <c r="I756" i="54"/>
  <c r="J396" i="54"/>
  <c r="J93" i="54"/>
  <c r="J440" i="54"/>
  <c r="I758" i="54"/>
  <c r="J333" i="54"/>
  <c r="J702" i="54"/>
  <c r="J159" i="54"/>
  <c r="J560" i="54"/>
  <c r="J753" i="54"/>
  <c r="J158" i="54"/>
  <c r="J286" i="54"/>
  <c r="J322" i="54"/>
  <c r="J574" i="54"/>
  <c r="I405" i="54"/>
  <c r="J278" i="54"/>
  <c r="J83" i="54"/>
  <c r="J589" i="54"/>
  <c r="I339" i="54"/>
  <c r="J637" i="54"/>
  <c r="I170" i="54"/>
  <c r="J620" i="54"/>
  <c r="J326" i="54"/>
  <c r="J577" i="54"/>
  <c r="I146" i="54"/>
  <c r="J31" i="54"/>
  <c r="J102" i="54"/>
  <c r="J253" i="54"/>
  <c r="J144" i="54"/>
  <c r="I739" i="54"/>
  <c r="J544" i="54"/>
  <c r="J527" i="54"/>
  <c r="J208" i="54"/>
  <c r="J733" i="54"/>
  <c r="J568" i="54"/>
  <c r="I323" i="54"/>
  <c r="J335" i="54"/>
  <c r="J338" i="54"/>
  <c r="I167" i="54"/>
  <c r="J66" i="54"/>
  <c r="I184" i="54"/>
  <c r="J703" i="54"/>
  <c r="J150" i="54"/>
  <c r="I593" i="54"/>
  <c r="J348" i="54"/>
  <c r="J288" i="54"/>
  <c r="J720" i="54"/>
  <c r="J232" i="54"/>
  <c r="J298" i="54"/>
  <c r="J143" i="54"/>
  <c r="J503" i="54"/>
  <c r="J724" i="54"/>
  <c r="J671" i="54"/>
  <c r="J69" i="54"/>
  <c r="J469" i="54"/>
  <c r="J584" i="54"/>
  <c r="I764" i="54"/>
  <c r="J564" i="54"/>
  <c r="J185" i="54"/>
  <c r="I612" i="54"/>
  <c r="J25" i="54"/>
  <c r="J228" i="54"/>
  <c r="J622" i="54"/>
  <c r="J245" i="54"/>
  <c r="J543" i="54"/>
  <c r="J651" i="54"/>
  <c r="J647" i="54"/>
  <c r="J588" i="54"/>
  <c r="J21" i="54"/>
  <c r="J370" i="54"/>
  <c r="I235" i="54"/>
  <c r="J767" i="54"/>
  <c r="J62" i="54"/>
  <c r="J629" i="54"/>
  <c r="I576" i="54"/>
  <c r="J732" i="54"/>
  <c r="J411" i="54"/>
  <c r="J305" i="54"/>
  <c r="J88" i="54"/>
  <c r="J264" i="54"/>
  <c r="J395" i="54"/>
  <c r="J561" i="54"/>
  <c r="I59" i="54"/>
  <c r="J537" i="54"/>
  <c r="I154" i="54"/>
  <c r="J306" i="54"/>
  <c r="J230" i="54"/>
  <c r="I30" i="54"/>
  <c r="J749" i="54"/>
  <c r="J16" i="54"/>
  <c r="J658" i="54"/>
  <c r="I34" i="54"/>
  <c r="J361" i="54"/>
  <c r="J585" i="54"/>
  <c r="J743" i="54"/>
  <c r="J541" i="54"/>
  <c r="J722" i="54"/>
  <c r="J529" i="54"/>
  <c r="I642" i="54"/>
  <c r="J559" i="54"/>
  <c r="J388" i="54"/>
  <c r="J690" i="54"/>
  <c r="J573" i="54"/>
  <c r="I91" i="54"/>
  <c r="J649" i="54"/>
  <c r="J331" i="54"/>
  <c r="J243" i="54"/>
  <c r="J55" i="54"/>
  <c r="J308" i="54"/>
  <c r="I438" i="54"/>
  <c r="J673" i="54"/>
  <c r="J558" i="54"/>
  <c r="J464" i="54"/>
  <c r="J210" i="54"/>
  <c r="J176" i="54"/>
  <c r="I689" i="54"/>
  <c r="J721" i="54"/>
  <c r="I481" i="54"/>
  <c r="J258" i="54"/>
  <c r="J754" i="54"/>
  <c r="J251" i="54"/>
  <c r="I129" i="54"/>
  <c r="J318" i="54"/>
  <c r="I365" i="54"/>
  <c r="J528" i="54"/>
  <c r="I670" i="54"/>
  <c r="J551" i="54"/>
  <c r="J26" i="54"/>
  <c r="J650" i="54"/>
  <c r="J409" i="54"/>
  <c r="J557" i="54"/>
  <c r="J33" i="54"/>
  <c r="J80" i="54"/>
  <c r="I531" i="54"/>
  <c r="J165" i="54"/>
  <c r="J283" i="54"/>
  <c r="I343" i="54"/>
  <c r="J74" i="54"/>
  <c r="I497" i="54"/>
  <c r="J297" i="54"/>
  <c r="J534" i="54"/>
  <c r="J710" i="54"/>
  <c r="I99" i="54"/>
  <c r="J414" i="54"/>
  <c r="I213" i="54"/>
  <c r="J693" i="54"/>
  <c r="J686" i="54"/>
  <c r="J22" i="54"/>
  <c r="I601" i="54"/>
  <c r="J617" i="54"/>
  <c r="I454" i="54"/>
  <c r="J491" i="54"/>
  <c r="J461" i="54"/>
  <c r="I103" i="54"/>
  <c r="J631" i="54"/>
  <c r="J740" i="54"/>
  <c r="I267" i="54"/>
  <c r="J519" i="54"/>
  <c r="J225" i="54"/>
  <c r="J189" i="54"/>
  <c r="J169" i="54"/>
  <c r="J579" i="54"/>
  <c r="I37" i="54"/>
  <c r="I240" i="54"/>
  <c r="I567" i="54"/>
  <c r="I728" i="54"/>
  <c r="I223" i="54"/>
  <c r="I716" i="54"/>
  <c r="I373" i="54"/>
  <c r="I134" i="54"/>
  <c r="I357" i="54"/>
  <c r="I462" i="54"/>
  <c r="I201" i="54"/>
  <c r="I81" i="54"/>
  <c r="I254" i="54"/>
  <c r="I45" i="54"/>
  <c r="I65" i="54"/>
  <c r="I40" i="54"/>
  <c r="I8" i="54"/>
  <c r="I125" i="54"/>
  <c r="I489" i="54"/>
  <c r="I145" i="54"/>
  <c r="I48" i="54"/>
  <c r="I160" i="54"/>
  <c r="I384" i="54"/>
  <c r="I294" i="54"/>
  <c r="I526" i="54"/>
  <c r="I379" i="54"/>
  <c r="I492" i="54"/>
  <c r="I132" i="54"/>
  <c r="I725" i="54"/>
  <c r="I500" i="54"/>
  <c r="I172" i="54"/>
  <c r="I616" i="54"/>
  <c r="I362" i="54"/>
  <c r="I142" i="54"/>
  <c r="I719" i="54"/>
  <c r="I539" i="54"/>
  <c r="I122" i="54"/>
  <c r="I416" i="54"/>
  <c r="I727" i="54"/>
  <c r="I751" i="54"/>
  <c r="I713" i="54"/>
  <c r="I562" i="54"/>
  <c r="J479" i="54"/>
  <c r="J367" i="54"/>
  <c r="J386" i="54"/>
  <c r="J422" i="54"/>
  <c r="J587" i="54"/>
  <c r="J252" i="54"/>
  <c r="J246" i="54"/>
  <c r="J705" i="54"/>
  <c r="J735" i="54"/>
  <c r="J701" i="54"/>
  <c r="J255" i="54"/>
  <c r="J279" i="54"/>
  <c r="J698" i="54"/>
  <c r="J653" i="54"/>
  <c r="J472" i="54"/>
  <c r="J36" i="54"/>
  <c r="J486" i="54"/>
  <c r="J220" i="54"/>
  <c r="J466" i="54"/>
  <c r="J608" i="54"/>
  <c r="J663" i="54"/>
  <c r="J708" i="54"/>
  <c r="J449" i="54"/>
  <c r="J660" i="54"/>
  <c r="J261" i="54"/>
  <c r="J625" i="54"/>
  <c r="J182" i="54"/>
  <c r="J550" i="54"/>
  <c r="J604" i="54"/>
  <c r="J377" i="54"/>
  <c r="J684" i="54"/>
  <c r="J385" i="54"/>
  <c r="J193" i="54"/>
  <c r="J214" i="54"/>
  <c r="J300" i="54"/>
  <c r="J118" i="54"/>
  <c r="J135" i="54"/>
  <c r="J82" i="54"/>
  <c r="J77" i="54"/>
  <c r="J163" i="54"/>
  <c r="J669" i="54"/>
  <c r="J18" i="54"/>
  <c r="J619" i="54"/>
  <c r="J692" i="54"/>
  <c r="J368" i="54"/>
  <c r="J746" i="54"/>
  <c r="J78" i="54"/>
  <c r="J394" i="54"/>
  <c r="J699" i="54"/>
  <c r="J470" i="54"/>
  <c r="J147" i="54"/>
  <c r="J460" i="54"/>
  <c r="J352" i="54"/>
  <c r="J67" i="54"/>
  <c r="J435" i="54"/>
  <c r="J54" i="54"/>
  <c r="J41" i="54"/>
  <c r="J98" i="54"/>
  <c r="J313" i="54"/>
  <c r="J496" i="54"/>
  <c r="J433" i="54"/>
  <c r="J478" i="54"/>
  <c r="J247" i="54"/>
  <c r="J594" i="54"/>
  <c r="J627" i="54"/>
  <c r="J525" i="54"/>
  <c r="J626" i="54"/>
  <c r="J204" i="54"/>
  <c r="J109" i="54"/>
  <c r="J70" i="54"/>
  <c r="J237" i="54"/>
  <c r="J463" i="54"/>
  <c r="J398" i="54"/>
  <c r="J530" i="54"/>
  <c r="J418" i="54"/>
  <c r="J334" i="54"/>
  <c r="J403" i="54"/>
  <c r="J563" i="54"/>
  <c r="J9" i="54"/>
  <c r="J101" i="54"/>
  <c r="J506" i="54"/>
  <c r="J284" i="54"/>
  <c r="J121" i="54"/>
  <c r="J717" i="54"/>
  <c r="J19" i="54"/>
  <c r="J444" i="54"/>
  <c r="J603" i="54"/>
  <c r="J432" i="54"/>
  <c r="J50" i="54"/>
  <c r="J64" i="54"/>
  <c r="J476" i="54"/>
  <c r="J425" i="54"/>
  <c r="J483" i="54"/>
  <c r="J752" i="54"/>
  <c r="J206" i="54"/>
  <c r="J683" i="54"/>
  <c r="J694" i="54"/>
  <c r="J704" i="54"/>
  <c r="J600" i="54"/>
  <c r="J277" i="54"/>
  <c r="J667" i="54"/>
  <c r="J453" i="54"/>
  <c r="J598" i="54"/>
  <c r="J317" i="54"/>
  <c r="J112" i="54"/>
  <c r="J71" i="54"/>
  <c r="J314" i="54"/>
  <c r="J218" i="54"/>
  <c r="J583" i="54"/>
  <c r="J586" i="54"/>
  <c r="J205" i="54"/>
  <c r="J738" i="54"/>
  <c r="J518" i="54"/>
  <c r="J23" i="54"/>
  <c r="J316" i="54"/>
  <c r="J755" i="54"/>
  <c r="J328" i="54"/>
  <c r="J11" i="54"/>
  <c r="J474" i="54"/>
  <c r="J29" i="54"/>
  <c r="J192" i="54"/>
  <c r="J611" i="54"/>
  <c r="J51" i="54"/>
  <c r="J276" i="54"/>
  <c r="J729" i="54"/>
  <c r="J412" i="54"/>
  <c r="J473" i="54"/>
  <c r="J423" i="54"/>
  <c r="J231" i="54"/>
  <c r="J761" i="54"/>
  <c r="J505" i="54"/>
  <c r="J712" i="54"/>
  <c r="J666" i="54"/>
  <c r="J401" i="54"/>
  <c r="J329" i="54"/>
  <c r="J272" i="54"/>
  <c r="J510" i="54"/>
  <c r="J413" i="54"/>
  <c r="J287" i="54"/>
  <c r="J696" i="54"/>
  <c r="J35" i="54"/>
  <c r="J360" i="54"/>
  <c r="J299" i="54"/>
  <c r="J250" i="54"/>
  <c r="J42" i="54"/>
  <c r="J79" i="54"/>
  <c r="J183" i="54"/>
  <c r="J763" i="54"/>
  <c r="J304" i="54"/>
  <c r="J290" i="54"/>
  <c r="J578" i="54"/>
  <c r="J734" i="54"/>
  <c r="J364" i="54"/>
  <c r="J107" i="54"/>
  <c r="J445" i="54"/>
  <c r="J591" i="54"/>
  <c r="J110" i="54"/>
  <c r="J408" i="54"/>
  <c r="J202" i="54"/>
  <c r="J28" i="54"/>
  <c r="J162" i="54"/>
  <c r="J180" i="54"/>
  <c r="J181" i="54"/>
  <c r="J757" i="54"/>
  <c r="J636" i="54"/>
  <c r="J263" i="54"/>
  <c r="J166" i="54"/>
  <c r="J484" i="54"/>
  <c r="J301" i="54"/>
  <c r="J644" i="54"/>
  <c r="J641" i="54"/>
  <c r="J424" i="54"/>
  <c r="J141" i="54"/>
  <c r="J697" i="54"/>
  <c r="J471" i="54"/>
  <c r="J345" i="54"/>
  <c r="J628" i="54"/>
  <c r="J688" i="54"/>
  <c r="J149" i="54"/>
  <c r="J217" i="54"/>
  <c r="J130" i="54"/>
  <c r="J482" i="54"/>
  <c r="J638" i="54"/>
  <c r="J233" i="54"/>
  <c r="I53" i="54"/>
  <c r="J400" i="54"/>
  <c r="J108" i="54"/>
  <c r="J106" i="54"/>
  <c r="I509" i="54"/>
  <c r="J89" i="54"/>
  <c r="J555" i="54"/>
  <c r="J680" i="54"/>
  <c r="J723" i="54"/>
  <c r="I262" i="54"/>
  <c r="J369" i="54"/>
  <c r="J325" i="54"/>
  <c r="J355" i="54"/>
  <c r="J372" i="54"/>
  <c r="I672" i="54"/>
  <c r="J750" i="54"/>
  <c r="J571" i="54"/>
  <c r="J630" i="54"/>
  <c r="J292" i="54"/>
  <c r="J691" i="54"/>
  <c r="I61" i="54"/>
  <c r="J265" i="54"/>
  <c r="J56" i="54"/>
  <c r="J58" i="54"/>
  <c r="J320" i="54"/>
  <c r="J337" i="54"/>
  <c r="J86" i="54"/>
  <c r="J266" i="54"/>
  <c r="J87" i="54"/>
  <c r="J499" i="54"/>
  <c r="J427" i="54"/>
  <c r="I507" i="54"/>
  <c r="J744" i="54"/>
  <c r="J762" i="54"/>
  <c r="J39" i="54"/>
  <c r="J215" i="54"/>
  <c r="I241" i="54"/>
  <c r="J447" i="54"/>
  <c r="J766" i="54"/>
  <c r="I126" i="54"/>
  <c r="J309" i="54"/>
  <c r="J477" i="54"/>
  <c r="I136" i="54"/>
  <c r="J542" i="54"/>
  <c r="I607" i="54"/>
  <c r="J96" i="54"/>
  <c r="J84" i="54"/>
  <c r="I85" i="54"/>
  <c r="J599" i="54"/>
  <c r="J623" i="54"/>
  <c r="J293" i="54"/>
  <c r="J296" i="54"/>
  <c r="I168" i="54"/>
  <c r="J570" i="54"/>
  <c r="I376" i="54"/>
  <c r="J392" i="54"/>
  <c r="J312" i="54"/>
  <c r="J354" i="54"/>
  <c r="I652" i="54"/>
  <c r="J609" i="54"/>
  <c r="I554" i="54"/>
  <c r="J490" i="54"/>
  <c r="J621" i="54"/>
  <c r="J200" i="54"/>
  <c r="J711" i="54"/>
  <c r="I678" i="54"/>
  <c r="J488" i="54"/>
  <c r="J756" i="54"/>
  <c r="J514" i="54"/>
  <c r="I93" i="54"/>
  <c r="J273" i="54"/>
  <c r="J758" i="54"/>
  <c r="J104" i="54"/>
  <c r="I702" i="54"/>
  <c r="J219" i="54"/>
  <c r="I159" i="54"/>
  <c r="J212" i="54"/>
  <c r="J404" i="54"/>
  <c r="I753" i="54"/>
  <c r="J120" i="54"/>
  <c r="J198" i="54"/>
  <c r="J76" i="54"/>
  <c r="I322" i="54"/>
  <c r="J92" i="54"/>
  <c r="J405" i="54"/>
  <c r="J269" i="54"/>
  <c r="J187" i="54"/>
  <c r="J512" i="54"/>
  <c r="I282" i="54"/>
  <c r="J339" i="54"/>
  <c r="J170" i="54"/>
  <c r="J177" i="54"/>
  <c r="J516" i="54"/>
  <c r="J146" i="54"/>
  <c r="J44" i="54"/>
  <c r="J613" i="54"/>
  <c r="J123" i="54"/>
  <c r="J739" i="54"/>
  <c r="J639" i="54"/>
  <c r="J349" i="54"/>
  <c r="J226" i="54"/>
  <c r="J179" i="54"/>
  <c r="J323" i="54"/>
  <c r="J151" i="54"/>
  <c r="J167" i="54"/>
  <c r="I66" i="54"/>
  <c r="J184" i="54"/>
  <c r="J319" i="54"/>
  <c r="J593" i="54"/>
  <c r="J547" i="54"/>
  <c r="J303" i="54"/>
  <c r="J645" i="54"/>
  <c r="J695" i="54"/>
  <c r="I232" i="54"/>
  <c r="J715" i="54"/>
  <c r="I188" i="54"/>
  <c r="J635" i="54"/>
  <c r="I298" i="54"/>
  <c r="J229" i="54"/>
  <c r="J426" i="54"/>
  <c r="J321" i="54"/>
  <c r="J111" i="54"/>
  <c r="J340" i="54"/>
  <c r="J137" i="54"/>
  <c r="J13" i="54"/>
  <c r="J764" i="54"/>
  <c r="J346" i="54"/>
  <c r="J612" i="54"/>
  <c r="J646" i="54"/>
  <c r="J224" i="54"/>
  <c r="J374" i="54"/>
  <c r="J307" i="54"/>
  <c r="J714" i="54"/>
  <c r="J391" i="54"/>
  <c r="J430" i="54"/>
  <c r="J657" i="54"/>
  <c r="I21" i="54"/>
  <c r="J415" i="54"/>
  <c r="I370" i="54"/>
  <c r="J235" i="54"/>
  <c r="J420" i="54"/>
  <c r="J236" i="54"/>
  <c r="J441" i="54"/>
  <c r="J576" i="54"/>
  <c r="J535" i="54"/>
  <c r="J661" i="54"/>
  <c r="J679" i="54"/>
  <c r="J311" i="54"/>
  <c r="J157" i="54"/>
  <c r="J726" i="54"/>
  <c r="I561" i="54"/>
  <c r="J59" i="54"/>
  <c r="I537" i="54"/>
  <c r="J154" i="54"/>
  <c r="I306" i="54"/>
  <c r="J498" i="54"/>
  <c r="J30" i="54"/>
  <c r="J259" i="54"/>
  <c r="J742" i="54"/>
  <c r="J34" i="54"/>
  <c r="I361" i="54"/>
  <c r="J662" i="54"/>
  <c r="J397" i="54"/>
  <c r="J533" i="54"/>
  <c r="J221" i="54"/>
  <c r="J270" i="54"/>
  <c r="J642" i="54"/>
  <c r="J448" i="54"/>
  <c r="J38" i="54"/>
  <c r="I690" i="54"/>
  <c r="J399" i="54"/>
  <c r="J91" i="54"/>
  <c r="J515" i="54"/>
  <c r="J553" i="54"/>
  <c r="I243" i="54"/>
  <c r="J14" i="54"/>
  <c r="I55" i="54"/>
  <c r="J63" i="54"/>
  <c r="I308" i="54"/>
  <c r="J438" i="54"/>
  <c r="J654" i="54"/>
  <c r="J640" i="54"/>
  <c r="J115" i="54"/>
  <c r="J324" i="54"/>
  <c r="J689" i="54"/>
  <c r="J481" i="54"/>
  <c r="J351" i="54"/>
  <c r="J759" i="54"/>
  <c r="J129" i="54"/>
  <c r="I318" i="54"/>
  <c r="J365" i="54"/>
  <c r="J670" i="54"/>
  <c r="J75" i="54"/>
  <c r="J128" i="54"/>
  <c r="J434" i="54"/>
  <c r="I409" i="54"/>
  <c r="J582" i="54"/>
  <c r="J674" i="54"/>
  <c r="I33" i="54"/>
  <c r="J124" i="54"/>
  <c r="J531" i="54"/>
  <c r="I165" i="54"/>
  <c r="J196" i="54"/>
  <c r="J343" i="54"/>
  <c r="J497" i="54"/>
  <c r="I297" i="54"/>
  <c r="J211" i="54"/>
  <c r="J60" i="54"/>
  <c r="J99" i="54"/>
  <c r="I414" i="54"/>
  <c r="J213" i="54"/>
  <c r="J302" i="54"/>
  <c r="J275" i="54"/>
  <c r="J601" i="54"/>
  <c r="I617" i="54"/>
  <c r="J454" i="54"/>
  <c r="J736" i="54"/>
  <c r="J103" i="54"/>
  <c r="J596" i="54"/>
  <c r="J267" i="54"/>
  <c r="I519" i="54"/>
  <c r="J765" i="54"/>
  <c r="J606" i="54"/>
  <c r="J24" i="54"/>
  <c r="J347" i="54"/>
  <c r="J148" i="54"/>
  <c r="B749" i="54" l="1"/>
  <c r="B239" i="54"/>
  <c r="B116" i="54"/>
  <c r="B278" i="54"/>
  <c r="B72" i="54"/>
  <c r="B353" i="54"/>
  <c r="B720" i="54"/>
  <c r="B225" i="54"/>
  <c r="B128" i="54"/>
  <c r="B197" i="54"/>
  <c r="B358" i="54"/>
  <c r="B264" i="54"/>
  <c r="B706" i="54"/>
  <c r="B536" i="54"/>
  <c r="B89" i="54"/>
  <c r="B75" i="54"/>
  <c r="B648" i="54"/>
  <c r="B265" i="54"/>
  <c r="B380" i="54"/>
  <c r="B569" i="54"/>
  <c r="B590" i="54"/>
  <c r="B671" i="54"/>
  <c r="B383" i="54"/>
  <c r="B227" i="54"/>
  <c r="B395" i="54"/>
  <c r="B535" i="54"/>
  <c r="B602" i="54"/>
  <c r="B548" i="54"/>
  <c r="B737" i="54"/>
  <c r="B320" i="54"/>
  <c r="B249" i="54"/>
  <c r="B564" i="54"/>
  <c r="B404" i="54"/>
  <c r="B319" i="54"/>
  <c r="B238" i="54"/>
  <c r="B512" i="54"/>
  <c r="B674" i="54"/>
  <c r="B338" i="54"/>
  <c r="B138" i="54"/>
  <c r="B410" i="54"/>
  <c r="B718" i="54"/>
  <c r="B527" i="54"/>
  <c r="B521" i="54"/>
  <c r="B268" i="54"/>
  <c r="B722" i="54"/>
  <c r="B657" i="54"/>
  <c r="B332" i="54"/>
  <c r="B257" i="54"/>
  <c r="B348" i="54"/>
  <c r="B124" i="54"/>
  <c r="B366" i="54"/>
  <c r="B747" i="54"/>
  <c r="B596" i="54"/>
  <c r="B610" i="54"/>
  <c r="B442" i="54"/>
  <c r="B244" i="54"/>
  <c r="B615" i="54"/>
  <c r="B119" i="54"/>
  <c r="B634" i="54"/>
  <c r="B685" i="54"/>
  <c r="B680" i="54"/>
  <c r="B311" i="54"/>
  <c r="B397" i="54"/>
  <c r="B100" i="54"/>
  <c r="B511" i="54"/>
  <c r="B614" i="54"/>
  <c r="B46" i="54"/>
  <c r="B60" i="54"/>
  <c r="B765" i="54"/>
  <c r="B659" i="54"/>
  <c r="B547" i="54"/>
  <c r="B468" i="54"/>
  <c r="B189" i="54"/>
  <c r="B559" i="54"/>
  <c r="B733" i="54"/>
  <c r="B153" i="54"/>
  <c r="B662" i="54"/>
  <c r="B258" i="54"/>
  <c r="B606" i="54"/>
  <c r="B673" i="54"/>
  <c r="B52" i="54"/>
  <c r="B668" i="54"/>
  <c r="B27" i="54"/>
  <c r="B229" i="54"/>
  <c r="B456" i="54"/>
  <c r="B485" i="54"/>
  <c r="B215" i="54"/>
  <c r="B695" i="54"/>
  <c r="B207" i="54"/>
  <c r="B581" i="54"/>
  <c r="B330" i="54"/>
  <c r="B15" i="54"/>
  <c r="B251" i="54"/>
  <c r="B546" i="54"/>
  <c r="B291" i="54"/>
  <c r="B152" i="54"/>
  <c r="B382" i="54"/>
  <c r="B721" i="54"/>
  <c r="B210" i="54"/>
  <c r="B341" i="54"/>
  <c r="B441" i="54"/>
  <c r="B436" i="54"/>
  <c r="B632" i="54"/>
  <c r="B38" i="54"/>
  <c r="B295" i="54"/>
  <c r="B195" i="54"/>
  <c r="B465" i="54"/>
  <c r="B139" i="54"/>
  <c r="B491" i="54"/>
  <c r="B127" i="54"/>
  <c r="B760" i="54"/>
  <c r="B178" i="54"/>
  <c r="B108" i="54"/>
  <c r="B194" i="54"/>
  <c r="B461" i="54"/>
  <c r="B391" i="54"/>
  <c r="B199" i="54"/>
  <c r="B493" i="54"/>
  <c r="B579" i="54"/>
  <c r="B140" i="54"/>
  <c r="B97" i="54"/>
  <c r="B565" i="54"/>
  <c r="B222" i="54"/>
  <c r="B745" i="54"/>
  <c r="B133" i="54"/>
  <c r="B455" i="54"/>
  <c r="B104" i="54"/>
  <c r="B219" i="54"/>
  <c r="B234" i="54"/>
  <c r="B96" i="54"/>
  <c r="B555" i="54"/>
  <c r="B707" i="54"/>
  <c r="B421" i="54"/>
  <c r="B375" i="54"/>
  <c r="B643" i="54"/>
  <c r="B245" i="54"/>
  <c r="B545" i="54"/>
  <c r="B480" i="54"/>
  <c r="B190" i="54"/>
  <c r="B273" i="54"/>
  <c r="B83" i="54"/>
  <c r="B703" i="54"/>
  <c r="B566" i="54"/>
  <c r="B310" i="54"/>
  <c r="B650" i="54"/>
  <c r="B288" i="54"/>
  <c r="B175" i="54"/>
  <c r="B242" i="54"/>
  <c r="B327" i="54"/>
  <c r="B26" i="54"/>
  <c r="B285" i="54"/>
  <c r="B389" i="54"/>
  <c r="B524" i="54"/>
  <c r="B495" i="54"/>
  <c r="B572" i="54"/>
  <c r="B228" i="54"/>
  <c r="B428" i="54"/>
  <c r="B553" i="54"/>
  <c r="B475" i="54"/>
  <c r="B92" i="54"/>
  <c r="B155" i="54"/>
  <c r="B17" i="54"/>
  <c r="B143" i="54"/>
  <c r="B280" i="54"/>
  <c r="B350" i="54"/>
  <c r="B645" i="54"/>
  <c r="B87" i="54"/>
  <c r="B682" i="54"/>
  <c r="B504" i="54"/>
  <c r="B516" i="54"/>
  <c r="B144" i="54"/>
  <c r="B767" i="54"/>
  <c r="B226" i="54"/>
  <c r="B321" i="54"/>
  <c r="B580" i="54"/>
  <c r="B711" i="54"/>
  <c r="B253" i="54"/>
  <c r="B490" i="54"/>
  <c r="B260" i="54"/>
  <c r="B388" i="54"/>
  <c r="B450" i="54"/>
  <c r="B230" i="54"/>
  <c r="B269" i="54"/>
  <c r="B271" i="54"/>
  <c r="B731" i="54"/>
  <c r="B709" i="54"/>
  <c r="B378" i="54"/>
  <c r="B417" i="54"/>
  <c r="B248" i="54"/>
  <c r="B452" i="54"/>
  <c r="B609" i="54"/>
  <c r="B687" i="54"/>
  <c r="B440" i="54"/>
  <c r="B748" i="54"/>
  <c r="B649" i="54"/>
  <c r="B95" i="54"/>
  <c r="B156" i="54"/>
  <c r="B216" i="54"/>
  <c r="B281" i="54"/>
  <c r="B429" i="54"/>
  <c r="B502" i="54"/>
  <c r="B542" i="54"/>
  <c r="B638" i="54"/>
  <c r="B730" i="54"/>
  <c r="B520" i="54"/>
  <c r="B289" i="54"/>
  <c r="B434" i="54"/>
  <c r="B211" i="54"/>
  <c r="B664" i="54"/>
  <c r="B741" i="54"/>
  <c r="B651" i="54"/>
  <c r="B161" i="54"/>
  <c r="B494" i="54"/>
  <c r="B396" i="54"/>
  <c r="B448" i="54"/>
  <c r="B585" i="54"/>
  <c r="B540" i="54"/>
  <c r="B12" i="54"/>
  <c r="B618" i="54"/>
  <c r="B356" i="54"/>
  <c r="B437" i="54"/>
  <c r="B457" i="54"/>
  <c r="B94" i="54"/>
  <c r="B633" i="54"/>
  <c r="B342" i="54"/>
  <c r="B517" i="54"/>
  <c r="B592" i="54"/>
  <c r="B120" i="54"/>
  <c r="B209" i="54"/>
  <c r="B402" i="54"/>
  <c r="B549" i="54"/>
  <c r="B158" i="54"/>
  <c r="B487" i="54"/>
  <c r="B655" i="54"/>
  <c r="B80" i="54"/>
  <c r="B686" i="54"/>
  <c r="B622" i="54"/>
  <c r="B532" i="54"/>
  <c r="B679" i="54"/>
  <c r="B541" i="54"/>
  <c r="B47" i="54"/>
  <c r="B363" i="54"/>
  <c r="B105" i="54"/>
  <c r="B68" i="54"/>
  <c r="B503" i="54"/>
  <c r="B467" i="54"/>
  <c r="B750" i="54"/>
  <c r="B131" i="54"/>
  <c r="B522" i="54"/>
  <c r="B597" i="54"/>
  <c r="B538" i="54"/>
  <c r="B349" i="54"/>
  <c r="B498" i="54"/>
  <c r="B10" i="54"/>
  <c r="B501" i="54"/>
  <c r="B514" i="54"/>
  <c r="B179" i="54"/>
  <c r="B574" i="54"/>
  <c r="B543" i="54"/>
  <c r="B681" i="54"/>
  <c r="B439" i="54"/>
  <c r="B186" i="54"/>
  <c r="B381" i="54"/>
  <c r="B336" i="54"/>
  <c r="B171" i="54"/>
  <c r="B670" i="54"/>
  <c r="B84" i="54"/>
  <c r="B168" i="54"/>
  <c r="B37" i="54"/>
  <c r="B243" i="54"/>
  <c r="B240" i="54"/>
  <c r="B405" i="54"/>
  <c r="B507" i="54"/>
  <c r="B567" i="54"/>
  <c r="B306" i="54"/>
  <c r="B531" i="54"/>
  <c r="B86" i="54"/>
  <c r="B409" i="54"/>
  <c r="B756" i="54"/>
  <c r="B728" i="54"/>
  <c r="B223" i="54"/>
  <c r="B55" i="54"/>
  <c r="B716" i="54"/>
  <c r="B30" i="54"/>
  <c r="B764" i="54"/>
  <c r="B370" i="54"/>
  <c r="B298" i="54"/>
  <c r="B373" i="54"/>
  <c r="B134" i="54"/>
  <c r="B357" i="54"/>
  <c r="B462" i="54"/>
  <c r="B103" i="54"/>
  <c r="B201" i="54"/>
  <c r="B642" i="54"/>
  <c r="B81" i="54"/>
  <c r="B254" i="54"/>
  <c r="B361" i="54"/>
  <c r="B438" i="54"/>
  <c r="B45" i="54"/>
  <c r="B481" i="54"/>
  <c r="B65" i="54"/>
  <c r="B40" i="54"/>
  <c r="B8" i="54"/>
  <c r="B354" i="54"/>
  <c r="B125" i="54"/>
  <c r="B489" i="54"/>
  <c r="B145" i="54"/>
  <c r="B48" i="54"/>
  <c r="B160" i="54"/>
  <c r="B384" i="54"/>
  <c r="B294" i="54"/>
  <c r="B526" i="54"/>
  <c r="B106" i="54"/>
  <c r="B497" i="54"/>
  <c r="B379" i="54"/>
  <c r="B492" i="54"/>
  <c r="B53" i="54"/>
  <c r="B519" i="54"/>
  <c r="B607" i="54"/>
  <c r="B213" i="54"/>
  <c r="B617" i="54"/>
  <c r="B753" i="54"/>
  <c r="B691" i="54"/>
  <c r="B159" i="54"/>
  <c r="B132" i="54"/>
  <c r="B725" i="54"/>
  <c r="B235" i="54"/>
  <c r="B500" i="54"/>
  <c r="B172" i="54"/>
  <c r="B154" i="54"/>
  <c r="B616" i="54"/>
  <c r="B362" i="54"/>
  <c r="B630" i="54"/>
  <c r="B142" i="54"/>
  <c r="B678" i="54"/>
  <c r="B719" i="54"/>
  <c r="B308" i="54"/>
  <c r="B672" i="54"/>
  <c r="B93" i="54"/>
  <c r="B539" i="54"/>
  <c r="B122" i="54"/>
  <c r="B346" i="54"/>
  <c r="B312" i="54"/>
  <c r="B416" i="54"/>
  <c r="B727" i="54"/>
  <c r="B515" i="54"/>
  <c r="B34" i="54"/>
  <c r="B751" i="54"/>
  <c r="B690" i="54"/>
  <c r="B713" i="54"/>
  <c r="B392" i="54"/>
  <c r="B562" i="54"/>
  <c r="D13" i="54"/>
  <c r="F13" i="54"/>
  <c r="C513" i="54"/>
  <c r="E513" i="54"/>
  <c r="G513" i="54"/>
  <c r="D479" i="54"/>
  <c r="F479" i="54"/>
  <c r="C749" i="54"/>
  <c r="E749" i="54"/>
  <c r="G749" i="54"/>
  <c r="D743" i="54"/>
  <c r="F743" i="54"/>
  <c r="C32" i="54"/>
  <c r="E32" i="54"/>
  <c r="G32" i="54"/>
  <c r="D367" i="54"/>
  <c r="F367" i="54"/>
  <c r="C239" i="54"/>
  <c r="E239" i="54"/>
  <c r="G239" i="54"/>
  <c r="D386" i="54"/>
  <c r="F386" i="54"/>
  <c r="C371" i="54"/>
  <c r="E371" i="54"/>
  <c r="G371" i="54"/>
  <c r="D635" i="54"/>
  <c r="F635" i="54"/>
  <c r="C116" i="54"/>
  <c r="E116" i="54"/>
  <c r="G116" i="54"/>
  <c r="D302" i="54"/>
  <c r="F302" i="54"/>
  <c r="C459" i="54"/>
  <c r="E459" i="54"/>
  <c r="G459" i="54"/>
  <c r="C700" i="54"/>
  <c r="E700" i="54"/>
  <c r="G700" i="54"/>
  <c r="D88" i="54"/>
  <c r="F88" i="54"/>
  <c r="C278" i="54"/>
  <c r="E278" i="54"/>
  <c r="G278" i="54"/>
  <c r="D560" i="54"/>
  <c r="F560" i="54"/>
  <c r="C72" i="54"/>
  <c r="E72" i="54"/>
  <c r="G72" i="54"/>
  <c r="D422" i="54"/>
  <c r="F422" i="54"/>
  <c r="C73" i="54"/>
  <c r="E73" i="54"/>
  <c r="G73" i="54"/>
  <c r="B513" i="54"/>
  <c r="B32" i="54"/>
  <c r="B371" i="54"/>
  <c r="B459" i="54"/>
  <c r="B700" i="54"/>
  <c r="B73" i="54"/>
  <c r="B274" i="54"/>
  <c r="B624" i="54"/>
  <c r="B236" i="54"/>
  <c r="B57" i="54"/>
  <c r="B150" i="54"/>
  <c r="B677" i="54"/>
  <c r="B24" i="54"/>
  <c r="B714" i="54"/>
  <c r="B390" i="54"/>
  <c r="B533" i="54"/>
  <c r="B393" i="54"/>
  <c r="B256" i="54"/>
  <c r="B387" i="54"/>
  <c r="B374" i="54"/>
  <c r="B13" i="54"/>
  <c r="B479" i="54"/>
  <c r="B743" i="54"/>
  <c r="B367" i="54"/>
  <c r="B386" i="54"/>
  <c r="B635" i="54"/>
  <c r="B302" i="54"/>
  <c r="B88" i="54"/>
  <c r="B560" i="54"/>
  <c r="B422" i="54"/>
  <c r="B558" i="54"/>
  <c r="B326" i="54"/>
  <c r="B587" i="54"/>
  <c r="B63" i="54"/>
  <c r="B221" i="54"/>
  <c r="B411" i="54"/>
  <c r="B464" i="54"/>
  <c r="B252" i="54"/>
  <c r="B246" i="54"/>
  <c r="B58" i="54"/>
  <c r="B705" i="54"/>
  <c r="B589" i="54"/>
  <c r="B31" i="54"/>
  <c r="B735" i="54"/>
  <c r="B203" i="54"/>
  <c r="B701" i="54"/>
  <c r="B255" i="54"/>
  <c r="B279" i="54"/>
  <c r="B698" i="54"/>
  <c r="B653" i="54"/>
  <c r="B472" i="54"/>
  <c r="B36" i="54"/>
  <c r="B486" i="54"/>
  <c r="B220" i="54"/>
  <c r="B399" i="54"/>
  <c r="B466" i="54"/>
  <c r="B740" i="54"/>
  <c r="B608" i="54"/>
  <c r="B137" i="54"/>
  <c r="B663" i="54"/>
  <c r="B427" i="54"/>
  <c r="B708" i="54"/>
  <c r="B449" i="54"/>
  <c r="B660" i="54"/>
  <c r="B261" i="54"/>
  <c r="B754" i="54"/>
  <c r="B499" i="54"/>
  <c r="B400" i="54"/>
  <c r="B654" i="54"/>
  <c r="B625" i="54"/>
  <c r="B182" i="54"/>
  <c r="B550" i="54"/>
  <c r="B305" i="54"/>
  <c r="B710" i="54"/>
  <c r="B419" i="54"/>
  <c r="B744" i="54"/>
  <c r="B604" i="54"/>
  <c r="B377" i="54"/>
  <c r="B76" i="54"/>
  <c r="B684" i="54"/>
  <c r="B347" i="54"/>
  <c r="B385" i="54"/>
  <c r="B420" i="54"/>
  <c r="B193" i="54"/>
  <c r="B214" i="54"/>
  <c r="B300" i="54"/>
  <c r="B118" i="54"/>
  <c r="B135" i="54"/>
  <c r="B637" i="54"/>
  <c r="B123" i="54"/>
  <c r="B82" i="54"/>
  <c r="B77" i="54"/>
  <c r="B163" i="54"/>
  <c r="B528" i="54"/>
  <c r="B669" i="54"/>
  <c r="B39" i="54"/>
  <c r="B224" i="54"/>
  <c r="B18" i="54"/>
  <c r="B44" i="54"/>
  <c r="B270" i="54"/>
  <c r="B619" i="54"/>
  <c r="B692" i="54"/>
  <c r="B368" i="54"/>
  <c r="B571" i="54"/>
  <c r="B746" i="54"/>
  <c r="B78" i="54"/>
  <c r="B372" i="54"/>
  <c r="B394" i="54"/>
  <c r="B699" i="54"/>
  <c r="B22" i="54"/>
  <c r="B148" i="54"/>
  <c r="B470" i="54"/>
  <c r="B14" i="54"/>
  <c r="B185" i="54"/>
  <c r="B369" i="54"/>
  <c r="B307" i="54"/>
  <c r="B147" i="54"/>
  <c r="B200" i="54"/>
  <c r="B599" i="54"/>
  <c r="B460" i="54"/>
  <c r="B62" i="54"/>
  <c r="B352" i="54"/>
  <c r="B67" i="54"/>
  <c r="B557" i="54"/>
  <c r="B283" i="54"/>
  <c r="B523" i="54"/>
  <c r="B458" i="54"/>
  <c r="B435" i="54"/>
  <c r="B54" i="54"/>
  <c r="B114" i="54"/>
  <c r="B41" i="54"/>
  <c r="B726" i="54"/>
  <c r="B98" i="54"/>
  <c r="B313" i="54"/>
  <c r="B56" i="54"/>
  <c r="B570" i="54"/>
  <c r="B582" i="54"/>
  <c r="B656" i="54"/>
  <c r="B613" i="54"/>
  <c r="B296" i="54"/>
  <c r="B102" i="54"/>
  <c r="B496" i="54"/>
  <c r="B433" i="54"/>
  <c r="B340" i="54"/>
  <c r="B177" i="54"/>
  <c r="B478" i="54"/>
  <c r="B208" i="54"/>
  <c r="B247" i="54"/>
  <c r="B594" i="54"/>
  <c r="B351" i="54"/>
  <c r="B627" i="54"/>
  <c r="B49" i="54"/>
  <c r="B525" i="54"/>
  <c r="B626" i="54"/>
  <c r="B204" i="54"/>
  <c r="B109" i="54"/>
  <c r="B551" i="54"/>
  <c r="B70" i="54"/>
  <c r="B176" i="54"/>
  <c r="B595" i="54"/>
  <c r="B237" i="54"/>
  <c r="B463" i="54"/>
  <c r="B398" i="54"/>
  <c r="B530" i="54"/>
  <c r="B640" i="54"/>
  <c r="B309" i="54"/>
  <c r="B418" i="54"/>
  <c r="B334" i="54"/>
  <c r="B403" i="54"/>
  <c r="B563" i="54"/>
  <c r="B9" i="54"/>
  <c r="B101" i="54"/>
  <c r="B506" i="54"/>
  <c r="B284" i="54"/>
  <c r="B121" i="54"/>
  <c r="B631" i="54"/>
  <c r="B717" i="54"/>
  <c r="B19" i="54"/>
  <c r="B335" i="54"/>
  <c r="B544" i="54"/>
  <c r="B584" i="54"/>
  <c r="B16" i="54"/>
  <c r="B444" i="54"/>
  <c r="B603" i="54"/>
  <c r="B157" i="54"/>
  <c r="B432" i="54"/>
  <c r="B50" i="54"/>
  <c r="B568" i="54"/>
  <c r="B552" i="54"/>
  <c r="B64" i="54"/>
  <c r="B715" i="54"/>
  <c r="B476" i="54"/>
  <c r="B425" i="54"/>
  <c r="B344" i="54"/>
  <c r="B451" i="54"/>
  <c r="B169" i="54"/>
  <c r="B483" i="54"/>
  <c r="B752" i="54"/>
  <c r="B206" i="54"/>
  <c r="B683" i="54"/>
  <c r="B331" i="54"/>
  <c r="B259" i="54"/>
  <c r="B325" i="54"/>
  <c r="B74" i="54"/>
  <c r="B187" i="54"/>
  <c r="B605" i="54"/>
  <c r="B694" i="54"/>
  <c r="B415" i="54"/>
  <c r="B556" i="54"/>
  <c r="B704" i="54"/>
  <c r="B600" i="54"/>
  <c r="B277" i="54"/>
  <c r="B667" i="54"/>
  <c r="B732" i="54"/>
  <c r="B43" i="54"/>
  <c r="B577" i="54"/>
  <c r="B431" i="54"/>
  <c r="B275" i="54"/>
  <c r="B453" i="54"/>
  <c r="B598" i="54"/>
  <c r="B317" i="54"/>
  <c r="B112" i="54"/>
  <c r="B646" i="54"/>
  <c r="B71" i="54"/>
  <c r="B665" i="54"/>
  <c r="B446" i="54"/>
  <c r="B661" i="54"/>
  <c r="B529" i="54"/>
  <c r="B314" i="54"/>
  <c r="B218" i="54"/>
  <c r="B583" i="54"/>
  <c r="B658" i="54"/>
  <c r="B586" i="54"/>
  <c r="B69" i="54"/>
  <c r="B205" i="54"/>
  <c r="B738" i="54"/>
  <c r="B469" i="54"/>
  <c r="B488" i="54"/>
  <c r="B315" i="54"/>
  <c r="B333" i="54"/>
  <c r="B518" i="54"/>
  <c r="B212" i="54"/>
  <c r="B443" i="54"/>
  <c r="B233" i="54"/>
  <c r="B676" i="54"/>
  <c r="B23" i="54"/>
  <c r="B293" i="54"/>
  <c r="B316" i="54"/>
  <c r="B115" i="54"/>
  <c r="B755" i="54"/>
  <c r="B328" i="54"/>
  <c r="B11" i="54"/>
  <c r="B474" i="54"/>
  <c r="B29" i="54"/>
  <c r="B337" i="54"/>
  <c r="B534" i="54"/>
  <c r="B192" i="54"/>
  <c r="B198" i="54"/>
  <c r="B611" i="54"/>
  <c r="B51" i="54"/>
  <c r="B736" i="54"/>
  <c r="B324" i="54"/>
  <c r="B276" i="54"/>
  <c r="B25" i="54"/>
  <c r="B588" i="54"/>
  <c r="B729" i="54"/>
  <c r="B759" i="54"/>
  <c r="B412" i="54"/>
  <c r="B473" i="54"/>
  <c r="B423" i="54"/>
  <c r="B196" i="54"/>
  <c r="B430" i="54"/>
  <c r="B111" i="54"/>
  <c r="B621" i="54"/>
  <c r="B266" i="54"/>
  <c r="B231" i="54"/>
  <c r="B629" i="54"/>
  <c r="B761" i="54"/>
  <c r="B620" i="54"/>
  <c r="B505" i="54"/>
  <c r="B712" i="54"/>
  <c r="B666" i="54"/>
  <c r="B401" i="54"/>
  <c r="B426" i="54"/>
  <c r="B693" i="54"/>
  <c r="B329" i="54"/>
  <c r="B272" i="54"/>
  <c r="B510" i="54"/>
  <c r="B724" i="54"/>
  <c r="B742" i="54"/>
  <c r="B573" i="54"/>
  <c r="B639" i="54"/>
  <c r="B413" i="54"/>
  <c r="B647" i="54"/>
  <c r="B287" i="54"/>
  <c r="B696" i="54"/>
  <c r="B286" i="54"/>
  <c r="B303" i="54"/>
  <c r="B151" i="54"/>
  <c r="B35" i="54"/>
  <c r="B766" i="54"/>
  <c r="B360" i="54"/>
  <c r="B299" i="54"/>
  <c r="B250" i="54"/>
  <c r="B593" i="54"/>
  <c r="B42" i="54"/>
  <c r="B232" i="54"/>
  <c r="B343" i="54"/>
  <c r="B267" i="54"/>
  <c r="B739" i="54"/>
  <c r="B79" i="54"/>
  <c r="B183" i="54"/>
  <c r="B763" i="54"/>
  <c r="B304" i="54"/>
  <c r="B290" i="54"/>
  <c r="B561" i="54"/>
  <c r="B322" i="54"/>
  <c r="B578" i="54"/>
  <c r="B33" i="54"/>
  <c r="B576" i="54"/>
  <c r="B734" i="54"/>
  <c r="B364" i="54"/>
  <c r="B612" i="54"/>
  <c r="C281" i="52"/>
  <c r="B355" i="54"/>
  <c r="B762" i="54"/>
  <c r="B454" i="54"/>
  <c r="B652" i="54"/>
  <c r="B21" i="54"/>
  <c r="B107" i="54"/>
  <c r="B445" i="54"/>
  <c r="B365" i="54"/>
  <c r="B591" i="54"/>
  <c r="B414" i="54"/>
  <c r="B477" i="54"/>
  <c r="B110" i="54"/>
  <c r="B91" i="54"/>
  <c r="B723" i="54"/>
  <c r="B408" i="54"/>
  <c r="B323" i="54"/>
  <c r="B202" i="54"/>
  <c r="B28" i="54"/>
  <c r="B162" i="54"/>
  <c r="B180" i="54"/>
  <c r="B170" i="54"/>
  <c r="B758" i="54"/>
  <c r="B181" i="54"/>
  <c r="B757" i="54"/>
  <c r="B99" i="54"/>
  <c r="B636" i="54"/>
  <c r="B263" i="54"/>
  <c r="B85" i="54"/>
  <c r="B318" i="54"/>
  <c r="B601" i="54"/>
  <c r="B447" i="54"/>
  <c r="B297" i="54"/>
  <c r="B166" i="54"/>
  <c r="B66" i="54"/>
  <c r="B292" i="54"/>
  <c r="B484" i="54"/>
  <c r="B301" i="54"/>
  <c r="B262" i="54"/>
  <c r="B61" i="54"/>
  <c r="B167" i="54"/>
  <c r="B126" i="54"/>
  <c r="B339" i="54"/>
  <c r="B376" i="54"/>
  <c r="B165" i="54"/>
  <c r="B644" i="54"/>
  <c r="B537" i="54"/>
  <c r="B641" i="54"/>
  <c r="B424" i="54"/>
  <c r="B141" i="54"/>
  <c r="B697" i="54"/>
  <c r="B146" i="54"/>
  <c r="B241" i="54"/>
  <c r="B509" i="54"/>
  <c r="B184" i="54"/>
  <c r="B471" i="54"/>
  <c r="B702" i="54"/>
  <c r="B623" i="54"/>
  <c r="B345" i="54"/>
  <c r="B628" i="54"/>
  <c r="B688" i="54"/>
  <c r="B149" i="54"/>
  <c r="B188" i="54"/>
  <c r="B136" i="54"/>
  <c r="B217" i="54"/>
  <c r="B130" i="54"/>
  <c r="B689" i="54"/>
  <c r="B59" i="54"/>
  <c r="B482" i="54"/>
  <c r="B282" i="54"/>
  <c r="B554" i="54"/>
  <c r="B129" i="54"/>
  <c r="C13" i="54"/>
  <c r="E13" i="54"/>
  <c r="G13" i="54"/>
  <c r="E9" i="2"/>
  <c r="D513" i="54"/>
  <c r="F513" i="54"/>
  <c r="C479" i="54"/>
  <c r="E479" i="54"/>
  <c r="G479" i="54"/>
  <c r="D749" i="54"/>
  <c r="F749" i="54"/>
  <c r="C743" i="54"/>
  <c r="E743" i="54"/>
  <c r="G743" i="54"/>
  <c r="D32" i="54"/>
  <c r="F32" i="54"/>
  <c r="C367" i="54"/>
  <c r="E367" i="54"/>
  <c r="G367" i="54"/>
  <c r="D239" i="54"/>
  <c r="F239" i="54"/>
  <c r="C386" i="54"/>
  <c r="E386" i="54"/>
  <c r="G386" i="54"/>
  <c r="D371" i="54"/>
  <c r="F371" i="54"/>
  <c r="C635" i="54"/>
  <c r="E635" i="54"/>
  <c r="G635" i="54"/>
  <c r="D116" i="54"/>
  <c r="F116" i="54"/>
  <c r="C302" i="54"/>
  <c r="E302" i="54"/>
  <c r="G302" i="54"/>
  <c r="D459" i="54"/>
  <c r="F459" i="54"/>
  <c r="D700" i="54"/>
  <c r="F700" i="54"/>
  <c r="C88" i="54"/>
  <c r="E88" i="54"/>
  <c r="G88" i="54"/>
  <c r="D278" i="54"/>
  <c r="F278" i="54"/>
  <c r="C560" i="54"/>
  <c r="E560" i="54"/>
  <c r="G560" i="54"/>
  <c r="D72" i="54"/>
  <c r="F72" i="54"/>
  <c r="C422" i="54"/>
  <c r="E422" i="54"/>
  <c r="G422" i="54"/>
  <c r="D73" i="54"/>
  <c r="F73" i="54"/>
  <c r="C558" i="54"/>
  <c r="E558" i="54"/>
  <c r="G558" i="54"/>
  <c r="D353" i="54"/>
  <c r="F353" i="54"/>
  <c r="C326" i="54"/>
  <c r="E326" i="54"/>
  <c r="G326" i="54"/>
  <c r="D274" i="54"/>
  <c r="F274" i="54"/>
  <c r="C587" i="54"/>
  <c r="E587" i="54"/>
  <c r="D558" i="54"/>
  <c r="F558" i="54"/>
  <c r="C353" i="54"/>
  <c r="E353" i="54"/>
  <c r="G353" i="54"/>
  <c r="D326" i="54"/>
  <c r="F326" i="54"/>
  <c r="C274" i="54"/>
  <c r="E274" i="54"/>
  <c r="G274" i="54"/>
  <c r="D587" i="54"/>
  <c r="F587" i="54"/>
  <c r="C624" i="54"/>
  <c r="E624" i="54"/>
  <c r="G624" i="54"/>
  <c r="D63" i="54"/>
  <c r="F63" i="54"/>
  <c r="C720" i="54"/>
  <c r="E720" i="54"/>
  <c r="G720" i="54"/>
  <c r="D221" i="54"/>
  <c r="F221" i="54"/>
  <c r="C225" i="54"/>
  <c r="E225" i="54"/>
  <c r="G225" i="54"/>
  <c r="D411" i="54"/>
  <c r="F411" i="54"/>
  <c r="C236" i="54"/>
  <c r="E236" i="54"/>
  <c r="G236" i="54"/>
  <c r="D464" i="54"/>
  <c r="F464" i="54"/>
  <c r="C128" i="54"/>
  <c r="E128" i="54"/>
  <c r="G128" i="54"/>
  <c r="D252" i="54"/>
  <c r="F252" i="54"/>
  <c r="C57" i="54"/>
  <c r="E57" i="54"/>
  <c r="G57" i="54"/>
  <c r="D246" i="54"/>
  <c r="F246" i="54"/>
  <c r="C150" i="54"/>
  <c r="E150" i="54"/>
  <c r="G150" i="54"/>
  <c r="D58" i="54"/>
  <c r="F58" i="54"/>
  <c r="C197" i="54"/>
  <c r="E197" i="54"/>
  <c r="G197" i="54"/>
  <c r="D705" i="54"/>
  <c r="F705" i="54"/>
  <c r="C358" i="54"/>
  <c r="E358" i="54"/>
  <c r="G358" i="54"/>
  <c r="D589" i="54"/>
  <c r="F589" i="54"/>
  <c r="C677" i="54"/>
  <c r="E677" i="54"/>
  <c r="G677" i="54"/>
  <c r="D31" i="54"/>
  <c r="F31" i="54"/>
  <c r="C24" i="54"/>
  <c r="E24" i="54"/>
  <c r="G24" i="54"/>
  <c r="D735" i="54"/>
  <c r="F735" i="54"/>
  <c r="C264" i="54"/>
  <c r="E264" i="54"/>
  <c r="G264" i="54"/>
  <c r="D203" i="54"/>
  <c r="F203" i="54"/>
  <c r="C706" i="54"/>
  <c r="E706" i="54"/>
  <c r="G706" i="54"/>
  <c r="D701" i="54"/>
  <c r="F701" i="54"/>
  <c r="C714" i="54"/>
  <c r="E714" i="54"/>
  <c r="G714" i="54"/>
  <c r="D255" i="54"/>
  <c r="F255" i="54"/>
  <c r="C536" i="54"/>
  <c r="E536" i="54"/>
  <c r="G536" i="54"/>
  <c r="D279" i="54"/>
  <c r="F279" i="54"/>
  <c r="C390" i="54"/>
  <c r="E390" i="54"/>
  <c r="G390" i="54"/>
  <c r="D698" i="54"/>
  <c r="F698" i="54"/>
  <c r="C89" i="54"/>
  <c r="E89" i="54"/>
  <c r="G89" i="54"/>
  <c r="D653" i="54"/>
  <c r="F653" i="54"/>
  <c r="C533" i="54"/>
  <c r="E533" i="54"/>
  <c r="G533" i="54"/>
  <c r="D472" i="54"/>
  <c r="F472" i="54"/>
  <c r="C393" i="54"/>
  <c r="E393" i="54"/>
  <c r="G393" i="54"/>
  <c r="D36" i="54"/>
  <c r="F36" i="54"/>
  <c r="C75" i="54"/>
  <c r="E75" i="54"/>
  <c r="G75" i="54"/>
  <c r="D486" i="54"/>
  <c r="F486" i="54"/>
  <c r="C256" i="54"/>
  <c r="E256" i="54"/>
  <c r="G256" i="54"/>
  <c r="D220" i="54"/>
  <c r="F220" i="54"/>
  <c r="C648" i="54"/>
  <c r="E648" i="54"/>
  <c r="G648" i="54"/>
  <c r="D399" i="54"/>
  <c r="F399" i="54"/>
  <c r="C265" i="54"/>
  <c r="E265" i="54"/>
  <c r="G265" i="54"/>
  <c r="D466" i="54"/>
  <c r="F466" i="54"/>
  <c r="C387" i="54"/>
  <c r="E387" i="54"/>
  <c r="G387" i="54"/>
  <c r="D740" i="54"/>
  <c r="F740" i="54"/>
  <c r="C380" i="54"/>
  <c r="E380" i="54"/>
  <c r="G380" i="54"/>
  <c r="D608" i="54"/>
  <c r="F608" i="54"/>
  <c r="C374" i="54"/>
  <c r="E374" i="54"/>
  <c r="G374" i="54"/>
  <c r="D137" i="54"/>
  <c r="F137" i="54"/>
  <c r="C569" i="54"/>
  <c r="E569" i="54"/>
  <c r="G569" i="54"/>
  <c r="D663" i="54"/>
  <c r="F663" i="54"/>
  <c r="C590" i="54"/>
  <c r="E590" i="54"/>
  <c r="G590" i="54"/>
  <c r="D427" i="54"/>
  <c r="F427" i="54"/>
  <c r="C671" i="54"/>
  <c r="E671" i="54"/>
  <c r="G671" i="54"/>
  <c r="D708" i="54"/>
  <c r="F708" i="54"/>
  <c r="C383" i="54"/>
  <c r="E383" i="54"/>
  <c r="G383" i="54"/>
  <c r="D449" i="54"/>
  <c r="F449" i="54"/>
  <c r="C227" i="54"/>
  <c r="E227" i="54"/>
  <c r="G227" i="54"/>
  <c r="D660" i="54"/>
  <c r="F660" i="54"/>
  <c r="C395" i="54"/>
  <c r="E395" i="54"/>
  <c r="G395" i="54"/>
  <c r="D261" i="54"/>
  <c r="F261" i="54"/>
  <c r="C535" i="54"/>
  <c r="E535" i="54"/>
  <c r="G535" i="54"/>
  <c r="D754" i="54"/>
  <c r="F754" i="54"/>
  <c r="C602" i="54"/>
  <c r="E602" i="54"/>
  <c r="G602" i="54"/>
  <c r="D499" i="54"/>
  <c r="F499" i="54"/>
  <c r="C548" i="54"/>
  <c r="E548" i="54"/>
  <c r="G548" i="54"/>
  <c r="D400" i="54"/>
  <c r="F400" i="54"/>
  <c r="C737" i="54"/>
  <c r="E737" i="54"/>
  <c r="G737" i="54"/>
  <c r="D654" i="54"/>
  <c r="F654" i="54"/>
  <c r="C320" i="54"/>
  <c r="E320" i="54"/>
  <c r="G320" i="54"/>
  <c r="D625" i="54"/>
  <c r="F625" i="54"/>
  <c r="C249" i="54"/>
  <c r="E249" i="54"/>
  <c r="G249" i="54"/>
  <c r="D182" i="54"/>
  <c r="F182" i="54"/>
  <c r="C564" i="54"/>
  <c r="E564" i="54"/>
  <c r="G564" i="54"/>
  <c r="D550" i="54"/>
  <c r="F550" i="54"/>
  <c r="C404" i="54"/>
  <c r="E404" i="54"/>
  <c r="G404" i="54"/>
  <c r="D305" i="54"/>
  <c r="F305" i="54"/>
  <c r="C319" i="54"/>
  <c r="E319" i="54"/>
  <c r="G319" i="54"/>
  <c r="D710" i="54"/>
  <c r="F710" i="54"/>
  <c r="C238" i="54"/>
  <c r="E238" i="54"/>
  <c r="G238" i="54"/>
  <c r="D419" i="54"/>
  <c r="F419" i="54"/>
  <c r="C512" i="54"/>
  <c r="E512" i="54"/>
  <c r="G512" i="54"/>
  <c r="D744" i="54"/>
  <c r="F744" i="54"/>
  <c r="C674" i="54"/>
  <c r="E674" i="54"/>
  <c r="G674" i="54"/>
  <c r="D604" i="54"/>
  <c r="F604" i="54"/>
  <c r="C338" i="54"/>
  <c r="E338" i="54"/>
  <c r="G338" i="54"/>
  <c r="D377" i="54"/>
  <c r="F377" i="54"/>
  <c r="C138" i="54"/>
  <c r="E138" i="54"/>
  <c r="G138" i="54"/>
  <c r="C410" i="54"/>
  <c r="E410" i="54"/>
  <c r="G410" i="54"/>
  <c r="D76" i="54"/>
  <c r="F76" i="54"/>
  <c r="C718" i="54"/>
  <c r="E718" i="54"/>
  <c r="G718" i="54"/>
  <c r="D684" i="54"/>
  <c r="F684" i="54"/>
  <c r="C527" i="54"/>
  <c r="E527" i="54"/>
  <c r="G527" i="54"/>
  <c r="D347" i="54"/>
  <c r="F347" i="54"/>
  <c r="C521" i="54"/>
  <c r="E521" i="54"/>
  <c r="G521" i="54"/>
  <c r="D385" i="54"/>
  <c r="F385" i="54"/>
  <c r="C268" i="54"/>
  <c r="E268" i="54"/>
  <c r="G268" i="54"/>
  <c r="D420" i="54"/>
  <c r="F420" i="54"/>
  <c r="C722" i="54"/>
  <c r="E722" i="54"/>
  <c r="G722" i="54"/>
  <c r="D193" i="54"/>
  <c r="F193" i="54"/>
  <c r="C657" i="54"/>
  <c r="E657" i="54"/>
  <c r="G657" i="54"/>
  <c r="D214" i="54"/>
  <c r="F214" i="54"/>
  <c r="C332" i="54"/>
  <c r="E332" i="54"/>
  <c r="G332" i="54"/>
  <c r="D300" i="54"/>
  <c r="F300" i="54"/>
  <c r="C257" i="54"/>
  <c r="E257" i="54"/>
  <c r="G257" i="54"/>
  <c r="D118" i="54"/>
  <c r="F118" i="54"/>
  <c r="C348" i="54"/>
  <c r="E348" i="54"/>
  <c r="G348" i="54"/>
  <c r="D135" i="54"/>
  <c r="F135" i="54"/>
  <c r="C124" i="54"/>
  <c r="E124" i="54"/>
  <c r="G124" i="54"/>
  <c r="D637" i="54"/>
  <c r="F637" i="54"/>
  <c r="C366" i="54"/>
  <c r="E366" i="54"/>
  <c r="G366" i="54"/>
  <c r="D123" i="54"/>
  <c r="F123" i="54"/>
  <c r="C747" i="54"/>
  <c r="E747" i="54"/>
  <c r="G747" i="54"/>
  <c r="D82" i="54"/>
  <c r="F82" i="54"/>
  <c r="C596" i="54"/>
  <c r="E596" i="54"/>
  <c r="G596" i="54"/>
  <c r="D77" i="54"/>
  <c r="F77" i="54"/>
  <c r="C610" i="54"/>
  <c r="E610" i="54"/>
  <c r="G610" i="54"/>
  <c r="D163" i="54"/>
  <c r="F163" i="54"/>
  <c r="C442" i="54"/>
  <c r="E442" i="54"/>
  <c r="G442" i="54"/>
  <c r="D528" i="54"/>
  <c r="F528" i="54"/>
  <c r="C244" i="54"/>
  <c r="E244" i="54"/>
  <c r="G244" i="54"/>
  <c r="D669" i="54"/>
  <c r="F669" i="54"/>
  <c r="C615" i="54"/>
  <c r="E615" i="54"/>
  <c r="G615" i="54"/>
  <c r="D39" i="54"/>
  <c r="F39" i="54"/>
  <c r="C119" i="54"/>
  <c r="E119" i="54"/>
  <c r="G119" i="54"/>
  <c r="D224" i="54"/>
  <c r="F224" i="54"/>
  <c r="C634" i="54"/>
  <c r="E634" i="54"/>
  <c r="G634" i="54"/>
  <c r="D18" i="54"/>
  <c r="F18" i="54"/>
  <c r="C685" i="54"/>
  <c r="E685" i="54"/>
  <c r="G685" i="54"/>
  <c r="D44" i="54"/>
  <c r="F44" i="54"/>
  <c r="C680" i="54"/>
  <c r="E680" i="54"/>
  <c r="G680" i="54"/>
  <c r="D270" i="54"/>
  <c r="F270" i="54"/>
  <c r="C311" i="54"/>
  <c r="E311" i="54"/>
  <c r="G311" i="54"/>
  <c r="D619" i="54"/>
  <c r="F619" i="54"/>
  <c r="C397" i="54"/>
  <c r="E397" i="54"/>
  <c r="G397" i="54"/>
  <c r="D692" i="54"/>
  <c r="F692" i="54"/>
  <c r="C100" i="54"/>
  <c r="E100" i="54"/>
  <c r="G100" i="54"/>
  <c r="D368" i="54"/>
  <c r="F368" i="54"/>
  <c r="C511" i="54"/>
  <c r="E511" i="54"/>
  <c r="G511" i="54"/>
  <c r="D571" i="54"/>
  <c r="F571" i="54"/>
  <c r="C614" i="54"/>
  <c r="E614" i="54"/>
  <c r="G614" i="54"/>
  <c r="D746" i="54"/>
  <c r="F746" i="54"/>
  <c r="C46" i="54"/>
  <c r="E46" i="54"/>
  <c r="G46" i="54"/>
  <c r="D78" i="54"/>
  <c r="F78" i="54"/>
  <c r="C60" i="54"/>
  <c r="E60" i="54"/>
  <c r="G60" i="54"/>
  <c r="D372" i="54"/>
  <c r="F372" i="54"/>
  <c r="C765" i="54"/>
  <c r="E765" i="54"/>
  <c r="G765" i="54"/>
  <c r="D394" i="54"/>
  <c r="F394" i="54"/>
  <c r="C659" i="54"/>
  <c r="E659" i="54"/>
  <c r="G659" i="54"/>
  <c r="D699" i="54"/>
  <c r="F699" i="54"/>
  <c r="C547" i="54"/>
  <c r="E547" i="54"/>
  <c r="G547" i="54"/>
  <c r="D22" i="54"/>
  <c r="F22" i="54"/>
  <c r="C468" i="54"/>
  <c r="E468" i="54"/>
  <c r="G468" i="54"/>
  <c r="D148" i="54"/>
  <c r="F148" i="54"/>
  <c r="C189" i="54"/>
  <c r="E189" i="54"/>
  <c r="G189" i="54"/>
  <c r="D470" i="54"/>
  <c r="F470" i="54"/>
  <c r="C559" i="54"/>
  <c r="E559" i="54"/>
  <c r="G559" i="54"/>
  <c r="D14" i="54"/>
  <c r="F14" i="54"/>
  <c r="C733" i="54"/>
  <c r="E733" i="54"/>
  <c r="G733" i="54"/>
  <c r="D185" i="54"/>
  <c r="F185" i="54"/>
  <c r="C153" i="54"/>
  <c r="E153" i="54"/>
  <c r="G153" i="54"/>
  <c r="D369" i="54"/>
  <c r="F369" i="54"/>
  <c r="C662" i="54"/>
  <c r="E662" i="54"/>
  <c r="G662" i="54"/>
  <c r="D307" i="54"/>
  <c r="F307" i="54"/>
  <c r="C258" i="54"/>
  <c r="E258" i="54"/>
  <c r="G258" i="54"/>
  <c r="D147" i="54"/>
  <c r="F147" i="54"/>
  <c r="C606" i="54"/>
  <c r="E606" i="54"/>
  <c r="G606" i="54"/>
  <c r="D200" i="54"/>
  <c r="F200" i="54"/>
  <c r="C673" i="54"/>
  <c r="E673" i="54"/>
  <c r="G673" i="54"/>
  <c r="D599" i="54"/>
  <c r="F599" i="54"/>
  <c r="C52" i="54"/>
  <c r="E52" i="54"/>
  <c r="G52" i="54"/>
  <c r="D460" i="54"/>
  <c r="F460" i="54"/>
  <c r="C668" i="54"/>
  <c r="E668" i="54"/>
  <c r="G668" i="54"/>
  <c r="D62" i="54"/>
  <c r="F62" i="54"/>
  <c r="C27" i="54"/>
  <c r="E27" i="54"/>
  <c r="G27" i="54"/>
  <c r="D352" i="54"/>
  <c r="F352" i="54"/>
  <c r="C229" i="54"/>
  <c r="E229" i="54"/>
  <c r="G229" i="54"/>
  <c r="D67" i="54"/>
  <c r="F67" i="54"/>
  <c r="C456" i="54"/>
  <c r="E456" i="54"/>
  <c r="G456" i="54"/>
  <c r="D557" i="54"/>
  <c r="F557" i="54"/>
  <c r="C485" i="54"/>
  <c r="E485" i="54"/>
  <c r="G485" i="54"/>
  <c r="D283" i="54"/>
  <c r="F283" i="54"/>
  <c r="C215" i="54"/>
  <c r="E215" i="54"/>
  <c r="G215" i="54"/>
  <c r="D523" i="54"/>
  <c r="F523" i="54"/>
  <c r="C695" i="54"/>
  <c r="E695" i="54"/>
  <c r="G695" i="54"/>
  <c r="D458" i="54"/>
  <c r="F458" i="54"/>
  <c r="C207" i="54"/>
  <c r="E207" i="54"/>
  <c r="G207" i="54"/>
  <c r="D435" i="54"/>
  <c r="F435" i="54"/>
  <c r="C581" i="54"/>
  <c r="E581" i="54"/>
  <c r="G581" i="54"/>
  <c r="D54" i="54"/>
  <c r="F54" i="54"/>
  <c r="C330" i="54"/>
  <c r="E330" i="54"/>
  <c r="G330" i="54"/>
  <c r="D114" i="54"/>
  <c r="F114" i="54"/>
  <c r="C15" i="54"/>
  <c r="E15" i="54"/>
  <c r="G15" i="54"/>
  <c r="D41" i="54"/>
  <c r="F41" i="54"/>
  <c r="C251" i="54"/>
  <c r="E251" i="54"/>
  <c r="G251" i="54"/>
  <c r="D726" i="54"/>
  <c r="F726" i="54"/>
  <c r="C546" i="54"/>
  <c r="E546" i="54"/>
  <c r="G546" i="54"/>
  <c r="D98" i="54"/>
  <c r="F98" i="54"/>
  <c r="C291" i="54"/>
  <c r="E291" i="54"/>
  <c r="G291" i="54"/>
  <c r="D313" i="54"/>
  <c r="F313" i="54"/>
  <c r="C152" i="54"/>
  <c r="E152" i="54"/>
  <c r="G152" i="54"/>
  <c r="D56" i="54"/>
  <c r="F56" i="54"/>
  <c r="C382" i="54"/>
  <c r="E382" i="54"/>
  <c r="G382" i="54"/>
  <c r="D570" i="54"/>
  <c r="F570" i="54"/>
  <c r="C721" i="54"/>
  <c r="E721" i="54"/>
  <c r="G721" i="54"/>
  <c r="D582" i="54"/>
  <c r="F582" i="54"/>
  <c r="C210" i="54"/>
  <c r="E210" i="54"/>
  <c r="G210" i="54"/>
  <c r="D656" i="54"/>
  <c r="F656" i="54"/>
  <c r="C341" i="54"/>
  <c r="E341" i="54"/>
  <c r="G341" i="54"/>
  <c r="D613" i="54"/>
  <c r="F613" i="54"/>
  <c r="C441" i="54"/>
  <c r="E441" i="54"/>
  <c r="G441" i="54"/>
  <c r="D296" i="54"/>
  <c r="F296" i="54"/>
  <c r="C436" i="54"/>
  <c r="E436" i="54"/>
  <c r="G436" i="54"/>
  <c r="D102" i="54"/>
  <c r="F102" i="54"/>
  <c r="C632" i="54"/>
  <c r="E632" i="54"/>
  <c r="G632" i="54"/>
  <c r="D496" i="54"/>
  <c r="F496" i="54"/>
  <c r="C38" i="54"/>
  <c r="E38" i="54"/>
  <c r="G38" i="54"/>
  <c r="D433" i="54"/>
  <c r="F433" i="54"/>
  <c r="C295" i="54"/>
  <c r="E295" i="54"/>
  <c r="G295" i="54"/>
  <c r="D340" i="54"/>
  <c r="F340" i="54"/>
  <c r="C195" i="54"/>
  <c r="E195" i="54"/>
  <c r="G195" i="54"/>
  <c r="D177" i="54"/>
  <c r="F177" i="54"/>
  <c r="C465" i="54"/>
  <c r="E465" i="54"/>
  <c r="G465" i="54"/>
  <c r="D478" i="54"/>
  <c r="F478" i="54"/>
  <c r="C139" i="54"/>
  <c r="E139" i="54"/>
  <c r="G139" i="54"/>
  <c r="D208" i="54"/>
  <c r="F208" i="54"/>
  <c r="C491" i="54"/>
  <c r="E491" i="54"/>
  <c r="G491" i="54"/>
  <c r="D247" i="54"/>
  <c r="F247" i="54"/>
  <c r="C127" i="54"/>
  <c r="E127" i="54"/>
  <c r="G127" i="54"/>
  <c r="D594" i="54"/>
  <c r="F594" i="54"/>
  <c r="C760" i="54"/>
  <c r="E760" i="54"/>
  <c r="G760" i="54"/>
  <c r="D351" i="54"/>
  <c r="F351" i="54"/>
  <c r="C178" i="54"/>
  <c r="E178" i="54"/>
  <c r="G178" i="54"/>
  <c r="D627" i="54"/>
  <c r="F627" i="54"/>
  <c r="C108" i="54"/>
  <c r="E108" i="54"/>
  <c r="G108" i="54"/>
  <c r="D49" i="54"/>
  <c r="F49" i="54"/>
  <c r="C194" i="54"/>
  <c r="E194" i="54"/>
  <c r="G194" i="54"/>
  <c r="D525" i="54"/>
  <c r="F525" i="54"/>
  <c r="C461" i="54"/>
  <c r="E461" i="54"/>
  <c r="G461" i="54"/>
  <c r="D626" i="54"/>
  <c r="F626" i="54"/>
  <c r="C391" i="54"/>
  <c r="E391" i="54"/>
  <c r="G391" i="54"/>
  <c r="D204" i="54"/>
  <c r="F204" i="54"/>
  <c r="C199" i="54"/>
  <c r="E199" i="54"/>
  <c r="G199" i="54"/>
  <c r="D109" i="54"/>
  <c r="F109" i="54"/>
  <c r="C493" i="54"/>
  <c r="E493" i="54"/>
  <c r="G493" i="54"/>
  <c r="D551" i="54"/>
  <c r="F551" i="54"/>
  <c r="C579" i="54"/>
  <c r="E579" i="54"/>
  <c r="G579" i="54"/>
  <c r="D70" i="54"/>
  <c r="F70" i="54"/>
  <c r="C140" i="54"/>
  <c r="E140" i="54"/>
  <c r="G140" i="54"/>
  <c r="D176" i="54"/>
  <c r="F176" i="54"/>
  <c r="C97" i="54"/>
  <c r="E97" i="54"/>
  <c r="G97" i="54"/>
  <c r="D595" i="54"/>
  <c r="F595" i="54"/>
  <c r="C565" i="54"/>
  <c r="E565" i="54"/>
  <c r="G565" i="54"/>
  <c r="D237" i="54"/>
  <c r="F237" i="54"/>
  <c r="C222" i="54"/>
  <c r="E222" i="54"/>
  <c r="G222" i="54"/>
  <c r="D463" i="54"/>
  <c r="F463" i="54"/>
  <c r="C745" i="54"/>
  <c r="E745" i="54"/>
  <c r="G745" i="54"/>
  <c r="D398" i="54"/>
  <c r="F398" i="54"/>
  <c r="C133" i="54"/>
  <c r="E133" i="54"/>
  <c r="G133" i="54"/>
  <c r="D530" i="54"/>
  <c r="F530" i="54"/>
  <c r="C455" i="54"/>
  <c r="E455" i="54"/>
  <c r="G455" i="54"/>
  <c r="D640" i="54"/>
  <c r="F640" i="54"/>
  <c r="C104" i="54"/>
  <c r="E104" i="54"/>
  <c r="G104" i="54"/>
  <c r="D309" i="54"/>
  <c r="F309" i="54"/>
  <c r="C219" i="54"/>
  <c r="E219" i="54"/>
  <c r="G219" i="54"/>
  <c r="D418" i="54"/>
  <c r="F418" i="54"/>
  <c r="C234" i="54"/>
  <c r="E234" i="54"/>
  <c r="G234" i="54"/>
  <c r="D334" i="54"/>
  <c r="F334" i="54"/>
  <c r="C96" i="54"/>
  <c r="E96" i="54"/>
  <c r="G96" i="54"/>
  <c r="D403" i="54"/>
  <c r="F403" i="54"/>
  <c r="C555" i="54"/>
  <c r="E555" i="54"/>
  <c r="G555" i="54"/>
  <c r="D563" i="54"/>
  <c r="F563" i="54"/>
  <c r="C707" i="54"/>
  <c r="E707" i="54"/>
  <c r="G707" i="54"/>
  <c r="D9" i="54"/>
  <c r="F9" i="54"/>
  <c r="C421" i="54"/>
  <c r="E421" i="54"/>
  <c r="G421" i="54"/>
  <c r="D101" i="54"/>
  <c r="F101" i="54"/>
  <c r="C375" i="54"/>
  <c r="E375" i="54"/>
  <c r="G375" i="54"/>
  <c r="D506" i="54"/>
  <c r="F506" i="54"/>
  <c r="C643" i="54"/>
  <c r="E643" i="54"/>
  <c r="G643" i="54"/>
  <c r="D284" i="54"/>
  <c r="F284" i="54"/>
  <c r="C245" i="54"/>
  <c r="E245" i="54"/>
  <c r="G245" i="54"/>
  <c r="D121" i="54"/>
  <c r="F121" i="54"/>
  <c r="C545" i="54"/>
  <c r="E545" i="54"/>
  <c r="G545" i="54"/>
  <c r="D631" i="54"/>
  <c r="F631" i="54"/>
  <c r="G587" i="54"/>
  <c r="D624" i="54"/>
  <c r="F624" i="54"/>
  <c r="C63" i="54"/>
  <c r="E63" i="54"/>
  <c r="G63" i="54"/>
  <c r="D720" i="54"/>
  <c r="F720" i="54"/>
  <c r="C221" i="54"/>
  <c r="E221" i="54"/>
  <c r="G221" i="54"/>
  <c r="D225" i="54"/>
  <c r="F225" i="54"/>
  <c r="C411" i="54"/>
  <c r="E411" i="54"/>
  <c r="G411" i="54"/>
  <c r="D236" i="54"/>
  <c r="F236" i="54"/>
  <c r="C464" i="54"/>
  <c r="E464" i="54"/>
  <c r="G464" i="54"/>
  <c r="D128" i="54"/>
  <c r="F128" i="54"/>
  <c r="C252" i="54"/>
  <c r="E252" i="54"/>
  <c r="G252" i="54"/>
  <c r="D57" i="54"/>
  <c r="F57" i="54"/>
  <c r="C246" i="54"/>
  <c r="E246" i="54"/>
  <c r="G246" i="54"/>
  <c r="D150" i="54"/>
  <c r="F150" i="54"/>
  <c r="C58" i="54"/>
  <c r="E58" i="54"/>
  <c r="G58" i="54"/>
  <c r="D197" i="54"/>
  <c r="F197" i="54"/>
  <c r="C705" i="54"/>
  <c r="E705" i="54"/>
  <c r="G705" i="54"/>
  <c r="D358" i="54"/>
  <c r="F358" i="54"/>
  <c r="C589" i="54"/>
  <c r="E589" i="54"/>
  <c r="G589" i="54"/>
  <c r="D677" i="54"/>
  <c r="F677" i="54"/>
  <c r="C31" i="54"/>
  <c r="E31" i="54"/>
  <c r="G31" i="54"/>
  <c r="D24" i="54"/>
  <c r="F24" i="54"/>
  <c r="C735" i="54"/>
  <c r="E735" i="54"/>
  <c r="G735" i="54"/>
  <c r="D264" i="54"/>
  <c r="F264" i="54"/>
  <c r="C203" i="54"/>
  <c r="E203" i="54"/>
  <c r="G203" i="54"/>
  <c r="D706" i="54"/>
  <c r="F706" i="54"/>
  <c r="C701" i="54"/>
  <c r="E701" i="54"/>
  <c r="G701" i="54"/>
  <c r="D714" i="54"/>
  <c r="F714" i="54"/>
  <c r="C255" i="54"/>
  <c r="E255" i="54"/>
  <c r="G255" i="54"/>
  <c r="D536" i="54"/>
  <c r="F536" i="54"/>
  <c r="C279" i="54"/>
  <c r="E279" i="54"/>
  <c r="G279" i="54"/>
  <c r="D390" i="54"/>
  <c r="F390" i="54"/>
  <c r="C698" i="54"/>
  <c r="E698" i="54"/>
  <c r="G698" i="54"/>
  <c r="D89" i="54"/>
  <c r="F89" i="54"/>
  <c r="C653" i="54"/>
  <c r="E653" i="54"/>
  <c r="G653" i="54"/>
  <c r="D533" i="54"/>
  <c r="F533" i="54"/>
  <c r="C472" i="54"/>
  <c r="E472" i="54"/>
  <c r="G472" i="54"/>
  <c r="D393" i="54"/>
  <c r="F393" i="54"/>
  <c r="C36" i="54"/>
  <c r="E36" i="54"/>
  <c r="G36" i="54"/>
  <c r="D75" i="54"/>
  <c r="F75" i="54"/>
  <c r="C486" i="54"/>
  <c r="E486" i="54"/>
  <c r="G486" i="54"/>
  <c r="D256" i="54"/>
  <c r="F256" i="54"/>
  <c r="C220" i="54"/>
  <c r="E220" i="54"/>
  <c r="G220" i="54"/>
  <c r="D648" i="54"/>
  <c r="F648" i="54"/>
  <c r="C399" i="54"/>
  <c r="E399" i="54"/>
  <c r="G399" i="54"/>
  <c r="D265" i="54"/>
  <c r="F265" i="54"/>
  <c r="C466" i="54"/>
  <c r="E466" i="54"/>
  <c r="G466" i="54"/>
  <c r="D387" i="54"/>
  <c r="F387" i="54"/>
  <c r="C740" i="54"/>
  <c r="E740" i="54"/>
  <c r="G740" i="54"/>
  <c r="D380" i="54"/>
  <c r="F380" i="54"/>
  <c r="C608" i="54"/>
  <c r="E608" i="54"/>
  <c r="G608" i="54"/>
  <c r="D374" i="54"/>
  <c r="F374" i="54"/>
  <c r="C137" i="54"/>
  <c r="E137" i="54"/>
  <c r="G137" i="54"/>
  <c r="D569" i="54"/>
  <c r="F569" i="54"/>
  <c r="C663" i="54"/>
  <c r="E663" i="54"/>
  <c r="G663" i="54"/>
  <c r="D590" i="54"/>
  <c r="F590" i="54"/>
  <c r="C427" i="54"/>
  <c r="E427" i="54"/>
  <c r="G427" i="54"/>
  <c r="D671" i="54"/>
  <c r="F671" i="54"/>
  <c r="C708" i="54"/>
  <c r="E708" i="54"/>
  <c r="G708" i="54"/>
  <c r="D383" i="54"/>
  <c r="F383" i="54"/>
  <c r="C449" i="54"/>
  <c r="E449" i="54"/>
  <c r="G449" i="54"/>
  <c r="D227" i="54"/>
  <c r="F227" i="54"/>
  <c r="C660" i="54"/>
  <c r="E660" i="54"/>
  <c r="G660" i="54"/>
  <c r="D395" i="54"/>
  <c r="F395" i="54"/>
  <c r="C261" i="54"/>
  <c r="E261" i="54"/>
  <c r="G261" i="54"/>
  <c r="D535" i="54"/>
  <c r="F535" i="54"/>
  <c r="C754" i="54"/>
  <c r="E754" i="54"/>
  <c r="G754" i="54"/>
  <c r="D602" i="54"/>
  <c r="F602" i="54"/>
  <c r="C499" i="54"/>
  <c r="E499" i="54"/>
  <c r="G499" i="54"/>
  <c r="D548" i="54"/>
  <c r="F548" i="54"/>
  <c r="C400" i="54"/>
  <c r="E400" i="54"/>
  <c r="G400" i="54"/>
  <c r="D737" i="54"/>
  <c r="F737" i="54"/>
  <c r="C654" i="54"/>
  <c r="E654" i="54"/>
  <c r="G654" i="54"/>
  <c r="D320" i="54"/>
  <c r="F320" i="54"/>
  <c r="C625" i="54"/>
  <c r="E625" i="54"/>
  <c r="G625" i="54"/>
  <c r="D249" i="54"/>
  <c r="F249" i="54"/>
  <c r="C182" i="54"/>
  <c r="E182" i="54"/>
  <c r="G182" i="54"/>
  <c r="D564" i="54"/>
  <c r="F564" i="54"/>
  <c r="C550" i="54"/>
  <c r="E550" i="54"/>
  <c r="G550" i="54"/>
  <c r="D404" i="54"/>
  <c r="F404" i="54"/>
  <c r="C305" i="54"/>
  <c r="E305" i="54"/>
  <c r="G305" i="54"/>
  <c r="D319" i="54"/>
  <c r="F319" i="54"/>
  <c r="C710" i="54"/>
  <c r="E710" i="54"/>
  <c r="G710" i="54"/>
  <c r="D238" i="54"/>
  <c r="F238" i="54"/>
  <c r="C419" i="54"/>
  <c r="E419" i="54"/>
  <c r="G419" i="54"/>
  <c r="D512" i="54"/>
  <c r="F512" i="54"/>
  <c r="C744" i="54"/>
  <c r="E744" i="54"/>
  <c r="G744" i="54"/>
  <c r="D674" i="54"/>
  <c r="F674" i="54"/>
  <c r="C604" i="54"/>
  <c r="E604" i="54"/>
  <c r="G604" i="54"/>
  <c r="D338" i="54"/>
  <c r="F338" i="54"/>
  <c r="C377" i="54"/>
  <c r="E377" i="54"/>
  <c r="G377" i="54"/>
  <c r="D138" i="54"/>
  <c r="F138" i="54"/>
  <c r="D410" i="54"/>
  <c r="F410" i="54"/>
  <c r="C76" i="54"/>
  <c r="E76" i="54"/>
  <c r="G76" i="54"/>
  <c r="D718" i="54"/>
  <c r="F718" i="54"/>
  <c r="C684" i="54"/>
  <c r="E684" i="54"/>
  <c r="G684" i="54"/>
  <c r="D527" i="54"/>
  <c r="F527" i="54"/>
  <c r="C347" i="54"/>
  <c r="E347" i="54"/>
  <c r="G347" i="54"/>
  <c r="D521" i="54"/>
  <c r="F521" i="54"/>
  <c r="C385" i="54"/>
  <c r="E385" i="54"/>
  <c r="G385" i="54"/>
  <c r="D268" i="54"/>
  <c r="F268" i="54"/>
  <c r="C420" i="54"/>
  <c r="E420" i="54"/>
  <c r="G420" i="54"/>
  <c r="D722" i="54"/>
  <c r="F722" i="54"/>
  <c r="C193" i="54"/>
  <c r="E193" i="54"/>
  <c r="G193" i="54"/>
  <c r="D657" i="54"/>
  <c r="F657" i="54"/>
  <c r="C214" i="54"/>
  <c r="E214" i="54"/>
  <c r="G214" i="54"/>
  <c r="D332" i="54"/>
  <c r="F332" i="54"/>
  <c r="C300" i="54"/>
  <c r="E300" i="54"/>
  <c r="G300" i="54"/>
  <c r="D257" i="54"/>
  <c r="F257" i="54"/>
  <c r="C118" i="54"/>
  <c r="E118" i="54"/>
  <c r="G118" i="54"/>
  <c r="D348" i="54"/>
  <c r="F348" i="54"/>
  <c r="C135" i="54"/>
  <c r="E135" i="54"/>
  <c r="G135" i="54"/>
  <c r="D124" i="54"/>
  <c r="F124" i="54"/>
  <c r="C637" i="54"/>
  <c r="E637" i="54"/>
  <c r="G637" i="54"/>
  <c r="D366" i="54"/>
  <c r="F366" i="54"/>
  <c r="C123" i="54"/>
  <c r="E123" i="54"/>
  <c r="G123" i="54"/>
  <c r="D747" i="54"/>
  <c r="F747" i="54"/>
  <c r="C82" i="54"/>
  <c r="E82" i="54"/>
  <c r="G82" i="54"/>
  <c r="D596" i="54"/>
  <c r="F596" i="54"/>
  <c r="C77" i="54"/>
  <c r="E77" i="54"/>
  <c r="G77" i="54"/>
  <c r="D610" i="54"/>
  <c r="F610" i="54"/>
  <c r="C163" i="54"/>
  <c r="E163" i="54"/>
  <c r="G163" i="54"/>
  <c r="D442" i="54"/>
  <c r="F442" i="54"/>
  <c r="C528" i="54"/>
  <c r="E528" i="54"/>
  <c r="G528" i="54"/>
  <c r="D244" i="54"/>
  <c r="F244" i="54"/>
  <c r="C669" i="54"/>
  <c r="E669" i="54"/>
  <c r="G669" i="54"/>
  <c r="D615" i="54"/>
  <c r="F615" i="54"/>
  <c r="C39" i="54"/>
  <c r="E39" i="54"/>
  <c r="G39" i="54"/>
  <c r="D119" i="54"/>
  <c r="F119" i="54"/>
  <c r="C224" i="54"/>
  <c r="E224" i="54"/>
  <c r="G224" i="54"/>
  <c r="D634" i="54"/>
  <c r="F634" i="54"/>
  <c r="C18" i="54"/>
  <c r="E18" i="54"/>
  <c r="G18" i="54"/>
  <c r="D685" i="54"/>
  <c r="F685" i="54"/>
  <c r="C44" i="54"/>
  <c r="E44" i="54"/>
  <c r="G44" i="54"/>
  <c r="D680" i="54"/>
  <c r="F680" i="54"/>
  <c r="C270" i="54"/>
  <c r="E270" i="54"/>
  <c r="G270" i="54"/>
  <c r="D311" i="54"/>
  <c r="F311" i="54"/>
  <c r="C619" i="54"/>
  <c r="E619" i="54"/>
  <c r="G619" i="54"/>
  <c r="D397" i="54"/>
  <c r="F397" i="54"/>
  <c r="C692" i="54"/>
  <c r="E692" i="54"/>
  <c r="G692" i="54"/>
  <c r="D100" i="54"/>
  <c r="F100" i="54"/>
  <c r="C368" i="54"/>
  <c r="E368" i="54"/>
  <c r="G368" i="54"/>
  <c r="D511" i="54"/>
  <c r="F511" i="54"/>
  <c r="C571" i="54"/>
  <c r="E571" i="54"/>
  <c r="G571" i="54"/>
  <c r="D614" i="54"/>
  <c r="F614" i="54"/>
  <c r="C746" i="54"/>
  <c r="E746" i="54"/>
  <c r="G746" i="54"/>
  <c r="D46" i="54"/>
  <c r="F46" i="54"/>
  <c r="C78" i="54"/>
  <c r="E78" i="54"/>
  <c r="G78" i="54"/>
  <c r="D60" i="54"/>
  <c r="F60" i="54"/>
  <c r="C372" i="54"/>
  <c r="E372" i="54"/>
  <c r="G372" i="54"/>
  <c r="D765" i="54"/>
  <c r="F765" i="54"/>
  <c r="C394" i="54"/>
  <c r="E394" i="54"/>
  <c r="G394" i="54"/>
  <c r="D659" i="54"/>
  <c r="F659" i="54"/>
  <c r="C699" i="54"/>
  <c r="E699" i="54"/>
  <c r="G699" i="54"/>
  <c r="D547" i="54"/>
  <c r="F547" i="54"/>
  <c r="C22" i="54"/>
  <c r="E22" i="54"/>
  <c r="G22" i="54"/>
  <c r="D468" i="54"/>
  <c r="F468" i="54"/>
  <c r="C148" i="54"/>
  <c r="E148" i="54"/>
  <c r="G148" i="54"/>
  <c r="D189" i="54"/>
  <c r="F189" i="54"/>
  <c r="C470" i="54"/>
  <c r="E470" i="54"/>
  <c r="G470" i="54"/>
  <c r="D559" i="54"/>
  <c r="F559" i="54"/>
  <c r="C14" i="54"/>
  <c r="E14" i="54"/>
  <c r="G14" i="54"/>
  <c r="D733" i="54"/>
  <c r="F733" i="54"/>
  <c r="C185" i="54"/>
  <c r="E185" i="54"/>
  <c r="G185" i="54"/>
  <c r="D153" i="54"/>
  <c r="F153" i="54"/>
  <c r="C369" i="54"/>
  <c r="E369" i="54"/>
  <c r="G369" i="54"/>
  <c r="D662" i="54"/>
  <c r="F662" i="54"/>
  <c r="C307" i="54"/>
  <c r="E307" i="54"/>
  <c r="G307" i="54"/>
  <c r="D258" i="54"/>
  <c r="F258" i="54"/>
  <c r="C147" i="54"/>
  <c r="E147" i="54"/>
  <c r="G147" i="54"/>
  <c r="D606" i="54"/>
  <c r="F606" i="54"/>
  <c r="C200" i="54"/>
  <c r="E200" i="54"/>
  <c r="G200" i="54"/>
  <c r="D673" i="54"/>
  <c r="F673" i="54"/>
  <c r="C599" i="54"/>
  <c r="E599" i="54"/>
  <c r="G599" i="54"/>
  <c r="D52" i="54"/>
  <c r="F52" i="54"/>
  <c r="C460" i="54"/>
  <c r="E460" i="54"/>
  <c r="G460" i="54"/>
  <c r="D668" i="54"/>
  <c r="F668" i="54"/>
  <c r="C62" i="54"/>
  <c r="E62" i="54"/>
  <c r="G62" i="54"/>
  <c r="D27" i="54"/>
  <c r="F27" i="54"/>
  <c r="C352" i="54"/>
  <c r="E352" i="54"/>
  <c r="G352" i="54"/>
  <c r="D229" i="54"/>
  <c r="F229" i="54"/>
  <c r="C67" i="54"/>
  <c r="E67" i="54"/>
  <c r="G67" i="54"/>
  <c r="D456" i="54"/>
  <c r="F456" i="54"/>
  <c r="C557" i="54"/>
  <c r="E557" i="54"/>
  <c r="G557" i="54"/>
  <c r="D485" i="54"/>
  <c r="F485" i="54"/>
  <c r="C283" i="54"/>
  <c r="E283" i="54"/>
  <c r="G283" i="54"/>
  <c r="D215" i="54"/>
  <c r="F215" i="54"/>
  <c r="C523" i="54"/>
  <c r="E523" i="54"/>
  <c r="G523" i="54"/>
  <c r="D695" i="54"/>
  <c r="F695" i="54"/>
  <c r="C458" i="54"/>
  <c r="E458" i="54"/>
  <c r="G458" i="54"/>
  <c r="D207" i="54"/>
  <c r="F207" i="54"/>
  <c r="C435" i="54"/>
  <c r="E435" i="54"/>
  <c r="G435" i="54"/>
  <c r="D581" i="54"/>
  <c r="F581" i="54"/>
  <c r="C54" i="54"/>
  <c r="E54" i="54"/>
  <c r="G54" i="54"/>
  <c r="D330" i="54"/>
  <c r="F330" i="54"/>
  <c r="C114" i="54"/>
  <c r="E114" i="54"/>
  <c r="G114" i="54"/>
  <c r="D15" i="54"/>
  <c r="F15" i="54"/>
  <c r="C41" i="54"/>
  <c r="E41" i="54"/>
  <c r="G41" i="54"/>
  <c r="D251" i="54"/>
  <c r="F251" i="54"/>
  <c r="C726" i="54"/>
  <c r="E726" i="54"/>
  <c r="G726" i="54"/>
  <c r="D546" i="54"/>
  <c r="F546" i="54"/>
  <c r="C98" i="54"/>
  <c r="E98" i="54"/>
  <c r="G98" i="54"/>
  <c r="D291" i="54"/>
  <c r="F291" i="54"/>
  <c r="C313" i="54"/>
  <c r="E313" i="54"/>
  <c r="G313" i="54"/>
  <c r="D152" i="54"/>
  <c r="F152" i="54"/>
  <c r="C56" i="54"/>
  <c r="E56" i="54"/>
  <c r="G56" i="54"/>
  <c r="D382" i="54"/>
  <c r="F382" i="54"/>
  <c r="C570" i="54"/>
  <c r="E570" i="54"/>
  <c r="G570" i="54"/>
  <c r="D721" i="54"/>
  <c r="F721" i="54"/>
  <c r="C582" i="54"/>
  <c r="E582" i="54"/>
  <c r="G582" i="54"/>
  <c r="D210" i="54"/>
  <c r="F210" i="54"/>
  <c r="C656" i="54"/>
  <c r="E656" i="54"/>
  <c r="G656" i="54"/>
  <c r="D341" i="54"/>
  <c r="F341" i="54"/>
  <c r="C613" i="54"/>
  <c r="E613" i="54"/>
  <c r="G613" i="54"/>
  <c r="D441" i="54"/>
  <c r="F441" i="54"/>
  <c r="C296" i="54"/>
  <c r="E296" i="54"/>
  <c r="G296" i="54"/>
  <c r="D436" i="54"/>
  <c r="F436" i="54"/>
  <c r="C102" i="54"/>
  <c r="E102" i="54"/>
  <c r="G102" i="54"/>
  <c r="D632" i="54"/>
  <c r="F632" i="54"/>
  <c r="C496" i="54"/>
  <c r="E496" i="54"/>
  <c r="G496" i="54"/>
  <c r="D38" i="54"/>
  <c r="F38" i="54"/>
  <c r="C433" i="54"/>
  <c r="E433" i="54"/>
  <c r="G433" i="54"/>
  <c r="D295" i="54"/>
  <c r="F295" i="54"/>
  <c r="C340" i="54"/>
  <c r="E340" i="54"/>
  <c r="G340" i="54"/>
  <c r="D195" i="54"/>
  <c r="F195" i="54"/>
  <c r="C177" i="54"/>
  <c r="E177" i="54"/>
  <c r="G177" i="54"/>
  <c r="D465" i="54"/>
  <c r="F465" i="54"/>
  <c r="C478" i="54"/>
  <c r="E478" i="54"/>
  <c r="G478" i="54"/>
  <c r="D139" i="54"/>
  <c r="F139" i="54"/>
  <c r="C208" i="54"/>
  <c r="E208" i="54"/>
  <c r="G208" i="54"/>
  <c r="D491" i="54"/>
  <c r="F491" i="54"/>
  <c r="C247" i="54"/>
  <c r="E247" i="54"/>
  <c r="G247" i="54"/>
  <c r="D127" i="54"/>
  <c r="F127" i="54"/>
  <c r="C594" i="54"/>
  <c r="E594" i="54"/>
  <c r="G594" i="54"/>
  <c r="D760" i="54"/>
  <c r="F760" i="54"/>
  <c r="C351" i="54"/>
  <c r="E351" i="54"/>
  <c r="G351" i="54"/>
  <c r="D178" i="54"/>
  <c r="F178" i="54"/>
  <c r="C627" i="54"/>
  <c r="E627" i="54"/>
  <c r="G627" i="54"/>
  <c r="D108" i="54"/>
  <c r="F108" i="54"/>
  <c r="C49" i="54"/>
  <c r="E49" i="54"/>
  <c r="G49" i="54"/>
  <c r="D194" i="54"/>
  <c r="F194" i="54"/>
  <c r="C525" i="54"/>
  <c r="E525" i="54"/>
  <c r="G525" i="54"/>
  <c r="D461" i="54"/>
  <c r="F461" i="54"/>
  <c r="C626" i="54"/>
  <c r="E626" i="54"/>
  <c r="G626" i="54"/>
  <c r="D391" i="54"/>
  <c r="F391" i="54"/>
  <c r="C204" i="54"/>
  <c r="E204" i="54"/>
  <c r="G204" i="54"/>
  <c r="D199" i="54"/>
  <c r="F199" i="54"/>
  <c r="C109" i="54"/>
  <c r="E109" i="54"/>
  <c r="G109" i="54"/>
  <c r="D493" i="54"/>
  <c r="F493" i="54"/>
  <c r="C551" i="54"/>
  <c r="E551" i="54"/>
  <c r="G551" i="54"/>
  <c r="D579" i="54"/>
  <c r="F579" i="54"/>
  <c r="C70" i="54"/>
  <c r="E70" i="54"/>
  <c r="G70" i="54"/>
  <c r="D140" i="54"/>
  <c r="F140" i="54"/>
  <c r="C176" i="54"/>
  <c r="E176" i="54"/>
  <c r="G176" i="54"/>
  <c r="D97" i="54"/>
  <c r="F97" i="54"/>
  <c r="C595" i="54"/>
  <c r="E595" i="54"/>
  <c r="G595" i="54"/>
  <c r="D565" i="54"/>
  <c r="F565" i="54"/>
  <c r="C237" i="54"/>
  <c r="E237" i="54"/>
  <c r="G237" i="54"/>
  <c r="D222" i="54"/>
  <c r="F222" i="54"/>
  <c r="C463" i="54"/>
  <c r="E463" i="54"/>
  <c r="G463" i="54"/>
  <c r="D745" i="54"/>
  <c r="F745" i="54"/>
  <c r="C398" i="54"/>
  <c r="E398" i="54"/>
  <c r="G398" i="54"/>
  <c r="D133" i="54"/>
  <c r="F133" i="54"/>
  <c r="C530" i="54"/>
  <c r="E530" i="54"/>
  <c r="G530" i="54"/>
  <c r="D455" i="54"/>
  <c r="F455" i="54"/>
  <c r="C640" i="54"/>
  <c r="E640" i="54"/>
  <c r="G640" i="54"/>
  <c r="D104" i="54"/>
  <c r="F104" i="54"/>
  <c r="C309" i="54"/>
  <c r="E309" i="54"/>
  <c r="G309" i="54"/>
  <c r="D219" i="54"/>
  <c r="F219" i="54"/>
  <c r="C418" i="54"/>
  <c r="E418" i="54"/>
  <c r="G418" i="54"/>
  <c r="D234" i="54"/>
  <c r="F234" i="54"/>
  <c r="C334" i="54"/>
  <c r="E334" i="54"/>
  <c r="G334" i="54"/>
  <c r="D96" i="54"/>
  <c r="F96" i="54"/>
  <c r="C403" i="54"/>
  <c r="E403" i="54"/>
  <c r="G403" i="54"/>
  <c r="D555" i="54"/>
  <c r="F555" i="54"/>
  <c r="C563" i="54"/>
  <c r="E563" i="54"/>
  <c r="G563" i="54"/>
  <c r="D707" i="54"/>
  <c r="F707" i="54"/>
  <c r="C9" i="54"/>
  <c r="E9" i="54"/>
  <c r="G9" i="54"/>
  <c r="D421" i="54"/>
  <c r="F421" i="54"/>
  <c r="C101" i="54"/>
  <c r="E101" i="54"/>
  <c r="G101" i="54"/>
  <c r="D375" i="54"/>
  <c r="F375" i="54"/>
  <c r="C506" i="54"/>
  <c r="E506" i="54"/>
  <c r="G506" i="54"/>
  <c r="D643" i="54"/>
  <c r="F643" i="54"/>
  <c r="C284" i="54"/>
  <c r="E284" i="54"/>
  <c r="G284" i="54"/>
  <c r="D245" i="54"/>
  <c r="F245" i="54"/>
  <c r="C121" i="54"/>
  <c r="E121" i="54"/>
  <c r="G121" i="54"/>
  <c r="D545" i="54"/>
  <c r="F545" i="54"/>
  <c r="C631" i="54"/>
  <c r="C480" i="54"/>
  <c r="E480" i="54"/>
  <c r="G480" i="54"/>
  <c r="D717" i="54"/>
  <c r="F717" i="54"/>
  <c r="C190" i="54"/>
  <c r="E190" i="54"/>
  <c r="G190" i="54"/>
  <c r="D19" i="54"/>
  <c r="F19" i="54"/>
  <c r="C273" i="54"/>
  <c r="E273" i="54"/>
  <c r="G273" i="54"/>
  <c r="D335" i="54"/>
  <c r="F335" i="54"/>
  <c r="C83" i="54"/>
  <c r="E83" i="54"/>
  <c r="G83" i="54"/>
  <c r="D544" i="54"/>
  <c r="F544" i="54"/>
  <c r="C703" i="54"/>
  <c r="E703" i="54"/>
  <c r="G703" i="54"/>
  <c r="D584" i="54"/>
  <c r="F584" i="54"/>
  <c r="C566" i="54"/>
  <c r="E566" i="54"/>
  <c r="G566" i="54"/>
  <c r="D16" i="54"/>
  <c r="F16" i="54"/>
  <c r="C310" i="54"/>
  <c r="E310" i="54"/>
  <c r="G310" i="54"/>
  <c r="D444" i="54"/>
  <c r="F444" i="54"/>
  <c r="C650" i="54"/>
  <c r="E650" i="54"/>
  <c r="G650" i="54"/>
  <c r="D603" i="54"/>
  <c r="F603" i="54"/>
  <c r="C288" i="54"/>
  <c r="E288" i="54"/>
  <c r="G288" i="54"/>
  <c r="D157" i="54"/>
  <c r="F157" i="54"/>
  <c r="C175" i="54"/>
  <c r="E175" i="54"/>
  <c r="G175" i="54"/>
  <c r="D432" i="54"/>
  <c r="F432" i="54"/>
  <c r="C242" i="54"/>
  <c r="E242" i="54"/>
  <c r="G242" i="54"/>
  <c r="D50" i="54"/>
  <c r="F50" i="54"/>
  <c r="C327" i="54"/>
  <c r="E327" i="54"/>
  <c r="G327" i="54"/>
  <c r="D568" i="54"/>
  <c r="F568" i="54"/>
  <c r="C26" i="54"/>
  <c r="E26" i="54"/>
  <c r="G26" i="54"/>
  <c r="D552" i="54"/>
  <c r="F552" i="54"/>
  <c r="C285" i="54"/>
  <c r="E285" i="54"/>
  <c r="G285" i="54"/>
  <c r="D64" i="54"/>
  <c r="F64" i="54"/>
  <c r="C389" i="54"/>
  <c r="E389" i="54"/>
  <c r="G389" i="54"/>
  <c r="D715" i="54"/>
  <c r="F715" i="54"/>
  <c r="C524" i="54"/>
  <c r="E524" i="54"/>
  <c r="G524" i="54"/>
  <c r="D476" i="54"/>
  <c r="F476" i="54"/>
  <c r="C495" i="54"/>
  <c r="E495" i="54"/>
  <c r="G495" i="54"/>
  <c r="D425" i="54"/>
  <c r="F425" i="54"/>
  <c r="C572" i="54"/>
  <c r="E572" i="54"/>
  <c r="G572" i="54"/>
  <c r="D344" i="54"/>
  <c r="F344" i="54"/>
  <c r="C228" i="54"/>
  <c r="E228" i="54"/>
  <c r="G228" i="54"/>
  <c r="D451" i="54"/>
  <c r="F451" i="54"/>
  <c r="C428" i="54"/>
  <c r="E428" i="54"/>
  <c r="G428" i="54"/>
  <c r="D169" i="54"/>
  <c r="F169" i="54"/>
  <c r="D483" i="54"/>
  <c r="F483" i="54"/>
  <c r="C553" i="54"/>
  <c r="E553" i="54"/>
  <c r="G553" i="54"/>
  <c r="D752" i="54"/>
  <c r="F752" i="54"/>
  <c r="C475" i="54"/>
  <c r="E475" i="54"/>
  <c r="G475" i="54"/>
  <c r="D206" i="54"/>
  <c r="F206" i="54"/>
  <c r="C92" i="54"/>
  <c r="E92" i="54"/>
  <c r="G92" i="54"/>
  <c r="D683" i="54"/>
  <c r="F683" i="54"/>
  <c r="D331" i="54"/>
  <c r="F331" i="54"/>
  <c r="C155" i="54"/>
  <c r="E155" i="54"/>
  <c r="G155" i="54"/>
  <c r="D259" i="54"/>
  <c r="F259" i="54"/>
  <c r="C17" i="54"/>
  <c r="E17" i="54"/>
  <c r="G17" i="54"/>
  <c r="D325" i="54"/>
  <c r="F325" i="54"/>
  <c r="C143" i="54"/>
  <c r="E143" i="54"/>
  <c r="G143" i="54"/>
  <c r="D74" i="54"/>
  <c r="F74" i="54"/>
  <c r="C280" i="54"/>
  <c r="E280" i="54"/>
  <c r="G280" i="54"/>
  <c r="D187" i="54"/>
  <c r="F187" i="54"/>
  <c r="C350" i="54"/>
  <c r="E350" i="54"/>
  <c r="G350" i="54"/>
  <c r="D605" i="54"/>
  <c r="F605" i="54"/>
  <c r="C645" i="54"/>
  <c r="E645" i="54"/>
  <c r="G645" i="54"/>
  <c r="D694" i="54"/>
  <c r="F694" i="54"/>
  <c r="C87" i="54"/>
  <c r="E87" i="54"/>
  <c r="G87" i="54"/>
  <c r="D415" i="54"/>
  <c r="F415" i="54"/>
  <c r="C682" i="54"/>
  <c r="E682" i="54"/>
  <c r="G682" i="54"/>
  <c r="D556" i="54"/>
  <c r="F556" i="54"/>
  <c r="D704" i="54"/>
  <c r="F704" i="54"/>
  <c r="C504" i="54"/>
  <c r="E504" i="54"/>
  <c r="G504" i="54"/>
  <c r="D600" i="54"/>
  <c r="F600" i="54"/>
  <c r="C516" i="54"/>
  <c r="E516" i="54"/>
  <c r="G516" i="54"/>
  <c r="D277" i="54"/>
  <c r="F277" i="54"/>
  <c r="C144" i="54"/>
  <c r="E144" i="54"/>
  <c r="G144" i="54"/>
  <c r="D667" i="54"/>
  <c r="F667" i="54"/>
  <c r="C767" i="54"/>
  <c r="E767" i="54"/>
  <c r="G767" i="54"/>
  <c r="D732" i="54"/>
  <c r="F732" i="54"/>
  <c r="C226" i="54"/>
  <c r="E226" i="54"/>
  <c r="G226" i="54"/>
  <c r="D43" i="54"/>
  <c r="F43" i="54"/>
  <c r="C321" i="54"/>
  <c r="E321" i="54"/>
  <c r="G321" i="54"/>
  <c r="D577" i="54"/>
  <c r="F577" i="54"/>
  <c r="C580" i="54"/>
  <c r="E580" i="54"/>
  <c r="G580" i="54"/>
  <c r="D431" i="54"/>
  <c r="F431" i="54"/>
  <c r="C711" i="54"/>
  <c r="E711" i="54"/>
  <c r="G711" i="54"/>
  <c r="D275" i="54"/>
  <c r="F275" i="54"/>
  <c r="C253" i="54"/>
  <c r="E253" i="54"/>
  <c r="G253" i="54"/>
  <c r="D453" i="54"/>
  <c r="F453" i="54"/>
  <c r="C490" i="54"/>
  <c r="E490" i="54"/>
  <c r="G490" i="54"/>
  <c r="D598" i="54"/>
  <c r="F598" i="54"/>
  <c r="C260" i="54"/>
  <c r="E260" i="54"/>
  <c r="G260" i="54"/>
  <c r="D317" i="54"/>
  <c r="F317" i="54"/>
  <c r="C388" i="54"/>
  <c r="E388" i="54"/>
  <c r="G388" i="54"/>
  <c r="D112" i="54"/>
  <c r="F112" i="54"/>
  <c r="C450" i="54"/>
  <c r="E450" i="54"/>
  <c r="G450" i="54"/>
  <c r="D646" i="54"/>
  <c r="F646" i="54"/>
  <c r="C230" i="54"/>
  <c r="E230" i="54"/>
  <c r="G230" i="54"/>
  <c r="D71" i="54"/>
  <c r="F71" i="54"/>
  <c r="C269" i="54"/>
  <c r="E269" i="54"/>
  <c r="G269" i="54"/>
  <c r="D665" i="54"/>
  <c r="F665" i="54"/>
  <c r="C271" i="54"/>
  <c r="E271" i="54"/>
  <c r="G271" i="54"/>
  <c r="D446" i="54"/>
  <c r="F446" i="54"/>
  <c r="C731" i="54"/>
  <c r="E731" i="54"/>
  <c r="G731" i="54"/>
  <c r="D661" i="54"/>
  <c r="F661" i="54"/>
  <c r="C709" i="54"/>
  <c r="E709" i="54"/>
  <c r="G709" i="54"/>
  <c r="D529" i="54"/>
  <c r="F529" i="54"/>
  <c r="C378" i="54"/>
  <c r="E378" i="54"/>
  <c r="G378" i="54"/>
  <c r="D314" i="54"/>
  <c r="F314" i="54"/>
  <c r="C417" i="54"/>
  <c r="E417" i="54"/>
  <c r="G417" i="54"/>
  <c r="D218" i="54"/>
  <c r="F218" i="54"/>
  <c r="C248" i="54"/>
  <c r="E248" i="54"/>
  <c r="G248" i="54"/>
  <c r="D583" i="54"/>
  <c r="F583" i="54"/>
  <c r="C452" i="54"/>
  <c r="E452" i="54"/>
  <c r="G452" i="54"/>
  <c r="D658" i="54"/>
  <c r="F658" i="54"/>
  <c r="C609" i="54"/>
  <c r="E609" i="54"/>
  <c r="G609" i="54"/>
  <c r="D586" i="54"/>
  <c r="F586" i="54"/>
  <c r="C687" i="54"/>
  <c r="E687" i="54"/>
  <c r="G687" i="54"/>
  <c r="D69" i="54"/>
  <c r="F69" i="54"/>
  <c r="C440" i="54"/>
  <c r="E440" i="54"/>
  <c r="G440" i="54"/>
  <c r="D205" i="54"/>
  <c r="F205" i="54"/>
  <c r="C748" i="54"/>
  <c r="E748" i="54"/>
  <c r="G748" i="54"/>
  <c r="D738" i="54"/>
  <c r="F738" i="54"/>
  <c r="C649" i="54"/>
  <c r="E649" i="54"/>
  <c r="G649" i="54"/>
  <c r="D469" i="54"/>
  <c r="F469" i="54"/>
  <c r="C95" i="54"/>
  <c r="E95" i="54"/>
  <c r="G95" i="54"/>
  <c r="D488" i="54"/>
  <c r="F488" i="54"/>
  <c r="C156" i="54"/>
  <c r="E156" i="54"/>
  <c r="G156" i="54"/>
  <c r="D315" i="54"/>
  <c r="F315" i="54"/>
  <c r="C216" i="54"/>
  <c r="E216" i="54"/>
  <c r="G216" i="54"/>
  <c r="D333" i="54"/>
  <c r="F333" i="54"/>
  <c r="C281" i="54"/>
  <c r="E281" i="54"/>
  <c r="G281" i="54"/>
  <c r="D518" i="54"/>
  <c r="F518" i="54"/>
  <c r="C429" i="54"/>
  <c r="E429" i="54"/>
  <c r="G429" i="54"/>
  <c r="D212" i="54"/>
  <c r="F212" i="54"/>
  <c r="C502" i="54"/>
  <c r="E502" i="54"/>
  <c r="G502" i="54"/>
  <c r="D443" i="54"/>
  <c r="F443" i="54"/>
  <c r="C542" i="54"/>
  <c r="E542" i="54"/>
  <c r="G542" i="54"/>
  <c r="D233" i="54"/>
  <c r="F233" i="54"/>
  <c r="C638" i="54"/>
  <c r="E638" i="54"/>
  <c r="G638" i="54"/>
  <c r="D676" i="54"/>
  <c r="F676" i="54"/>
  <c r="C730" i="54"/>
  <c r="E730" i="54"/>
  <c r="G730" i="54"/>
  <c r="D23" i="54"/>
  <c r="F23" i="54"/>
  <c r="C520" i="54"/>
  <c r="E520" i="54"/>
  <c r="G520" i="54"/>
  <c r="D293" i="54"/>
  <c r="F293" i="54"/>
  <c r="C289" i="54"/>
  <c r="E289" i="54"/>
  <c r="G289" i="54"/>
  <c r="D316" i="54"/>
  <c r="F316" i="54"/>
  <c r="C434" i="54"/>
  <c r="E434" i="54"/>
  <c r="G434" i="54"/>
  <c r="D115" i="54"/>
  <c r="F115" i="54"/>
  <c r="C211" i="54"/>
  <c r="E211" i="54"/>
  <c r="G211" i="54"/>
  <c r="D755" i="54"/>
  <c r="F755" i="54"/>
  <c r="C664" i="54"/>
  <c r="E664" i="54"/>
  <c r="G664" i="54"/>
  <c r="D328" i="54"/>
  <c r="F328" i="54"/>
  <c r="C741" i="54"/>
  <c r="E741" i="54"/>
  <c r="G741" i="54"/>
  <c r="D11" i="54"/>
  <c r="F11" i="54"/>
  <c r="C651" i="54"/>
  <c r="E651" i="54"/>
  <c r="G651" i="54"/>
  <c r="D474" i="54"/>
  <c r="F474" i="54"/>
  <c r="C161" i="54"/>
  <c r="E161" i="54"/>
  <c r="G161" i="54"/>
  <c r="D29" i="54"/>
  <c r="F29" i="54"/>
  <c r="C494" i="54"/>
  <c r="E494" i="54"/>
  <c r="G494" i="54"/>
  <c r="D337" i="54"/>
  <c r="F337" i="54"/>
  <c r="C396" i="54"/>
  <c r="E396" i="54"/>
  <c r="G396" i="54"/>
  <c r="D534" i="54"/>
  <c r="F534" i="54"/>
  <c r="C448" i="54"/>
  <c r="E448" i="54"/>
  <c r="G448" i="54"/>
  <c r="D192" i="54"/>
  <c r="F192" i="54"/>
  <c r="C585" i="54"/>
  <c r="E585" i="54"/>
  <c r="G585" i="54"/>
  <c r="D198" i="54"/>
  <c r="F198" i="54"/>
  <c r="C540" i="54"/>
  <c r="E540" i="54"/>
  <c r="G540" i="54"/>
  <c r="D611" i="54"/>
  <c r="F611" i="54"/>
  <c r="C12" i="54"/>
  <c r="E12" i="54"/>
  <c r="G12" i="54"/>
  <c r="D51" i="54"/>
  <c r="F51" i="54"/>
  <c r="C618" i="54"/>
  <c r="E618" i="54"/>
  <c r="G618" i="54"/>
  <c r="D736" i="54"/>
  <c r="F736" i="54"/>
  <c r="C356" i="54"/>
  <c r="E356" i="54"/>
  <c r="G356" i="54"/>
  <c r="D324" i="54"/>
  <c r="F324" i="54"/>
  <c r="C437" i="54"/>
  <c r="E437" i="54"/>
  <c r="G437" i="54"/>
  <c r="D276" i="54"/>
  <c r="F276" i="54"/>
  <c r="C457" i="54"/>
  <c r="E457" i="54"/>
  <c r="G457" i="54"/>
  <c r="D25" i="54"/>
  <c r="F25" i="54"/>
  <c r="C94" i="54"/>
  <c r="E94" i="54"/>
  <c r="G94" i="54"/>
  <c r="D588" i="54"/>
  <c r="F588" i="54"/>
  <c r="C633" i="54"/>
  <c r="E633" i="54"/>
  <c r="G633" i="54"/>
  <c r="D729" i="54"/>
  <c r="F729" i="54"/>
  <c r="C342" i="54"/>
  <c r="E342" i="54"/>
  <c r="G342" i="54"/>
  <c r="D759" i="54"/>
  <c r="F759" i="54"/>
  <c r="C517" i="54"/>
  <c r="E517" i="54"/>
  <c r="G517" i="54"/>
  <c r="D412" i="54"/>
  <c r="F412" i="54"/>
  <c r="C592" i="54"/>
  <c r="E592" i="54"/>
  <c r="G592" i="54"/>
  <c r="D473" i="54"/>
  <c r="F473" i="54"/>
  <c r="C120" i="54"/>
  <c r="E120" i="54"/>
  <c r="G120" i="54"/>
  <c r="D423" i="54"/>
  <c r="F423" i="54"/>
  <c r="C209" i="54"/>
  <c r="E209" i="54"/>
  <c r="G209" i="54"/>
  <c r="D196" i="54"/>
  <c r="F196" i="54"/>
  <c r="C402" i="54"/>
  <c r="E402" i="54"/>
  <c r="G402" i="54"/>
  <c r="D430" i="54"/>
  <c r="F430" i="54"/>
  <c r="C549" i="54"/>
  <c r="E549" i="54"/>
  <c r="G549" i="54"/>
  <c r="D111" i="54"/>
  <c r="F111" i="54"/>
  <c r="C158" i="54"/>
  <c r="E158" i="54"/>
  <c r="G158" i="54"/>
  <c r="D621" i="54"/>
  <c r="F621" i="54"/>
  <c r="C487" i="54"/>
  <c r="E487" i="54"/>
  <c r="G487" i="54"/>
  <c r="D266" i="54"/>
  <c r="F266" i="54"/>
  <c r="C655" i="54"/>
  <c r="E655" i="54"/>
  <c r="G655" i="54"/>
  <c r="D231" i="54"/>
  <c r="F231" i="54"/>
  <c r="C80" i="54"/>
  <c r="E80" i="54"/>
  <c r="G80" i="54"/>
  <c r="D629" i="54"/>
  <c r="F629" i="54"/>
  <c r="C686" i="54"/>
  <c r="E686" i="54"/>
  <c r="G686" i="54"/>
  <c r="D761" i="54"/>
  <c r="F761" i="54"/>
  <c r="C622" i="54"/>
  <c r="E622" i="54"/>
  <c r="G622" i="54"/>
  <c r="D620" i="54"/>
  <c r="F620" i="54"/>
  <c r="C532" i="54"/>
  <c r="E532" i="54"/>
  <c r="G532" i="54"/>
  <c r="D505" i="54"/>
  <c r="F505" i="54"/>
  <c r="C679" i="54"/>
  <c r="E679" i="54"/>
  <c r="G679" i="54"/>
  <c r="D712" i="54"/>
  <c r="F712" i="54"/>
  <c r="C541" i="54"/>
  <c r="E541" i="54"/>
  <c r="G541" i="54"/>
  <c r="D666" i="54"/>
  <c r="F666" i="54"/>
  <c r="C47" i="54"/>
  <c r="E47" i="54"/>
  <c r="G47" i="54"/>
  <c r="D401" i="54"/>
  <c r="F401" i="54"/>
  <c r="C363" i="54"/>
  <c r="E363" i="54"/>
  <c r="G363" i="54"/>
  <c r="D426" i="54"/>
  <c r="F426" i="54"/>
  <c r="C105" i="54"/>
  <c r="E105" i="54"/>
  <c r="G105" i="54"/>
  <c r="D693" i="54"/>
  <c r="F693" i="54"/>
  <c r="C68" i="54"/>
  <c r="E68" i="54"/>
  <c r="G68" i="54"/>
  <c r="D329" i="54"/>
  <c r="F329" i="54"/>
  <c r="C503" i="54"/>
  <c r="E503" i="54"/>
  <c r="G503" i="54"/>
  <c r="D272" i="54"/>
  <c r="F272" i="54"/>
  <c r="C467" i="54"/>
  <c r="E467" i="54"/>
  <c r="G467" i="54"/>
  <c r="D510" i="54"/>
  <c r="F510" i="54"/>
  <c r="C750" i="54"/>
  <c r="E750" i="54"/>
  <c r="G750" i="54"/>
  <c r="D724" i="54"/>
  <c r="F724" i="54"/>
  <c r="C131" i="54"/>
  <c r="E131" i="54"/>
  <c r="G131" i="54"/>
  <c r="D742" i="54"/>
  <c r="F742" i="54"/>
  <c r="C522" i="54"/>
  <c r="E522" i="54"/>
  <c r="G522" i="54"/>
  <c r="D573" i="54"/>
  <c r="F573" i="54"/>
  <c r="C597" i="54"/>
  <c r="E597" i="54"/>
  <c r="G597" i="54"/>
  <c r="D639" i="54"/>
  <c r="F639" i="54"/>
  <c r="C538" i="54"/>
  <c r="E538" i="54"/>
  <c r="G538" i="54"/>
  <c r="D413" i="54"/>
  <c r="F413" i="54"/>
  <c r="C349" i="54"/>
  <c r="E349" i="54"/>
  <c r="G349" i="54"/>
  <c r="D647" i="54"/>
  <c r="F647" i="54"/>
  <c r="C498" i="54"/>
  <c r="E498" i="54"/>
  <c r="G498" i="54"/>
  <c r="D287" i="54"/>
  <c r="F287" i="54"/>
  <c r="C10" i="54"/>
  <c r="E10" i="54"/>
  <c r="G10" i="54"/>
  <c r="D696" i="54"/>
  <c r="F696" i="54"/>
  <c r="C501" i="54"/>
  <c r="E501" i="54"/>
  <c r="G501" i="54"/>
  <c r="D286" i="54"/>
  <c r="F286" i="54"/>
  <c r="C514" i="54"/>
  <c r="E514" i="54"/>
  <c r="G514" i="54"/>
  <c r="D303" i="54"/>
  <c r="F303" i="54"/>
  <c r="C179" i="54"/>
  <c r="E179" i="54"/>
  <c r="G179" i="54"/>
  <c r="D151" i="54"/>
  <c r="F151" i="54"/>
  <c r="C574" i="54"/>
  <c r="E574" i="54"/>
  <c r="G574" i="54"/>
  <c r="D35" i="54"/>
  <c r="F35" i="54"/>
  <c r="C543" i="54"/>
  <c r="E543" i="54"/>
  <c r="G543" i="54"/>
  <c r="D766" i="54"/>
  <c r="F766" i="54"/>
  <c r="C681" i="54"/>
  <c r="E681" i="54"/>
  <c r="G681" i="54"/>
  <c r="D360" i="54"/>
  <c r="F360" i="54"/>
  <c r="C439" i="54"/>
  <c r="E439" i="54"/>
  <c r="G439" i="54"/>
  <c r="D299" i="54"/>
  <c r="F299" i="54"/>
  <c r="C186" i="54"/>
  <c r="E186" i="54"/>
  <c r="G186" i="54"/>
  <c r="D250" i="54"/>
  <c r="F250" i="54"/>
  <c r="C381" i="54"/>
  <c r="E381" i="54"/>
  <c r="G381" i="54"/>
  <c r="D593" i="54"/>
  <c r="F593" i="54"/>
  <c r="C336" i="54"/>
  <c r="E336" i="54"/>
  <c r="G336" i="54"/>
  <c r="D42" i="54"/>
  <c r="F42" i="54"/>
  <c r="C171" i="54"/>
  <c r="E171" i="54"/>
  <c r="G171" i="54"/>
  <c r="D232" i="54"/>
  <c r="F232" i="54"/>
  <c r="C670" i="54"/>
  <c r="E670" i="54"/>
  <c r="G670" i="54"/>
  <c r="D343" i="54"/>
  <c r="F343" i="54"/>
  <c r="C84" i="54"/>
  <c r="E84" i="54"/>
  <c r="G84" i="54"/>
  <c r="D267" i="54"/>
  <c r="F267" i="54"/>
  <c r="C168" i="54"/>
  <c r="E168" i="54"/>
  <c r="G168" i="54"/>
  <c r="D739" i="54"/>
  <c r="F739" i="54"/>
  <c r="C37" i="54"/>
  <c r="E37" i="54"/>
  <c r="G37" i="54"/>
  <c r="D79" i="54"/>
  <c r="F79" i="54"/>
  <c r="C243" i="54"/>
  <c r="E243" i="54"/>
  <c r="G243" i="54"/>
  <c r="D183" i="54"/>
  <c r="F183" i="54"/>
  <c r="C240" i="54"/>
  <c r="E240" i="54"/>
  <c r="G240" i="54"/>
  <c r="D763" i="54"/>
  <c r="F763" i="54"/>
  <c r="C405" i="54"/>
  <c r="E405" i="54"/>
  <c r="G405" i="54"/>
  <c r="D304" i="54"/>
  <c r="F304" i="54"/>
  <c r="C507" i="54"/>
  <c r="E507" i="54"/>
  <c r="G507" i="54"/>
  <c r="D290" i="54"/>
  <c r="F290" i="54"/>
  <c r="C567" i="54"/>
  <c r="E567" i="54"/>
  <c r="G567" i="54"/>
  <c r="D561" i="54"/>
  <c r="F561" i="54"/>
  <c r="C306" i="54"/>
  <c r="E306" i="54"/>
  <c r="G306" i="54"/>
  <c r="D322" i="54"/>
  <c r="F322" i="54"/>
  <c r="C531" i="54"/>
  <c r="E531" i="54"/>
  <c r="G531" i="54"/>
  <c r="D578" i="54"/>
  <c r="F578" i="54"/>
  <c r="C86" i="54"/>
  <c r="E86" i="54"/>
  <c r="G86" i="54"/>
  <c r="D33" i="54"/>
  <c r="F33" i="54"/>
  <c r="C409" i="54"/>
  <c r="E409" i="54"/>
  <c r="G409" i="54"/>
  <c r="D576" i="54"/>
  <c r="F576" i="54"/>
  <c r="C756" i="54"/>
  <c r="E756" i="54"/>
  <c r="G756" i="54"/>
  <c r="D734" i="54"/>
  <c r="F734" i="54"/>
  <c r="E631" i="54"/>
  <c r="G631" i="54"/>
  <c r="D480" i="54"/>
  <c r="F480" i="54"/>
  <c r="C717" i="54"/>
  <c r="E717" i="54"/>
  <c r="G717" i="54"/>
  <c r="D190" i="54"/>
  <c r="F190" i="54"/>
  <c r="C19" i="54"/>
  <c r="E19" i="54"/>
  <c r="G19" i="54"/>
  <c r="D273" i="54"/>
  <c r="F273" i="54"/>
  <c r="C335" i="54"/>
  <c r="E335" i="54"/>
  <c r="G335" i="54"/>
  <c r="D83" i="54"/>
  <c r="F83" i="54"/>
  <c r="C544" i="54"/>
  <c r="E544" i="54"/>
  <c r="G544" i="54"/>
  <c r="D703" i="54"/>
  <c r="F703" i="54"/>
  <c r="C584" i="54"/>
  <c r="E584" i="54"/>
  <c r="G584" i="54"/>
  <c r="D566" i="54"/>
  <c r="F566" i="54"/>
  <c r="C16" i="54"/>
  <c r="E16" i="54"/>
  <c r="G16" i="54"/>
  <c r="D310" i="54"/>
  <c r="F310" i="54"/>
  <c r="C444" i="54"/>
  <c r="E444" i="54"/>
  <c r="G444" i="54"/>
  <c r="D650" i="54"/>
  <c r="F650" i="54"/>
  <c r="C603" i="54"/>
  <c r="E603" i="54"/>
  <c r="G603" i="54"/>
  <c r="D288" i="54"/>
  <c r="F288" i="54"/>
  <c r="C157" i="54"/>
  <c r="E157" i="54"/>
  <c r="G157" i="54"/>
  <c r="D175" i="54"/>
  <c r="F175" i="54"/>
  <c r="C432" i="54"/>
  <c r="E432" i="54"/>
  <c r="G432" i="54"/>
  <c r="D242" i="54"/>
  <c r="F242" i="54"/>
  <c r="C50" i="54"/>
  <c r="E50" i="54"/>
  <c r="G50" i="54"/>
  <c r="D327" i="54"/>
  <c r="F327" i="54"/>
  <c r="C568" i="54"/>
  <c r="E568" i="54"/>
  <c r="G568" i="54"/>
  <c r="D26" i="54"/>
  <c r="F26" i="54"/>
  <c r="C552" i="54"/>
  <c r="E552" i="54"/>
  <c r="G552" i="54"/>
  <c r="D285" i="54"/>
  <c r="F285" i="54"/>
  <c r="C64" i="54"/>
  <c r="E64" i="54"/>
  <c r="G64" i="54"/>
  <c r="D389" i="54"/>
  <c r="F389" i="54"/>
  <c r="C715" i="54"/>
  <c r="E715" i="54"/>
  <c r="G715" i="54"/>
  <c r="D524" i="54"/>
  <c r="F524" i="54"/>
  <c r="C476" i="54"/>
  <c r="E476" i="54"/>
  <c r="G476" i="54"/>
  <c r="D495" i="54"/>
  <c r="F495" i="54"/>
  <c r="C425" i="54"/>
  <c r="E425" i="54"/>
  <c r="G425" i="54"/>
  <c r="D572" i="54"/>
  <c r="F572" i="54"/>
  <c r="C344" i="54"/>
  <c r="E344" i="54"/>
  <c r="G344" i="54"/>
  <c r="D228" i="54"/>
  <c r="F228" i="54"/>
  <c r="C451" i="54"/>
  <c r="E451" i="54"/>
  <c r="G451" i="54"/>
  <c r="D428" i="54"/>
  <c r="F428" i="54"/>
  <c r="C169" i="54"/>
  <c r="E169" i="54"/>
  <c r="G169" i="54"/>
  <c r="C483" i="54"/>
  <c r="E483" i="54"/>
  <c r="G483" i="54"/>
  <c r="D553" i="54"/>
  <c r="F553" i="54"/>
  <c r="C752" i="54"/>
  <c r="E752" i="54"/>
  <c r="G752" i="54"/>
  <c r="D475" i="54"/>
  <c r="F475" i="54"/>
  <c r="C206" i="54"/>
  <c r="E206" i="54"/>
  <c r="G206" i="54"/>
  <c r="D92" i="54"/>
  <c r="F92" i="54"/>
  <c r="C683" i="54"/>
  <c r="E683" i="54"/>
  <c r="G683" i="54"/>
  <c r="C331" i="54"/>
  <c r="E331" i="54"/>
  <c r="G331" i="54"/>
  <c r="D155" i="54"/>
  <c r="F155" i="54"/>
  <c r="C259" i="54"/>
  <c r="E259" i="54"/>
  <c r="G259" i="54"/>
  <c r="D17" i="54"/>
  <c r="F17" i="54"/>
  <c r="C325" i="54"/>
  <c r="E325" i="54"/>
  <c r="G325" i="54"/>
  <c r="D143" i="54"/>
  <c r="F143" i="54"/>
  <c r="C74" i="54"/>
  <c r="E74" i="54"/>
  <c r="G74" i="54"/>
  <c r="D280" i="54"/>
  <c r="F280" i="54"/>
  <c r="C187" i="54"/>
  <c r="E187" i="54"/>
  <c r="G187" i="54"/>
  <c r="D350" i="54"/>
  <c r="F350" i="54"/>
  <c r="C605" i="54"/>
  <c r="E605" i="54"/>
  <c r="G605" i="54"/>
  <c r="D645" i="54"/>
  <c r="F645" i="54"/>
  <c r="C694" i="54"/>
  <c r="E694" i="54"/>
  <c r="G694" i="54"/>
  <c r="D87" i="54"/>
  <c r="F87" i="54"/>
  <c r="C415" i="54"/>
  <c r="E415" i="54"/>
  <c r="G415" i="54"/>
  <c r="D682" i="54"/>
  <c r="F682" i="54"/>
  <c r="C556" i="54"/>
  <c r="E556" i="54"/>
  <c r="G556" i="54"/>
  <c r="C704" i="54"/>
  <c r="E704" i="54"/>
  <c r="G704" i="54"/>
  <c r="D504" i="54"/>
  <c r="F504" i="54"/>
  <c r="C600" i="54"/>
  <c r="E600" i="54"/>
  <c r="G600" i="54"/>
  <c r="D516" i="54"/>
  <c r="F516" i="54"/>
  <c r="C277" i="54"/>
  <c r="E277" i="54"/>
  <c r="G277" i="54"/>
  <c r="D144" i="54"/>
  <c r="F144" i="54"/>
  <c r="C667" i="54"/>
  <c r="E667" i="54"/>
  <c r="G667" i="54"/>
  <c r="D767" i="54"/>
  <c r="F767" i="54"/>
  <c r="C732" i="54"/>
  <c r="E732" i="54"/>
  <c r="G732" i="54"/>
  <c r="D226" i="54"/>
  <c r="F226" i="54"/>
  <c r="C43" i="54"/>
  <c r="E43" i="54"/>
  <c r="G43" i="54"/>
  <c r="D321" i="54"/>
  <c r="F321" i="54"/>
  <c r="C577" i="54"/>
  <c r="E577" i="54"/>
  <c r="G577" i="54"/>
  <c r="D580" i="54"/>
  <c r="F580" i="54"/>
  <c r="C431" i="54"/>
  <c r="E431" i="54"/>
  <c r="G431" i="54"/>
  <c r="D711" i="54"/>
  <c r="F711" i="54"/>
  <c r="C275" i="54"/>
  <c r="E275" i="54"/>
  <c r="G275" i="54"/>
  <c r="D253" i="54"/>
  <c r="F253" i="54"/>
  <c r="C453" i="54"/>
  <c r="E453" i="54"/>
  <c r="G453" i="54"/>
  <c r="D490" i="54"/>
  <c r="F490" i="54"/>
  <c r="C598" i="54"/>
  <c r="E598" i="54"/>
  <c r="G598" i="54"/>
  <c r="D260" i="54"/>
  <c r="F260" i="54"/>
  <c r="C317" i="54"/>
  <c r="E317" i="54"/>
  <c r="G317" i="54"/>
  <c r="D388" i="54"/>
  <c r="F388" i="54"/>
  <c r="C112" i="54"/>
  <c r="E112" i="54"/>
  <c r="G112" i="54"/>
  <c r="D450" i="54"/>
  <c r="F450" i="54"/>
  <c r="C646" i="54"/>
  <c r="E646" i="54"/>
  <c r="G646" i="54"/>
  <c r="D230" i="54"/>
  <c r="F230" i="54"/>
  <c r="C71" i="54"/>
  <c r="E71" i="54"/>
  <c r="G71" i="54"/>
  <c r="D269" i="54"/>
  <c r="F269" i="54"/>
  <c r="C665" i="54"/>
  <c r="E665" i="54"/>
  <c r="G665" i="54"/>
  <c r="D271" i="54"/>
  <c r="F271" i="54"/>
  <c r="C446" i="54"/>
  <c r="E446" i="54"/>
  <c r="G446" i="54"/>
  <c r="D731" i="54"/>
  <c r="F731" i="54"/>
  <c r="C661" i="54"/>
  <c r="E661" i="54"/>
  <c r="G661" i="54"/>
  <c r="D709" i="54"/>
  <c r="F709" i="54"/>
  <c r="C529" i="54"/>
  <c r="E529" i="54"/>
  <c r="G529" i="54"/>
  <c r="D378" i="54"/>
  <c r="F378" i="54"/>
  <c r="C314" i="54"/>
  <c r="E314" i="54"/>
  <c r="G314" i="54"/>
  <c r="D417" i="54"/>
  <c r="F417" i="54"/>
  <c r="C218" i="54"/>
  <c r="E218" i="54"/>
  <c r="G218" i="54"/>
  <c r="D248" i="54"/>
  <c r="F248" i="54"/>
  <c r="C583" i="54"/>
  <c r="E583" i="54"/>
  <c r="G583" i="54"/>
  <c r="D452" i="54"/>
  <c r="F452" i="54"/>
  <c r="C658" i="54"/>
  <c r="E658" i="54"/>
  <c r="G658" i="54"/>
  <c r="D609" i="54"/>
  <c r="F609" i="54"/>
  <c r="C586" i="54"/>
  <c r="E586" i="54"/>
  <c r="G586" i="54"/>
  <c r="D687" i="54"/>
  <c r="F687" i="54"/>
  <c r="C69" i="54"/>
  <c r="E69" i="54"/>
  <c r="G69" i="54"/>
  <c r="D440" i="54"/>
  <c r="F440" i="54"/>
  <c r="C205" i="54"/>
  <c r="E205" i="54"/>
  <c r="G205" i="54"/>
  <c r="D748" i="54"/>
  <c r="F748" i="54"/>
  <c r="C738" i="54"/>
  <c r="E738" i="54"/>
  <c r="G738" i="54"/>
  <c r="D649" i="54"/>
  <c r="F649" i="54"/>
  <c r="C469" i="54"/>
  <c r="E469" i="54"/>
  <c r="G469" i="54"/>
  <c r="D95" i="54"/>
  <c r="F95" i="54"/>
  <c r="C488" i="54"/>
  <c r="E488" i="54"/>
  <c r="G488" i="54"/>
  <c r="D156" i="54"/>
  <c r="F156" i="54"/>
  <c r="C315" i="54"/>
  <c r="E315" i="54"/>
  <c r="G315" i="54"/>
  <c r="D216" i="54"/>
  <c r="F216" i="54"/>
  <c r="C333" i="54"/>
  <c r="E333" i="54"/>
  <c r="G333" i="54"/>
  <c r="D281" i="54"/>
  <c r="F281" i="54"/>
  <c r="C518" i="54"/>
  <c r="E518" i="54"/>
  <c r="G518" i="54"/>
  <c r="D429" i="54"/>
  <c r="F429" i="54"/>
  <c r="C212" i="54"/>
  <c r="E212" i="54"/>
  <c r="G212" i="54"/>
  <c r="D502" i="54"/>
  <c r="F502" i="54"/>
  <c r="C443" i="54"/>
  <c r="E443" i="54"/>
  <c r="G443" i="54"/>
  <c r="D542" i="54"/>
  <c r="F542" i="54"/>
  <c r="C233" i="54"/>
  <c r="E233" i="54"/>
  <c r="G233" i="54"/>
  <c r="D638" i="54"/>
  <c r="F638" i="54"/>
  <c r="C676" i="54"/>
  <c r="E676" i="54"/>
  <c r="G676" i="54"/>
  <c r="D730" i="54"/>
  <c r="F730" i="54"/>
  <c r="C23" i="54"/>
  <c r="E23" i="54"/>
  <c r="G23" i="54"/>
  <c r="D520" i="54"/>
  <c r="F520" i="54"/>
  <c r="C293" i="54"/>
  <c r="E293" i="54"/>
  <c r="G293" i="54"/>
  <c r="D289" i="54"/>
  <c r="F289" i="54"/>
  <c r="C316" i="54"/>
  <c r="E316" i="54"/>
  <c r="G316" i="54"/>
  <c r="D434" i="54"/>
  <c r="F434" i="54"/>
  <c r="C115" i="54"/>
  <c r="E115" i="54"/>
  <c r="G115" i="54"/>
  <c r="D211" i="54"/>
  <c r="F211" i="54"/>
  <c r="C755" i="54"/>
  <c r="E755" i="54"/>
  <c r="G755" i="54"/>
  <c r="D664" i="54"/>
  <c r="F664" i="54"/>
  <c r="C328" i="54"/>
  <c r="E328" i="54"/>
  <c r="G328" i="54"/>
  <c r="D741" i="54"/>
  <c r="F741" i="54"/>
  <c r="C11" i="54"/>
  <c r="E11" i="54"/>
  <c r="G11" i="54"/>
  <c r="D651" i="54"/>
  <c r="F651" i="54"/>
  <c r="C474" i="54"/>
  <c r="E474" i="54"/>
  <c r="G474" i="54"/>
  <c r="D161" i="54"/>
  <c r="F161" i="54"/>
  <c r="C29" i="54"/>
  <c r="E29" i="54"/>
  <c r="G29" i="54"/>
  <c r="D494" i="54"/>
  <c r="F494" i="54"/>
  <c r="C337" i="54"/>
  <c r="E337" i="54"/>
  <c r="G337" i="54"/>
  <c r="D396" i="54"/>
  <c r="F396" i="54"/>
  <c r="C534" i="54"/>
  <c r="E534" i="54"/>
  <c r="G534" i="54"/>
  <c r="D448" i="54"/>
  <c r="F448" i="54"/>
  <c r="C192" i="54"/>
  <c r="E192" i="54"/>
  <c r="G192" i="54"/>
  <c r="D585" i="54"/>
  <c r="F585" i="54"/>
  <c r="C198" i="54"/>
  <c r="E198" i="54"/>
  <c r="G198" i="54"/>
  <c r="D540" i="54"/>
  <c r="F540" i="54"/>
  <c r="C611" i="54"/>
  <c r="E611" i="54"/>
  <c r="G611" i="54"/>
  <c r="D12" i="54"/>
  <c r="F12" i="54"/>
  <c r="C51" i="54"/>
  <c r="E51" i="54"/>
  <c r="G51" i="54"/>
  <c r="D618" i="54"/>
  <c r="F618" i="54"/>
  <c r="C736" i="54"/>
  <c r="E736" i="54"/>
  <c r="G736" i="54"/>
  <c r="D356" i="54"/>
  <c r="F356" i="54"/>
  <c r="C324" i="54"/>
  <c r="E324" i="54"/>
  <c r="G324" i="54"/>
  <c r="D437" i="54"/>
  <c r="F437" i="54"/>
  <c r="C276" i="54"/>
  <c r="E276" i="54"/>
  <c r="G276" i="54"/>
  <c r="D457" i="54"/>
  <c r="F457" i="54"/>
  <c r="C25" i="54"/>
  <c r="E25" i="54"/>
  <c r="G25" i="54"/>
  <c r="D94" i="54"/>
  <c r="F94" i="54"/>
  <c r="C588" i="54"/>
  <c r="E588" i="54"/>
  <c r="G588" i="54"/>
  <c r="D633" i="54"/>
  <c r="F633" i="54"/>
  <c r="C729" i="54"/>
  <c r="E729" i="54"/>
  <c r="G729" i="54"/>
  <c r="D342" i="54"/>
  <c r="F342" i="54"/>
  <c r="C759" i="54"/>
  <c r="E759" i="54"/>
  <c r="G759" i="54"/>
  <c r="D517" i="54"/>
  <c r="F517" i="54"/>
  <c r="C412" i="54"/>
  <c r="E412" i="54"/>
  <c r="G412" i="54"/>
  <c r="D592" i="54"/>
  <c r="F592" i="54"/>
  <c r="C473" i="54"/>
  <c r="E473" i="54"/>
  <c r="G473" i="54"/>
  <c r="D120" i="54"/>
  <c r="F120" i="54"/>
  <c r="C423" i="54"/>
  <c r="E423" i="54"/>
  <c r="G423" i="54"/>
  <c r="D209" i="54"/>
  <c r="F209" i="54"/>
  <c r="C196" i="54"/>
  <c r="E196" i="54"/>
  <c r="G196" i="54"/>
  <c r="D402" i="54"/>
  <c r="F402" i="54"/>
  <c r="C430" i="54"/>
  <c r="E430" i="54"/>
  <c r="G430" i="54"/>
  <c r="D549" i="54"/>
  <c r="F549" i="54"/>
  <c r="C111" i="54"/>
  <c r="E111" i="54"/>
  <c r="G111" i="54"/>
  <c r="D158" i="54"/>
  <c r="F158" i="54"/>
  <c r="C621" i="54"/>
  <c r="E621" i="54"/>
  <c r="G621" i="54"/>
  <c r="D487" i="54"/>
  <c r="F487" i="54"/>
  <c r="C266" i="54"/>
  <c r="E266" i="54"/>
  <c r="G266" i="54"/>
  <c r="D655" i="54"/>
  <c r="F655" i="54"/>
  <c r="C231" i="54"/>
  <c r="E231" i="54"/>
  <c r="G231" i="54"/>
  <c r="D80" i="54"/>
  <c r="F80" i="54"/>
  <c r="C629" i="54"/>
  <c r="E629" i="54"/>
  <c r="G629" i="54"/>
  <c r="D686" i="54"/>
  <c r="F686" i="54"/>
  <c r="C761" i="54"/>
  <c r="E761" i="54"/>
  <c r="G761" i="54"/>
  <c r="D622" i="54"/>
  <c r="F622" i="54"/>
  <c r="C620" i="54"/>
  <c r="E620" i="54"/>
  <c r="G620" i="54"/>
  <c r="D532" i="54"/>
  <c r="F532" i="54"/>
  <c r="C505" i="54"/>
  <c r="E505" i="54"/>
  <c r="G505" i="54"/>
  <c r="D679" i="54"/>
  <c r="F679" i="54"/>
  <c r="C712" i="54"/>
  <c r="E712" i="54"/>
  <c r="G712" i="54"/>
  <c r="D541" i="54"/>
  <c r="F541" i="54"/>
  <c r="C666" i="54"/>
  <c r="E666" i="54"/>
  <c r="G666" i="54"/>
  <c r="D47" i="54"/>
  <c r="F47" i="54"/>
  <c r="C401" i="54"/>
  <c r="E401" i="54"/>
  <c r="G401" i="54"/>
  <c r="D363" i="54"/>
  <c r="F363" i="54"/>
  <c r="C426" i="54"/>
  <c r="E426" i="54"/>
  <c r="G426" i="54"/>
  <c r="D105" i="54"/>
  <c r="F105" i="54"/>
  <c r="C693" i="54"/>
  <c r="E693" i="54"/>
  <c r="G693" i="54"/>
  <c r="D68" i="54"/>
  <c r="F68" i="54"/>
  <c r="C329" i="54"/>
  <c r="E329" i="54"/>
  <c r="G329" i="54"/>
  <c r="D503" i="54"/>
  <c r="F503" i="54"/>
  <c r="C272" i="54"/>
  <c r="E272" i="54"/>
  <c r="G272" i="54"/>
  <c r="D467" i="54"/>
  <c r="F467" i="54"/>
  <c r="C510" i="54"/>
  <c r="E510" i="54"/>
  <c r="G510" i="54"/>
  <c r="D750" i="54"/>
  <c r="F750" i="54"/>
  <c r="C724" i="54"/>
  <c r="E724" i="54"/>
  <c r="G724" i="54"/>
  <c r="D131" i="54"/>
  <c r="F131" i="54"/>
  <c r="C742" i="54"/>
  <c r="E742" i="54"/>
  <c r="G742" i="54"/>
  <c r="D522" i="54"/>
  <c r="F522" i="54"/>
  <c r="C573" i="54"/>
  <c r="E573" i="54"/>
  <c r="G573" i="54"/>
  <c r="D597" i="54"/>
  <c r="F597" i="54"/>
  <c r="C639" i="54"/>
  <c r="E639" i="54"/>
  <c r="G639" i="54"/>
  <c r="D538" i="54"/>
  <c r="F538" i="54"/>
  <c r="C413" i="54"/>
  <c r="E413" i="54"/>
  <c r="G413" i="54"/>
  <c r="D349" i="54"/>
  <c r="F349" i="54"/>
  <c r="C647" i="54"/>
  <c r="E647" i="54"/>
  <c r="G647" i="54"/>
  <c r="D498" i="54"/>
  <c r="F498" i="54"/>
  <c r="C287" i="54"/>
  <c r="E287" i="54"/>
  <c r="G287" i="54"/>
  <c r="D10" i="54"/>
  <c r="F10" i="54"/>
  <c r="C696" i="54"/>
  <c r="E696" i="54"/>
  <c r="G696" i="54"/>
  <c r="D501" i="54"/>
  <c r="F501" i="54"/>
  <c r="C286" i="54"/>
  <c r="E286" i="54"/>
  <c r="G286" i="54"/>
  <c r="D514" i="54"/>
  <c r="F514" i="54"/>
  <c r="C303" i="54"/>
  <c r="E303" i="54"/>
  <c r="G303" i="54"/>
  <c r="D179" i="54"/>
  <c r="F179" i="54"/>
  <c r="C151" i="54"/>
  <c r="E151" i="54"/>
  <c r="G151" i="54"/>
  <c r="D574" i="54"/>
  <c r="F574" i="54"/>
  <c r="C35" i="54"/>
  <c r="E35" i="54"/>
  <c r="G35" i="54"/>
  <c r="D543" i="54"/>
  <c r="F543" i="54"/>
  <c r="C766" i="54"/>
  <c r="E766" i="54"/>
  <c r="G766" i="54"/>
  <c r="D681" i="54"/>
  <c r="F681" i="54"/>
  <c r="C360" i="54"/>
  <c r="E360" i="54"/>
  <c r="G360" i="54"/>
  <c r="D439" i="54"/>
  <c r="F439" i="54"/>
  <c r="C299" i="54"/>
  <c r="E299" i="54"/>
  <c r="G299" i="54"/>
  <c r="D186" i="54"/>
  <c r="F186" i="54"/>
  <c r="C250" i="54"/>
  <c r="E250" i="54"/>
  <c r="G250" i="54"/>
  <c r="D381" i="54"/>
  <c r="F381" i="54"/>
  <c r="C593" i="54"/>
  <c r="E593" i="54"/>
  <c r="G593" i="54"/>
  <c r="D336" i="54"/>
  <c r="F336" i="54"/>
  <c r="C42" i="54"/>
  <c r="E42" i="54"/>
  <c r="G42" i="54"/>
  <c r="D171" i="54"/>
  <c r="F171" i="54"/>
  <c r="C232" i="54"/>
  <c r="E232" i="54"/>
  <c r="G232" i="54"/>
  <c r="D670" i="54"/>
  <c r="F670" i="54"/>
  <c r="C343" i="54"/>
  <c r="E343" i="54"/>
  <c r="G343" i="54"/>
  <c r="D84" i="54"/>
  <c r="F84" i="54"/>
  <c r="C267" i="54"/>
  <c r="E267" i="54"/>
  <c r="G267" i="54"/>
  <c r="D168" i="54"/>
  <c r="F168" i="54"/>
  <c r="C739" i="54"/>
  <c r="E739" i="54"/>
  <c r="G739" i="54"/>
  <c r="D37" i="54"/>
  <c r="F37" i="54"/>
  <c r="C79" i="54"/>
  <c r="E79" i="54"/>
  <c r="G79" i="54"/>
  <c r="D243" i="54"/>
  <c r="F243" i="54"/>
  <c r="C183" i="54"/>
  <c r="E183" i="54"/>
  <c r="G183" i="54"/>
  <c r="D240" i="54"/>
  <c r="F240" i="54"/>
  <c r="C763" i="54"/>
  <c r="E763" i="54"/>
  <c r="G763" i="54"/>
  <c r="D405" i="54"/>
  <c r="F405" i="54"/>
  <c r="C304" i="54"/>
  <c r="E304" i="54"/>
  <c r="G304" i="54"/>
  <c r="D507" i="54"/>
  <c r="F507" i="54"/>
  <c r="C290" i="54"/>
  <c r="E290" i="54"/>
  <c r="G290" i="54"/>
  <c r="D567" i="54"/>
  <c r="F567" i="54"/>
  <c r="C561" i="54"/>
  <c r="E561" i="54"/>
  <c r="G561" i="54"/>
  <c r="D306" i="54"/>
  <c r="F306" i="54"/>
  <c r="C322" i="54"/>
  <c r="E322" i="54"/>
  <c r="G322" i="54"/>
  <c r="D531" i="54"/>
  <c r="F531" i="54"/>
  <c r="C578" i="54"/>
  <c r="E578" i="54"/>
  <c r="G578" i="54"/>
  <c r="D86" i="54"/>
  <c r="F86" i="54"/>
  <c r="C33" i="54"/>
  <c r="E33" i="54"/>
  <c r="G33" i="54"/>
  <c r="D409" i="54"/>
  <c r="F409" i="54"/>
  <c r="C576" i="54"/>
  <c r="E576" i="54"/>
  <c r="G576" i="54"/>
  <c r="D756" i="54"/>
  <c r="F756" i="54"/>
  <c r="C734" i="54"/>
  <c r="E734" i="54"/>
  <c r="G734" i="54"/>
  <c r="D728" i="54"/>
  <c r="F728" i="54"/>
  <c r="C364" i="54"/>
  <c r="E364" i="54"/>
  <c r="G364" i="54"/>
  <c r="D223" i="54"/>
  <c r="F223" i="54"/>
  <c r="C612" i="54"/>
  <c r="E612" i="54"/>
  <c r="G612" i="54"/>
  <c r="D55" i="54"/>
  <c r="F55" i="54"/>
  <c r="C355" i="54"/>
  <c r="E355" i="54"/>
  <c r="I281" i="52"/>
  <c r="G355" i="54"/>
  <c r="D716" i="54"/>
  <c r="F716" i="54"/>
  <c r="C762" i="54"/>
  <c r="E762" i="54"/>
  <c r="G762" i="54"/>
  <c r="D30" i="54"/>
  <c r="F30" i="54"/>
  <c r="C454" i="54"/>
  <c r="E454" i="54"/>
  <c r="G454" i="54"/>
  <c r="D764" i="54"/>
  <c r="F764" i="54"/>
  <c r="C652" i="54"/>
  <c r="E652" i="54"/>
  <c r="G652" i="54"/>
  <c r="D370" i="54"/>
  <c r="F370" i="54"/>
  <c r="C21" i="54"/>
  <c r="E21" i="54"/>
  <c r="G21" i="54"/>
  <c r="D298" i="54"/>
  <c r="F298" i="54"/>
  <c r="C107" i="54"/>
  <c r="E107" i="54"/>
  <c r="G107" i="54"/>
  <c r="D373" i="54"/>
  <c r="F373" i="54"/>
  <c r="C445" i="54"/>
  <c r="E445" i="54"/>
  <c r="G445" i="54"/>
  <c r="D134" i="54"/>
  <c r="F134" i="54"/>
  <c r="C365" i="54"/>
  <c r="E365" i="54"/>
  <c r="G365" i="54"/>
  <c r="D357" i="54"/>
  <c r="F357" i="54"/>
  <c r="C591" i="54"/>
  <c r="E591" i="54"/>
  <c r="G591" i="54"/>
  <c r="D462" i="54"/>
  <c r="F462" i="54"/>
  <c r="C414" i="54"/>
  <c r="E414" i="54"/>
  <c r="G414" i="54"/>
  <c r="D103" i="54"/>
  <c r="F103" i="54"/>
  <c r="C477" i="54"/>
  <c r="E477" i="54"/>
  <c r="G477" i="54"/>
  <c r="D201" i="54"/>
  <c r="F201" i="54"/>
  <c r="C110" i="54"/>
  <c r="E110" i="54"/>
  <c r="G110" i="54"/>
  <c r="D642" i="54"/>
  <c r="F642" i="54"/>
  <c r="C91" i="54"/>
  <c r="E91" i="54"/>
  <c r="G91" i="54"/>
  <c r="D81" i="54"/>
  <c r="F81" i="54"/>
  <c r="C723" i="54"/>
  <c r="E723" i="54"/>
  <c r="G723" i="54"/>
  <c r="D254" i="54"/>
  <c r="F254" i="54"/>
  <c r="C408" i="54"/>
  <c r="E408" i="54"/>
  <c r="G408" i="54"/>
  <c r="D361" i="54"/>
  <c r="F361" i="54"/>
  <c r="C323" i="54"/>
  <c r="E323" i="54"/>
  <c r="G323" i="54"/>
  <c r="D438" i="54"/>
  <c r="F438" i="54"/>
  <c r="C202" i="54"/>
  <c r="E202" i="54"/>
  <c r="G202" i="54"/>
  <c r="D45" i="54"/>
  <c r="F45" i="54"/>
  <c r="C28" i="54"/>
  <c r="E28" i="54"/>
  <c r="G28" i="54"/>
  <c r="D481" i="54"/>
  <c r="F481" i="54"/>
  <c r="C162" i="54"/>
  <c r="E162" i="54"/>
  <c r="G162" i="54"/>
  <c r="D65" i="54"/>
  <c r="F65" i="54"/>
  <c r="C180" i="54"/>
  <c r="E180" i="54"/>
  <c r="G180" i="54"/>
  <c r="D40" i="54"/>
  <c r="F40" i="54"/>
  <c r="C170" i="54"/>
  <c r="E170" i="54"/>
  <c r="G170" i="54"/>
  <c r="D8" i="54"/>
  <c r="F8" i="54"/>
  <c r="C758" i="54"/>
  <c r="E758" i="54"/>
  <c r="G758" i="54"/>
  <c r="D354" i="54"/>
  <c r="F354" i="54"/>
  <c r="C181" i="54"/>
  <c r="E181" i="54"/>
  <c r="G181" i="54"/>
  <c r="D125" i="54"/>
  <c r="F125" i="54"/>
  <c r="C757" i="54"/>
  <c r="E757" i="54"/>
  <c r="G757" i="54"/>
  <c r="D489" i="54"/>
  <c r="F489" i="54"/>
  <c r="C99" i="54"/>
  <c r="E99" i="54"/>
  <c r="G99" i="54"/>
  <c r="D145" i="54"/>
  <c r="F145" i="54"/>
  <c r="C636" i="54"/>
  <c r="E636" i="54"/>
  <c r="G636" i="54"/>
  <c r="D48" i="54"/>
  <c r="F48" i="54"/>
  <c r="C263" i="54"/>
  <c r="E263" i="54"/>
  <c r="G263" i="54"/>
  <c r="D160" i="54"/>
  <c r="F160" i="54"/>
  <c r="C85" i="54"/>
  <c r="E85" i="54"/>
  <c r="G85" i="54"/>
  <c r="D384" i="54"/>
  <c r="F384" i="54"/>
  <c r="C318" i="54"/>
  <c r="E318" i="54"/>
  <c r="G318" i="54"/>
  <c r="D294" i="54"/>
  <c r="F294" i="54"/>
  <c r="C601" i="54"/>
  <c r="E601" i="54"/>
  <c r="G601" i="54"/>
  <c r="D526" i="54"/>
  <c r="F526" i="54"/>
  <c r="C447" i="54"/>
  <c r="E447" i="54"/>
  <c r="G447" i="54"/>
  <c r="D106" i="54"/>
  <c r="F106" i="54"/>
  <c r="C297" i="54"/>
  <c r="E297" i="54"/>
  <c r="G297" i="54"/>
  <c r="D497" i="54"/>
  <c r="F497" i="54"/>
  <c r="C166" i="54"/>
  <c r="E166" i="54"/>
  <c r="G166" i="54"/>
  <c r="D379" i="54"/>
  <c r="F379" i="54"/>
  <c r="C66" i="54"/>
  <c r="E66" i="54"/>
  <c r="G66" i="54"/>
  <c r="D492" i="54"/>
  <c r="F492" i="54"/>
  <c r="C292" i="54"/>
  <c r="E292" i="54"/>
  <c r="G292" i="54"/>
  <c r="D53" i="54"/>
  <c r="F53" i="54"/>
  <c r="C484" i="54"/>
  <c r="E484" i="54"/>
  <c r="G484" i="54"/>
  <c r="D519" i="54"/>
  <c r="F519" i="54"/>
  <c r="C301" i="54"/>
  <c r="E301" i="54"/>
  <c r="G301" i="54"/>
  <c r="D607" i="54"/>
  <c r="F607" i="54"/>
  <c r="C262" i="54"/>
  <c r="E262" i="54"/>
  <c r="G262" i="54"/>
  <c r="D213" i="54"/>
  <c r="F213" i="54"/>
  <c r="C61" i="54"/>
  <c r="E61" i="54"/>
  <c r="G61" i="54"/>
  <c r="D617" i="54"/>
  <c r="F617" i="54"/>
  <c r="C167" i="54"/>
  <c r="E167" i="54"/>
  <c r="G167" i="54"/>
  <c r="D753" i="54"/>
  <c r="F753" i="54"/>
  <c r="C126" i="54"/>
  <c r="E126" i="54"/>
  <c r="G126" i="54"/>
  <c r="D691" i="54"/>
  <c r="F691" i="54"/>
  <c r="C339" i="54"/>
  <c r="E339" i="54"/>
  <c r="G339" i="54"/>
  <c r="D159" i="54"/>
  <c r="F159" i="54"/>
  <c r="C376" i="54"/>
  <c r="E376" i="54"/>
  <c r="G376" i="54"/>
  <c r="D132" i="54"/>
  <c r="F132" i="54"/>
  <c r="C165" i="54"/>
  <c r="E165" i="54"/>
  <c r="G165" i="54"/>
  <c r="D725" i="54"/>
  <c r="F725" i="54"/>
  <c r="C644" i="54"/>
  <c r="E644" i="54"/>
  <c r="G644" i="54"/>
  <c r="D235" i="54"/>
  <c r="F235" i="54"/>
  <c r="C537" i="54"/>
  <c r="E537" i="54"/>
  <c r="G537" i="54"/>
  <c r="D500" i="54"/>
  <c r="F500" i="54"/>
  <c r="C641" i="54"/>
  <c r="E641" i="54"/>
  <c r="G641" i="54"/>
  <c r="D172" i="54"/>
  <c r="F172" i="54"/>
  <c r="C424" i="54"/>
  <c r="E424" i="54"/>
  <c r="G424" i="54"/>
  <c r="D154" i="54"/>
  <c r="F154" i="54"/>
  <c r="C141" i="54"/>
  <c r="E141" i="54"/>
  <c r="G141" i="54"/>
  <c r="D616" i="54"/>
  <c r="F616" i="54"/>
  <c r="C697" i="54"/>
  <c r="E697" i="54"/>
  <c r="G697" i="54"/>
  <c r="D362" i="54"/>
  <c r="F362" i="54"/>
  <c r="C146" i="54"/>
  <c r="E146" i="54"/>
  <c r="G146" i="54"/>
  <c r="D630" i="54"/>
  <c r="F630" i="54"/>
  <c r="C241" i="54"/>
  <c r="E241" i="54"/>
  <c r="G241" i="54"/>
  <c r="D142" i="54"/>
  <c r="F142" i="54"/>
  <c r="C509" i="54"/>
  <c r="E509" i="54"/>
  <c r="G509" i="54"/>
  <c r="D678" i="54"/>
  <c r="F678" i="54"/>
  <c r="C184" i="54"/>
  <c r="E184" i="54"/>
  <c r="G184" i="54"/>
  <c r="D719" i="54"/>
  <c r="F719" i="54"/>
  <c r="C471" i="54"/>
  <c r="E471" i="54"/>
  <c r="G471" i="54"/>
  <c r="D308" i="54"/>
  <c r="F308" i="54"/>
  <c r="C702" i="54"/>
  <c r="E702" i="54"/>
  <c r="G702" i="54"/>
  <c r="D672" i="54"/>
  <c r="F672" i="54"/>
  <c r="C623" i="54"/>
  <c r="E623" i="54"/>
  <c r="G623" i="54"/>
  <c r="D93" i="54"/>
  <c r="F93" i="54"/>
  <c r="C345" i="54"/>
  <c r="E345" i="54"/>
  <c r="G345" i="54"/>
  <c r="D539" i="54"/>
  <c r="F539" i="54"/>
  <c r="C628" i="54"/>
  <c r="E628" i="54"/>
  <c r="G628" i="54"/>
  <c r="D122" i="54"/>
  <c r="F122" i="54"/>
  <c r="C688" i="54"/>
  <c r="E688" i="54"/>
  <c r="G688" i="54"/>
  <c r="D346" i="54"/>
  <c r="F346" i="54"/>
  <c r="C149" i="54"/>
  <c r="E149" i="54"/>
  <c r="G149" i="54"/>
  <c r="D312" i="54"/>
  <c r="F312" i="54"/>
  <c r="C188" i="54"/>
  <c r="E188" i="54"/>
  <c r="G188" i="54"/>
  <c r="D416" i="54"/>
  <c r="F416" i="54"/>
  <c r="C136" i="54"/>
  <c r="E136" i="54"/>
  <c r="G136" i="54"/>
  <c r="D727" i="54"/>
  <c r="F727" i="54"/>
  <c r="C217" i="54"/>
  <c r="E217" i="54"/>
  <c r="G217" i="54"/>
  <c r="D515" i="54"/>
  <c r="F515" i="54"/>
  <c r="C130" i="54"/>
  <c r="E130" i="54"/>
  <c r="G130" i="54"/>
  <c r="D34" i="54"/>
  <c r="F34" i="54"/>
  <c r="C689" i="54"/>
  <c r="E689" i="54"/>
  <c r="G689" i="54"/>
  <c r="D751" i="54"/>
  <c r="F751" i="54"/>
  <c r="C59" i="54"/>
  <c r="E59" i="54"/>
  <c r="G59" i="54"/>
  <c r="D690" i="54"/>
  <c r="F690" i="54"/>
  <c r="C482" i="54"/>
  <c r="E482" i="54"/>
  <c r="G482" i="54"/>
  <c r="D713" i="54"/>
  <c r="F713" i="54"/>
  <c r="C282" i="54"/>
  <c r="E282" i="54"/>
  <c r="G282" i="54"/>
  <c r="D392" i="54"/>
  <c r="F392" i="54"/>
  <c r="C554" i="54"/>
  <c r="E554" i="54"/>
  <c r="G554" i="54"/>
  <c r="D562" i="54"/>
  <c r="F562" i="54"/>
  <c r="C129" i="54"/>
  <c r="E129" i="54"/>
  <c r="G129" i="54"/>
  <c r="C728" i="54"/>
  <c r="E728" i="54"/>
  <c r="G728" i="54"/>
  <c r="D364" i="54"/>
  <c r="F364" i="54"/>
  <c r="C223" i="54"/>
  <c r="E223" i="54"/>
  <c r="G223" i="54"/>
  <c r="D612" i="54"/>
  <c r="F612" i="54"/>
  <c r="C55" i="54"/>
  <c r="E55" i="54"/>
  <c r="G55" i="54"/>
  <c r="D355" i="54"/>
  <c r="F355" i="54"/>
  <c r="C716" i="54"/>
  <c r="E716" i="54"/>
  <c r="G716" i="54"/>
  <c r="D762" i="54"/>
  <c r="F762" i="54"/>
  <c r="C30" i="54"/>
  <c r="E30" i="54"/>
  <c r="G30" i="54"/>
  <c r="D454" i="54"/>
  <c r="F454" i="54"/>
  <c r="C764" i="54"/>
  <c r="E764" i="54"/>
  <c r="G764" i="54"/>
  <c r="D652" i="54"/>
  <c r="F652" i="54"/>
  <c r="C370" i="54"/>
  <c r="E370" i="54"/>
  <c r="G370" i="54"/>
  <c r="D21" i="54"/>
  <c r="F21" i="54"/>
  <c r="C298" i="54"/>
  <c r="E298" i="54"/>
  <c r="G298" i="54"/>
  <c r="D107" i="54"/>
  <c r="F107" i="54"/>
  <c r="C373" i="54"/>
  <c r="E373" i="54"/>
  <c r="G373" i="54"/>
  <c r="D445" i="54"/>
  <c r="F445" i="54"/>
  <c r="C134" i="54"/>
  <c r="E134" i="54"/>
  <c r="G134" i="54"/>
  <c r="D365" i="54"/>
  <c r="F365" i="54"/>
  <c r="C357" i="54"/>
  <c r="E357" i="54"/>
  <c r="G357" i="54"/>
  <c r="D591" i="54"/>
  <c r="F591" i="54"/>
  <c r="C462" i="54"/>
  <c r="E462" i="54"/>
  <c r="G462" i="54"/>
  <c r="D414" i="54"/>
  <c r="F414" i="54"/>
  <c r="C103" i="54"/>
  <c r="E103" i="54"/>
  <c r="G103" i="54"/>
  <c r="D477" i="54"/>
  <c r="F477" i="54"/>
  <c r="C201" i="54"/>
  <c r="E201" i="54"/>
  <c r="G201" i="54"/>
  <c r="D110" i="54"/>
  <c r="F110" i="54"/>
  <c r="C642" i="54"/>
  <c r="E642" i="54"/>
  <c r="G642" i="54"/>
  <c r="D91" i="54"/>
  <c r="F91" i="54"/>
  <c r="C81" i="54"/>
  <c r="E81" i="54"/>
  <c r="G81" i="54"/>
  <c r="D723" i="54"/>
  <c r="F723" i="54"/>
  <c r="C254" i="54"/>
  <c r="E254" i="54"/>
  <c r="G254" i="54"/>
  <c r="D408" i="54"/>
  <c r="F408" i="54"/>
  <c r="C361" i="54"/>
  <c r="E361" i="54"/>
  <c r="G361" i="54"/>
  <c r="D323" i="54"/>
  <c r="F323" i="54"/>
  <c r="C438" i="54"/>
  <c r="E438" i="54"/>
  <c r="G438" i="54"/>
  <c r="D202" i="54"/>
  <c r="F202" i="54"/>
  <c r="C45" i="54"/>
  <c r="E45" i="54"/>
  <c r="G45" i="54"/>
  <c r="D28" i="54"/>
  <c r="F28" i="54"/>
  <c r="C481" i="54"/>
  <c r="E481" i="54"/>
  <c r="G481" i="54"/>
  <c r="D162" i="54"/>
  <c r="F162" i="54"/>
  <c r="C65" i="54"/>
  <c r="E65" i="54"/>
  <c r="G65" i="54"/>
  <c r="D180" i="54"/>
  <c r="F180" i="54"/>
  <c r="C40" i="54"/>
  <c r="E40" i="54"/>
  <c r="G40" i="54"/>
  <c r="D170" i="54"/>
  <c r="F170" i="54"/>
  <c r="C8" i="54"/>
  <c r="E8" i="54"/>
  <c r="G8" i="54"/>
  <c r="D758" i="54"/>
  <c r="F758" i="54"/>
  <c r="C354" i="54"/>
  <c r="E354" i="54"/>
  <c r="G354" i="54"/>
  <c r="D181" i="54"/>
  <c r="F181" i="54"/>
  <c r="C125" i="54"/>
  <c r="E125" i="54"/>
  <c r="G125" i="54"/>
  <c r="D757" i="54"/>
  <c r="F757" i="54"/>
  <c r="C489" i="54"/>
  <c r="E489" i="54"/>
  <c r="G489" i="54"/>
  <c r="D99" i="54"/>
  <c r="F99" i="54"/>
  <c r="C145" i="54"/>
  <c r="E145" i="54"/>
  <c r="G145" i="54"/>
  <c r="D636" i="54"/>
  <c r="F636" i="54"/>
  <c r="C48" i="54"/>
  <c r="E48" i="54"/>
  <c r="G48" i="54"/>
  <c r="D263" i="54"/>
  <c r="F263" i="54"/>
  <c r="C160" i="54"/>
  <c r="E160" i="54"/>
  <c r="G160" i="54"/>
  <c r="D85" i="54"/>
  <c r="F85" i="54"/>
  <c r="C384" i="54"/>
  <c r="E384" i="54"/>
  <c r="G384" i="54"/>
  <c r="D318" i="54"/>
  <c r="F318" i="54"/>
  <c r="C294" i="54"/>
  <c r="E294" i="54"/>
  <c r="G294" i="54"/>
  <c r="D601" i="54"/>
  <c r="F601" i="54"/>
  <c r="C526" i="54"/>
  <c r="E526" i="54"/>
  <c r="G526" i="54"/>
  <c r="D447" i="54"/>
  <c r="F447" i="54"/>
  <c r="C106" i="54"/>
  <c r="E106" i="54"/>
  <c r="G106" i="54"/>
  <c r="D297" i="54"/>
  <c r="F297" i="54"/>
  <c r="C497" i="54"/>
  <c r="E497" i="54"/>
  <c r="G497" i="54"/>
  <c r="D166" i="54"/>
  <c r="F166" i="54"/>
  <c r="C379" i="54"/>
  <c r="E379" i="54"/>
  <c r="G379" i="54"/>
  <c r="D66" i="54"/>
  <c r="F66" i="54"/>
  <c r="C492" i="54"/>
  <c r="E492" i="54"/>
  <c r="G492" i="54"/>
  <c r="D292" i="54"/>
  <c r="F292" i="54"/>
  <c r="C53" i="54"/>
  <c r="E53" i="54"/>
  <c r="G53" i="54"/>
  <c r="D484" i="54"/>
  <c r="F484" i="54"/>
  <c r="C519" i="54"/>
  <c r="E519" i="54"/>
  <c r="G519" i="54"/>
  <c r="D301" i="54"/>
  <c r="F301" i="54"/>
  <c r="C607" i="54"/>
  <c r="E607" i="54"/>
  <c r="G607" i="54"/>
  <c r="D262" i="54"/>
  <c r="F262" i="54"/>
  <c r="C213" i="54"/>
  <c r="E213" i="54"/>
  <c r="G213" i="54"/>
  <c r="D61" i="54"/>
  <c r="F61" i="54"/>
  <c r="C617" i="54"/>
  <c r="E617" i="54"/>
  <c r="G617" i="54"/>
  <c r="D167" i="54"/>
  <c r="F167" i="54"/>
  <c r="C753" i="54"/>
  <c r="E753" i="54"/>
  <c r="G753" i="54"/>
  <c r="D126" i="54"/>
  <c r="F126" i="54"/>
  <c r="C691" i="54"/>
  <c r="E691" i="54"/>
  <c r="G691" i="54"/>
  <c r="D339" i="54"/>
  <c r="F339" i="54"/>
  <c r="C159" i="54"/>
  <c r="E159" i="54"/>
  <c r="G159" i="54"/>
  <c r="D376" i="54"/>
  <c r="F376" i="54"/>
  <c r="C132" i="54"/>
  <c r="E132" i="54"/>
  <c r="G132" i="54"/>
  <c r="D165" i="54"/>
  <c r="F165" i="54"/>
  <c r="C725" i="54"/>
  <c r="E725" i="54"/>
  <c r="G725" i="54"/>
  <c r="D644" i="54"/>
  <c r="F644" i="54"/>
  <c r="C235" i="54"/>
  <c r="E235" i="54"/>
  <c r="G235" i="54"/>
  <c r="D537" i="54"/>
  <c r="F537" i="54"/>
  <c r="C500" i="54"/>
  <c r="E500" i="54"/>
  <c r="G500" i="54"/>
  <c r="D641" i="54"/>
  <c r="F641" i="54"/>
  <c r="C172" i="54"/>
  <c r="E172" i="54"/>
  <c r="G172" i="54"/>
  <c r="D424" i="54"/>
  <c r="F424" i="54"/>
  <c r="C154" i="54"/>
  <c r="E154" i="54"/>
  <c r="G154" i="54"/>
  <c r="D141" i="54"/>
  <c r="F141" i="54"/>
  <c r="C616" i="54"/>
  <c r="E616" i="54"/>
  <c r="G616" i="54"/>
  <c r="D697" i="54"/>
  <c r="F697" i="54"/>
  <c r="C362" i="54"/>
  <c r="E362" i="54"/>
  <c r="G362" i="54"/>
  <c r="D146" i="54"/>
  <c r="F146" i="54"/>
  <c r="C630" i="54"/>
  <c r="E630" i="54"/>
  <c r="G630" i="54"/>
  <c r="D241" i="54"/>
  <c r="F241" i="54"/>
  <c r="C142" i="54"/>
  <c r="E142" i="54"/>
  <c r="G142" i="54"/>
  <c r="D509" i="54"/>
  <c r="F509" i="54"/>
  <c r="C678" i="54"/>
  <c r="E678" i="54"/>
  <c r="G678" i="54"/>
  <c r="D184" i="54"/>
  <c r="F184" i="54"/>
  <c r="C719" i="54"/>
  <c r="E719" i="54"/>
  <c r="G719" i="54"/>
  <c r="D471" i="54"/>
  <c r="F471" i="54"/>
  <c r="C308" i="54"/>
  <c r="E308" i="54"/>
  <c r="G308" i="54"/>
  <c r="D702" i="54"/>
  <c r="F702" i="54"/>
  <c r="C672" i="54"/>
  <c r="E672" i="54"/>
  <c r="G672" i="54"/>
  <c r="D623" i="54"/>
  <c r="F623" i="54"/>
  <c r="C93" i="54"/>
  <c r="E93" i="54"/>
  <c r="G93" i="54"/>
  <c r="D345" i="54"/>
  <c r="F345" i="54"/>
  <c r="C539" i="54"/>
  <c r="E539" i="54"/>
  <c r="G539" i="54"/>
  <c r="D628" i="54"/>
  <c r="F628" i="54"/>
  <c r="C122" i="54"/>
  <c r="E122" i="54"/>
  <c r="G122" i="54"/>
  <c r="D688" i="54"/>
  <c r="F688" i="54"/>
  <c r="C346" i="54"/>
  <c r="E346" i="54"/>
  <c r="G346" i="54"/>
  <c r="D149" i="54"/>
  <c r="F149" i="54"/>
  <c r="C312" i="54"/>
  <c r="E312" i="54"/>
  <c r="G312" i="54"/>
  <c r="D188" i="54"/>
  <c r="F188" i="54"/>
  <c r="C416" i="54"/>
  <c r="E416" i="54"/>
  <c r="G416" i="54"/>
  <c r="D136" i="54"/>
  <c r="F136" i="54"/>
  <c r="C727" i="54"/>
  <c r="E727" i="54"/>
  <c r="G727" i="54"/>
  <c r="D217" i="54"/>
  <c r="F217" i="54"/>
  <c r="C515" i="54"/>
  <c r="E515" i="54"/>
  <c r="G515" i="54"/>
  <c r="D130" i="54"/>
  <c r="F130" i="54"/>
  <c r="C34" i="54"/>
  <c r="E34" i="54"/>
  <c r="G34" i="54"/>
  <c r="D689" i="54"/>
  <c r="F689" i="54"/>
  <c r="C751" i="54"/>
  <c r="E751" i="54"/>
  <c r="G751" i="54"/>
  <c r="D59" i="54"/>
  <c r="F59" i="54"/>
  <c r="C690" i="54"/>
  <c r="E690" i="54"/>
  <c r="G690" i="54"/>
  <c r="D482" i="54"/>
  <c r="F482" i="54"/>
  <c r="C713" i="54"/>
  <c r="E713" i="54"/>
  <c r="G713" i="54"/>
  <c r="D282" i="54"/>
  <c r="F282" i="54"/>
  <c r="C392" i="54"/>
  <c r="E392" i="54"/>
  <c r="G392" i="54"/>
  <c r="D554" i="54"/>
  <c r="F554" i="54"/>
  <c r="C562" i="54"/>
  <c r="E562" i="54"/>
  <c r="G562" i="54"/>
  <c r="D129" i="54"/>
  <c r="F129" i="54"/>
  <c r="K189" i="51"/>
  <c r="L189" i="51" s="1"/>
  <c r="M189" i="51" s="1"/>
  <c r="K447" i="51"/>
  <c r="L447" i="51" s="1"/>
  <c r="M447" i="51" s="1"/>
  <c r="B9" i="2"/>
  <c r="B45" i="51"/>
  <c r="I45" i="51"/>
  <c r="I772" i="1"/>
  <c r="C772" i="1"/>
  <c r="E772" i="1" s="1"/>
  <c r="D772" i="1"/>
  <c r="K727" i="51"/>
  <c r="L727" i="51" s="1"/>
  <c r="M727" i="51" s="1"/>
  <c r="K220" i="51"/>
  <c r="L220" i="51" s="1"/>
  <c r="M220" i="51" s="1"/>
  <c r="K275" i="51"/>
  <c r="L275" i="51" s="1"/>
  <c r="M275" i="51" s="1"/>
  <c r="K104" i="51"/>
  <c r="L104" i="51" s="1"/>
  <c r="M104" i="51" s="1"/>
  <c r="K664" i="51"/>
  <c r="L664" i="51" s="1"/>
  <c r="M664" i="51" s="1"/>
  <c r="K741" i="51"/>
  <c r="L741" i="51" s="1"/>
  <c r="M741" i="51" s="1"/>
  <c r="K253" i="51"/>
  <c r="L253" i="51" s="1"/>
  <c r="M253" i="51" s="1"/>
  <c r="K403" i="51"/>
  <c r="L403" i="51" s="1"/>
  <c r="M403" i="51" s="1"/>
  <c r="K505" i="51"/>
  <c r="L505" i="51" s="1"/>
  <c r="M505" i="51" s="1"/>
  <c r="K619" i="51"/>
  <c r="L619" i="51" s="1"/>
  <c r="M619" i="51" s="1"/>
  <c r="K335" i="51"/>
  <c r="L335" i="51" s="1"/>
  <c r="M335" i="51" s="1"/>
  <c r="K462" i="51"/>
  <c r="L462" i="51" s="1"/>
  <c r="M462" i="51" s="1"/>
  <c r="K21" i="51"/>
  <c r="L21" i="51" s="1"/>
  <c r="M21" i="51" s="1"/>
  <c r="K110" i="51"/>
  <c r="L110" i="51" s="1"/>
  <c r="M110" i="51" s="1"/>
  <c r="K192" i="51"/>
  <c r="L192" i="51" s="1"/>
  <c r="M192" i="51" s="1"/>
  <c r="K153" i="51"/>
  <c r="L153" i="51" s="1"/>
  <c r="M153" i="51" s="1"/>
  <c r="K522" i="51"/>
  <c r="L522" i="51" s="1"/>
  <c r="M522" i="51" s="1"/>
  <c r="K145" i="51"/>
  <c r="L145" i="51" s="1"/>
  <c r="M145" i="51" s="1"/>
  <c r="K184" i="51"/>
  <c r="L184" i="51" s="1"/>
  <c r="M184" i="51" s="1"/>
  <c r="K339" i="51"/>
  <c r="L339" i="51" s="1"/>
  <c r="M339" i="51" s="1"/>
  <c r="K737" i="51"/>
  <c r="L737" i="51" s="1"/>
  <c r="M737" i="51" s="1"/>
  <c r="K651" i="51"/>
  <c r="L651" i="51" s="1"/>
  <c r="M651" i="51" s="1"/>
  <c r="K352" i="51"/>
  <c r="L352" i="51" s="1"/>
  <c r="M352" i="51" s="1"/>
  <c r="K135" i="51"/>
  <c r="L135" i="51" s="1"/>
  <c r="M135" i="51" s="1"/>
  <c r="K52" i="51"/>
  <c r="L52" i="51" s="1"/>
  <c r="M52" i="51" s="1"/>
  <c r="K635" i="51"/>
  <c r="L635" i="51" s="1"/>
  <c r="M635" i="51" s="1"/>
  <c r="K94" i="51"/>
  <c r="L94" i="51" s="1"/>
  <c r="M94" i="51" s="1"/>
  <c r="K351" i="51"/>
  <c r="L351" i="51" s="1"/>
  <c r="M351" i="51" s="1"/>
  <c r="K637" i="51"/>
  <c r="L637" i="51" s="1"/>
  <c r="M637" i="51" s="1"/>
  <c r="K694" i="51"/>
  <c r="L694" i="51" s="1"/>
  <c r="M694" i="51" s="1"/>
  <c r="K308" i="51"/>
  <c r="L308" i="51" s="1"/>
  <c r="M308" i="51" s="1"/>
  <c r="K168" i="51"/>
  <c r="L168" i="51" s="1"/>
  <c r="M168" i="51" s="1"/>
  <c r="K329" i="51"/>
  <c r="L329" i="51" s="1"/>
  <c r="M329" i="51" s="1"/>
  <c r="K528" i="51"/>
  <c r="L528" i="51" s="1"/>
  <c r="M528" i="51" s="1"/>
  <c r="K696" i="51"/>
  <c r="L696" i="51" s="1"/>
  <c r="M696" i="51" s="1"/>
  <c r="K68" i="51"/>
  <c r="L68" i="51" s="1"/>
  <c r="M68" i="51" s="1"/>
  <c r="K19" i="51"/>
  <c r="L19" i="51" s="1"/>
  <c r="M19" i="51" s="1"/>
  <c r="K316" i="51"/>
  <c r="L316" i="51" s="1"/>
  <c r="M316" i="51" s="1"/>
  <c r="K147" i="51"/>
  <c r="L147" i="51" s="1"/>
  <c r="M147" i="51" s="1"/>
  <c r="K64" i="51"/>
  <c r="L64" i="51" s="1"/>
  <c r="M64" i="51" s="1"/>
  <c r="K47" i="51"/>
  <c r="L47" i="51" s="1"/>
  <c r="M47" i="51" s="1"/>
  <c r="K345" i="51"/>
  <c r="L345" i="51" s="1"/>
  <c r="M345" i="51" s="1"/>
  <c r="K649" i="51"/>
  <c r="L649" i="51" s="1"/>
  <c r="M649" i="51" s="1"/>
  <c r="K541" i="51"/>
  <c r="L541" i="51" s="1"/>
  <c r="M541" i="51" s="1"/>
  <c r="K392" i="51"/>
  <c r="L392" i="51" s="1"/>
  <c r="M392" i="51" s="1"/>
  <c r="K451" i="51"/>
  <c r="L451" i="51" s="1"/>
  <c r="M451" i="51" s="1"/>
  <c r="K502" i="51"/>
  <c r="L502" i="51" s="1"/>
  <c r="M502" i="51" s="1"/>
  <c r="K555" i="51"/>
  <c r="L555" i="51" s="1"/>
  <c r="M555" i="51" s="1"/>
  <c r="K433" i="51"/>
  <c r="L433" i="51" s="1"/>
  <c r="M433" i="51" s="1"/>
  <c r="K545" i="51"/>
  <c r="L545" i="51" s="1"/>
  <c r="M545" i="51" s="1"/>
  <c r="K708" i="51"/>
  <c r="L708" i="51" s="1"/>
  <c r="M708" i="51" s="1"/>
  <c r="K609" i="51"/>
  <c r="L609" i="51" s="1"/>
  <c r="M609" i="51" s="1"/>
  <c r="K301" i="51"/>
  <c r="L301" i="51" s="1"/>
  <c r="M301" i="51" s="1"/>
  <c r="K729" i="51"/>
  <c r="L729" i="51" s="1"/>
  <c r="M729" i="51" s="1"/>
  <c r="K758" i="51"/>
  <c r="L758" i="51" s="1"/>
  <c r="M758" i="51" s="1"/>
  <c r="K39" i="51"/>
  <c r="L39" i="51" s="1"/>
  <c r="M39" i="51" s="1"/>
  <c r="K209" i="51"/>
  <c r="L209" i="51" s="1"/>
  <c r="M209" i="51" s="1"/>
  <c r="K457" i="51"/>
  <c r="L457" i="51" s="1"/>
  <c r="M457" i="51" s="1"/>
  <c r="K757" i="51"/>
  <c r="L757" i="51" s="1"/>
  <c r="M757" i="51" s="1"/>
  <c r="K73" i="51"/>
  <c r="L73" i="51" s="1"/>
  <c r="M73" i="51" s="1"/>
  <c r="K369" i="51"/>
  <c r="L369" i="51" s="1"/>
  <c r="M369" i="51" s="1"/>
  <c r="K109" i="51"/>
  <c r="L109" i="51" s="1"/>
  <c r="M109" i="51" s="1"/>
  <c r="K489" i="51"/>
  <c r="L489" i="51" s="1"/>
  <c r="M489" i="51" s="1"/>
  <c r="K81" i="51"/>
  <c r="L81" i="51" s="1"/>
  <c r="M81" i="51" s="1"/>
  <c r="K536" i="51"/>
  <c r="L536" i="51" s="1"/>
  <c r="M536" i="51" s="1"/>
  <c r="K63" i="51"/>
  <c r="L63" i="51" s="1"/>
  <c r="M63" i="51" s="1"/>
  <c r="K404" i="51"/>
  <c r="L404" i="51" s="1"/>
  <c r="M404" i="51" s="1"/>
  <c r="K622" i="51"/>
  <c r="L622" i="51" s="1"/>
  <c r="M622" i="51" s="1"/>
  <c r="K323" i="51"/>
  <c r="L323" i="51" s="1"/>
  <c r="M323" i="51" s="1"/>
  <c r="K665" i="51"/>
  <c r="L665" i="51" s="1"/>
  <c r="M665" i="51" s="1"/>
  <c r="K702" i="51"/>
  <c r="L702" i="51" s="1"/>
  <c r="M702" i="51" s="1"/>
  <c r="K237" i="51"/>
  <c r="L237" i="51" s="1"/>
  <c r="M237" i="51" s="1"/>
  <c r="K222" i="51"/>
  <c r="L222" i="51" s="1"/>
  <c r="M222" i="51" s="1"/>
  <c r="K144" i="51"/>
  <c r="L144" i="51" s="1"/>
  <c r="M144" i="51" s="1"/>
  <c r="K594" i="51"/>
  <c r="L594" i="51" s="1"/>
  <c r="M594" i="51" s="1"/>
  <c r="K452" i="51"/>
  <c r="L452" i="51" s="1"/>
  <c r="M452" i="51" s="1"/>
  <c r="K670" i="51"/>
  <c r="L670" i="51" s="1"/>
  <c r="M670" i="51" s="1"/>
  <c r="K143" i="51"/>
  <c r="L143" i="51" s="1"/>
  <c r="M143" i="51" s="1"/>
  <c r="K149" i="51"/>
  <c r="L149" i="51" s="1"/>
  <c r="M149" i="51" s="1"/>
  <c r="K221" i="51"/>
  <c r="L221" i="51" s="1"/>
  <c r="M221" i="51" s="1"/>
  <c r="K44" i="51"/>
  <c r="L44" i="51" s="1"/>
  <c r="M44" i="51" s="1"/>
  <c r="K568" i="51"/>
  <c r="L568" i="51" s="1"/>
  <c r="M568" i="51" s="1"/>
  <c r="K471" i="51"/>
  <c r="L471" i="51" s="1"/>
  <c r="M471" i="51" s="1"/>
  <c r="K552" i="51"/>
  <c r="L552" i="51" s="1"/>
  <c r="M552" i="51" s="1"/>
  <c r="K706" i="51"/>
  <c r="L706" i="51" s="1"/>
  <c r="M706" i="51" s="1"/>
  <c r="K730" i="51"/>
  <c r="L730" i="51" s="1"/>
  <c r="M730" i="51" s="1"/>
  <c r="K112" i="51"/>
  <c r="L112" i="51" s="1"/>
  <c r="M112" i="51" s="1"/>
  <c r="K428" i="51"/>
  <c r="L428" i="51" s="1"/>
  <c r="M428" i="51" s="1"/>
  <c r="K38" i="51"/>
  <c r="L38" i="51" s="1"/>
  <c r="M38" i="51" s="1"/>
  <c r="K591" i="51"/>
  <c r="L591" i="51" s="1"/>
  <c r="M591" i="51" s="1"/>
  <c r="K753" i="51"/>
  <c r="L753" i="51" s="1"/>
  <c r="M753" i="51" s="1"/>
  <c r="K500" i="51"/>
  <c r="L500" i="51" s="1"/>
  <c r="M500" i="51" s="1"/>
  <c r="K262" i="51"/>
  <c r="L262" i="51" s="1"/>
  <c r="M262" i="51" s="1"/>
  <c r="K518" i="51"/>
  <c r="L518" i="51" s="1"/>
  <c r="M518" i="51" s="1"/>
  <c r="K234" i="51"/>
  <c r="L234" i="51" s="1"/>
  <c r="M234" i="51" s="1"/>
  <c r="K378" i="51"/>
  <c r="L378" i="51" s="1"/>
  <c r="M378" i="51" s="1"/>
  <c r="K548" i="51"/>
  <c r="L548" i="51" s="1"/>
  <c r="M548" i="51" s="1"/>
  <c r="K562" i="51"/>
  <c r="L562" i="51" s="1"/>
  <c r="M562" i="51" s="1"/>
  <c r="K549" i="51"/>
  <c r="L549" i="51" s="1"/>
  <c r="M549" i="51" s="1"/>
  <c r="K204" i="51"/>
  <c r="L204" i="51" s="1"/>
  <c r="M204" i="51" s="1"/>
  <c r="K724" i="51"/>
  <c r="L724" i="51" s="1"/>
  <c r="M724" i="51" s="1"/>
  <c r="K660" i="51"/>
  <c r="L660" i="51" s="1"/>
  <c r="M660" i="51" s="1"/>
  <c r="K154" i="51"/>
  <c r="L154" i="51" s="1"/>
  <c r="M154" i="51" s="1"/>
  <c r="K512" i="51"/>
  <c r="L512" i="51" s="1"/>
  <c r="M512" i="51" s="1"/>
  <c r="K466" i="51"/>
  <c r="L466" i="51" s="1"/>
  <c r="M466" i="51" s="1"/>
  <c r="K82" i="51"/>
  <c r="L82" i="51" s="1"/>
  <c r="M82" i="51" s="1"/>
  <c r="K488" i="51"/>
  <c r="L488" i="51" s="1"/>
  <c r="M488" i="51" s="1"/>
  <c r="K126" i="51"/>
  <c r="L126" i="51" s="1"/>
  <c r="M126" i="51" s="1"/>
  <c r="K445" i="51"/>
  <c r="L445" i="51" s="1"/>
  <c r="M445" i="51" s="1"/>
  <c r="K463" i="51"/>
  <c r="L463" i="51" s="1"/>
  <c r="M463" i="51" s="1"/>
  <c r="K199" i="51"/>
  <c r="L199" i="51" s="1"/>
  <c r="M199" i="51" s="1"/>
  <c r="K718" i="51"/>
  <c r="L718" i="51" s="1"/>
  <c r="M718" i="51" s="1"/>
  <c r="K379" i="51"/>
  <c r="L379" i="51" s="1"/>
  <c r="M379" i="51" s="1"/>
  <c r="K485" i="51"/>
  <c r="L485" i="51" s="1"/>
  <c r="M485" i="51" s="1"/>
  <c r="K736" i="51"/>
  <c r="L736" i="51" s="1"/>
  <c r="M736" i="51" s="1"/>
  <c r="K166" i="51"/>
  <c r="L166" i="51" s="1"/>
  <c r="M166" i="51" s="1"/>
  <c r="K430" i="51"/>
  <c r="L430" i="51" s="1"/>
  <c r="M430" i="51" s="1"/>
  <c r="K717" i="51"/>
  <c r="L717" i="51" s="1"/>
  <c r="M717" i="51" s="1"/>
  <c r="K198" i="51"/>
  <c r="L198" i="51" s="1"/>
  <c r="M198" i="51" s="1"/>
  <c r="K315" i="51"/>
  <c r="L315" i="51" s="1"/>
  <c r="M315" i="51" s="1"/>
  <c r="K207" i="51"/>
  <c r="L207" i="51" s="1"/>
  <c r="M207" i="51" s="1"/>
  <c r="K410" i="51"/>
  <c r="L410" i="51" s="1"/>
  <c r="M410" i="51" s="1"/>
  <c r="K270" i="51"/>
  <c r="L270" i="51" s="1"/>
  <c r="M270" i="51" s="1"/>
  <c r="K257" i="51"/>
  <c r="L257" i="51" s="1"/>
  <c r="M257" i="51" s="1"/>
  <c r="K615" i="51"/>
  <c r="L615" i="51" s="1"/>
  <c r="M615" i="51" s="1"/>
  <c r="K465" i="51"/>
  <c r="L465" i="51" s="1"/>
  <c r="M465" i="51" s="1"/>
  <c r="K273" i="51"/>
  <c r="L273" i="51" s="1"/>
  <c r="M273" i="51" s="1"/>
  <c r="K303" i="51"/>
  <c r="L303" i="51" s="1"/>
  <c r="M303" i="51" s="1"/>
  <c r="K436" i="51"/>
  <c r="L436" i="51" s="1"/>
  <c r="M436" i="51" s="1"/>
  <c r="K178" i="51"/>
  <c r="L178" i="51" s="1"/>
  <c r="M178" i="51" s="1"/>
  <c r="K160" i="51"/>
  <c r="L160" i="51" s="1"/>
  <c r="M160" i="51" s="1"/>
  <c r="K288" i="51"/>
  <c r="L288" i="51" s="1"/>
  <c r="M288" i="51" s="1"/>
  <c r="K743" i="51"/>
  <c r="L743" i="51" s="1"/>
  <c r="M743" i="51" s="1"/>
  <c r="K152" i="51"/>
  <c r="L152" i="51" s="1"/>
  <c r="M152" i="51" s="1"/>
  <c r="K206" i="51"/>
  <c r="L206" i="51" s="1"/>
  <c r="M206" i="51" s="1"/>
  <c r="K672" i="51"/>
  <c r="L672" i="51" s="1"/>
  <c r="M672" i="51" s="1"/>
  <c r="K510" i="51"/>
  <c r="L510" i="51" s="1"/>
  <c r="M510" i="51" s="1"/>
  <c r="K484" i="51"/>
  <c r="L484" i="51" s="1"/>
  <c r="M484" i="51" s="1"/>
  <c r="K638" i="51"/>
  <c r="L638" i="51" s="1"/>
  <c r="M638" i="51" s="1"/>
  <c r="K117" i="51"/>
  <c r="L117" i="51" s="1"/>
  <c r="M117" i="51" s="1"/>
  <c r="K354" i="51"/>
  <c r="L354" i="51" s="1"/>
  <c r="M354" i="51" s="1"/>
  <c r="K48" i="51"/>
  <c r="L48" i="51" s="1"/>
  <c r="M48" i="51" s="1"/>
  <c r="K458" i="51"/>
  <c r="L458" i="51" s="1"/>
  <c r="M458" i="51" s="1"/>
  <c r="K297" i="51"/>
  <c r="L297" i="51" s="1"/>
  <c r="M297" i="51" s="1"/>
  <c r="K492" i="51"/>
  <c r="L492" i="51" s="1"/>
  <c r="M492" i="51" s="1"/>
  <c r="K681" i="51"/>
  <c r="L681" i="51" s="1"/>
  <c r="M681" i="51" s="1"/>
  <c r="K674" i="51"/>
  <c r="L674" i="51" s="1"/>
  <c r="M674" i="51" s="1"/>
  <c r="K157" i="51"/>
  <c r="L157" i="51" s="1"/>
  <c r="M157" i="51" s="1"/>
  <c r="K325" i="51"/>
  <c r="L325" i="51" s="1"/>
  <c r="M325" i="51" s="1"/>
  <c r="K712" i="51"/>
  <c r="L712" i="51" s="1"/>
  <c r="M712" i="51" s="1"/>
  <c r="K71" i="51"/>
  <c r="L71" i="51" s="1"/>
  <c r="M71" i="51" s="1"/>
  <c r="K427" i="51"/>
  <c r="L427" i="51" s="1"/>
  <c r="M427" i="51" s="1"/>
  <c r="K278" i="51"/>
  <c r="L278" i="51" s="1"/>
  <c r="M278" i="51" s="1"/>
  <c r="K546" i="51"/>
  <c r="L546" i="51" s="1"/>
  <c r="M546" i="51" s="1"/>
  <c r="K300" i="51"/>
  <c r="L300" i="51" s="1"/>
  <c r="M300" i="51" s="1"/>
  <c r="K324" i="51"/>
  <c r="L324" i="51" s="1"/>
  <c r="M324" i="51" s="1"/>
  <c r="K579" i="51"/>
  <c r="L579" i="51" s="1"/>
  <c r="M579" i="51" s="1"/>
  <c r="K486" i="51"/>
  <c r="L486" i="51" s="1"/>
  <c r="M486" i="51" s="1"/>
  <c r="K687" i="51"/>
  <c r="L687" i="51" s="1"/>
  <c r="M687" i="51" s="1"/>
  <c r="K645" i="51"/>
  <c r="L645" i="51" s="1"/>
  <c r="M645" i="51" s="1"/>
  <c r="K524" i="51"/>
  <c r="L524" i="51" s="1"/>
  <c r="M524" i="51" s="1"/>
  <c r="K722" i="51"/>
  <c r="L722" i="51" s="1"/>
  <c r="M722" i="51" s="1"/>
  <c r="K170" i="51"/>
  <c r="L170" i="51" s="1"/>
  <c r="M170" i="51" s="1"/>
  <c r="K186" i="51"/>
  <c r="L186" i="51" s="1"/>
  <c r="M186" i="51" s="1"/>
  <c r="K731" i="51"/>
  <c r="L731" i="51" s="1"/>
  <c r="M731" i="51" s="1"/>
  <c r="K418" i="51"/>
  <c r="L418" i="51" s="1"/>
  <c r="M418" i="51" s="1"/>
  <c r="K385" i="51"/>
  <c r="L385" i="51" s="1"/>
  <c r="M385" i="51" s="1"/>
  <c r="K43" i="51"/>
  <c r="L43" i="51" s="1"/>
  <c r="M43" i="51" s="1"/>
  <c r="K739" i="51"/>
  <c r="L739" i="51" s="1"/>
  <c r="M739" i="51" s="1"/>
  <c r="K675" i="51"/>
  <c r="L675" i="51" s="1"/>
  <c r="M675" i="51" s="1"/>
  <c r="K599" i="51"/>
  <c r="L599" i="51" s="1"/>
  <c r="M599" i="51" s="1"/>
  <c r="K318" i="51"/>
  <c r="L318" i="51" s="1"/>
  <c r="M318" i="51" s="1"/>
  <c r="K446" i="51"/>
  <c r="L446" i="51" s="1"/>
  <c r="M446" i="51" s="1"/>
  <c r="K449" i="51"/>
  <c r="L449" i="51" s="1"/>
  <c r="M449" i="51" s="1"/>
  <c r="K394" i="51"/>
  <c r="L394" i="51" s="1"/>
  <c r="M394" i="51" s="1"/>
  <c r="K570" i="51"/>
  <c r="L570" i="51" s="1"/>
  <c r="M570" i="51" s="1"/>
  <c r="K306" i="51"/>
  <c r="L306" i="51" s="1"/>
  <c r="M306" i="51" s="1"/>
  <c r="K225" i="51"/>
  <c r="L225" i="51" s="1"/>
  <c r="M225" i="51" s="1"/>
  <c r="K497" i="51"/>
  <c r="L497" i="51" s="1"/>
  <c r="M497" i="51" s="1"/>
  <c r="K55" i="51"/>
  <c r="L55" i="51" s="1"/>
  <c r="M55" i="51" s="1"/>
  <c r="K610" i="51"/>
  <c r="L610" i="51" s="1"/>
  <c r="M610" i="51" s="1"/>
  <c r="K31" i="51"/>
  <c r="L31" i="51" s="1"/>
  <c r="M31" i="51" s="1"/>
  <c r="K611" i="51"/>
  <c r="L611" i="51" s="1"/>
  <c r="M611" i="51" s="1"/>
  <c r="K529" i="51"/>
  <c r="L529" i="51" s="1"/>
  <c r="M529" i="51" s="1"/>
  <c r="K311" i="51"/>
  <c r="L311" i="51" s="1"/>
  <c r="M311" i="51" s="1"/>
  <c r="K691" i="51"/>
  <c r="L691" i="51" s="1"/>
  <c r="M691" i="51" s="1"/>
  <c r="K62" i="51"/>
  <c r="L62" i="51" s="1"/>
  <c r="M62" i="51" s="1"/>
  <c r="K595" i="51"/>
  <c r="L595" i="51" s="1"/>
  <c r="M595" i="51" s="1"/>
  <c r="K70" i="51"/>
  <c r="L70" i="51" s="1"/>
  <c r="M70" i="51" s="1"/>
  <c r="K205" i="51"/>
  <c r="L205" i="51" s="1"/>
  <c r="M205" i="51" s="1"/>
  <c r="K397" i="51"/>
  <c r="L397" i="51" s="1"/>
  <c r="M397" i="51" s="1"/>
  <c r="K693" i="51"/>
  <c r="L693" i="51" s="1"/>
  <c r="M693" i="51" s="1"/>
  <c r="K100" i="51"/>
  <c r="L100" i="51" s="1"/>
  <c r="M100" i="51" s="1"/>
  <c r="K227" i="51"/>
  <c r="L227" i="51" s="1"/>
  <c r="M227" i="51" s="1"/>
  <c r="K376" i="51"/>
  <c r="L376" i="51" s="1"/>
  <c r="M376" i="51" s="1"/>
  <c r="K85" i="51"/>
  <c r="L85" i="51" s="1"/>
  <c r="M85" i="51" s="1"/>
  <c r="K362" i="51"/>
  <c r="L362" i="51" s="1"/>
  <c r="M362" i="51" s="1"/>
  <c r="K650" i="51"/>
  <c r="L650" i="51" s="1"/>
  <c r="M650" i="51" s="1"/>
  <c r="K353" i="51"/>
  <c r="L353" i="51" s="1"/>
  <c r="M353" i="51" s="1"/>
  <c r="K587" i="51"/>
  <c r="L587" i="51" s="1"/>
  <c r="M587" i="51" s="1"/>
  <c r="K695" i="51"/>
  <c r="L695" i="51" s="1"/>
  <c r="M695" i="51" s="1"/>
  <c r="K407" i="51"/>
  <c r="L407" i="51" s="1"/>
  <c r="M407" i="51" s="1"/>
  <c r="K389" i="51"/>
  <c r="L389" i="51" s="1"/>
  <c r="M389" i="51" s="1"/>
  <c r="K172" i="51"/>
  <c r="L172" i="51" s="1"/>
  <c r="M172" i="51" s="1"/>
  <c r="K566" i="51"/>
  <c r="L566" i="51" s="1"/>
  <c r="M566" i="51" s="1"/>
  <c r="K83" i="51"/>
  <c r="L83" i="51" s="1"/>
  <c r="M83" i="51" s="1"/>
  <c r="K319" i="51"/>
  <c r="L319" i="51" s="1"/>
  <c r="M319" i="51" s="1"/>
  <c r="K482" i="51"/>
  <c r="L482" i="51" s="1"/>
  <c r="M482" i="51" s="1"/>
  <c r="K295" i="51"/>
  <c r="L295" i="51" s="1"/>
  <c r="M295" i="51" s="1"/>
  <c r="K223" i="51"/>
  <c r="L223" i="51" s="1"/>
  <c r="M223" i="51" s="1"/>
  <c r="K626" i="51"/>
  <c r="L626" i="51" s="1"/>
  <c r="M626" i="51" s="1"/>
  <c r="K477" i="51"/>
  <c r="L477" i="51" s="1"/>
  <c r="M477" i="51" s="1"/>
  <c r="K74" i="51"/>
  <c r="L74" i="51" s="1"/>
  <c r="M74" i="51" s="1"/>
  <c r="K246" i="51"/>
  <c r="L246" i="51" s="1"/>
  <c r="M246" i="51" s="1"/>
  <c r="K740" i="51"/>
  <c r="L740" i="51" s="1"/>
  <c r="M740" i="51" s="1"/>
  <c r="K131" i="51"/>
  <c r="L131" i="51" s="1"/>
  <c r="M131" i="51" s="1"/>
  <c r="K137" i="51"/>
  <c r="L137" i="51" s="1"/>
  <c r="M137" i="51" s="1"/>
  <c r="K460" i="51"/>
  <c r="L460" i="51" s="1"/>
  <c r="M460" i="51" s="1"/>
  <c r="K501" i="51"/>
  <c r="L501" i="51" s="1"/>
  <c r="M501" i="51" s="1"/>
  <c r="K20" i="51"/>
  <c r="L20" i="51" s="1"/>
  <c r="M20" i="51" s="1"/>
  <c r="K76" i="51"/>
  <c r="L76" i="51" s="1"/>
  <c r="M76" i="51" s="1"/>
  <c r="K526" i="51"/>
  <c r="L526" i="51" s="1"/>
  <c r="M526" i="51" s="1"/>
  <c r="K286" i="51"/>
  <c r="L286" i="51" s="1"/>
  <c r="M286" i="51" s="1"/>
  <c r="K621" i="51"/>
  <c r="L621" i="51" s="1"/>
  <c r="M621" i="51" s="1"/>
  <c r="K515" i="51"/>
  <c r="L515" i="51" s="1"/>
  <c r="M515" i="51" s="1"/>
  <c r="K590" i="51"/>
  <c r="L590" i="51" s="1"/>
  <c r="M590" i="51" s="1"/>
  <c r="K506" i="51"/>
  <c r="L506" i="51" s="1"/>
  <c r="M506" i="51" s="1"/>
  <c r="K557" i="51"/>
  <c r="L557" i="51" s="1"/>
  <c r="M557" i="51" s="1"/>
  <c r="K572" i="51"/>
  <c r="L572" i="51" s="1"/>
  <c r="M572" i="51" s="1"/>
  <c r="K276" i="51"/>
  <c r="L276" i="51" s="1"/>
  <c r="M276" i="51" s="1"/>
  <c r="K608" i="51"/>
  <c r="L608" i="51" s="1"/>
  <c r="M608" i="51" s="1"/>
  <c r="K197" i="51"/>
  <c r="L197" i="51" s="1"/>
  <c r="M197" i="51" s="1"/>
  <c r="K22" i="51"/>
  <c r="L22" i="51" s="1"/>
  <c r="M22" i="51" s="1"/>
  <c r="K163" i="51"/>
  <c r="L163" i="51" s="1"/>
  <c r="M163" i="51" s="1"/>
  <c r="K653" i="51"/>
  <c r="L653" i="51" s="1"/>
  <c r="M653" i="51" s="1"/>
  <c r="K388" i="51"/>
  <c r="L388" i="51" s="1"/>
  <c r="M388" i="51" s="1"/>
  <c r="K662" i="51"/>
  <c r="L662" i="51" s="1"/>
  <c r="M662" i="51" s="1"/>
  <c r="K414" i="51"/>
  <c r="L414" i="51" s="1"/>
  <c r="M414" i="51" s="1"/>
  <c r="K93" i="51"/>
  <c r="L93" i="51" s="1"/>
  <c r="M93" i="51" s="1"/>
  <c r="K439" i="51"/>
  <c r="L439" i="51" s="1"/>
  <c r="M439" i="51" s="1"/>
  <c r="K118" i="51"/>
  <c r="L118" i="51" s="1"/>
  <c r="M118" i="51" s="1"/>
  <c r="K627" i="51"/>
  <c r="L627" i="51" s="1"/>
  <c r="M627" i="51" s="1"/>
  <c r="K493" i="51"/>
  <c r="L493" i="51" s="1"/>
  <c r="M493" i="51" s="1"/>
  <c r="K194" i="51"/>
  <c r="L194" i="51" s="1"/>
  <c r="M194" i="51" s="1"/>
  <c r="K669" i="51"/>
  <c r="L669" i="51" s="1"/>
  <c r="M669" i="51" s="1"/>
  <c r="K235" i="51"/>
  <c r="L235" i="51" s="1"/>
  <c r="M235" i="51" s="1"/>
  <c r="K593" i="51"/>
  <c r="L593" i="51" s="1"/>
  <c r="M593" i="51" s="1"/>
  <c r="K261" i="51"/>
  <c r="L261" i="51" s="1"/>
  <c r="M261" i="51" s="1"/>
  <c r="K367" i="51"/>
  <c r="L367" i="51" s="1"/>
  <c r="M367" i="51" s="1"/>
  <c r="K232" i="51"/>
  <c r="L232" i="51" s="1"/>
  <c r="M232" i="51" s="1"/>
  <c r="K328" i="51"/>
  <c r="L328" i="51" s="1"/>
  <c r="M328" i="51" s="1"/>
  <c r="K584" i="51"/>
  <c r="L584" i="51" s="1"/>
  <c r="M584" i="51" s="1"/>
  <c r="K164" i="51"/>
  <c r="L164" i="51" s="1"/>
  <c r="M164" i="51" s="1"/>
  <c r="K641" i="51"/>
  <c r="L641" i="51" s="1"/>
  <c r="M641" i="51" s="1"/>
  <c r="K165" i="51"/>
  <c r="L165" i="51" s="1"/>
  <c r="M165" i="51" s="1"/>
  <c r="K559" i="51"/>
  <c r="L559" i="51" s="1"/>
  <c r="M559" i="51" s="1"/>
  <c r="K148" i="51"/>
  <c r="L148" i="51" s="1"/>
  <c r="M148" i="51" s="1"/>
  <c r="K710" i="51"/>
  <c r="L710" i="51" s="1"/>
  <c r="M710" i="51" s="1"/>
  <c r="K344" i="51"/>
  <c r="L344" i="51" s="1"/>
  <c r="M344" i="51" s="1"/>
  <c r="K607" i="51"/>
  <c r="L607" i="51" s="1"/>
  <c r="M607" i="51" s="1"/>
  <c r="K326" i="51"/>
  <c r="L326" i="51" s="1"/>
  <c r="M326" i="51" s="1"/>
  <c r="J45" i="51"/>
  <c r="J6" i="52"/>
  <c r="AI128" i="19"/>
  <c r="AJ128" i="19"/>
  <c r="AK128" i="19" s="1"/>
  <c r="AI318" i="19"/>
  <c r="AJ318" i="19" s="1"/>
  <c r="AK318" i="19" s="1"/>
  <c r="AI223" i="19"/>
  <c r="AJ223" i="19" s="1"/>
  <c r="AK223" i="19" s="1"/>
  <c r="AI438" i="19"/>
  <c r="AJ438" i="19" s="1"/>
  <c r="AK438" i="19" s="1"/>
  <c r="AI406" i="19"/>
  <c r="AJ406" i="19" s="1"/>
  <c r="AK406" i="19" s="1"/>
  <c r="AI360" i="19"/>
  <c r="AJ360" i="19" s="1"/>
  <c r="AK360" i="19" s="1"/>
  <c r="AI350" i="19"/>
  <c r="AJ350" i="19" s="1"/>
  <c r="AK350" i="19" s="1"/>
  <c r="AI45" i="19"/>
  <c r="AJ45" i="19" s="1"/>
  <c r="AK45" i="19" s="1"/>
  <c r="AI34" i="19"/>
  <c r="AJ34" i="19"/>
  <c r="AK34" i="19" s="1"/>
  <c r="AI217" i="19"/>
  <c r="AJ217" i="19" s="1"/>
  <c r="AK217" i="19" s="1"/>
  <c r="AI506" i="19"/>
  <c r="AJ506" i="19" s="1"/>
  <c r="AK506" i="19" s="1"/>
  <c r="AI14" i="19"/>
  <c r="AJ14" i="19" s="1"/>
  <c r="AK14" i="19" s="1"/>
  <c r="AI377" i="19"/>
  <c r="AJ377" i="19" s="1"/>
  <c r="AK377" i="19" s="1"/>
  <c r="AI483" i="19"/>
  <c r="AJ483" i="19" s="1"/>
  <c r="AK483" i="19" s="1"/>
  <c r="AI443" i="19"/>
  <c r="AJ443" i="19" s="1"/>
  <c r="AK443" i="19" s="1"/>
  <c r="AI91" i="19"/>
  <c r="AJ91" i="19" s="1"/>
  <c r="AK91" i="19" s="1"/>
  <c r="AI408" i="19"/>
  <c r="AJ408" i="19"/>
  <c r="AK408" i="19" s="1"/>
  <c r="AI54" i="19"/>
  <c r="AJ54" i="19" s="1"/>
  <c r="AK54" i="19" s="1"/>
  <c r="AI216" i="19"/>
  <c r="AJ216" i="19" s="1"/>
  <c r="AK216" i="19" s="1"/>
  <c r="AI477" i="19"/>
  <c r="AJ477" i="19" s="1"/>
  <c r="AK477" i="19" s="1"/>
  <c r="AI446" i="19"/>
  <c r="AJ446" i="19" s="1"/>
  <c r="AK446" i="19" s="1"/>
  <c r="AI58" i="19"/>
  <c r="AJ58" i="19" s="1"/>
  <c r="AK58" i="19" s="1"/>
  <c r="AI184" i="19"/>
  <c r="AJ184" i="19" s="1"/>
  <c r="AK184" i="19" s="1"/>
  <c r="AI115" i="19"/>
  <c r="AJ115" i="19" s="1"/>
  <c r="AK115" i="19" s="1"/>
  <c r="AI476" i="19"/>
  <c r="AJ476" i="19"/>
  <c r="AK476" i="19" s="1"/>
  <c r="AI131" i="19"/>
  <c r="AJ131" i="19" s="1"/>
  <c r="AK131" i="19" s="1"/>
  <c r="AI347" i="19"/>
  <c r="AJ347" i="19" s="1"/>
  <c r="AK347" i="19" s="1"/>
  <c r="AI481" i="19"/>
  <c r="AJ481" i="19" s="1"/>
  <c r="AK481" i="19" s="1"/>
  <c r="AI492" i="19"/>
  <c r="AJ492" i="19" s="1"/>
  <c r="AK492" i="19" s="1"/>
  <c r="AI150" i="19"/>
  <c r="AJ150" i="19" s="1"/>
  <c r="AK150" i="19" s="1"/>
  <c r="AI85" i="19"/>
  <c r="AJ85" i="19" s="1"/>
  <c r="AK85" i="19" s="1"/>
  <c r="AI123" i="19"/>
  <c r="AJ123" i="19" s="1"/>
  <c r="AK123" i="19" s="1"/>
  <c r="AI67" i="19"/>
  <c r="AJ67" i="19" s="1"/>
  <c r="AK67" i="19" s="1"/>
  <c r="AI285" i="19"/>
  <c r="AJ285" i="19" s="1"/>
  <c r="AK285" i="19" s="1"/>
  <c r="AI279" i="19"/>
  <c r="AJ279" i="19" s="1"/>
  <c r="AK279" i="19" s="1"/>
  <c r="AI480" i="19"/>
  <c r="AJ480" i="19" s="1"/>
  <c r="AK480" i="19" s="1"/>
  <c r="AI75" i="19"/>
  <c r="AJ75" i="19" s="1"/>
  <c r="AK75" i="19" s="1"/>
  <c r="AI33" i="19"/>
  <c r="AJ33" i="19" s="1"/>
  <c r="AK33" i="19" s="1"/>
  <c r="AI439" i="19"/>
  <c r="AJ439" i="19" s="1"/>
  <c r="AK439" i="19" s="1"/>
  <c r="AI425" i="19"/>
  <c r="AJ425" i="19" s="1"/>
  <c r="AK425" i="19" s="1"/>
  <c r="AI356" i="19"/>
  <c r="AJ356" i="19"/>
  <c r="AK356" i="19" s="1"/>
  <c r="AI288" i="19"/>
  <c r="AJ288" i="19" s="1"/>
  <c r="AK288" i="19" s="1"/>
  <c r="AI198" i="19"/>
  <c r="AJ198" i="19" s="1"/>
  <c r="AK198" i="19" s="1"/>
  <c r="AI35" i="19"/>
  <c r="AJ35" i="19" s="1"/>
  <c r="AK35" i="19" s="1"/>
  <c r="AI88" i="19"/>
  <c r="AJ88" i="19" s="1"/>
  <c r="AK88" i="19" s="1"/>
  <c r="AI502" i="19"/>
  <c r="AJ502" i="19" s="1"/>
  <c r="AK502" i="19" s="1"/>
  <c r="AI164" i="19"/>
  <c r="AJ164" i="19" s="1"/>
  <c r="AK164" i="19" s="1"/>
  <c r="AI70" i="19"/>
  <c r="AJ70" i="19" s="1"/>
  <c r="AK70" i="19" s="1"/>
  <c r="AI427" i="19"/>
  <c r="AJ427" i="19" s="1"/>
  <c r="AK427" i="19" s="1"/>
  <c r="AI59" i="19"/>
  <c r="AJ59" i="19" s="1"/>
  <c r="AK59" i="19" s="1"/>
  <c r="AI152" i="19"/>
  <c r="AJ152" i="19" s="1"/>
  <c r="AK152" i="19" s="1"/>
  <c r="AI40" i="19"/>
  <c r="AJ40" i="19" s="1"/>
  <c r="AK40" i="19" s="1"/>
  <c r="AI122" i="19"/>
  <c r="AJ122" i="19" s="1"/>
  <c r="AK122" i="19" s="1"/>
  <c r="AI363" i="19"/>
  <c r="AJ363" i="19" s="1"/>
  <c r="AK363" i="19" s="1"/>
  <c r="AI262" i="19"/>
  <c r="AJ262" i="19" s="1"/>
  <c r="AK262" i="19" s="1"/>
  <c r="AI416" i="19"/>
  <c r="AJ416" i="19" s="1"/>
  <c r="AK416" i="19" s="1"/>
  <c r="AI66" i="19"/>
  <c r="AJ66" i="19"/>
  <c r="AK66" i="19" s="1"/>
  <c r="AI44" i="19"/>
  <c r="AJ44" i="19" s="1"/>
  <c r="AK44" i="19" s="1"/>
  <c r="AI68" i="19"/>
  <c r="AJ68" i="19" s="1"/>
  <c r="AK68" i="19" s="1"/>
  <c r="AI9" i="19"/>
  <c r="AI104" i="19"/>
  <c r="AJ104" i="19"/>
  <c r="AK104" i="19" s="1"/>
  <c r="AI63" i="19"/>
  <c r="AJ63" i="19" s="1"/>
  <c r="AK63" i="19" s="1"/>
  <c r="AI486" i="19"/>
  <c r="AJ486" i="19" s="1"/>
  <c r="AK486" i="19" s="1"/>
  <c r="AI332" i="19"/>
  <c r="AJ332" i="19" s="1"/>
  <c r="AK332" i="19" s="1"/>
  <c r="AI41" i="19"/>
  <c r="AJ41" i="19"/>
  <c r="AK41" i="19" s="1"/>
  <c r="AI273" i="19"/>
  <c r="AJ273" i="19" s="1"/>
  <c r="AK273" i="19" s="1"/>
  <c r="AI13" i="19"/>
  <c r="AJ13" i="19" s="1"/>
  <c r="AK13" i="19" s="1"/>
  <c r="AI352" i="19"/>
  <c r="AJ352" i="19" s="1"/>
  <c r="AK352" i="19" s="1"/>
  <c r="AI299" i="19"/>
  <c r="AJ299" i="19" s="1"/>
  <c r="AK299" i="19" s="1"/>
  <c r="AI144" i="19"/>
  <c r="AJ144" i="19" s="1"/>
  <c r="AK144" i="19" s="1"/>
  <c r="AI232" i="19"/>
  <c r="AJ232" i="19" s="1"/>
  <c r="AK232" i="19" s="1"/>
  <c r="AI227" i="19"/>
  <c r="AJ227" i="19" s="1"/>
  <c r="AK227" i="19" s="1"/>
  <c r="AI98" i="19"/>
  <c r="AJ98" i="19"/>
  <c r="AK98" i="19" s="1"/>
  <c r="AI166" i="19"/>
  <c r="AJ166" i="19" s="1"/>
  <c r="AK166" i="19" s="1"/>
  <c r="AI110" i="19"/>
  <c r="AJ110" i="19" s="1"/>
  <c r="AK110" i="19" s="1"/>
  <c r="AI247" i="19"/>
  <c r="AJ247" i="19" s="1"/>
  <c r="AK247" i="19" s="1"/>
  <c r="AI196" i="19"/>
  <c r="AJ196" i="19" s="1"/>
  <c r="AK196" i="19" s="1"/>
  <c r="AI83" i="19"/>
  <c r="AJ83" i="19" s="1"/>
  <c r="AK83" i="19" s="1"/>
  <c r="AI397" i="19"/>
  <c r="AJ397" i="19" s="1"/>
  <c r="AK397" i="19" s="1"/>
  <c r="AI80" i="19"/>
  <c r="AJ80" i="19" s="1"/>
  <c r="AK80" i="19" s="1"/>
  <c r="AI336" i="19"/>
  <c r="AJ336" i="19"/>
  <c r="AK336" i="19" s="1"/>
  <c r="AI412" i="19"/>
  <c r="AJ412" i="19" s="1"/>
  <c r="AK412" i="19" s="1"/>
  <c r="AI497" i="19"/>
  <c r="AJ497" i="19" s="1"/>
  <c r="AK497" i="19" s="1"/>
  <c r="AI162" i="19"/>
  <c r="AJ162" i="19" s="1"/>
  <c r="AK162" i="19" s="1"/>
  <c r="AI242" i="19"/>
  <c r="AJ242" i="19" s="1"/>
  <c r="AK242" i="19" s="1"/>
  <c r="AI257" i="19"/>
  <c r="AJ257" i="19" s="1"/>
  <c r="AK257" i="19" s="1"/>
  <c r="AI135" i="19"/>
  <c r="AJ135" i="19" s="1"/>
  <c r="AK135" i="19" s="1"/>
  <c r="AI224" i="19"/>
  <c r="AJ224" i="19" s="1"/>
  <c r="AK224" i="19" s="1"/>
  <c r="AI189" i="19"/>
  <c r="AJ189" i="19"/>
  <c r="AK189" i="19" s="1"/>
  <c r="AI270" i="19"/>
  <c r="AJ270" i="19" s="1"/>
  <c r="AK270" i="19" s="1"/>
  <c r="AI482" i="19"/>
  <c r="AJ482" i="19" s="1"/>
  <c r="AK482" i="19" s="1"/>
  <c r="AI236" i="19"/>
  <c r="AJ236" i="19" s="1"/>
  <c r="AK236" i="19" s="1"/>
  <c r="AI205" i="19"/>
  <c r="AJ205" i="19" s="1"/>
  <c r="AK205" i="19" s="1"/>
  <c r="AI157" i="19"/>
  <c r="AJ157" i="19" s="1"/>
  <c r="AK157" i="19" s="1"/>
  <c r="AI29" i="19"/>
  <c r="AJ29" i="19" s="1"/>
  <c r="AK29" i="19" s="1"/>
  <c r="AI11" i="19"/>
  <c r="AJ11" i="19" s="1"/>
  <c r="AK11" i="19" s="1"/>
  <c r="AI358" i="19"/>
  <c r="AJ358" i="19" s="1"/>
  <c r="AK358" i="19" s="1"/>
  <c r="AI409" i="19"/>
  <c r="AJ409" i="19" s="1"/>
  <c r="AK409" i="19" s="1"/>
  <c r="AI252" i="19"/>
  <c r="AJ252" i="19" s="1"/>
  <c r="AK252" i="19" s="1"/>
  <c r="AI204" i="19"/>
  <c r="AJ204" i="19" s="1"/>
  <c r="AK204" i="19" s="1"/>
  <c r="AI378" i="19"/>
  <c r="AJ378" i="19" s="1"/>
  <c r="AK378" i="19" s="1"/>
  <c r="AI32" i="19"/>
  <c r="AJ32" i="19" s="1"/>
  <c r="AK32" i="19" s="1"/>
  <c r="AI340" i="19"/>
  <c r="AJ340" i="19" s="1"/>
  <c r="AK340" i="19" s="1"/>
  <c r="AI367" i="19"/>
  <c r="AJ367" i="19" s="1"/>
  <c r="AK367" i="19" s="1"/>
  <c r="AI294" i="19"/>
  <c r="AJ294" i="19" s="1"/>
  <c r="AK294" i="19" s="1"/>
  <c r="AI496" i="19"/>
  <c r="AJ496" i="19" s="1"/>
  <c r="AK496" i="19" s="1"/>
  <c r="AI190" i="19"/>
  <c r="AJ190" i="19" s="1"/>
  <c r="AK190" i="19" s="1"/>
  <c r="AI116" i="19"/>
  <c r="AJ116" i="19"/>
  <c r="AK116" i="19" s="1"/>
  <c r="AI478" i="19"/>
  <c r="AJ478" i="19" s="1"/>
  <c r="AK478" i="19" s="1"/>
  <c r="AI142" i="19"/>
  <c r="AJ142" i="19" s="1"/>
  <c r="AK142" i="19" s="1"/>
  <c r="AI315" i="19"/>
  <c r="AJ315" i="19" s="1"/>
  <c r="AK315" i="19" s="1"/>
  <c r="AI113" i="19"/>
  <c r="AJ113" i="19"/>
  <c r="AK113" i="19" s="1"/>
  <c r="AI27" i="19"/>
  <c r="AJ27" i="19" s="1"/>
  <c r="AK27" i="19" s="1"/>
  <c r="AI38" i="19"/>
  <c r="AJ38" i="19" s="1"/>
  <c r="AK38" i="19" s="1"/>
  <c r="AI263" i="19"/>
  <c r="AJ263" i="19" s="1"/>
  <c r="AK263" i="19" s="1"/>
  <c r="AI266" i="19"/>
  <c r="AJ266" i="19" s="1"/>
  <c r="AK266" i="19" s="1"/>
  <c r="AI89" i="19"/>
  <c r="AJ89" i="19" s="1"/>
  <c r="AK89" i="19" s="1"/>
  <c r="AI260" i="19"/>
  <c r="AJ260" i="19" s="1"/>
  <c r="AK260" i="19" s="1"/>
  <c r="AI445" i="19"/>
  <c r="AJ445" i="19" s="1"/>
  <c r="AK445" i="19" s="1"/>
  <c r="AI179" i="19"/>
  <c r="AJ179" i="19" s="1"/>
  <c r="AK179" i="19" s="1"/>
  <c r="AI191" i="19"/>
  <c r="AJ191" i="19" s="1"/>
  <c r="AK191" i="19" s="1"/>
  <c r="AI139" i="19"/>
  <c r="AJ139" i="19" s="1"/>
  <c r="AK139" i="19" s="1"/>
  <c r="AI278" i="19"/>
  <c r="AJ278" i="19" s="1"/>
  <c r="AK278" i="19" s="1"/>
  <c r="AI396" i="19"/>
  <c r="AJ396" i="19"/>
  <c r="AK396" i="19" s="1"/>
  <c r="AI276" i="19"/>
  <c r="AJ276" i="19" s="1"/>
  <c r="AK276" i="19" s="1"/>
  <c r="AI368" i="19"/>
  <c r="AJ368" i="19" s="1"/>
  <c r="AK368" i="19" s="1"/>
  <c r="AI194" i="19"/>
  <c r="AJ194" i="19" s="1"/>
  <c r="AK194" i="19" s="1"/>
  <c r="AI176" i="19"/>
  <c r="AJ176" i="19"/>
  <c r="AK176" i="19" s="1"/>
  <c r="AI275" i="19"/>
  <c r="AJ275" i="19" s="1"/>
  <c r="AK275" i="19" s="1"/>
  <c r="AI306" i="19"/>
  <c r="AJ306" i="19" s="1"/>
  <c r="AK306" i="19" s="1"/>
  <c r="AI386" i="19"/>
  <c r="AJ386" i="19" s="1"/>
  <c r="AK386" i="19" s="1"/>
  <c r="AI322" i="19"/>
  <c r="AJ322" i="19"/>
  <c r="AK322" i="19" s="1"/>
  <c r="AI293" i="19"/>
  <c r="AJ293" i="19" s="1"/>
  <c r="AK293" i="19" s="1"/>
  <c r="AI353" i="19"/>
  <c r="AJ353" i="19" s="1"/>
  <c r="AK353" i="19" s="1"/>
  <c r="AI61" i="19"/>
  <c r="AJ61" i="19" s="1"/>
  <c r="AK61" i="19" s="1"/>
  <c r="AI105" i="19"/>
  <c r="AJ105" i="19" s="1"/>
  <c r="AK105" i="19" s="1"/>
  <c r="AI53" i="19"/>
  <c r="AJ53" i="19" s="1"/>
  <c r="AK53" i="19" s="1"/>
  <c r="AI291" i="19"/>
  <c r="AJ291" i="19" s="1"/>
  <c r="AK291" i="19" s="1"/>
  <c r="AI300" i="19"/>
  <c r="AJ300" i="19" s="1"/>
  <c r="AK300" i="19" s="1"/>
  <c r="AI385" i="19"/>
  <c r="AJ385" i="19"/>
  <c r="AK385" i="19" s="1"/>
  <c r="AI501" i="19"/>
  <c r="AJ501" i="19" s="1"/>
  <c r="AK501" i="19" s="1"/>
  <c r="AI19" i="19"/>
  <c r="AJ19" i="19" s="1"/>
  <c r="AK19" i="19" s="1"/>
  <c r="AI146" i="19"/>
  <c r="AJ146" i="19" s="1"/>
  <c r="AK146" i="19" s="1"/>
  <c r="AI436" i="19"/>
  <c r="AJ436" i="19" s="1"/>
  <c r="AK436" i="19" s="1"/>
  <c r="AI325" i="19"/>
  <c r="AJ325" i="19" s="1"/>
  <c r="AK325" i="19" s="1"/>
  <c r="AI251" i="19"/>
  <c r="AJ251" i="19" s="1"/>
  <c r="AK251" i="19" s="1"/>
  <c r="AI280" i="19"/>
  <c r="AJ280" i="19" s="1"/>
  <c r="AK280" i="19" s="1"/>
  <c r="AI392" i="19"/>
  <c r="AJ392" i="19"/>
  <c r="AK392" i="19" s="1"/>
  <c r="AI475" i="19"/>
  <c r="AJ475" i="19" s="1"/>
  <c r="AK475" i="19" s="1"/>
  <c r="AI133" i="19"/>
  <c r="AJ133" i="19" s="1"/>
  <c r="AK133" i="19" s="1"/>
  <c r="AI188" i="19"/>
  <c r="AJ188" i="19" s="1"/>
  <c r="AK188" i="19" s="1"/>
  <c r="AI74" i="19"/>
  <c r="AJ74" i="19" s="1"/>
  <c r="AK74" i="19" s="1"/>
  <c r="AI20" i="19"/>
  <c r="AJ20" i="19" s="1"/>
  <c r="AK20" i="19" s="1"/>
  <c r="AI149" i="19"/>
  <c r="AJ149" i="19" s="1"/>
  <c r="AK149" i="19" s="1"/>
  <c r="AI370" i="19"/>
  <c r="AJ370" i="19" s="1"/>
  <c r="AK370" i="19" s="1"/>
  <c r="AI177" i="19"/>
  <c r="AJ177" i="19"/>
  <c r="AK177" i="19" s="1"/>
  <c r="AI81" i="19"/>
  <c r="AJ81" i="19" s="1"/>
  <c r="AK81" i="19" s="1"/>
  <c r="AI277" i="19"/>
  <c r="AJ277" i="19" s="1"/>
  <c r="AK277" i="19" s="1"/>
  <c r="AI50" i="19"/>
  <c r="AJ50" i="19" s="1"/>
  <c r="AK50" i="19" s="1"/>
  <c r="AI355" i="19"/>
  <c r="AJ355" i="19" s="1"/>
  <c r="AK355" i="19" s="1"/>
  <c r="AI21" i="19"/>
  <c r="AJ21" i="19" s="1"/>
  <c r="AK21" i="19" s="1"/>
  <c r="AI160" i="19"/>
  <c r="AJ160" i="19" s="1"/>
  <c r="AK160" i="19" s="1"/>
  <c r="AI405" i="19"/>
  <c r="AJ405" i="19" s="1"/>
  <c r="AK405" i="19" s="1"/>
  <c r="AI203" i="19"/>
  <c r="AJ203" i="19" s="1"/>
  <c r="AK203" i="19" s="1"/>
  <c r="AI181" i="19"/>
  <c r="AJ181" i="19" s="1"/>
  <c r="AK181" i="19" s="1"/>
  <c r="AI407" i="19"/>
  <c r="AJ407" i="19" s="1"/>
  <c r="AK407" i="19" s="1"/>
  <c r="AI159" i="19"/>
  <c r="AJ159" i="19" s="1"/>
  <c r="AK159" i="19" s="1"/>
  <c r="AI229" i="19"/>
  <c r="AJ229" i="19" s="1"/>
  <c r="AK229" i="19" s="1"/>
  <c r="AI249" i="19"/>
  <c r="AJ249" i="19" s="1"/>
  <c r="AK249" i="19" s="1"/>
  <c r="AI233" i="19"/>
  <c r="AJ233" i="19" s="1"/>
  <c r="AK233" i="19" s="1"/>
  <c r="AI24" i="19"/>
  <c r="AJ24" i="19" s="1"/>
  <c r="AK24" i="19" s="1"/>
  <c r="AI338" i="19"/>
  <c r="AJ338" i="19"/>
  <c r="AK338" i="19" s="1"/>
  <c r="AI433" i="19"/>
  <c r="AJ433" i="19" s="1"/>
  <c r="AK433" i="19" s="1"/>
  <c r="AI17" i="19"/>
  <c r="AJ17" i="19" s="1"/>
  <c r="AK17" i="19" s="1"/>
  <c r="AI31" i="19"/>
  <c r="AJ31" i="19" s="1"/>
  <c r="AK31" i="19" s="1"/>
  <c r="AI30" i="19"/>
  <c r="AJ30" i="19"/>
  <c r="AK30" i="19" s="1"/>
  <c r="AI39" i="19"/>
  <c r="AJ39" i="19" s="1"/>
  <c r="AK39" i="19" s="1"/>
  <c r="AI321" i="19"/>
  <c r="AJ321" i="19" s="1"/>
  <c r="AK321" i="19" s="1"/>
  <c r="AI312" i="19"/>
  <c r="AJ312" i="19" s="1"/>
  <c r="AK312" i="19" s="1"/>
  <c r="AI169" i="19"/>
  <c r="AJ169" i="19" s="1"/>
  <c r="AK169" i="19" s="1"/>
  <c r="AI77" i="19"/>
  <c r="AJ77" i="19" s="1"/>
  <c r="AK77" i="19" s="1"/>
  <c r="AI231" i="19"/>
  <c r="AJ231" i="19" s="1"/>
  <c r="AK231" i="19" s="1"/>
  <c r="AI303" i="19"/>
  <c r="AJ303" i="19" s="1"/>
  <c r="AK303" i="19" s="1"/>
  <c r="AI148" i="19"/>
  <c r="AJ148" i="19" s="1"/>
  <c r="AK148" i="19" s="1"/>
  <c r="AI22" i="19"/>
  <c r="AJ22" i="19" s="1"/>
  <c r="AK22" i="19" s="1"/>
  <c r="AI295" i="19"/>
  <c r="AJ295" i="19" s="1"/>
  <c r="AK295" i="19" s="1"/>
  <c r="AI56" i="19"/>
  <c r="AJ56" i="19" s="1"/>
  <c r="AK56" i="19" s="1"/>
  <c r="AI450" i="19"/>
  <c r="AJ450" i="19"/>
  <c r="AK450" i="19" s="1"/>
  <c r="AI404" i="19"/>
  <c r="AJ404" i="19" s="1"/>
  <c r="AK404" i="19" s="1"/>
  <c r="AI18" i="19"/>
  <c r="AJ18" i="19" s="1"/>
  <c r="AK18" i="19" s="1"/>
  <c r="AI214" i="19"/>
  <c r="AJ214" i="19" s="1"/>
  <c r="AK214" i="19" s="1"/>
  <c r="AI213" i="19"/>
  <c r="AJ213" i="19"/>
  <c r="AK213" i="19" s="1"/>
  <c r="AI51" i="19"/>
  <c r="AJ51" i="19" s="1"/>
  <c r="AK51" i="19" s="1"/>
  <c r="AI448" i="19"/>
  <c r="AJ448" i="19" s="1"/>
  <c r="AK448" i="19" s="1"/>
  <c r="AI410" i="19"/>
  <c r="AJ410" i="19" s="1"/>
  <c r="AK410" i="19" s="1"/>
  <c r="AI362" i="19"/>
  <c r="AJ362" i="19"/>
  <c r="AK362" i="19" s="1"/>
  <c r="AI387" i="19"/>
  <c r="AJ387" i="19" s="1"/>
  <c r="AK387" i="19" s="1"/>
  <c r="AI265" i="19"/>
  <c r="AJ265" i="19" s="1"/>
  <c r="AK265" i="19" s="1"/>
  <c r="AI473" i="19"/>
  <c r="AJ473" i="19" s="1"/>
  <c r="AK473" i="19" s="1"/>
  <c r="AI351" i="19"/>
  <c r="AJ351" i="19" s="1"/>
  <c r="AK351" i="19" s="1"/>
  <c r="AI311" i="19"/>
  <c r="AJ311" i="19" s="1"/>
  <c r="AK311" i="19" s="1"/>
  <c r="AI282" i="19"/>
  <c r="AJ282" i="19" s="1"/>
  <c r="AK282" i="19" s="1"/>
  <c r="AI118" i="19"/>
  <c r="AJ118" i="19" s="1"/>
  <c r="AK118" i="19" s="1"/>
  <c r="AI182" i="19"/>
  <c r="AJ182" i="19"/>
  <c r="AK182" i="19" s="1"/>
  <c r="AI507" i="19"/>
  <c r="AJ507" i="19" s="1"/>
  <c r="AK507" i="19" s="1"/>
  <c r="AI127" i="19"/>
  <c r="AJ127" i="19" s="1"/>
  <c r="AK127" i="19" s="1"/>
  <c r="AI200" i="19"/>
  <c r="AJ200" i="19" s="1"/>
  <c r="AK200" i="19" s="1"/>
  <c r="AI72" i="19"/>
  <c r="AJ72" i="19" s="1"/>
  <c r="AK72" i="19" s="1"/>
  <c r="AI272" i="19"/>
  <c r="AJ272" i="19" s="1"/>
  <c r="AK272" i="19" s="1"/>
  <c r="AI147" i="19"/>
  <c r="AJ147" i="19" s="1"/>
  <c r="AK147" i="19" s="1"/>
  <c r="AI97" i="19"/>
  <c r="AJ97" i="19" s="1"/>
  <c r="AK97" i="19" s="1"/>
  <c r="AI459" i="19"/>
  <c r="AJ459" i="19"/>
  <c r="AK459" i="19" s="1"/>
  <c r="AI359" i="19"/>
  <c r="AJ359" i="19" s="1"/>
  <c r="AK359" i="19" s="1"/>
  <c r="AI297" i="19"/>
  <c r="AJ297" i="19" s="1"/>
  <c r="AK297" i="19" s="1"/>
  <c r="AI248" i="19"/>
  <c r="AJ248" i="19" s="1"/>
  <c r="AK248" i="19" s="1"/>
  <c r="AI379" i="19"/>
  <c r="AJ379" i="19" s="1"/>
  <c r="AK379" i="19" s="1"/>
  <c r="AI237" i="19"/>
  <c r="AJ237" i="19" s="1"/>
  <c r="AK237" i="19" s="1"/>
  <c r="AI212" i="19"/>
  <c r="AJ212" i="19" s="1"/>
  <c r="AK212" i="19" s="1"/>
  <c r="AI344" i="19"/>
  <c r="AJ344" i="19" s="1"/>
  <c r="AK344" i="19" s="1"/>
  <c r="AI419" i="19"/>
  <c r="AJ419" i="19"/>
  <c r="AK419" i="19" s="1"/>
  <c r="AI479" i="19"/>
  <c r="AJ479" i="19" s="1"/>
  <c r="AK479" i="19" s="1"/>
  <c r="AI298" i="19"/>
  <c r="AJ298" i="19" s="1"/>
  <c r="AK298" i="19" s="1"/>
  <c r="AI403" i="19"/>
  <c r="AJ403" i="19" s="1"/>
  <c r="AK403" i="19" s="1"/>
  <c r="AI284" i="19"/>
  <c r="AJ284" i="19" s="1"/>
  <c r="AK284" i="19" s="1"/>
  <c r="AI382" i="19"/>
  <c r="AJ382" i="19" s="1"/>
  <c r="AK382" i="19" s="1"/>
  <c r="AI102" i="19"/>
  <c r="AJ102" i="19"/>
  <c r="AK102" i="19" s="1"/>
  <c r="AI195" i="19"/>
  <c r="AJ195" i="19" s="1"/>
  <c r="AK195" i="19" s="1"/>
  <c r="AI192" i="19"/>
  <c r="AJ192" i="19" s="1"/>
  <c r="AK192" i="19" s="1"/>
  <c r="AI73" i="19"/>
  <c r="AJ73" i="19" s="1"/>
  <c r="AK73" i="19" s="1"/>
  <c r="AI170" i="19"/>
  <c r="AJ170" i="19" s="1"/>
  <c r="AK170" i="19" s="1"/>
  <c r="AI468" i="19"/>
  <c r="AJ468" i="19" s="1"/>
  <c r="AK468" i="19" s="1"/>
  <c r="AI95" i="19"/>
  <c r="AJ95" i="19"/>
  <c r="AK95" i="19" s="1"/>
  <c r="AI267" i="19"/>
  <c r="AJ267" i="19" s="1"/>
  <c r="AK267" i="19" s="1"/>
  <c r="AI415" i="19"/>
  <c r="AJ415" i="19" s="1"/>
  <c r="AK415" i="19" s="1"/>
  <c r="AI165" i="19"/>
  <c r="AJ165" i="19" s="1"/>
  <c r="AK165" i="19" s="1"/>
  <c r="AI323" i="19"/>
  <c r="AJ323" i="19" s="1"/>
  <c r="AK323" i="19" s="1"/>
  <c r="AI371" i="19"/>
  <c r="AJ371" i="19" s="1"/>
  <c r="AK371" i="19" s="1"/>
  <c r="AI440" i="19"/>
  <c r="AJ440" i="19" s="1"/>
  <c r="AK440" i="19" s="1"/>
  <c r="AI503" i="19"/>
  <c r="AJ503" i="19" s="1"/>
  <c r="AK503" i="19" s="1"/>
  <c r="AI414" i="19"/>
  <c r="AJ414" i="19" s="1"/>
  <c r="AK414" i="19" s="1"/>
  <c r="AI141" i="19"/>
  <c r="AJ141" i="19" s="1"/>
  <c r="AK141" i="19" s="1"/>
  <c r="AI25" i="19"/>
  <c r="AJ25" i="19"/>
  <c r="AK25" i="19" s="1"/>
  <c r="AI343" i="19"/>
  <c r="AJ343" i="19" s="1"/>
  <c r="AK343" i="19" s="1"/>
  <c r="AI274" i="19"/>
  <c r="AJ274" i="19" s="1"/>
  <c r="AK274" i="19" s="1"/>
  <c r="AI243" i="19"/>
  <c r="AJ243" i="19" s="1"/>
  <c r="AK243" i="19" s="1"/>
  <c r="AI167" i="19"/>
  <c r="AJ167" i="19" s="1"/>
  <c r="AK167" i="19" s="1"/>
  <c r="AI334" i="19"/>
  <c r="AJ334" i="19" s="1"/>
  <c r="AK334" i="19" s="1"/>
  <c r="AI258" i="19"/>
  <c r="AJ258" i="19"/>
  <c r="AK258" i="19" s="1"/>
  <c r="AI494" i="19"/>
  <c r="AJ494" i="19" s="1"/>
  <c r="AK494" i="19" s="1"/>
  <c r="AI328" i="19"/>
  <c r="AJ328" i="19" s="1"/>
  <c r="AK328" i="19" s="1"/>
  <c r="AI240" i="19"/>
  <c r="AJ240" i="19" s="1"/>
  <c r="AK240" i="19" s="1"/>
  <c r="AI271" i="19"/>
  <c r="AJ271" i="19"/>
  <c r="AK271" i="19" s="1"/>
  <c r="AI99" i="19"/>
  <c r="AJ99" i="19" s="1"/>
  <c r="AK99" i="19" s="1"/>
  <c r="AI43" i="19"/>
  <c r="AJ43" i="19" s="1"/>
  <c r="AK43" i="19" s="1"/>
  <c r="AI234" i="19"/>
  <c r="AJ234" i="19" s="1"/>
  <c r="AK234" i="19" s="1"/>
  <c r="AI211" i="19"/>
  <c r="AJ211" i="19" s="1"/>
  <c r="AK211" i="19" s="1"/>
  <c r="AI238" i="19"/>
  <c r="AJ238" i="19" s="1"/>
  <c r="AK238" i="19" s="1"/>
  <c r="AI103" i="19"/>
  <c r="AJ103" i="19"/>
  <c r="AK103" i="19" s="1"/>
  <c r="AI302" i="19"/>
  <c r="AJ302" i="19" s="1"/>
  <c r="AK302" i="19" s="1"/>
  <c r="AI207" i="19"/>
  <c r="AJ207" i="19" s="1"/>
  <c r="AK207" i="19" s="1"/>
  <c r="AI117" i="19"/>
  <c r="AJ117" i="19" s="1"/>
  <c r="AK117" i="19" s="1"/>
  <c r="AI246" i="19"/>
  <c r="AJ246" i="19" s="1"/>
  <c r="AK246" i="19" s="1"/>
  <c r="AI187" i="19"/>
  <c r="AJ187" i="19" s="1"/>
  <c r="AK187" i="19" s="1"/>
  <c r="AI364" i="19"/>
  <c r="AJ364" i="19"/>
  <c r="AK364" i="19" s="1"/>
  <c r="AI197" i="19"/>
  <c r="AJ197" i="19" s="1"/>
  <c r="AK197" i="19" s="1"/>
  <c r="AI319" i="19"/>
  <c r="AJ319" i="19" s="1"/>
  <c r="AK319" i="19" s="1"/>
  <c r="AI218" i="19"/>
  <c r="AJ218" i="19" s="1"/>
  <c r="AK218" i="19" s="1"/>
  <c r="AI201" i="19"/>
  <c r="AJ201" i="19" s="1"/>
  <c r="AK201" i="19" s="1"/>
  <c r="AI121" i="19"/>
  <c r="AJ121" i="19" s="1"/>
  <c r="AK121" i="19" s="1"/>
  <c r="AI209" i="19"/>
  <c r="AJ209" i="19" s="1"/>
  <c r="AK209" i="19" s="1"/>
  <c r="AI82" i="19"/>
  <c r="AJ82" i="19" s="1"/>
  <c r="AK82" i="19" s="1"/>
  <c r="AI313" i="19"/>
  <c r="AJ313" i="19" s="1"/>
  <c r="AK313" i="19" s="1"/>
  <c r="AI463" i="19"/>
  <c r="AJ463" i="19" s="1"/>
  <c r="AK463" i="19" s="1"/>
  <c r="AI171" i="19"/>
  <c r="AJ171" i="19"/>
  <c r="AK171" i="19" s="1"/>
  <c r="AI444" i="19"/>
  <c r="AJ444" i="19" s="1"/>
  <c r="AK444" i="19" s="1"/>
  <c r="AI418" i="19"/>
  <c r="AJ418" i="19" s="1"/>
  <c r="AK418" i="19" s="1"/>
  <c r="AI244" i="19"/>
  <c r="AJ244" i="19" s="1"/>
  <c r="AK244" i="19" s="1"/>
  <c r="AI178" i="19"/>
  <c r="AJ178" i="19" s="1"/>
  <c r="AK178" i="19" s="1"/>
  <c r="AI490" i="19"/>
  <c r="AJ490" i="19" s="1"/>
  <c r="AK490" i="19" s="1"/>
  <c r="AI47" i="19"/>
  <c r="AJ47" i="19"/>
  <c r="AK47" i="19" s="1"/>
  <c r="AI341" i="19"/>
  <c r="AJ341" i="19" s="1"/>
  <c r="AK341" i="19" s="1"/>
  <c r="AI92" i="19"/>
  <c r="AJ92" i="19" s="1"/>
  <c r="AK92" i="19" s="1"/>
  <c r="AI310" i="19"/>
  <c r="AJ310" i="19" s="1"/>
  <c r="AK310" i="19" s="1"/>
  <c r="AI286" i="19"/>
  <c r="AJ286" i="19" s="1"/>
  <c r="AK286" i="19" s="1"/>
  <c r="AI96" i="19"/>
  <c r="AJ96" i="19" s="1"/>
  <c r="AK96" i="19" s="1"/>
  <c r="AI292" i="19"/>
  <c r="AJ292" i="19" s="1"/>
  <c r="AK292" i="19" s="1"/>
  <c r="AI381" i="19"/>
  <c r="AJ381" i="19" s="1"/>
  <c r="AK381" i="19" s="1"/>
  <c r="AI112" i="19"/>
  <c r="AJ112" i="19" s="1"/>
  <c r="AK112" i="19" s="1"/>
  <c r="AI373" i="19"/>
  <c r="AJ373" i="19" s="1"/>
  <c r="AK373" i="19" s="1"/>
  <c r="AI64" i="19"/>
  <c r="AJ64" i="19"/>
  <c r="AK64" i="19" s="1"/>
  <c r="AI156" i="19"/>
  <c r="AJ156" i="19" s="1"/>
  <c r="AK156" i="19" s="1"/>
  <c r="AI125" i="19"/>
  <c r="AJ125" i="19" s="1"/>
  <c r="AK125" i="19" s="1"/>
  <c r="AI462" i="19"/>
  <c r="AJ462" i="19" s="1"/>
  <c r="AK462" i="19" s="1"/>
  <c r="AI429" i="19"/>
  <c r="AJ429" i="19" s="1"/>
  <c r="AK429" i="19" s="1"/>
  <c r="AI330" i="19"/>
  <c r="AJ330" i="19" s="1"/>
  <c r="AK330" i="19" s="1"/>
  <c r="AI452" i="19"/>
  <c r="AJ452" i="19"/>
  <c r="AK452" i="19" s="1"/>
  <c r="AI485" i="19"/>
  <c r="AJ485" i="19" s="1"/>
  <c r="AK485" i="19" s="1"/>
  <c r="AI308" i="19"/>
  <c r="AJ308" i="19" s="1"/>
  <c r="AK308" i="19" s="1"/>
  <c r="AI86" i="19"/>
  <c r="AJ86" i="19" s="1"/>
  <c r="AK86" i="19" s="1"/>
  <c r="AI87" i="19"/>
  <c r="AJ87" i="19"/>
  <c r="AK87" i="19" s="1"/>
  <c r="AI161" i="19"/>
  <c r="AJ161" i="19" s="1"/>
  <c r="AK161" i="19" s="1"/>
  <c r="AI441" i="19"/>
  <c r="AJ441" i="19" s="1"/>
  <c r="AK441" i="19" s="1"/>
  <c r="AI487" i="19"/>
  <c r="AJ487" i="19" s="1"/>
  <c r="AK487" i="19" s="1"/>
  <c r="AI208" i="19"/>
  <c r="AJ208" i="19" s="1"/>
  <c r="AK208" i="19" s="1"/>
  <c r="AI346" i="19"/>
  <c r="AJ346" i="19" s="1"/>
  <c r="AK346" i="19" s="1"/>
  <c r="AI401" i="19"/>
  <c r="AJ401" i="19"/>
  <c r="AK401" i="19" s="1"/>
  <c r="AI175" i="19"/>
  <c r="AJ175" i="19" s="1"/>
  <c r="AK175" i="19" s="1"/>
  <c r="AI349" i="19"/>
  <c r="AJ349" i="19" s="1"/>
  <c r="AK349" i="19" s="1"/>
  <c r="AI137" i="19"/>
  <c r="AJ137" i="19" s="1"/>
  <c r="AK137" i="19" s="1"/>
  <c r="AI426" i="19"/>
  <c r="AJ426" i="19" s="1"/>
  <c r="AK426" i="19" s="1"/>
  <c r="AI12" i="19"/>
  <c r="AJ12" i="19" s="1"/>
  <c r="AK12" i="19" s="1"/>
  <c r="AI42" i="19"/>
  <c r="AJ42" i="19"/>
  <c r="AK42" i="19" s="1"/>
  <c r="AI320" i="19"/>
  <c r="AJ320" i="19" s="1"/>
  <c r="AK320" i="19" s="1"/>
  <c r="AI36" i="19"/>
  <c r="AJ36" i="19" s="1"/>
  <c r="AK36" i="19" s="1"/>
  <c r="AI434" i="19"/>
  <c r="AJ434" i="19" s="1"/>
  <c r="AK434" i="19" s="1"/>
  <c r="AI193" i="19"/>
  <c r="AJ193" i="19"/>
  <c r="AK193" i="19" s="1"/>
  <c r="AI283" i="19"/>
  <c r="AJ283" i="19" s="1"/>
  <c r="AK283" i="19" s="1"/>
  <c r="AI254" i="19"/>
  <c r="AJ254" i="19" s="1"/>
  <c r="AK254" i="19" s="1"/>
  <c r="AI342" i="19"/>
  <c r="AJ342" i="19" s="1"/>
  <c r="AK342" i="19" s="1"/>
  <c r="AI106" i="19"/>
  <c r="AJ106" i="19" s="1"/>
  <c r="AK106" i="19" s="1"/>
  <c r="AI357" i="19"/>
  <c r="AJ357" i="19" s="1"/>
  <c r="AK357" i="19" s="1"/>
  <c r="AI183" i="19"/>
  <c r="AJ183" i="19"/>
  <c r="AK183" i="19" s="1"/>
  <c r="AI163" i="19"/>
  <c r="AJ163" i="19" s="1"/>
  <c r="AK163" i="19" s="1"/>
  <c r="AI230" i="19"/>
  <c r="AJ230" i="19" s="1"/>
  <c r="AK230" i="19" s="1"/>
  <c r="AI114" i="19"/>
  <c r="AJ114" i="19" s="1"/>
  <c r="AK114" i="19" s="1"/>
  <c r="AI158" i="19"/>
  <c r="AJ158" i="19" s="1"/>
  <c r="AK158" i="19" s="1"/>
  <c r="AI281" i="19"/>
  <c r="AJ281" i="19" s="1"/>
  <c r="AK281" i="19" s="1"/>
  <c r="AI264" i="19"/>
  <c r="AJ264" i="19"/>
  <c r="AK264" i="19" s="1"/>
  <c r="AI424" i="19"/>
  <c r="AJ424" i="19" s="1"/>
  <c r="AK424" i="19" s="1"/>
  <c r="AI296" i="19"/>
  <c r="AJ296" i="19" s="1"/>
  <c r="AK296" i="19" s="1"/>
  <c r="AI326" i="19"/>
  <c r="AJ326" i="19" s="1"/>
  <c r="AK326" i="19" s="1"/>
  <c r="AI60" i="19"/>
  <c r="AJ60" i="19" s="1"/>
  <c r="AK60" i="19" s="1"/>
  <c r="AI369" i="19"/>
  <c r="AJ369" i="19" s="1"/>
  <c r="AK369" i="19" s="1"/>
  <c r="AI222" i="19"/>
  <c r="AJ222" i="19" s="1"/>
  <c r="AK222" i="19" s="1"/>
  <c r="AI428" i="19"/>
  <c r="AJ428" i="19" s="1"/>
  <c r="AK428" i="19" s="1"/>
  <c r="AI289" i="19"/>
  <c r="AJ289" i="19" s="1"/>
  <c r="AK289" i="19" s="1"/>
  <c r="AI505" i="19"/>
  <c r="AJ505" i="19" s="1"/>
  <c r="AK505" i="19" s="1"/>
  <c r="AI226" i="19"/>
  <c r="AJ226" i="19"/>
  <c r="AK226" i="19" s="1"/>
  <c r="AI345" i="19"/>
  <c r="AJ345" i="19" s="1"/>
  <c r="AK345" i="19" s="1"/>
  <c r="AI466" i="19"/>
  <c r="AJ466" i="19" s="1"/>
  <c r="AK466" i="19" s="1"/>
  <c r="AI78" i="19"/>
  <c r="AJ78" i="19" s="1"/>
  <c r="AK78" i="19" s="1"/>
  <c r="AI138" i="19"/>
  <c r="AJ138" i="19" s="1"/>
  <c r="AK138" i="19" s="1"/>
  <c r="AI484" i="19"/>
  <c r="AJ484" i="19" s="1"/>
  <c r="AK484" i="19" s="1"/>
  <c r="AI460" i="19"/>
  <c r="AJ460" i="19"/>
  <c r="AK460" i="19" s="1"/>
  <c r="AI314" i="19"/>
  <c r="AJ314" i="19" s="1"/>
  <c r="AK314" i="19" s="1"/>
  <c r="AI393" i="19"/>
  <c r="AJ393" i="19" s="1"/>
  <c r="AK393" i="19" s="1"/>
  <c r="AI65" i="19"/>
  <c r="AJ65" i="19" s="1"/>
  <c r="AK65" i="19" s="1"/>
  <c r="AI76" i="19"/>
  <c r="AJ76" i="19" s="1"/>
  <c r="AK76" i="19" s="1"/>
  <c r="AI491" i="19"/>
  <c r="AJ491" i="19" s="1"/>
  <c r="AK491" i="19" s="1"/>
  <c r="AI464" i="19"/>
  <c r="AJ464" i="19" s="1"/>
  <c r="AK464" i="19" s="1"/>
  <c r="AI52" i="19"/>
  <c r="AJ52" i="19" s="1"/>
  <c r="AK52" i="19" s="1"/>
  <c r="AI399" i="19"/>
  <c r="AJ399" i="19" s="1"/>
  <c r="AK399" i="19" s="1"/>
  <c r="AI79" i="19"/>
  <c r="AJ79" i="19" s="1"/>
  <c r="AK79" i="19" s="1"/>
  <c r="AI28" i="19"/>
  <c r="AJ28" i="19"/>
  <c r="AK28" i="19" s="1"/>
  <c r="AI49" i="19"/>
  <c r="AJ49" i="19" s="1"/>
  <c r="AK49" i="19" s="1"/>
  <c r="AI199" i="19"/>
  <c r="AJ199" i="19" s="1"/>
  <c r="AK199" i="19" s="1"/>
  <c r="AI228" i="19"/>
  <c r="AJ228" i="19" s="1"/>
  <c r="AK228" i="19" s="1"/>
  <c r="AI55" i="19"/>
  <c r="AJ55" i="19" s="1"/>
  <c r="AK55" i="19" s="1"/>
  <c r="AI107" i="19"/>
  <c r="AJ107" i="19" s="1"/>
  <c r="AK107" i="19" s="1"/>
  <c r="AI456" i="19"/>
  <c r="AJ456" i="19"/>
  <c r="AK456" i="19" s="1"/>
  <c r="AI255" i="19"/>
  <c r="AJ255" i="19" s="1"/>
  <c r="AK255" i="19" s="1"/>
  <c r="AI451" i="19"/>
  <c r="AJ451" i="19" s="1"/>
  <c r="AK451" i="19" s="1"/>
  <c r="AI10" i="19"/>
  <c r="AJ10" i="19" s="1"/>
  <c r="AK10" i="19" s="1"/>
  <c r="AI185" i="19"/>
  <c r="AJ185" i="19" s="1"/>
  <c r="AK185" i="19" s="1"/>
  <c r="AI474" i="19"/>
  <c r="AJ474" i="19" s="1"/>
  <c r="AK474" i="19" s="1"/>
  <c r="AI324" i="19"/>
  <c r="AJ324" i="19" s="1"/>
  <c r="AK324" i="19" s="1"/>
  <c r="AI498" i="19"/>
  <c r="AJ498" i="19" s="1"/>
  <c r="AK498" i="19" s="1"/>
  <c r="AI329" i="19"/>
  <c r="AJ329" i="19" s="1"/>
  <c r="AK329" i="19" s="1"/>
  <c r="AI93" i="19"/>
  <c r="AJ93" i="19" s="1"/>
  <c r="AK93" i="19" s="1"/>
  <c r="AI126" i="19"/>
  <c r="AJ126" i="19"/>
  <c r="AK126" i="19" s="1"/>
  <c r="AI23" i="19"/>
  <c r="AJ23" i="19" s="1"/>
  <c r="AK23" i="19" s="1"/>
  <c r="AI180" i="19"/>
  <c r="AJ180" i="19" s="1"/>
  <c r="AK180" i="19" s="1"/>
  <c r="AI172" i="19"/>
  <c r="AJ172" i="19" s="1"/>
  <c r="AK172" i="19" s="1"/>
  <c r="AI174" i="19"/>
  <c r="AJ174" i="19" s="1"/>
  <c r="AK174" i="19" s="1"/>
  <c r="AI304" i="19"/>
  <c r="AJ304" i="19" s="1"/>
  <c r="AK304" i="19" s="1"/>
  <c r="AI472" i="19"/>
  <c r="AJ472" i="19"/>
  <c r="AK472" i="19" s="1"/>
  <c r="AI380" i="19"/>
  <c r="AJ380" i="19" s="1"/>
  <c r="AK380" i="19" s="1"/>
  <c r="AI124" i="19"/>
  <c r="AJ124" i="19" s="1"/>
  <c r="AK124" i="19" s="1"/>
  <c r="AI143" i="19"/>
  <c r="AJ143" i="19" s="1"/>
  <c r="AK143" i="19" s="1"/>
  <c r="AI422" i="19"/>
  <c r="AJ422" i="19"/>
  <c r="AK422" i="19" s="1"/>
  <c r="AI471" i="19"/>
  <c r="AJ471" i="19" s="1"/>
  <c r="AK471" i="19" s="1"/>
  <c r="AI134" i="19"/>
  <c r="AJ134" i="19" s="1"/>
  <c r="AK134" i="19" s="1"/>
  <c r="AI253" i="19"/>
  <c r="AJ253" i="19" s="1"/>
  <c r="AK253" i="19" s="1"/>
  <c r="AI305" i="19"/>
  <c r="AJ305" i="19" s="1"/>
  <c r="AK305" i="19" s="1"/>
  <c r="AI37" i="19"/>
  <c r="AJ37" i="19" s="1"/>
  <c r="AK37" i="19" s="1"/>
  <c r="AI400" i="19"/>
  <c r="AJ400" i="19"/>
  <c r="AK400" i="19" s="1"/>
  <c r="AI186" i="19"/>
  <c r="AJ186" i="19" s="1"/>
  <c r="AK186" i="19" s="1"/>
  <c r="AI331" i="19"/>
  <c r="AJ331" i="19" s="1"/>
  <c r="AK331" i="19" s="1"/>
  <c r="AI495" i="19"/>
  <c r="AJ495" i="19" s="1"/>
  <c r="AK495" i="19" s="1"/>
  <c r="AI94" i="19"/>
  <c r="AJ94" i="19" s="1"/>
  <c r="AK94" i="19" s="1"/>
  <c r="AI394" i="19"/>
  <c r="AJ394" i="19" s="1"/>
  <c r="AK394" i="19" s="1"/>
  <c r="AI26" i="19"/>
  <c r="AJ26" i="19"/>
  <c r="AK26" i="19" s="1"/>
  <c r="AI431" i="19"/>
  <c r="AJ431" i="19" s="1"/>
  <c r="AK431" i="19" s="1"/>
  <c r="AI420" i="19"/>
  <c r="AJ420" i="19" s="1"/>
  <c r="AK420" i="19" s="1"/>
  <c r="AI46" i="19"/>
  <c r="AJ46" i="19" s="1"/>
  <c r="AK46" i="19" s="1"/>
  <c r="AI395" i="19"/>
  <c r="AJ395" i="19" s="1"/>
  <c r="AK395" i="19" s="1"/>
  <c r="AI90" i="19"/>
  <c r="AJ90" i="19" s="1"/>
  <c r="AK90" i="19" s="1"/>
  <c r="AI132" i="19"/>
  <c r="AJ132" i="19" s="1"/>
  <c r="AK132" i="19" s="1"/>
  <c r="AI111" i="19"/>
  <c r="AJ111" i="19" s="1"/>
  <c r="AK111" i="19" s="1"/>
  <c r="AI493" i="19"/>
  <c r="AJ493" i="19" s="1"/>
  <c r="AK493" i="19" s="1"/>
  <c r="AI354" i="19"/>
  <c r="AJ354" i="19" s="1"/>
  <c r="AK354" i="19" s="1"/>
  <c r="AI287" i="19"/>
  <c r="AJ287" i="19"/>
  <c r="AK287" i="19" s="1"/>
  <c r="AI173" i="19"/>
  <c r="AJ173" i="19" s="1"/>
  <c r="AK173" i="19" s="1"/>
  <c r="AI307" i="19"/>
  <c r="AJ307" i="19" s="1"/>
  <c r="AK307" i="19" s="1"/>
  <c r="AI151" i="19"/>
  <c r="AJ151" i="19" s="1"/>
  <c r="AK151" i="19" s="1"/>
  <c r="AI220" i="19"/>
  <c r="AJ220" i="19" s="1"/>
  <c r="AK220" i="19" s="1"/>
  <c r="AI327" i="19"/>
  <c r="AJ327" i="19" s="1"/>
  <c r="AK327" i="19" s="1"/>
  <c r="AI245" i="19"/>
  <c r="AJ245" i="19"/>
  <c r="AK245" i="19" s="1"/>
  <c r="AI241" i="19"/>
  <c r="AJ241" i="19" s="1"/>
  <c r="AK241" i="19" s="1"/>
  <c r="AI449" i="19"/>
  <c r="AJ449" i="19" s="1"/>
  <c r="AK449" i="19" s="1"/>
  <c r="AI202" i="19"/>
  <c r="AJ202" i="19" s="1"/>
  <c r="AK202" i="19" s="1"/>
  <c r="AI339" i="19"/>
  <c r="AJ339" i="19" s="1"/>
  <c r="AK339" i="19" s="1"/>
  <c r="AI469" i="19"/>
  <c r="AJ469" i="19" s="1"/>
  <c r="AK469" i="19" s="1"/>
  <c r="AI317" i="19"/>
  <c r="AJ317" i="19" s="1"/>
  <c r="AK317" i="19" s="1"/>
  <c r="AI154" i="19"/>
  <c r="AJ154" i="19" s="1"/>
  <c r="AK154" i="19" s="1"/>
  <c r="AI437" i="19"/>
  <c r="AJ437" i="19" s="1"/>
  <c r="AK437" i="19" s="1"/>
  <c r="AI225" i="19"/>
  <c r="AJ225" i="19" s="1"/>
  <c r="AK225" i="19" s="1"/>
  <c r="AI256" i="19"/>
  <c r="AJ256" i="19"/>
  <c r="AK256" i="19" s="1"/>
  <c r="AI168" i="19"/>
  <c r="AJ168" i="19" s="1"/>
  <c r="AK168" i="19" s="1"/>
  <c r="AI155" i="19"/>
  <c r="AJ155" i="19" s="1"/>
  <c r="AK155" i="19" s="1"/>
  <c r="AI130" i="19"/>
  <c r="AJ130" i="19" s="1"/>
  <c r="AK130" i="19" s="1"/>
  <c r="AI71" i="19"/>
  <c r="AJ71" i="19" s="1"/>
  <c r="AK71" i="19" s="1"/>
  <c r="AI365" i="19"/>
  <c r="AJ365" i="19" s="1"/>
  <c r="AK365" i="19" s="1"/>
  <c r="AI129" i="19"/>
  <c r="AJ129" i="19"/>
  <c r="AK129" i="19" s="1"/>
  <c r="AI372" i="19"/>
  <c r="AJ372" i="19" s="1"/>
  <c r="AK372" i="19" s="1"/>
  <c r="AI423" i="19"/>
  <c r="AJ423" i="19" s="1"/>
  <c r="AK423" i="19" s="1"/>
  <c r="AI219" i="19"/>
  <c r="AJ219" i="19" s="1"/>
  <c r="AK219" i="19" s="1"/>
  <c r="AI333" i="19"/>
  <c r="AJ333" i="19"/>
  <c r="AK333" i="19" s="1"/>
  <c r="AI458" i="19"/>
  <c r="AJ458" i="19" s="1"/>
  <c r="AK458" i="19" s="1"/>
  <c r="AI250" i="19"/>
  <c r="AJ250" i="19" s="1"/>
  <c r="AK250" i="19" s="1"/>
  <c r="AI366" i="19"/>
  <c r="AJ366" i="19" s="1"/>
  <c r="AK366" i="19" s="1"/>
  <c r="AI390" i="19"/>
  <c r="AJ390" i="19" s="1"/>
  <c r="AK390" i="19" s="1"/>
  <c r="AI453" i="19"/>
  <c r="AJ453" i="19" s="1"/>
  <c r="AK453" i="19" s="1"/>
  <c r="AI140" i="19"/>
  <c r="AJ140" i="19"/>
  <c r="AK140" i="19" s="1"/>
  <c r="AI467" i="19"/>
  <c r="AJ467" i="19" s="1"/>
  <c r="AK467" i="19" s="1"/>
  <c r="AI316" i="19"/>
  <c r="AJ316" i="19" s="1"/>
  <c r="AK316" i="19" s="1"/>
  <c r="AI376" i="19"/>
  <c r="AJ376" i="19" s="1"/>
  <c r="AK376" i="19" s="1"/>
  <c r="AI398" i="19"/>
  <c r="AJ398" i="19" s="1"/>
  <c r="AK398" i="19" s="1"/>
  <c r="AI15" i="19"/>
  <c r="AJ15" i="19" s="1"/>
  <c r="AK15" i="19" s="1"/>
  <c r="AI269" i="19"/>
  <c r="AJ269" i="19"/>
  <c r="AK269" i="19" s="1"/>
  <c r="AI136" i="19"/>
  <c r="AJ136" i="19" s="1"/>
  <c r="AK136" i="19" s="1"/>
  <c r="AI57" i="19"/>
  <c r="AJ57" i="19" s="1"/>
  <c r="AK57" i="19" s="1"/>
  <c r="AI435" i="19"/>
  <c r="AJ435" i="19" s="1"/>
  <c r="AK435" i="19" s="1"/>
  <c r="AI259" i="19"/>
  <c r="AJ259" i="19"/>
  <c r="AK259" i="19" s="1"/>
  <c r="AI337" i="19"/>
  <c r="AJ337" i="19" s="1"/>
  <c r="AK337" i="19" s="1"/>
  <c r="AI411" i="19"/>
  <c r="AJ411" i="19" s="1"/>
  <c r="AK411" i="19" s="1"/>
  <c r="AI455" i="19"/>
  <c r="AJ455" i="19" s="1"/>
  <c r="AK455" i="19" s="1"/>
  <c r="AI504" i="19"/>
  <c r="AJ504" i="19" s="1"/>
  <c r="AK504" i="19" s="1"/>
  <c r="AI69" i="19"/>
  <c r="AJ69" i="19" s="1"/>
  <c r="AK69" i="19" s="1"/>
  <c r="AI301" i="19"/>
  <c r="AJ301" i="19"/>
  <c r="AK301" i="19" s="1"/>
  <c r="AI239" i="19"/>
  <c r="AJ239" i="19" s="1"/>
  <c r="AK239" i="19" s="1"/>
  <c r="AI361" i="19"/>
  <c r="AJ361" i="19" s="1"/>
  <c r="AK361" i="19" s="1"/>
  <c r="AI421" i="19"/>
  <c r="AJ421" i="19" s="1"/>
  <c r="AK421" i="19" s="1"/>
  <c r="AI261" i="19"/>
  <c r="AJ261" i="19" s="1"/>
  <c r="AK261" i="19" s="1"/>
  <c r="AI120" i="19"/>
  <c r="AJ120" i="19" s="1"/>
  <c r="AK120" i="19" s="1"/>
  <c r="AI383" i="19"/>
  <c r="AJ383" i="19"/>
  <c r="AK383" i="19" s="1"/>
  <c r="AI109" i="19"/>
  <c r="AJ109" i="19" s="1"/>
  <c r="AK109" i="19" s="1"/>
  <c r="AI215" i="19"/>
  <c r="AJ215" i="19" s="1"/>
  <c r="AK215" i="19" s="1"/>
  <c r="AI375" i="19"/>
  <c r="AJ375" i="19" s="1"/>
  <c r="AK375" i="19" s="1"/>
  <c r="AI432" i="19"/>
  <c r="AJ432" i="19" s="1"/>
  <c r="AK432" i="19" s="1"/>
  <c r="AI447" i="19"/>
  <c r="AJ447" i="19" s="1"/>
  <c r="AK447" i="19" s="1"/>
  <c r="AI16" i="19"/>
  <c r="AJ16" i="19" s="1"/>
  <c r="AK16" i="19" s="1"/>
  <c r="AI309" i="19"/>
  <c r="AJ309" i="19" s="1"/>
  <c r="AK309" i="19" s="1"/>
  <c r="AI235" i="19"/>
  <c r="AJ235" i="19" s="1"/>
  <c r="AK235" i="19" s="1"/>
  <c r="AI457" i="19"/>
  <c r="AJ457" i="19" s="1"/>
  <c r="AK457" i="19" s="1"/>
  <c r="AI374" i="19"/>
  <c r="AJ374" i="19"/>
  <c r="AK374" i="19" s="1"/>
  <c r="AI499" i="19"/>
  <c r="AJ499" i="19" s="1"/>
  <c r="AK499" i="19" s="1"/>
  <c r="AI402" i="19"/>
  <c r="AJ402" i="19" s="1"/>
  <c r="AK402" i="19" s="1"/>
  <c r="AI108" i="19"/>
  <c r="AJ108" i="19" s="1"/>
  <c r="AK108" i="19" s="1"/>
  <c r="AI461" i="19"/>
  <c r="AJ461" i="19" s="1"/>
  <c r="AK461" i="19" s="1"/>
  <c r="AI470" i="19"/>
  <c r="AJ470" i="19" s="1"/>
  <c r="AK470" i="19" s="1"/>
  <c r="AI430" i="19"/>
  <c r="AJ430" i="19"/>
  <c r="AK430" i="19" s="1"/>
  <c r="AI153" i="19"/>
  <c r="AJ153" i="19" s="1"/>
  <c r="AK153" i="19" s="1"/>
  <c r="AI348" i="19"/>
  <c r="AJ348" i="19" s="1"/>
  <c r="AK348" i="19" s="1"/>
  <c r="AI335" i="19"/>
  <c r="AJ335" i="19" s="1"/>
  <c r="AK335" i="19" s="1"/>
  <c r="AI100" i="19"/>
  <c r="AJ100" i="19" s="1"/>
  <c r="AK100" i="19" s="1"/>
  <c r="AI500" i="19"/>
  <c r="AJ500" i="19" s="1"/>
  <c r="AK500" i="19" s="1"/>
  <c r="AI210" i="19"/>
  <c r="AJ210" i="19" s="1"/>
  <c r="AK210" i="19" s="1"/>
  <c r="AI454" i="19"/>
  <c r="AJ454" i="19" s="1"/>
  <c r="AK454" i="19" s="1"/>
  <c r="AI145" i="19"/>
  <c r="AJ145" i="19" s="1"/>
  <c r="AK145" i="19" s="1"/>
  <c r="AI101" i="19"/>
  <c r="AJ101" i="19" s="1"/>
  <c r="AK101" i="19" s="1"/>
  <c r="AI62" i="19"/>
  <c r="AJ62" i="19"/>
  <c r="AK62" i="19" s="1"/>
  <c r="AI389" i="19"/>
  <c r="AJ389" i="19" s="1"/>
  <c r="AK389" i="19" s="1"/>
  <c r="AI391" i="19"/>
  <c r="AJ391" i="19" s="1"/>
  <c r="AK391" i="19" s="1"/>
  <c r="AI119" i="19"/>
  <c r="AJ119" i="19" s="1"/>
  <c r="AK119" i="19" s="1"/>
  <c r="AI388" i="19"/>
  <c r="AJ388" i="19" s="1"/>
  <c r="AK388" i="19" s="1"/>
  <c r="AI465" i="19"/>
  <c r="AJ465" i="19" s="1"/>
  <c r="AK465" i="19" s="1"/>
  <c r="AI221" i="19"/>
  <c r="AJ221" i="19"/>
  <c r="AK221" i="19" s="1"/>
  <c r="AI206" i="19"/>
  <c r="AJ206" i="19" s="1"/>
  <c r="AK206" i="19" s="1"/>
  <c r="AI488" i="19"/>
  <c r="AJ488" i="19" s="1"/>
  <c r="AK488" i="19" s="1"/>
  <c r="AI489" i="19"/>
  <c r="AJ489" i="19" s="1"/>
  <c r="AK489" i="19" s="1"/>
  <c r="AI384" i="19"/>
  <c r="AJ384" i="19" s="1"/>
  <c r="AK384" i="19" s="1"/>
  <c r="AI48" i="19"/>
  <c r="AJ48" i="19" s="1"/>
  <c r="AK48" i="19" s="1"/>
  <c r="AI413" i="19"/>
  <c r="AJ413" i="19" s="1"/>
  <c r="AK413" i="19" s="1"/>
  <c r="AI268" i="19"/>
  <c r="AJ268" i="19" s="1"/>
  <c r="AK268" i="19" s="1"/>
  <c r="AI290" i="19"/>
  <c r="AJ290" i="19" s="1"/>
  <c r="AK290" i="19" s="1"/>
  <c r="AI84" i="19"/>
  <c r="AJ84" i="19" s="1"/>
  <c r="AK84" i="19" s="1"/>
  <c r="AI442" i="19"/>
  <c r="AJ442" i="19"/>
  <c r="AK442" i="19" s="1"/>
  <c r="AI417" i="19"/>
  <c r="AJ417" i="19" s="1"/>
  <c r="AK417" i="19" s="1"/>
  <c r="D508" i="19"/>
  <c r="K508" i="19" s="1"/>
  <c r="S508" i="19"/>
  <c r="I508" i="19"/>
  <c r="AI388" i="18"/>
  <c r="AJ388" i="18"/>
  <c r="AK388" i="18" s="1"/>
  <c r="AI198" i="18"/>
  <c r="AJ198" i="18" s="1"/>
  <c r="AK198" i="18" s="1"/>
  <c r="AI293" i="18"/>
  <c r="AJ293" i="18" s="1"/>
  <c r="AK293" i="18" s="1"/>
  <c r="AI78" i="18"/>
  <c r="AJ78" i="18" s="1"/>
  <c r="AK78" i="18" s="1"/>
  <c r="AI110" i="18"/>
  <c r="AJ110" i="18"/>
  <c r="AK110" i="18" s="1"/>
  <c r="AI156" i="18"/>
  <c r="AJ156" i="18" s="1"/>
  <c r="AK156" i="18" s="1"/>
  <c r="AI166" i="18"/>
  <c r="AJ166" i="18" s="1"/>
  <c r="AK166" i="18" s="1"/>
  <c r="AI471" i="18"/>
  <c r="AJ471" i="18" s="1"/>
  <c r="AK471" i="18" s="1"/>
  <c r="AI482" i="18"/>
  <c r="AJ482" i="18"/>
  <c r="AK482" i="18" s="1"/>
  <c r="AI299" i="18"/>
  <c r="AJ299" i="18" s="1"/>
  <c r="AK299" i="18" s="1"/>
  <c r="AI10" i="18"/>
  <c r="AJ10" i="18" s="1"/>
  <c r="AK10" i="18" s="1"/>
  <c r="AI502" i="18"/>
  <c r="AJ502" i="18" s="1"/>
  <c r="AK502" i="18" s="1"/>
  <c r="AI139" i="18"/>
  <c r="AJ139" i="18" s="1"/>
  <c r="AK139" i="18" s="1"/>
  <c r="AI33" i="18"/>
  <c r="AJ33" i="18" s="1"/>
  <c r="AK33" i="18" s="1"/>
  <c r="AI73" i="18"/>
  <c r="AJ73" i="18" s="1"/>
  <c r="AK73" i="18" s="1"/>
  <c r="AI425" i="18"/>
  <c r="AJ425" i="18" s="1"/>
  <c r="AK425" i="18" s="1"/>
  <c r="AI108" i="18"/>
  <c r="AJ108" i="18"/>
  <c r="AK108" i="18" s="1"/>
  <c r="AI462" i="18"/>
  <c r="AJ462" i="18" s="1"/>
  <c r="AK462" i="18" s="1"/>
  <c r="AI300" i="18"/>
  <c r="AJ300" i="18" s="1"/>
  <c r="AK300" i="18" s="1"/>
  <c r="AI39" i="18"/>
  <c r="AJ39" i="18" s="1"/>
  <c r="AK39" i="18" s="1"/>
  <c r="AI70" i="18"/>
  <c r="AJ70" i="18" s="1"/>
  <c r="AK70" i="18" s="1"/>
  <c r="AI458" i="18"/>
  <c r="AJ458" i="18" s="1"/>
  <c r="AK458" i="18" s="1"/>
  <c r="AI332" i="18"/>
  <c r="AJ332" i="18" s="1"/>
  <c r="AK332" i="18" s="1"/>
  <c r="AI401" i="18"/>
  <c r="AJ401" i="18" s="1"/>
  <c r="AK401" i="18" s="1"/>
  <c r="AI40" i="18"/>
  <c r="AJ40" i="18"/>
  <c r="AK40" i="18" s="1"/>
  <c r="AI385" i="18"/>
  <c r="AJ385" i="18" s="1"/>
  <c r="AK385" i="18" s="1"/>
  <c r="AI169" i="18"/>
  <c r="AJ169" i="18" s="1"/>
  <c r="AK169" i="18" s="1"/>
  <c r="AI35" i="18"/>
  <c r="AJ35" i="18" s="1"/>
  <c r="AK35" i="18" s="1"/>
  <c r="AI24" i="18"/>
  <c r="AJ24" i="18" s="1"/>
  <c r="AK24" i="18" s="1"/>
  <c r="AI366" i="18"/>
  <c r="AJ366" i="18" s="1"/>
  <c r="AK366" i="18" s="1"/>
  <c r="AI431" i="18"/>
  <c r="AJ431" i="18" s="1"/>
  <c r="AK431" i="18" s="1"/>
  <c r="AI393" i="18"/>
  <c r="AJ393" i="18" s="1"/>
  <c r="AK393" i="18" s="1"/>
  <c r="AI449" i="18"/>
  <c r="AJ449" i="18"/>
  <c r="AK449" i="18" s="1"/>
  <c r="AI231" i="18"/>
  <c r="AJ231" i="18" s="1"/>
  <c r="AK231" i="18" s="1"/>
  <c r="AI237" i="18"/>
  <c r="AJ237" i="18" s="1"/>
  <c r="AK237" i="18" s="1"/>
  <c r="AI36" i="18"/>
  <c r="AJ36" i="18" s="1"/>
  <c r="AK36" i="18" s="1"/>
  <c r="AI441" i="18"/>
  <c r="AJ441" i="18"/>
  <c r="AK441" i="18" s="1"/>
  <c r="AI483" i="18"/>
  <c r="AJ483" i="18" s="1"/>
  <c r="AK483" i="18" s="1"/>
  <c r="AI77" i="18"/>
  <c r="AJ77" i="18" s="1"/>
  <c r="AK77" i="18" s="1"/>
  <c r="AI91" i="18"/>
  <c r="AJ91" i="18" s="1"/>
  <c r="AK91" i="18" s="1"/>
  <c r="AI160" i="18"/>
  <c r="AJ160" i="18" s="1"/>
  <c r="AK160" i="18" s="1"/>
  <c r="AI228" i="18"/>
  <c r="AJ228" i="18" s="1"/>
  <c r="AK228" i="18" s="1"/>
  <c r="AI318" i="18"/>
  <c r="AJ318" i="18" s="1"/>
  <c r="AK318" i="18" s="1"/>
  <c r="AI481" i="18"/>
  <c r="AJ481" i="18" s="1"/>
  <c r="AK481" i="18" s="1"/>
  <c r="AI428" i="18"/>
  <c r="AJ428" i="18" s="1"/>
  <c r="AK428" i="18" s="1"/>
  <c r="AI14" i="18"/>
  <c r="AJ14" i="18" s="1"/>
  <c r="AK14" i="18" s="1"/>
  <c r="AI352" i="18"/>
  <c r="AJ352" i="18" s="1"/>
  <c r="AK352" i="18" s="1"/>
  <c r="AI446" i="18"/>
  <c r="AJ446" i="18" s="1"/>
  <c r="AK446" i="18" s="1"/>
  <c r="AI89" i="18"/>
  <c r="AJ89" i="18" s="1"/>
  <c r="AK89" i="18" s="1"/>
  <c r="AI457" i="18"/>
  <c r="AJ457" i="18" s="1"/>
  <c r="AK457" i="18" s="1"/>
  <c r="AI364" i="18"/>
  <c r="AJ364" i="18" s="1"/>
  <c r="AK364" i="18" s="1"/>
  <c r="AI476" i="18"/>
  <c r="AJ476" i="18" s="1"/>
  <c r="AK476" i="18" s="1"/>
  <c r="AI394" i="18"/>
  <c r="AJ394" i="18" s="1"/>
  <c r="AK394" i="18" s="1"/>
  <c r="AI153" i="18"/>
  <c r="AJ153" i="18" s="1"/>
  <c r="AK153" i="18" s="1"/>
  <c r="AI254" i="18"/>
  <c r="AJ254" i="18" s="1"/>
  <c r="AK254" i="18" s="1"/>
  <c r="AI100" i="18"/>
  <c r="AJ100" i="18" s="1"/>
  <c r="AK100" i="18" s="1"/>
  <c r="AI450" i="18"/>
  <c r="AJ450" i="18" s="1"/>
  <c r="AK450" i="18" s="1"/>
  <c r="AI472" i="18"/>
  <c r="AJ472" i="18" s="1"/>
  <c r="AK472" i="18" s="1"/>
  <c r="AI448" i="18"/>
  <c r="AJ448" i="18" s="1"/>
  <c r="AK448" i="18" s="1"/>
  <c r="AI507" i="18"/>
  <c r="AJ507" i="18" s="1"/>
  <c r="AK507" i="18" s="1"/>
  <c r="AI412" i="18"/>
  <c r="AJ412" i="18"/>
  <c r="AK412" i="18" s="1"/>
  <c r="AI453" i="18"/>
  <c r="AJ453" i="18" s="1"/>
  <c r="AK453" i="18" s="1"/>
  <c r="AI30" i="18"/>
  <c r="AJ30" i="18" s="1"/>
  <c r="AK30" i="18" s="1"/>
  <c r="AI184" i="18"/>
  <c r="AJ184" i="18" s="1"/>
  <c r="AK184" i="18" s="1"/>
  <c r="AI475" i="18"/>
  <c r="AJ475" i="18" s="1"/>
  <c r="AK475" i="18" s="1"/>
  <c r="AI243" i="18"/>
  <c r="AJ243" i="18" s="1"/>
  <c r="AK243" i="18" s="1"/>
  <c r="AI503" i="18"/>
  <c r="AJ503" i="18" s="1"/>
  <c r="AK503" i="18" s="1"/>
  <c r="AI164" i="18"/>
  <c r="AJ164" i="18" s="1"/>
  <c r="AK164" i="18" s="1"/>
  <c r="AI217" i="18"/>
  <c r="AJ217" i="18"/>
  <c r="AK217" i="18" s="1"/>
  <c r="AI372" i="18"/>
  <c r="AJ372" i="18" s="1"/>
  <c r="AK372" i="18" s="1"/>
  <c r="AI284" i="18"/>
  <c r="AJ284" i="18" s="1"/>
  <c r="AK284" i="18" s="1"/>
  <c r="AI289" i="18"/>
  <c r="AJ289" i="18" s="1"/>
  <c r="AK289" i="18" s="1"/>
  <c r="AI418" i="18"/>
  <c r="AJ418" i="18" s="1"/>
  <c r="AK418" i="18" s="1"/>
  <c r="AI350" i="18"/>
  <c r="AJ350" i="18" s="1"/>
  <c r="AK350" i="18" s="1"/>
  <c r="AI406" i="18"/>
  <c r="AJ406" i="18" s="1"/>
  <c r="AK406" i="18" s="1"/>
  <c r="AI269" i="18"/>
  <c r="AJ269" i="18" s="1"/>
  <c r="AK269" i="18" s="1"/>
  <c r="AI320" i="18"/>
  <c r="AJ320" i="18"/>
  <c r="AK320" i="18" s="1"/>
  <c r="AI433" i="18"/>
  <c r="AJ433" i="18" s="1"/>
  <c r="AK433" i="18" s="1"/>
  <c r="AI119" i="18"/>
  <c r="AJ119" i="18" s="1"/>
  <c r="AK119" i="18" s="1"/>
  <c r="AI436" i="18"/>
  <c r="AJ436" i="18" s="1"/>
  <c r="AK436" i="18" s="1"/>
  <c r="AI180" i="18"/>
  <c r="AJ180" i="18"/>
  <c r="AK180" i="18" s="1"/>
  <c r="AI104" i="18"/>
  <c r="AJ104" i="18" s="1"/>
  <c r="AK104" i="18" s="1"/>
  <c r="AI19" i="18"/>
  <c r="AJ19" i="18" s="1"/>
  <c r="AK19" i="18" s="1"/>
  <c r="AI354" i="18"/>
  <c r="AJ354" i="18" s="1"/>
  <c r="AK354" i="18" s="1"/>
  <c r="AI274" i="18"/>
  <c r="AJ274" i="18" s="1"/>
  <c r="AK274" i="18" s="1"/>
  <c r="AI259" i="18"/>
  <c r="AJ259" i="18" s="1"/>
  <c r="AK259" i="18" s="1"/>
  <c r="AI381" i="18"/>
  <c r="AJ381" i="18" s="1"/>
  <c r="AK381" i="18" s="1"/>
  <c r="AI292" i="18"/>
  <c r="AJ292" i="18" s="1"/>
  <c r="AK292" i="18" s="1"/>
  <c r="AI327" i="18"/>
  <c r="AJ327" i="18" s="1"/>
  <c r="AK327" i="18" s="1"/>
  <c r="AI246" i="18"/>
  <c r="AJ246" i="18" s="1"/>
  <c r="AK246" i="18" s="1"/>
  <c r="AI34" i="18"/>
  <c r="AJ34" i="18" s="1"/>
  <c r="AK34" i="18" s="1"/>
  <c r="AI280" i="18"/>
  <c r="AJ280" i="18" s="1"/>
  <c r="AK280" i="18" s="1"/>
  <c r="AI311" i="18"/>
  <c r="AJ311" i="18"/>
  <c r="AK311" i="18" s="1"/>
  <c r="AI359" i="18"/>
  <c r="AJ359" i="18" s="1"/>
  <c r="AK359" i="18" s="1"/>
  <c r="AI487" i="18"/>
  <c r="AJ487" i="18" s="1"/>
  <c r="AK487" i="18" s="1"/>
  <c r="AI505" i="18"/>
  <c r="AJ505" i="18" s="1"/>
  <c r="AK505" i="18" s="1"/>
  <c r="AI158" i="18"/>
  <c r="AJ158" i="18" s="1"/>
  <c r="AK158" i="18" s="1"/>
  <c r="AI107" i="18"/>
  <c r="AJ107" i="18" s="1"/>
  <c r="AK107" i="18" s="1"/>
  <c r="AI264" i="18"/>
  <c r="AJ264" i="18" s="1"/>
  <c r="AK264" i="18" s="1"/>
  <c r="AI312" i="18"/>
  <c r="AJ312" i="18" s="1"/>
  <c r="AK312" i="18" s="1"/>
  <c r="AI138" i="18"/>
  <c r="AJ138" i="18"/>
  <c r="AK138" i="18" s="1"/>
  <c r="AI484" i="18"/>
  <c r="AJ484" i="18" s="1"/>
  <c r="AK484" i="18" s="1"/>
  <c r="AI176" i="18"/>
  <c r="AJ176" i="18" s="1"/>
  <c r="AK176" i="18" s="1"/>
  <c r="AI149" i="18"/>
  <c r="AJ149" i="18" s="1"/>
  <c r="AK149" i="18" s="1"/>
  <c r="AI222" i="18"/>
  <c r="AJ222" i="18" s="1"/>
  <c r="AK222" i="18" s="1"/>
  <c r="AI20" i="18"/>
  <c r="AJ20" i="18" s="1"/>
  <c r="AK20" i="18" s="1"/>
  <c r="AI326" i="18"/>
  <c r="AJ326" i="18" s="1"/>
  <c r="AK326" i="18" s="1"/>
  <c r="AI400" i="18"/>
  <c r="AJ400" i="18" s="1"/>
  <c r="AK400" i="18" s="1"/>
  <c r="AI38" i="18"/>
  <c r="AJ38" i="18"/>
  <c r="AK38" i="18" s="1"/>
  <c r="AI374" i="18"/>
  <c r="AJ374" i="18" s="1"/>
  <c r="AK374" i="18" s="1"/>
  <c r="AI201" i="18"/>
  <c r="AJ201" i="18" s="1"/>
  <c r="AK201" i="18" s="1"/>
  <c r="AI403" i="18"/>
  <c r="AJ403" i="18" s="1"/>
  <c r="AK403" i="18" s="1"/>
  <c r="AI489" i="18"/>
  <c r="AJ489" i="18" s="1"/>
  <c r="AK489" i="18" s="1"/>
  <c r="AI478" i="18"/>
  <c r="AJ478" i="18" s="1"/>
  <c r="AK478" i="18" s="1"/>
  <c r="AI253" i="18"/>
  <c r="AJ253" i="18" s="1"/>
  <c r="AK253" i="18" s="1"/>
  <c r="AI250" i="18"/>
  <c r="AJ250" i="18" s="1"/>
  <c r="AK250" i="18" s="1"/>
  <c r="AI427" i="18"/>
  <c r="AJ427" i="18" s="1"/>
  <c r="AK427" i="18" s="1"/>
  <c r="AI256" i="18"/>
  <c r="AJ256" i="18" s="1"/>
  <c r="AK256" i="18" s="1"/>
  <c r="AI71" i="18"/>
  <c r="AJ71" i="18" s="1"/>
  <c r="AK71" i="18" s="1"/>
  <c r="AI337" i="18"/>
  <c r="AJ337" i="18" s="1"/>
  <c r="AK337" i="18" s="1"/>
  <c r="AI325" i="18"/>
  <c r="AJ325" i="18" s="1"/>
  <c r="AK325" i="18" s="1"/>
  <c r="AI377" i="18"/>
  <c r="AJ377" i="18" s="1"/>
  <c r="AK377" i="18" s="1"/>
  <c r="AI238" i="18"/>
  <c r="AJ238" i="18" s="1"/>
  <c r="AK238" i="18" s="1"/>
  <c r="AI120" i="18"/>
  <c r="AJ120" i="18" s="1"/>
  <c r="AK120" i="18" s="1"/>
  <c r="AI240" i="18"/>
  <c r="AJ240" i="18"/>
  <c r="AK240" i="18" s="1"/>
  <c r="AI148" i="18"/>
  <c r="AJ148" i="18" s="1"/>
  <c r="AK148" i="18" s="1"/>
  <c r="AI322" i="18"/>
  <c r="AJ322" i="18" s="1"/>
  <c r="AK322" i="18" s="1"/>
  <c r="AI340" i="18"/>
  <c r="AJ340" i="18" s="1"/>
  <c r="AK340" i="18" s="1"/>
  <c r="AI241" i="18"/>
  <c r="AJ241" i="18"/>
  <c r="AK241" i="18" s="1"/>
  <c r="AI210" i="18"/>
  <c r="AJ210" i="18" s="1"/>
  <c r="AK210" i="18" s="1"/>
  <c r="AI130" i="18"/>
  <c r="AJ130" i="18" s="1"/>
  <c r="AK130" i="18" s="1"/>
  <c r="AI194" i="18"/>
  <c r="AJ194" i="18" s="1"/>
  <c r="AK194" i="18" s="1"/>
  <c r="AI223" i="18"/>
  <c r="AJ223" i="18" s="1"/>
  <c r="AK223" i="18" s="1"/>
  <c r="AI163" i="18"/>
  <c r="AJ163" i="18" s="1"/>
  <c r="AK163" i="18" s="1"/>
  <c r="AI455" i="18"/>
  <c r="AJ455" i="18" s="1"/>
  <c r="AK455" i="18" s="1"/>
  <c r="AI411" i="18"/>
  <c r="AJ411" i="18" s="1"/>
  <c r="AK411" i="18" s="1"/>
  <c r="AI463" i="18"/>
  <c r="AJ463" i="18" s="1"/>
  <c r="AK463" i="18" s="1"/>
  <c r="AI225" i="18"/>
  <c r="AJ225" i="18" s="1"/>
  <c r="AK225" i="18" s="1"/>
  <c r="AI216" i="18"/>
  <c r="AJ216" i="18" s="1"/>
  <c r="AK216" i="18" s="1"/>
  <c r="AI131" i="18"/>
  <c r="AJ131" i="18" s="1"/>
  <c r="AK131" i="18" s="1"/>
  <c r="AI15" i="18"/>
  <c r="AJ15" i="18"/>
  <c r="AK15" i="18" s="1"/>
  <c r="AI497" i="18"/>
  <c r="AJ497" i="18" s="1"/>
  <c r="AK497" i="18" s="1"/>
  <c r="AI370" i="18"/>
  <c r="AJ370" i="18" s="1"/>
  <c r="AK370" i="18" s="1"/>
  <c r="AI80" i="18"/>
  <c r="AJ80" i="18" s="1"/>
  <c r="AK80" i="18" s="1"/>
  <c r="AI191" i="18"/>
  <c r="AJ191" i="18"/>
  <c r="AK191" i="18" s="1"/>
  <c r="AI265" i="18"/>
  <c r="AJ265" i="18" s="1"/>
  <c r="AK265" i="18" s="1"/>
  <c r="AI236" i="18"/>
  <c r="AJ236" i="18" s="1"/>
  <c r="AK236" i="18" s="1"/>
  <c r="AI124" i="18"/>
  <c r="AJ124" i="18" s="1"/>
  <c r="AK124" i="18" s="1"/>
  <c r="AI41" i="18"/>
  <c r="AJ41" i="18"/>
  <c r="AK41" i="18" s="1"/>
  <c r="AI383" i="18"/>
  <c r="AJ383" i="18" s="1"/>
  <c r="AK383" i="18" s="1"/>
  <c r="AI328" i="18"/>
  <c r="AJ328" i="18" s="1"/>
  <c r="AK328" i="18" s="1"/>
  <c r="AI442" i="18"/>
  <c r="AJ442" i="18" s="1"/>
  <c r="AK442" i="18" s="1"/>
  <c r="AI496" i="18"/>
  <c r="AJ496" i="18" s="1"/>
  <c r="AK496" i="18" s="1"/>
  <c r="AI367" i="18"/>
  <c r="AJ367" i="18" s="1"/>
  <c r="AK367" i="18" s="1"/>
  <c r="AI146" i="18"/>
  <c r="AJ146" i="18" s="1"/>
  <c r="AK146" i="18" s="1"/>
  <c r="AI339" i="18"/>
  <c r="AJ339" i="18" s="1"/>
  <c r="AK339" i="18" s="1"/>
  <c r="AI435" i="18"/>
  <c r="AJ435" i="18"/>
  <c r="AK435" i="18" s="1"/>
  <c r="AI239" i="18"/>
  <c r="AJ239" i="18" s="1"/>
  <c r="AK239" i="18" s="1"/>
  <c r="AI466" i="18"/>
  <c r="AJ466" i="18" s="1"/>
  <c r="AK466" i="18" s="1"/>
  <c r="AI161" i="18"/>
  <c r="AJ161" i="18" s="1"/>
  <c r="AK161" i="18" s="1"/>
  <c r="AI495" i="18"/>
  <c r="AJ495" i="18" s="1"/>
  <c r="AK495" i="18" s="1"/>
  <c r="AI356" i="18"/>
  <c r="AJ356" i="18" s="1"/>
  <c r="AK356" i="18" s="1"/>
  <c r="AI111" i="18"/>
  <c r="AJ111" i="18" s="1"/>
  <c r="AK111" i="18" s="1"/>
  <c r="AI313" i="18"/>
  <c r="AJ313" i="18" s="1"/>
  <c r="AK313" i="18" s="1"/>
  <c r="AI335" i="18"/>
  <c r="AJ335" i="18"/>
  <c r="AK335" i="18" s="1"/>
  <c r="AI109" i="18"/>
  <c r="AJ109" i="18" s="1"/>
  <c r="AK109" i="18" s="1"/>
  <c r="AI357" i="18"/>
  <c r="AJ357" i="18" s="1"/>
  <c r="AK357" i="18" s="1"/>
  <c r="AI287" i="18"/>
  <c r="AJ287" i="18" s="1"/>
  <c r="AK287" i="18" s="1"/>
  <c r="AI267" i="18"/>
  <c r="AJ267" i="18" s="1"/>
  <c r="AK267" i="18" s="1"/>
  <c r="AI283" i="18"/>
  <c r="AJ283" i="18" s="1"/>
  <c r="AK283" i="18" s="1"/>
  <c r="AI492" i="18"/>
  <c r="AJ492" i="18" s="1"/>
  <c r="AK492" i="18" s="1"/>
  <c r="AI178" i="18"/>
  <c r="AJ178" i="18" s="1"/>
  <c r="AK178" i="18" s="1"/>
  <c r="AI83" i="18"/>
  <c r="AJ83" i="18"/>
  <c r="AK83" i="18" s="1"/>
  <c r="AI499" i="18"/>
  <c r="AJ499" i="18" s="1"/>
  <c r="AK499" i="18" s="1"/>
  <c r="AI485" i="18"/>
  <c r="AJ485" i="18" s="1"/>
  <c r="AK485" i="18" s="1"/>
  <c r="AI486" i="18"/>
  <c r="AJ486" i="18" s="1"/>
  <c r="AK486" i="18" s="1"/>
  <c r="AI477" i="18"/>
  <c r="AJ477" i="18"/>
  <c r="AK477" i="18" s="1"/>
  <c r="AI195" i="18"/>
  <c r="AJ195" i="18" s="1"/>
  <c r="AK195" i="18" s="1"/>
  <c r="AI204" i="18"/>
  <c r="AJ204" i="18" s="1"/>
  <c r="AK204" i="18" s="1"/>
  <c r="AI347" i="18"/>
  <c r="AJ347" i="18" s="1"/>
  <c r="AK347" i="18" s="1"/>
  <c r="AI439" i="18"/>
  <c r="AJ439" i="18" s="1"/>
  <c r="AK439" i="18" s="1"/>
  <c r="AI285" i="18"/>
  <c r="AJ285" i="18" s="1"/>
  <c r="AK285" i="18" s="1"/>
  <c r="AI213" i="18"/>
  <c r="AJ213" i="18" s="1"/>
  <c r="AK213" i="18" s="1"/>
  <c r="AI368" i="18"/>
  <c r="AJ368" i="18" s="1"/>
  <c r="AK368" i="18" s="1"/>
  <c r="AI494" i="18"/>
  <c r="AJ494" i="18" s="1"/>
  <c r="AK494" i="18" s="1"/>
  <c r="AI221" i="18"/>
  <c r="AJ221" i="18" s="1"/>
  <c r="AK221" i="18" s="1"/>
  <c r="AI460" i="18"/>
  <c r="AJ460" i="18" s="1"/>
  <c r="AK460" i="18" s="1"/>
  <c r="AI66" i="18"/>
  <c r="AJ66" i="18" s="1"/>
  <c r="AK66" i="18" s="1"/>
  <c r="AI112" i="18"/>
  <c r="AJ112" i="18"/>
  <c r="AK112" i="18" s="1"/>
  <c r="AI498" i="18"/>
  <c r="AJ498" i="18" s="1"/>
  <c r="AK498" i="18" s="1"/>
  <c r="AI303" i="18"/>
  <c r="AJ303" i="18" s="1"/>
  <c r="AK303" i="18" s="1"/>
  <c r="AI302" i="18"/>
  <c r="AJ302" i="18" s="1"/>
  <c r="AK302" i="18" s="1"/>
  <c r="AI465" i="18"/>
  <c r="AJ465" i="18" s="1"/>
  <c r="AK465" i="18" s="1"/>
  <c r="AI68" i="18"/>
  <c r="AJ68" i="18" s="1"/>
  <c r="AK68" i="18" s="1"/>
  <c r="AI106" i="18"/>
  <c r="AJ106" i="18" s="1"/>
  <c r="AK106" i="18" s="1"/>
  <c r="AI154" i="18"/>
  <c r="AJ154" i="18" s="1"/>
  <c r="AK154" i="18" s="1"/>
  <c r="AI129" i="18"/>
  <c r="AJ129" i="18"/>
  <c r="AK129" i="18" s="1"/>
  <c r="AI251" i="18"/>
  <c r="AJ251" i="18" s="1"/>
  <c r="AK251" i="18" s="1"/>
  <c r="AI43" i="18"/>
  <c r="AJ43" i="18" s="1"/>
  <c r="AK43" i="18" s="1"/>
  <c r="AI165" i="18"/>
  <c r="AJ165" i="18" s="1"/>
  <c r="AK165" i="18" s="1"/>
  <c r="AI205" i="18"/>
  <c r="AJ205" i="18" s="1"/>
  <c r="AK205" i="18" s="1"/>
  <c r="AI234" i="18"/>
  <c r="AJ234" i="18" s="1"/>
  <c r="AK234" i="18" s="1"/>
  <c r="AI398" i="18"/>
  <c r="AJ398" i="18" s="1"/>
  <c r="AK398" i="18" s="1"/>
  <c r="AI334" i="18"/>
  <c r="AJ334" i="18" s="1"/>
  <c r="AK334" i="18" s="1"/>
  <c r="AI9" i="18"/>
  <c r="AJ9" i="18"/>
  <c r="AK9" i="18" s="1"/>
  <c r="AI389" i="18"/>
  <c r="AJ389" i="18" s="1"/>
  <c r="AK389" i="18" s="1"/>
  <c r="AI316" i="18"/>
  <c r="AJ316" i="18" s="1"/>
  <c r="AK316" i="18" s="1"/>
  <c r="AI444" i="18"/>
  <c r="AJ444" i="18" s="1"/>
  <c r="AK444" i="18" s="1"/>
  <c r="AI244" i="18"/>
  <c r="AJ244" i="18"/>
  <c r="AK244" i="18" s="1"/>
  <c r="AI369" i="18"/>
  <c r="AJ369" i="18" s="1"/>
  <c r="AK369" i="18" s="1"/>
  <c r="AI419" i="18"/>
  <c r="AJ419" i="18" s="1"/>
  <c r="AK419" i="18" s="1"/>
  <c r="AI57" i="18"/>
  <c r="AJ57" i="18" s="1"/>
  <c r="AK57" i="18" s="1"/>
  <c r="AI157" i="18"/>
  <c r="AJ157" i="18" s="1"/>
  <c r="AK157" i="18" s="1"/>
  <c r="AI219" i="18"/>
  <c r="AJ219" i="18" s="1"/>
  <c r="AK219" i="18" s="1"/>
  <c r="AI268" i="18"/>
  <c r="AJ268" i="18" s="1"/>
  <c r="AK268" i="18" s="1"/>
  <c r="AI137" i="18"/>
  <c r="AJ137" i="18" s="1"/>
  <c r="AK137" i="18" s="1"/>
  <c r="AI279" i="18"/>
  <c r="AJ279" i="18" s="1"/>
  <c r="AK279" i="18" s="1"/>
  <c r="AI304" i="18"/>
  <c r="AJ304" i="18" s="1"/>
  <c r="AK304" i="18" s="1"/>
  <c r="AI172" i="18"/>
  <c r="AJ172" i="18" s="1"/>
  <c r="AK172" i="18" s="1"/>
  <c r="AI97" i="18"/>
  <c r="AJ97" i="18" s="1"/>
  <c r="AK97" i="18" s="1"/>
  <c r="AI37" i="18"/>
  <c r="AJ37" i="18"/>
  <c r="AK37" i="18" s="1"/>
  <c r="AI218" i="18"/>
  <c r="AJ218" i="18" s="1"/>
  <c r="AK218" i="18" s="1"/>
  <c r="AI113" i="18"/>
  <c r="AJ113" i="18" s="1"/>
  <c r="AK113" i="18" s="1"/>
  <c r="AI232" i="18"/>
  <c r="AJ232" i="18" s="1"/>
  <c r="AK232" i="18" s="1"/>
  <c r="AI134" i="18"/>
  <c r="AJ134" i="18" s="1"/>
  <c r="AK134" i="18" s="1"/>
  <c r="AI414" i="18"/>
  <c r="AJ414" i="18" s="1"/>
  <c r="AK414" i="18" s="1"/>
  <c r="AI321" i="18"/>
  <c r="AJ321" i="18" s="1"/>
  <c r="AK321" i="18" s="1"/>
  <c r="AI324" i="18"/>
  <c r="AJ324" i="18" s="1"/>
  <c r="AK324" i="18" s="1"/>
  <c r="AI443" i="18"/>
  <c r="AJ443" i="18"/>
  <c r="AK443" i="18" s="1"/>
  <c r="AI346" i="18"/>
  <c r="AJ346" i="18" s="1"/>
  <c r="AK346" i="18" s="1"/>
  <c r="AI48" i="18"/>
  <c r="AJ48" i="18" s="1"/>
  <c r="AK48" i="18" s="1"/>
  <c r="AI421" i="18"/>
  <c r="AJ421" i="18" s="1"/>
  <c r="AK421" i="18" s="1"/>
  <c r="AI249" i="18"/>
  <c r="AJ249" i="18" s="1"/>
  <c r="AK249" i="18" s="1"/>
  <c r="AI101" i="18"/>
  <c r="AJ101" i="18" s="1"/>
  <c r="AK101" i="18" s="1"/>
  <c r="AI351" i="18"/>
  <c r="AJ351" i="18" s="1"/>
  <c r="AK351" i="18" s="1"/>
  <c r="AI193" i="18"/>
  <c r="AJ193" i="18" s="1"/>
  <c r="AK193" i="18" s="1"/>
  <c r="AI145" i="18"/>
  <c r="AJ145" i="18"/>
  <c r="AK145" i="18" s="1"/>
  <c r="AI76" i="18"/>
  <c r="AJ76" i="18" s="1"/>
  <c r="AK76" i="18" s="1"/>
  <c r="AI13" i="18"/>
  <c r="AJ13" i="18" s="1"/>
  <c r="AK13" i="18" s="1"/>
  <c r="AI102" i="18"/>
  <c r="AJ102" i="18" s="1"/>
  <c r="AK102" i="18" s="1"/>
  <c r="AI375" i="18"/>
  <c r="AJ375" i="18" s="1"/>
  <c r="AK375" i="18" s="1"/>
  <c r="AI491" i="18"/>
  <c r="AJ491" i="18" s="1"/>
  <c r="AK491" i="18" s="1"/>
  <c r="AI173" i="18"/>
  <c r="AJ173" i="18" s="1"/>
  <c r="AK173" i="18" s="1"/>
  <c r="AI242" i="18"/>
  <c r="AJ242" i="18" s="1"/>
  <c r="AK242" i="18" s="1"/>
  <c r="AI273" i="18"/>
  <c r="AJ273" i="18" s="1"/>
  <c r="AK273" i="18" s="1"/>
  <c r="AI349" i="18"/>
  <c r="AJ349" i="18" s="1"/>
  <c r="AK349" i="18" s="1"/>
  <c r="AI182" i="18"/>
  <c r="AJ182" i="18" s="1"/>
  <c r="AK182" i="18" s="1"/>
  <c r="AI258" i="18"/>
  <c r="AJ258" i="18" s="1"/>
  <c r="AK258" i="18" s="1"/>
  <c r="AI22" i="18"/>
  <c r="AJ22" i="18" s="1"/>
  <c r="AK22" i="18" s="1"/>
  <c r="AI188" i="18"/>
  <c r="AJ188" i="18" s="1"/>
  <c r="AK188" i="18" s="1"/>
  <c r="AI276" i="18"/>
  <c r="AJ276" i="18" s="1"/>
  <c r="AK276" i="18" s="1"/>
  <c r="AI245" i="18"/>
  <c r="AJ245" i="18" s="1"/>
  <c r="AK245" i="18" s="1"/>
  <c r="AI417" i="18"/>
  <c r="AJ417" i="18"/>
  <c r="AK417" i="18" s="1"/>
  <c r="AI473" i="18"/>
  <c r="AJ473" i="18" s="1"/>
  <c r="AK473" i="18" s="1"/>
  <c r="AI282" i="18"/>
  <c r="AJ282" i="18" s="1"/>
  <c r="AK282" i="18" s="1"/>
  <c r="AI305" i="18"/>
  <c r="AJ305" i="18" s="1"/>
  <c r="AK305" i="18" s="1"/>
  <c r="AI278" i="18"/>
  <c r="AJ278" i="18"/>
  <c r="AK278" i="18" s="1"/>
  <c r="AI413" i="18"/>
  <c r="AJ413" i="18" s="1"/>
  <c r="AK413" i="18" s="1"/>
  <c r="AI214" i="18"/>
  <c r="AJ214" i="18" s="1"/>
  <c r="AK214" i="18" s="1"/>
  <c r="AI309" i="18"/>
  <c r="AJ309" i="18" s="1"/>
  <c r="AK309" i="18" s="1"/>
  <c r="AI399" i="18"/>
  <c r="AJ399" i="18" s="1"/>
  <c r="AK399" i="18" s="1"/>
  <c r="AI270" i="18"/>
  <c r="AJ270" i="18" s="1"/>
  <c r="AK270" i="18" s="1"/>
  <c r="AI329" i="18"/>
  <c r="AJ329" i="18" s="1"/>
  <c r="AK329" i="18" s="1"/>
  <c r="AI152" i="18"/>
  <c r="AJ152" i="18" s="1"/>
  <c r="AK152" i="18" s="1"/>
  <c r="AI319" i="18"/>
  <c r="AJ319" i="18" s="1"/>
  <c r="AK319" i="18" s="1"/>
  <c r="AI197" i="18"/>
  <c r="AJ197" i="18" s="1"/>
  <c r="AK197" i="18" s="1"/>
  <c r="AI298" i="18"/>
  <c r="AJ298" i="18" s="1"/>
  <c r="AK298" i="18" s="1"/>
  <c r="AI315" i="18"/>
  <c r="AJ315" i="18" s="1"/>
  <c r="AK315" i="18" s="1"/>
  <c r="AI395" i="18"/>
  <c r="AJ395" i="18"/>
  <c r="AK395" i="18" s="1"/>
  <c r="AI307" i="18"/>
  <c r="AJ307" i="18" s="1"/>
  <c r="AK307" i="18" s="1"/>
  <c r="AI434" i="18"/>
  <c r="AJ434" i="18" s="1"/>
  <c r="AK434" i="18" s="1"/>
  <c r="AI203" i="18"/>
  <c r="AJ203" i="18" s="1"/>
  <c r="AK203" i="18" s="1"/>
  <c r="AI53" i="18"/>
  <c r="AJ53" i="18"/>
  <c r="AK53" i="18" s="1"/>
  <c r="AI345" i="18"/>
  <c r="AJ345" i="18" s="1"/>
  <c r="AK345" i="18" s="1"/>
  <c r="AI72" i="18"/>
  <c r="AJ72" i="18" s="1"/>
  <c r="AK72" i="18" s="1"/>
  <c r="AI98" i="18"/>
  <c r="AJ98" i="18" s="1"/>
  <c r="AK98" i="18" s="1"/>
  <c r="AI272" i="18"/>
  <c r="AJ272" i="18"/>
  <c r="AK272" i="18" s="1"/>
  <c r="AI338" i="18"/>
  <c r="AJ338" i="18" s="1"/>
  <c r="AK338" i="18" s="1"/>
  <c r="AI26" i="18"/>
  <c r="AJ26" i="18" s="1"/>
  <c r="AK26" i="18" s="1"/>
  <c r="AI469" i="18"/>
  <c r="AJ469" i="18" s="1"/>
  <c r="AK469" i="18" s="1"/>
  <c r="AI175" i="18"/>
  <c r="AJ175" i="18" s="1"/>
  <c r="AK175" i="18" s="1"/>
  <c r="AI424" i="18"/>
  <c r="AJ424" i="18" s="1"/>
  <c r="AK424" i="18" s="1"/>
  <c r="AI206" i="18"/>
  <c r="AJ206" i="18" s="1"/>
  <c r="AK206" i="18" s="1"/>
  <c r="AI230" i="18"/>
  <c r="AJ230" i="18" s="1"/>
  <c r="AK230" i="18" s="1"/>
  <c r="AI420" i="18"/>
  <c r="AJ420" i="18"/>
  <c r="AK420" i="18" s="1"/>
  <c r="AI224" i="18"/>
  <c r="AJ224" i="18" s="1"/>
  <c r="AK224" i="18" s="1"/>
  <c r="AI135" i="18"/>
  <c r="AJ135" i="18" s="1"/>
  <c r="AK135" i="18" s="1"/>
  <c r="AI404" i="18"/>
  <c r="AJ404" i="18" s="1"/>
  <c r="AK404" i="18" s="1"/>
  <c r="AI143" i="18"/>
  <c r="AJ143" i="18" s="1"/>
  <c r="AK143" i="18" s="1"/>
  <c r="AI452" i="18"/>
  <c r="AJ452" i="18" s="1"/>
  <c r="AK452" i="18" s="1"/>
  <c r="AI360" i="18"/>
  <c r="AJ360" i="18" s="1"/>
  <c r="AK360" i="18" s="1"/>
  <c r="AI391" i="18"/>
  <c r="AJ391" i="18" s="1"/>
  <c r="AK391" i="18" s="1"/>
  <c r="AI54" i="18"/>
  <c r="AJ54" i="18"/>
  <c r="AK54" i="18" s="1"/>
  <c r="AI87" i="18"/>
  <c r="AJ87" i="18" s="1"/>
  <c r="AK87" i="18" s="1"/>
  <c r="AI186" i="18"/>
  <c r="AJ186" i="18" s="1"/>
  <c r="AK186" i="18" s="1"/>
  <c r="AI64" i="18"/>
  <c r="AJ64" i="18" s="1"/>
  <c r="AK64" i="18" s="1"/>
  <c r="AI31" i="18"/>
  <c r="AJ31" i="18" s="1"/>
  <c r="AK31" i="18" s="1"/>
  <c r="AI208" i="18"/>
  <c r="AJ208" i="18" s="1"/>
  <c r="AK208" i="18" s="1"/>
  <c r="AI430" i="18"/>
  <c r="AJ430" i="18" s="1"/>
  <c r="AK430" i="18" s="1"/>
  <c r="AI429" i="18"/>
  <c r="AJ429" i="18" s="1"/>
  <c r="AK429" i="18" s="1"/>
  <c r="AI355" i="18"/>
  <c r="AJ355" i="18"/>
  <c r="AK355" i="18" s="1"/>
  <c r="AI75" i="18"/>
  <c r="AJ75" i="18" s="1"/>
  <c r="AK75" i="18" s="1"/>
  <c r="AI29" i="18"/>
  <c r="AJ29" i="18" s="1"/>
  <c r="AK29" i="18" s="1"/>
  <c r="AI308" i="18"/>
  <c r="AJ308" i="18" s="1"/>
  <c r="AK308" i="18" s="1"/>
  <c r="AI170" i="18"/>
  <c r="AJ170" i="18"/>
  <c r="AK170" i="18" s="1"/>
  <c r="AI115" i="18"/>
  <c r="AJ115" i="18" s="1"/>
  <c r="AK115" i="18" s="1"/>
  <c r="AI341" i="18"/>
  <c r="AJ341" i="18" s="1"/>
  <c r="AK341" i="18" s="1"/>
  <c r="AI167" i="18"/>
  <c r="AJ167" i="18" s="1"/>
  <c r="AK167" i="18" s="1"/>
  <c r="AI379" i="18"/>
  <c r="AJ379" i="18" s="1"/>
  <c r="AK379" i="18" s="1"/>
  <c r="AI90" i="18"/>
  <c r="AJ90" i="18" s="1"/>
  <c r="AK90" i="18" s="1"/>
  <c r="AI504" i="18"/>
  <c r="AJ504" i="18" s="1"/>
  <c r="AK504" i="18" s="1"/>
  <c r="AI474" i="18"/>
  <c r="AJ474" i="18" s="1"/>
  <c r="AK474" i="18" s="1"/>
  <c r="AI196" i="18"/>
  <c r="AJ196" i="18" s="1"/>
  <c r="AK196" i="18" s="1"/>
  <c r="AI480" i="18"/>
  <c r="AJ480" i="18" s="1"/>
  <c r="AK480" i="18" s="1"/>
  <c r="AI82" i="18"/>
  <c r="AJ82" i="18" s="1"/>
  <c r="AK82" i="18" s="1"/>
  <c r="AI323" i="18"/>
  <c r="AJ323" i="18" s="1"/>
  <c r="AK323" i="18" s="1"/>
  <c r="AI233" i="18"/>
  <c r="AJ233" i="18"/>
  <c r="AK233" i="18" s="1"/>
  <c r="AI262" i="18"/>
  <c r="AJ262" i="18" s="1"/>
  <c r="AK262" i="18" s="1"/>
  <c r="AI174" i="18"/>
  <c r="AJ174" i="18" s="1"/>
  <c r="AK174" i="18" s="1"/>
  <c r="AI410" i="18"/>
  <c r="AJ410" i="18" s="1"/>
  <c r="AK410" i="18" s="1"/>
  <c r="AI159" i="18"/>
  <c r="AJ159" i="18" s="1"/>
  <c r="AK159" i="18" s="1"/>
  <c r="AI333" i="18"/>
  <c r="AJ333" i="18" s="1"/>
  <c r="AK333" i="18" s="1"/>
  <c r="AI353" i="18"/>
  <c r="AJ353" i="18" s="1"/>
  <c r="AK353" i="18" s="1"/>
  <c r="AI286" i="18"/>
  <c r="AJ286" i="18" s="1"/>
  <c r="AK286" i="18" s="1"/>
  <c r="AI402" i="18"/>
  <c r="AJ402" i="18"/>
  <c r="AK402" i="18" s="1"/>
  <c r="AI358" i="18"/>
  <c r="AJ358" i="18" s="1"/>
  <c r="AK358" i="18" s="1"/>
  <c r="AI235" i="18"/>
  <c r="AJ235" i="18" s="1"/>
  <c r="AK235" i="18" s="1"/>
  <c r="AI252" i="18"/>
  <c r="AJ252" i="18" s="1"/>
  <c r="AK252" i="18" s="1"/>
  <c r="AI92" i="18"/>
  <c r="AJ92" i="18" s="1"/>
  <c r="AK92" i="18" s="1"/>
  <c r="AI220" i="18"/>
  <c r="AJ220" i="18" s="1"/>
  <c r="AK220" i="18" s="1"/>
  <c r="AI190" i="18"/>
  <c r="AJ190" i="18" s="1"/>
  <c r="AK190" i="18" s="1"/>
  <c r="AI456" i="18"/>
  <c r="AJ456" i="18" s="1"/>
  <c r="AK456" i="18" s="1"/>
  <c r="AI147" i="18"/>
  <c r="AJ147" i="18"/>
  <c r="AK147" i="18" s="1"/>
  <c r="AI294" i="18"/>
  <c r="AJ294" i="18" s="1"/>
  <c r="AK294" i="18" s="1"/>
  <c r="AI88" i="18"/>
  <c r="AJ88" i="18" s="1"/>
  <c r="AK88" i="18" s="1"/>
  <c r="AI227" i="18"/>
  <c r="AJ227" i="18" s="1"/>
  <c r="AK227" i="18" s="1"/>
  <c r="AI11" i="18"/>
  <c r="AJ11" i="18"/>
  <c r="AK11" i="18" s="1"/>
  <c r="AI290" i="18"/>
  <c r="AJ290" i="18" s="1"/>
  <c r="AK290" i="18" s="1"/>
  <c r="AI171" i="18"/>
  <c r="AJ171" i="18" s="1"/>
  <c r="AK171" i="18" s="1"/>
  <c r="AI50" i="18"/>
  <c r="AJ50" i="18" s="1"/>
  <c r="AK50" i="18" s="1"/>
  <c r="AI438" i="18"/>
  <c r="AJ438" i="18" s="1"/>
  <c r="AK438" i="18" s="1"/>
  <c r="AI378" i="18"/>
  <c r="AJ378" i="18" s="1"/>
  <c r="AK378" i="18" s="1"/>
  <c r="AI32" i="18"/>
  <c r="AJ32" i="18" s="1"/>
  <c r="AK32" i="18" s="1"/>
  <c r="AI56" i="18"/>
  <c r="AJ56" i="18" s="1"/>
  <c r="AK56" i="18" s="1"/>
  <c r="AI202" i="18"/>
  <c r="AJ202" i="18" s="1"/>
  <c r="AK202" i="18" s="1"/>
  <c r="AI123" i="18"/>
  <c r="AJ123" i="18" s="1"/>
  <c r="AK123" i="18" s="1"/>
  <c r="AI451" i="18"/>
  <c r="AJ451" i="18" s="1"/>
  <c r="AK451" i="18" s="1"/>
  <c r="AI440" i="18"/>
  <c r="AJ440" i="18" s="1"/>
  <c r="AK440" i="18" s="1"/>
  <c r="AI25" i="18"/>
  <c r="AJ25" i="18"/>
  <c r="AK25" i="18" s="1"/>
  <c r="AI52" i="18"/>
  <c r="AJ52" i="18" s="1"/>
  <c r="AK52" i="18" s="1"/>
  <c r="AI464" i="18"/>
  <c r="AJ464" i="18" s="1"/>
  <c r="AK464" i="18" s="1"/>
  <c r="AI117" i="18"/>
  <c r="AJ117" i="18" s="1"/>
  <c r="AK117" i="18" s="1"/>
  <c r="AI437" i="18"/>
  <c r="AJ437" i="18" s="1"/>
  <c r="AK437" i="18" s="1"/>
  <c r="AI488" i="18"/>
  <c r="AJ488" i="18" s="1"/>
  <c r="AK488" i="18" s="1"/>
  <c r="AI467" i="18"/>
  <c r="AJ467" i="18" s="1"/>
  <c r="AK467" i="18" s="1"/>
  <c r="AI317" i="18"/>
  <c r="AJ317" i="18" s="1"/>
  <c r="AK317" i="18" s="1"/>
  <c r="AI288" i="18"/>
  <c r="AJ288" i="18"/>
  <c r="AK288" i="18" s="1"/>
  <c r="AI461" i="18"/>
  <c r="AJ461" i="18" s="1"/>
  <c r="AK461" i="18" s="1"/>
  <c r="AI409" i="18"/>
  <c r="AJ409" i="18" s="1"/>
  <c r="AK409" i="18" s="1"/>
  <c r="AI60" i="18"/>
  <c r="AJ60" i="18" s="1"/>
  <c r="AK60" i="18" s="1"/>
  <c r="AI261" i="18"/>
  <c r="AJ261" i="18" s="1"/>
  <c r="AK261" i="18" s="1"/>
  <c r="AI65" i="18"/>
  <c r="AJ65" i="18" s="1"/>
  <c r="AK65" i="18" s="1"/>
  <c r="AI506" i="18"/>
  <c r="AJ506" i="18" s="1"/>
  <c r="AK506" i="18" s="1"/>
  <c r="AI331" i="18"/>
  <c r="AJ331" i="18" s="1"/>
  <c r="AK331" i="18" s="1"/>
  <c r="AI42" i="18"/>
  <c r="AJ42" i="18"/>
  <c r="AK42" i="18" s="1"/>
  <c r="AI192" i="18"/>
  <c r="AJ192" i="18" s="1"/>
  <c r="AK192" i="18" s="1"/>
  <c r="AI18" i="18"/>
  <c r="AJ18" i="18" s="1"/>
  <c r="AK18" i="18" s="1"/>
  <c r="AI187" i="18"/>
  <c r="AJ187" i="18" s="1"/>
  <c r="AK187" i="18" s="1"/>
  <c r="AI423" i="18"/>
  <c r="AJ423" i="18" s="1"/>
  <c r="AK423" i="18" s="1"/>
  <c r="AI390" i="18"/>
  <c r="AJ390" i="18" s="1"/>
  <c r="AK390" i="18" s="1"/>
  <c r="AI493" i="18"/>
  <c r="AJ493" i="18" s="1"/>
  <c r="AK493" i="18" s="1"/>
  <c r="AI336" i="18"/>
  <c r="AJ336" i="18" s="1"/>
  <c r="AK336" i="18" s="1"/>
  <c r="AI344" i="18"/>
  <c r="AJ344" i="18" s="1"/>
  <c r="AK344" i="18" s="1"/>
  <c r="AI342" i="18"/>
  <c r="AJ342" i="18" s="1"/>
  <c r="AK342" i="18" s="1"/>
  <c r="AI212" i="18"/>
  <c r="AJ212" i="18" s="1"/>
  <c r="AK212" i="18" s="1"/>
  <c r="AI44" i="18"/>
  <c r="AJ44" i="18" s="1"/>
  <c r="AK44" i="18" s="1"/>
  <c r="AI136" i="18"/>
  <c r="AJ136" i="18" s="1"/>
  <c r="AK136" i="18" s="1"/>
  <c r="AI392" i="18"/>
  <c r="AJ392" i="18" s="1"/>
  <c r="AK392" i="18" s="1"/>
  <c r="AI373" i="18"/>
  <c r="AJ373" i="18" s="1"/>
  <c r="AK373" i="18" s="1"/>
  <c r="AI94" i="18"/>
  <c r="AJ94" i="18" s="1"/>
  <c r="AK94" i="18" s="1"/>
  <c r="AI45" i="18"/>
  <c r="AJ45" i="18"/>
  <c r="AK45" i="18" s="1"/>
  <c r="AI382" i="18"/>
  <c r="AJ382" i="18" s="1"/>
  <c r="AK382" i="18" s="1"/>
  <c r="AI263" i="18"/>
  <c r="AJ263" i="18" s="1"/>
  <c r="AK263" i="18" s="1"/>
  <c r="AI211" i="18"/>
  <c r="AJ211" i="18" s="1"/>
  <c r="AK211" i="18" s="1"/>
  <c r="AI479" i="18"/>
  <c r="AJ479" i="18"/>
  <c r="AK479" i="18" s="1"/>
  <c r="AI116" i="18"/>
  <c r="AJ116" i="18" s="1"/>
  <c r="AK116" i="18" s="1"/>
  <c r="AI330" i="18"/>
  <c r="AJ330" i="18" s="1"/>
  <c r="AK330" i="18" s="1"/>
  <c r="AI185" i="18"/>
  <c r="AJ185" i="18" s="1"/>
  <c r="AK185" i="18" s="1"/>
  <c r="AI21" i="18"/>
  <c r="AJ21" i="18" s="1"/>
  <c r="AK21" i="18" s="1"/>
  <c r="AI422" i="18"/>
  <c r="AJ422" i="18" s="1"/>
  <c r="AK422" i="18" s="1"/>
  <c r="AI122" i="18"/>
  <c r="AJ122" i="18" s="1"/>
  <c r="AK122" i="18" s="1"/>
  <c r="AI490" i="18"/>
  <c r="AJ490" i="18" s="1"/>
  <c r="AK490" i="18" s="1"/>
  <c r="AI85" i="18"/>
  <c r="AJ85" i="18" s="1"/>
  <c r="AK85" i="18" s="1"/>
  <c r="AI96" i="18"/>
  <c r="AJ96" i="18" s="1"/>
  <c r="AK96" i="18" s="1"/>
  <c r="AI470" i="18"/>
  <c r="AJ470" i="18" s="1"/>
  <c r="AK470" i="18" s="1"/>
  <c r="AI121" i="18"/>
  <c r="AJ121" i="18" s="1"/>
  <c r="AK121" i="18" s="1"/>
  <c r="AI426" i="18"/>
  <c r="AJ426" i="18"/>
  <c r="AK426" i="18" s="1"/>
  <c r="AI384" i="18"/>
  <c r="AJ384" i="18" s="1"/>
  <c r="AK384" i="18" s="1"/>
  <c r="AI405" i="18"/>
  <c r="AJ405" i="18" s="1"/>
  <c r="AK405" i="18" s="1"/>
  <c r="AI23" i="18"/>
  <c r="AJ23" i="18" s="1"/>
  <c r="AK23" i="18" s="1"/>
  <c r="AI162" i="18"/>
  <c r="AJ162" i="18"/>
  <c r="AK162" i="18" s="1"/>
  <c r="AI229" i="18"/>
  <c r="AJ229" i="18" s="1"/>
  <c r="AK229" i="18" s="1"/>
  <c r="AI343" i="18"/>
  <c r="AJ343" i="18" s="1"/>
  <c r="AK343" i="18" s="1"/>
  <c r="AI209" i="18"/>
  <c r="AJ209" i="18" s="1"/>
  <c r="AK209" i="18" s="1"/>
  <c r="AI365" i="18"/>
  <c r="AJ365" i="18"/>
  <c r="AK365" i="18" s="1"/>
  <c r="AI296" i="18"/>
  <c r="AJ296" i="18" s="1"/>
  <c r="AK296" i="18" s="1"/>
  <c r="AI189" i="18"/>
  <c r="AJ189" i="18" s="1"/>
  <c r="AK189" i="18" s="1"/>
  <c r="AI271" i="18"/>
  <c r="AJ271" i="18" s="1"/>
  <c r="AK271" i="18" s="1"/>
  <c r="AI275" i="18"/>
  <c r="AJ275" i="18" s="1"/>
  <c r="AK275" i="18" s="1"/>
  <c r="AI67" i="18"/>
  <c r="AJ67" i="18" s="1"/>
  <c r="AK67" i="18" s="1"/>
  <c r="AI314" i="18"/>
  <c r="AJ314" i="18" s="1"/>
  <c r="AK314" i="18" s="1"/>
  <c r="AI177" i="18"/>
  <c r="AJ177" i="18" s="1"/>
  <c r="AK177" i="18" s="1"/>
  <c r="AI47" i="18"/>
  <c r="AJ47" i="18"/>
  <c r="AK47" i="18" s="1"/>
  <c r="AI199" i="18"/>
  <c r="AJ199" i="18" s="1"/>
  <c r="AK199" i="18" s="1"/>
  <c r="AI362" i="18"/>
  <c r="AJ362" i="18" s="1"/>
  <c r="AK362" i="18" s="1"/>
  <c r="AI79" i="18"/>
  <c r="AJ79" i="18" s="1"/>
  <c r="AK79" i="18" s="1"/>
  <c r="AI291" i="18"/>
  <c r="AJ291" i="18" s="1"/>
  <c r="AK291" i="18" s="1"/>
  <c r="AI260" i="18"/>
  <c r="AJ260" i="18" s="1"/>
  <c r="AK260" i="18" s="1"/>
  <c r="AI348" i="18"/>
  <c r="AJ348" i="18" s="1"/>
  <c r="AK348" i="18" s="1"/>
  <c r="AI361" i="18"/>
  <c r="AJ361" i="18" s="1"/>
  <c r="AK361" i="18" s="1"/>
  <c r="AI386" i="18"/>
  <c r="AJ386" i="18"/>
  <c r="AK386" i="18" s="1"/>
  <c r="AI445" i="18"/>
  <c r="AJ445" i="18" s="1"/>
  <c r="AK445" i="18" s="1"/>
  <c r="AI151" i="18"/>
  <c r="AJ151" i="18" s="1"/>
  <c r="AK151" i="18" s="1"/>
  <c r="AI387" i="18"/>
  <c r="AJ387" i="18" s="1"/>
  <c r="AK387" i="18" s="1"/>
  <c r="AI144" i="18"/>
  <c r="AJ144" i="18" s="1"/>
  <c r="AK144" i="18" s="1"/>
  <c r="AI93" i="18"/>
  <c r="AJ93" i="18" s="1"/>
  <c r="AK93" i="18" s="1"/>
  <c r="AI297" i="18"/>
  <c r="AJ297" i="18" s="1"/>
  <c r="AK297" i="18" s="1"/>
  <c r="AI183" i="18"/>
  <c r="AJ183" i="18" s="1"/>
  <c r="AK183" i="18" s="1"/>
  <c r="AI58" i="18"/>
  <c r="AJ58" i="18"/>
  <c r="AK58" i="18" s="1"/>
  <c r="AI266" i="18"/>
  <c r="AJ266" i="18" s="1"/>
  <c r="AK266" i="18" s="1"/>
  <c r="AI150" i="18"/>
  <c r="AJ150" i="18" s="1"/>
  <c r="AK150" i="18" s="1"/>
  <c r="AI126" i="18"/>
  <c r="AJ126" i="18" s="1"/>
  <c r="AK126" i="18" s="1"/>
  <c r="AI63" i="18"/>
  <c r="AJ63" i="18"/>
  <c r="AK63" i="18" s="1"/>
  <c r="AI376" i="18"/>
  <c r="AJ376" i="18" s="1"/>
  <c r="AK376" i="18" s="1"/>
  <c r="AI49" i="18"/>
  <c r="AJ49" i="18" s="1"/>
  <c r="AK49" i="18" s="1"/>
  <c r="AI200" i="18"/>
  <c r="AJ200" i="18" s="1"/>
  <c r="AK200" i="18" s="1"/>
  <c r="AI140" i="18"/>
  <c r="AJ140" i="18" s="1"/>
  <c r="AK140" i="18" s="1"/>
  <c r="AI118" i="18"/>
  <c r="AJ118" i="18" s="1"/>
  <c r="AK118" i="18" s="1"/>
  <c r="AI501" i="18"/>
  <c r="AJ501" i="18" s="1"/>
  <c r="AK501" i="18" s="1"/>
  <c r="AI247" i="18"/>
  <c r="AJ247" i="18" s="1"/>
  <c r="AK247" i="18" s="1"/>
  <c r="AI380" i="18"/>
  <c r="AJ380" i="18" s="1"/>
  <c r="AK380" i="18" s="1"/>
  <c r="AI459" i="18"/>
  <c r="AJ459" i="18" s="1"/>
  <c r="AK459" i="18" s="1"/>
  <c r="AI81" i="18"/>
  <c r="AJ81" i="18" s="1"/>
  <c r="AK81" i="18" s="1"/>
  <c r="AI257" i="18"/>
  <c r="AJ257" i="18" s="1"/>
  <c r="AK257" i="18" s="1"/>
  <c r="AI179" i="18"/>
  <c r="AJ179" i="18"/>
  <c r="AK179" i="18" s="1"/>
  <c r="AI105" i="18"/>
  <c r="AJ105" i="18" s="1"/>
  <c r="AK105" i="18" s="1"/>
  <c r="AI61" i="18"/>
  <c r="AJ61" i="18" s="1"/>
  <c r="AK61" i="18" s="1"/>
  <c r="AI12" i="18"/>
  <c r="AJ12" i="18" s="1"/>
  <c r="AK12" i="18" s="1"/>
  <c r="AI447" i="18"/>
  <c r="AJ447" i="18" s="1"/>
  <c r="AK447" i="18" s="1"/>
  <c r="AI215" i="18"/>
  <c r="AJ215" i="18" s="1"/>
  <c r="AK215" i="18" s="1"/>
  <c r="AI277" i="18"/>
  <c r="AJ277" i="18" s="1"/>
  <c r="AK277" i="18" s="1"/>
  <c r="AI155" i="18"/>
  <c r="AJ155" i="18" s="1"/>
  <c r="AK155" i="18" s="1"/>
  <c r="AI95" i="18"/>
  <c r="AJ95" i="18"/>
  <c r="AK95" i="18" s="1"/>
  <c r="AI255" i="18"/>
  <c r="AJ255" i="18" s="1"/>
  <c r="AK255" i="18" s="1"/>
  <c r="AI396" i="18"/>
  <c r="AJ396" i="18" s="1"/>
  <c r="AK396" i="18" s="1"/>
  <c r="AI133" i="18"/>
  <c r="AJ133" i="18" s="1"/>
  <c r="AK133" i="18" s="1"/>
  <c r="AI407" i="18"/>
  <c r="AJ407" i="18" s="1"/>
  <c r="AK407" i="18" s="1"/>
  <c r="AI301" i="18"/>
  <c r="AJ301" i="18" s="1"/>
  <c r="AK301" i="18" s="1"/>
  <c r="AI141" i="18"/>
  <c r="AJ141" i="18" s="1"/>
  <c r="AK141" i="18" s="1"/>
  <c r="AI84" i="18"/>
  <c r="AJ84" i="18" s="1"/>
  <c r="AK84" i="18" s="1"/>
  <c r="AI69" i="18"/>
  <c r="AJ69" i="18"/>
  <c r="AK69" i="18" s="1"/>
  <c r="AI500" i="18"/>
  <c r="AJ500" i="18" s="1"/>
  <c r="AK500" i="18" s="1"/>
  <c r="AI207" i="18"/>
  <c r="AJ207" i="18" s="1"/>
  <c r="AK207" i="18" s="1"/>
  <c r="AI281" i="18"/>
  <c r="AJ281" i="18" s="1"/>
  <c r="AK281" i="18" s="1"/>
  <c r="AI59" i="18"/>
  <c r="AJ59" i="18"/>
  <c r="AK59" i="18" s="1"/>
  <c r="AI142" i="18"/>
  <c r="AJ142" i="18" s="1"/>
  <c r="AK142" i="18" s="1"/>
  <c r="AI17" i="18"/>
  <c r="AJ17" i="18" s="1"/>
  <c r="AK17" i="18" s="1"/>
  <c r="AI114" i="18"/>
  <c r="AJ114" i="18" s="1"/>
  <c r="AK114" i="18" s="1"/>
  <c r="AI408" i="18"/>
  <c r="AJ408" i="18" s="1"/>
  <c r="AK408" i="18" s="1"/>
  <c r="AI55" i="18"/>
  <c r="AJ55" i="18" s="1"/>
  <c r="AK55" i="18" s="1"/>
  <c r="AI46" i="18"/>
  <c r="AJ46" i="18" s="1"/>
  <c r="AK46" i="18" s="1"/>
  <c r="AI86" i="18"/>
  <c r="AJ86" i="18" s="1"/>
  <c r="AK86" i="18" s="1"/>
  <c r="AI363" i="18"/>
  <c r="AJ363" i="18" s="1"/>
  <c r="AK363" i="18" s="1"/>
  <c r="AI168" i="18"/>
  <c r="AJ168" i="18" s="1"/>
  <c r="AK168" i="18" s="1"/>
  <c r="AI181" i="18"/>
  <c r="AJ181" i="18" s="1"/>
  <c r="AK181" i="18" s="1"/>
  <c r="AI416" i="18"/>
  <c r="AJ416" i="18" s="1"/>
  <c r="AK416" i="18" s="1"/>
  <c r="AI16" i="18"/>
  <c r="AJ16" i="18"/>
  <c r="AK16" i="18" s="1"/>
  <c r="AI306" i="18"/>
  <c r="AJ306" i="18" s="1"/>
  <c r="AK306" i="18" s="1"/>
  <c r="AI62" i="18"/>
  <c r="AJ62" i="18" s="1"/>
  <c r="AK62" i="18" s="1"/>
  <c r="AI371" i="18"/>
  <c r="AJ371" i="18" s="1"/>
  <c r="AK371" i="18" s="1"/>
  <c r="AI415" i="18"/>
  <c r="AJ415" i="18" s="1"/>
  <c r="AK415" i="18" s="1"/>
  <c r="AI454" i="18"/>
  <c r="AJ454" i="18" s="1"/>
  <c r="AK454" i="18" s="1"/>
  <c r="AI127" i="18"/>
  <c r="AJ127" i="18" s="1"/>
  <c r="AK127" i="18" s="1"/>
  <c r="AI125" i="18"/>
  <c r="AJ125" i="18" s="1"/>
  <c r="AK125" i="18" s="1"/>
  <c r="AI397" i="18"/>
  <c r="AJ397" i="18"/>
  <c r="AK397" i="18" s="1"/>
  <c r="AI128" i="18"/>
  <c r="AJ128" i="18" s="1"/>
  <c r="AK128" i="18" s="1"/>
  <c r="AI51" i="18"/>
  <c r="AJ51" i="18" s="1"/>
  <c r="AK51" i="18" s="1"/>
  <c r="AI295" i="18"/>
  <c r="AJ295" i="18" s="1"/>
  <c r="AK295" i="18" s="1"/>
  <c r="AI310" i="18"/>
  <c r="AJ310" i="18" s="1"/>
  <c r="AK310" i="18" s="1"/>
  <c r="AI28" i="18"/>
  <c r="AJ28" i="18" s="1"/>
  <c r="AK28" i="18" s="1"/>
  <c r="AI27" i="18"/>
  <c r="AJ27" i="18" s="1"/>
  <c r="AK27" i="18" s="1"/>
  <c r="AI132" i="18"/>
  <c r="AJ132" i="18" s="1"/>
  <c r="AK132" i="18" s="1"/>
  <c r="AI468" i="18"/>
  <c r="AJ468" i="18"/>
  <c r="AK468" i="18" s="1"/>
  <c r="AI103" i="18"/>
  <c r="AJ103" i="18" s="1"/>
  <c r="AK103" i="18" s="1"/>
  <c r="AI248" i="18"/>
  <c r="AJ248" i="18" s="1"/>
  <c r="AK248" i="18" s="1"/>
  <c r="AI226" i="18"/>
  <c r="AJ226" i="18" s="1"/>
  <c r="AK226" i="18" s="1"/>
  <c r="AI432" i="18"/>
  <c r="AJ432" i="18" s="1"/>
  <c r="AK432" i="18" s="1"/>
  <c r="AI74" i="18"/>
  <c r="AJ74" i="18" s="1"/>
  <c r="AK74" i="18" s="1"/>
  <c r="AI99" i="18"/>
  <c r="AJ99" i="18" s="1"/>
  <c r="AK99" i="18" s="1"/>
  <c r="D508" i="18"/>
  <c r="U508" i="18" s="1"/>
  <c r="AI106" i="21"/>
  <c r="AJ106" i="21" s="1"/>
  <c r="AK106" i="21" s="1"/>
  <c r="AI371" i="21"/>
  <c r="AJ371" i="21" s="1"/>
  <c r="AK371" i="21"/>
  <c r="AI142" i="21"/>
  <c r="AJ142" i="21" s="1"/>
  <c r="AK142" i="21" s="1"/>
  <c r="AI503" i="21"/>
  <c r="AJ503" i="21" s="1"/>
  <c r="AK503" i="21"/>
  <c r="AI504" i="21"/>
  <c r="AJ504" i="21" s="1"/>
  <c r="AK504" i="21" s="1"/>
  <c r="AI364" i="21"/>
  <c r="AJ364" i="21" s="1"/>
  <c r="AK364" i="21"/>
  <c r="AI391" i="21"/>
  <c r="AJ391" i="21" s="1"/>
  <c r="AK391" i="21" s="1"/>
  <c r="AI45" i="21"/>
  <c r="AJ45" i="21" s="1"/>
  <c r="AK45" i="21"/>
  <c r="AI26" i="21"/>
  <c r="AJ26" i="21" s="1"/>
  <c r="AK26" i="21" s="1"/>
  <c r="AI120" i="21"/>
  <c r="AJ120" i="21" s="1"/>
  <c r="AK120" i="21"/>
  <c r="AI507" i="21"/>
  <c r="AJ507" i="21" s="1"/>
  <c r="AK507" i="21" s="1"/>
  <c r="AI13" i="21"/>
  <c r="AJ13" i="21" s="1"/>
  <c r="AK13" i="21"/>
  <c r="AI501" i="21"/>
  <c r="AJ501" i="21" s="1"/>
  <c r="AK501" i="21" s="1"/>
  <c r="AI476" i="21"/>
  <c r="AJ476" i="21" s="1"/>
  <c r="AK476" i="21"/>
  <c r="AI464" i="21"/>
  <c r="AJ464" i="21" s="1"/>
  <c r="AK464" i="21" s="1"/>
  <c r="AI48" i="21"/>
  <c r="AJ48" i="21" s="1"/>
  <c r="AK48" i="21"/>
  <c r="AI389" i="21"/>
  <c r="AJ389" i="21" s="1"/>
  <c r="AK389" i="21" s="1"/>
  <c r="AI59" i="21"/>
  <c r="AJ59" i="21" s="1"/>
  <c r="AK59" i="21"/>
  <c r="AI161" i="21"/>
  <c r="AJ161" i="21" s="1"/>
  <c r="AK161" i="21" s="1"/>
  <c r="AI496" i="21"/>
  <c r="AJ496" i="21" s="1"/>
  <c r="AK496" i="21"/>
  <c r="AI498" i="21"/>
  <c r="AJ498" i="21" s="1"/>
  <c r="AK498" i="21" s="1"/>
  <c r="AI9" i="21"/>
  <c r="AJ9" i="21" s="1"/>
  <c r="AK9" i="21"/>
  <c r="AI180" i="21"/>
  <c r="AJ180" i="21" s="1"/>
  <c r="AK180" i="21" s="1"/>
  <c r="AI90" i="21"/>
  <c r="AJ90" i="21" s="1"/>
  <c r="AK90" i="21"/>
  <c r="AI493" i="21"/>
  <c r="AJ493" i="21" s="1"/>
  <c r="AK493" i="21" s="1"/>
  <c r="AI103" i="21"/>
  <c r="AJ103" i="21" s="1"/>
  <c r="AK103" i="21"/>
  <c r="AI358" i="21"/>
  <c r="AJ358" i="21" s="1"/>
  <c r="AK358" i="21" s="1"/>
  <c r="AI491" i="21"/>
  <c r="AJ491" i="21" s="1"/>
  <c r="AK491" i="21"/>
  <c r="AI505" i="21"/>
  <c r="AJ505" i="21" s="1"/>
  <c r="AK505" i="21" s="1"/>
  <c r="AI96" i="21"/>
  <c r="AJ96" i="21" s="1"/>
  <c r="AK96" i="21"/>
  <c r="AI23" i="21"/>
  <c r="AJ23" i="21" s="1"/>
  <c r="AK23" i="21" s="1"/>
  <c r="AI31" i="21"/>
  <c r="AJ31" i="21" s="1"/>
  <c r="AK31" i="21"/>
  <c r="AI16" i="21"/>
  <c r="AJ16" i="21" s="1"/>
  <c r="AK16" i="21" s="1"/>
  <c r="AI375" i="21"/>
  <c r="AJ375" i="21" s="1"/>
  <c r="AK375" i="21"/>
  <c r="AI282" i="21"/>
  <c r="AJ282" i="21" s="1"/>
  <c r="AK282" i="21" s="1"/>
  <c r="AI506" i="21"/>
  <c r="AJ506" i="21" s="1"/>
  <c r="AK506" i="21"/>
  <c r="AI11" i="21"/>
  <c r="AJ11" i="21" s="1"/>
  <c r="AK11" i="21" s="1"/>
  <c r="AI25" i="21"/>
  <c r="AJ25" i="21" s="1"/>
  <c r="AK25" i="21"/>
  <c r="AI468" i="21"/>
  <c r="AJ468" i="21" s="1"/>
  <c r="AK468" i="21" s="1"/>
  <c r="AI456" i="21"/>
  <c r="AJ456" i="21" s="1"/>
  <c r="AK456" i="21"/>
  <c r="AI406" i="21"/>
  <c r="AJ406" i="21" s="1"/>
  <c r="AK406" i="21" s="1"/>
  <c r="AI305" i="21"/>
  <c r="AJ305" i="21" s="1"/>
  <c r="AK305" i="21"/>
  <c r="AI67" i="21"/>
  <c r="AJ67" i="21" s="1"/>
  <c r="AK67" i="21" s="1"/>
  <c r="AI17" i="21"/>
  <c r="AJ17" i="21" s="1"/>
  <c r="AK17" i="21"/>
  <c r="AI55" i="21"/>
  <c r="AJ55" i="21" s="1"/>
  <c r="AK55" i="21" s="1"/>
  <c r="AI471" i="21"/>
  <c r="AJ471" i="21" s="1"/>
  <c r="AK471" i="21"/>
  <c r="AI169" i="21"/>
  <c r="AJ169" i="21" s="1"/>
  <c r="AK169" i="21" s="1"/>
  <c r="AI71" i="21"/>
  <c r="AJ71" i="21" s="1"/>
  <c r="AK71" i="21"/>
  <c r="AI377" i="21"/>
  <c r="AJ377" i="21" s="1"/>
  <c r="AK377" i="21" s="1"/>
  <c r="AI91" i="21"/>
  <c r="AJ91" i="21" s="1"/>
  <c r="AK91" i="21"/>
  <c r="AI76" i="21"/>
  <c r="AJ76" i="21" s="1"/>
  <c r="AK76" i="21" s="1"/>
  <c r="AI30" i="21"/>
  <c r="AJ30" i="21" s="1"/>
  <c r="AK30" i="21"/>
  <c r="AI188" i="21"/>
  <c r="AJ188" i="21" s="1"/>
  <c r="AK188" i="21" s="1"/>
  <c r="AI365" i="21"/>
  <c r="AJ365" i="21" s="1"/>
  <c r="AK365" i="21"/>
  <c r="AI268" i="21"/>
  <c r="AJ268" i="21" s="1"/>
  <c r="AK268" i="21" s="1"/>
  <c r="AI414" i="21"/>
  <c r="AJ414" i="21" s="1"/>
  <c r="AK414" i="21"/>
  <c r="AI147" i="21"/>
  <c r="AJ147" i="21" s="1"/>
  <c r="AK147" i="21" s="1"/>
  <c r="AI95" i="21"/>
  <c r="AJ95" i="21" s="1"/>
  <c r="AK95" i="21"/>
  <c r="AI111" i="21"/>
  <c r="AJ111" i="21" s="1"/>
  <c r="AK111" i="21" s="1"/>
  <c r="AI75" i="21"/>
  <c r="AJ75" i="21" s="1"/>
  <c r="AK75" i="21"/>
  <c r="AI154" i="21"/>
  <c r="AJ154" i="21" s="1"/>
  <c r="AK154" i="21" s="1"/>
  <c r="AI107" i="21"/>
  <c r="AJ107" i="21" s="1"/>
  <c r="AK107" i="21"/>
  <c r="AI446" i="21"/>
  <c r="AJ446" i="21" s="1"/>
  <c r="AK446" i="21" s="1"/>
  <c r="AI326" i="21"/>
  <c r="AJ326" i="21" s="1"/>
  <c r="AK326" i="21"/>
  <c r="AI56" i="21"/>
  <c r="AJ56" i="21" s="1"/>
  <c r="AK56" i="21" s="1"/>
  <c r="AI260" i="21"/>
  <c r="AJ260" i="21" s="1"/>
  <c r="AK260" i="21"/>
  <c r="AI22" i="21"/>
  <c r="AJ22" i="21" s="1"/>
  <c r="AK22" i="21" s="1"/>
  <c r="AI380" i="21"/>
  <c r="AJ380" i="21" s="1"/>
  <c r="AK380" i="21"/>
  <c r="AI320" i="21"/>
  <c r="AJ320" i="21" s="1"/>
  <c r="AK320" i="21" s="1"/>
  <c r="AI175" i="21"/>
  <c r="AJ175" i="21" s="1"/>
  <c r="AK175" i="21"/>
  <c r="AI241" i="21"/>
  <c r="AJ241" i="21" s="1"/>
  <c r="AK241" i="21" s="1"/>
  <c r="AI249" i="21"/>
  <c r="AJ249" i="21" s="1"/>
  <c r="AK249" i="21"/>
  <c r="AI136" i="21"/>
  <c r="AJ136" i="21" s="1"/>
  <c r="AK136" i="21" s="1"/>
  <c r="AI236" i="21"/>
  <c r="AJ236" i="21" s="1"/>
  <c r="AK236" i="21"/>
  <c r="AI112" i="21"/>
  <c r="AJ112" i="21" s="1"/>
  <c r="AK112" i="21" s="1"/>
  <c r="AI240" i="21"/>
  <c r="AJ240" i="21" s="1"/>
  <c r="AK240" i="21"/>
  <c r="AI185" i="21"/>
  <c r="AJ185" i="21" s="1"/>
  <c r="AK185" i="21" s="1"/>
  <c r="AI72" i="21"/>
  <c r="AJ72" i="21" s="1"/>
  <c r="AK72" i="21"/>
  <c r="AI390" i="21"/>
  <c r="AJ390" i="21" s="1"/>
  <c r="AK390" i="21" s="1"/>
  <c r="AI85" i="21"/>
  <c r="AJ85" i="21" s="1"/>
  <c r="AK85" i="21"/>
  <c r="AI334" i="21"/>
  <c r="AJ334" i="21" s="1"/>
  <c r="AK334" i="21" s="1"/>
  <c r="AI386" i="21"/>
  <c r="AJ386" i="21" s="1"/>
  <c r="AK386" i="21"/>
  <c r="AI489" i="21"/>
  <c r="AJ489" i="21" s="1"/>
  <c r="AK489" i="21" s="1"/>
  <c r="AI129" i="21"/>
  <c r="AJ129" i="21" s="1"/>
  <c r="AK129" i="21"/>
  <c r="AI259" i="21"/>
  <c r="AJ259" i="21" s="1"/>
  <c r="AK259" i="21" s="1"/>
  <c r="AI263" i="21"/>
  <c r="AJ263" i="21" s="1"/>
  <c r="AK263" i="21"/>
  <c r="AI160" i="21"/>
  <c r="AJ160" i="21" s="1"/>
  <c r="AK160" i="21" s="1"/>
  <c r="AI215" i="21"/>
  <c r="AJ215" i="21" s="1"/>
  <c r="AK215" i="21"/>
  <c r="AI207" i="21"/>
  <c r="AJ207" i="21" s="1"/>
  <c r="AK207" i="21" s="1"/>
  <c r="AI269" i="21"/>
  <c r="AJ269" i="21" s="1"/>
  <c r="AK269" i="21"/>
  <c r="AI484" i="21"/>
  <c r="AJ484" i="21" s="1"/>
  <c r="AK484" i="21" s="1"/>
  <c r="AI139" i="21"/>
  <c r="AJ139" i="21" s="1"/>
  <c r="AK139" i="21"/>
  <c r="AI203" i="21"/>
  <c r="AJ203" i="21" s="1"/>
  <c r="AK203" i="21" s="1"/>
  <c r="AI133" i="21"/>
  <c r="AJ133" i="21" s="1"/>
  <c r="AK133" i="21"/>
  <c r="AI63" i="21"/>
  <c r="AJ63" i="21" s="1"/>
  <c r="AK63" i="21" s="1"/>
  <c r="AI43" i="21"/>
  <c r="AJ43" i="21" s="1"/>
  <c r="AK43" i="21"/>
  <c r="AI355" i="21"/>
  <c r="AJ355" i="21" s="1"/>
  <c r="AK355" i="21" s="1"/>
  <c r="AI407" i="21"/>
  <c r="AJ407" i="21" s="1"/>
  <c r="AK407" i="21"/>
  <c r="AI217" i="21"/>
  <c r="AJ217" i="21" s="1"/>
  <c r="AK217" i="21" s="1"/>
  <c r="AI151" i="21"/>
  <c r="AJ151" i="21" s="1"/>
  <c r="AK151" i="21"/>
  <c r="AI457" i="21"/>
  <c r="AJ457" i="21" s="1"/>
  <c r="AK457" i="21" s="1"/>
  <c r="AI14" i="21"/>
  <c r="AJ14" i="21" s="1"/>
  <c r="AK14" i="21"/>
  <c r="AI338" i="21"/>
  <c r="AJ338" i="21" s="1"/>
  <c r="AK338" i="21" s="1"/>
  <c r="AI401" i="21"/>
  <c r="AJ401" i="21" s="1"/>
  <c r="AK401" i="21"/>
  <c r="AI296" i="21"/>
  <c r="AJ296" i="21" s="1"/>
  <c r="AK296" i="21" s="1"/>
  <c r="AI500" i="21"/>
  <c r="AJ500" i="21" s="1"/>
  <c r="AK500" i="21"/>
  <c r="AI105" i="21"/>
  <c r="AJ105" i="21" s="1"/>
  <c r="AK105" i="21" s="1"/>
  <c r="AI144" i="21"/>
  <c r="AJ144" i="21" s="1"/>
  <c r="AK144" i="21"/>
  <c r="AI459" i="21"/>
  <c r="AJ459" i="21" s="1"/>
  <c r="AK459" i="21" s="1"/>
  <c r="AI199" i="21"/>
  <c r="AJ199" i="21" s="1"/>
  <c r="AK199" i="21"/>
  <c r="AI308" i="21"/>
  <c r="AJ308" i="21" s="1"/>
  <c r="AK308" i="21" s="1"/>
  <c r="AI114" i="21"/>
  <c r="AJ114" i="21" s="1"/>
  <c r="AK114" i="21"/>
  <c r="AI28" i="21"/>
  <c r="AJ28" i="21" s="1"/>
  <c r="AK28" i="21" s="1"/>
  <c r="AI34" i="21"/>
  <c r="AJ34" i="21" s="1"/>
  <c r="AK34" i="21"/>
  <c r="AI233" i="21"/>
  <c r="AJ233" i="21" s="1"/>
  <c r="AK233" i="21" s="1"/>
  <c r="AI275" i="21"/>
  <c r="AJ275" i="21" s="1"/>
  <c r="AK275" i="21"/>
  <c r="AI192" i="21"/>
  <c r="AJ192" i="21" s="1"/>
  <c r="AK192" i="21" s="1"/>
  <c r="AI266" i="21"/>
  <c r="AJ266" i="21" s="1"/>
  <c r="AK266" i="21"/>
  <c r="AI352" i="21"/>
  <c r="AJ352" i="21" s="1"/>
  <c r="AK352" i="21" s="1"/>
  <c r="AI232" i="21"/>
  <c r="AJ232" i="21" s="1"/>
  <c r="AK232" i="21"/>
  <c r="AI229" i="21"/>
  <c r="AJ229" i="21" s="1"/>
  <c r="AK229" i="21" s="1"/>
  <c r="AI242" i="21"/>
  <c r="AJ242" i="21" s="1"/>
  <c r="AK242" i="21"/>
  <c r="AI278" i="21"/>
  <c r="AJ278" i="21" s="1"/>
  <c r="AK278" i="21" s="1"/>
  <c r="AI342" i="21"/>
  <c r="AJ342" i="21" s="1"/>
  <c r="AK342" i="21"/>
  <c r="AI277" i="21"/>
  <c r="AJ277" i="21" s="1"/>
  <c r="AK277" i="21" s="1"/>
  <c r="AI361" i="21"/>
  <c r="AJ361" i="21" s="1"/>
  <c r="AK361" i="21"/>
  <c r="AI179" i="21"/>
  <c r="AJ179" i="21" s="1"/>
  <c r="AK179" i="21" s="1"/>
  <c r="AI223" i="21"/>
  <c r="AJ223" i="21" s="1"/>
  <c r="AK223" i="21"/>
  <c r="AI273" i="21"/>
  <c r="AJ273" i="21" s="1"/>
  <c r="AK273" i="21" s="1"/>
  <c r="AI293" i="21"/>
  <c r="AJ293" i="21" s="1"/>
  <c r="AK293" i="21"/>
  <c r="AI335" i="21"/>
  <c r="AJ335" i="21" s="1"/>
  <c r="AK335" i="21" s="1"/>
  <c r="AI299" i="21"/>
  <c r="AJ299" i="21" s="1"/>
  <c r="AK299" i="21"/>
  <c r="AI286" i="21"/>
  <c r="AJ286" i="21" s="1"/>
  <c r="AK286" i="21" s="1"/>
  <c r="AI348" i="21"/>
  <c r="AJ348" i="21" s="1"/>
  <c r="AK348" i="21"/>
  <c r="AI113" i="21"/>
  <c r="AJ113" i="21" s="1"/>
  <c r="AK113" i="21" s="1"/>
  <c r="AI153" i="21"/>
  <c r="AJ153" i="21" s="1"/>
  <c r="AK153" i="21"/>
  <c r="AI93" i="21"/>
  <c r="AJ93" i="21" s="1"/>
  <c r="AK93" i="21" s="1"/>
  <c r="AI292" i="21"/>
  <c r="AJ292" i="21" s="1"/>
  <c r="AK292" i="21"/>
  <c r="AI310" i="21"/>
  <c r="AJ310" i="21" s="1"/>
  <c r="AK310" i="21" s="1"/>
  <c r="AI368" i="21"/>
  <c r="AJ368" i="21" s="1"/>
  <c r="AK368" i="21"/>
  <c r="AI461" i="21"/>
  <c r="AJ461" i="21" s="1"/>
  <c r="AK461" i="21" s="1"/>
  <c r="AI66" i="21"/>
  <c r="AJ66" i="21" s="1"/>
  <c r="AK66" i="21"/>
  <c r="AI164" i="21"/>
  <c r="AJ164" i="21" s="1"/>
  <c r="AK164" i="21" s="1"/>
  <c r="AI430" i="21"/>
  <c r="AJ430" i="21" s="1"/>
  <c r="AK430" i="21"/>
  <c r="AI318" i="21"/>
  <c r="AJ318" i="21" s="1"/>
  <c r="AK318" i="21" s="1"/>
  <c r="AI248" i="21"/>
  <c r="AJ248" i="21" s="1"/>
  <c r="AK248" i="21"/>
  <c r="AI280" i="21"/>
  <c r="AJ280" i="21" s="1"/>
  <c r="AK280" i="21" s="1"/>
  <c r="AI367" i="21"/>
  <c r="AJ367" i="21" s="1"/>
  <c r="AK367" i="21"/>
  <c r="AI463" i="21"/>
  <c r="AJ463" i="21" s="1"/>
  <c r="AK463" i="21" s="1"/>
  <c r="AI98" i="21"/>
  <c r="AJ98" i="21" s="1"/>
  <c r="AK98" i="21"/>
  <c r="AI122" i="21"/>
  <c r="AJ122" i="21" s="1"/>
  <c r="AK122" i="21" s="1"/>
  <c r="AI110" i="21"/>
  <c r="AJ110" i="21" s="1"/>
  <c r="AK110" i="21"/>
  <c r="AI77" i="21"/>
  <c r="AJ77" i="21" s="1"/>
  <c r="AK77" i="21" s="1"/>
  <c r="AI177" i="21"/>
  <c r="AJ177" i="21" s="1"/>
  <c r="AK177" i="21"/>
  <c r="AI346" i="21"/>
  <c r="AJ346" i="21" s="1"/>
  <c r="AK346" i="21" s="1"/>
  <c r="AI198" i="21"/>
  <c r="AJ198" i="21" s="1"/>
  <c r="AK198" i="21"/>
  <c r="AI125" i="21"/>
  <c r="AJ125" i="21" s="1"/>
  <c r="AK125" i="21" s="1"/>
  <c r="AI276" i="21"/>
  <c r="AJ276" i="21" s="1"/>
  <c r="AK276" i="21"/>
  <c r="AI58" i="21"/>
  <c r="AJ58" i="21" s="1"/>
  <c r="AK58" i="21" s="1"/>
  <c r="AI372" i="21"/>
  <c r="AJ372" i="21" s="1"/>
  <c r="AK372" i="21"/>
  <c r="AI108" i="21"/>
  <c r="AJ108" i="21" s="1"/>
  <c r="AK108" i="21" s="1"/>
  <c r="AI158" i="21"/>
  <c r="AJ158" i="21" s="1"/>
  <c r="AK158" i="21"/>
  <c r="AI413" i="21"/>
  <c r="AJ413" i="21" s="1"/>
  <c r="AK413" i="21" s="1"/>
  <c r="AI221" i="21"/>
  <c r="AJ221" i="21" s="1"/>
  <c r="AK221" i="21"/>
  <c r="AI165" i="21"/>
  <c r="AJ165" i="21" s="1"/>
  <c r="AK165" i="21" s="1"/>
  <c r="AI415" i="21"/>
  <c r="AJ415" i="21" s="1"/>
  <c r="AK415" i="21"/>
  <c r="AI176" i="21"/>
  <c r="AJ176" i="21" s="1"/>
  <c r="AK176" i="21" s="1"/>
  <c r="AI224" i="21"/>
  <c r="AJ224" i="21" s="1"/>
  <c r="AK224" i="21"/>
  <c r="AI227" i="21"/>
  <c r="AJ227" i="21" s="1"/>
  <c r="AK227" i="21" s="1"/>
  <c r="AI182" i="21"/>
  <c r="AJ182" i="21" s="1"/>
  <c r="AK182" i="21"/>
  <c r="AI53" i="21"/>
  <c r="AJ53" i="21" s="1"/>
  <c r="AK53" i="21" s="1"/>
  <c r="AI317" i="21"/>
  <c r="AJ317" i="21" s="1"/>
  <c r="AK317" i="21"/>
  <c r="AI419" i="21"/>
  <c r="AJ419" i="21" s="1"/>
  <c r="AK419" i="21" s="1"/>
  <c r="AI64" i="21"/>
  <c r="AJ64" i="21" s="1"/>
  <c r="AK64" i="21"/>
  <c r="AI61" i="21"/>
  <c r="AJ61" i="21" s="1"/>
  <c r="AK61" i="21" s="1"/>
  <c r="AI38" i="21"/>
  <c r="AJ38" i="21" s="1"/>
  <c r="AK38" i="21"/>
  <c r="AI80" i="21"/>
  <c r="AJ80" i="21" s="1"/>
  <c r="AK80" i="21" s="1"/>
  <c r="AI300" i="21"/>
  <c r="AJ300" i="21" s="1"/>
  <c r="AK300" i="21"/>
  <c r="AI301" i="21"/>
  <c r="AJ301" i="21" s="1"/>
  <c r="AK301" i="21" s="1"/>
  <c r="AI222" i="21"/>
  <c r="AJ222" i="21" s="1"/>
  <c r="AK222" i="21"/>
  <c r="AI102" i="21"/>
  <c r="AJ102" i="21" s="1"/>
  <c r="AK102" i="21" s="1"/>
  <c r="AI251" i="21"/>
  <c r="AJ251" i="21" s="1"/>
  <c r="AK251" i="21"/>
  <c r="AI287" i="21"/>
  <c r="AJ287" i="21" s="1"/>
  <c r="AK287" i="21" s="1"/>
  <c r="AI168" i="21"/>
  <c r="AJ168" i="21" s="1"/>
  <c r="AK168" i="21"/>
  <c r="AI35" i="21"/>
  <c r="AJ35" i="21" s="1"/>
  <c r="AK35" i="21" s="1"/>
  <c r="AI294" i="21"/>
  <c r="AJ294" i="21" s="1"/>
  <c r="AK294" i="21"/>
  <c r="AI62" i="21"/>
  <c r="AJ62" i="21" s="1"/>
  <c r="AK62" i="21" s="1"/>
  <c r="AI454" i="21"/>
  <c r="AJ454" i="21" s="1"/>
  <c r="AK454" i="21"/>
  <c r="AI442" i="21"/>
  <c r="AJ442" i="21" s="1"/>
  <c r="AK442" i="21" s="1"/>
  <c r="AI46" i="21"/>
  <c r="AJ46" i="21" s="1"/>
  <c r="AK46" i="21"/>
  <c r="AI196" i="21"/>
  <c r="AJ196" i="21" s="1"/>
  <c r="AK196" i="21" s="1"/>
  <c r="AI195" i="21"/>
  <c r="AJ195" i="21" s="1"/>
  <c r="AK195" i="21"/>
  <c r="AI81" i="21"/>
  <c r="AJ81" i="21" s="1"/>
  <c r="AK81" i="21" s="1"/>
  <c r="AI435" i="21"/>
  <c r="AJ435" i="21" s="1"/>
  <c r="AK435" i="21"/>
  <c r="AI409" i="21"/>
  <c r="AJ409" i="21" s="1"/>
  <c r="AK409" i="21" s="1"/>
  <c r="AI387" i="21"/>
  <c r="AJ387" i="21" s="1"/>
  <c r="AK387" i="21"/>
  <c r="AI370" i="21"/>
  <c r="AJ370" i="21" s="1"/>
  <c r="AK370" i="21" s="1"/>
  <c r="AI255" i="21"/>
  <c r="AJ255" i="21" s="1"/>
  <c r="AK255" i="21"/>
  <c r="AI473" i="21"/>
  <c r="AJ473" i="21" s="1"/>
  <c r="AK473" i="21" s="1"/>
  <c r="AI385" i="21"/>
  <c r="AJ385" i="21" s="1"/>
  <c r="AK385" i="21"/>
  <c r="AI363" i="21"/>
  <c r="AJ363" i="21" s="1"/>
  <c r="AK363" i="21" s="1"/>
  <c r="AI322" i="21"/>
  <c r="AJ322" i="21" s="1"/>
  <c r="AK322" i="21"/>
  <c r="AI170" i="21"/>
  <c r="AJ170" i="21" s="1"/>
  <c r="AK170" i="21" s="1"/>
  <c r="AI166" i="21"/>
  <c r="AJ166" i="21" s="1"/>
  <c r="AK166" i="21"/>
  <c r="AI492" i="21"/>
  <c r="AJ492" i="21" s="1"/>
  <c r="AK492" i="21" s="1"/>
  <c r="AI205" i="21"/>
  <c r="AJ205" i="21" s="1"/>
  <c r="AK205" i="21"/>
  <c r="AI225" i="21"/>
  <c r="AJ225" i="21" s="1"/>
  <c r="AK225" i="21" s="1"/>
  <c r="AI100" i="21"/>
  <c r="AJ100" i="21" s="1"/>
  <c r="AK100" i="21"/>
  <c r="AI271" i="21"/>
  <c r="AJ271" i="21" s="1"/>
  <c r="AK271" i="21" s="1"/>
  <c r="AI167" i="21"/>
  <c r="AJ167" i="21" s="1"/>
  <c r="AK167" i="21"/>
  <c r="AI60" i="21"/>
  <c r="AJ60" i="21" s="1"/>
  <c r="AK60" i="21" s="1"/>
  <c r="AI487" i="21"/>
  <c r="AJ487" i="21" s="1"/>
  <c r="AK487" i="21"/>
  <c r="AI336" i="21"/>
  <c r="AJ336" i="21" s="1"/>
  <c r="AK336" i="21" s="1"/>
  <c r="AI290" i="21"/>
  <c r="AJ290" i="21" s="1"/>
  <c r="AK290" i="21"/>
  <c r="AI239" i="21"/>
  <c r="AJ239" i="21" s="1"/>
  <c r="AK239" i="21" s="1"/>
  <c r="AI418" i="21"/>
  <c r="AJ418" i="21" s="1"/>
  <c r="AK418" i="21"/>
  <c r="AI187" i="21"/>
  <c r="AJ187" i="21" s="1"/>
  <c r="AK187" i="21" s="1"/>
  <c r="AI131" i="21"/>
  <c r="AJ131" i="21" s="1"/>
  <c r="AK131" i="21"/>
  <c r="AI382" i="21"/>
  <c r="AJ382" i="21" s="1"/>
  <c r="AK382" i="21" s="1"/>
  <c r="AI362" i="21"/>
  <c r="AJ362" i="21" s="1"/>
  <c r="AK362" i="21"/>
  <c r="AI432" i="21"/>
  <c r="AJ432" i="21" s="1"/>
  <c r="AK432" i="21" s="1"/>
  <c r="AI285" i="21"/>
  <c r="AJ285" i="21" s="1"/>
  <c r="AK285" i="21"/>
  <c r="AI359" i="21"/>
  <c r="AJ359" i="21" s="1"/>
  <c r="AK359" i="21" s="1"/>
  <c r="AI284" i="21"/>
  <c r="AJ284" i="21" s="1"/>
  <c r="AK284" i="21"/>
  <c r="AI344" i="21"/>
  <c r="AJ344" i="21" s="1"/>
  <c r="AK344" i="21" s="1"/>
  <c r="AI141" i="21"/>
  <c r="AJ141" i="21" s="1"/>
  <c r="AK141" i="21"/>
  <c r="AI194" i="21"/>
  <c r="AJ194" i="21" s="1"/>
  <c r="AK194" i="21" s="1"/>
  <c r="AI214" i="21"/>
  <c r="AJ214" i="21" s="1"/>
  <c r="AK214" i="21"/>
  <c r="AI124" i="21"/>
  <c r="AJ124" i="21" s="1"/>
  <c r="AK124" i="21" s="1"/>
  <c r="AI152" i="21"/>
  <c r="AJ152" i="21" s="1"/>
  <c r="AK152" i="21"/>
  <c r="AI422" i="21"/>
  <c r="AJ422" i="21" s="1"/>
  <c r="AK422" i="21" s="1"/>
  <c r="AI89" i="21"/>
  <c r="AJ89" i="21" s="1"/>
  <c r="AK89" i="21"/>
  <c r="AI264" i="21"/>
  <c r="AJ264" i="21" s="1"/>
  <c r="AK264" i="21" s="1"/>
  <c r="AI408" i="21"/>
  <c r="AJ408" i="21" s="1"/>
  <c r="AK408" i="21"/>
  <c r="AI130" i="21"/>
  <c r="AJ130" i="21" s="1"/>
  <c r="AK130" i="21" s="1"/>
  <c r="AI337" i="21"/>
  <c r="AJ337" i="21" s="1"/>
  <c r="AK337" i="21"/>
  <c r="AI366" i="21"/>
  <c r="AJ366" i="21" s="1"/>
  <c r="AK366" i="21" s="1"/>
  <c r="AI441" i="21"/>
  <c r="AJ441" i="21" s="1"/>
  <c r="AK441" i="21"/>
  <c r="AI502" i="21"/>
  <c r="AJ502" i="21" s="1"/>
  <c r="AK502" i="21" s="1"/>
  <c r="AI423" i="21"/>
  <c r="AJ423" i="21" s="1"/>
  <c r="AK423" i="21"/>
  <c r="AI78" i="21"/>
  <c r="AJ78" i="21" s="1"/>
  <c r="AK78" i="21" s="1"/>
  <c r="AI27" i="21"/>
  <c r="AJ27" i="21" s="1"/>
  <c r="AK27" i="21"/>
  <c r="AI357" i="21"/>
  <c r="AJ357" i="21" s="1"/>
  <c r="AK357" i="21" s="1"/>
  <c r="AI272" i="21"/>
  <c r="AJ272" i="21" s="1"/>
  <c r="AK272" i="21"/>
  <c r="AI238" i="21"/>
  <c r="AJ238" i="21" s="1"/>
  <c r="AK238" i="21" s="1"/>
  <c r="AI201" i="21"/>
  <c r="AJ201" i="21" s="1"/>
  <c r="AK201" i="21"/>
  <c r="AI341" i="21"/>
  <c r="AJ341" i="21" s="1"/>
  <c r="AK341" i="21" s="1"/>
  <c r="AI258" i="21"/>
  <c r="AJ258" i="21" s="1"/>
  <c r="AK258" i="21"/>
  <c r="AI439" i="21"/>
  <c r="AJ439" i="21" s="1"/>
  <c r="AK439" i="21" s="1"/>
  <c r="AI302" i="21"/>
  <c r="AJ302" i="21" s="1"/>
  <c r="AK302" i="21"/>
  <c r="AI245" i="21"/>
  <c r="AJ245" i="21" s="1"/>
  <c r="AK245" i="21" s="1"/>
  <c r="AI274" i="21"/>
  <c r="AJ274" i="21" s="1"/>
  <c r="AK274" i="21"/>
  <c r="AI148" i="21"/>
  <c r="AJ148" i="21" s="1"/>
  <c r="AK148" i="21" s="1"/>
  <c r="AI79" i="21"/>
  <c r="AJ79" i="21" s="1"/>
  <c r="AK79" i="21"/>
  <c r="AI235" i="21"/>
  <c r="AJ235" i="21" s="1"/>
  <c r="AK235" i="21" s="1"/>
  <c r="AI220" i="21"/>
  <c r="AJ220" i="21" s="1"/>
  <c r="AK220" i="21"/>
  <c r="AI252" i="21"/>
  <c r="AJ252" i="21" s="1"/>
  <c r="AK252" i="21" s="1"/>
  <c r="AI135" i="21"/>
  <c r="AJ135" i="21" s="1"/>
  <c r="AK135" i="21"/>
  <c r="AI289" i="21"/>
  <c r="AJ289" i="21" s="1"/>
  <c r="AK289" i="21" s="1"/>
  <c r="AI210" i="21"/>
  <c r="AJ210" i="21" s="1"/>
  <c r="AK210" i="21"/>
  <c r="AI150" i="21"/>
  <c r="AJ150" i="21" s="1"/>
  <c r="AK150" i="21" s="1"/>
  <c r="AI247" i="21"/>
  <c r="AJ247" i="21" s="1"/>
  <c r="AK247" i="21"/>
  <c r="AI206" i="21"/>
  <c r="AJ206" i="21" s="1"/>
  <c r="AK206" i="21" s="1"/>
  <c r="AI381" i="21"/>
  <c r="AJ381" i="21" s="1"/>
  <c r="AK381" i="21"/>
  <c r="AI184" i="21"/>
  <c r="AJ184" i="21" s="1"/>
  <c r="AK184" i="21" s="1"/>
  <c r="AI343" i="21"/>
  <c r="AJ343" i="21" s="1"/>
  <c r="AK343" i="21"/>
  <c r="AI237" i="21"/>
  <c r="AJ237" i="21" s="1"/>
  <c r="AK237" i="21" s="1"/>
  <c r="AI197" i="21"/>
  <c r="AJ197" i="21" s="1"/>
  <c r="AK197" i="21"/>
  <c r="AI128" i="21"/>
  <c r="AJ128" i="21" s="1"/>
  <c r="AK128" i="21" s="1"/>
  <c r="AI181" i="21"/>
  <c r="AJ181" i="21" s="1"/>
  <c r="AK181" i="21"/>
  <c r="AI40" i="21"/>
  <c r="AJ40" i="21" s="1"/>
  <c r="AK40" i="21" s="1"/>
  <c r="AI316" i="21"/>
  <c r="AJ316" i="21" s="1"/>
  <c r="AK316" i="21"/>
  <c r="AI452" i="21"/>
  <c r="AJ452" i="21" s="1"/>
  <c r="AK452" i="21" s="1"/>
  <c r="AI149" i="21"/>
  <c r="AJ149" i="21" s="1"/>
  <c r="AK149" i="21"/>
  <c r="AI426" i="21"/>
  <c r="AJ426" i="21" s="1"/>
  <c r="AK426" i="21" s="1"/>
  <c r="AI428" i="21"/>
  <c r="AJ428" i="21" s="1"/>
  <c r="AK428" i="21"/>
  <c r="AI244" i="21"/>
  <c r="AJ244" i="21" s="1"/>
  <c r="AK244" i="21" s="1"/>
  <c r="AI138" i="21"/>
  <c r="AJ138" i="21" s="1"/>
  <c r="AK138" i="21"/>
  <c r="AI479" i="21"/>
  <c r="AJ479" i="21" s="1"/>
  <c r="AK479" i="21" s="1"/>
  <c r="AI73" i="21"/>
  <c r="AJ73" i="21" s="1"/>
  <c r="AK73" i="21"/>
  <c r="AI345" i="21"/>
  <c r="AJ345" i="21" s="1"/>
  <c r="AK345" i="21" s="1"/>
  <c r="AI117" i="21"/>
  <c r="AJ117" i="21" s="1"/>
  <c r="AK117" i="21"/>
  <c r="AI313" i="21"/>
  <c r="AJ313" i="21" s="1"/>
  <c r="AK313" i="21" s="1"/>
  <c r="AI288" i="21"/>
  <c r="AJ288" i="21" s="1"/>
  <c r="AK288" i="21"/>
  <c r="AI39" i="21"/>
  <c r="AJ39" i="21" s="1"/>
  <c r="AK39" i="21" s="1"/>
  <c r="AI303" i="21"/>
  <c r="AJ303" i="21" s="1"/>
  <c r="AK303" i="21"/>
  <c r="AI424" i="21"/>
  <c r="AJ424" i="21" s="1"/>
  <c r="AK424" i="21" s="1"/>
  <c r="AI104" i="21"/>
  <c r="AJ104" i="21" s="1"/>
  <c r="AK104" i="21"/>
  <c r="AI398" i="21"/>
  <c r="AJ398" i="21" s="1"/>
  <c r="AK398" i="21" s="1"/>
  <c r="AI36" i="21"/>
  <c r="AJ36" i="21" s="1"/>
  <c r="AK36" i="21"/>
  <c r="AI97" i="21"/>
  <c r="AJ97" i="21" s="1"/>
  <c r="AK97" i="21" s="1"/>
  <c r="AI162" i="21"/>
  <c r="AJ162" i="21" s="1"/>
  <c r="AK162" i="21"/>
  <c r="AI449" i="21"/>
  <c r="AJ449" i="21" s="1"/>
  <c r="AK449" i="21" s="1"/>
  <c r="AI404" i="21"/>
  <c r="AJ404" i="21" s="1"/>
  <c r="AK404" i="21"/>
  <c r="AI339" i="21"/>
  <c r="AJ339" i="21" s="1"/>
  <c r="AK339" i="21" s="1"/>
  <c r="AI447" i="21"/>
  <c r="AJ447" i="21" s="1"/>
  <c r="AK447" i="21"/>
  <c r="AI474" i="21"/>
  <c r="AJ474" i="21" s="1"/>
  <c r="AK474" i="21" s="1"/>
  <c r="AI321" i="21"/>
  <c r="AJ321" i="21" s="1"/>
  <c r="AK321" i="21"/>
  <c r="AI24" i="21"/>
  <c r="AJ24" i="21" s="1"/>
  <c r="AK24" i="21" s="1"/>
  <c r="AI32" i="21"/>
  <c r="AJ32" i="21" s="1"/>
  <c r="AK32" i="21"/>
  <c r="AI88" i="21"/>
  <c r="AJ88" i="21" s="1"/>
  <c r="AK88" i="21" s="1"/>
  <c r="AI433" i="21"/>
  <c r="AJ433" i="21" s="1"/>
  <c r="AK433" i="21"/>
  <c r="AI495" i="21"/>
  <c r="AJ495" i="21" s="1"/>
  <c r="AK495" i="21" s="1"/>
  <c r="AI178" i="21"/>
  <c r="AJ178" i="21" s="1"/>
  <c r="AK178" i="21"/>
  <c r="AI399" i="21"/>
  <c r="AJ399" i="21" s="1"/>
  <c r="AK399" i="21" s="1"/>
  <c r="AI438" i="21"/>
  <c r="AJ438" i="21" s="1"/>
  <c r="AK438" i="21"/>
  <c r="AI84" i="21"/>
  <c r="AJ84" i="21" s="1"/>
  <c r="AK84" i="21" s="1"/>
  <c r="AI392" i="21"/>
  <c r="AJ392" i="21" s="1"/>
  <c r="AK392" i="21"/>
  <c r="AI42" i="21"/>
  <c r="AJ42" i="21" s="1"/>
  <c r="AK42" i="21" s="1"/>
  <c r="AI388" i="21"/>
  <c r="AJ388" i="21" s="1"/>
  <c r="AK388" i="21"/>
  <c r="AI50" i="21"/>
  <c r="AJ50" i="21" s="1"/>
  <c r="AK50" i="21" s="1"/>
  <c r="AI41" i="21"/>
  <c r="AJ41" i="21" s="1"/>
  <c r="AK41" i="21"/>
  <c r="AI319" i="21"/>
  <c r="AJ319" i="21" s="1"/>
  <c r="AK319" i="21" s="1"/>
  <c r="AI82" i="21"/>
  <c r="AJ82" i="21" s="1"/>
  <c r="AK82" i="21"/>
  <c r="AI416" i="21"/>
  <c r="AJ416" i="21" s="1"/>
  <c r="AK416" i="21" s="1"/>
  <c r="AI243" i="21"/>
  <c r="AJ243" i="21" s="1"/>
  <c r="AK243" i="21"/>
  <c r="AI281" i="21"/>
  <c r="AJ281" i="21" s="1"/>
  <c r="AK281" i="21" s="1"/>
  <c r="AI257" i="21"/>
  <c r="AJ257" i="21" s="1"/>
  <c r="AK257" i="21"/>
  <c r="AI315" i="21"/>
  <c r="AJ315" i="21" s="1"/>
  <c r="AK315" i="21" s="1"/>
  <c r="AI119" i="21"/>
  <c r="AJ119" i="21" s="1"/>
  <c r="AK119" i="21"/>
  <c r="AI360" i="21"/>
  <c r="AJ360" i="21" s="1"/>
  <c r="AK360" i="21" s="1"/>
  <c r="AI209" i="21"/>
  <c r="AJ209" i="21" s="1"/>
  <c r="AK209" i="21"/>
  <c r="AI173" i="21"/>
  <c r="AJ173" i="21" s="1"/>
  <c r="AK173" i="21" s="1"/>
  <c r="AI218" i="21"/>
  <c r="AJ218" i="21" s="1"/>
  <c r="AK218" i="21"/>
  <c r="AI157" i="21"/>
  <c r="AJ157" i="21" s="1"/>
  <c r="AK157" i="21" s="1"/>
  <c r="AI159" i="21"/>
  <c r="AJ159" i="21" s="1"/>
  <c r="AK159" i="21"/>
  <c r="AI279" i="21"/>
  <c r="AJ279" i="21" s="1"/>
  <c r="AK279" i="21" s="1"/>
  <c r="AI254" i="21"/>
  <c r="AJ254" i="21" s="1"/>
  <c r="AK254" i="21"/>
  <c r="AI436" i="21"/>
  <c r="AJ436" i="21" s="1"/>
  <c r="AK436" i="21" s="1"/>
  <c r="AI327" i="21"/>
  <c r="AJ327" i="21" s="1"/>
  <c r="AK327" i="21"/>
  <c r="AI328" i="21"/>
  <c r="AJ328" i="21" s="1"/>
  <c r="AK328" i="21" s="1"/>
  <c r="AI51" i="21"/>
  <c r="AJ51" i="21" s="1"/>
  <c r="AK51" i="21"/>
  <c r="AI350" i="21"/>
  <c r="AJ350" i="21" s="1"/>
  <c r="AK350" i="21" s="1"/>
  <c r="AI216" i="21"/>
  <c r="AJ216" i="21" s="1"/>
  <c r="AK216" i="21"/>
  <c r="AI429" i="21"/>
  <c r="AJ429" i="21" s="1"/>
  <c r="AK429" i="21" s="1"/>
  <c r="AI291" i="21"/>
  <c r="AJ291" i="21" s="1"/>
  <c r="AK291" i="21"/>
  <c r="AI494" i="21"/>
  <c r="AJ494" i="21" s="1"/>
  <c r="AK494" i="21" s="1"/>
  <c r="AI231" i="21"/>
  <c r="AJ231" i="21" s="1"/>
  <c r="AK231" i="21"/>
  <c r="AI353" i="21"/>
  <c r="AJ353" i="21" s="1"/>
  <c r="AK353" i="21" s="1"/>
  <c r="AI445" i="21"/>
  <c r="AJ445" i="21" s="1"/>
  <c r="AK445" i="21"/>
  <c r="AI69" i="21"/>
  <c r="AJ69" i="21" s="1"/>
  <c r="AK69" i="21" s="1"/>
  <c r="AI171" i="21"/>
  <c r="AJ171" i="21" s="1"/>
  <c r="AK171" i="21"/>
  <c r="AI462" i="21"/>
  <c r="AJ462" i="21" s="1"/>
  <c r="AK462" i="21" s="1"/>
  <c r="AI448" i="21"/>
  <c r="AJ448" i="21" s="1"/>
  <c r="AK448" i="21"/>
  <c r="AI325" i="21"/>
  <c r="AJ325" i="21" s="1"/>
  <c r="AK325" i="21" s="1"/>
  <c r="AI469" i="21"/>
  <c r="AJ469" i="21" s="1"/>
  <c r="AK469" i="21"/>
  <c r="AI65" i="21"/>
  <c r="AJ65" i="21" s="1"/>
  <c r="AK65" i="21" s="1"/>
  <c r="AI52" i="21"/>
  <c r="AJ52" i="21" s="1"/>
  <c r="AK52" i="21"/>
  <c r="AI486" i="21"/>
  <c r="AJ486" i="21" s="1"/>
  <c r="AK486" i="21" s="1"/>
  <c r="AI482" i="21"/>
  <c r="AJ482" i="21" s="1"/>
  <c r="AK482" i="21"/>
  <c r="AI49" i="21"/>
  <c r="AJ49" i="21" s="1"/>
  <c r="AK49" i="21" s="1"/>
  <c r="AI467" i="21"/>
  <c r="AJ467" i="21" s="1"/>
  <c r="AK467" i="21"/>
  <c r="AI54" i="21"/>
  <c r="AJ54" i="21" s="1"/>
  <c r="AK54" i="21" s="1"/>
  <c r="AI20" i="21"/>
  <c r="AJ20" i="21" s="1"/>
  <c r="AK20" i="21"/>
  <c r="AI83" i="21"/>
  <c r="AJ83" i="21" s="1"/>
  <c r="AK83" i="21" s="1"/>
  <c r="AI172" i="21"/>
  <c r="AJ172" i="21" s="1"/>
  <c r="AK172" i="21"/>
  <c r="AI246" i="21"/>
  <c r="AJ246" i="21" s="1"/>
  <c r="AK246" i="21" s="1"/>
  <c r="AI115" i="21"/>
  <c r="AJ115" i="21" s="1"/>
  <c r="AK115" i="21"/>
  <c r="AI140" i="21"/>
  <c r="AJ140" i="21" s="1"/>
  <c r="AK140" i="21" s="1"/>
  <c r="AI394" i="21"/>
  <c r="AJ394" i="21" s="1"/>
  <c r="AK394" i="21"/>
  <c r="AI267" i="21"/>
  <c r="AJ267" i="21" s="1"/>
  <c r="AK267" i="21" s="1"/>
  <c r="AI434" i="21"/>
  <c r="AJ434" i="21" s="1"/>
  <c r="AK434" i="21"/>
  <c r="AI21" i="21"/>
  <c r="AJ21" i="21" s="1"/>
  <c r="AK21" i="21" s="1"/>
  <c r="AI211" i="21"/>
  <c r="AJ211" i="21" s="1"/>
  <c r="AK211" i="21"/>
  <c r="AI466" i="21"/>
  <c r="AJ466" i="21" s="1"/>
  <c r="AK466" i="21" s="1"/>
  <c r="AI306" i="21"/>
  <c r="AJ306" i="21" s="1"/>
  <c r="AK306" i="21"/>
  <c r="AI460" i="21"/>
  <c r="AJ460" i="21" s="1"/>
  <c r="AK460" i="21" s="1"/>
  <c r="AI312" i="21"/>
  <c r="AJ312" i="21" s="1"/>
  <c r="AK312" i="21"/>
  <c r="AI121" i="21"/>
  <c r="AJ121" i="21" s="1"/>
  <c r="AK121" i="21" s="1"/>
  <c r="AI127" i="21"/>
  <c r="AJ127" i="21" s="1"/>
  <c r="AK127" i="21"/>
  <c r="AI29" i="21"/>
  <c r="AJ29" i="21" s="1"/>
  <c r="AK29" i="21" s="1"/>
  <c r="AI193" i="21"/>
  <c r="AJ193" i="21" s="1"/>
  <c r="AK193" i="21"/>
  <c r="AI156" i="21"/>
  <c r="AJ156" i="21" s="1"/>
  <c r="AK156" i="21" s="1"/>
  <c r="AI99" i="21"/>
  <c r="AJ99" i="21" s="1"/>
  <c r="AK99" i="21"/>
  <c r="AI297" i="21"/>
  <c r="AJ297" i="21" s="1"/>
  <c r="AK297" i="21" s="1"/>
  <c r="AI470" i="21"/>
  <c r="AJ470" i="21" s="1"/>
  <c r="AK470" i="21"/>
  <c r="AI402" i="21"/>
  <c r="AJ402" i="21" s="1"/>
  <c r="AK402" i="21" s="1"/>
  <c r="AI116" i="21"/>
  <c r="AJ116" i="21" s="1"/>
  <c r="AK116" i="21" s="1"/>
  <c r="AI109" i="21"/>
  <c r="AJ109" i="21" s="1"/>
  <c r="AK109" i="21" s="1"/>
  <c r="AI455" i="21"/>
  <c r="AJ455" i="21" s="1"/>
  <c r="AK455" i="21" s="1"/>
  <c r="AI465" i="21"/>
  <c r="AJ465" i="21" s="1"/>
  <c r="AK465" i="21" s="1"/>
  <c r="AI86" i="21"/>
  <c r="AJ86" i="21" s="1"/>
  <c r="AK86" i="21" s="1"/>
  <c r="AI234" i="21"/>
  <c r="AJ234" i="21" s="1"/>
  <c r="AK234" i="21" s="1"/>
  <c r="AI331" i="21"/>
  <c r="AJ331" i="21" s="1"/>
  <c r="AK331" i="21" s="1"/>
  <c r="AI18" i="21"/>
  <c r="AJ18" i="21"/>
  <c r="AK18" i="21" s="1"/>
  <c r="AI427" i="21"/>
  <c r="AJ427" i="21" s="1"/>
  <c r="AK427" i="21" s="1"/>
  <c r="AI101" i="21"/>
  <c r="AJ101" i="21" s="1"/>
  <c r="AK101" i="21" s="1"/>
  <c r="AI356" i="21"/>
  <c r="AJ356" i="21" s="1"/>
  <c r="AK356" i="21" s="1"/>
  <c r="AI488" i="21"/>
  <c r="AJ488" i="21"/>
  <c r="AK488" i="21" s="1"/>
  <c r="AI37" i="21"/>
  <c r="AJ37" i="21" s="1"/>
  <c r="AK37" i="21" s="1"/>
  <c r="AI475" i="21"/>
  <c r="AJ475" i="21" s="1"/>
  <c r="AK475" i="21" s="1"/>
  <c r="AI15" i="21"/>
  <c r="AJ15" i="21" s="1"/>
  <c r="AK15" i="21" s="1"/>
  <c r="AI497" i="21"/>
  <c r="AJ497" i="21"/>
  <c r="AK497" i="21" s="1"/>
  <c r="AI499" i="21"/>
  <c r="AJ499" i="21" s="1"/>
  <c r="AK499" i="21" s="1"/>
  <c r="AI12" i="21"/>
  <c r="AJ12" i="21" s="1"/>
  <c r="AK12" i="21" s="1"/>
  <c r="AI478" i="21"/>
  <c r="AJ478" i="21" s="1"/>
  <c r="AK478" i="21" s="1"/>
  <c r="AI10" i="21"/>
  <c r="AJ10" i="21" s="1"/>
  <c r="AK10" i="21" s="1"/>
  <c r="AI189" i="21"/>
  <c r="AJ189" i="21" s="1"/>
  <c r="AK189" i="21" s="1"/>
  <c r="AI118" i="21"/>
  <c r="AJ118" i="21" s="1"/>
  <c r="AK118" i="21" s="1"/>
  <c r="AI443" i="21"/>
  <c r="AJ443" i="21" s="1"/>
  <c r="AK443" i="21" s="1"/>
  <c r="AI340" i="21"/>
  <c r="AJ340" i="21"/>
  <c r="AK340" i="21" s="1"/>
  <c r="AI283" i="21"/>
  <c r="AJ283" i="21" s="1"/>
  <c r="AK283" i="21" s="1"/>
  <c r="AI213" i="21"/>
  <c r="AJ213" i="21" s="1"/>
  <c r="AK213" i="21" s="1"/>
  <c r="AI295" i="21"/>
  <c r="AJ295" i="21" s="1"/>
  <c r="AK295" i="21" s="1"/>
  <c r="AI190" i="21"/>
  <c r="AJ190" i="21" s="1"/>
  <c r="AK190" i="21" s="1"/>
  <c r="AI200" i="21"/>
  <c r="AJ200" i="21" s="1"/>
  <c r="AK200" i="21" s="1"/>
  <c r="AI329" i="21"/>
  <c r="AJ329" i="21" s="1"/>
  <c r="AK329" i="21" s="1"/>
  <c r="AI228" i="21"/>
  <c r="AJ228" i="21" s="1"/>
  <c r="AK228" i="21" s="1"/>
  <c r="AI253" i="21"/>
  <c r="AJ253" i="21"/>
  <c r="AK253" i="21" s="1"/>
  <c r="AI400" i="21"/>
  <c r="AJ400" i="21" s="1"/>
  <c r="AK400" i="21" s="1"/>
  <c r="AI191" i="21"/>
  <c r="AJ191" i="21" s="1"/>
  <c r="AK191" i="21" s="1"/>
  <c r="AI332" i="21"/>
  <c r="AJ332" i="21" s="1"/>
  <c r="AK332" i="21" s="1"/>
  <c r="AI477" i="21"/>
  <c r="AJ477" i="21" s="1"/>
  <c r="AK477" i="21" s="1"/>
  <c r="AI314" i="21"/>
  <c r="AJ314" i="21" s="1"/>
  <c r="AK314" i="21" s="1"/>
  <c r="AI137" i="21"/>
  <c r="AJ137" i="21" s="1"/>
  <c r="AK137" i="21" s="1"/>
  <c r="AI395" i="21"/>
  <c r="AJ395" i="21" s="1"/>
  <c r="AK395" i="21" s="1"/>
  <c r="AI219" i="21"/>
  <c r="AJ219" i="21"/>
  <c r="AK219" i="21" s="1"/>
  <c r="AI250" i="21"/>
  <c r="AJ250" i="21" s="1"/>
  <c r="AK250" i="21" s="1"/>
  <c r="AI146" i="21"/>
  <c r="AJ146" i="21" s="1"/>
  <c r="AK146" i="21" s="1"/>
  <c r="AI155" i="21"/>
  <c r="AJ155" i="21" s="1"/>
  <c r="AK155" i="21" s="1"/>
  <c r="AI94" i="21"/>
  <c r="AJ94" i="21" s="1"/>
  <c r="AK94" i="21" s="1"/>
  <c r="AI57" i="21"/>
  <c r="AJ57" i="21" s="1"/>
  <c r="AK57" i="21" s="1"/>
  <c r="AI383" i="21"/>
  <c r="AJ383" i="21" s="1"/>
  <c r="AK383" i="21" s="1"/>
  <c r="AI70" i="21"/>
  <c r="AJ70" i="21" s="1"/>
  <c r="AK70" i="21" s="1"/>
  <c r="AI453" i="21"/>
  <c r="AJ453" i="21" s="1"/>
  <c r="AK453" i="21" s="1"/>
  <c r="AI374" i="21"/>
  <c r="AJ374" i="21" s="1"/>
  <c r="AK374" i="21" s="1"/>
  <c r="AI226" i="21"/>
  <c r="AJ226" i="21" s="1"/>
  <c r="AK226" i="21" s="1"/>
  <c r="AI311" i="21"/>
  <c r="AJ311" i="21" s="1"/>
  <c r="AK311" i="21" s="1"/>
  <c r="AI376" i="21"/>
  <c r="AJ376" i="21" s="1"/>
  <c r="AK376" i="21" s="1"/>
  <c r="AI265" i="21"/>
  <c r="AJ265" i="21" s="1"/>
  <c r="AK265" i="21" s="1"/>
  <c r="AI330" i="21"/>
  <c r="AJ330" i="21" s="1"/>
  <c r="AK330" i="21" s="1"/>
  <c r="AI349" i="21"/>
  <c r="AJ349" i="21" s="1"/>
  <c r="AK349" i="21" s="1"/>
  <c r="AI412" i="21"/>
  <c r="AJ412" i="21"/>
  <c r="AK412" i="21" s="1"/>
  <c r="AI186" i="21"/>
  <c r="AJ186" i="21" s="1"/>
  <c r="AK186" i="21" s="1"/>
  <c r="AI397" i="21"/>
  <c r="AJ397" i="21" s="1"/>
  <c r="AK397" i="21" s="1"/>
  <c r="AI333" i="21"/>
  <c r="AJ333" i="21" s="1"/>
  <c r="AK333" i="21" s="1"/>
  <c r="AI396" i="21"/>
  <c r="AJ396" i="21"/>
  <c r="AK396" i="21" s="1"/>
  <c r="AI384" i="21"/>
  <c r="AJ384" i="21" s="1"/>
  <c r="AK384" i="21" s="1"/>
  <c r="AI19" i="21"/>
  <c r="AJ19" i="21" s="1"/>
  <c r="AK19" i="21" s="1"/>
  <c r="AI270" i="21"/>
  <c r="AJ270" i="21" s="1"/>
  <c r="AK270" i="21" s="1"/>
  <c r="AI163" i="21"/>
  <c r="AJ163" i="21" s="1"/>
  <c r="AK163" i="21" s="1"/>
  <c r="AI68" i="21"/>
  <c r="AJ68" i="21" s="1"/>
  <c r="AK68" i="21" s="1"/>
  <c r="AI405" i="21"/>
  <c r="AJ405" i="21" s="1"/>
  <c r="AK405" i="21" s="1"/>
  <c r="AI256" i="21"/>
  <c r="AJ256" i="21" s="1"/>
  <c r="AK256" i="21" s="1"/>
  <c r="AI351" i="21"/>
  <c r="AJ351" i="21" s="1"/>
  <c r="AK351" i="21" s="1"/>
  <c r="AI420" i="21"/>
  <c r="AJ420" i="21" s="1"/>
  <c r="AK420" i="21" s="1"/>
  <c r="AI458" i="21"/>
  <c r="AJ458" i="21" s="1"/>
  <c r="AK458" i="21" s="1"/>
  <c r="AI485" i="21"/>
  <c r="AJ485" i="21" s="1"/>
  <c r="AK485" i="21" s="1"/>
  <c r="AI92" i="21"/>
  <c r="AJ92" i="21"/>
  <c r="AK92" i="21" s="1"/>
  <c r="AI298" i="21"/>
  <c r="AJ298" i="21" s="1"/>
  <c r="AK298" i="21" s="1"/>
  <c r="AI174" i="21"/>
  <c r="AJ174" i="21" s="1"/>
  <c r="AK174" i="21" s="1"/>
  <c r="AI324" i="21"/>
  <c r="AJ324" i="21" s="1"/>
  <c r="AK324" i="21" s="1"/>
  <c r="AI378" i="21"/>
  <c r="AJ378" i="21"/>
  <c r="AK378" i="21" s="1"/>
  <c r="AI262" i="21"/>
  <c r="AJ262" i="21" s="1"/>
  <c r="AK262" i="21" s="1"/>
  <c r="AI143" i="21"/>
  <c r="AJ143" i="21" s="1"/>
  <c r="AK143" i="21" s="1"/>
  <c r="AI347" i="21"/>
  <c r="AJ347" i="21" s="1"/>
  <c r="AK347" i="21" s="1"/>
  <c r="AI183" i="21"/>
  <c r="AJ183" i="21"/>
  <c r="AK183" i="21" s="1"/>
  <c r="AI202" i="21"/>
  <c r="AJ202" i="21" s="1"/>
  <c r="AK202" i="21" s="1"/>
  <c r="AI373" i="21"/>
  <c r="AJ373" i="21" s="1"/>
  <c r="AK373" i="21" s="1"/>
  <c r="AI450" i="21"/>
  <c r="AJ450" i="21" s="1"/>
  <c r="AK450" i="21" s="1"/>
  <c r="AI437" i="21"/>
  <c r="AJ437" i="21" s="1"/>
  <c r="AK437" i="21" s="1"/>
  <c r="AI47" i="21"/>
  <c r="AJ47" i="21" s="1"/>
  <c r="AK47" i="21" s="1"/>
  <c r="AI323" i="21"/>
  <c r="AJ323" i="21" s="1"/>
  <c r="AK323" i="21" s="1"/>
  <c r="AI230" i="21"/>
  <c r="AJ230" i="21" s="1"/>
  <c r="AK230" i="21" s="1"/>
  <c r="AI417" i="21"/>
  <c r="AJ417" i="21"/>
  <c r="AK417" i="21" s="1"/>
  <c r="AI379" i="21"/>
  <c r="AJ379" i="21" s="1"/>
  <c r="AK379" i="21" s="1"/>
  <c r="AI425" i="21"/>
  <c r="AJ425" i="21" s="1"/>
  <c r="AK425" i="21" s="1"/>
  <c r="AI354" i="21"/>
  <c r="AJ354" i="21" s="1"/>
  <c r="AK354" i="21" s="1"/>
  <c r="AI132" i="21"/>
  <c r="AJ132" i="21" s="1"/>
  <c r="AK132" i="21" s="1"/>
  <c r="AI421" i="21"/>
  <c r="AJ421" i="21" s="1"/>
  <c r="AK421" i="21" s="1"/>
  <c r="AI444" i="21"/>
  <c r="AJ444" i="21" s="1"/>
  <c r="AK444" i="21" s="1"/>
  <c r="AI440" i="21"/>
  <c r="AJ440" i="21" s="1"/>
  <c r="AK440" i="21" s="1"/>
  <c r="AI126" i="21"/>
  <c r="AJ126" i="21"/>
  <c r="AK126" i="21" s="1"/>
  <c r="AI309" i="21"/>
  <c r="AJ309" i="21" s="1"/>
  <c r="AK309" i="21" s="1"/>
  <c r="AI307" i="21"/>
  <c r="AJ307" i="21" s="1"/>
  <c r="AK307" i="21" s="1"/>
  <c r="AI123" i="21"/>
  <c r="AJ123" i="21" s="1"/>
  <c r="AK123" i="21" s="1"/>
  <c r="AI472" i="21"/>
  <c r="AJ472" i="21" s="1"/>
  <c r="AK472" i="21" s="1"/>
  <c r="AI208" i="21"/>
  <c r="AJ208" i="21" s="1"/>
  <c r="AK208" i="21" s="1"/>
  <c r="AI410" i="21"/>
  <c r="AJ410" i="21" s="1"/>
  <c r="AK410" i="21" s="1"/>
  <c r="AI87" i="21"/>
  <c r="AJ87" i="21" s="1"/>
  <c r="AK87" i="21" s="1"/>
  <c r="AI134" i="21"/>
  <c r="AJ134" i="21"/>
  <c r="AK134" i="21" s="1"/>
  <c r="AI74" i="21"/>
  <c r="AJ74" i="21" s="1"/>
  <c r="AK74" i="21" s="1"/>
  <c r="AI369" i="21"/>
  <c r="AJ369" i="21" s="1"/>
  <c r="AK369" i="21" s="1"/>
  <c r="AI393" i="21"/>
  <c r="AJ393" i="21" s="1"/>
  <c r="AK393" i="21" s="1"/>
  <c r="AI145" i="21"/>
  <c r="AJ145" i="21" s="1"/>
  <c r="AK145" i="21" s="1"/>
  <c r="AI431" i="21"/>
  <c r="AJ431" i="21" s="1"/>
  <c r="AK431" i="21" s="1"/>
  <c r="AI451" i="21"/>
  <c r="AJ451" i="21" s="1"/>
  <c r="AK451" i="21" s="1"/>
  <c r="AI212" i="21"/>
  <c r="AJ212" i="21" s="1"/>
  <c r="AK212" i="21" s="1"/>
  <c r="AI204" i="21"/>
  <c r="AJ204" i="21" s="1"/>
  <c r="AK204" i="21" s="1"/>
  <c r="AI481" i="21"/>
  <c r="AJ481" i="21" s="1"/>
  <c r="AK481" i="21" s="1"/>
  <c r="AI483" i="21"/>
  <c r="AJ483" i="21" s="1"/>
  <c r="AK483" i="21" s="1"/>
  <c r="AI403" i="21"/>
  <c r="AJ403" i="21" s="1"/>
  <c r="AK403" i="21" s="1"/>
  <c r="AI33" i="21"/>
  <c r="AJ33" i="21" s="1"/>
  <c r="AK33" i="21" s="1"/>
  <c r="AI411" i="21"/>
  <c r="AJ411" i="21" s="1"/>
  <c r="AK411" i="21" s="1"/>
  <c r="AI261" i="21"/>
  <c r="AJ261" i="21" s="1"/>
  <c r="AK261" i="21" s="1"/>
  <c r="AI304" i="21"/>
  <c r="AJ304" i="21" s="1"/>
  <c r="AK304" i="21" s="1"/>
  <c r="AI44" i="21"/>
  <c r="AJ44" i="21"/>
  <c r="AK44" i="21" s="1"/>
  <c r="AI490" i="21"/>
  <c r="AJ490" i="21" s="1"/>
  <c r="AK490" i="21" s="1"/>
  <c r="AI480" i="21"/>
  <c r="AJ480" i="21" s="1"/>
  <c r="AK480" i="21" s="1"/>
  <c r="D508" i="21"/>
  <c r="K508" i="21" s="1"/>
  <c r="AI410" i="20"/>
  <c r="AJ410" i="20" s="1"/>
  <c r="AK410" i="20" s="1"/>
  <c r="AI145" i="20"/>
  <c r="AJ145" i="20" s="1"/>
  <c r="AK145" i="20" s="1"/>
  <c r="AI374" i="20"/>
  <c r="AJ374" i="20" s="1"/>
  <c r="AK374" i="20" s="1"/>
  <c r="AI13" i="20"/>
  <c r="AJ13" i="20"/>
  <c r="AK13" i="20" s="1"/>
  <c r="AI12" i="20"/>
  <c r="AJ12" i="20" s="1"/>
  <c r="AK12" i="20" s="1"/>
  <c r="AI152" i="20"/>
  <c r="AJ152" i="20" s="1"/>
  <c r="AK152" i="20" s="1"/>
  <c r="AI125" i="20"/>
  <c r="AJ125" i="20" s="1"/>
  <c r="AK125" i="20" s="1"/>
  <c r="AI471" i="20"/>
  <c r="AJ471" i="20"/>
  <c r="AK471" i="20" s="1"/>
  <c r="AI490" i="20"/>
  <c r="AJ490" i="20" s="1"/>
  <c r="AK490" i="20" s="1"/>
  <c r="AI396" i="20"/>
  <c r="AJ396" i="20" s="1"/>
  <c r="AK396" i="20" s="1"/>
  <c r="AI9" i="20"/>
  <c r="AJ9" i="20" s="1"/>
  <c r="AK9" i="20" s="1"/>
  <c r="AI503" i="20"/>
  <c r="AJ503" i="20" s="1"/>
  <c r="AK503" i="20" s="1"/>
  <c r="AI15" i="20"/>
  <c r="AJ15" i="20" s="1"/>
  <c r="AK15" i="20" s="1"/>
  <c r="AI40" i="20"/>
  <c r="AJ40" i="20" s="1"/>
  <c r="AK40" i="20" s="1"/>
  <c r="AI52" i="20"/>
  <c r="AJ52" i="20" s="1"/>
  <c r="AK52" i="20" s="1"/>
  <c r="AI468" i="20"/>
  <c r="AJ468" i="20" s="1"/>
  <c r="AK468" i="20" s="1"/>
  <c r="AI127" i="20"/>
  <c r="AJ127" i="20" s="1"/>
  <c r="AK127" i="20" s="1"/>
  <c r="AI457" i="20"/>
  <c r="AJ457" i="20" s="1"/>
  <c r="AK457" i="20" s="1"/>
  <c r="AI355" i="20"/>
  <c r="AJ355" i="20" s="1"/>
  <c r="AK355" i="20" s="1"/>
  <c r="AI20" i="20"/>
  <c r="AJ20" i="20"/>
  <c r="AK20" i="20" s="1"/>
  <c r="AI18" i="20"/>
  <c r="AJ18" i="20" s="1"/>
  <c r="AK18" i="20" s="1"/>
  <c r="AI507" i="20"/>
  <c r="AJ507" i="20" s="1"/>
  <c r="AK507" i="20" s="1"/>
  <c r="AI336" i="20"/>
  <c r="AJ336" i="20" s="1"/>
  <c r="AK336" i="20" s="1"/>
  <c r="AI426" i="20"/>
  <c r="AJ426" i="20"/>
  <c r="AK426" i="20" s="1"/>
  <c r="AI23" i="20"/>
  <c r="AJ23" i="20" s="1"/>
  <c r="AK23" i="20" s="1"/>
  <c r="AI413" i="20"/>
  <c r="AJ413" i="20" s="1"/>
  <c r="AK413" i="20" s="1"/>
  <c r="AI158" i="20"/>
  <c r="AJ158" i="20" s="1"/>
  <c r="AK158" i="20" s="1"/>
  <c r="AI25" i="20"/>
  <c r="AJ25" i="20"/>
  <c r="AK25" i="20" s="1"/>
  <c r="AI11" i="20"/>
  <c r="AJ11" i="20" s="1"/>
  <c r="AK11" i="20" s="1"/>
  <c r="AI420" i="20"/>
  <c r="AJ420" i="20" s="1"/>
  <c r="AK420" i="20" s="1"/>
  <c r="AI493" i="20"/>
  <c r="AJ493" i="20" s="1"/>
  <c r="AK493" i="20" s="1"/>
  <c r="AI485" i="20"/>
  <c r="AJ485" i="20" s="1"/>
  <c r="AK485" i="20" s="1"/>
  <c r="AI500" i="20"/>
  <c r="AJ500" i="20" s="1"/>
  <c r="AK500" i="20" s="1"/>
  <c r="AI141" i="20"/>
  <c r="AJ141" i="20" s="1"/>
  <c r="AK141" i="20" s="1"/>
  <c r="AI234" i="20"/>
  <c r="AJ234" i="20" s="1"/>
  <c r="AK234" i="20" s="1"/>
  <c r="AI10" i="20"/>
  <c r="AJ10" i="20"/>
  <c r="AK10" i="20" s="1"/>
  <c r="AI505" i="20"/>
  <c r="AJ505" i="20" s="1"/>
  <c r="AK505" i="20" s="1"/>
  <c r="AI491" i="20"/>
  <c r="AJ491" i="20" s="1"/>
  <c r="AK491" i="20" s="1"/>
  <c r="AI48" i="20"/>
  <c r="AJ48" i="20" s="1"/>
  <c r="AK48" i="20" s="1"/>
  <c r="AI60" i="20"/>
  <c r="AJ60" i="20" s="1"/>
  <c r="AK60" i="20" s="1"/>
  <c r="AI110" i="20"/>
  <c r="AJ110" i="20" s="1"/>
  <c r="AK110" i="20" s="1"/>
  <c r="AI211" i="20"/>
  <c r="AJ211" i="20" s="1"/>
  <c r="AK211" i="20" s="1"/>
  <c r="AI449" i="20"/>
  <c r="AJ449" i="20" s="1"/>
  <c r="AK449" i="20" s="1"/>
  <c r="AI499" i="20"/>
  <c r="AJ499" i="20"/>
  <c r="AK499" i="20" s="1"/>
  <c r="AI461" i="20"/>
  <c r="AJ461" i="20" s="1"/>
  <c r="AK461" i="20" s="1"/>
  <c r="AI45" i="20"/>
  <c r="AJ45" i="20" s="1"/>
  <c r="AK45" i="20" s="1"/>
  <c r="AI347" i="20"/>
  <c r="AJ347" i="20" s="1"/>
  <c r="AK347" i="20" s="1"/>
  <c r="AI445" i="20"/>
  <c r="AJ445" i="20" s="1"/>
  <c r="AK445" i="20" s="1"/>
  <c r="AI139" i="20"/>
  <c r="AJ139" i="20" s="1"/>
  <c r="AK139" i="20" s="1"/>
  <c r="AI425" i="20"/>
  <c r="AJ425" i="20" s="1"/>
  <c r="AK425" i="20" s="1"/>
  <c r="AI440" i="20"/>
  <c r="AJ440" i="20" s="1"/>
  <c r="AK440" i="20" s="1"/>
  <c r="AI486" i="20"/>
  <c r="AJ486" i="20"/>
  <c r="AK486" i="20" s="1"/>
  <c r="AI328" i="20"/>
  <c r="AJ328" i="20" s="1"/>
  <c r="AK328" i="20" s="1"/>
  <c r="AI151" i="20"/>
  <c r="AJ151" i="20" s="1"/>
  <c r="AK151" i="20" s="1"/>
  <c r="AI248" i="20"/>
  <c r="AJ248" i="20" s="1"/>
  <c r="AK248" i="20" s="1"/>
  <c r="AI102" i="20"/>
  <c r="AJ102" i="20" s="1"/>
  <c r="AK102" i="20" s="1"/>
  <c r="AI369" i="20"/>
  <c r="AJ369" i="20" s="1"/>
  <c r="AK369" i="20" s="1"/>
  <c r="AI421" i="20"/>
  <c r="AJ421" i="20" s="1"/>
  <c r="AK421" i="20" s="1"/>
  <c r="AI405" i="20"/>
  <c r="AJ405" i="20" s="1"/>
  <c r="AK405" i="20" s="1"/>
  <c r="AI441" i="20"/>
  <c r="AJ441" i="20" s="1"/>
  <c r="AK441" i="20" s="1"/>
  <c r="AI362" i="20"/>
  <c r="AJ362" i="20" s="1"/>
  <c r="AK362" i="20" s="1"/>
  <c r="AI409" i="20"/>
  <c r="AJ409" i="20" s="1"/>
  <c r="AK409" i="20" s="1"/>
  <c r="AI70" i="20"/>
  <c r="AJ70" i="20" s="1"/>
  <c r="AK70" i="20" s="1"/>
  <c r="AI190" i="20"/>
  <c r="AJ190" i="20" s="1"/>
  <c r="AK190" i="20" s="1"/>
  <c r="AI460" i="20"/>
  <c r="AJ460" i="20" s="1"/>
  <c r="AK460" i="20" s="1"/>
  <c r="AI256" i="20"/>
  <c r="AJ256" i="20" s="1"/>
  <c r="AK256" i="20" s="1"/>
  <c r="AI494" i="20"/>
  <c r="AJ494" i="20" s="1"/>
  <c r="AK494" i="20" s="1"/>
  <c r="AI136" i="20"/>
  <c r="AJ136" i="20"/>
  <c r="AK136" i="20" s="1"/>
  <c r="AI196" i="20"/>
  <c r="AJ196" i="20" s="1"/>
  <c r="AK196" i="20" s="1"/>
  <c r="AI341" i="20"/>
  <c r="AJ341" i="20" s="1"/>
  <c r="AK341" i="20" s="1"/>
  <c r="AI275" i="20"/>
  <c r="AJ275" i="20" s="1"/>
  <c r="AK275" i="20" s="1"/>
  <c r="AI267" i="20"/>
  <c r="AJ267" i="20"/>
  <c r="AK267" i="20" s="1"/>
  <c r="AI380" i="20"/>
  <c r="AJ380" i="20" s="1"/>
  <c r="AK380" i="20" s="1"/>
  <c r="AI280" i="20"/>
  <c r="AJ280" i="20" s="1"/>
  <c r="AK280" i="20" s="1"/>
  <c r="AI404" i="20"/>
  <c r="AJ404" i="20" s="1"/>
  <c r="AK404" i="20" s="1"/>
  <c r="AI276" i="20"/>
  <c r="AJ276" i="20" s="1"/>
  <c r="AK276" i="20" s="1"/>
  <c r="AI331" i="20"/>
  <c r="AJ331" i="20" s="1"/>
  <c r="AK331" i="20" s="1"/>
  <c r="AI444" i="20"/>
  <c r="AJ444" i="20" s="1"/>
  <c r="AK444" i="20" s="1"/>
  <c r="AI126" i="20"/>
  <c r="AJ126" i="20" s="1"/>
  <c r="AK126" i="20" s="1"/>
  <c r="AI431" i="20"/>
  <c r="AJ431" i="20" s="1"/>
  <c r="AK431" i="20" s="1"/>
  <c r="AI182" i="20"/>
  <c r="AJ182" i="20" s="1"/>
  <c r="AK182" i="20" s="1"/>
  <c r="AI130" i="20"/>
  <c r="AJ130" i="20" s="1"/>
  <c r="AK130" i="20" s="1"/>
  <c r="AI27" i="20"/>
  <c r="AJ27" i="20" s="1"/>
  <c r="AK27" i="20" s="1"/>
  <c r="AI387" i="20"/>
  <c r="AJ387" i="20"/>
  <c r="AK387" i="20" s="1"/>
  <c r="AI257" i="20"/>
  <c r="AJ257" i="20" s="1"/>
  <c r="AK257" i="20" s="1"/>
  <c r="AI253" i="20"/>
  <c r="AJ253" i="20" s="1"/>
  <c r="AK253" i="20" s="1"/>
  <c r="AI356" i="20"/>
  <c r="AJ356" i="20" s="1"/>
  <c r="AK356" i="20" s="1"/>
  <c r="AI301" i="20"/>
  <c r="AJ301" i="20"/>
  <c r="AK301" i="20" s="1"/>
  <c r="AI309" i="20"/>
  <c r="AJ309" i="20" s="1"/>
  <c r="AK309" i="20" s="1"/>
  <c r="AI247" i="20"/>
  <c r="AJ247" i="20" s="1"/>
  <c r="AK247" i="20" s="1"/>
  <c r="AI32" i="20"/>
  <c r="AJ32" i="20" s="1"/>
  <c r="AK32" i="20" s="1"/>
  <c r="AI377" i="20"/>
  <c r="AJ377" i="20"/>
  <c r="AK377" i="20" s="1"/>
  <c r="AI313" i="20"/>
  <c r="AJ313" i="20" s="1"/>
  <c r="AK313" i="20" s="1"/>
  <c r="AI383" i="20"/>
  <c r="AJ383" i="20" s="1"/>
  <c r="AK383" i="20" s="1"/>
  <c r="AI453" i="20"/>
  <c r="AJ453" i="20" s="1"/>
  <c r="AK453" i="20" s="1"/>
  <c r="AI473" i="20"/>
  <c r="AJ473" i="20" s="1"/>
  <c r="AK473" i="20" s="1"/>
  <c r="AI161" i="20"/>
  <c r="AJ161" i="20" s="1"/>
  <c r="AK161" i="20" s="1"/>
  <c r="AI109" i="20"/>
  <c r="AJ109" i="20" s="1"/>
  <c r="AK109" i="20" s="1"/>
  <c r="AI299" i="20"/>
  <c r="AJ299" i="20" s="1"/>
  <c r="AK299" i="20" s="1"/>
  <c r="AI365" i="20"/>
  <c r="AJ365" i="20"/>
  <c r="AK365" i="20" s="1"/>
  <c r="AI59" i="20"/>
  <c r="AJ59" i="20" s="1"/>
  <c r="AK59" i="20" s="1"/>
  <c r="AI502" i="20"/>
  <c r="AJ502" i="20" s="1"/>
  <c r="AK502" i="20" s="1"/>
  <c r="AI178" i="20"/>
  <c r="AJ178" i="20" s="1"/>
  <c r="AK178" i="20" s="1"/>
  <c r="AI115" i="20"/>
  <c r="AJ115" i="20" s="1"/>
  <c r="AK115" i="20" s="1"/>
  <c r="AI220" i="20"/>
  <c r="AJ220" i="20" s="1"/>
  <c r="AK220" i="20" s="1"/>
  <c r="AI16" i="20"/>
  <c r="AJ16" i="20" s="1"/>
  <c r="AK16" i="20" s="1"/>
  <c r="AI411" i="20"/>
  <c r="AJ411" i="20" s="1"/>
  <c r="AK411" i="20" s="1"/>
  <c r="AI372" i="20"/>
  <c r="AJ372" i="20"/>
  <c r="AK372" i="20" s="1"/>
  <c r="AI57" i="20"/>
  <c r="AJ57" i="20" s="1"/>
  <c r="AK57" i="20" s="1"/>
  <c r="AI317" i="20"/>
  <c r="AJ317" i="20" s="1"/>
  <c r="AK317" i="20" s="1"/>
  <c r="AI208" i="20"/>
  <c r="AJ208" i="20" s="1"/>
  <c r="AK208" i="20" s="1"/>
  <c r="AI402" i="20"/>
  <c r="AJ402" i="20" s="1"/>
  <c r="AK402" i="20" s="1"/>
  <c r="AI488" i="20"/>
  <c r="AJ488" i="20" s="1"/>
  <c r="AK488" i="20" s="1"/>
  <c r="AI482" i="20"/>
  <c r="AJ482" i="20" s="1"/>
  <c r="AK482" i="20" s="1"/>
  <c r="AI283" i="20"/>
  <c r="AJ283" i="20" s="1"/>
  <c r="AK283" i="20" s="1"/>
  <c r="AI241" i="20"/>
  <c r="AJ241" i="20"/>
  <c r="AK241" i="20" s="1"/>
  <c r="AI324" i="20"/>
  <c r="AJ324" i="20" s="1"/>
  <c r="AK324" i="20" s="1"/>
  <c r="AI250" i="20"/>
  <c r="AJ250" i="20" s="1"/>
  <c r="AK250" i="20" s="1"/>
  <c r="AI164" i="20"/>
  <c r="AJ164" i="20" s="1"/>
  <c r="AK164" i="20" s="1"/>
  <c r="AI284" i="20"/>
  <c r="AJ284" i="20" s="1"/>
  <c r="AK284" i="20" s="1"/>
  <c r="AI287" i="20"/>
  <c r="AJ287" i="20" s="1"/>
  <c r="AK287" i="20" s="1"/>
  <c r="AI274" i="20"/>
  <c r="AJ274" i="20" s="1"/>
  <c r="AK274" i="20" s="1"/>
  <c r="AI238" i="20"/>
  <c r="AJ238" i="20" s="1"/>
  <c r="AK238" i="20" s="1"/>
  <c r="AI174" i="20"/>
  <c r="AJ174" i="20" s="1"/>
  <c r="AK174" i="20" s="1"/>
  <c r="AI239" i="20"/>
  <c r="AJ239" i="20" s="1"/>
  <c r="AK239" i="20" s="1"/>
  <c r="AI155" i="20"/>
  <c r="AJ155" i="20" s="1"/>
  <c r="AK155" i="20" s="1"/>
  <c r="AI337" i="20"/>
  <c r="AJ337" i="20" s="1"/>
  <c r="AK337" i="20" s="1"/>
  <c r="AI293" i="20"/>
  <c r="AJ293" i="20" s="1"/>
  <c r="AK293" i="20" s="1"/>
  <c r="AI243" i="20"/>
  <c r="AJ243" i="20" s="1"/>
  <c r="AK243" i="20" s="1"/>
  <c r="AI223" i="20"/>
  <c r="AJ223" i="20" s="1"/>
  <c r="AK223" i="20" s="1"/>
  <c r="AI181" i="20"/>
  <c r="AJ181" i="20" s="1"/>
  <c r="AK181" i="20" s="1"/>
  <c r="AI217" i="20"/>
  <c r="AJ217" i="20"/>
  <c r="AK217" i="20" s="1"/>
  <c r="AI230" i="20"/>
  <c r="AJ230" i="20" s="1"/>
  <c r="AK230" i="20" s="1"/>
  <c r="AI168" i="20"/>
  <c r="AJ168" i="20" s="1"/>
  <c r="AK168" i="20" s="1"/>
  <c r="AI403" i="20"/>
  <c r="AJ403" i="20" s="1"/>
  <c r="AK403" i="20" s="1"/>
  <c r="AI363" i="20"/>
  <c r="AJ363" i="20"/>
  <c r="AK363" i="20" s="1"/>
  <c r="AI423" i="20"/>
  <c r="AJ423" i="20" s="1"/>
  <c r="AK423" i="20" s="1"/>
  <c r="AI224" i="20"/>
  <c r="AJ224" i="20" s="1"/>
  <c r="AK224" i="20" s="1"/>
  <c r="AI206" i="20"/>
  <c r="AJ206" i="20" s="1"/>
  <c r="AK206" i="20" s="1"/>
  <c r="AI148" i="20"/>
  <c r="AJ148" i="20" s="1"/>
  <c r="AK148" i="20" s="1"/>
  <c r="AI55" i="20"/>
  <c r="AJ55" i="20" s="1"/>
  <c r="AK55" i="20" s="1"/>
  <c r="AI450" i="20"/>
  <c r="AJ450" i="20" s="1"/>
  <c r="AK450" i="20" s="1"/>
  <c r="AI352" i="20"/>
  <c r="AJ352" i="20" s="1"/>
  <c r="AK352" i="20" s="1"/>
  <c r="AI86" i="20"/>
  <c r="AJ86" i="20" s="1"/>
  <c r="AK86" i="20" s="1"/>
  <c r="AI198" i="20"/>
  <c r="AJ198" i="20" s="1"/>
  <c r="AK198" i="20" s="1"/>
  <c r="AI268" i="20"/>
  <c r="AJ268" i="20" s="1"/>
  <c r="AK268" i="20" s="1"/>
  <c r="AI236" i="20"/>
  <c r="AJ236" i="20" s="1"/>
  <c r="AK236" i="20" s="1"/>
  <c r="AI149" i="20"/>
  <c r="AJ149" i="20"/>
  <c r="AK149" i="20" s="1"/>
  <c r="AI53" i="20"/>
  <c r="AJ53" i="20" s="1"/>
  <c r="AK53" i="20" s="1"/>
  <c r="AI418" i="20"/>
  <c r="AJ418" i="20" s="1"/>
  <c r="AK418" i="20" s="1"/>
  <c r="AI394" i="20"/>
  <c r="AJ394" i="20" s="1"/>
  <c r="AK394" i="20" s="1"/>
  <c r="AI406" i="20"/>
  <c r="AJ406" i="20"/>
  <c r="AK406" i="20" s="1"/>
  <c r="AI439" i="20"/>
  <c r="AJ439" i="20" s="1"/>
  <c r="AK439" i="20" s="1"/>
  <c r="AI339" i="20"/>
  <c r="AJ339" i="20" s="1"/>
  <c r="AK339" i="20" s="1"/>
  <c r="AI170" i="20"/>
  <c r="AJ170" i="20" s="1"/>
  <c r="AK170" i="20" s="1"/>
  <c r="AI318" i="20"/>
  <c r="AJ318" i="20"/>
  <c r="AK318" i="20" s="1"/>
  <c r="AI391" i="20"/>
  <c r="AJ391" i="20" s="1"/>
  <c r="AK391" i="20" s="1"/>
  <c r="AI240" i="20"/>
  <c r="AJ240" i="20" s="1"/>
  <c r="AK240" i="20" s="1"/>
  <c r="AI458" i="20"/>
  <c r="AJ458" i="20" s="1"/>
  <c r="AK458" i="20" s="1"/>
  <c r="AI144" i="20"/>
  <c r="AJ144" i="20" s="1"/>
  <c r="AK144" i="20" s="1"/>
  <c r="AI408" i="20"/>
  <c r="AJ408" i="20" s="1"/>
  <c r="AK408" i="20" s="1"/>
  <c r="AI358" i="20"/>
  <c r="AJ358" i="20" s="1"/>
  <c r="AK358" i="20" s="1"/>
  <c r="AI103" i="20"/>
  <c r="AJ103" i="20" s="1"/>
  <c r="AK103" i="20" s="1"/>
  <c r="AI295" i="20"/>
  <c r="AJ295" i="20"/>
  <c r="AK295" i="20" s="1"/>
  <c r="AI351" i="20"/>
  <c r="AJ351" i="20" s="1"/>
  <c r="AK351" i="20" s="1"/>
  <c r="AI101" i="20"/>
  <c r="AJ101" i="20" s="1"/>
  <c r="AK101" i="20" s="1"/>
  <c r="AI340" i="20"/>
  <c r="AJ340" i="20" s="1"/>
  <c r="AK340" i="20" s="1"/>
  <c r="AI292" i="20"/>
  <c r="AJ292" i="20" s="1"/>
  <c r="AK292" i="20" s="1"/>
  <c r="AI289" i="20"/>
  <c r="AJ289" i="20" s="1"/>
  <c r="AK289" i="20" s="1"/>
  <c r="AI334" i="20"/>
  <c r="AJ334" i="20" s="1"/>
  <c r="AK334" i="20" s="1"/>
  <c r="AI463" i="20"/>
  <c r="AJ463" i="20" s="1"/>
  <c r="AK463" i="20" s="1"/>
  <c r="AI199" i="20"/>
  <c r="AJ199" i="20"/>
  <c r="AK199" i="20" s="1"/>
  <c r="AI97" i="20"/>
  <c r="AJ97" i="20" s="1"/>
  <c r="AK97" i="20" s="1"/>
  <c r="AI452" i="20"/>
  <c r="AJ452" i="20" s="1"/>
  <c r="AK452" i="20" s="1"/>
  <c r="AI455" i="20"/>
  <c r="AJ455" i="20" s="1"/>
  <c r="AK455" i="20" s="1"/>
  <c r="AI478" i="20"/>
  <c r="AJ478" i="20" s="1"/>
  <c r="AK478" i="20" s="1"/>
  <c r="AI436" i="20"/>
  <c r="AJ436" i="20" s="1"/>
  <c r="AK436" i="20" s="1"/>
  <c r="AI216" i="20"/>
  <c r="AJ216" i="20" s="1"/>
  <c r="AK216" i="20" s="1"/>
  <c r="AI215" i="20"/>
  <c r="AJ215" i="20" s="1"/>
  <c r="AK215" i="20" s="1"/>
  <c r="AI294" i="20"/>
  <c r="AJ294" i="20"/>
  <c r="AK294" i="20" s="1"/>
  <c r="AI414" i="20"/>
  <c r="AJ414" i="20" s="1"/>
  <c r="AK414" i="20" s="1"/>
  <c r="AI265" i="20"/>
  <c r="AJ265" i="20" s="1"/>
  <c r="AK265" i="20" s="1"/>
  <c r="AI229" i="20"/>
  <c r="AJ229" i="20" s="1"/>
  <c r="AK229" i="20" s="1"/>
  <c r="AI348" i="20"/>
  <c r="AJ348" i="20" s="1"/>
  <c r="AK348" i="20" s="1"/>
  <c r="AI481" i="20"/>
  <c r="AJ481" i="20" s="1"/>
  <c r="AK481" i="20" s="1"/>
  <c r="AI222" i="20"/>
  <c r="AJ222" i="20" s="1"/>
  <c r="AK222" i="20" s="1"/>
  <c r="AI454" i="20"/>
  <c r="AJ454" i="20" s="1"/>
  <c r="AK454" i="20" s="1"/>
  <c r="AI62" i="20"/>
  <c r="AJ62" i="20" s="1"/>
  <c r="AK62" i="20" s="1"/>
  <c r="AI74" i="20"/>
  <c r="AJ74" i="20" s="1"/>
  <c r="AK74" i="20" s="1"/>
  <c r="AI470" i="20"/>
  <c r="AJ470" i="20" s="1"/>
  <c r="AK470" i="20" s="1"/>
  <c r="AI321" i="20"/>
  <c r="AJ321" i="20" s="1"/>
  <c r="AK321" i="20" s="1"/>
  <c r="AI320" i="20"/>
  <c r="AJ320" i="20" s="1"/>
  <c r="AK320" i="20" s="1"/>
  <c r="AI435" i="20"/>
  <c r="AJ435" i="20" s="1"/>
  <c r="AK435" i="20" s="1"/>
  <c r="AI81" i="20"/>
  <c r="AJ81" i="20" s="1"/>
  <c r="AK81" i="20" s="1"/>
  <c r="AI107" i="20"/>
  <c r="AJ107" i="20" s="1"/>
  <c r="AK107" i="20" s="1"/>
  <c r="AI129" i="20"/>
  <c r="AJ129" i="20"/>
  <c r="AK129" i="20" s="1"/>
  <c r="AI146" i="20"/>
  <c r="AJ146" i="20" s="1"/>
  <c r="AK146" i="20" s="1"/>
  <c r="AI261" i="20"/>
  <c r="AJ261" i="20" s="1"/>
  <c r="AK261" i="20" s="1"/>
  <c r="AI43" i="20"/>
  <c r="AJ43" i="20" s="1"/>
  <c r="AK43" i="20" s="1"/>
  <c r="AI131" i="20"/>
  <c r="AJ131" i="20"/>
  <c r="AK131" i="20" s="1"/>
  <c r="AI153" i="20"/>
  <c r="AJ153" i="20" s="1"/>
  <c r="AK153" i="20" s="1"/>
  <c r="AI194" i="20"/>
  <c r="AJ194" i="20" s="1"/>
  <c r="AK194" i="20" s="1"/>
  <c r="AI346" i="20"/>
  <c r="AJ346" i="20" s="1"/>
  <c r="AK346" i="20" s="1"/>
  <c r="AI350" i="20"/>
  <c r="AJ350" i="20" s="1"/>
  <c r="AK350" i="20" s="1"/>
  <c r="AI24" i="20"/>
  <c r="AJ24" i="20" s="1"/>
  <c r="AK24" i="20" s="1"/>
  <c r="AI311" i="20"/>
  <c r="AJ311" i="20" s="1"/>
  <c r="AK311" i="20" s="1"/>
  <c r="AI291" i="20"/>
  <c r="AJ291" i="20" s="1"/>
  <c r="AK291" i="20" s="1"/>
  <c r="AI416" i="20"/>
  <c r="AJ416" i="20" s="1"/>
  <c r="AK416" i="20" s="1"/>
  <c r="AI245" i="20"/>
  <c r="AJ245" i="20" s="1"/>
  <c r="AK245" i="20" s="1"/>
  <c r="AI349" i="20"/>
  <c r="AJ349" i="20" s="1"/>
  <c r="AK349" i="20" s="1"/>
  <c r="AI456" i="20"/>
  <c r="AJ456" i="20" s="1"/>
  <c r="AK456" i="20" s="1"/>
  <c r="AI29" i="20"/>
  <c r="AJ29" i="20"/>
  <c r="AK29" i="20" s="1"/>
  <c r="AI180" i="20"/>
  <c r="AJ180" i="20" s="1"/>
  <c r="AK180" i="20" s="1"/>
  <c r="AI226" i="20"/>
  <c r="AJ226" i="20" s="1"/>
  <c r="AK226" i="20" s="1"/>
  <c r="AI277" i="20"/>
  <c r="AJ277" i="20" s="1"/>
  <c r="AK277" i="20" s="1"/>
  <c r="AI98" i="20"/>
  <c r="AJ98" i="20"/>
  <c r="AK98" i="20" s="1"/>
  <c r="AI329" i="20"/>
  <c r="AJ329" i="20" s="1"/>
  <c r="AK329" i="20" s="1"/>
  <c r="AI385" i="20"/>
  <c r="AJ385" i="20" s="1"/>
  <c r="AK385" i="20" s="1"/>
  <c r="AI134" i="20"/>
  <c r="AJ134" i="20" s="1"/>
  <c r="AK134" i="20" s="1"/>
  <c r="AI154" i="20"/>
  <c r="AJ154" i="20"/>
  <c r="AK154" i="20" s="1"/>
  <c r="AI84" i="20"/>
  <c r="AJ84" i="20" s="1"/>
  <c r="AK84" i="20" s="1"/>
  <c r="AI231" i="20"/>
  <c r="AJ231" i="20" s="1"/>
  <c r="AK231" i="20" s="1"/>
  <c r="AI157" i="20"/>
  <c r="AJ157" i="20" s="1"/>
  <c r="AK157" i="20" s="1"/>
  <c r="AI232" i="20"/>
  <c r="AJ232" i="20" s="1"/>
  <c r="AK232" i="20" s="1"/>
  <c r="AI172" i="20"/>
  <c r="AJ172" i="20" s="1"/>
  <c r="AK172" i="20" s="1"/>
  <c r="AI375" i="20"/>
  <c r="AJ375" i="20" s="1"/>
  <c r="AK375" i="20" s="1"/>
  <c r="AI322" i="20"/>
  <c r="AJ322" i="20" s="1"/>
  <c r="AK322" i="20" s="1"/>
  <c r="AI302" i="20"/>
  <c r="AJ302" i="20"/>
  <c r="AK302" i="20" s="1"/>
  <c r="AI392" i="20"/>
  <c r="AJ392" i="20" s="1"/>
  <c r="AK392" i="20" s="1"/>
  <c r="AI364" i="20"/>
  <c r="AJ364" i="20" s="1"/>
  <c r="AK364" i="20" s="1"/>
  <c r="AI94" i="20"/>
  <c r="AJ94" i="20" s="1"/>
  <c r="AK94" i="20" s="1"/>
  <c r="AI427" i="20"/>
  <c r="AJ427" i="20" s="1"/>
  <c r="AK427" i="20" s="1"/>
  <c r="AI252" i="20"/>
  <c r="AJ252" i="20" s="1"/>
  <c r="AK252" i="20" s="1"/>
  <c r="AI108" i="20"/>
  <c r="AJ108" i="20" s="1"/>
  <c r="AK108" i="20" s="1"/>
  <c r="AI386" i="20"/>
  <c r="AJ386" i="20" s="1"/>
  <c r="AK386" i="20" s="1"/>
  <c r="AI179" i="20"/>
  <c r="AJ179" i="20"/>
  <c r="AK179" i="20" s="1"/>
  <c r="AI150" i="20"/>
  <c r="AJ150" i="20" s="1"/>
  <c r="AK150" i="20" s="1"/>
  <c r="AI75" i="20"/>
  <c r="AJ75" i="20" s="1"/>
  <c r="AK75" i="20" s="1"/>
  <c r="AI14" i="20"/>
  <c r="AJ14" i="20" s="1"/>
  <c r="AK14" i="20" s="1"/>
  <c r="AI93" i="20"/>
  <c r="AJ93" i="20" s="1"/>
  <c r="AK93" i="20" s="1"/>
  <c r="AI438" i="20"/>
  <c r="AJ438" i="20" s="1"/>
  <c r="AK438" i="20" s="1"/>
  <c r="AI489" i="20"/>
  <c r="AJ489" i="20" s="1"/>
  <c r="AK489" i="20" s="1"/>
  <c r="AI159" i="20"/>
  <c r="AJ159" i="20" s="1"/>
  <c r="AK159" i="20" s="1"/>
  <c r="AI244" i="20"/>
  <c r="AJ244" i="20"/>
  <c r="AK244" i="20" s="1"/>
  <c r="AI278" i="20"/>
  <c r="AJ278" i="20" s="1"/>
  <c r="AK278" i="20" s="1"/>
  <c r="AI315" i="20"/>
  <c r="AJ315" i="20" s="1"/>
  <c r="AK315" i="20" s="1"/>
  <c r="AI175" i="20"/>
  <c r="AJ175" i="20" s="1"/>
  <c r="AK175" i="20" s="1"/>
  <c r="AI258" i="20"/>
  <c r="AJ258" i="20" s="1"/>
  <c r="AK258" i="20" s="1"/>
  <c r="AI77" i="20"/>
  <c r="AJ77" i="20" s="1"/>
  <c r="AK77" i="20" s="1"/>
  <c r="AI214" i="20"/>
  <c r="AJ214" i="20" s="1"/>
  <c r="AK214" i="20" s="1"/>
  <c r="AI271" i="20"/>
  <c r="AJ271" i="20" s="1"/>
  <c r="AK271" i="20" s="1"/>
  <c r="AI242" i="20"/>
  <c r="AJ242" i="20" s="1"/>
  <c r="AK242" i="20" s="1"/>
  <c r="AI368" i="20"/>
  <c r="AJ368" i="20" s="1"/>
  <c r="AK368" i="20" s="1"/>
  <c r="AI437" i="20"/>
  <c r="AJ437" i="20" s="1"/>
  <c r="AK437" i="20" s="1"/>
  <c r="AI281" i="20"/>
  <c r="AJ281" i="20" s="1"/>
  <c r="AK281" i="20" s="1"/>
  <c r="AI296" i="20"/>
  <c r="AJ296" i="20"/>
  <c r="AK296" i="20" s="1"/>
  <c r="AI264" i="20"/>
  <c r="AJ264" i="20" s="1"/>
  <c r="AK264" i="20" s="1"/>
  <c r="AI381" i="20"/>
  <c r="AJ381" i="20" s="1"/>
  <c r="AK381" i="20" s="1"/>
  <c r="AI227" i="20"/>
  <c r="AJ227" i="20" s="1"/>
  <c r="AK227" i="20" s="1"/>
  <c r="AI306" i="20"/>
  <c r="AJ306" i="20"/>
  <c r="AK306" i="20" s="1"/>
  <c r="AI366" i="20"/>
  <c r="AJ366" i="20" s="1"/>
  <c r="AK366" i="20" s="1"/>
  <c r="AI269" i="20"/>
  <c r="AJ269" i="20" s="1"/>
  <c r="AK269" i="20" s="1"/>
  <c r="AI310" i="20"/>
  <c r="AJ310" i="20" s="1"/>
  <c r="AK310" i="20" s="1"/>
  <c r="AI135" i="20"/>
  <c r="AJ135" i="20" s="1"/>
  <c r="AK135" i="20" s="1"/>
  <c r="AI332" i="20"/>
  <c r="AJ332" i="20" s="1"/>
  <c r="AK332" i="20" s="1"/>
  <c r="AI173" i="20"/>
  <c r="AJ173" i="20" s="1"/>
  <c r="AK173" i="20" s="1"/>
  <c r="AI279" i="20"/>
  <c r="AJ279" i="20" s="1"/>
  <c r="AK279" i="20" s="1"/>
  <c r="AI319" i="20"/>
  <c r="AJ319" i="20" s="1"/>
  <c r="AK319" i="20" s="1"/>
  <c r="AI388" i="20"/>
  <c r="AJ388" i="20" s="1"/>
  <c r="AK388" i="20" s="1"/>
  <c r="AI335" i="20"/>
  <c r="AJ335" i="20" s="1"/>
  <c r="AK335" i="20" s="1"/>
  <c r="AI476" i="20"/>
  <c r="AJ476" i="20" s="1"/>
  <c r="AK476" i="20" s="1"/>
  <c r="AI200" i="20"/>
  <c r="AJ200" i="20"/>
  <c r="AK200" i="20" s="1"/>
  <c r="AI64" i="20"/>
  <c r="AJ64" i="20" s="1"/>
  <c r="AK64" i="20" s="1"/>
  <c r="AI367" i="20"/>
  <c r="AJ367" i="20" s="1"/>
  <c r="AK367" i="20" s="1"/>
  <c r="AI90" i="20"/>
  <c r="AJ90" i="20" s="1"/>
  <c r="AK90" i="20" s="1"/>
  <c r="AI88" i="20"/>
  <c r="AJ88" i="20"/>
  <c r="AK88" i="20" s="1"/>
  <c r="AI272" i="20"/>
  <c r="AJ272" i="20" s="1"/>
  <c r="AK272" i="20" s="1"/>
  <c r="AI378" i="20"/>
  <c r="AJ378" i="20" s="1"/>
  <c r="AK378" i="20" s="1"/>
  <c r="AI37" i="20"/>
  <c r="AJ37" i="20" s="1"/>
  <c r="AK37" i="20" s="1"/>
  <c r="AI443" i="20"/>
  <c r="AJ443" i="20" s="1"/>
  <c r="AK443" i="20" s="1"/>
  <c r="AI171" i="20"/>
  <c r="AJ171" i="20" s="1"/>
  <c r="AK171" i="20" s="1"/>
  <c r="AI399" i="20"/>
  <c r="AJ399" i="20" s="1"/>
  <c r="AK399" i="20" s="1"/>
  <c r="AI203" i="20"/>
  <c r="AJ203" i="20" s="1"/>
  <c r="AK203" i="20" s="1"/>
  <c r="AI228" i="20"/>
  <c r="AJ228" i="20" s="1"/>
  <c r="AK228" i="20" s="1"/>
  <c r="AI477" i="20"/>
  <c r="AJ477" i="20" s="1"/>
  <c r="AK477" i="20" s="1"/>
  <c r="AI213" i="20"/>
  <c r="AJ213" i="20" s="1"/>
  <c r="AK213" i="20" s="1"/>
  <c r="AI92" i="20"/>
  <c r="AJ92" i="20" s="1"/>
  <c r="AK92" i="20" s="1"/>
  <c r="AI412" i="20"/>
  <c r="AJ412" i="20"/>
  <c r="AK412" i="20" s="1"/>
  <c r="AI118" i="20"/>
  <c r="AJ118" i="20" s="1"/>
  <c r="AK118" i="20" s="1"/>
  <c r="AI480" i="20"/>
  <c r="AJ480" i="20" s="1"/>
  <c r="AK480" i="20" s="1"/>
  <c r="AI419" i="20"/>
  <c r="AJ419" i="20" s="1"/>
  <c r="AK419" i="20" s="1"/>
  <c r="AI354" i="20"/>
  <c r="AJ354" i="20"/>
  <c r="AK354" i="20" s="1"/>
  <c r="AI67" i="20"/>
  <c r="AJ67" i="20" s="1"/>
  <c r="AK67" i="20" s="1"/>
  <c r="AI112" i="20"/>
  <c r="AJ112" i="20" s="1"/>
  <c r="AK112" i="20" s="1"/>
  <c r="AI177" i="20"/>
  <c r="AJ177" i="20" s="1"/>
  <c r="AK177" i="20" s="1"/>
  <c r="AI69" i="20"/>
  <c r="AJ69" i="20" s="1"/>
  <c r="AK69" i="20" s="1"/>
  <c r="AI42" i="20"/>
  <c r="AJ42" i="20" s="1"/>
  <c r="AK42" i="20" s="1"/>
  <c r="AI195" i="20"/>
  <c r="AJ195" i="20" s="1"/>
  <c r="AK195" i="20" s="1"/>
  <c r="AI492" i="20"/>
  <c r="AJ492" i="20" s="1"/>
  <c r="AK492" i="20" s="1"/>
  <c r="AI484" i="20"/>
  <c r="AJ484" i="20" s="1"/>
  <c r="AK484" i="20" s="1"/>
  <c r="AI428" i="20"/>
  <c r="AJ428" i="20" s="1"/>
  <c r="AK428" i="20" s="1"/>
  <c r="AI83" i="20"/>
  <c r="AJ83" i="20" s="1"/>
  <c r="AK83" i="20" s="1"/>
  <c r="AI21" i="20"/>
  <c r="AJ21" i="20" s="1"/>
  <c r="AK21" i="20" s="1"/>
  <c r="AI338" i="20"/>
  <c r="AJ338" i="20"/>
  <c r="AK338" i="20" s="1"/>
  <c r="AI117" i="20"/>
  <c r="AJ117" i="20" s="1"/>
  <c r="AK117" i="20" s="1"/>
  <c r="AI78" i="20"/>
  <c r="AJ78" i="20" s="1"/>
  <c r="AK78" i="20" s="1"/>
  <c r="AI432" i="20"/>
  <c r="AJ432" i="20" s="1"/>
  <c r="AK432" i="20" s="1"/>
  <c r="AI124" i="20"/>
  <c r="AJ124" i="20"/>
  <c r="AK124" i="20" s="1"/>
  <c r="AI474" i="20"/>
  <c r="AJ474" i="20" s="1"/>
  <c r="AK474" i="20" s="1"/>
  <c r="AI128" i="20"/>
  <c r="AJ128" i="20" s="1"/>
  <c r="AK128" i="20" s="1"/>
  <c r="AI466" i="20"/>
  <c r="AJ466" i="20" s="1"/>
  <c r="AK466" i="20" s="1"/>
  <c r="AI475" i="20"/>
  <c r="AJ475" i="20" s="1"/>
  <c r="AK475" i="20" s="1"/>
  <c r="AI197" i="20"/>
  <c r="AJ197" i="20" s="1"/>
  <c r="AK197" i="20" s="1"/>
  <c r="AI434" i="20"/>
  <c r="AJ434" i="20" s="1"/>
  <c r="AK434" i="20" s="1"/>
  <c r="AI100" i="20"/>
  <c r="AJ100" i="20" s="1"/>
  <c r="AK100" i="20" s="1"/>
  <c r="AI273" i="20"/>
  <c r="AJ273" i="20" s="1"/>
  <c r="AK273" i="20" s="1"/>
  <c r="AI235" i="20"/>
  <c r="AJ235" i="20" s="1"/>
  <c r="AK235" i="20" s="1"/>
  <c r="AI259" i="20"/>
  <c r="AJ259" i="20" s="1"/>
  <c r="AK259" i="20" s="1"/>
  <c r="AI201" i="20"/>
  <c r="AJ201" i="20" s="1"/>
  <c r="AK201" i="20" s="1"/>
  <c r="AI397" i="20"/>
  <c r="AJ397" i="20"/>
  <c r="AK397" i="20" s="1"/>
  <c r="AI156" i="20"/>
  <c r="AJ156" i="20" s="1"/>
  <c r="AK156" i="20" s="1"/>
  <c r="AI307" i="20"/>
  <c r="AJ307" i="20" s="1"/>
  <c r="AK307" i="20" s="1"/>
  <c r="AI343" i="20"/>
  <c r="AJ343" i="20" s="1"/>
  <c r="AK343" i="20" s="1"/>
  <c r="AI298" i="20"/>
  <c r="AJ298" i="20"/>
  <c r="AK298" i="20" s="1"/>
  <c r="AI359" i="20"/>
  <c r="AJ359" i="20" s="1"/>
  <c r="AK359" i="20" s="1"/>
  <c r="AI357" i="20"/>
  <c r="AJ357" i="20" s="1"/>
  <c r="AK357" i="20" s="1"/>
  <c r="AI237" i="20"/>
  <c r="AJ237" i="20" s="1"/>
  <c r="AK237" i="20" s="1"/>
  <c r="AI262" i="20"/>
  <c r="AJ262" i="20" s="1"/>
  <c r="AK262" i="20" s="1"/>
  <c r="AI80" i="20"/>
  <c r="AJ80" i="20" s="1"/>
  <c r="AK80" i="20" s="1"/>
  <c r="AI189" i="20"/>
  <c r="AJ189" i="20" s="1"/>
  <c r="AK189" i="20" s="1"/>
  <c r="AI188" i="20"/>
  <c r="AJ188" i="20" s="1"/>
  <c r="AK188" i="20" s="1"/>
  <c r="AI465" i="20"/>
  <c r="AJ465" i="20" s="1"/>
  <c r="AK465" i="20" s="1"/>
  <c r="AI166" i="20"/>
  <c r="AJ166" i="20" s="1"/>
  <c r="AK166" i="20" s="1"/>
  <c r="AI300" i="20"/>
  <c r="AJ300" i="20" s="1"/>
  <c r="AK300" i="20" s="1"/>
  <c r="AI87" i="20"/>
  <c r="AJ87" i="20" s="1"/>
  <c r="AK87" i="20" s="1"/>
  <c r="AI225" i="20"/>
  <c r="AJ225" i="20"/>
  <c r="AK225" i="20" s="1"/>
  <c r="AI22" i="20"/>
  <c r="AJ22" i="20" s="1"/>
  <c r="AK22" i="20" s="1"/>
  <c r="AI285" i="20"/>
  <c r="AJ285" i="20" s="1"/>
  <c r="AK285" i="20" s="1"/>
  <c r="AI163" i="20"/>
  <c r="AJ163" i="20" s="1"/>
  <c r="AK163" i="20" s="1"/>
  <c r="AI71" i="20"/>
  <c r="AJ71" i="20"/>
  <c r="AK71" i="20" s="1"/>
  <c r="AI447" i="20"/>
  <c r="AJ447" i="20" s="1"/>
  <c r="AK447" i="20" s="1"/>
  <c r="AI345" i="20"/>
  <c r="AJ345" i="20" s="1"/>
  <c r="AK345" i="20" s="1"/>
  <c r="AI54" i="20"/>
  <c r="AJ54" i="20" s="1"/>
  <c r="AK54" i="20" s="1"/>
  <c r="AI68" i="20"/>
  <c r="AJ68" i="20" s="1"/>
  <c r="AK68" i="20" s="1"/>
  <c r="AI191" i="20"/>
  <c r="AJ191" i="20" s="1"/>
  <c r="AK191" i="20" s="1"/>
  <c r="AI47" i="20"/>
  <c r="AJ47" i="20" s="1"/>
  <c r="AK47" i="20" s="1"/>
  <c r="AI451" i="20"/>
  <c r="AJ451" i="20" s="1"/>
  <c r="AK451" i="20" s="1"/>
  <c r="AI464" i="20"/>
  <c r="AJ464" i="20" s="1"/>
  <c r="AK464" i="20" s="1"/>
  <c r="AI30" i="20"/>
  <c r="AJ30" i="20" s="1"/>
  <c r="AK30" i="20" s="1"/>
  <c r="AI34" i="20"/>
  <c r="AJ34" i="20" s="1"/>
  <c r="AK34" i="20" s="1"/>
  <c r="AI467" i="20"/>
  <c r="AJ467" i="20" s="1"/>
  <c r="AK467" i="20" s="1"/>
  <c r="AI49" i="20"/>
  <c r="AJ49" i="20"/>
  <c r="AK49" i="20" s="1"/>
  <c r="AI462" i="20"/>
  <c r="AJ462" i="20" s="1"/>
  <c r="AK462" i="20" s="1"/>
  <c r="AI496" i="20"/>
  <c r="AJ496" i="20" s="1"/>
  <c r="AK496" i="20" s="1"/>
  <c r="AI433" i="20"/>
  <c r="AJ433" i="20" s="1"/>
  <c r="AK433" i="20" s="1"/>
  <c r="AI344" i="20"/>
  <c r="AJ344" i="20"/>
  <c r="AK344" i="20" s="1"/>
  <c r="AI270" i="20"/>
  <c r="AJ270" i="20" s="1"/>
  <c r="AK270" i="20" s="1"/>
  <c r="AI401" i="20"/>
  <c r="AJ401" i="20" s="1"/>
  <c r="AK401" i="20" s="1"/>
  <c r="AI376" i="20"/>
  <c r="AJ376" i="20" s="1"/>
  <c r="AK376" i="20" s="1"/>
  <c r="AI122" i="20"/>
  <c r="AJ122" i="20" s="1"/>
  <c r="AK122" i="20" s="1"/>
  <c r="AI249" i="20"/>
  <c r="AJ249" i="20" s="1"/>
  <c r="AK249" i="20" s="1"/>
  <c r="AI82" i="20"/>
  <c r="AJ82" i="20" s="1"/>
  <c r="AK82" i="20" s="1"/>
  <c r="AI495" i="20"/>
  <c r="AJ495" i="20" s="1"/>
  <c r="AK495" i="20" s="1"/>
  <c r="AI305" i="20"/>
  <c r="AJ305" i="20" s="1"/>
  <c r="AK305" i="20" s="1"/>
  <c r="AI50" i="20"/>
  <c r="AJ50" i="20" s="1"/>
  <c r="AK50" i="20" s="1"/>
  <c r="AI210" i="20"/>
  <c r="AJ210" i="20" s="1"/>
  <c r="AK210" i="20" s="1"/>
  <c r="AI56" i="20"/>
  <c r="AJ56" i="20" s="1"/>
  <c r="AK56" i="20" s="1"/>
  <c r="AI204" i="20"/>
  <c r="AJ204" i="20"/>
  <c r="AK204" i="20" s="1"/>
  <c r="AI395" i="20"/>
  <c r="AJ395" i="20" s="1"/>
  <c r="AK395" i="20" s="1"/>
  <c r="AI389" i="20"/>
  <c r="AJ389" i="20" s="1"/>
  <c r="AK389" i="20" s="1"/>
  <c r="AI487" i="20"/>
  <c r="AJ487" i="20" s="1"/>
  <c r="AK487" i="20" s="1"/>
  <c r="AI323" i="20"/>
  <c r="AJ323" i="20"/>
  <c r="AK323" i="20" s="1"/>
  <c r="AI360" i="20"/>
  <c r="AJ360" i="20" s="1"/>
  <c r="AK360" i="20" s="1"/>
  <c r="AI417" i="20"/>
  <c r="AJ417" i="20" s="1"/>
  <c r="AK417" i="20" s="1"/>
  <c r="AI219" i="20"/>
  <c r="AJ219" i="20" s="1"/>
  <c r="AK219" i="20" s="1"/>
  <c r="AI46" i="20"/>
  <c r="AJ46" i="20" s="1"/>
  <c r="AK46" i="20" s="1"/>
  <c r="AI114" i="20"/>
  <c r="AJ114" i="20" s="1"/>
  <c r="AK114" i="20" s="1"/>
  <c r="AI400" i="20"/>
  <c r="AJ400" i="20" s="1"/>
  <c r="AK400" i="20" s="1"/>
  <c r="AI407" i="20"/>
  <c r="AJ407" i="20" s="1"/>
  <c r="AK407" i="20" s="1"/>
  <c r="AI61" i="20"/>
  <c r="AJ61" i="20" s="1"/>
  <c r="AK61" i="20" s="1"/>
  <c r="AI51" i="20"/>
  <c r="AJ51" i="20" s="1"/>
  <c r="AK51" i="20" s="1"/>
  <c r="AI430" i="20"/>
  <c r="AJ430" i="20" s="1"/>
  <c r="AK430" i="20" s="1"/>
  <c r="AI282" i="20"/>
  <c r="AJ282" i="20" s="1"/>
  <c r="AK282" i="20" s="1"/>
  <c r="AI185" i="20"/>
  <c r="AJ185" i="20"/>
  <c r="AK185" i="20" s="1"/>
  <c r="AI498" i="20"/>
  <c r="AJ498" i="20" s="1"/>
  <c r="AK498" i="20" s="1"/>
  <c r="AI89" i="20"/>
  <c r="AJ89" i="20" s="1"/>
  <c r="AK89" i="20" s="1"/>
  <c r="AI415" i="20"/>
  <c r="AJ415" i="20" s="1"/>
  <c r="AK415" i="20" s="1"/>
  <c r="AI160" i="20"/>
  <c r="AJ160" i="20"/>
  <c r="AK160" i="20" s="1"/>
  <c r="AI28" i="20"/>
  <c r="AJ28" i="20" s="1"/>
  <c r="AK28" i="20" s="1"/>
  <c r="AI479" i="20"/>
  <c r="AJ479" i="20" s="1"/>
  <c r="AK479" i="20" s="1"/>
  <c r="AI41" i="20"/>
  <c r="AJ41" i="20" s="1"/>
  <c r="AK41" i="20" s="1"/>
  <c r="AI501" i="20"/>
  <c r="AJ501" i="20" s="1"/>
  <c r="AK501" i="20" s="1"/>
  <c r="AI19" i="20"/>
  <c r="AJ19" i="20" s="1"/>
  <c r="AK19" i="20" s="1"/>
  <c r="AI17" i="20"/>
  <c r="AJ17" i="20" s="1"/>
  <c r="AK17" i="20" s="1"/>
  <c r="AI504" i="20"/>
  <c r="AJ504" i="20" s="1"/>
  <c r="AK504" i="20" s="1"/>
  <c r="AI38" i="20"/>
  <c r="AJ38" i="20" s="1"/>
  <c r="AK38" i="20" s="1"/>
  <c r="AI506" i="20"/>
  <c r="AJ506" i="20" s="1"/>
  <c r="AK506" i="20" s="1"/>
  <c r="AI327" i="20"/>
  <c r="AJ327" i="20" s="1"/>
  <c r="AK327" i="20" s="1"/>
  <c r="AI398" i="20"/>
  <c r="AJ398" i="20" s="1"/>
  <c r="AK398" i="20" s="1"/>
  <c r="AI73" i="20"/>
  <c r="AJ73" i="20"/>
  <c r="AK73" i="20" s="1"/>
  <c r="AI176" i="20"/>
  <c r="AJ176" i="20" s="1"/>
  <c r="AK176" i="20" s="1"/>
  <c r="AI233" i="20"/>
  <c r="AJ233" i="20" s="1"/>
  <c r="AK233" i="20" s="1"/>
  <c r="AI303" i="20"/>
  <c r="AJ303" i="20" s="1"/>
  <c r="AK303" i="20" s="1"/>
  <c r="AI221" i="20"/>
  <c r="AJ221" i="20"/>
  <c r="AK221" i="20" s="1"/>
  <c r="AI326" i="20"/>
  <c r="AJ326" i="20" s="1"/>
  <c r="AK326" i="20" s="1"/>
  <c r="AI316" i="20"/>
  <c r="AJ316" i="20" s="1"/>
  <c r="AK316" i="20" s="1"/>
  <c r="AI187" i="20"/>
  <c r="AJ187" i="20" s="1"/>
  <c r="AK187" i="20" s="1"/>
  <c r="AI288" i="20"/>
  <c r="AJ288" i="20" s="1"/>
  <c r="AK288" i="20" s="1"/>
  <c r="AI263" i="20"/>
  <c r="AJ263" i="20" s="1"/>
  <c r="AK263" i="20" s="1"/>
  <c r="AI116" i="20"/>
  <c r="AJ116" i="20" s="1"/>
  <c r="AK116" i="20" s="1"/>
  <c r="AI325" i="20"/>
  <c r="AJ325" i="20" s="1"/>
  <c r="AK325" i="20" s="1"/>
  <c r="AI184" i="20"/>
  <c r="AJ184" i="20" s="1"/>
  <c r="AK184" i="20" s="1"/>
  <c r="AI39" i="20"/>
  <c r="AJ39" i="20" s="1"/>
  <c r="AK39" i="20" s="1"/>
  <c r="AI202" i="20"/>
  <c r="AJ202" i="20" s="1"/>
  <c r="AK202" i="20" s="1"/>
  <c r="AI379" i="20"/>
  <c r="AJ379" i="20" s="1"/>
  <c r="AK379" i="20" s="1"/>
  <c r="AI121" i="20"/>
  <c r="AJ121" i="20"/>
  <c r="AK121" i="20" s="1"/>
  <c r="AI297" i="20"/>
  <c r="AJ297" i="20" s="1"/>
  <c r="AK297" i="20" s="1"/>
  <c r="AI266" i="20"/>
  <c r="AJ266" i="20" s="1"/>
  <c r="AK266" i="20" s="1"/>
  <c r="AI370" i="20"/>
  <c r="AJ370" i="20" s="1"/>
  <c r="AK370" i="20" s="1"/>
  <c r="AI361" i="20"/>
  <c r="AJ361" i="20"/>
  <c r="AK361" i="20" s="1"/>
  <c r="AI422" i="20"/>
  <c r="AJ422" i="20" s="1"/>
  <c r="AK422" i="20" s="1"/>
  <c r="AI459" i="20"/>
  <c r="AJ459" i="20" s="1"/>
  <c r="AK459" i="20" s="1"/>
  <c r="AI133" i="20"/>
  <c r="AJ133" i="20" s="1"/>
  <c r="AK133" i="20" s="1"/>
  <c r="AI446" i="20"/>
  <c r="AJ446" i="20" s="1"/>
  <c r="AK446" i="20" s="1"/>
  <c r="AI63" i="20"/>
  <c r="AJ63" i="20" s="1"/>
  <c r="AK63" i="20" s="1"/>
  <c r="AI142" i="20"/>
  <c r="AJ142" i="20" s="1"/>
  <c r="AK142" i="20" s="1"/>
  <c r="AI290" i="20"/>
  <c r="AJ290" i="20" s="1"/>
  <c r="AK290" i="20" s="1"/>
  <c r="AI205" i="20"/>
  <c r="AJ205" i="20" s="1"/>
  <c r="AK205" i="20" s="1"/>
  <c r="AI140" i="20"/>
  <c r="AJ140" i="20" s="1"/>
  <c r="AK140" i="20" s="1"/>
  <c r="AI251" i="20"/>
  <c r="AJ251" i="20" s="1"/>
  <c r="AK251" i="20" s="1"/>
  <c r="AI186" i="20"/>
  <c r="AJ186" i="20" s="1"/>
  <c r="AK186" i="20" s="1"/>
  <c r="AI167" i="20"/>
  <c r="AJ167" i="20"/>
  <c r="AK167" i="20" s="1"/>
  <c r="AI104" i="20"/>
  <c r="AJ104" i="20" s="1"/>
  <c r="AK104" i="20" s="1"/>
  <c r="AI330" i="20"/>
  <c r="AJ330" i="20" s="1"/>
  <c r="AK330" i="20" s="1"/>
  <c r="AI119" i="20"/>
  <c r="AJ119" i="20" s="1"/>
  <c r="AK119" i="20" s="1"/>
  <c r="AI183" i="20"/>
  <c r="AJ183" i="20"/>
  <c r="AK183" i="20" s="1"/>
  <c r="AI120" i="20"/>
  <c r="AJ120" i="20" s="1"/>
  <c r="AK120" i="20" s="1"/>
  <c r="AI132" i="20"/>
  <c r="AJ132" i="20" s="1"/>
  <c r="AK132" i="20" s="1"/>
  <c r="AI497" i="20"/>
  <c r="AJ497" i="20" s="1"/>
  <c r="AK497" i="20" s="1"/>
  <c r="AI246" i="20"/>
  <c r="AJ246" i="20" s="1"/>
  <c r="AK246" i="20" s="1"/>
  <c r="AI353" i="20"/>
  <c r="AJ353" i="20" s="1"/>
  <c r="AK353" i="20" s="1"/>
  <c r="AI448" i="20"/>
  <c r="AJ448" i="20" s="1"/>
  <c r="AK448" i="20" s="1"/>
  <c r="AI111" i="20"/>
  <c r="AJ111" i="20" s="1"/>
  <c r="AK111" i="20" s="1"/>
  <c r="AI260" i="20"/>
  <c r="AJ260" i="20" s="1"/>
  <c r="AK260" i="20" s="1"/>
  <c r="AI165" i="20"/>
  <c r="AJ165" i="20" s="1"/>
  <c r="AK165" i="20" s="1"/>
  <c r="AI96" i="20"/>
  <c r="AJ96" i="20" s="1"/>
  <c r="AK96" i="20" s="1"/>
  <c r="AI58" i="20"/>
  <c r="AJ58" i="20" s="1"/>
  <c r="AK58" i="20" s="1"/>
  <c r="AI31" i="20"/>
  <c r="AJ31" i="20"/>
  <c r="AK31" i="20" s="1"/>
  <c r="AI424" i="20"/>
  <c r="AJ424" i="20" s="1"/>
  <c r="AK424" i="20" s="1"/>
  <c r="AI218" i="20"/>
  <c r="AJ218" i="20" s="1"/>
  <c r="AK218" i="20" s="1"/>
  <c r="AI342" i="20"/>
  <c r="AJ342" i="20" s="1"/>
  <c r="AK342" i="20" s="1"/>
  <c r="AI192" i="20"/>
  <c r="AJ192" i="20"/>
  <c r="AK192" i="20" s="1"/>
  <c r="AI138" i="20"/>
  <c r="AJ138" i="20" s="1"/>
  <c r="AK138" i="20" s="1"/>
  <c r="AI254" i="20"/>
  <c r="AJ254" i="20" s="1"/>
  <c r="AK254" i="20" s="1"/>
  <c r="AI373" i="20"/>
  <c r="AJ373" i="20" s="1"/>
  <c r="AK373" i="20" s="1"/>
  <c r="AI169" i="20"/>
  <c r="AJ169" i="20" s="1"/>
  <c r="AK169" i="20" s="1"/>
  <c r="AI333" i="20"/>
  <c r="AJ333" i="20" s="1"/>
  <c r="AK333" i="20" s="1"/>
  <c r="AI314" i="20"/>
  <c r="AJ314" i="20" s="1"/>
  <c r="AK314" i="20" s="1"/>
  <c r="AI143" i="20"/>
  <c r="AJ143" i="20" s="1"/>
  <c r="AK143" i="20" s="1"/>
  <c r="AI66" i="20"/>
  <c r="AJ66" i="20" s="1"/>
  <c r="AK66" i="20" s="1"/>
  <c r="AI79" i="20"/>
  <c r="AJ79" i="20" s="1"/>
  <c r="AK79" i="20" s="1"/>
  <c r="AI469" i="20"/>
  <c r="AJ469" i="20" s="1"/>
  <c r="AK469" i="20" s="1"/>
  <c r="AI193" i="20"/>
  <c r="AJ193" i="20" s="1"/>
  <c r="AK193" i="20" s="1"/>
  <c r="AI286" i="20"/>
  <c r="AJ286" i="20"/>
  <c r="AK286" i="20" s="1"/>
  <c r="AI99" i="20"/>
  <c r="AJ99" i="20" s="1"/>
  <c r="AK99" i="20" s="1"/>
  <c r="AI137" i="20"/>
  <c r="AJ137" i="20" s="1"/>
  <c r="AK137" i="20" s="1"/>
  <c r="AI91" i="20"/>
  <c r="AJ91" i="20" s="1"/>
  <c r="AK91" i="20" s="1"/>
  <c r="AI162" i="20"/>
  <c r="AJ162" i="20"/>
  <c r="AK162" i="20" s="1"/>
  <c r="AI384" i="20"/>
  <c r="AJ384" i="20" s="1"/>
  <c r="AK384" i="20" s="1"/>
  <c r="AI95" i="20"/>
  <c r="AJ95" i="20" s="1"/>
  <c r="AK95" i="20" s="1"/>
  <c r="AI72" i="20"/>
  <c r="AJ72" i="20" s="1"/>
  <c r="AK72" i="20" s="1"/>
  <c r="AI76" i="20"/>
  <c r="AJ76" i="20" s="1"/>
  <c r="AK76" i="20" s="1"/>
  <c r="AI390" i="20"/>
  <c r="AJ390" i="20" s="1"/>
  <c r="AK390" i="20" s="1"/>
  <c r="AI207" i="20"/>
  <c r="AJ207" i="20" s="1"/>
  <c r="AK207" i="20" s="1"/>
  <c r="AI209" i="20"/>
  <c r="AJ209" i="20" s="1"/>
  <c r="AK209" i="20" s="1"/>
  <c r="AI393" i="20"/>
  <c r="AJ393" i="20" s="1"/>
  <c r="AK393" i="20" s="1"/>
  <c r="AI44" i="20"/>
  <c r="AJ44" i="20" s="1"/>
  <c r="AK44" i="20" s="1"/>
  <c r="AI308" i="20"/>
  <c r="AJ308" i="20" s="1"/>
  <c r="AK308" i="20" s="1"/>
  <c r="AI106" i="20"/>
  <c r="AJ106" i="20" s="1"/>
  <c r="AK106" i="20" s="1"/>
  <c r="AI429" i="20"/>
  <c r="AJ429" i="20"/>
  <c r="AK429" i="20" s="1"/>
  <c r="AI382" i="20"/>
  <c r="AJ382" i="20" s="1"/>
  <c r="AK382" i="20" s="1"/>
  <c r="AI442" i="20"/>
  <c r="AJ442" i="20" s="1"/>
  <c r="AK442" i="20" s="1"/>
  <c r="AI147" i="20"/>
  <c r="AJ147" i="20" s="1"/>
  <c r="AK147" i="20" s="1"/>
  <c r="AI123" i="20"/>
  <c r="AJ123" i="20"/>
  <c r="AK123" i="20" s="1"/>
  <c r="AI371" i="20"/>
  <c r="AJ371" i="20" s="1"/>
  <c r="AK371" i="20" s="1"/>
  <c r="AI85" i="20"/>
  <c r="AJ85" i="20" s="1"/>
  <c r="AK85" i="20" s="1"/>
  <c r="AI65" i="20"/>
  <c r="AJ65" i="20" s="1"/>
  <c r="AK65" i="20" s="1"/>
  <c r="AI304" i="20"/>
  <c r="AJ304" i="20" s="1"/>
  <c r="AK304" i="20" s="1"/>
  <c r="AI312" i="20"/>
  <c r="AJ312" i="20" s="1"/>
  <c r="AK312" i="20" s="1"/>
  <c r="AI35" i="20"/>
  <c r="AJ35" i="20" s="1"/>
  <c r="AK35" i="20" s="1"/>
  <c r="AI33" i="20"/>
  <c r="AJ33" i="20" s="1"/>
  <c r="AK33" i="20" s="1"/>
  <c r="AI113" i="20"/>
  <c r="AJ113" i="20" s="1"/>
  <c r="AK113" i="20" s="1"/>
  <c r="AI483" i="20"/>
  <c r="AJ483" i="20" s="1"/>
  <c r="AK483" i="20" s="1"/>
  <c r="AI105" i="20"/>
  <c r="AJ105" i="20" s="1"/>
  <c r="AK105" i="20" s="1"/>
  <c r="AI255" i="20"/>
  <c r="AJ255" i="20" s="1"/>
  <c r="AK255" i="20" s="1"/>
  <c r="AI212" i="20"/>
  <c r="AJ212" i="20"/>
  <c r="AK212" i="20" s="1"/>
  <c r="AI472" i="20"/>
  <c r="AJ472" i="20" s="1"/>
  <c r="AK472" i="20" s="1"/>
  <c r="AI26" i="20"/>
  <c r="AJ26" i="20" s="1"/>
  <c r="AK26" i="20" s="1"/>
  <c r="AI36" i="20"/>
  <c r="AJ36" i="20" s="1"/>
  <c r="AK36" i="20" s="1"/>
  <c r="D508" i="20"/>
  <c r="X508" i="20" s="1"/>
  <c r="K508" i="20"/>
  <c r="U508" i="20"/>
  <c r="S508" i="20"/>
  <c r="G508" i="20"/>
  <c r="AI508" i="20"/>
  <c r="X508" i="21"/>
  <c r="G508" i="19"/>
  <c r="M508" i="19"/>
  <c r="U508" i="19"/>
  <c r="X508" i="19"/>
  <c r="I508" i="20" l="1"/>
  <c r="Y508" i="20"/>
  <c r="M508" i="20"/>
  <c r="Y508" i="19"/>
  <c r="S508" i="21"/>
  <c r="G508" i="18"/>
  <c r="M508" i="21"/>
  <c r="AI508" i="18"/>
  <c r="G508" i="21"/>
  <c r="AI508" i="21"/>
  <c r="U508" i="21"/>
  <c r="C768" i="54"/>
  <c r="P772" i="1"/>
  <c r="Q772" i="1"/>
  <c r="K565" i="51"/>
  <c r="L565" i="51" s="1"/>
  <c r="M565" i="51" s="1"/>
  <c r="K277" i="51"/>
  <c r="L277" i="51" s="1"/>
  <c r="M277" i="51" s="1"/>
  <c r="K346" i="51"/>
  <c r="L346" i="51" s="1"/>
  <c r="M346" i="51" s="1"/>
  <c r="K728" i="51"/>
  <c r="L728" i="51" s="1"/>
  <c r="M728" i="51" s="1"/>
  <c r="K747" i="51"/>
  <c r="L747" i="51" s="1"/>
  <c r="M747" i="51" s="1"/>
  <c r="K547" i="51"/>
  <c r="L547" i="51" s="1"/>
  <c r="M547" i="51" s="1"/>
  <c r="K746" i="51"/>
  <c r="L746" i="51" s="1"/>
  <c r="M746" i="51" s="1"/>
  <c r="K391" i="51"/>
  <c r="L391" i="51" s="1"/>
  <c r="M391" i="51" s="1"/>
  <c r="K580" i="51"/>
  <c r="L580" i="51" s="1"/>
  <c r="M580" i="51" s="1"/>
  <c r="K756" i="51"/>
  <c r="L756" i="51" s="1"/>
  <c r="M756" i="51" s="1"/>
  <c r="K342" i="51"/>
  <c r="L342" i="51" s="1"/>
  <c r="M342" i="51" s="1"/>
  <c r="K700" i="51"/>
  <c r="L700" i="51" s="1"/>
  <c r="M700" i="51" s="1"/>
  <c r="K96" i="51"/>
  <c r="L96" i="51" s="1"/>
  <c r="M96" i="51" s="1"/>
  <c r="K336" i="51"/>
  <c r="L336" i="51" s="1"/>
  <c r="M336" i="51" s="1"/>
  <c r="K532" i="51"/>
  <c r="L532" i="51" s="1"/>
  <c r="M532" i="51" s="1"/>
  <c r="K219" i="51"/>
  <c r="L219" i="51" s="1"/>
  <c r="M219" i="51" s="1"/>
  <c r="K578" i="51"/>
  <c r="L578" i="51" s="1"/>
  <c r="M578" i="51" s="1"/>
  <c r="K302" i="51"/>
  <c r="L302" i="51" s="1"/>
  <c r="M302" i="51" s="1"/>
  <c r="K124" i="51"/>
  <c r="L124" i="51" s="1"/>
  <c r="M124" i="51" s="1"/>
  <c r="K349" i="51"/>
  <c r="L349" i="51" s="1"/>
  <c r="M349" i="51" s="1"/>
  <c r="K409" i="51"/>
  <c r="L409" i="51" s="1"/>
  <c r="M409" i="51" s="1"/>
  <c r="K15" i="51"/>
  <c r="L15" i="51" s="1"/>
  <c r="M15" i="51" s="1"/>
  <c r="K347" i="51"/>
  <c r="L347" i="51" s="1"/>
  <c r="M347" i="51" s="1"/>
  <c r="K80" i="51"/>
  <c r="L80" i="51" s="1"/>
  <c r="M80" i="51" s="1"/>
  <c r="K46" i="51"/>
  <c r="L46" i="51" s="1"/>
  <c r="M46" i="51" s="1"/>
  <c r="K224" i="51"/>
  <c r="L224" i="51" s="1"/>
  <c r="M224" i="51" s="1"/>
  <c r="K208" i="51"/>
  <c r="L208" i="51" s="1"/>
  <c r="M208" i="51" s="1"/>
  <c r="K656" i="51"/>
  <c r="L656" i="51" s="1"/>
  <c r="M656" i="51" s="1"/>
  <c r="K438" i="51"/>
  <c r="L438" i="51" s="1"/>
  <c r="M438" i="51" s="1"/>
  <c r="K263" i="51"/>
  <c r="L263" i="51" s="1"/>
  <c r="M263" i="51" s="1"/>
  <c r="K723" i="51"/>
  <c r="L723" i="51" s="1"/>
  <c r="M723" i="51" s="1"/>
  <c r="K698" i="51"/>
  <c r="L698" i="51" s="1"/>
  <c r="M698" i="51" s="1"/>
  <c r="K16" i="51"/>
  <c r="L16" i="51" s="1"/>
  <c r="M16" i="51" s="1"/>
  <c r="K101" i="51"/>
  <c r="L101" i="51" s="1"/>
  <c r="M101" i="51" s="1"/>
  <c r="K442" i="51"/>
  <c r="L442" i="51" s="1"/>
  <c r="M442" i="51" s="1"/>
  <c r="K597" i="51"/>
  <c r="L597" i="51" s="1"/>
  <c r="M597" i="51" s="1"/>
  <c r="K310" i="51"/>
  <c r="L310" i="51" s="1"/>
  <c r="M310" i="51" s="1"/>
  <c r="K631" i="51"/>
  <c r="L631" i="51" s="1"/>
  <c r="M631" i="51" s="1"/>
  <c r="K356" i="51"/>
  <c r="L356" i="51" s="1"/>
  <c r="M356" i="51" s="1"/>
  <c r="K384" i="51"/>
  <c r="L384" i="51" s="1"/>
  <c r="M384" i="51" s="1"/>
  <c r="K361" i="51"/>
  <c r="L361" i="51" s="1"/>
  <c r="M361" i="51" s="1"/>
  <c r="K264" i="51"/>
  <c r="L264" i="51" s="1"/>
  <c r="M264" i="51" s="1"/>
  <c r="K657" i="51"/>
  <c r="L657" i="51" s="1"/>
  <c r="M657" i="51" s="1"/>
  <c r="K281" i="51"/>
  <c r="L281" i="51" s="1"/>
  <c r="M281" i="51" s="1"/>
  <c r="K399" i="51"/>
  <c r="L399" i="51" s="1"/>
  <c r="M399" i="51" s="1"/>
  <c r="K725" i="51"/>
  <c r="L725" i="51" s="1"/>
  <c r="M725" i="51" s="1"/>
  <c r="K17" i="51"/>
  <c r="L17" i="51" s="1"/>
  <c r="M17" i="51" s="1"/>
  <c r="K304" i="51"/>
  <c r="L304" i="51" s="1"/>
  <c r="M304" i="51" s="1"/>
  <c r="K341" i="51"/>
  <c r="L341" i="51" s="1"/>
  <c r="M341" i="51" s="1"/>
  <c r="K688" i="51"/>
  <c r="L688" i="51" s="1"/>
  <c r="M688" i="51" s="1"/>
  <c r="K284" i="51"/>
  <c r="L284" i="51" s="1"/>
  <c r="M284" i="51" s="1"/>
  <c r="K365" i="51"/>
  <c r="L365" i="51" s="1"/>
  <c r="M365" i="51" s="1"/>
  <c r="K491" i="51"/>
  <c r="L491" i="51" s="1"/>
  <c r="M491" i="51" s="1"/>
  <c r="K113" i="51"/>
  <c r="L113" i="51" s="1"/>
  <c r="M113" i="51" s="1"/>
  <c r="K340" i="51"/>
  <c r="L340" i="51" s="1"/>
  <c r="M340" i="51" s="1"/>
  <c r="K450" i="51"/>
  <c r="L450" i="51" s="1"/>
  <c r="M450" i="51" s="1"/>
  <c r="K602" i="51"/>
  <c r="L602" i="51" s="1"/>
  <c r="M602" i="51" s="1"/>
  <c r="K707" i="51"/>
  <c r="L707" i="51" s="1"/>
  <c r="M707" i="51" s="1"/>
  <c r="K533" i="51"/>
  <c r="L533" i="51" s="1"/>
  <c r="M533" i="51" s="1"/>
  <c r="K334" i="51"/>
  <c r="L334" i="51" s="1"/>
  <c r="M334" i="51" s="1"/>
  <c r="K250" i="51"/>
  <c r="L250" i="51" s="1"/>
  <c r="M250" i="51" s="1"/>
  <c r="K531" i="51"/>
  <c r="L531" i="51" s="1"/>
  <c r="M531" i="51" s="1"/>
  <c r="K644" i="51"/>
  <c r="L644" i="51" s="1"/>
  <c r="M644" i="51" s="1"/>
  <c r="K269" i="51"/>
  <c r="L269" i="51" s="1"/>
  <c r="M269" i="51" s="1"/>
  <c r="K348" i="51"/>
  <c r="L348" i="51" s="1"/>
  <c r="M348" i="51" s="1"/>
  <c r="K119" i="51"/>
  <c r="L119" i="51" s="1"/>
  <c r="M119" i="51" s="1"/>
  <c r="K142" i="51"/>
  <c r="L142" i="51" s="1"/>
  <c r="M142" i="51" s="1"/>
  <c r="K401" i="51"/>
  <c r="L401" i="51" s="1"/>
  <c r="M401" i="51" s="1"/>
  <c r="K634" i="51"/>
  <c r="L634" i="51" s="1"/>
  <c r="M634" i="51" s="1"/>
  <c r="K745" i="51"/>
  <c r="L745" i="51" s="1"/>
  <c r="M745" i="51" s="1"/>
  <c r="K538" i="51"/>
  <c r="L538" i="51" s="1"/>
  <c r="M538" i="51" s="1"/>
  <c r="K395" i="51"/>
  <c r="L395" i="51" s="1"/>
  <c r="M395" i="51" s="1"/>
  <c r="K539" i="51"/>
  <c r="L539" i="51" s="1"/>
  <c r="M539" i="51" s="1"/>
  <c r="K167" i="51"/>
  <c r="L167" i="51" s="1"/>
  <c r="M167" i="51" s="1"/>
  <c r="K210" i="51"/>
  <c r="L210" i="51" s="1"/>
  <c r="M210" i="51" s="1"/>
  <c r="K680" i="51"/>
  <c r="L680" i="51" s="1"/>
  <c r="M680" i="51" s="1"/>
  <c r="K699" i="51"/>
  <c r="L699" i="51" s="1"/>
  <c r="M699" i="51" s="1"/>
  <c r="K66" i="51"/>
  <c r="L66" i="51" s="1"/>
  <c r="M66" i="51" s="1"/>
  <c r="K312" i="51"/>
  <c r="L312" i="51" s="1"/>
  <c r="M312" i="51" s="1"/>
  <c r="K287" i="51"/>
  <c r="L287" i="51" s="1"/>
  <c r="M287" i="51" s="1"/>
  <c r="K625" i="51"/>
  <c r="L625" i="51" s="1"/>
  <c r="M625" i="51" s="1"/>
  <c r="K102" i="51"/>
  <c r="L102" i="51" s="1"/>
  <c r="M102" i="51" s="1"/>
  <c r="K29" i="51"/>
  <c r="L29" i="51" s="1"/>
  <c r="M29" i="51" s="1"/>
  <c r="K332" i="51"/>
  <c r="L332" i="51" s="1"/>
  <c r="M332" i="51" s="1"/>
  <c r="K251" i="51"/>
  <c r="L251" i="51" s="1"/>
  <c r="M251" i="51" s="1"/>
  <c r="K212" i="51"/>
  <c r="L212" i="51" s="1"/>
  <c r="M212" i="51" s="1"/>
  <c r="K140" i="51"/>
  <c r="L140" i="51" s="1"/>
  <c r="M140" i="51" s="1"/>
  <c r="K733" i="51"/>
  <c r="L733" i="51" s="1"/>
  <c r="M733" i="51" s="1"/>
  <c r="K476" i="51"/>
  <c r="L476" i="51" s="1"/>
  <c r="M476" i="51" s="1"/>
  <c r="K243" i="51"/>
  <c r="L243" i="51" s="1"/>
  <c r="M243" i="51" s="1"/>
  <c r="K686" i="51"/>
  <c r="L686" i="51" s="1"/>
  <c r="M686" i="51" s="1"/>
  <c r="K467" i="51"/>
  <c r="L467" i="51" s="1"/>
  <c r="M467" i="51" s="1"/>
  <c r="K550" i="51"/>
  <c r="L550" i="51" s="1"/>
  <c r="M550" i="51" s="1"/>
  <c r="K735" i="51"/>
  <c r="L735" i="51" s="1"/>
  <c r="M735" i="51" s="1"/>
  <c r="K630" i="51"/>
  <c r="L630" i="51" s="1"/>
  <c r="M630" i="51" s="1"/>
  <c r="K291" i="51"/>
  <c r="L291" i="51" s="1"/>
  <c r="M291" i="51" s="1"/>
  <c r="K229" i="51"/>
  <c r="L229" i="51" s="1"/>
  <c r="M229" i="51" s="1"/>
  <c r="K600" i="51"/>
  <c r="L600" i="51" s="1"/>
  <c r="M600" i="51" s="1"/>
  <c r="K28" i="51"/>
  <c r="L28" i="51" s="1"/>
  <c r="M28" i="51" s="1"/>
  <c r="K122" i="51"/>
  <c r="L122" i="51" s="1"/>
  <c r="M122" i="51" s="1"/>
  <c r="K188" i="51"/>
  <c r="L188" i="51" s="1"/>
  <c r="M188" i="51" s="1"/>
  <c r="K521" i="51"/>
  <c r="L521" i="51" s="1"/>
  <c r="M521" i="51" s="1"/>
  <c r="K679" i="51"/>
  <c r="L679" i="51" s="1"/>
  <c r="M679" i="51" s="1"/>
  <c r="K127" i="51"/>
  <c r="L127" i="51" s="1"/>
  <c r="M127" i="51" s="1"/>
  <c r="K720" i="51"/>
  <c r="L720" i="51" s="1"/>
  <c r="M720" i="51" s="1"/>
  <c r="K709" i="51"/>
  <c r="L709" i="51" s="1"/>
  <c r="M709" i="51" s="1"/>
  <c r="K293" i="51"/>
  <c r="L293" i="51" s="1"/>
  <c r="M293" i="51" s="1"/>
  <c r="K373" i="51"/>
  <c r="L373" i="51" s="1"/>
  <c r="M373" i="51" s="1"/>
  <c r="K185" i="51"/>
  <c r="L185" i="51" s="1"/>
  <c r="M185" i="51" s="1"/>
  <c r="K553" i="51"/>
  <c r="L553" i="51" s="1"/>
  <c r="M553" i="51" s="1"/>
  <c r="K359" i="51"/>
  <c r="L359" i="51" s="1"/>
  <c r="M359" i="51" s="1"/>
  <c r="K255" i="51"/>
  <c r="L255" i="51" s="1"/>
  <c r="M255" i="51" s="1"/>
  <c r="K280" i="51"/>
  <c r="L280" i="51" s="1"/>
  <c r="M280" i="51" s="1"/>
  <c r="K490" i="51"/>
  <c r="L490" i="51" s="1"/>
  <c r="M490" i="51" s="1"/>
  <c r="K382" i="51"/>
  <c r="L382" i="51" s="1"/>
  <c r="M382" i="51" s="1"/>
  <c r="K176" i="51"/>
  <c r="L176" i="51" s="1"/>
  <c r="M176" i="51" s="1"/>
  <c r="K598" i="51"/>
  <c r="L598" i="51" s="1"/>
  <c r="M598" i="51" s="1"/>
  <c r="K215" i="51"/>
  <c r="L215" i="51" s="1"/>
  <c r="M215" i="51" s="1"/>
  <c r="K560" i="51"/>
  <c r="L560" i="51" s="1"/>
  <c r="M560" i="51" s="1"/>
  <c r="K12" i="51"/>
  <c r="L12" i="51" s="1"/>
  <c r="M12" i="51" s="1"/>
  <c r="K59" i="51"/>
  <c r="L59" i="51" s="1"/>
  <c r="M59" i="51" s="1"/>
  <c r="K658" i="51"/>
  <c r="L658" i="51" s="1"/>
  <c r="M658" i="51" s="1"/>
  <c r="K673" i="51"/>
  <c r="L673" i="51" s="1"/>
  <c r="M673" i="51" s="1"/>
  <c r="K171" i="51"/>
  <c r="L171" i="51" s="1"/>
  <c r="M171" i="51" s="1"/>
  <c r="K32" i="51"/>
  <c r="L32" i="51" s="1"/>
  <c r="M32" i="51" s="1"/>
  <c r="K543" i="51"/>
  <c r="L543" i="51" s="1"/>
  <c r="M543" i="51" s="1"/>
  <c r="K162" i="51"/>
  <c r="L162" i="51" s="1"/>
  <c r="M162" i="51" s="1"/>
  <c r="K355" i="51"/>
  <c r="L355" i="51" s="1"/>
  <c r="M355" i="51" s="1"/>
  <c r="K744" i="51"/>
  <c r="L744" i="51" s="1"/>
  <c r="M744" i="51" s="1"/>
  <c r="K444" i="51"/>
  <c r="L444" i="51" s="1"/>
  <c r="M444" i="51" s="1"/>
  <c r="K530" i="51"/>
  <c r="L530" i="51" s="1"/>
  <c r="M530" i="51" s="1"/>
  <c r="K685" i="51"/>
  <c r="L685" i="51" s="1"/>
  <c r="M685" i="51" s="1"/>
  <c r="K648" i="51"/>
  <c r="L648" i="51" s="1"/>
  <c r="M648" i="51" s="1"/>
  <c r="K472" i="51"/>
  <c r="L472" i="51" s="1"/>
  <c r="M472" i="51" s="1"/>
  <c r="K683" i="51"/>
  <c r="L683" i="51" s="1"/>
  <c r="M683" i="51" s="1"/>
  <c r="K260" i="51"/>
  <c r="L260" i="51" s="1"/>
  <c r="M260" i="51" s="1"/>
  <c r="K216" i="51"/>
  <c r="L216" i="51" s="1"/>
  <c r="M216" i="51" s="1"/>
  <c r="K72" i="51"/>
  <c r="L72" i="51" s="1"/>
  <c r="M72" i="51" s="1"/>
  <c r="K33" i="51"/>
  <c r="L33" i="51" s="1"/>
  <c r="M33" i="51" s="1"/>
  <c r="K412" i="51"/>
  <c r="L412" i="51" s="1"/>
  <c r="M412" i="51" s="1"/>
  <c r="K692" i="51"/>
  <c r="L692" i="51" s="1"/>
  <c r="M692" i="51" s="1"/>
  <c r="K426" i="51"/>
  <c r="L426" i="51" s="1"/>
  <c r="M426" i="51" s="1"/>
  <c r="K30" i="51"/>
  <c r="L30" i="51" s="1"/>
  <c r="M30" i="51" s="1"/>
  <c r="K754" i="51"/>
  <c r="L754" i="51" s="1"/>
  <c r="M754" i="51" s="1"/>
  <c r="K437" i="51"/>
  <c r="L437" i="51" s="1"/>
  <c r="M437" i="51" s="1"/>
  <c r="K130" i="51"/>
  <c r="L130" i="51" s="1"/>
  <c r="M130" i="51" s="1"/>
  <c r="K523" i="51"/>
  <c r="L523" i="51" s="1"/>
  <c r="M523" i="51" s="1"/>
  <c r="K396" i="51"/>
  <c r="L396" i="51" s="1"/>
  <c r="M396" i="51" s="1"/>
  <c r="K228" i="51"/>
  <c r="L228" i="51" s="1"/>
  <c r="M228" i="51" s="1"/>
  <c r="K383" i="51"/>
  <c r="L383" i="51" s="1"/>
  <c r="M383" i="51" s="1"/>
  <c r="K108" i="51"/>
  <c r="L108" i="51" s="1"/>
  <c r="M108" i="51" s="1"/>
  <c r="K123" i="51"/>
  <c r="L123" i="51" s="1"/>
  <c r="M123" i="51" s="1"/>
  <c r="K161" i="51"/>
  <c r="L161" i="51" s="1"/>
  <c r="M161" i="51" s="1"/>
  <c r="K195" i="51"/>
  <c r="L195" i="51" s="1"/>
  <c r="M195" i="51" s="1"/>
  <c r="K393" i="51"/>
  <c r="L393" i="51" s="1"/>
  <c r="M393" i="51" s="1"/>
  <c r="K440" i="51"/>
  <c r="L440" i="51" s="1"/>
  <c r="M440" i="51" s="1"/>
  <c r="K614" i="51"/>
  <c r="L614" i="51" s="1"/>
  <c r="M614" i="51" s="1"/>
  <c r="K390" i="51"/>
  <c r="L390" i="51" s="1"/>
  <c r="M390" i="51" s="1"/>
  <c r="K714" i="51"/>
  <c r="L714" i="51" s="1"/>
  <c r="M714" i="51" s="1"/>
  <c r="K24" i="51"/>
  <c r="L24" i="51" s="1"/>
  <c r="M24" i="51" s="1"/>
  <c r="K425" i="51"/>
  <c r="L425" i="51" s="1"/>
  <c r="M425" i="51" s="1"/>
  <c r="K454" i="51"/>
  <c r="L454" i="51" s="1"/>
  <c r="M454" i="51" s="1"/>
  <c r="K415" i="51"/>
  <c r="L415" i="51" s="1"/>
  <c r="M415" i="51" s="1"/>
  <c r="K95" i="51"/>
  <c r="L95" i="51" s="1"/>
  <c r="M95" i="51" s="1"/>
  <c r="K92" i="51"/>
  <c r="L92" i="51" s="1"/>
  <c r="M92" i="51" s="1"/>
  <c r="K279" i="51"/>
  <c r="L279" i="51" s="1"/>
  <c r="M279" i="51" s="1"/>
  <c r="K375" i="51"/>
  <c r="L375" i="51" s="1"/>
  <c r="M375" i="51" s="1"/>
  <c r="K520" i="51"/>
  <c r="L520" i="51" s="1"/>
  <c r="M520" i="51" s="1"/>
  <c r="K643" i="51"/>
  <c r="L643" i="51" s="1"/>
  <c r="M643" i="51" s="1"/>
  <c r="K581" i="51"/>
  <c r="L581" i="51" s="1"/>
  <c r="M581" i="51" s="1"/>
  <c r="K267" i="51"/>
  <c r="L267" i="51" s="1"/>
  <c r="M267" i="51" s="1"/>
  <c r="K238" i="51"/>
  <c r="L238" i="51" s="1"/>
  <c r="M238" i="51" s="1"/>
  <c r="K441" i="51"/>
  <c r="L441" i="51" s="1"/>
  <c r="M441" i="51" s="1"/>
  <c r="K313" i="51"/>
  <c r="L313" i="51" s="1"/>
  <c r="M313" i="51" s="1"/>
  <c r="K623" i="51"/>
  <c r="L623" i="51" s="1"/>
  <c r="M623" i="51" s="1"/>
  <c r="K305" i="51"/>
  <c r="L305" i="51" s="1"/>
  <c r="M305" i="51" s="1"/>
  <c r="K322" i="51"/>
  <c r="L322" i="51" s="1"/>
  <c r="M322" i="51" s="1"/>
  <c r="K187" i="51"/>
  <c r="L187" i="51" s="1"/>
  <c r="M187" i="51" s="1"/>
  <c r="K435" i="51"/>
  <c r="L435" i="51" s="1"/>
  <c r="M435" i="51" s="1"/>
  <c r="K554" i="51"/>
  <c r="L554" i="51" s="1"/>
  <c r="M554" i="51" s="1"/>
  <c r="K475" i="51"/>
  <c r="L475" i="51" s="1"/>
  <c r="M475" i="51" s="1"/>
  <c r="K360" i="51"/>
  <c r="L360" i="51" s="1"/>
  <c r="M360" i="51" s="1"/>
  <c r="K453" i="51"/>
  <c r="L453" i="51" s="1"/>
  <c r="M453" i="51" s="1"/>
  <c r="K690" i="51"/>
  <c r="L690" i="51" s="1"/>
  <c r="M690" i="51" s="1"/>
  <c r="K266" i="51"/>
  <c r="L266" i="51" s="1"/>
  <c r="M266" i="51" s="1"/>
  <c r="K750" i="51"/>
  <c r="L750" i="51" s="1"/>
  <c r="M750" i="51" s="1"/>
  <c r="K182" i="51"/>
  <c r="L182" i="51" s="1"/>
  <c r="M182" i="51" s="1"/>
  <c r="K114" i="51"/>
  <c r="L114" i="51" s="1"/>
  <c r="M114" i="51" s="1"/>
  <c r="K42" i="51"/>
  <c r="L42" i="51" s="1"/>
  <c r="M42" i="51" s="1"/>
  <c r="K231" i="51"/>
  <c r="L231" i="51" s="1"/>
  <c r="M231" i="51" s="1"/>
  <c r="K628" i="51"/>
  <c r="L628" i="51" s="1"/>
  <c r="M628" i="51" s="1"/>
  <c r="K514" i="51"/>
  <c r="L514" i="51" s="1"/>
  <c r="M514" i="51" s="1"/>
  <c r="K169" i="51"/>
  <c r="L169" i="51" s="1"/>
  <c r="M169" i="51" s="1"/>
  <c r="K402" i="51"/>
  <c r="L402" i="51" s="1"/>
  <c r="M402" i="51" s="1"/>
  <c r="K448" i="51"/>
  <c r="L448" i="51" s="1"/>
  <c r="M448" i="51" s="1"/>
  <c r="K400" i="51"/>
  <c r="L400" i="51" s="1"/>
  <c r="M400" i="51" s="1"/>
  <c r="K503" i="51"/>
  <c r="L503" i="51" s="1"/>
  <c r="M503" i="51" s="1"/>
  <c r="K265" i="51"/>
  <c r="L265" i="51" s="1"/>
  <c r="M265" i="51" s="1"/>
  <c r="K421" i="51"/>
  <c r="L421" i="51" s="1"/>
  <c r="M421" i="51" s="1"/>
  <c r="K247" i="51"/>
  <c r="L247" i="51" s="1"/>
  <c r="M247" i="51" s="1"/>
  <c r="K519" i="51"/>
  <c r="L519" i="51" s="1"/>
  <c r="M519" i="51" s="1"/>
  <c r="K742" i="51"/>
  <c r="L742" i="51" s="1"/>
  <c r="M742" i="51" s="1"/>
  <c r="K233" i="51"/>
  <c r="L233" i="51" s="1"/>
  <c r="M233" i="51" s="1"/>
  <c r="K564" i="51"/>
  <c r="L564" i="51" s="1"/>
  <c r="M564" i="51" s="1"/>
  <c r="K258" i="51"/>
  <c r="L258" i="51" s="1"/>
  <c r="M258" i="51" s="1"/>
  <c r="K49" i="51"/>
  <c r="L49" i="51" s="1"/>
  <c r="M49" i="51" s="1"/>
  <c r="K283" i="51"/>
  <c r="L283" i="51" s="1"/>
  <c r="M283" i="51" s="1"/>
  <c r="K424" i="51"/>
  <c r="L424" i="51" s="1"/>
  <c r="M424" i="51" s="1"/>
  <c r="K139" i="51"/>
  <c r="L139" i="51" s="1"/>
  <c r="M139" i="51" s="1"/>
  <c r="K575" i="51"/>
  <c r="L575" i="51" s="1"/>
  <c r="M575" i="51" s="1"/>
  <c r="K230" i="51"/>
  <c r="L230" i="51" s="1"/>
  <c r="M230" i="51" s="1"/>
  <c r="K752" i="51"/>
  <c r="L752" i="51" s="1"/>
  <c r="M752" i="51" s="1"/>
  <c r="K151" i="51"/>
  <c r="L151" i="51" s="1"/>
  <c r="M151" i="51" s="1"/>
  <c r="K244" i="51"/>
  <c r="L244" i="51" s="1"/>
  <c r="M244" i="51" s="1"/>
  <c r="K469" i="51"/>
  <c r="L469" i="51" s="1"/>
  <c r="M469" i="51" s="1"/>
  <c r="K357" i="51"/>
  <c r="L357" i="51" s="1"/>
  <c r="M357" i="51" s="1"/>
  <c r="K11" i="51"/>
  <c r="L11" i="51" s="1"/>
  <c r="M11" i="51" s="1"/>
  <c r="K576" i="51"/>
  <c r="L576" i="51" s="1"/>
  <c r="M576" i="51" s="1"/>
  <c r="K711" i="51"/>
  <c r="L711" i="51" s="1"/>
  <c r="M711" i="51" s="1"/>
  <c r="K77" i="51"/>
  <c r="L77" i="51" s="1"/>
  <c r="M77" i="51" s="1"/>
  <c r="K159" i="51"/>
  <c r="L159" i="51" s="1"/>
  <c r="M159" i="51" s="1"/>
  <c r="K358" i="51"/>
  <c r="L358" i="51" s="1"/>
  <c r="M358" i="51" s="1"/>
  <c r="K387" i="51"/>
  <c r="L387" i="51" s="1"/>
  <c r="M387" i="51" s="1"/>
  <c r="K573" i="51"/>
  <c r="L573" i="51" s="1"/>
  <c r="M573" i="51" s="1"/>
  <c r="K636" i="51"/>
  <c r="L636" i="51" s="1"/>
  <c r="M636" i="51" s="1"/>
  <c r="K537" i="51"/>
  <c r="L537" i="51" s="1"/>
  <c r="M537" i="51" s="1"/>
  <c r="K136" i="51"/>
  <c r="L136" i="51" s="1"/>
  <c r="M136" i="51" s="1"/>
  <c r="K200" i="51"/>
  <c r="L200" i="51" s="1"/>
  <c r="M200" i="51" s="1"/>
  <c r="K639" i="51"/>
  <c r="L639" i="51" s="1"/>
  <c r="M639" i="51" s="1"/>
  <c r="K181" i="51"/>
  <c r="L181" i="51" s="1"/>
  <c r="M181" i="51" s="1"/>
  <c r="K380" i="51"/>
  <c r="L380" i="51" s="1"/>
  <c r="M380" i="51" s="1"/>
  <c r="K79" i="51"/>
  <c r="L79" i="51" s="1"/>
  <c r="M79" i="51" s="1"/>
  <c r="K474" i="51"/>
  <c r="L474" i="51" s="1"/>
  <c r="M474" i="51" s="1"/>
  <c r="K314" i="51"/>
  <c r="L314" i="51" s="1"/>
  <c r="M314" i="51" s="1"/>
  <c r="K36" i="51"/>
  <c r="L36" i="51" s="1"/>
  <c r="M36" i="51" s="1"/>
  <c r="K413" i="51"/>
  <c r="L413" i="51" s="1"/>
  <c r="M413" i="51" s="1"/>
  <c r="K592" i="51"/>
  <c r="L592" i="51" s="1"/>
  <c r="M592" i="51" s="1"/>
  <c r="K588" i="51"/>
  <c r="L588" i="51" s="1"/>
  <c r="M588" i="51" s="1"/>
  <c r="K368" i="51"/>
  <c r="L368" i="51" s="1"/>
  <c r="M368" i="51" s="1"/>
  <c r="K120" i="51"/>
  <c r="L120" i="51" s="1"/>
  <c r="M120" i="51" s="1"/>
  <c r="K703" i="51"/>
  <c r="L703" i="51" s="1"/>
  <c r="M703" i="51" s="1"/>
  <c r="K663" i="51"/>
  <c r="L663" i="51" s="1"/>
  <c r="M663" i="51" s="1"/>
  <c r="L772" i="1"/>
  <c r="K605" i="51"/>
  <c r="L605" i="51" s="1"/>
  <c r="M605" i="51" s="1"/>
  <c r="K27" i="51"/>
  <c r="L27" i="51" s="1"/>
  <c r="M27" i="51" s="1"/>
  <c r="K54" i="51"/>
  <c r="L54" i="51" s="1"/>
  <c r="M54" i="51" s="1"/>
  <c r="K513" i="51"/>
  <c r="L513" i="51" s="1"/>
  <c r="M513" i="51" s="1"/>
  <c r="K419" i="51"/>
  <c r="L419" i="51" s="1"/>
  <c r="M419" i="51" s="1"/>
  <c r="K321" i="51"/>
  <c r="L321" i="51" s="1"/>
  <c r="M321" i="51" s="1"/>
  <c r="K738" i="51"/>
  <c r="L738" i="51" s="1"/>
  <c r="M738" i="51" s="1"/>
  <c r="K366" i="51"/>
  <c r="L366" i="51" s="1"/>
  <c r="M366" i="51" s="1"/>
  <c r="K274" i="51"/>
  <c r="L274" i="51" s="1"/>
  <c r="M274" i="51" s="1"/>
  <c r="K386" i="51"/>
  <c r="L386" i="51" s="1"/>
  <c r="M386" i="51" s="1"/>
  <c r="K53" i="51"/>
  <c r="L53" i="51" s="1"/>
  <c r="M53" i="51" s="1"/>
  <c r="K196" i="51"/>
  <c r="L196" i="51" s="1"/>
  <c r="M196" i="51" s="1"/>
  <c r="K544" i="51"/>
  <c r="L544" i="51" s="1"/>
  <c r="M544" i="51" s="1"/>
  <c r="K177" i="51"/>
  <c r="L177" i="51" s="1"/>
  <c r="M177" i="51" s="1"/>
  <c r="K398" i="51"/>
  <c r="L398" i="51" s="1"/>
  <c r="M398" i="51" s="1"/>
  <c r="K567" i="51"/>
  <c r="L567" i="51" s="1"/>
  <c r="M567" i="51" s="1"/>
  <c r="K582" i="51"/>
  <c r="L582" i="51" s="1"/>
  <c r="M582" i="51" s="1"/>
  <c r="K654" i="51"/>
  <c r="L654" i="51" s="1"/>
  <c r="M654" i="51" s="1"/>
  <c r="K432" i="51"/>
  <c r="L432" i="51" s="1"/>
  <c r="M432" i="51" s="1"/>
  <c r="K245" i="51"/>
  <c r="L245" i="51" s="1"/>
  <c r="M245" i="51" s="1"/>
  <c r="K487" i="51"/>
  <c r="L487" i="51" s="1"/>
  <c r="M487" i="51" s="1"/>
  <c r="K214" i="51"/>
  <c r="L214" i="51" s="1"/>
  <c r="M214" i="51" s="1"/>
  <c r="K146" i="51"/>
  <c r="L146" i="51" s="1"/>
  <c r="M146" i="51" s="1"/>
  <c r="K479" i="51"/>
  <c r="L479" i="51" s="1"/>
  <c r="M479" i="51" s="1"/>
  <c r="K494" i="51"/>
  <c r="L494" i="51" s="1"/>
  <c r="M494" i="51" s="1"/>
  <c r="K577" i="51"/>
  <c r="L577" i="51" s="1"/>
  <c r="M577" i="51" s="1"/>
  <c r="K343" i="51"/>
  <c r="L343" i="51" s="1"/>
  <c r="M343" i="51" s="1"/>
  <c r="K677" i="51"/>
  <c r="L677" i="51" s="1"/>
  <c r="M677" i="51" s="1"/>
  <c r="K613" i="51"/>
  <c r="L613" i="51" s="1"/>
  <c r="M613" i="51" s="1"/>
  <c r="K14" i="51"/>
  <c r="L14" i="51" s="1"/>
  <c r="M14" i="51" s="1"/>
  <c r="K461" i="51"/>
  <c r="L461" i="51" s="1"/>
  <c r="M461" i="51" s="1"/>
  <c r="K350" i="51"/>
  <c r="L350" i="51" s="1"/>
  <c r="M350" i="51" s="1"/>
  <c r="K667" i="51"/>
  <c r="L667" i="51" s="1"/>
  <c r="M667" i="51" s="1"/>
  <c r="K617" i="51"/>
  <c r="L617" i="51" s="1"/>
  <c r="M617" i="51" s="1"/>
  <c r="K158" i="51"/>
  <c r="L158" i="51" s="1"/>
  <c r="M158" i="51" s="1"/>
  <c r="K719" i="51"/>
  <c r="L719" i="51" s="1"/>
  <c r="M719" i="51" s="1"/>
  <c r="K511" i="51"/>
  <c r="L511" i="51" s="1"/>
  <c r="M511" i="51" s="1"/>
  <c r="K603" i="51"/>
  <c r="L603" i="51" s="1"/>
  <c r="M603" i="51" s="1"/>
  <c r="K713" i="51"/>
  <c r="L713" i="51" s="1"/>
  <c r="M713" i="51" s="1"/>
  <c r="K106" i="51"/>
  <c r="L106" i="51" s="1"/>
  <c r="M106" i="51" s="1"/>
  <c r="K91" i="51"/>
  <c r="L91" i="51" s="1"/>
  <c r="M91" i="51" s="1"/>
  <c r="K516" i="51"/>
  <c r="L516" i="51" s="1"/>
  <c r="M516" i="51" s="1"/>
  <c r="K125" i="51"/>
  <c r="L125" i="51" s="1"/>
  <c r="M125" i="51" s="1"/>
  <c r="K155" i="51"/>
  <c r="L155" i="51" s="1"/>
  <c r="M155" i="51" s="1"/>
  <c r="K290" i="51"/>
  <c r="L290" i="51" s="1"/>
  <c r="M290" i="51" s="1"/>
  <c r="K252" i="51"/>
  <c r="L252" i="51" s="1"/>
  <c r="M252" i="51" s="1"/>
  <c r="K40" i="51"/>
  <c r="L40" i="51" s="1"/>
  <c r="M40" i="51" s="1"/>
  <c r="K179" i="51"/>
  <c r="L179" i="51" s="1"/>
  <c r="M179" i="51" s="1"/>
  <c r="K666" i="51"/>
  <c r="L666" i="51" s="1"/>
  <c r="M666" i="51" s="1"/>
  <c r="K239" i="51"/>
  <c r="L239" i="51" s="1"/>
  <c r="M239" i="51" s="1"/>
  <c r="K58" i="51"/>
  <c r="L58" i="51" s="1"/>
  <c r="M58" i="51" s="1"/>
  <c r="K571" i="51"/>
  <c r="L571" i="51" s="1"/>
  <c r="M571" i="51" s="1"/>
  <c r="K507" i="51"/>
  <c r="L507" i="51" s="1"/>
  <c r="M507" i="51" s="1"/>
  <c r="K150" i="51"/>
  <c r="L150" i="51" s="1"/>
  <c r="M150" i="51" s="1"/>
  <c r="K659" i="51"/>
  <c r="L659" i="51" s="1"/>
  <c r="M659" i="51" s="1"/>
  <c r="K574" i="51"/>
  <c r="L574" i="51" s="1"/>
  <c r="M574" i="51" s="1"/>
  <c r="K478" i="51"/>
  <c r="L478" i="51" s="1"/>
  <c r="M478" i="51" s="1"/>
  <c r="K25" i="51"/>
  <c r="L25" i="51" s="1"/>
  <c r="M25" i="51" s="1"/>
  <c r="K671" i="51"/>
  <c r="L671" i="51" s="1"/>
  <c r="M671" i="51" s="1"/>
  <c r="K748" i="51"/>
  <c r="L748" i="51" s="1"/>
  <c r="M748" i="51" s="1"/>
  <c r="K289" i="51"/>
  <c r="L289" i="51" s="1"/>
  <c r="M289" i="51" s="1"/>
  <c r="K583" i="51"/>
  <c r="L583" i="51" s="1"/>
  <c r="M583" i="51" s="1"/>
  <c r="K240" i="51"/>
  <c r="L240" i="51" s="1"/>
  <c r="M240" i="51" s="1"/>
  <c r="K218" i="51"/>
  <c r="L218" i="51" s="1"/>
  <c r="M218" i="51" s="1"/>
  <c r="K525" i="51"/>
  <c r="L525" i="51" s="1"/>
  <c r="M525" i="51" s="1"/>
  <c r="K174" i="51"/>
  <c r="L174" i="51" s="1"/>
  <c r="M174" i="51" s="1"/>
  <c r="K558" i="51"/>
  <c r="L558" i="51" s="1"/>
  <c r="M558" i="51" s="1"/>
  <c r="K632" i="51"/>
  <c r="L632" i="51" s="1"/>
  <c r="M632" i="51" s="1"/>
  <c r="K37" i="51"/>
  <c r="L37" i="51" s="1"/>
  <c r="M37" i="51" s="1"/>
  <c r="K464" i="51"/>
  <c r="L464" i="51" s="1"/>
  <c r="M464" i="51" s="1"/>
  <c r="K87" i="51"/>
  <c r="L87" i="51" s="1"/>
  <c r="M87" i="51" s="1"/>
  <c r="K406" i="51"/>
  <c r="L406" i="51" s="1"/>
  <c r="M406" i="51" s="1"/>
  <c r="K256" i="51"/>
  <c r="L256" i="51" s="1"/>
  <c r="M256" i="51" s="1"/>
  <c r="K459" i="51"/>
  <c r="L459" i="51" s="1"/>
  <c r="M459" i="51" s="1"/>
  <c r="K121" i="51"/>
  <c r="L121" i="51" s="1"/>
  <c r="M121" i="51" s="1"/>
  <c r="K760" i="51"/>
  <c r="L760" i="51" s="1"/>
  <c r="M760" i="51" s="1"/>
  <c r="K259" i="51"/>
  <c r="L259" i="51" s="1"/>
  <c r="M259" i="51" s="1"/>
  <c r="K704" i="51"/>
  <c r="L704" i="51" s="1"/>
  <c r="M704" i="51" s="1"/>
  <c r="K755" i="51"/>
  <c r="L755" i="51" s="1"/>
  <c r="M755" i="51" s="1"/>
  <c r="K604" i="51"/>
  <c r="L604" i="51" s="1"/>
  <c r="M604" i="51" s="1"/>
  <c r="K50" i="51"/>
  <c r="L50" i="51" s="1"/>
  <c r="M50" i="51" s="1"/>
  <c r="K498" i="51"/>
  <c r="L498" i="51" s="1"/>
  <c r="M498" i="51" s="1"/>
  <c r="K534" i="51"/>
  <c r="L534" i="51" s="1"/>
  <c r="M534" i="51" s="1"/>
  <c r="K105" i="51"/>
  <c r="L105" i="51" s="1"/>
  <c r="M105" i="51" s="1"/>
  <c r="K56" i="51"/>
  <c r="L56" i="51" s="1"/>
  <c r="M56" i="51" s="1"/>
  <c r="K527" i="51"/>
  <c r="L527" i="51" s="1"/>
  <c r="M527" i="51" s="1"/>
  <c r="K370" i="51"/>
  <c r="L370" i="51" s="1"/>
  <c r="M370" i="51" s="1"/>
  <c r="K203" i="51"/>
  <c r="L203" i="51" s="1"/>
  <c r="M203" i="51" s="1"/>
  <c r="K211" i="51"/>
  <c r="L211" i="51" s="1"/>
  <c r="M211" i="51" s="1"/>
  <c r="K443" i="51"/>
  <c r="L443" i="51" s="1"/>
  <c r="M443" i="51" s="1"/>
  <c r="K18" i="51"/>
  <c r="L18" i="51" s="1"/>
  <c r="M18" i="51" s="1"/>
  <c r="K551" i="51"/>
  <c r="L551" i="51" s="1"/>
  <c r="M551" i="51" s="1"/>
  <c r="K612" i="51"/>
  <c r="L612" i="51" s="1"/>
  <c r="M612" i="51" s="1"/>
  <c r="K429" i="51"/>
  <c r="L429" i="51" s="1"/>
  <c r="M429" i="51" s="1"/>
  <c r="K372" i="51"/>
  <c r="L372" i="51" s="1"/>
  <c r="M372" i="51" s="1"/>
  <c r="K202" i="51"/>
  <c r="L202" i="51" s="1"/>
  <c r="M202" i="51" s="1"/>
  <c r="K678" i="51"/>
  <c r="L678" i="51" s="1"/>
  <c r="M678" i="51" s="1"/>
  <c r="K642" i="51"/>
  <c r="L642" i="51" s="1"/>
  <c r="M642" i="51" s="1"/>
  <c r="K640" i="51"/>
  <c r="L640" i="51" s="1"/>
  <c r="M640" i="51" s="1"/>
  <c r="K405" i="51"/>
  <c r="L405" i="51" s="1"/>
  <c r="M405" i="51" s="1"/>
  <c r="K69" i="51"/>
  <c r="L69" i="51" s="1"/>
  <c r="M69" i="51" s="1"/>
  <c r="K107" i="51"/>
  <c r="L107" i="51" s="1"/>
  <c r="M107" i="51" s="1"/>
  <c r="K320" i="51"/>
  <c r="L320" i="51" s="1"/>
  <c r="M320" i="51" s="1"/>
  <c r="K67" i="51"/>
  <c r="L67" i="51" s="1"/>
  <c r="M67" i="51" s="1"/>
  <c r="K586" i="51"/>
  <c r="L586" i="51" s="1"/>
  <c r="M586" i="51" s="1"/>
  <c r="K499" i="51"/>
  <c r="L499" i="51" s="1"/>
  <c r="M499" i="51" s="1"/>
  <c r="K434" i="51"/>
  <c r="L434" i="51" s="1"/>
  <c r="M434" i="51" s="1"/>
  <c r="K84" i="51"/>
  <c r="L84" i="51" s="1"/>
  <c r="M84" i="51" s="1"/>
  <c r="K618" i="51"/>
  <c r="L618" i="51" s="1"/>
  <c r="M618" i="51" s="1"/>
  <c r="K282" i="51"/>
  <c r="L282" i="51" s="1"/>
  <c r="M282" i="51" s="1"/>
  <c r="K309" i="51"/>
  <c r="L309" i="51" s="1"/>
  <c r="M309" i="51" s="1"/>
  <c r="K483" i="51"/>
  <c r="L483" i="51" s="1"/>
  <c r="M483" i="51" s="1"/>
  <c r="K90" i="51"/>
  <c r="L90" i="51" s="1"/>
  <c r="M90" i="51" s="1"/>
  <c r="K684" i="51"/>
  <c r="L684" i="51" s="1"/>
  <c r="M684" i="51" s="1"/>
  <c r="K103" i="51"/>
  <c r="L103" i="51" s="1"/>
  <c r="M103" i="51" s="1"/>
  <c r="K411" i="51"/>
  <c r="L411" i="51" s="1"/>
  <c r="M411" i="51" s="1"/>
  <c r="K35" i="51"/>
  <c r="L35" i="51" s="1"/>
  <c r="M35" i="51" s="1"/>
  <c r="K716" i="51"/>
  <c r="L716" i="51" s="1"/>
  <c r="M716" i="51" s="1"/>
  <c r="K601" i="51"/>
  <c r="L601" i="51" s="1"/>
  <c r="M601" i="51" s="1"/>
  <c r="K226" i="51"/>
  <c r="L226" i="51" s="1"/>
  <c r="M226" i="51" s="1"/>
  <c r="K732" i="51"/>
  <c r="L732" i="51" s="1"/>
  <c r="M732" i="51" s="1"/>
  <c r="K455" i="51"/>
  <c r="L455" i="51" s="1"/>
  <c r="M455" i="51" s="1"/>
  <c r="K337" i="51"/>
  <c r="L337" i="51" s="1"/>
  <c r="M337" i="51" s="1"/>
  <c r="K268" i="51"/>
  <c r="L268" i="51" s="1"/>
  <c r="M268" i="51" s="1"/>
  <c r="K616" i="51"/>
  <c r="L616" i="51" s="1"/>
  <c r="M616" i="51" s="1"/>
  <c r="K271" i="51"/>
  <c r="L271" i="51" s="1"/>
  <c r="M271" i="51" s="1"/>
  <c r="K213" i="51"/>
  <c r="L213" i="51" s="1"/>
  <c r="M213" i="51" s="1"/>
  <c r="K561" i="51"/>
  <c r="L561" i="51" s="1"/>
  <c r="M561" i="51" s="1"/>
  <c r="K456" i="51"/>
  <c r="L456" i="51" s="1"/>
  <c r="M456" i="51" s="1"/>
  <c r="K134" i="51"/>
  <c r="L134" i="51" s="1"/>
  <c r="M134" i="51" s="1"/>
  <c r="K141" i="51"/>
  <c r="L141" i="51" s="1"/>
  <c r="M141" i="51" s="1"/>
  <c r="K242" i="51"/>
  <c r="L242" i="51" s="1"/>
  <c r="M242" i="51" s="1"/>
  <c r="K624" i="51"/>
  <c r="L624" i="51" s="1"/>
  <c r="M624" i="51" s="1"/>
  <c r="K296" i="51"/>
  <c r="L296" i="51" s="1"/>
  <c r="M296" i="51" s="1"/>
  <c r="K417" i="51"/>
  <c r="L417" i="51" s="1"/>
  <c r="M417" i="51" s="1"/>
  <c r="K61" i="51"/>
  <c r="L61" i="51" s="1"/>
  <c r="M61" i="51" s="1"/>
  <c r="K116" i="51"/>
  <c r="L116" i="51" s="1"/>
  <c r="M116" i="51" s="1"/>
  <c r="K589" i="51"/>
  <c r="L589" i="51" s="1"/>
  <c r="M589" i="51" s="1"/>
  <c r="K374" i="51"/>
  <c r="L374" i="51" s="1"/>
  <c r="M374" i="51" s="1"/>
  <c r="K190" i="51"/>
  <c r="L190" i="51" s="1"/>
  <c r="M190" i="51" s="1"/>
  <c r="K468" i="51"/>
  <c r="L468" i="51" s="1"/>
  <c r="M468" i="51" s="1"/>
  <c r="K422" i="51"/>
  <c r="L422" i="51" s="1"/>
  <c r="M422" i="51" s="1"/>
  <c r="K569" i="51"/>
  <c r="L569" i="51" s="1"/>
  <c r="M569" i="51" s="1"/>
  <c r="K606" i="51"/>
  <c r="L606" i="51" s="1"/>
  <c r="M606" i="51" s="1"/>
  <c r="K381" i="51"/>
  <c r="L381" i="51" s="1"/>
  <c r="M381" i="51" s="1"/>
  <c r="K294" i="51"/>
  <c r="L294" i="51" s="1"/>
  <c r="M294" i="51" s="1"/>
  <c r="K75" i="51"/>
  <c r="L75" i="51" s="1"/>
  <c r="M75" i="51" s="1"/>
  <c r="K535" i="51"/>
  <c r="L535" i="51" s="1"/>
  <c r="M535" i="51" s="1"/>
  <c r="K65" i="51"/>
  <c r="L65" i="51" s="1"/>
  <c r="M65" i="51" s="1"/>
  <c r="K496" i="51"/>
  <c r="L496" i="51" s="1"/>
  <c r="M496" i="51" s="1"/>
  <c r="K138" i="51"/>
  <c r="L138" i="51" s="1"/>
  <c r="M138" i="51" s="1"/>
  <c r="K193" i="51"/>
  <c r="L193" i="51" s="1"/>
  <c r="M193" i="51" s="1"/>
  <c r="K504" i="51"/>
  <c r="L504" i="51" s="1"/>
  <c r="M504" i="51" s="1"/>
  <c r="K408" i="51"/>
  <c r="L408" i="51" s="1"/>
  <c r="M408" i="51" s="1"/>
  <c r="K481" i="51"/>
  <c r="L481" i="51" s="1"/>
  <c r="M481" i="51" s="1"/>
  <c r="K726" i="51"/>
  <c r="L726" i="51" s="1"/>
  <c r="M726" i="51" s="1"/>
  <c r="K734" i="51"/>
  <c r="L734" i="51" s="1"/>
  <c r="M734" i="51" s="1"/>
  <c r="K51" i="51"/>
  <c r="L51" i="51" s="1"/>
  <c r="M51" i="51" s="1"/>
  <c r="K542" i="51"/>
  <c r="L542" i="51" s="1"/>
  <c r="M542" i="51" s="1"/>
  <c r="K697" i="51"/>
  <c r="L697" i="51" s="1"/>
  <c r="M697" i="51" s="1"/>
  <c r="K473" i="51"/>
  <c r="L473" i="51" s="1"/>
  <c r="M473" i="51" s="1"/>
  <c r="K191" i="51"/>
  <c r="L191" i="51" s="1"/>
  <c r="M191" i="51" s="1"/>
  <c r="K556" i="51"/>
  <c r="L556" i="51" s="1"/>
  <c r="M556" i="51" s="1"/>
  <c r="K705" i="51"/>
  <c r="L705" i="51" s="1"/>
  <c r="M705" i="51" s="1"/>
  <c r="K9" i="51"/>
  <c r="L9" i="51" s="1"/>
  <c r="M9" i="51" s="1"/>
  <c r="K13" i="51"/>
  <c r="L13" i="51" s="1"/>
  <c r="M13" i="51" s="1"/>
  <c r="K57" i="51"/>
  <c r="L57" i="51" s="1"/>
  <c r="M57" i="51" s="1"/>
  <c r="K420" i="51"/>
  <c r="L420" i="51" s="1"/>
  <c r="M420" i="51" s="1"/>
  <c r="K629" i="51"/>
  <c r="L629" i="51" s="1"/>
  <c r="M629" i="51" s="1"/>
  <c r="K10" i="51"/>
  <c r="L10" i="51" s="1"/>
  <c r="M10" i="51" s="1"/>
  <c r="K416" i="51"/>
  <c r="L416" i="51" s="1"/>
  <c r="M416" i="51" s="1"/>
  <c r="K540" i="51"/>
  <c r="L540" i="51" s="1"/>
  <c r="M540" i="51" s="1"/>
  <c r="K180" i="51"/>
  <c r="L180" i="51" s="1"/>
  <c r="M180" i="51" s="1"/>
  <c r="K333" i="51"/>
  <c r="L333" i="51" s="1"/>
  <c r="M333" i="51" s="1"/>
  <c r="K647" i="51"/>
  <c r="L647" i="51" s="1"/>
  <c r="M647" i="51" s="1"/>
  <c r="K299" i="51"/>
  <c r="L299" i="51" s="1"/>
  <c r="M299" i="51" s="1"/>
  <c r="K682" i="51"/>
  <c r="L682" i="51" s="1"/>
  <c r="M682" i="51" s="1"/>
  <c r="K97" i="51"/>
  <c r="L97" i="51" s="1"/>
  <c r="M97" i="51" s="1"/>
  <c r="K751" i="51"/>
  <c r="L751" i="51" s="1"/>
  <c r="M751" i="51" s="1"/>
  <c r="K655" i="51"/>
  <c r="L655" i="51" s="1"/>
  <c r="M655" i="51" s="1"/>
  <c r="K761" i="51"/>
  <c r="L761" i="51" s="1"/>
  <c r="M761" i="51" s="1"/>
  <c r="K596" i="51"/>
  <c r="L596" i="51" s="1"/>
  <c r="M596" i="51" s="1"/>
  <c r="K423" i="51"/>
  <c r="L423" i="51" s="1"/>
  <c r="M423" i="51" s="1"/>
  <c r="K759" i="51"/>
  <c r="L759" i="51" s="1"/>
  <c r="M759" i="51" s="1"/>
  <c r="K23" i="51"/>
  <c r="L23" i="51" s="1"/>
  <c r="M23" i="51" s="1"/>
  <c r="K111" i="51"/>
  <c r="L111" i="51" s="1"/>
  <c r="M111" i="51" s="1"/>
  <c r="K249" i="51"/>
  <c r="L249" i="51" s="1"/>
  <c r="M249" i="51" s="1"/>
  <c r="K363" i="51"/>
  <c r="L363" i="51" s="1"/>
  <c r="M363" i="51" s="1"/>
  <c r="K41" i="51"/>
  <c r="L41" i="51" s="1"/>
  <c r="M41" i="51" s="1"/>
  <c r="K132" i="51"/>
  <c r="L132" i="51" s="1"/>
  <c r="M132" i="51" s="1"/>
  <c r="K676" i="51"/>
  <c r="L676" i="51" s="1"/>
  <c r="M676" i="51" s="1"/>
  <c r="K508" i="51"/>
  <c r="L508" i="51" s="1"/>
  <c r="M508" i="51" s="1"/>
  <c r="K495" i="51"/>
  <c r="L495" i="51" s="1"/>
  <c r="M495" i="51" s="1"/>
  <c r="K652" i="51"/>
  <c r="L652" i="51" s="1"/>
  <c r="M652" i="51" s="1"/>
  <c r="K292" i="51"/>
  <c r="L292" i="51" s="1"/>
  <c r="M292" i="51" s="1"/>
  <c r="K298" i="51"/>
  <c r="L298" i="51" s="1"/>
  <c r="M298" i="51" s="1"/>
  <c r="K34" i="51"/>
  <c r="L34" i="51" s="1"/>
  <c r="M34" i="51" s="1"/>
  <c r="K715" i="51"/>
  <c r="L715" i="51" s="1"/>
  <c r="M715" i="51" s="1"/>
  <c r="K307" i="51"/>
  <c r="L307" i="51" s="1"/>
  <c r="M307" i="51" s="1"/>
  <c r="K272" i="51"/>
  <c r="L272" i="51" s="1"/>
  <c r="M272" i="51" s="1"/>
  <c r="K60" i="51"/>
  <c r="L60" i="51" s="1"/>
  <c r="M60" i="51" s="1"/>
  <c r="K156" i="51"/>
  <c r="L156" i="51" s="1"/>
  <c r="M156" i="51" s="1"/>
  <c r="K331" i="51"/>
  <c r="L331" i="51" s="1"/>
  <c r="M331" i="51" s="1"/>
  <c r="K721" i="51"/>
  <c r="L721" i="51" s="1"/>
  <c r="M721" i="51" s="1"/>
  <c r="K661" i="51"/>
  <c r="L661" i="51" s="1"/>
  <c r="M661" i="51" s="1"/>
  <c r="K175" i="51"/>
  <c r="L175" i="51" s="1"/>
  <c r="M175" i="51" s="1"/>
  <c r="K517" i="51"/>
  <c r="L517" i="51" s="1"/>
  <c r="M517" i="51" s="1"/>
  <c r="K371" i="51"/>
  <c r="L371" i="51" s="1"/>
  <c r="M371" i="51" s="1"/>
  <c r="K668" i="51"/>
  <c r="L668" i="51" s="1"/>
  <c r="M668" i="51" s="1"/>
  <c r="K78" i="51"/>
  <c r="L78" i="51" s="1"/>
  <c r="M78" i="51" s="1"/>
  <c r="K749" i="51"/>
  <c r="L749" i="51" s="1"/>
  <c r="M749" i="51" s="1"/>
  <c r="K377" i="51"/>
  <c r="L377" i="51" s="1"/>
  <c r="M377" i="51" s="1"/>
  <c r="K26" i="51"/>
  <c r="L26" i="51" s="1"/>
  <c r="M26" i="51" s="1"/>
  <c r="K128" i="51"/>
  <c r="L128" i="51" s="1"/>
  <c r="M128" i="51" s="1"/>
  <c r="K364" i="51"/>
  <c r="L364" i="51" s="1"/>
  <c r="M364" i="51" s="1"/>
  <c r="K133" i="51"/>
  <c r="L133" i="51" s="1"/>
  <c r="M133" i="51" s="1"/>
  <c r="K470" i="51"/>
  <c r="L470" i="51" s="1"/>
  <c r="M470" i="51" s="1"/>
  <c r="K201" i="51"/>
  <c r="L201" i="51" s="1"/>
  <c r="M201" i="51" s="1"/>
  <c r="K236" i="51"/>
  <c r="L236" i="51" s="1"/>
  <c r="M236" i="51" s="1"/>
  <c r="K86" i="51"/>
  <c r="L86" i="51" s="1"/>
  <c r="M86" i="51" s="1"/>
  <c r="K217" i="51"/>
  <c r="L217" i="51" s="1"/>
  <c r="M217" i="51" s="1"/>
  <c r="K129" i="51"/>
  <c r="L129" i="51" s="1"/>
  <c r="M129" i="51" s="1"/>
  <c r="K585" i="51"/>
  <c r="L585" i="51" s="1"/>
  <c r="M585" i="51" s="1"/>
  <c r="K646" i="51"/>
  <c r="L646" i="51" s="1"/>
  <c r="M646" i="51" s="1"/>
  <c r="K285" i="51"/>
  <c r="L285" i="51" s="1"/>
  <c r="M285" i="51" s="1"/>
  <c r="K89" i="51"/>
  <c r="L89" i="51" s="1"/>
  <c r="M89" i="51" s="1"/>
  <c r="K689" i="51"/>
  <c r="L689" i="51" s="1"/>
  <c r="M689" i="51" s="1"/>
  <c r="N772" i="1"/>
  <c r="K129" i="54"/>
  <c r="L129" i="54" s="1"/>
  <c r="M129" i="54" s="1"/>
  <c r="K562" i="54"/>
  <c r="L562" i="54" s="1"/>
  <c r="M562" i="54" s="1"/>
  <c r="K392" i="54"/>
  <c r="L392" i="54" s="1"/>
  <c r="M392" i="54" s="1"/>
  <c r="K282" i="54"/>
  <c r="L282" i="54" s="1"/>
  <c r="M282" i="54" s="1"/>
  <c r="K482" i="54"/>
  <c r="L482" i="54" s="1"/>
  <c r="M482" i="54" s="1"/>
  <c r="K59" i="54"/>
  <c r="L59" i="54" s="1"/>
  <c r="M59" i="54" s="1"/>
  <c r="K751" i="54"/>
  <c r="L751" i="54" s="1"/>
  <c r="M751" i="54" s="1"/>
  <c r="K34" i="54"/>
  <c r="L34" i="54" s="1"/>
  <c r="M34" i="54" s="1"/>
  <c r="K515" i="54"/>
  <c r="L515" i="54" s="1"/>
  <c r="M515" i="54" s="1"/>
  <c r="K727" i="54"/>
  <c r="L727" i="54" s="1"/>
  <c r="M727" i="54" s="1"/>
  <c r="K416" i="54"/>
  <c r="L416" i="54" s="1"/>
  <c r="M416" i="54" s="1"/>
  <c r="K312" i="54"/>
  <c r="L312" i="54" s="1"/>
  <c r="M312" i="54" s="1"/>
  <c r="K346" i="54"/>
  <c r="L346" i="54" s="1"/>
  <c r="M346" i="54" s="1"/>
  <c r="K539" i="54"/>
  <c r="L539" i="54" s="1"/>
  <c r="M539" i="54" s="1"/>
  <c r="K93" i="54"/>
  <c r="L93" i="54" s="1"/>
  <c r="M93" i="54" s="1"/>
  <c r="K623" i="54"/>
  <c r="L623" i="54" s="1"/>
  <c r="M623" i="54" s="1"/>
  <c r="K702" i="54"/>
  <c r="L702" i="54" s="1"/>
  <c r="M702" i="54" s="1"/>
  <c r="K471" i="54"/>
  <c r="L471" i="54" s="1"/>
  <c r="M471" i="54" s="1"/>
  <c r="K678" i="54"/>
  <c r="L678" i="54" s="1"/>
  <c r="M678" i="54" s="1"/>
  <c r="K142" i="54"/>
  <c r="L142" i="54" s="1"/>
  <c r="M142" i="54" s="1"/>
  <c r="K241" i="54"/>
  <c r="L241" i="54" s="1"/>
  <c r="M241" i="54" s="1"/>
  <c r="K146" i="54"/>
  <c r="L146" i="54" s="1"/>
  <c r="M146" i="54" s="1"/>
  <c r="K697" i="54"/>
  <c r="L697" i="54" s="1"/>
  <c r="M697" i="54" s="1"/>
  <c r="K154" i="54"/>
  <c r="L154" i="54" s="1"/>
  <c r="M154" i="54" s="1"/>
  <c r="K500" i="54"/>
  <c r="L500" i="54" s="1"/>
  <c r="M500" i="54" s="1"/>
  <c r="K235" i="54"/>
  <c r="L235" i="54" s="1"/>
  <c r="M235" i="54" s="1"/>
  <c r="K165" i="54"/>
  <c r="L165" i="54" s="1"/>
  <c r="M165" i="54" s="1"/>
  <c r="K376" i="54"/>
  <c r="L376" i="54" s="1"/>
  <c r="M376" i="54" s="1"/>
  <c r="K339" i="54"/>
  <c r="L339" i="54" s="1"/>
  <c r="M339" i="54" s="1"/>
  <c r="K126" i="54"/>
  <c r="L126" i="54" s="1"/>
  <c r="M126" i="54" s="1"/>
  <c r="K167" i="54"/>
  <c r="L167" i="54" s="1"/>
  <c r="M167" i="54" s="1"/>
  <c r="K262" i="54"/>
  <c r="L262" i="54" s="1"/>
  <c r="M262" i="54" s="1"/>
  <c r="K443" i="54"/>
  <c r="L443" i="54" s="1"/>
  <c r="M443" i="54" s="1"/>
  <c r="K459" i="54"/>
  <c r="L459" i="54" s="1"/>
  <c r="M459" i="54" s="1"/>
  <c r="K13" i="54"/>
  <c r="L13" i="54" s="1"/>
  <c r="M13" i="54" s="1"/>
  <c r="K554" i="54"/>
  <c r="L554" i="54" s="1"/>
  <c r="M554" i="54" s="1"/>
  <c r="K713" i="54"/>
  <c r="L713" i="54" s="1"/>
  <c r="M713" i="54" s="1"/>
  <c r="K690" i="54"/>
  <c r="L690" i="54" s="1"/>
  <c r="M690" i="54" s="1"/>
  <c r="K689" i="54"/>
  <c r="L689" i="54" s="1"/>
  <c r="M689" i="54" s="1"/>
  <c r="K130" i="54"/>
  <c r="L130" i="54" s="1"/>
  <c r="M130" i="54" s="1"/>
  <c r="K217" i="54"/>
  <c r="L217" i="54" s="1"/>
  <c r="M217" i="54" s="1"/>
  <c r="K136" i="54"/>
  <c r="L136" i="54" s="1"/>
  <c r="M136" i="54" s="1"/>
  <c r="K188" i="54"/>
  <c r="L188" i="54" s="1"/>
  <c r="M188" i="54" s="1"/>
  <c r="K149" i="54"/>
  <c r="L149" i="54" s="1"/>
  <c r="M149" i="54" s="1"/>
  <c r="K688" i="54"/>
  <c r="L688" i="54" s="1"/>
  <c r="M688" i="54" s="1"/>
  <c r="K122" i="54"/>
  <c r="L122" i="54" s="1"/>
  <c r="M122" i="54" s="1"/>
  <c r="K628" i="54"/>
  <c r="L628" i="54" s="1"/>
  <c r="M628" i="54" s="1"/>
  <c r="K345" i="54"/>
  <c r="L345" i="54" s="1"/>
  <c r="M345" i="54" s="1"/>
  <c r="K672" i="54"/>
  <c r="L672" i="54" s="1"/>
  <c r="M672" i="54" s="1"/>
  <c r="K308" i="54"/>
  <c r="L308" i="54" s="1"/>
  <c r="M308" i="54" s="1"/>
  <c r="K719" i="54"/>
  <c r="L719" i="54" s="1"/>
  <c r="M719" i="54" s="1"/>
  <c r="K184" i="54"/>
  <c r="L184" i="54" s="1"/>
  <c r="M184" i="54" s="1"/>
  <c r="K509" i="54"/>
  <c r="L509" i="54" s="1"/>
  <c r="M509" i="54" s="1"/>
  <c r="K630" i="54"/>
  <c r="L630" i="54" s="1"/>
  <c r="M630" i="54" s="1"/>
  <c r="K362" i="54"/>
  <c r="L362" i="54" s="1"/>
  <c r="M362" i="54" s="1"/>
  <c r="K616" i="54"/>
  <c r="L616" i="54" s="1"/>
  <c r="M616" i="54" s="1"/>
  <c r="K141" i="54"/>
  <c r="L141" i="54" s="1"/>
  <c r="M141" i="54" s="1"/>
  <c r="K424" i="54"/>
  <c r="L424" i="54" s="1"/>
  <c r="M424" i="54" s="1"/>
  <c r="K172" i="54"/>
  <c r="L172" i="54" s="1"/>
  <c r="M172" i="54" s="1"/>
  <c r="K641" i="54"/>
  <c r="L641" i="54" s="1"/>
  <c r="M641" i="54" s="1"/>
  <c r="K537" i="54"/>
  <c r="L537" i="54" s="1"/>
  <c r="M537" i="54" s="1"/>
  <c r="K644" i="54"/>
  <c r="L644" i="54" s="1"/>
  <c r="M644" i="54" s="1"/>
  <c r="K725" i="54"/>
  <c r="L725" i="54" s="1"/>
  <c r="M725" i="54" s="1"/>
  <c r="K132" i="54"/>
  <c r="L132" i="54" s="1"/>
  <c r="M132" i="54" s="1"/>
  <c r="K159" i="54"/>
  <c r="L159" i="54" s="1"/>
  <c r="M159" i="54" s="1"/>
  <c r="K691" i="54"/>
  <c r="L691" i="54" s="1"/>
  <c r="M691" i="54" s="1"/>
  <c r="K753" i="54"/>
  <c r="L753" i="54" s="1"/>
  <c r="M753" i="54" s="1"/>
  <c r="K617" i="54"/>
  <c r="L617" i="54" s="1"/>
  <c r="M617" i="54" s="1"/>
  <c r="K61" i="54"/>
  <c r="L61" i="54" s="1"/>
  <c r="M61" i="54" s="1"/>
  <c r="K213" i="54"/>
  <c r="L213" i="54" s="1"/>
  <c r="M213" i="54" s="1"/>
  <c r="K607" i="54"/>
  <c r="L607" i="54" s="1"/>
  <c r="M607" i="54" s="1"/>
  <c r="K301" i="54"/>
  <c r="L301" i="54" s="1"/>
  <c r="M301" i="54" s="1"/>
  <c r="K519" i="54"/>
  <c r="L519" i="54" s="1"/>
  <c r="M519" i="54" s="1"/>
  <c r="K484" i="54"/>
  <c r="L484" i="54" s="1"/>
  <c r="M484" i="54" s="1"/>
  <c r="K53" i="54"/>
  <c r="L53" i="54" s="1"/>
  <c r="M53" i="54" s="1"/>
  <c r="K292" i="54"/>
  <c r="L292" i="54" s="1"/>
  <c r="M292" i="54" s="1"/>
  <c r="K492" i="54"/>
  <c r="L492" i="54" s="1"/>
  <c r="M492" i="54" s="1"/>
  <c r="K66" i="54"/>
  <c r="L66" i="54" s="1"/>
  <c r="M66" i="54" s="1"/>
  <c r="K379" i="54"/>
  <c r="L379" i="54" s="1"/>
  <c r="M379" i="54" s="1"/>
  <c r="K166" i="54"/>
  <c r="L166" i="54" s="1"/>
  <c r="M166" i="54" s="1"/>
  <c r="K497" i="54"/>
  <c r="L497" i="54" s="1"/>
  <c r="M497" i="54" s="1"/>
  <c r="K297" i="54"/>
  <c r="L297" i="54" s="1"/>
  <c r="M297" i="54" s="1"/>
  <c r="K106" i="54"/>
  <c r="L106" i="54" s="1"/>
  <c r="M106" i="54" s="1"/>
  <c r="K447" i="54"/>
  <c r="L447" i="54" s="1"/>
  <c r="M447" i="54" s="1"/>
  <c r="K526" i="54"/>
  <c r="L526" i="54" s="1"/>
  <c r="M526" i="54" s="1"/>
  <c r="K601" i="54"/>
  <c r="L601" i="54" s="1"/>
  <c r="M601" i="54" s="1"/>
  <c r="K294" i="54"/>
  <c r="L294" i="54" s="1"/>
  <c r="M294" i="54" s="1"/>
  <c r="K318" i="54"/>
  <c r="L318" i="54" s="1"/>
  <c r="M318" i="54" s="1"/>
  <c r="K384" i="54"/>
  <c r="L384" i="54" s="1"/>
  <c r="M384" i="54" s="1"/>
  <c r="K85" i="54"/>
  <c r="L85" i="54" s="1"/>
  <c r="M85" i="54" s="1"/>
  <c r="K160" i="54"/>
  <c r="L160" i="54" s="1"/>
  <c r="M160" i="54" s="1"/>
  <c r="K263" i="54"/>
  <c r="L263" i="54" s="1"/>
  <c r="M263" i="54" s="1"/>
  <c r="K48" i="54"/>
  <c r="L48" i="54" s="1"/>
  <c r="M48" i="54" s="1"/>
  <c r="K636" i="54"/>
  <c r="L636" i="54" s="1"/>
  <c r="M636" i="54" s="1"/>
  <c r="K145" i="54"/>
  <c r="L145" i="54" s="1"/>
  <c r="M145" i="54" s="1"/>
  <c r="K99" i="54"/>
  <c r="L99" i="54" s="1"/>
  <c r="M99" i="54" s="1"/>
  <c r="K489" i="54"/>
  <c r="L489" i="54" s="1"/>
  <c r="M489" i="54" s="1"/>
  <c r="K757" i="54"/>
  <c r="L757" i="54" s="1"/>
  <c r="M757" i="54" s="1"/>
  <c r="K125" i="54"/>
  <c r="L125" i="54" s="1"/>
  <c r="M125" i="54" s="1"/>
  <c r="K181" i="54"/>
  <c r="L181" i="54" s="1"/>
  <c r="M181" i="54" s="1"/>
  <c r="K354" i="54"/>
  <c r="L354" i="54" s="1"/>
  <c r="M354" i="54" s="1"/>
  <c r="K758" i="54"/>
  <c r="L758" i="54" s="1"/>
  <c r="M758" i="54" s="1"/>
  <c r="K8" i="54"/>
  <c r="L8" i="54" s="1"/>
  <c r="M8" i="54" s="1"/>
  <c r="K170" i="54"/>
  <c r="L170" i="54" s="1"/>
  <c r="M170" i="54" s="1"/>
  <c r="K40" i="54"/>
  <c r="L40" i="54" s="1"/>
  <c r="M40" i="54" s="1"/>
  <c r="K180" i="54"/>
  <c r="L180" i="54" s="1"/>
  <c r="M180" i="54" s="1"/>
  <c r="K65" i="54"/>
  <c r="L65" i="54" s="1"/>
  <c r="M65" i="54" s="1"/>
  <c r="K162" i="54"/>
  <c r="L162" i="54" s="1"/>
  <c r="M162" i="54" s="1"/>
  <c r="K481" i="54"/>
  <c r="L481" i="54" s="1"/>
  <c r="M481" i="54" s="1"/>
  <c r="K28" i="54"/>
  <c r="L28" i="54" s="1"/>
  <c r="M28" i="54" s="1"/>
  <c r="K45" i="54"/>
  <c r="L45" i="54" s="1"/>
  <c r="M45" i="54" s="1"/>
  <c r="K202" i="54"/>
  <c r="L202" i="54" s="1"/>
  <c r="M202" i="54" s="1"/>
  <c r="K438" i="54"/>
  <c r="L438" i="54" s="1"/>
  <c r="M438" i="54" s="1"/>
  <c r="K323" i="54"/>
  <c r="L323" i="54" s="1"/>
  <c r="M323" i="54" s="1"/>
  <c r="K361" i="54"/>
  <c r="L361" i="54" s="1"/>
  <c r="M361" i="54" s="1"/>
  <c r="K408" i="54"/>
  <c r="L408" i="54" s="1"/>
  <c r="M408" i="54" s="1"/>
  <c r="K254" i="54"/>
  <c r="L254" i="54" s="1"/>
  <c r="M254" i="54" s="1"/>
  <c r="K723" i="54"/>
  <c r="L723" i="54" s="1"/>
  <c r="M723" i="54" s="1"/>
  <c r="K81" i="54"/>
  <c r="L81" i="54" s="1"/>
  <c r="M81" i="54" s="1"/>
  <c r="K91" i="54"/>
  <c r="L91" i="54" s="1"/>
  <c r="M91" i="54" s="1"/>
  <c r="K642" i="54"/>
  <c r="L642" i="54" s="1"/>
  <c r="M642" i="54" s="1"/>
  <c r="K110" i="54"/>
  <c r="L110" i="54" s="1"/>
  <c r="M110" i="54" s="1"/>
  <c r="K201" i="54"/>
  <c r="L201" i="54" s="1"/>
  <c r="M201" i="54" s="1"/>
  <c r="K477" i="54"/>
  <c r="L477" i="54" s="1"/>
  <c r="M477" i="54" s="1"/>
  <c r="K103" i="54"/>
  <c r="L103" i="54" s="1"/>
  <c r="M103" i="54" s="1"/>
  <c r="K414" i="54"/>
  <c r="L414" i="54" s="1"/>
  <c r="M414" i="54" s="1"/>
  <c r="K462" i="54"/>
  <c r="L462" i="54" s="1"/>
  <c r="M462" i="54" s="1"/>
  <c r="K591" i="54"/>
  <c r="L591" i="54" s="1"/>
  <c r="M591" i="54" s="1"/>
  <c r="K357" i="54"/>
  <c r="L357" i="54" s="1"/>
  <c r="M357" i="54" s="1"/>
  <c r="K365" i="54"/>
  <c r="L365" i="54" s="1"/>
  <c r="M365" i="54" s="1"/>
  <c r="K134" i="54"/>
  <c r="L134" i="54" s="1"/>
  <c r="M134" i="54" s="1"/>
  <c r="K445" i="54"/>
  <c r="L445" i="54" s="1"/>
  <c r="M445" i="54" s="1"/>
  <c r="K373" i="54"/>
  <c r="L373" i="54" s="1"/>
  <c r="M373" i="54" s="1"/>
  <c r="K107" i="54"/>
  <c r="L107" i="54" s="1"/>
  <c r="M107" i="54" s="1"/>
  <c r="K298" i="54"/>
  <c r="L298" i="54" s="1"/>
  <c r="M298" i="54" s="1"/>
  <c r="K21" i="54"/>
  <c r="L21" i="54" s="1"/>
  <c r="M21" i="54" s="1"/>
  <c r="K370" i="54"/>
  <c r="L370" i="54" s="1"/>
  <c r="M370" i="54" s="1"/>
  <c r="K652" i="54"/>
  <c r="L652" i="54" s="1"/>
  <c r="M652" i="54" s="1"/>
  <c r="K764" i="54"/>
  <c r="L764" i="54" s="1"/>
  <c r="M764" i="54" s="1"/>
  <c r="K454" i="54"/>
  <c r="L454" i="54" s="1"/>
  <c r="M454" i="54" s="1"/>
  <c r="K30" i="54"/>
  <c r="L30" i="54" s="1"/>
  <c r="M30" i="54" s="1"/>
  <c r="K762" i="54"/>
  <c r="L762" i="54" s="1"/>
  <c r="M762" i="54" s="1"/>
  <c r="K716" i="54"/>
  <c r="L716" i="54" s="1"/>
  <c r="M716" i="54" s="1"/>
  <c r="J281" i="52"/>
  <c r="K355" i="54"/>
  <c r="L355" i="54" s="1"/>
  <c r="M355" i="54" s="1"/>
  <c r="K55" i="54"/>
  <c r="L55" i="54" s="1"/>
  <c r="M55" i="54" s="1"/>
  <c r="K612" i="54"/>
  <c r="L612" i="54" s="1"/>
  <c r="M612" i="54" s="1"/>
  <c r="K223" i="54"/>
  <c r="L223" i="54" s="1"/>
  <c r="M223" i="54" s="1"/>
  <c r="K364" i="54"/>
  <c r="L364" i="54" s="1"/>
  <c r="M364" i="54" s="1"/>
  <c r="K728" i="54"/>
  <c r="L728" i="54" s="1"/>
  <c r="M728" i="54" s="1"/>
  <c r="K734" i="54"/>
  <c r="L734" i="54" s="1"/>
  <c r="M734" i="54" s="1"/>
  <c r="K756" i="54"/>
  <c r="L756" i="54" s="1"/>
  <c r="M756" i="54" s="1"/>
  <c r="K576" i="54"/>
  <c r="L576" i="54" s="1"/>
  <c r="M576" i="54" s="1"/>
  <c r="K409" i="54"/>
  <c r="L409" i="54" s="1"/>
  <c r="M409" i="54" s="1"/>
  <c r="K33" i="54"/>
  <c r="L33" i="54" s="1"/>
  <c r="M33" i="54" s="1"/>
  <c r="K86" i="54"/>
  <c r="L86" i="54" s="1"/>
  <c r="M86" i="54" s="1"/>
  <c r="K578" i="54"/>
  <c r="L578" i="54" s="1"/>
  <c r="M578" i="54" s="1"/>
  <c r="K531" i="54"/>
  <c r="L531" i="54" s="1"/>
  <c r="M531" i="54" s="1"/>
  <c r="K322" i="54"/>
  <c r="L322" i="54" s="1"/>
  <c r="M322" i="54" s="1"/>
  <c r="K306" i="54"/>
  <c r="L306" i="54" s="1"/>
  <c r="M306" i="54" s="1"/>
  <c r="K561" i="54"/>
  <c r="L561" i="54" s="1"/>
  <c r="M561" i="54" s="1"/>
  <c r="K567" i="54"/>
  <c r="L567" i="54" s="1"/>
  <c r="M567" i="54" s="1"/>
  <c r="K290" i="54"/>
  <c r="L290" i="54" s="1"/>
  <c r="M290" i="54" s="1"/>
  <c r="K507" i="54"/>
  <c r="L507" i="54" s="1"/>
  <c r="M507" i="54" s="1"/>
  <c r="K304" i="54"/>
  <c r="L304" i="54" s="1"/>
  <c r="M304" i="54" s="1"/>
  <c r="K405" i="54"/>
  <c r="L405" i="54" s="1"/>
  <c r="M405" i="54" s="1"/>
  <c r="K763" i="54"/>
  <c r="L763" i="54" s="1"/>
  <c r="M763" i="54" s="1"/>
  <c r="K240" i="54"/>
  <c r="L240" i="54" s="1"/>
  <c r="M240" i="54" s="1"/>
  <c r="K183" i="54"/>
  <c r="L183" i="54" s="1"/>
  <c r="M183" i="54" s="1"/>
  <c r="K243" i="54"/>
  <c r="L243" i="54" s="1"/>
  <c r="M243" i="54" s="1"/>
  <c r="K79" i="54"/>
  <c r="L79" i="54" s="1"/>
  <c r="M79" i="54" s="1"/>
  <c r="K37" i="54"/>
  <c r="L37" i="54" s="1"/>
  <c r="M37" i="54" s="1"/>
  <c r="K739" i="54"/>
  <c r="L739" i="54" s="1"/>
  <c r="M739" i="54" s="1"/>
  <c r="K168" i="54"/>
  <c r="L168" i="54" s="1"/>
  <c r="M168" i="54" s="1"/>
  <c r="K267" i="54"/>
  <c r="L267" i="54" s="1"/>
  <c r="M267" i="54" s="1"/>
  <c r="K84" i="54"/>
  <c r="L84" i="54" s="1"/>
  <c r="M84" i="54" s="1"/>
  <c r="K343" i="54"/>
  <c r="L343" i="54" s="1"/>
  <c r="M343" i="54" s="1"/>
  <c r="K670" i="54"/>
  <c r="L670" i="54" s="1"/>
  <c r="M670" i="54" s="1"/>
  <c r="K232" i="54"/>
  <c r="L232" i="54" s="1"/>
  <c r="M232" i="54" s="1"/>
  <c r="K171" i="54"/>
  <c r="L171" i="54" s="1"/>
  <c r="M171" i="54" s="1"/>
  <c r="K42" i="54"/>
  <c r="L42" i="54" s="1"/>
  <c r="M42" i="54" s="1"/>
  <c r="K336" i="54"/>
  <c r="L336" i="54" s="1"/>
  <c r="M336" i="54" s="1"/>
  <c r="K593" i="54"/>
  <c r="L593" i="54" s="1"/>
  <c r="M593" i="54" s="1"/>
  <c r="K381" i="54"/>
  <c r="L381" i="54" s="1"/>
  <c r="M381" i="54" s="1"/>
  <c r="K250" i="54"/>
  <c r="L250" i="54" s="1"/>
  <c r="M250" i="54" s="1"/>
  <c r="K186" i="54"/>
  <c r="L186" i="54" s="1"/>
  <c r="M186" i="54" s="1"/>
  <c r="K299" i="54"/>
  <c r="L299" i="54" s="1"/>
  <c r="M299" i="54" s="1"/>
  <c r="K439" i="54"/>
  <c r="L439" i="54" s="1"/>
  <c r="M439" i="54" s="1"/>
  <c r="K360" i="54"/>
  <c r="L360" i="54" s="1"/>
  <c r="M360" i="54" s="1"/>
  <c r="K681" i="54"/>
  <c r="L681" i="54" s="1"/>
  <c r="M681" i="54" s="1"/>
  <c r="K766" i="54"/>
  <c r="L766" i="54" s="1"/>
  <c r="M766" i="54" s="1"/>
  <c r="K543" i="54"/>
  <c r="L543" i="54" s="1"/>
  <c r="M543" i="54" s="1"/>
  <c r="K35" i="54"/>
  <c r="L35" i="54" s="1"/>
  <c r="M35" i="54" s="1"/>
  <c r="K574" i="54"/>
  <c r="L574" i="54" s="1"/>
  <c r="M574" i="54" s="1"/>
  <c r="K151" i="54"/>
  <c r="L151" i="54" s="1"/>
  <c r="M151" i="54" s="1"/>
  <c r="K179" i="54"/>
  <c r="L179" i="54" s="1"/>
  <c r="M179" i="54" s="1"/>
  <c r="K303" i="54"/>
  <c r="L303" i="54" s="1"/>
  <c r="M303" i="54" s="1"/>
  <c r="K514" i="54"/>
  <c r="L514" i="54" s="1"/>
  <c r="M514" i="54" s="1"/>
  <c r="K286" i="54"/>
  <c r="L286" i="54" s="1"/>
  <c r="M286" i="54" s="1"/>
  <c r="K501" i="54"/>
  <c r="L501" i="54" s="1"/>
  <c r="M501" i="54" s="1"/>
  <c r="K696" i="54"/>
  <c r="L696" i="54" s="1"/>
  <c r="M696" i="54" s="1"/>
  <c r="K10" i="54"/>
  <c r="L10" i="54" s="1"/>
  <c r="M10" i="54" s="1"/>
  <c r="K287" i="54"/>
  <c r="L287" i="54" s="1"/>
  <c r="M287" i="54" s="1"/>
  <c r="K498" i="54"/>
  <c r="L498" i="54" s="1"/>
  <c r="M498" i="54" s="1"/>
  <c r="K647" i="54"/>
  <c r="L647" i="54" s="1"/>
  <c r="M647" i="54" s="1"/>
  <c r="K349" i="54"/>
  <c r="L349" i="54" s="1"/>
  <c r="M349" i="54" s="1"/>
  <c r="K413" i="54"/>
  <c r="L413" i="54" s="1"/>
  <c r="M413" i="54" s="1"/>
  <c r="K538" i="54"/>
  <c r="L538" i="54" s="1"/>
  <c r="M538" i="54" s="1"/>
  <c r="K639" i="54"/>
  <c r="L639" i="54" s="1"/>
  <c r="M639" i="54" s="1"/>
  <c r="K597" i="54"/>
  <c r="L597" i="54" s="1"/>
  <c r="M597" i="54" s="1"/>
  <c r="K573" i="54"/>
  <c r="L573" i="54" s="1"/>
  <c r="M573" i="54" s="1"/>
  <c r="K522" i="54"/>
  <c r="L522" i="54" s="1"/>
  <c r="M522" i="54" s="1"/>
  <c r="K742" i="54"/>
  <c r="L742" i="54" s="1"/>
  <c r="M742" i="54" s="1"/>
  <c r="K131" i="54"/>
  <c r="L131" i="54" s="1"/>
  <c r="M131" i="54" s="1"/>
  <c r="K724" i="54"/>
  <c r="L724" i="54" s="1"/>
  <c r="M724" i="54" s="1"/>
  <c r="K750" i="54"/>
  <c r="L750" i="54" s="1"/>
  <c r="M750" i="54" s="1"/>
  <c r="K510" i="54"/>
  <c r="L510" i="54" s="1"/>
  <c r="M510" i="54" s="1"/>
  <c r="K467" i="54"/>
  <c r="L467" i="54" s="1"/>
  <c r="M467" i="54" s="1"/>
  <c r="K272" i="54"/>
  <c r="L272" i="54" s="1"/>
  <c r="M272" i="54" s="1"/>
  <c r="K503" i="54"/>
  <c r="L503" i="54" s="1"/>
  <c r="M503" i="54" s="1"/>
  <c r="K329" i="54"/>
  <c r="L329" i="54" s="1"/>
  <c r="M329" i="54" s="1"/>
  <c r="K68" i="54"/>
  <c r="L68" i="54" s="1"/>
  <c r="M68" i="54" s="1"/>
  <c r="K693" i="54"/>
  <c r="L693" i="54" s="1"/>
  <c r="M693" i="54" s="1"/>
  <c r="K105" i="54"/>
  <c r="L105" i="54" s="1"/>
  <c r="M105" i="54" s="1"/>
  <c r="K426" i="54"/>
  <c r="L426" i="54" s="1"/>
  <c r="M426" i="54" s="1"/>
  <c r="K363" i="54"/>
  <c r="L363" i="54" s="1"/>
  <c r="M363" i="54" s="1"/>
  <c r="K401" i="54"/>
  <c r="L401" i="54" s="1"/>
  <c r="M401" i="54" s="1"/>
  <c r="K47" i="54"/>
  <c r="L47" i="54" s="1"/>
  <c r="M47" i="54" s="1"/>
  <c r="K666" i="54"/>
  <c r="L666" i="54" s="1"/>
  <c r="M666" i="54" s="1"/>
  <c r="K541" i="54"/>
  <c r="L541" i="54" s="1"/>
  <c r="M541" i="54" s="1"/>
  <c r="K712" i="54"/>
  <c r="L712" i="54" s="1"/>
  <c r="M712" i="54" s="1"/>
  <c r="K679" i="54"/>
  <c r="L679" i="54" s="1"/>
  <c r="M679" i="54" s="1"/>
  <c r="K505" i="54"/>
  <c r="L505" i="54" s="1"/>
  <c r="M505" i="54" s="1"/>
  <c r="K532" i="54"/>
  <c r="L532" i="54" s="1"/>
  <c r="M532" i="54" s="1"/>
  <c r="K620" i="54"/>
  <c r="L620" i="54" s="1"/>
  <c r="M620" i="54" s="1"/>
  <c r="K622" i="54"/>
  <c r="L622" i="54" s="1"/>
  <c r="M622" i="54" s="1"/>
  <c r="K761" i="54"/>
  <c r="L761" i="54" s="1"/>
  <c r="M761" i="54" s="1"/>
  <c r="K686" i="54"/>
  <c r="L686" i="54" s="1"/>
  <c r="M686" i="54" s="1"/>
  <c r="K629" i="54"/>
  <c r="L629" i="54" s="1"/>
  <c r="M629" i="54" s="1"/>
  <c r="K80" i="54"/>
  <c r="L80" i="54" s="1"/>
  <c r="M80" i="54" s="1"/>
  <c r="K231" i="54"/>
  <c r="L231" i="54" s="1"/>
  <c r="M231" i="54" s="1"/>
  <c r="K655" i="54"/>
  <c r="L655" i="54" s="1"/>
  <c r="M655" i="54" s="1"/>
  <c r="K266" i="54"/>
  <c r="L266" i="54" s="1"/>
  <c r="M266" i="54" s="1"/>
  <c r="K487" i="54"/>
  <c r="L487" i="54" s="1"/>
  <c r="M487" i="54" s="1"/>
  <c r="K621" i="54"/>
  <c r="L621" i="54" s="1"/>
  <c r="M621" i="54" s="1"/>
  <c r="K158" i="54"/>
  <c r="L158" i="54" s="1"/>
  <c r="M158" i="54" s="1"/>
  <c r="K111" i="54"/>
  <c r="L111" i="54" s="1"/>
  <c r="M111" i="54" s="1"/>
  <c r="K549" i="54"/>
  <c r="L549" i="54" s="1"/>
  <c r="M549" i="54" s="1"/>
  <c r="K430" i="54"/>
  <c r="L430" i="54" s="1"/>
  <c r="M430" i="54" s="1"/>
  <c r="K402" i="54"/>
  <c r="L402" i="54" s="1"/>
  <c r="M402" i="54" s="1"/>
  <c r="K196" i="54"/>
  <c r="L196" i="54" s="1"/>
  <c r="M196" i="54" s="1"/>
  <c r="K209" i="54"/>
  <c r="L209" i="54" s="1"/>
  <c r="M209" i="54" s="1"/>
  <c r="K423" i="54"/>
  <c r="L423" i="54" s="1"/>
  <c r="M423" i="54" s="1"/>
  <c r="K120" i="54"/>
  <c r="L120" i="54" s="1"/>
  <c r="M120" i="54" s="1"/>
  <c r="K473" i="54"/>
  <c r="L473" i="54" s="1"/>
  <c r="M473" i="54" s="1"/>
  <c r="K592" i="54"/>
  <c r="L592" i="54" s="1"/>
  <c r="M592" i="54" s="1"/>
  <c r="K412" i="54"/>
  <c r="L412" i="54" s="1"/>
  <c r="M412" i="54" s="1"/>
  <c r="K517" i="54"/>
  <c r="L517" i="54" s="1"/>
  <c r="M517" i="54" s="1"/>
  <c r="K759" i="54"/>
  <c r="L759" i="54" s="1"/>
  <c r="M759" i="54" s="1"/>
  <c r="K342" i="54"/>
  <c r="L342" i="54" s="1"/>
  <c r="M342" i="54" s="1"/>
  <c r="K729" i="54"/>
  <c r="L729" i="54" s="1"/>
  <c r="M729" i="54" s="1"/>
  <c r="K633" i="54"/>
  <c r="L633" i="54" s="1"/>
  <c r="M633" i="54" s="1"/>
  <c r="K588" i="54"/>
  <c r="L588" i="54" s="1"/>
  <c r="M588" i="54" s="1"/>
  <c r="K94" i="54"/>
  <c r="L94" i="54" s="1"/>
  <c r="M94" i="54" s="1"/>
  <c r="K25" i="54"/>
  <c r="L25" i="54" s="1"/>
  <c r="M25" i="54" s="1"/>
  <c r="K457" i="54"/>
  <c r="L457" i="54" s="1"/>
  <c r="M457" i="54" s="1"/>
  <c r="K276" i="54"/>
  <c r="L276" i="54" s="1"/>
  <c r="M276" i="54" s="1"/>
  <c r="K437" i="54"/>
  <c r="L437" i="54" s="1"/>
  <c r="M437" i="54" s="1"/>
  <c r="K324" i="54"/>
  <c r="L324" i="54" s="1"/>
  <c r="M324" i="54" s="1"/>
  <c r="K356" i="54"/>
  <c r="L356" i="54" s="1"/>
  <c r="M356" i="54" s="1"/>
  <c r="K736" i="54"/>
  <c r="L736" i="54" s="1"/>
  <c r="M736" i="54" s="1"/>
  <c r="K618" i="54"/>
  <c r="L618" i="54" s="1"/>
  <c r="M618" i="54" s="1"/>
  <c r="K51" i="54"/>
  <c r="L51" i="54" s="1"/>
  <c r="M51" i="54" s="1"/>
  <c r="K12" i="54"/>
  <c r="L12" i="54" s="1"/>
  <c r="M12" i="54" s="1"/>
  <c r="K611" i="54"/>
  <c r="L611" i="54" s="1"/>
  <c r="M611" i="54" s="1"/>
  <c r="K540" i="54"/>
  <c r="L540" i="54" s="1"/>
  <c r="M540" i="54" s="1"/>
  <c r="K198" i="54"/>
  <c r="L198" i="54" s="1"/>
  <c r="M198" i="54" s="1"/>
  <c r="K585" i="54"/>
  <c r="L585" i="54" s="1"/>
  <c r="M585" i="54" s="1"/>
  <c r="K192" i="54"/>
  <c r="L192" i="54" s="1"/>
  <c r="M192" i="54" s="1"/>
  <c r="K448" i="54"/>
  <c r="L448" i="54" s="1"/>
  <c r="M448" i="54" s="1"/>
  <c r="K534" i="54"/>
  <c r="L534" i="54" s="1"/>
  <c r="M534" i="54" s="1"/>
  <c r="K396" i="54"/>
  <c r="L396" i="54" s="1"/>
  <c r="M396" i="54" s="1"/>
  <c r="K337" i="54"/>
  <c r="L337" i="54" s="1"/>
  <c r="M337" i="54" s="1"/>
  <c r="K494" i="54"/>
  <c r="L494" i="54" s="1"/>
  <c r="M494" i="54" s="1"/>
  <c r="K29" i="54"/>
  <c r="L29" i="54" s="1"/>
  <c r="M29" i="54" s="1"/>
  <c r="K161" i="54"/>
  <c r="L161" i="54" s="1"/>
  <c r="M161" i="54" s="1"/>
  <c r="K474" i="54"/>
  <c r="L474" i="54" s="1"/>
  <c r="M474" i="54" s="1"/>
  <c r="K651" i="54"/>
  <c r="L651" i="54" s="1"/>
  <c r="M651" i="54" s="1"/>
  <c r="K11" i="54"/>
  <c r="L11" i="54" s="1"/>
  <c r="M11" i="54" s="1"/>
  <c r="K741" i="54"/>
  <c r="L741" i="54" s="1"/>
  <c r="M741" i="54" s="1"/>
  <c r="K328" i="54"/>
  <c r="L328" i="54" s="1"/>
  <c r="M328" i="54" s="1"/>
  <c r="K664" i="54"/>
  <c r="L664" i="54" s="1"/>
  <c r="M664" i="54" s="1"/>
  <c r="K755" i="54"/>
  <c r="L755" i="54" s="1"/>
  <c r="M755" i="54" s="1"/>
  <c r="K211" i="54"/>
  <c r="L211" i="54" s="1"/>
  <c r="M211" i="54" s="1"/>
  <c r="K115" i="54"/>
  <c r="L115" i="54" s="1"/>
  <c r="M115" i="54" s="1"/>
  <c r="K434" i="54"/>
  <c r="L434" i="54" s="1"/>
  <c r="M434" i="54" s="1"/>
  <c r="K316" i="54"/>
  <c r="L316" i="54" s="1"/>
  <c r="M316" i="54" s="1"/>
  <c r="K289" i="54"/>
  <c r="L289" i="54" s="1"/>
  <c r="M289" i="54" s="1"/>
  <c r="K293" i="54"/>
  <c r="L293" i="54" s="1"/>
  <c r="M293" i="54" s="1"/>
  <c r="K520" i="54"/>
  <c r="L520" i="54" s="1"/>
  <c r="M520" i="54" s="1"/>
  <c r="K23" i="54"/>
  <c r="L23" i="54" s="1"/>
  <c r="M23" i="54" s="1"/>
  <c r="K730" i="54"/>
  <c r="L730" i="54" s="1"/>
  <c r="M730" i="54" s="1"/>
  <c r="K676" i="54"/>
  <c r="L676" i="54" s="1"/>
  <c r="M676" i="54" s="1"/>
  <c r="K638" i="54"/>
  <c r="L638" i="54" s="1"/>
  <c r="M638" i="54" s="1"/>
  <c r="K233" i="54"/>
  <c r="L233" i="54" s="1"/>
  <c r="M233" i="54" s="1"/>
  <c r="K212" i="54"/>
  <c r="L212" i="54" s="1"/>
  <c r="M212" i="54" s="1"/>
  <c r="K429" i="54"/>
  <c r="L429" i="54" s="1"/>
  <c r="M429" i="54" s="1"/>
  <c r="K518" i="54"/>
  <c r="L518" i="54" s="1"/>
  <c r="M518" i="54" s="1"/>
  <c r="K281" i="54"/>
  <c r="L281" i="54" s="1"/>
  <c r="M281" i="54" s="1"/>
  <c r="K333" i="54"/>
  <c r="L333" i="54" s="1"/>
  <c r="M333" i="54" s="1"/>
  <c r="K216" i="54"/>
  <c r="L216" i="54" s="1"/>
  <c r="M216" i="54" s="1"/>
  <c r="K315" i="54"/>
  <c r="L315" i="54" s="1"/>
  <c r="M315" i="54" s="1"/>
  <c r="K156" i="54"/>
  <c r="L156" i="54" s="1"/>
  <c r="M156" i="54" s="1"/>
  <c r="K488" i="54"/>
  <c r="L488" i="54" s="1"/>
  <c r="M488" i="54" s="1"/>
  <c r="K95" i="54"/>
  <c r="L95" i="54" s="1"/>
  <c r="M95" i="54" s="1"/>
  <c r="K469" i="54"/>
  <c r="L469" i="54" s="1"/>
  <c r="M469" i="54" s="1"/>
  <c r="K649" i="54"/>
  <c r="L649" i="54" s="1"/>
  <c r="M649" i="54" s="1"/>
  <c r="K738" i="54"/>
  <c r="L738" i="54" s="1"/>
  <c r="M738" i="54" s="1"/>
  <c r="K748" i="54"/>
  <c r="L748" i="54" s="1"/>
  <c r="M748" i="54" s="1"/>
  <c r="K205" i="54"/>
  <c r="L205" i="54" s="1"/>
  <c r="M205" i="54" s="1"/>
  <c r="K440" i="54"/>
  <c r="L440" i="54" s="1"/>
  <c r="M440" i="54" s="1"/>
  <c r="K69" i="54"/>
  <c r="L69" i="54" s="1"/>
  <c r="M69" i="54" s="1"/>
  <c r="K687" i="54"/>
  <c r="L687" i="54" s="1"/>
  <c r="M687" i="54" s="1"/>
  <c r="K586" i="54"/>
  <c r="L586" i="54" s="1"/>
  <c r="M586" i="54" s="1"/>
  <c r="K609" i="54"/>
  <c r="L609" i="54" s="1"/>
  <c r="M609" i="54" s="1"/>
  <c r="K658" i="54"/>
  <c r="L658" i="54" s="1"/>
  <c r="M658" i="54" s="1"/>
  <c r="K452" i="54"/>
  <c r="L452" i="54" s="1"/>
  <c r="M452" i="54" s="1"/>
  <c r="K583" i="54"/>
  <c r="L583" i="54" s="1"/>
  <c r="M583" i="54" s="1"/>
  <c r="K248" i="54"/>
  <c r="L248" i="54" s="1"/>
  <c r="M248" i="54" s="1"/>
  <c r="K218" i="54"/>
  <c r="L218" i="54" s="1"/>
  <c r="M218" i="54" s="1"/>
  <c r="K417" i="54"/>
  <c r="L417" i="54" s="1"/>
  <c r="M417" i="54" s="1"/>
  <c r="K314" i="54"/>
  <c r="L314" i="54" s="1"/>
  <c r="M314" i="54" s="1"/>
  <c r="K378" i="54"/>
  <c r="L378" i="54" s="1"/>
  <c r="M378" i="54" s="1"/>
  <c r="K529" i="54"/>
  <c r="L529" i="54" s="1"/>
  <c r="M529" i="54" s="1"/>
  <c r="K709" i="54"/>
  <c r="L709" i="54" s="1"/>
  <c r="M709" i="54" s="1"/>
  <c r="K661" i="54"/>
  <c r="L661" i="54" s="1"/>
  <c r="M661" i="54" s="1"/>
  <c r="K731" i="54"/>
  <c r="L731" i="54" s="1"/>
  <c r="M731" i="54" s="1"/>
  <c r="K446" i="54"/>
  <c r="L446" i="54" s="1"/>
  <c r="M446" i="54" s="1"/>
  <c r="K271" i="54"/>
  <c r="L271" i="54" s="1"/>
  <c r="M271" i="54" s="1"/>
  <c r="K665" i="54"/>
  <c r="L665" i="54" s="1"/>
  <c r="M665" i="54" s="1"/>
  <c r="K269" i="54"/>
  <c r="L269" i="54" s="1"/>
  <c r="M269" i="54" s="1"/>
  <c r="K71" i="54"/>
  <c r="L71" i="54" s="1"/>
  <c r="M71" i="54" s="1"/>
  <c r="K230" i="54"/>
  <c r="L230" i="54" s="1"/>
  <c r="M230" i="54" s="1"/>
  <c r="K646" i="54"/>
  <c r="L646" i="54" s="1"/>
  <c r="M646" i="54" s="1"/>
  <c r="K450" i="54"/>
  <c r="L450" i="54" s="1"/>
  <c r="M450" i="54" s="1"/>
  <c r="K112" i="54"/>
  <c r="L112" i="54" s="1"/>
  <c r="M112" i="54" s="1"/>
  <c r="K388" i="54"/>
  <c r="L388" i="54" s="1"/>
  <c r="M388" i="54" s="1"/>
  <c r="K317" i="54"/>
  <c r="L317" i="54" s="1"/>
  <c r="M317" i="54" s="1"/>
  <c r="K260" i="54"/>
  <c r="L260" i="54" s="1"/>
  <c r="M260" i="54" s="1"/>
  <c r="K598" i="54"/>
  <c r="L598" i="54" s="1"/>
  <c r="M598" i="54" s="1"/>
  <c r="K490" i="54"/>
  <c r="L490" i="54" s="1"/>
  <c r="M490" i="54" s="1"/>
  <c r="K453" i="54"/>
  <c r="L453" i="54" s="1"/>
  <c r="M453" i="54" s="1"/>
  <c r="K253" i="54"/>
  <c r="L253" i="54" s="1"/>
  <c r="M253" i="54" s="1"/>
  <c r="K275" i="54"/>
  <c r="L275" i="54" s="1"/>
  <c r="M275" i="54" s="1"/>
  <c r="K711" i="54"/>
  <c r="L711" i="54" s="1"/>
  <c r="M711" i="54" s="1"/>
  <c r="K431" i="54"/>
  <c r="L431" i="54" s="1"/>
  <c r="M431" i="54" s="1"/>
  <c r="K580" i="54"/>
  <c r="L580" i="54" s="1"/>
  <c r="M580" i="54" s="1"/>
  <c r="K577" i="54"/>
  <c r="L577" i="54" s="1"/>
  <c r="M577" i="54" s="1"/>
  <c r="K321" i="54"/>
  <c r="L321" i="54" s="1"/>
  <c r="M321" i="54" s="1"/>
  <c r="K43" i="54"/>
  <c r="L43" i="54" s="1"/>
  <c r="M43" i="54" s="1"/>
  <c r="K226" i="54"/>
  <c r="L226" i="54" s="1"/>
  <c r="M226" i="54" s="1"/>
  <c r="K732" i="54"/>
  <c r="L732" i="54" s="1"/>
  <c r="M732" i="54" s="1"/>
  <c r="K767" i="54"/>
  <c r="L767" i="54" s="1"/>
  <c r="M767" i="54" s="1"/>
  <c r="K667" i="54"/>
  <c r="L667" i="54" s="1"/>
  <c r="M667" i="54" s="1"/>
  <c r="K144" i="54"/>
  <c r="L144" i="54" s="1"/>
  <c r="M144" i="54" s="1"/>
  <c r="K277" i="54"/>
  <c r="L277" i="54" s="1"/>
  <c r="M277" i="54" s="1"/>
  <c r="K516" i="54"/>
  <c r="L516" i="54" s="1"/>
  <c r="M516" i="54" s="1"/>
  <c r="K600" i="54"/>
  <c r="L600" i="54" s="1"/>
  <c r="M600" i="54" s="1"/>
  <c r="K504" i="54"/>
  <c r="L504" i="54" s="1"/>
  <c r="M504" i="54" s="1"/>
  <c r="K704" i="54"/>
  <c r="L704" i="54" s="1"/>
  <c r="M704" i="54" s="1"/>
  <c r="K556" i="54"/>
  <c r="L556" i="54" s="1"/>
  <c r="M556" i="54" s="1"/>
  <c r="K682" i="54"/>
  <c r="L682" i="54" s="1"/>
  <c r="M682" i="54" s="1"/>
  <c r="K415" i="54"/>
  <c r="L415" i="54" s="1"/>
  <c r="M415" i="54" s="1"/>
  <c r="K87" i="54"/>
  <c r="L87" i="54" s="1"/>
  <c r="M87" i="54" s="1"/>
  <c r="K694" i="54"/>
  <c r="L694" i="54" s="1"/>
  <c r="M694" i="54" s="1"/>
  <c r="K645" i="54"/>
  <c r="L645" i="54" s="1"/>
  <c r="M645" i="54" s="1"/>
  <c r="K605" i="54"/>
  <c r="L605" i="54" s="1"/>
  <c r="M605" i="54" s="1"/>
  <c r="K350" i="54"/>
  <c r="L350" i="54" s="1"/>
  <c r="M350" i="54" s="1"/>
  <c r="K187" i="54"/>
  <c r="L187" i="54" s="1"/>
  <c r="M187" i="54" s="1"/>
  <c r="K280" i="54"/>
  <c r="L280" i="54" s="1"/>
  <c r="M280" i="54" s="1"/>
  <c r="K74" i="54"/>
  <c r="L74" i="54" s="1"/>
  <c r="M74" i="54" s="1"/>
  <c r="K143" i="54"/>
  <c r="L143" i="54" s="1"/>
  <c r="M143" i="54" s="1"/>
  <c r="K325" i="54"/>
  <c r="L325" i="54" s="1"/>
  <c r="M325" i="54" s="1"/>
  <c r="K17" i="54"/>
  <c r="L17" i="54" s="1"/>
  <c r="M17" i="54" s="1"/>
  <c r="K259" i="54"/>
  <c r="L259" i="54" s="1"/>
  <c r="M259" i="54" s="1"/>
  <c r="K155" i="54"/>
  <c r="L155" i="54" s="1"/>
  <c r="M155" i="54" s="1"/>
  <c r="K331" i="54"/>
  <c r="L331" i="54" s="1"/>
  <c r="M331" i="54" s="1"/>
  <c r="K683" i="54"/>
  <c r="L683" i="54" s="1"/>
  <c r="M683" i="54" s="1"/>
  <c r="K92" i="54"/>
  <c r="L92" i="54" s="1"/>
  <c r="M92" i="54" s="1"/>
  <c r="K206" i="54"/>
  <c r="L206" i="54" s="1"/>
  <c r="M206" i="54" s="1"/>
  <c r="K475" i="54"/>
  <c r="L475" i="54" s="1"/>
  <c r="M475" i="54" s="1"/>
  <c r="K752" i="54"/>
  <c r="L752" i="54" s="1"/>
  <c r="M752" i="54" s="1"/>
  <c r="K553" i="54"/>
  <c r="L553" i="54" s="1"/>
  <c r="M553" i="54" s="1"/>
  <c r="K483" i="54"/>
  <c r="L483" i="54" s="1"/>
  <c r="M483" i="54" s="1"/>
  <c r="K169" i="54"/>
  <c r="L169" i="54" s="1"/>
  <c r="M169" i="54" s="1"/>
  <c r="K428" i="54"/>
  <c r="L428" i="54" s="1"/>
  <c r="M428" i="54" s="1"/>
  <c r="K451" i="54"/>
  <c r="L451" i="54" s="1"/>
  <c r="M451" i="54" s="1"/>
  <c r="K228" i="54"/>
  <c r="L228" i="54" s="1"/>
  <c r="M228" i="54" s="1"/>
  <c r="K344" i="54"/>
  <c r="L344" i="54" s="1"/>
  <c r="M344" i="54" s="1"/>
  <c r="K572" i="54"/>
  <c r="L572" i="54" s="1"/>
  <c r="M572" i="54" s="1"/>
  <c r="K425" i="54"/>
  <c r="L425" i="54" s="1"/>
  <c r="M425" i="54" s="1"/>
  <c r="K495" i="54"/>
  <c r="L495" i="54" s="1"/>
  <c r="M495" i="54" s="1"/>
  <c r="K476" i="54"/>
  <c r="L476" i="54" s="1"/>
  <c r="M476" i="54" s="1"/>
  <c r="K524" i="54"/>
  <c r="L524" i="54" s="1"/>
  <c r="M524" i="54" s="1"/>
  <c r="K715" i="54"/>
  <c r="L715" i="54" s="1"/>
  <c r="M715" i="54" s="1"/>
  <c r="K389" i="54"/>
  <c r="L389" i="54" s="1"/>
  <c r="M389" i="54" s="1"/>
  <c r="K64" i="54"/>
  <c r="L64" i="54" s="1"/>
  <c r="M64" i="54" s="1"/>
  <c r="K285" i="54"/>
  <c r="L285" i="54" s="1"/>
  <c r="M285" i="54" s="1"/>
  <c r="K552" i="54"/>
  <c r="L552" i="54" s="1"/>
  <c r="M552" i="54" s="1"/>
  <c r="K26" i="54"/>
  <c r="L26" i="54" s="1"/>
  <c r="M26" i="54" s="1"/>
  <c r="K568" i="54"/>
  <c r="L568" i="54" s="1"/>
  <c r="M568" i="54" s="1"/>
  <c r="K327" i="54"/>
  <c r="L327" i="54" s="1"/>
  <c r="M327" i="54" s="1"/>
  <c r="K50" i="54"/>
  <c r="L50" i="54" s="1"/>
  <c r="M50" i="54" s="1"/>
  <c r="K242" i="54"/>
  <c r="L242" i="54" s="1"/>
  <c r="M242" i="54" s="1"/>
  <c r="K432" i="54"/>
  <c r="L432" i="54" s="1"/>
  <c r="M432" i="54" s="1"/>
  <c r="K175" i="54"/>
  <c r="L175" i="54" s="1"/>
  <c r="M175" i="54" s="1"/>
  <c r="K157" i="54"/>
  <c r="L157" i="54" s="1"/>
  <c r="M157" i="54" s="1"/>
  <c r="K288" i="54"/>
  <c r="L288" i="54" s="1"/>
  <c r="M288" i="54" s="1"/>
  <c r="K603" i="54"/>
  <c r="L603" i="54" s="1"/>
  <c r="M603" i="54" s="1"/>
  <c r="K650" i="54"/>
  <c r="L650" i="54" s="1"/>
  <c r="M650" i="54" s="1"/>
  <c r="K444" i="54"/>
  <c r="L444" i="54" s="1"/>
  <c r="M444" i="54" s="1"/>
  <c r="K310" i="54"/>
  <c r="L310" i="54" s="1"/>
  <c r="M310" i="54" s="1"/>
  <c r="K16" i="54"/>
  <c r="L16" i="54" s="1"/>
  <c r="M16" i="54" s="1"/>
  <c r="K566" i="54"/>
  <c r="L566" i="54" s="1"/>
  <c r="M566" i="54" s="1"/>
  <c r="K584" i="54"/>
  <c r="L584" i="54" s="1"/>
  <c r="M584" i="54" s="1"/>
  <c r="K703" i="54"/>
  <c r="L703" i="54" s="1"/>
  <c r="M703" i="54" s="1"/>
  <c r="K544" i="54"/>
  <c r="L544" i="54" s="1"/>
  <c r="M544" i="54" s="1"/>
  <c r="K83" i="54"/>
  <c r="L83" i="54" s="1"/>
  <c r="M83" i="54" s="1"/>
  <c r="K335" i="54"/>
  <c r="L335" i="54" s="1"/>
  <c r="M335" i="54" s="1"/>
  <c r="K273" i="54"/>
  <c r="L273" i="54" s="1"/>
  <c r="M273" i="54" s="1"/>
  <c r="K19" i="54"/>
  <c r="L19" i="54" s="1"/>
  <c r="M19" i="54" s="1"/>
  <c r="K190" i="54"/>
  <c r="L190" i="54" s="1"/>
  <c r="M190" i="54" s="1"/>
  <c r="K717" i="54"/>
  <c r="L717" i="54" s="1"/>
  <c r="M717" i="54" s="1"/>
  <c r="K480" i="54"/>
  <c r="L480" i="54" s="1"/>
  <c r="M480" i="54" s="1"/>
  <c r="K631" i="54"/>
  <c r="L631" i="54" s="1"/>
  <c r="M631" i="54" s="1"/>
  <c r="K545" i="54"/>
  <c r="L545" i="54" s="1"/>
  <c r="M545" i="54" s="1"/>
  <c r="K121" i="54"/>
  <c r="L121" i="54" s="1"/>
  <c r="M121" i="54" s="1"/>
  <c r="K245" i="54"/>
  <c r="L245" i="54" s="1"/>
  <c r="M245" i="54" s="1"/>
  <c r="K284" i="54"/>
  <c r="L284" i="54" s="1"/>
  <c r="M284" i="54" s="1"/>
  <c r="K643" i="54"/>
  <c r="L643" i="54" s="1"/>
  <c r="M643" i="54" s="1"/>
  <c r="K506" i="54"/>
  <c r="L506" i="54" s="1"/>
  <c r="M506" i="54" s="1"/>
  <c r="K375" i="54"/>
  <c r="L375" i="54" s="1"/>
  <c r="M375" i="54" s="1"/>
  <c r="K101" i="54"/>
  <c r="L101" i="54" s="1"/>
  <c r="M101" i="54" s="1"/>
  <c r="K421" i="54"/>
  <c r="L421" i="54" s="1"/>
  <c r="M421" i="54" s="1"/>
  <c r="K9" i="54"/>
  <c r="L9" i="54" s="1"/>
  <c r="M9" i="54" s="1"/>
  <c r="K707" i="54"/>
  <c r="L707" i="54" s="1"/>
  <c r="M707" i="54" s="1"/>
  <c r="K563" i="54"/>
  <c r="L563" i="54" s="1"/>
  <c r="M563" i="54" s="1"/>
  <c r="K555" i="54"/>
  <c r="L555" i="54" s="1"/>
  <c r="M555" i="54" s="1"/>
  <c r="K403" i="54"/>
  <c r="L403" i="54" s="1"/>
  <c r="M403" i="54" s="1"/>
  <c r="K96" i="54"/>
  <c r="L96" i="54" s="1"/>
  <c r="M96" i="54" s="1"/>
  <c r="K334" i="54"/>
  <c r="L334" i="54" s="1"/>
  <c r="M334" i="54" s="1"/>
  <c r="K234" i="54"/>
  <c r="L234" i="54" s="1"/>
  <c r="M234" i="54" s="1"/>
  <c r="K418" i="54"/>
  <c r="L418" i="54" s="1"/>
  <c r="M418" i="54" s="1"/>
  <c r="K219" i="54"/>
  <c r="L219" i="54" s="1"/>
  <c r="M219" i="54" s="1"/>
  <c r="K309" i="54"/>
  <c r="L309" i="54" s="1"/>
  <c r="M309" i="54" s="1"/>
  <c r="K104" i="54"/>
  <c r="L104" i="54" s="1"/>
  <c r="M104" i="54" s="1"/>
  <c r="K640" i="54"/>
  <c r="L640" i="54" s="1"/>
  <c r="M640" i="54" s="1"/>
  <c r="K455" i="54"/>
  <c r="L455" i="54" s="1"/>
  <c r="M455" i="54" s="1"/>
  <c r="K530" i="54"/>
  <c r="L530" i="54" s="1"/>
  <c r="M530" i="54" s="1"/>
  <c r="K133" i="54"/>
  <c r="L133" i="54" s="1"/>
  <c r="M133" i="54" s="1"/>
  <c r="K398" i="54"/>
  <c r="L398" i="54" s="1"/>
  <c r="M398" i="54" s="1"/>
  <c r="K745" i="54"/>
  <c r="L745" i="54" s="1"/>
  <c r="M745" i="54" s="1"/>
  <c r="K463" i="54"/>
  <c r="L463" i="54" s="1"/>
  <c r="M463" i="54" s="1"/>
  <c r="K222" i="54"/>
  <c r="L222" i="54" s="1"/>
  <c r="M222" i="54" s="1"/>
  <c r="K237" i="54"/>
  <c r="L237" i="54" s="1"/>
  <c r="M237" i="54" s="1"/>
  <c r="K565" i="54"/>
  <c r="L565" i="54" s="1"/>
  <c r="M565" i="54" s="1"/>
  <c r="K595" i="54"/>
  <c r="L595" i="54" s="1"/>
  <c r="M595" i="54" s="1"/>
  <c r="K97" i="54"/>
  <c r="L97" i="54" s="1"/>
  <c r="M97" i="54" s="1"/>
  <c r="K176" i="54"/>
  <c r="L176" i="54" s="1"/>
  <c r="M176" i="54" s="1"/>
  <c r="K140" i="54"/>
  <c r="L140" i="54" s="1"/>
  <c r="M140" i="54" s="1"/>
  <c r="K70" i="54"/>
  <c r="L70" i="54" s="1"/>
  <c r="M70" i="54" s="1"/>
  <c r="K579" i="54"/>
  <c r="L579" i="54" s="1"/>
  <c r="M579" i="54" s="1"/>
  <c r="K551" i="54"/>
  <c r="L551" i="54" s="1"/>
  <c r="M551" i="54" s="1"/>
  <c r="K493" i="54"/>
  <c r="L493" i="54" s="1"/>
  <c r="M493" i="54" s="1"/>
  <c r="K109" i="54"/>
  <c r="L109" i="54" s="1"/>
  <c r="M109" i="54" s="1"/>
  <c r="K199" i="54"/>
  <c r="L199" i="54" s="1"/>
  <c r="M199" i="54" s="1"/>
  <c r="K204" i="54"/>
  <c r="L204" i="54" s="1"/>
  <c r="M204" i="54" s="1"/>
  <c r="K391" i="54"/>
  <c r="L391" i="54" s="1"/>
  <c r="M391" i="54" s="1"/>
  <c r="K626" i="54"/>
  <c r="L626" i="54" s="1"/>
  <c r="M626" i="54" s="1"/>
  <c r="K461" i="54"/>
  <c r="L461" i="54" s="1"/>
  <c r="M461" i="54" s="1"/>
  <c r="K525" i="54"/>
  <c r="L525" i="54" s="1"/>
  <c r="M525" i="54" s="1"/>
  <c r="K194" i="54"/>
  <c r="L194" i="54" s="1"/>
  <c r="M194" i="54" s="1"/>
  <c r="K49" i="54"/>
  <c r="L49" i="54" s="1"/>
  <c r="M49" i="54" s="1"/>
  <c r="K108" i="54"/>
  <c r="L108" i="54" s="1"/>
  <c r="M108" i="54" s="1"/>
  <c r="K627" i="54"/>
  <c r="L627" i="54" s="1"/>
  <c r="M627" i="54" s="1"/>
  <c r="K178" i="54"/>
  <c r="L178" i="54" s="1"/>
  <c r="M178" i="54" s="1"/>
  <c r="K351" i="54"/>
  <c r="L351" i="54" s="1"/>
  <c r="M351" i="54" s="1"/>
  <c r="K760" i="54"/>
  <c r="L760" i="54" s="1"/>
  <c r="M760" i="54" s="1"/>
  <c r="K594" i="54"/>
  <c r="L594" i="54" s="1"/>
  <c r="M594" i="54" s="1"/>
  <c r="K127" i="54"/>
  <c r="L127" i="54" s="1"/>
  <c r="M127" i="54" s="1"/>
  <c r="K247" i="54"/>
  <c r="L247" i="54" s="1"/>
  <c r="M247" i="54" s="1"/>
  <c r="K491" i="54"/>
  <c r="L491" i="54" s="1"/>
  <c r="M491" i="54" s="1"/>
  <c r="K208" i="54"/>
  <c r="L208" i="54" s="1"/>
  <c r="M208" i="54" s="1"/>
  <c r="K139" i="54"/>
  <c r="L139" i="54" s="1"/>
  <c r="M139" i="54" s="1"/>
  <c r="K478" i="54"/>
  <c r="L478" i="54" s="1"/>
  <c r="M478" i="54" s="1"/>
  <c r="K465" i="54"/>
  <c r="L465" i="54" s="1"/>
  <c r="M465" i="54" s="1"/>
  <c r="K177" i="54"/>
  <c r="L177" i="54" s="1"/>
  <c r="M177" i="54" s="1"/>
  <c r="K195" i="54"/>
  <c r="L195" i="54" s="1"/>
  <c r="M195" i="54" s="1"/>
  <c r="K340" i="54"/>
  <c r="L340" i="54" s="1"/>
  <c r="M340" i="54" s="1"/>
  <c r="K295" i="54"/>
  <c r="L295" i="54" s="1"/>
  <c r="M295" i="54" s="1"/>
  <c r="K433" i="54"/>
  <c r="L433" i="54" s="1"/>
  <c r="M433" i="54" s="1"/>
  <c r="K38" i="54"/>
  <c r="L38" i="54" s="1"/>
  <c r="M38" i="54" s="1"/>
  <c r="K496" i="54"/>
  <c r="L496" i="54" s="1"/>
  <c r="M496" i="54" s="1"/>
  <c r="K632" i="54"/>
  <c r="L632" i="54" s="1"/>
  <c r="M632" i="54" s="1"/>
  <c r="K102" i="54"/>
  <c r="L102" i="54" s="1"/>
  <c r="M102" i="54" s="1"/>
  <c r="K436" i="54"/>
  <c r="L436" i="54" s="1"/>
  <c r="M436" i="54" s="1"/>
  <c r="K296" i="54"/>
  <c r="L296" i="54" s="1"/>
  <c r="M296" i="54" s="1"/>
  <c r="K441" i="54"/>
  <c r="L441" i="54" s="1"/>
  <c r="M441" i="54" s="1"/>
  <c r="K613" i="54"/>
  <c r="L613" i="54" s="1"/>
  <c r="M613" i="54" s="1"/>
  <c r="K341" i="54"/>
  <c r="L341" i="54" s="1"/>
  <c r="M341" i="54" s="1"/>
  <c r="K656" i="54"/>
  <c r="L656" i="54" s="1"/>
  <c r="M656" i="54" s="1"/>
  <c r="K210" i="54"/>
  <c r="L210" i="54" s="1"/>
  <c r="M210" i="54" s="1"/>
  <c r="K582" i="54"/>
  <c r="L582" i="54" s="1"/>
  <c r="M582" i="54" s="1"/>
  <c r="K721" i="54"/>
  <c r="L721" i="54" s="1"/>
  <c r="M721" i="54" s="1"/>
  <c r="K570" i="54"/>
  <c r="L570" i="54" s="1"/>
  <c r="M570" i="54" s="1"/>
  <c r="K382" i="54"/>
  <c r="L382" i="54" s="1"/>
  <c r="M382" i="54" s="1"/>
  <c r="K56" i="54"/>
  <c r="L56" i="54" s="1"/>
  <c r="M56" i="54" s="1"/>
  <c r="K152" i="54"/>
  <c r="L152" i="54" s="1"/>
  <c r="M152" i="54" s="1"/>
  <c r="K313" i="54"/>
  <c r="L313" i="54" s="1"/>
  <c r="M313" i="54" s="1"/>
  <c r="K291" i="54"/>
  <c r="L291" i="54" s="1"/>
  <c r="M291" i="54" s="1"/>
  <c r="K98" i="54"/>
  <c r="L98" i="54" s="1"/>
  <c r="M98" i="54" s="1"/>
  <c r="K546" i="54"/>
  <c r="L546" i="54" s="1"/>
  <c r="M546" i="54" s="1"/>
  <c r="K726" i="54"/>
  <c r="L726" i="54" s="1"/>
  <c r="M726" i="54" s="1"/>
  <c r="K251" i="54"/>
  <c r="L251" i="54" s="1"/>
  <c r="M251" i="54" s="1"/>
  <c r="K41" i="54"/>
  <c r="L41" i="54" s="1"/>
  <c r="M41" i="54" s="1"/>
  <c r="K15" i="54"/>
  <c r="L15" i="54" s="1"/>
  <c r="M15" i="54" s="1"/>
  <c r="K114" i="54"/>
  <c r="L114" i="54" s="1"/>
  <c r="M114" i="54" s="1"/>
  <c r="K330" i="54"/>
  <c r="L330" i="54" s="1"/>
  <c r="M330" i="54" s="1"/>
  <c r="K54" i="54"/>
  <c r="L54" i="54" s="1"/>
  <c r="M54" i="54" s="1"/>
  <c r="K581" i="54"/>
  <c r="L581" i="54" s="1"/>
  <c r="M581" i="54" s="1"/>
  <c r="K435" i="54"/>
  <c r="L435" i="54" s="1"/>
  <c r="M435" i="54" s="1"/>
  <c r="K207" i="54"/>
  <c r="L207" i="54" s="1"/>
  <c r="M207" i="54" s="1"/>
  <c r="K458" i="54"/>
  <c r="L458" i="54" s="1"/>
  <c r="M458" i="54" s="1"/>
  <c r="K695" i="54"/>
  <c r="L695" i="54" s="1"/>
  <c r="M695" i="54" s="1"/>
  <c r="K523" i="54"/>
  <c r="L523" i="54" s="1"/>
  <c r="M523" i="54" s="1"/>
  <c r="K215" i="54"/>
  <c r="L215" i="54" s="1"/>
  <c r="M215" i="54" s="1"/>
  <c r="K283" i="54"/>
  <c r="L283" i="54" s="1"/>
  <c r="M283" i="54" s="1"/>
  <c r="K485" i="54"/>
  <c r="L485" i="54" s="1"/>
  <c r="M485" i="54" s="1"/>
  <c r="K557" i="54"/>
  <c r="L557" i="54" s="1"/>
  <c r="M557" i="54" s="1"/>
  <c r="K456" i="54"/>
  <c r="L456" i="54" s="1"/>
  <c r="M456" i="54" s="1"/>
  <c r="K67" i="54"/>
  <c r="L67" i="54" s="1"/>
  <c r="M67" i="54" s="1"/>
  <c r="K229" i="54"/>
  <c r="L229" i="54" s="1"/>
  <c r="M229" i="54" s="1"/>
  <c r="K352" i="54"/>
  <c r="L352" i="54" s="1"/>
  <c r="M352" i="54" s="1"/>
  <c r="K27" i="54"/>
  <c r="L27" i="54" s="1"/>
  <c r="M27" i="54" s="1"/>
  <c r="K62" i="54"/>
  <c r="L62" i="54" s="1"/>
  <c r="M62" i="54" s="1"/>
  <c r="K668" i="54"/>
  <c r="L668" i="54" s="1"/>
  <c r="M668" i="54" s="1"/>
  <c r="K460" i="54"/>
  <c r="L460" i="54" s="1"/>
  <c r="M460" i="54" s="1"/>
  <c r="K52" i="54"/>
  <c r="L52" i="54" s="1"/>
  <c r="M52" i="54" s="1"/>
  <c r="K599" i="54"/>
  <c r="L599" i="54" s="1"/>
  <c r="M599" i="54" s="1"/>
  <c r="K673" i="54"/>
  <c r="L673" i="54" s="1"/>
  <c r="M673" i="54" s="1"/>
  <c r="K200" i="54"/>
  <c r="L200" i="54" s="1"/>
  <c r="M200" i="54" s="1"/>
  <c r="K606" i="54"/>
  <c r="L606" i="54" s="1"/>
  <c r="M606" i="54" s="1"/>
  <c r="K147" i="54"/>
  <c r="L147" i="54" s="1"/>
  <c r="M147" i="54" s="1"/>
  <c r="K258" i="54"/>
  <c r="L258" i="54" s="1"/>
  <c r="M258" i="54" s="1"/>
  <c r="K307" i="54"/>
  <c r="L307" i="54" s="1"/>
  <c r="M307" i="54" s="1"/>
  <c r="K662" i="54"/>
  <c r="L662" i="54" s="1"/>
  <c r="M662" i="54" s="1"/>
  <c r="K369" i="54"/>
  <c r="L369" i="54" s="1"/>
  <c r="M369" i="54" s="1"/>
  <c r="K153" i="54"/>
  <c r="L153" i="54" s="1"/>
  <c r="M153" i="54" s="1"/>
  <c r="K185" i="54"/>
  <c r="L185" i="54" s="1"/>
  <c r="M185" i="54" s="1"/>
  <c r="K733" i="54"/>
  <c r="L733" i="54" s="1"/>
  <c r="M733" i="54" s="1"/>
  <c r="K14" i="54"/>
  <c r="L14" i="54" s="1"/>
  <c r="M14" i="54" s="1"/>
  <c r="K559" i="54"/>
  <c r="L559" i="54" s="1"/>
  <c r="M559" i="54" s="1"/>
  <c r="K470" i="54"/>
  <c r="L470" i="54" s="1"/>
  <c r="M470" i="54" s="1"/>
  <c r="K189" i="54"/>
  <c r="L189" i="54" s="1"/>
  <c r="M189" i="54" s="1"/>
  <c r="K148" i="54"/>
  <c r="L148" i="54" s="1"/>
  <c r="M148" i="54" s="1"/>
  <c r="K468" i="54"/>
  <c r="L468" i="54" s="1"/>
  <c r="M468" i="54" s="1"/>
  <c r="K22" i="54"/>
  <c r="L22" i="54" s="1"/>
  <c r="M22" i="54" s="1"/>
  <c r="K547" i="54"/>
  <c r="L547" i="54" s="1"/>
  <c r="M547" i="54" s="1"/>
  <c r="K699" i="54"/>
  <c r="L699" i="54" s="1"/>
  <c r="M699" i="54" s="1"/>
  <c r="K659" i="54"/>
  <c r="L659" i="54" s="1"/>
  <c r="M659" i="54" s="1"/>
  <c r="K394" i="54"/>
  <c r="L394" i="54" s="1"/>
  <c r="M394" i="54" s="1"/>
  <c r="K765" i="54"/>
  <c r="L765" i="54" s="1"/>
  <c r="M765" i="54" s="1"/>
  <c r="K372" i="54"/>
  <c r="L372" i="54" s="1"/>
  <c r="M372" i="54" s="1"/>
  <c r="K60" i="54"/>
  <c r="L60" i="54" s="1"/>
  <c r="M60" i="54" s="1"/>
  <c r="K78" i="54"/>
  <c r="L78" i="54" s="1"/>
  <c r="M78" i="54" s="1"/>
  <c r="K46" i="54"/>
  <c r="L46" i="54" s="1"/>
  <c r="M46" i="54" s="1"/>
  <c r="K746" i="54"/>
  <c r="L746" i="54" s="1"/>
  <c r="M746" i="54" s="1"/>
  <c r="K614" i="54"/>
  <c r="L614" i="54" s="1"/>
  <c r="M614" i="54" s="1"/>
  <c r="K571" i="54"/>
  <c r="L571" i="54" s="1"/>
  <c r="M571" i="54" s="1"/>
  <c r="K511" i="54"/>
  <c r="L511" i="54" s="1"/>
  <c r="M511" i="54" s="1"/>
  <c r="K368" i="54"/>
  <c r="L368" i="54" s="1"/>
  <c r="M368" i="54" s="1"/>
  <c r="K100" i="54"/>
  <c r="L100" i="54" s="1"/>
  <c r="M100" i="54" s="1"/>
  <c r="K692" i="54"/>
  <c r="L692" i="54" s="1"/>
  <c r="M692" i="54" s="1"/>
  <c r="K397" i="54"/>
  <c r="L397" i="54" s="1"/>
  <c r="M397" i="54" s="1"/>
  <c r="K619" i="54"/>
  <c r="L619" i="54" s="1"/>
  <c r="M619" i="54" s="1"/>
  <c r="K311" i="54"/>
  <c r="L311" i="54" s="1"/>
  <c r="M311" i="54" s="1"/>
  <c r="K270" i="54"/>
  <c r="L270" i="54" s="1"/>
  <c r="M270" i="54" s="1"/>
  <c r="K680" i="54"/>
  <c r="L680" i="54" s="1"/>
  <c r="M680" i="54" s="1"/>
  <c r="K44" i="54"/>
  <c r="L44" i="54" s="1"/>
  <c r="M44" i="54" s="1"/>
  <c r="K685" i="54"/>
  <c r="L685" i="54" s="1"/>
  <c r="M685" i="54" s="1"/>
  <c r="K18" i="54"/>
  <c r="L18" i="54" s="1"/>
  <c r="M18" i="54" s="1"/>
  <c r="K634" i="54"/>
  <c r="L634" i="54" s="1"/>
  <c r="M634" i="54" s="1"/>
  <c r="K224" i="54"/>
  <c r="L224" i="54" s="1"/>
  <c r="M224" i="54" s="1"/>
  <c r="K119" i="54"/>
  <c r="L119" i="54" s="1"/>
  <c r="M119" i="54" s="1"/>
  <c r="K39" i="54"/>
  <c r="L39" i="54" s="1"/>
  <c r="M39" i="54" s="1"/>
  <c r="K615" i="54"/>
  <c r="L615" i="54" s="1"/>
  <c r="M615" i="54" s="1"/>
  <c r="K669" i="54"/>
  <c r="L669" i="54" s="1"/>
  <c r="M669" i="54" s="1"/>
  <c r="K244" i="54"/>
  <c r="L244" i="54" s="1"/>
  <c r="M244" i="54" s="1"/>
  <c r="K528" i="54"/>
  <c r="L528" i="54" s="1"/>
  <c r="M528" i="54" s="1"/>
  <c r="K442" i="54"/>
  <c r="L442" i="54" s="1"/>
  <c r="M442" i="54" s="1"/>
  <c r="K163" i="54"/>
  <c r="L163" i="54" s="1"/>
  <c r="M163" i="54" s="1"/>
  <c r="K610" i="54"/>
  <c r="L610" i="54" s="1"/>
  <c r="M610" i="54" s="1"/>
  <c r="K77" i="54"/>
  <c r="L77" i="54" s="1"/>
  <c r="M77" i="54" s="1"/>
  <c r="K596" i="54"/>
  <c r="L596" i="54" s="1"/>
  <c r="M596" i="54" s="1"/>
  <c r="K82" i="54"/>
  <c r="L82" i="54" s="1"/>
  <c r="M82" i="54" s="1"/>
  <c r="K747" i="54"/>
  <c r="L747" i="54" s="1"/>
  <c r="M747" i="54" s="1"/>
  <c r="K123" i="54"/>
  <c r="L123" i="54" s="1"/>
  <c r="M123" i="54" s="1"/>
  <c r="K366" i="54"/>
  <c r="L366" i="54" s="1"/>
  <c r="M366" i="54" s="1"/>
  <c r="K637" i="54"/>
  <c r="L637" i="54" s="1"/>
  <c r="M637" i="54" s="1"/>
  <c r="K124" i="54"/>
  <c r="L124" i="54" s="1"/>
  <c r="M124" i="54" s="1"/>
  <c r="K135" i="54"/>
  <c r="L135" i="54" s="1"/>
  <c r="M135" i="54" s="1"/>
  <c r="K348" i="54"/>
  <c r="L348" i="54" s="1"/>
  <c r="M348" i="54" s="1"/>
  <c r="K118" i="54"/>
  <c r="L118" i="54" s="1"/>
  <c r="M118" i="54" s="1"/>
  <c r="K257" i="54"/>
  <c r="L257" i="54" s="1"/>
  <c r="M257" i="54" s="1"/>
  <c r="K300" i="54"/>
  <c r="L300" i="54" s="1"/>
  <c r="M300" i="54" s="1"/>
  <c r="K332" i="54"/>
  <c r="L332" i="54" s="1"/>
  <c r="M332" i="54" s="1"/>
  <c r="K214" i="54"/>
  <c r="L214" i="54" s="1"/>
  <c r="M214" i="54" s="1"/>
  <c r="K657" i="54"/>
  <c r="L657" i="54" s="1"/>
  <c r="M657" i="54" s="1"/>
  <c r="K193" i="54"/>
  <c r="L193" i="54" s="1"/>
  <c r="M193" i="54" s="1"/>
  <c r="K722" i="54"/>
  <c r="L722" i="54" s="1"/>
  <c r="M722" i="54" s="1"/>
  <c r="K420" i="54"/>
  <c r="L420" i="54" s="1"/>
  <c r="M420" i="54" s="1"/>
  <c r="K268" i="54"/>
  <c r="L268" i="54" s="1"/>
  <c r="M268" i="54" s="1"/>
  <c r="K385" i="54"/>
  <c r="L385" i="54" s="1"/>
  <c r="M385" i="54" s="1"/>
  <c r="K521" i="54"/>
  <c r="L521" i="54" s="1"/>
  <c r="M521" i="54" s="1"/>
  <c r="K347" i="54"/>
  <c r="L347" i="54" s="1"/>
  <c r="M347" i="54" s="1"/>
  <c r="K527" i="54"/>
  <c r="L527" i="54" s="1"/>
  <c r="M527" i="54" s="1"/>
  <c r="K684" i="54"/>
  <c r="L684" i="54" s="1"/>
  <c r="M684" i="54" s="1"/>
  <c r="K718" i="54"/>
  <c r="L718" i="54" s="1"/>
  <c r="M718" i="54" s="1"/>
  <c r="K76" i="54"/>
  <c r="L76" i="54" s="1"/>
  <c r="M76" i="54" s="1"/>
  <c r="K410" i="54"/>
  <c r="L410" i="54" s="1"/>
  <c r="M410" i="54" s="1"/>
  <c r="K138" i="54"/>
  <c r="L138" i="54" s="1"/>
  <c r="M138" i="54" s="1"/>
  <c r="K377" i="54"/>
  <c r="L377" i="54" s="1"/>
  <c r="M377" i="54" s="1"/>
  <c r="K338" i="54"/>
  <c r="L338" i="54" s="1"/>
  <c r="M338" i="54" s="1"/>
  <c r="K604" i="54"/>
  <c r="L604" i="54" s="1"/>
  <c r="M604" i="54" s="1"/>
  <c r="K674" i="54"/>
  <c r="L674" i="54" s="1"/>
  <c r="M674" i="54" s="1"/>
  <c r="K744" i="54"/>
  <c r="L744" i="54" s="1"/>
  <c r="M744" i="54" s="1"/>
  <c r="K512" i="54"/>
  <c r="L512" i="54" s="1"/>
  <c r="M512" i="54" s="1"/>
  <c r="K419" i="54"/>
  <c r="L419" i="54" s="1"/>
  <c r="M419" i="54" s="1"/>
  <c r="K238" i="54"/>
  <c r="L238" i="54" s="1"/>
  <c r="M238" i="54" s="1"/>
  <c r="K710" i="54"/>
  <c r="L710" i="54" s="1"/>
  <c r="M710" i="54" s="1"/>
  <c r="K319" i="54"/>
  <c r="L319" i="54" s="1"/>
  <c r="M319" i="54" s="1"/>
  <c r="K305" i="54"/>
  <c r="L305" i="54" s="1"/>
  <c r="M305" i="54" s="1"/>
  <c r="K404" i="54"/>
  <c r="L404" i="54" s="1"/>
  <c r="M404" i="54" s="1"/>
  <c r="K550" i="54"/>
  <c r="L550" i="54" s="1"/>
  <c r="M550" i="54" s="1"/>
  <c r="K564" i="54"/>
  <c r="L564" i="54" s="1"/>
  <c r="M564" i="54" s="1"/>
  <c r="K182" i="54"/>
  <c r="L182" i="54" s="1"/>
  <c r="M182" i="54" s="1"/>
  <c r="K249" i="54"/>
  <c r="L249" i="54" s="1"/>
  <c r="M249" i="54" s="1"/>
  <c r="K625" i="54"/>
  <c r="L625" i="54" s="1"/>
  <c r="M625" i="54" s="1"/>
  <c r="K320" i="54"/>
  <c r="L320" i="54" s="1"/>
  <c r="M320" i="54" s="1"/>
  <c r="K654" i="54"/>
  <c r="L654" i="54" s="1"/>
  <c r="M654" i="54" s="1"/>
  <c r="K737" i="54"/>
  <c r="L737" i="54" s="1"/>
  <c r="M737" i="54" s="1"/>
  <c r="K400" i="54"/>
  <c r="L400" i="54" s="1"/>
  <c r="M400" i="54" s="1"/>
  <c r="K548" i="54"/>
  <c r="L548" i="54" s="1"/>
  <c r="M548" i="54" s="1"/>
  <c r="K499" i="54"/>
  <c r="L499" i="54" s="1"/>
  <c r="M499" i="54" s="1"/>
  <c r="K602" i="54"/>
  <c r="L602" i="54" s="1"/>
  <c r="M602" i="54" s="1"/>
  <c r="K754" i="54"/>
  <c r="L754" i="54" s="1"/>
  <c r="M754" i="54" s="1"/>
  <c r="K535" i="54"/>
  <c r="L535" i="54" s="1"/>
  <c r="M535" i="54" s="1"/>
  <c r="K261" i="54"/>
  <c r="L261" i="54" s="1"/>
  <c r="M261" i="54" s="1"/>
  <c r="K395" i="54"/>
  <c r="L395" i="54" s="1"/>
  <c r="M395" i="54" s="1"/>
  <c r="K660" i="54"/>
  <c r="L660" i="54" s="1"/>
  <c r="M660" i="54" s="1"/>
  <c r="K227" i="54"/>
  <c r="L227" i="54" s="1"/>
  <c r="M227" i="54" s="1"/>
  <c r="K449" i="54"/>
  <c r="L449" i="54" s="1"/>
  <c r="M449" i="54" s="1"/>
  <c r="K383" i="54"/>
  <c r="L383" i="54" s="1"/>
  <c r="M383" i="54" s="1"/>
  <c r="K708" i="54"/>
  <c r="L708" i="54" s="1"/>
  <c r="M708" i="54" s="1"/>
  <c r="K671" i="54"/>
  <c r="L671" i="54" s="1"/>
  <c r="M671" i="54" s="1"/>
  <c r="K427" i="54"/>
  <c r="L427" i="54" s="1"/>
  <c r="M427" i="54" s="1"/>
  <c r="K590" i="54"/>
  <c r="L590" i="54" s="1"/>
  <c r="M590" i="54" s="1"/>
  <c r="K663" i="54"/>
  <c r="L663" i="54" s="1"/>
  <c r="M663" i="54" s="1"/>
  <c r="K569" i="54"/>
  <c r="L569" i="54" s="1"/>
  <c r="M569" i="54" s="1"/>
  <c r="K137" i="54"/>
  <c r="L137" i="54" s="1"/>
  <c r="M137" i="54" s="1"/>
  <c r="K374" i="54"/>
  <c r="L374" i="54" s="1"/>
  <c r="M374" i="54" s="1"/>
  <c r="K608" i="54"/>
  <c r="L608" i="54" s="1"/>
  <c r="M608" i="54" s="1"/>
  <c r="K380" i="54"/>
  <c r="L380" i="54" s="1"/>
  <c r="M380" i="54" s="1"/>
  <c r="K740" i="54"/>
  <c r="L740" i="54" s="1"/>
  <c r="M740" i="54" s="1"/>
  <c r="K387" i="54"/>
  <c r="L387" i="54" s="1"/>
  <c r="M387" i="54" s="1"/>
  <c r="K466" i="54"/>
  <c r="L466" i="54" s="1"/>
  <c r="M466" i="54" s="1"/>
  <c r="K265" i="54"/>
  <c r="L265" i="54" s="1"/>
  <c r="M265" i="54" s="1"/>
  <c r="K399" i="54"/>
  <c r="L399" i="54" s="1"/>
  <c r="M399" i="54" s="1"/>
  <c r="K648" i="54"/>
  <c r="L648" i="54" s="1"/>
  <c r="M648" i="54" s="1"/>
  <c r="K220" i="54"/>
  <c r="L220" i="54" s="1"/>
  <c r="M220" i="54" s="1"/>
  <c r="K256" i="54"/>
  <c r="L256" i="54" s="1"/>
  <c r="M256" i="54" s="1"/>
  <c r="K486" i="54"/>
  <c r="L486" i="54" s="1"/>
  <c r="M486" i="54" s="1"/>
  <c r="K75" i="54"/>
  <c r="L75" i="54" s="1"/>
  <c r="M75" i="54" s="1"/>
  <c r="K36" i="54"/>
  <c r="L36" i="54" s="1"/>
  <c r="M36" i="54" s="1"/>
  <c r="K393" i="54"/>
  <c r="L393" i="54" s="1"/>
  <c r="M393" i="54" s="1"/>
  <c r="K472" i="54"/>
  <c r="L472" i="54" s="1"/>
  <c r="M472" i="54" s="1"/>
  <c r="K533" i="54"/>
  <c r="L533" i="54" s="1"/>
  <c r="M533" i="54" s="1"/>
  <c r="K653" i="54"/>
  <c r="L653" i="54" s="1"/>
  <c r="M653" i="54" s="1"/>
  <c r="K89" i="54"/>
  <c r="L89" i="54" s="1"/>
  <c r="M89" i="54" s="1"/>
  <c r="K698" i="54"/>
  <c r="L698" i="54" s="1"/>
  <c r="M698" i="54" s="1"/>
  <c r="K390" i="54"/>
  <c r="L390" i="54" s="1"/>
  <c r="M390" i="54" s="1"/>
  <c r="K279" i="54"/>
  <c r="L279" i="54" s="1"/>
  <c r="M279" i="54" s="1"/>
  <c r="K536" i="54"/>
  <c r="L536" i="54" s="1"/>
  <c r="M536" i="54" s="1"/>
  <c r="K255" i="54"/>
  <c r="L255" i="54" s="1"/>
  <c r="M255" i="54" s="1"/>
  <c r="K714" i="54"/>
  <c r="L714" i="54" s="1"/>
  <c r="M714" i="54" s="1"/>
  <c r="K701" i="54"/>
  <c r="L701" i="54" s="1"/>
  <c r="M701" i="54" s="1"/>
  <c r="K706" i="54"/>
  <c r="L706" i="54" s="1"/>
  <c r="M706" i="54" s="1"/>
  <c r="K203" i="54"/>
  <c r="L203" i="54" s="1"/>
  <c r="M203" i="54" s="1"/>
  <c r="K264" i="54"/>
  <c r="L264" i="54" s="1"/>
  <c r="M264" i="54" s="1"/>
  <c r="K735" i="54"/>
  <c r="L735" i="54" s="1"/>
  <c r="M735" i="54" s="1"/>
  <c r="K24" i="54"/>
  <c r="L24" i="54" s="1"/>
  <c r="M24" i="54" s="1"/>
  <c r="K31" i="54"/>
  <c r="L31" i="54" s="1"/>
  <c r="M31" i="54" s="1"/>
  <c r="K677" i="54"/>
  <c r="L677" i="54" s="1"/>
  <c r="M677" i="54" s="1"/>
  <c r="K589" i="54"/>
  <c r="L589" i="54" s="1"/>
  <c r="M589" i="54" s="1"/>
  <c r="K358" i="54"/>
  <c r="L358" i="54" s="1"/>
  <c r="M358" i="54" s="1"/>
  <c r="K705" i="54"/>
  <c r="L705" i="54" s="1"/>
  <c r="M705" i="54" s="1"/>
  <c r="K197" i="54"/>
  <c r="L197" i="54" s="1"/>
  <c r="M197" i="54" s="1"/>
  <c r="K58" i="54"/>
  <c r="L58" i="54" s="1"/>
  <c r="M58" i="54" s="1"/>
  <c r="K150" i="54"/>
  <c r="L150" i="54" s="1"/>
  <c r="M150" i="54" s="1"/>
  <c r="K246" i="54"/>
  <c r="L246" i="54" s="1"/>
  <c r="M246" i="54" s="1"/>
  <c r="K57" i="54"/>
  <c r="L57" i="54" s="1"/>
  <c r="M57" i="54" s="1"/>
  <c r="K252" i="54"/>
  <c r="L252" i="54" s="1"/>
  <c r="M252" i="54" s="1"/>
  <c r="K128" i="54"/>
  <c r="L128" i="54" s="1"/>
  <c r="M128" i="54" s="1"/>
  <c r="K464" i="54"/>
  <c r="L464" i="54" s="1"/>
  <c r="M464" i="54" s="1"/>
  <c r="K236" i="54"/>
  <c r="L236" i="54" s="1"/>
  <c r="M236" i="54" s="1"/>
  <c r="K411" i="54"/>
  <c r="L411" i="54" s="1"/>
  <c r="M411" i="54" s="1"/>
  <c r="K225" i="54"/>
  <c r="L225" i="54" s="1"/>
  <c r="M225" i="54" s="1"/>
  <c r="K221" i="54"/>
  <c r="L221" i="54" s="1"/>
  <c r="M221" i="54" s="1"/>
  <c r="K720" i="54"/>
  <c r="L720" i="54" s="1"/>
  <c r="M720" i="54" s="1"/>
  <c r="K63" i="54"/>
  <c r="L63" i="54" s="1"/>
  <c r="M63" i="54" s="1"/>
  <c r="K624" i="54"/>
  <c r="L624" i="54" s="1"/>
  <c r="M624" i="54" s="1"/>
  <c r="K587" i="54"/>
  <c r="L587" i="54" s="1"/>
  <c r="M587" i="54" s="1"/>
  <c r="K274" i="54"/>
  <c r="L274" i="54" s="1"/>
  <c r="M274" i="54" s="1"/>
  <c r="K326" i="54"/>
  <c r="L326" i="54" s="1"/>
  <c r="M326" i="54" s="1"/>
  <c r="K353" i="54"/>
  <c r="L353" i="54" s="1"/>
  <c r="M353" i="54" s="1"/>
  <c r="K558" i="54"/>
  <c r="L558" i="54" s="1"/>
  <c r="M558" i="54" s="1"/>
  <c r="K73" i="54"/>
  <c r="L73" i="54" s="1"/>
  <c r="M73" i="54" s="1"/>
  <c r="K422" i="54"/>
  <c r="L422" i="54" s="1"/>
  <c r="M422" i="54" s="1"/>
  <c r="K72" i="54"/>
  <c r="L72" i="54" s="1"/>
  <c r="M72" i="54" s="1"/>
  <c r="K560" i="54"/>
  <c r="L560" i="54" s="1"/>
  <c r="M560" i="54" s="1"/>
  <c r="K278" i="54"/>
  <c r="L278" i="54" s="1"/>
  <c r="M278" i="54" s="1"/>
  <c r="K88" i="54"/>
  <c r="L88" i="54" s="1"/>
  <c r="M88" i="54" s="1"/>
  <c r="K700" i="54"/>
  <c r="L700" i="54" s="1"/>
  <c r="M700" i="54" s="1"/>
  <c r="K302" i="54"/>
  <c r="L302" i="54" s="1"/>
  <c r="M302" i="54" s="1"/>
  <c r="K116" i="54"/>
  <c r="L116" i="54" s="1"/>
  <c r="M116" i="54" s="1"/>
  <c r="K635" i="54"/>
  <c r="L635" i="54" s="1"/>
  <c r="M635" i="54" s="1"/>
  <c r="K371" i="54"/>
  <c r="L371" i="54" s="1"/>
  <c r="M371" i="54" s="1"/>
  <c r="K386" i="54"/>
  <c r="L386" i="54" s="1"/>
  <c r="M386" i="54" s="1"/>
  <c r="K239" i="54"/>
  <c r="L239" i="54" s="1"/>
  <c r="M239" i="54" s="1"/>
  <c r="K367" i="54"/>
  <c r="L367" i="54" s="1"/>
  <c r="M367" i="54" s="1"/>
  <c r="K32" i="54"/>
  <c r="L32" i="54" s="1"/>
  <c r="M32" i="54" s="1"/>
  <c r="K743" i="54"/>
  <c r="L743" i="54" s="1"/>
  <c r="M743" i="54" s="1"/>
  <c r="K749" i="54"/>
  <c r="L749" i="54" s="1"/>
  <c r="M749" i="54" s="1"/>
  <c r="K479" i="54"/>
  <c r="L479" i="54" s="1"/>
  <c r="M479" i="54" s="1"/>
  <c r="K513" i="54"/>
  <c r="L513" i="54" s="1"/>
  <c r="M513" i="54" s="1"/>
  <c r="K542" i="54"/>
  <c r="L542" i="54" s="1"/>
  <c r="M542" i="54" s="1"/>
  <c r="K502" i="54"/>
  <c r="L502" i="54" s="1"/>
  <c r="M502" i="54" s="1"/>
  <c r="K45" i="51"/>
  <c r="L45" i="51" s="1"/>
  <c r="M45" i="51" s="1"/>
  <c r="G772" i="1"/>
  <c r="J772" i="1"/>
  <c r="K508" i="18"/>
  <c r="Y508" i="18"/>
  <c r="S508" i="18"/>
  <c r="I508" i="18"/>
  <c r="AJ9" i="19"/>
  <c r="AK9" i="19" s="1"/>
  <c r="AI508" i="19"/>
  <c r="I508" i="21"/>
  <c r="Y508" i="21"/>
  <c r="M508" i="18"/>
  <c r="X508" i="18"/>
  <c r="U772" i="1"/>
  <c r="J750" i="52" l="1"/>
  <c r="M281" i="52"/>
  <c r="O281" i="52"/>
  <c r="D9" i="2"/>
  <c r="V772" i="1"/>
  <c r="Y772" i="1" s="1"/>
  <c r="Z772" i="1" s="1"/>
  <c r="N281" i="52" l="1"/>
  <c r="N750" i="52" s="1"/>
  <c r="M750" i="52"/>
</calcChain>
</file>

<file path=xl/sharedStrings.xml><?xml version="1.0" encoding="utf-8"?>
<sst xmlns="http://schemas.openxmlformats.org/spreadsheetml/2006/main" count="25072" uniqueCount="2373">
  <si>
    <t>506</t>
  </si>
  <si>
    <t>507</t>
  </si>
  <si>
    <t>Full Thick Burn W Skin Graft or Inhal Injury W/O CC or Sig Trauma</t>
  </si>
  <si>
    <t>508</t>
  </si>
  <si>
    <t>Claims</t>
  </si>
  <si>
    <t>509</t>
  </si>
  <si>
    <t>Full Thick Burn W/O Skin Graft or Inhal Injury W/O CC or Sig Trau</t>
  </si>
  <si>
    <t>510</t>
  </si>
  <si>
    <t>Non-Extensive Burns With CC or Sig Trauma</t>
  </si>
  <si>
    <t>511</t>
  </si>
  <si>
    <t>Non-Extensive Burns W/O CC or Sig Trauma</t>
  </si>
  <si>
    <t>801</t>
  </si>
  <si>
    <t>Neonates &lt; 1,000 Grams</t>
  </si>
  <si>
    <t>802</t>
  </si>
  <si>
    <t>Neonates, 1,000 - 1,499 Grams</t>
  </si>
  <si>
    <t>803</t>
  </si>
  <si>
    <t>Neonates, 1500 - 1,999 Grams</t>
  </si>
  <si>
    <t>804</t>
  </si>
  <si>
    <t>Neonates, &gt; 2,000 Grams With Rds</t>
  </si>
  <si>
    <t>805</t>
  </si>
  <si>
    <t>Neonates &gt; 2,000 Grams, Premature W/ Major Problems</t>
  </si>
  <si>
    <t>Total</t>
  </si>
  <si>
    <t>DESC</t>
  </si>
  <si>
    <t>SOURCE</t>
  </si>
  <si>
    <t>IN_SYSTEM</t>
  </si>
  <si>
    <t>N_RAW</t>
  </si>
  <si>
    <t>N_XFER</t>
  </si>
  <si>
    <t>RAW_AVG_CH</t>
  </si>
  <si>
    <t>RAW_CHG_SD</t>
  </si>
  <si>
    <t>RAW_AVG_CO</t>
  </si>
  <si>
    <t>RAW_COS_SD</t>
  </si>
  <si>
    <t>RAW_AVG_LO</t>
  </si>
  <si>
    <t>RAW_LOS_SD</t>
  </si>
  <si>
    <t>N_CLAIMS</t>
  </si>
  <si>
    <t>AVG_COST</t>
  </si>
  <si>
    <t>STD_DEV</t>
  </si>
  <si>
    <t>ALOS_ARITH</t>
  </si>
  <si>
    <t>ALOS_SD</t>
  </si>
  <si>
    <t>ALOS_GEOM</t>
  </si>
  <si>
    <t>ALOS_PAY</t>
  </si>
  <si>
    <t>V11_MCARE</t>
  </si>
  <si>
    <t>STABLE</t>
  </si>
  <si>
    <t>RAW_WEIGHT</t>
  </si>
  <si>
    <t>NEW_WT_AT1</t>
  </si>
  <si>
    <t>DAY_OUTL</t>
  </si>
  <si>
    <t>COST_OUTL</t>
  </si>
  <si>
    <t>KS92</t>
  </si>
  <si>
    <t>KS_93</t>
  </si>
  <si>
    <t>KS_94</t>
  </si>
  <si>
    <t>KS_95</t>
  </si>
  <si>
    <t>KS_96</t>
  </si>
  <si>
    <t>KS_97</t>
  </si>
  <si>
    <t>KS_98</t>
  </si>
  <si>
    <t>DLY_98RATE</t>
  </si>
  <si>
    <t>KS_99</t>
  </si>
  <si>
    <t>DLY_99RATE</t>
  </si>
  <si>
    <t>KS2000</t>
  </si>
  <si>
    <t>DLY_00RATE</t>
  </si>
  <si>
    <t>KS2001</t>
  </si>
  <si>
    <t>DLY_01RATE</t>
  </si>
  <si>
    <t>2001</t>
  </si>
  <si>
    <t>Version 18 Grouper</t>
  </si>
  <si>
    <t>Spinal Fusion With CC</t>
  </si>
  <si>
    <t>Back And Neck Procedures Except Spinal Fusion With CC</t>
  </si>
  <si>
    <t>Knee Procedures W/ Principal DX Of Infection With CC</t>
  </si>
  <si>
    <t>Full Thick Burn W Skin Graft or Inhal Injury With CC or Sig Trauma</t>
  </si>
  <si>
    <t>Full Thick Burn W/O Skin Graft or Inhal Injury With CC or Sig Trauma</t>
  </si>
  <si>
    <t>Full Thick Burn W Skin Graft or Inhal Injury With CC or Sig Traum</t>
  </si>
  <si>
    <t>Full Thick Burn W/O Skin Graft or Inhal Injury With CC or Sig Tra</t>
  </si>
  <si>
    <t>Changes in Kansas DRG Data Table for October 1, 2000</t>
  </si>
  <si>
    <t>D&amp;C, Conization &amp; Radio-implant, For Malignancy</t>
  </si>
  <si>
    <t>FX,sprns,strns &amp; Disl Of Uparm,low leg Exc Foot Age 0-17</t>
  </si>
  <si>
    <t>DRGs with the Greatest Percentage Increase</t>
  </si>
  <si>
    <t>DRGs with the Greatest Percentage Decrease</t>
  </si>
  <si>
    <t>DRGs with the Greatest Absolute Increase</t>
  </si>
  <si>
    <t>DRGs with the Greatest Absolute Decrease</t>
  </si>
  <si>
    <t>Transient Ischemia</t>
  </si>
  <si>
    <t>Final DRG
Weight</t>
  </si>
  <si>
    <t>Normal Newborn</t>
  </si>
  <si>
    <t>M</t>
  </si>
  <si>
    <t>drg</t>
  </si>
  <si>
    <t>desc</t>
  </si>
  <si>
    <t>source</t>
  </si>
  <si>
    <t>n_raw</t>
  </si>
  <si>
    <t>n_xfer</t>
  </si>
  <si>
    <t>raw_avg_ch</t>
  </si>
  <si>
    <t>raw_chg_sd</t>
  </si>
  <si>
    <t>raw_avg_co</t>
  </si>
  <si>
    <t>raw_cos_sd</t>
  </si>
  <si>
    <t>raw_avg_lo</t>
  </si>
  <si>
    <t>raw_los_sd</t>
  </si>
  <si>
    <t>n_claims</t>
  </si>
  <si>
    <t>avg_cost</t>
  </si>
  <si>
    <t>std_dev</t>
  </si>
  <si>
    <t>alos_arith</t>
  </si>
  <si>
    <t>alos_sd</t>
  </si>
  <si>
    <t>alos_geom</t>
  </si>
  <si>
    <t>stable</t>
  </si>
  <si>
    <t>mdc</t>
  </si>
  <si>
    <t>raw_weight</t>
  </si>
  <si>
    <t>new_wt_at1</t>
  </si>
  <si>
    <t>adj_wgt</t>
  </si>
  <si>
    <t>calc_wt</t>
  </si>
  <si>
    <t>pair_flag</t>
  </si>
  <si>
    <t>source_rev</t>
  </si>
  <si>
    <t>end_wgt</t>
  </si>
  <si>
    <t>final_wt</t>
  </si>
  <si>
    <t>n_bad</t>
  </si>
  <si>
    <t>n_zero</t>
  </si>
  <si>
    <t>n_tplant</t>
  </si>
  <si>
    <t>n_rehab</t>
  </si>
  <si>
    <t>n_low</t>
  </si>
  <si>
    <t>n_high</t>
  </si>
  <si>
    <t>n_lowv</t>
  </si>
  <si>
    <t>combo_flag</t>
  </si>
  <si>
    <t>drg_sub</t>
  </si>
  <si>
    <t/>
  </si>
  <si>
    <t>Xp1</t>
  </si>
  <si>
    <t>2A</t>
  </si>
  <si>
    <t>Xp2</t>
  </si>
  <si>
    <t>2B</t>
  </si>
  <si>
    <t>X</t>
  </si>
  <si>
    <t>Xt1</t>
  </si>
  <si>
    <t>3A</t>
  </si>
  <si>
    <t>Xt2</t>
  </si>
  <si>
    <t>3B</t>
  </si>
  <si>
    <t>Xt3</t>
  </si>
  <si>
    <t>3C</t>
  </si>
  <si>
    <t>MT</t>
  </si>
  <si>
    <t>pt2</t>
  </si>
  <si>
    <t>P</t>
  </si>
  <si>
    <t>pt3</t>
  </si>
  <si>
    <t>Raw Weight</t>
  </si>
  <si>
    <t>ALOS Arith</t>
  </si>
  <si>
    <t>ALOS St_Dev</t>
  </si>
  <si>
    <t>ALOS Geom</t>
  </si>
  <si>
    <t>512</t>
  </si>
  <si>
    <t>513</t>
  </si>
  <si>
    <t>Pancreas Transplant</t>
  </si>
  <si>
    <t>514</t>
  </si>
  <si>
    <t>515</t>
  </si>
  <si>
    <t>516</t>
  </si>
  <si>
    <t>517</t>
  </si>
  <si>
    <t>RAW</t>
  </si>
  <si>
    <t>Claims Capped at Threshold</t>
  </si>
  <si>
    <t>Payment Rates</t>
  </si>
  <si>
    <t>DRG</t>
  </si>
  <si>
    <t>Change from</t>
  </si>
  <si>
    <t>Charge</t>
  </si>
  <si>
    <t>Cost</t>
  </si>
  <si>
    <t>ALOS</t>
  </si>
  <si>
    <t xml:space="preserve"> </t>
  </si>
  <si>
    <t>Raw</t>
  </si>
  <si>
    <t>New Wt</t>
  </si>
  <si>
    <t>Outlier</t>
  </si>
  <si>
    <t>Weight</t>
  </si>
  <si>
    <t>Description</t>
  </si>
  <si>
    <t>Fever</t>
  </si>
  <si>
    <t>Ectopic Pregnancy</t>
  </si>
  <si>
    <t>379</t>
  </si>
  <si>
    <t>Threatened Abortion</t>
  </si>
  <si>
    <t>380</t>
  </si>
  <si>
    <t>Abortion W/O D&amp;c</t>
  </si>
  <si>
    <t>381</t>
  </si>
  <si>
    <t>Level III: Prematurity W Major Problems</t>
  </si>
  <si>
    <t>Level III: Prematurity W/O Major Problems</t>
  </si>
  <si>
    <t>Level III: Full Term Neonate W Major Problems</t>
  </si>
  <si>
    <t>Abortion With D&amp;c, Aspiration Curettage, Or Hysterotomy</t>
  </si>
  <si>
    <t>382</t>
  </si>
  <si>
    <t>False Labor</t>
  </si>
  <si>
    <t>383</t>
  </si>
  <si>
    <t>Other Antepartum Diagnoses With Medical Complications</t>
  </si>
  <si>
    <t>384</t>
  </si>
  <si>
    <t>Other Antepartum Diagnoses W/O Medical Complications</t>
  </si>
  <si>
    <t>385</t>
  </si>
  <si>
    <t>Neonates, Died Or Transferred To Another Acute Care Facility</t>
  </si>
  <si>
    <t>386</t>
  </si>
  <si>
    <t>Extreme Immaturity Or Respiratory Distress Syndrome, Neonate</t>
  </si>
  <si>
    <t>387</t>
  </si>
  <si>
    <t>Prematurity With Major Problems</t>
  </si>
  <si>
    <t>388</t>
  </si>
  <si>
    <t>Prematurity W/O Major Problems</t>
  </si>
  <si>
    <t>389</t>
  </si>
  <si>
    <t>Full Term Neonate With Major Problems</t>
  </si>
  <si>
    <t>390</t>
  </si>
  <si>
    <t>Neonates With Other Significant Problems</t>
  </si>
  <si>
    <t>391</t>
  </si>
  <si>
    <t>Normal Newborns</t>
  </si>
  <si>
    <t>392</t>
  </si>
  <si>
    <t>Splenectomy Age &gt;17</t>
  </si>
  <si>
    <t>393</t>
  </si>
  <si>
    <t>Splenectomy Age 0-17</t>
  </si>
  <si>
    <t>394</t>
  </si>
  <si>
    <t>Other O.R. Procedures Of The Blood &amp; Blood Forming Organs</t>
  </si>
  <si>
    <t>395</t>
  </si>
  <si>
    <t>Red Blood Cell Disorders Age &gt;17</t>
  </si>
  <si>
    <t>396</t>
  </si>
  <si>
    <t>Red Blood Cell Disorders Age 0-17</t>
  </si>
  <si>
    <t>397</t>
  </si>
  <si>
    <t>Coagulation Disorders</t>
  </si>
  <si>
    <t>398</t>
  </si>
  <si>
    <t>Reticuloendothelial &amp; Immunity Disorders With CC</t>
  </si>
  <si>
    <t>399</t>
  </si>
  <si>
    <t>Reticuloendothelial &amp; Immunity Disorders W/O CC</t>
  </si>
  <si>
    <t>400</t>
  </si>
  <si>
    <t>Lymphoma Or Leukemia With Major O.R. Procedure</t>
  </si>
  <si>
    <t>401</t>
  </si>
  <si>
    <t>Lymphoma &amp; Non-acute Leukemia With Other O.R. Proc With CC</t>
  </si>
  <si>
    <t>402</t>
  </si>
  <si>
    <t>Lymphoma &amp; Non-acute Leukemia With Other O.R. Procedure W/O CC</t>
  </si>
  <si>
    <t>403</t>
  </si>
  <si>
    <t>Lymphoma &amp; Non-acute Leukemia With CC</t>
  </si>
  <si>
    <t>404</t>
  </si>
  <si>
    <t>Lymphoma &amp; Non-acute Leukemia W/O CC</t>
  </si>
  <si>
    <t>405</t>
  </si>
  <si>
    <t>Acute Leukemia Without Major O.R. Proc Age 0-17</t>
  </si>
  <si>
    <t>406</t>
  </si>
  <si>
    <t>Myeloprolif Disord Or Poorly Diff Neoplasm W Maj O.R. Proc. &amp; CC</t>
  </si>
  <si>
    <t>407</t>
  </si>
  <si>
    <t>Myeloprolif Disord Or Poorly Diff Neopl W Maj O.R. Proc W/O CC</t>
  </si>
  <si>
    <t>408</t>
  </si>
  <si>
    <t>Myeloprolif Disord Or Poorly Diff Neopl With Other O.R. Proc</t>
  </si>
  <si>
    <t>409</t>
  </si>
  <si>
    <t>Radiotherapy</t>
  </si>
  <si>
    <t>410</t>
  </si>
  <si>
    <t>Chemotherapy</t>
  </si>
  <si>
    <t>411</t>
  </si>
  <si>
    <t>History Of Malignancy W/O Endoscopy</t>
  </si>
  <si>
    <t>412</t>
  </si>
  <si>
    <t>History Of Malignancy With Endoscopy</t>
  </si>
  <si>
    <t>413</t>
  </si>
  <si>
    <t>Other Myeloprolif Disord Or Poorly Diff Neopl DX With CC</t>
  </si>
  <si>
    <t>414</t>
  </si>
  <si>
    <t>Other Myeloprolif Disord Or Poorly Diff Neopl DX W/O CC</t>
  </si>
  <si>
    <t>415</t>
  </si>
  <si>
    <t>O.R. Procedure For Infectious &amp; Parasitic Diseases</t>
  </si>
  <si>
    <t>416</t>
  </si>
  <si>
    <t>Septicemia Age &gt;17</t>
  </si>
  <si>
    <t>417</t>
  </si>
  <si>
    <t>Septicemia Age 0-17</t>
  </si>
  <si>
    <t>418</t>
  </si>
  <si>
    <t>Postoperative &amp; Post-traumatic Infections</t>
  </si>
  <si>
    <t>419</t>
  </si>
  <si>
    <t>Fever Of Unknown Origin Age &gt;17 With CC</t>
  </si>
  <si>
    <t>420</t>
  </si>
  <si>
    <t>Fever Of Unknown Origin Age &gt;17 W/O CC</t>
  </si>
  <si>
    <t>421</t>
  </si>
  <si>
    <t>Viral Illness Age &gt;17</t>
  </si>
  <si>
    <t>422</t>
  </si>
  <si>
    <t>Viral Illness &amp; Fever Of Unknown Origin Age 0-17</t>
  </si>
  <si>
    <t>423</t>
  </si>
  <si>
    <t>Other Infectious &amp; Parasitic Diseases Diagnoses</t>
  </si>
  <si>
    <t>424</t>
  </si>
  <si>
    <t>O.R. Procedures With Principal Diagnosis Of Mental Illness</t>
  </si>
  <si>
    <t>425</t>
  </si>
  <si>
    <t>Acute Adjust Reaction &amp; Disturbances Of Psychosocial Dysfunction</t>
  </si>
  <si>
    <t>426</t>
  </si>
  <si>
    <t>Depressive Neuroses</t>
  </si>
  <si>
    <t>427</t>
  </si>
  <si>
    <t>Neuroses Except Depressive</t>
  </si>
  <si>
    <t>428</t>
  </si>
  <si>
    <t>Disorders Of Personality &amp; Impulse Control</t>
  </si>
  <si>
    <t>429</t>
  </si>
  <si>
    <t>Organic Disturbances &amp; Mental Retardation</t>
  </si>
  <si>
    <t>430</t>
  </si>
  <si>
    <t>Psychoses</t>
  </si>
  <si>
    <t>431</t>
  </si>
  <si>
    <t>Childhood Mental Disorders</t>
  </si>
  <si>
    <t>432</t>
  </si>
  <si>
    <t>Other Mental Disorder Diagnoses</t>
  </si>
  <si>
    <t>433</t>
  </si>
  <si>
    <t>Alcohol/drug Abuse Or Dependence, Left Ama</t>
  </si>
  <si>
    <t>434</t>
  </si>
  <si>
    <t>Alc/drug Abuse Or Dependence, Detox Or Other Sympt Trt With CC</t>
  </si>
  <si>
    <t>435</t>
  </si>
  <si>
    <t>Alc/drug Abuse Or Dependence, Detox Or Other Sympt Trt W/O CC</t>
  </si>
  <si>
    <t>436</t>
  </si>
  <si>
    <t>Alc/drug Dependence W Rehabilitation Therapy</t>
  </si>
  <si>
    <t>437</t>
  </si>
  <si>
    <t>Alc/drug Dependence, Combined Rehab &amp; Detox Therapy</t>
  </si>
  <si>
    <t>438</t>
  </si>
  <si>
    <t>439</t>
  </si>
  <si>
    <t>Skin Grafts For Injuries</t>
  </si>
  <si>
    <t>440</t>
  </si>
  <si>
    <t>Wound Debridements For Injuries</t>
  </si>
  <si>
    <t>441</t>
  </si>
  <si>
    <t>Hand Procedures For Injuries</t>
  </si>
  <si>
    <t>442</t>
  </si>
  <si>
    <t>Other O.R. Procedures For Injuries With CC</t>
  </si>
  <si>
    <t>443</t>
  </si>
  <si>
    <t>Other O.R. Procedures For Injuries W/O CC</t>
  </si>
  <si>
    <t>444</t>
  </si>
  <si>
    <t>Traumatic Injury Age &gt;17 With CC</t>
  </si>
  <si>
    <t>445</t>
  </si>
  <si>
    <t>Traumatic Injury Age &gt;17 W/O CC</t>
  </si>
  <si>
    <t>446</t>
  </si>
  <si>
    <t>Traumatic Injury Age 0-17</t>
  </si>
  <si>
    <t>447</t>
  </si>
  <si>
    <t>Allergic Reactions Age &gt;17</t>
  </si>
  <si>
    <t>448</t>
  </si>
  <si>
    <t>Allergic Reactions Age 0-17</t>
  </si>
  <si>
    <t>449</t>
  </si>
  <si>
    <t>Poisoning And Toxic Effects Of Drugs Age &gt;17 With CC</t>
  </si>
  <si>
    <t>450</t>
  </si>
  <si>
    <t>AT</t>
  </si>
  <si>
    <t>Extraocular Procedures Except Orbit</t>
  </si>
  <si>
    <t>Acute Adjustment Reaction &amp; Psychosocial Dysfunction</t>
  </si>
  <si>
    <t>premium_wt</t>
  </si>
  <si>
    <t>Average Charge</t>
  </si>
  <si>
    <t>Charge St_Dev</t>
  </si>
  <si>
    <t>Includes External Weights for Transplants and Low Volume DRGs</t>
  </si>
  <si>
    <t>Adjusted Weight</t>
  </si>
  <si>
    <t>Respiratory Signs &amp; Symptoms</t>
  </si>
  <si>
    <t>pp1</t>
  </si>
  <si>
    <t>pp2</t>
  </si>
  <si>
    <t>Poisoning And Toxic Effects Of Drugs Age &gt;17 W/O CC</t>
  </si>
  <si>
    <t>451</t>
  </si>
  <si>
    <t>Poisoning And Toxic Effects Of Drugs Age 0-17</t>
  </si>
  <si>
    <t>452</t>
  </si>
  <si>
    <t>Complications Of Treatment With CC</t>
  </si>
  <si>
    <t>453</t>
  </si>
  <si>
    <t>Complications Of Treatment W/O CC</t>
  </si>
  <si>
    <t>454</t>
  </si>
  <si>
    <t>Other Injuries, Poisonings &amp; Toxic Eff Diag With CC</t>
  </si>
  <si>
    <t>455</t>
  </si>
  <si>
    <t>Other Injuries, Poisonings, Toxi Eff Diag W/O CC</t>
  </si>
  <si>
    <t>456</t>
  </si>
  <si>
    <t>457</t>
  </si>
  <si>
    <t>458</t>
  </si>
  <si>
    <t>459</t>
  </si>
  <si>
    <t>460</t>
  </si>
  <si>
    <t>461</t>
  </si>
  <si>
    <t>O.R. Proc With Diagnoses Of Other Contact With Health Services</t>
  </si>
  <si>
    <t>462</t>
  </si>
  <si>
    <t>Rehabilitation</t>
  </si>
  <si>
    <t>463</t>
  </si>
  <si>
    <t>Signs &amp; Symptoms With CC</t>
  </si>
  <si>
    <t>464</t>
  </si>
  <si>
    <t>Signs &amp; Symptoms W/O CC</t>
  </si>
  <si>
    <t>465</t>
  </si>
  <si>
    <t>Aftercare With History Of Malignancy As Secondary DX</t>
  </si>
  <si>
    <t>466</t>
  </si>
  <si>
    <t>Aftercare W/O History Of Malignancy As Secondary DX</t>
  </si>
  <si>
    <t>467</t>
  </si>
  <si>
    <t>Other Factors Influencing Health Status</t>
  </si>
  <si>
    <t>468</t>
  </si>
  <si>
    <t>Extensive O.R. Procedure Unrelated To Princ Diagnosis</t>
  </si>
  <si>
    <t>469</t>
  </si>
  <si>
    <t>Pdx Invalid As Discharge Diagnosis</t>
  </si>
  <si>
    <t>470</t>
  </si>
  <si>
    <t>Ungroupable</t>
  </si>
  <si>
    <t>471</t>
  </si>
  <si>
    <t>Bilateral Or Multiple Major Joint Procedures Of The Lower Ext.</t>
  </si>
  <si>
    <t>472</t>
  </si>
  <si>
    <t>473</t>
  </si>
  <si>
    <t>Acute Leukemia W/O Major O.R. Procedure Age &gt;17</t>
  </si>
  <si>
    <t>474</t>
  </si>
  <si>
    <t>475</t>
  </si>
  <si>
    <t>Respiratory System Diagnosis With Ventilator Support</t>
  </si>
  <si>
    <t>476</t>
  </si>
  <si>
    <t>Prostatic O.R. Procedure Unrelated To Princ Diagnosis</t>
  </si>
  <si>
    <t>477</t>
  </si>
  <si>
    <t>Non-extensive O.R. Procedure Unrelate To Princ Diagnosis</t>
  </si>
  <si>
    <t>478</t>
  </si>
  <si>
    <t>Other Vascular Procedures With CC</t>
  </si>
  <si>
    <t>479</t>
  </si>
  <si>
    <t>Other Vascular Procedures W/O CC</t>
  </si>
  <si>
    <t>480</t>
  </si>
  <si>
    <t>Liver Transplant</t>
  </si>
  <si>
    <t>481</t>
  </si>
  <si>
    <t>Bone Marrow Transplant</t>
  </si>
  <si>
    <t>482</t>
  </si>
  <si>
    <t>Tracheostomy With Mouth, Larynx, Pharynx Disorder</t>
  </si>
  <si>
    <t>483</t>
  </si>
  <si>
    <t>Tracheostomy Except For Mouth, Larynx, Pharynx Disorder</t>
  </si>
  <si>
    <t>484</t>
  </si>
  <si>
    <t>Craniotomy For Multiple Significant Trauma</t>
  </si>
  <si>
    <t>485</t>
  </si>
  <si>
    <t>Limb Reattachment, Hip &amp; Femur Proc For Mult Sign Trauma</t>
  </si>
  <si>
    <t>486</t>
  </si>
  <si>
    <t>Other O.R. Procedures For Multiple Significant Trauma</t>
  </si>
  <si>
    <t>487</t>
  </si>
  <si>
    <t>Other Multiple Significant Trauma</t>
  </si>
  <si>
    <t>488</t>
  </si>
  <si>
    <t>HIV With Extensive O.R. Procedure</t>
  </si>
  <si>
    <t>489</t>
  </si>
  <si>
    <t>HIV With Major Related Condition</t>
  </si>
  <si>
    <t>490</t>
  </si>
  <si>
    <t>foldin_wt</t>
  </si>
  <si>
    <t>Clms</t>
  </si>
  <si>
    <t>Average</t>
  </si>
  <si>
    <t>STD</t>
  </si>
  <si>
    <t>Arith</t>
  </si>
  <si>
    <t>Geom</t>
  </si>
  <si>
    <t>Stable</t>
  </si>
  <si>
    <t>Src</t>
  </si>
  <si>
    <t>at 1</t>
  </si>
  <si>
    <t>Day</t>
  </si>
  <si>
    <t>Pay</t>
  </si>
  <si>
    <t>1996</t>
  </si>
  <si>
    <t>1997</t>
  </si>
  <si>
    <t>1998</t>
  </si>
  <si>
    <t>2000</t>
  </si>
  <si>
    <t>Absolute</t>
  </si>
  <si>
    <t>%</t>
  </si>
  <si>
    <t>001</t>
  </si>
  <si>
    <t>Craniotomy Age &gt;17 Except For Trauma</t>
  </si>
  <si>
    <t>A</t>
  </si>
  <si>
    <t>002</t>
  </si>
  <si>
    <t>Craniotomy For Trauma Age &gt;17</t>
  </si>
  <si>
    <t>C</t>
  </si>
  <si>
    <t>003</t>
  </si>
  <si>
    <t>Craniotomy Age 0-17</t>
  </si>
  <si>
    <t>004</t>
  </si>
  <si>
    <t>Spinal Procedures</t>
  </si>
  <si>
    <t>005</t>
  </si>
  <si>
    <t>Extracranial Vascular Procedures</t>
  </si>
  <si>
    <t>006</t>
  </si>
  <si>
    <t>Carpal Tunnel Release</t>
  </si>
  <si>
    <t>007</t>
  </si>
  <si>
    <t>Periph &amp; Cranial Nerve &amp; Other Nerv Syst Proc  With CC</t>
  </si>
  <si>
    <t>008</t>
  </si>
  <si>
    <t>Periph &amp; Cranial Nerve &amp; Other Nerv Syst Proc W/O CC</t>
  </si>
  <si>
    <t>009</t>
  </si>
  <si>
    <t>Spinal Disorders &amp; Injuries</t>
  </si>
  <si>
    <t>010</t>
  </si>
  <si>
    <t>Nervous System Neoplasms With CC</t>
  </si>
  <si>
    <t>011</t>
  </si>
  <si>
    <t>Nervous System Neoplasms W/O CC</t>
  </si>
  <si>
    <t>t</t>
  </si>
  <si>
    <t>012</t>
  </si>
  <si>
    <t>Degenerative Nervous System Disorders</t>
  </si>
  <si>
    <t>013</t>
  </si>
  <si>
    <t>Multiple Sclerosis &amp; Cerebellar Ataxia</t>
  </si>
  <si>
    <t>014</t>
  </si>
  <si>
    <t>Specific Cerebrovascular Disorders Except Tia</t>
  </si>
  <si>
    <t>015</t>
  </si>
  <si>
    <t>Transient Ischemic Attack And Precerebral Occlusions</t>
  </si>
  <si>
    <t>016</t>
  </si>
  <si>
    <t>Salivary Gland Procedures</t>
  </si>
  <si>
    <t>050</t>
  </si>
  <si>
    <t>Sialoadenectomy</t>
  </si>
  <si>
    <t>051</t>
  </si>
  <si>
    <t>Salivary Gland Procedures Except Sialoadenectomy</t>
  </si>
  <si>
    <t>052</t>
  </si>
  <si>
    <t>Cleft Lip &amp; Palate Repair</t>
  </si>
  <si>
    <t>053</t>
  </si>
  <si>
    <t>Sinus &amp; Mastoid Procedures Age &gt;17</t>
  </si>
  <si>
    <t>054</t>
  </si>
  <si>
    <t>Sinus &amp; Mastoid Procedures Age 0-17</t>
  </si>
  <si>
    <t>055</t>
  </si>
  <si>
    <t>Miscellaneous Ear, Nose &amp; Throat Procedures</t>
  </si>
  <si>
    <t>056</t>
  </si>
  <si>
    <t>Rhinoplasty</t>
  </si>
  <si>
    <t>057</t>
  </si>
  <si>
    <t>T &amp; A Proc Except Tonsillectomy &amp;/or Adenoidectomy Only, Age &gt;17</t>
  </si>
  <si>
    <t>058</t>
  </si>
  <si>
    <t>T &amp; A Proc Except Tonsillectomy &amp;/or Adenoidectomy Only, Age 0-17</t>
  </si>
  <si>
    <t>059</t>
  </si>
  <si>
    <t>Tonsillectomy And/or Adenoidectomy Only Age &gt;17</t>
  </si>
  <si>
    <t>060</t>
  </si>
  <si>
    <t>Tonsillectomy And/or Adenoidectomy Age 0-17</t>
  </si>
  <si>
    <t>061</t>
  </si>
  <si>
    <t>Myringotomy With Tube Insertion Age &gt;17</t>
  </si>
  <si>
    <t>062</t>
  </si>
  <si>
    <t>Myringotomy With Tube Insertion Age 0-17</t>
  </si>
  <si>
    <t>063</t>
  </si>
  <si>
    <t>Other Ear, Nose &amp; Throat O.R. Procedures</t>
  </si>
  <si>
    <t>064</t>
  </si>
  <si>
    <t>Ear, Nose &amp; Throat Malignancy</t>
  </si>
  <si>
    <t>065</t>
  </si>
  <si>
    <t>Dysequilibrium</t>
  </si>
  <si>
    <t>066</t>
  </si>
  <si>
    <t>Epistaxis</t>
  </si>
  <si>
    <t>067</t>
  </si>
  <si>
    <t>Epiglottitis</t>
  </si>
  <si>
    <t>068</t>
  </si>
  <si>
    <t>Otitis Media &amp; Uri Age &gt;17 With CC</t>
  </si>
  <si>
    <t>069</t>
  </si>
  <si>
    <t>Otitis Media &amp; Uri Age &gt;17 W/O CC</t>
  </si>
  <si>
    <t>070</t>
  </si>
  <si>
    <t>Otitis Media &amp; Uri Age 0-17</t>
  </si>
  <si>
    <t>071</t>
  </si>
  <si>
    <t>Laryngotracheitis</t>
  </si>
  <si>
    <t>072</t>
  </si>
  <si>
    <t>Nasal Trauma &amp; Deformity</t>
  </si>
  <si>
    <t>073</t>
  </si>
  <si>
    <t>Other Ear, Nose &amp; Throat Diagnoses Age &gt;17</t>
  </si>
  <si>
    <t>074</t>
  </si>
  <si>
    <t>Other Ear, Nose &amp; Throat Diagnoses Age 0-17</t>
  </si>
  <si>
    <t>075</t>
  </si>
  <si>
    <t>Major Chest Procedures</t>
  </si>
  <si>
    <t>076</t>
  </si>
  <si>
    <t>Other Respiratory System O.R. Procedures With CC</t>
  </si>
  <si>
    <t>077</t>
  </si>
  <si>
    <t>Other Respiratory System O.R. Procedures W/O CC</t>
  </si>
  <si>
    <t>078</t>
  </si>
  <si>
    <t>Pulmonary Embolism</t>
  </si>
  <si>
    <t>079</t>
  </si>
  <si>
    <t>Respiratory Infections &amp; Inflammations Age &gt;17 With CC</t>
  </si>
  <si>
    <t>080</t>
  </si>
  <si>
    <t>Respiratory Infections &amp; Inflammations Age &gt;17 W/O CC</t>
  </si>
  <si>
    <t>081</t>
  </si>
  <si>
    <t>Respiratory Infections &amp; Inflammations Age 0-17</t>
  </si>
  <si>
    <t>082</t>
  </si>
  <si>
    <t>Respiratory Neoplasms</t>
  </si>
  <si>
    <t>083</t>
  </si>
  <si>
    <t>Major Chest Trauma With CC</t>
  </si>
  <si>
    <t>084</t>
  </si>
  <si>
    <t>Major Chest Trauma W/O CC</t>
  </si>
  <si>
    <t>085</t>
  </si>
  <si>
    <t>Pleural Effusion With CC</t>
  </si>
  <si>
    <t>086</t>
  </si>
  <si>
    <t>Pleural Effusion W/O CC</t>
  </si>
  <si>
    <t>087</t>
  </si>
  <si>
    <t>Pulmonary Edema &amp; Respiratory Failure</t>
  </si>
  <si>
    <t>088</t>
  </si>
  <si>
    <t>Chronic Obstructive Pulmonary Disease</t>
  </si>
  <si>
    <t>089</t>
  </si>
  <si>
    <t>Simple Pneumonia &amp; Pleurisy Age &gt;17 With CC</t>
  </si>
  <si>
    <t>090</t>
  </si>
  <si>
    <t>Volume Change</t>
  </si>
  <si>
    <t>DRG Weight Change</t>
  </si>
  <si>
    <t>Syncope &amp; Collapse</t>
  </si>
  <si>
    <t>Includes External Weights for Low Volume DRGs with Pair/Triplet Premiums Applied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</si>
  <si>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</si>
  <si>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</si>
  <si>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</si>
  <si>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</si>
  <si>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</si>
  <si>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</si>
  <si>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</si>
  <si>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</si>
  <si>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</si>
  <si>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</si>
  <si>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</si>
  <si>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</si>
  <si>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</si>
  <si>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</si>
  <si>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</si>
  <si>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</si>
  <si>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</si>
  <si>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</si>
  <si>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</si>
  <si>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</si>
  <si>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</si>
  <si>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</si>
  <si>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</si>
  <si>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</si>
  <si>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</si>
  <si>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</si>
  <si>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</si>
  <si>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</si>
  <si>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</si>
  <si>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</si>
  <si>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</si>
  <si>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</si>
  <si>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</si>
  <si>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</si>
  <si>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</si>
  <si>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</si>
  <si>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652</t>
  </si>
  <si>
    <t>653</t>
  </si>
  <si>
    <t>654</t>
  </si>
  <si>
    <t>655</t>
  </si>
  <si>
    <t>656</t>
  </si>
  <si>
    <t>Nonspecific Cerebrovascular Disorders With CC</t>
  </si>
  <si>
    <t>017</t>
  </si>
  <si>
    <t>Nonspecific Cerebrovascular Disorders W/O CC</t>
  </si>
  <si>
    <t>018</t>
  </si>
  <si>
    <t>Cranial &amp; Peripheral Nerve Disorders With CC</t>
  </si>
  <si>
    <t>019</t>
  </si>
  <si>
    <t>Cranial &amp; Peripheral Nerve Disorders W/O CC</t>
  </si>
  <si>
    <t>020</t>
  </si>
  <si>
    <t>Nervous System Infection Except Viral Meningitis</t>
  </si>
  <si>
    <t>021</t>
  </si>
  <si>
    <t>Viral Meningitis</t>
  </si>
  <si>
    <t>022</t>
  </si>
  <si>
    <t>Hypertensive Encephalopathy</t>
  </si>
  <si>
    <t>023</t>
  </si>
  <si>
    <t>Nontraumatic Stupor &amp; Coma</t>
  </si>
  <si>
    <t>024</t>
  </si>
  <si>
    <t>Seizure &amp; Headache Age &gt;17 With CC</t>
  </si>
  <si>
    <t>025</t>
  </si>
  <si>
    <t>Seizure &amp; Headache Age &gt;17 W/O CC</t>
  </si>
  <si>
    <t>026</t>
  </si>
  <si>
    <t>Seizure &amp; Headache Age 0-17</t>
  </si>
  <si>
    <t>027</t>
  </si>
  <si>
    <t>Traumatic Stupor &amp; Coma, Coma &gt;1 Hr</t>
  </si>
  <si>
    <t>028</t>
  </si>
  <si>
    <t>Traumatic Stupor &amp; Coma, Coma &lt;1 Hr Age &gt;17 With CC</t>
  </si>
  <si>
    <t>029</t>
  </si>
  <si>
    <t>Traumatic Stupor &amp; Coma &lt;1 Hr Age &gt;17 W/O CC</t>
  </si>
  <si>
    <t>030</t>
  </si>
  <si>
    <t>Traumatic Stupor &amp; Coma &lt;1 Hr Age 0-17</t>
  </si>
  <si>
    <t>031</t>
  </si>
  <si>
    <t>Concussion Age &gt;17 With CC</t>
  </si>
  <si>
    <t>032</t>
  </si>
  <si>
    <t>Concussion Age &gt;17 W/O CC</t>
  </si>
  <si>
    <t>033</t>
  </si>
  <si>
    <t>Concussion Age 0-17</t>
  </si>
  <si>
    <t>034</t>
  </si>
  <si>
    <t>Other Disorders Of Nervous System With CC</t>
  </si>
  <si>
    <t>035</t>
  </si>
  <si>
    <t>Other Disorders Of Nervous System W/O CC</t>
  </si>
  <si>
    <t>036</t>
  </si>
  <si>
    <t>Retinal Procedures</t>
  </si>
  <si>
    <t>037</t>
  </si>
  <si>
    <t>Orbital Procedures</t>
  </si>
  <si>
    <t>038</t>
  </si>
  <si>
    <t>Primary Iris Procedures</t>
  </si>
  <si>
    <t>D</t>
  </si>
  <si>
    <t>039</t>
  </si>
  <si>
    <t>Lens Procedures With Or Without Vitrectomy</t>
  </si>
  <si>
    <t>040</t>
  </si>
  <si>
    <t>Extraocular Procedures Except Orbit Age &gt;17</t>
  </si>
  <si>
    <t>041</t>
  </si>
  <si>
    <t>Extraocular Procedures Except Orbit Age 0-17</t>
  </si>
  <si>
    <t>042</t>
  </si>
  <si>
    <t>Intraocular Procedures Except Retina, Iris &amp; Lens</t>
  </si>
  <si>
    <t>043</t>
  </si>
  <si>
    <t>Hyphema</t>
  </si>
  <si>
    <t>044</t>
  </si>
  <si>
    <t>Acute Major Eye Infections</t>
  </si>
  <si>
    <t>045</t>
  </si>
  <si>
    <t>Neurological Eye Disorders</t>
  </si>
  <si>
    <t>046</t>
  </si>
  <si>
    <t>Other Disorders Of The Eye Age &gt;17 With CC</t>
  </si>
  <si>
    <t>047</t>
  </si>
  <si>
    <t>Other Disorders Of The Eye Age &gt;17 W/O CC</t>
  </si>
  <si>
    <t>048</t>
  </si>
  <si>
    <t>Other Disorders Of The Eye Age 0-17</t>
  </si>
  <si>
    <t>049</t>
  </si>
  <si>
    <t>Major Head &amp; Neck Procedures</t>
  </si>
  <si>
    <t>Z</t>
  </si>
  <si>
    <t>700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</si>
  <si>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</si>
  <si>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</si>
  <si>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</si>
  <si>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</si>
  <si>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</si>
  <si>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</si>
  <si>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</si>
  <si>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</si>
  <si>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</si>
  <si>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</si>
  <si>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</si>
  <si>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</si>
  <si>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</si>
  <si>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</si>
  <si>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</si>
  <si>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</si>
  <si>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</si>
  <si>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</si>
  <si>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</si>
  <si>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</si>
  <si>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</si>
  <si>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734</t>
  </si>
  <si>
    <t>735</t>
  </si>
  <si>
    <t>736</t>
  </si>
  <si>
    <t>737</t>
  </si>
  <si>
    <t>738</t>
  </si>
  <si>
    <t>Simple Pneumonia &amp; Pleurisy Age &gt;17 W/O CC</t>
  </si>
  <si>
    <t>091</t>
  </si>
  <si>
    <t>560</t>
  </si>
  <si>
    <t>561</t>
  </si>
  <si>
    <t>562</t>
  </si>
  <si>
    <t>563</t>
  </si>
  <si>
    <t>564</t>
  </si>
  <si>
    <t>565</t>
  </si>
  <si>
    <t>566</t>
  </si>
  <si>
    <t>573</t>
  </si>
  <si>
    <t>574</t>
  </si>
  <si>
    <t>575</t>
  </si>
  <si>
    <t>576</t>
  </si>
  <si>
    <t>577</t>
  </si>
  <si>
    <t>578</t>
  </si>
  <si>
    <t>579</t>
  </si>
  <si>
    <t>Includes Medicare Weight for Transplant DRGs</t>
  </si>
  <si>
    <t>Simple Pneumonia &amp; Pleurisy Age 0-17</t>
  </si>
  <si>
    <t>092</t>
  </si>
  <si>
    <t>Interstitial Lung Disease With CC</t>
  </si>
  <si>
    <t>093</t>
  </si>
  <si>
    <t>Interstitial Lung Disease W/O CC</t>
  </si>
  <si>
    <t>094</t>
  </si>
  <si>
    <t>Pneumothorax With CC</t>
  </si>
  <si>
    <t>095</t>
  </si>
  <si>
    <t>Pneumothorax W/O CC</t>
  </si>
  <si>
    <t>096</t>
  </si>
  <si>
    <t>Bronchitis &amp; Asthma Age &gt;17 With CC</t>
  </si>
  <si>
    <t>097</t>
  </si>
  <si>
    <t>Bronchitis &amp; Asthma Age &gt;17 W/O CC</t>
  </si>
  <si>
    <t>098</t>
  </si>
  <si>
    <t>Bronchitis &amp; Asthma Age 0-17</t>
  </si>
  <si>
    <t>099</t>
  </si>
  <si>
    <t>Respiratory Signs &amp; Symptoms With CC</t>
  </si>
  <si>
    <t>100</t>
  </si>
  <si>
    <t>Respiratory Signs &amp; Symptoms W/O CC</t>
  </si>
  <si>
    <t>101</t>
  </si>
  <si>
    <t>Other Respiratory System Diagnoses With CC</t>
  </si>
  <si>
    <t>102</t>
  </si>
  <si>
    <t>Other Respiratory System Diagnoses W/O CC</t>
  </si>
  <si>
    <t>103</t>
  </si>
  <si>
    <t>Excludes non-PPS DRGs</t>
  </si>
  <si>
    <t>Heart Transplant</t>
  </si>
  <si>
    <t>104</t>
  </si>
  <si>
    <t>Cardiac Valve Procedures With Cardiac Cath</t>
  </si>
  <si>
    <t>105</t>
  </si>
  <si>
    <t>Cardiac Valve Procedures W/O Cardiac Cath</t>
  </si>
  <si>
    <t>106</t>
  </si>
  <si>
    <t>Coronary Bypass With PTCA</t>
  </si>
  <si>
    <t>107</t>
  </si>
  <si>
    <t>Coronary Bypass With Cardiac Cath</t>
  </si>
  <si>
    <t>108</t>
  </si>
  <si>
    <t>Other Cardiothoracic Procedures</t>
  </si>
  <si>
    <t>109</t>
  </si>
  <si>
    <t>110</t>
  </si>
  <si>
    <t>Major Cardiovascular Procedures With CC</t>
  </si>
  <si>
    <t>111</t>
  </si>
  <si>
    <t>Major Cardiovascular Procedures W/O CC</t>
  </si>
  <si>
    <t>112</t>
  </si>
  <si>
    <t>Percutaneous Cardiovascular Procedures</t>
  </si>
  <si>
    <t>113</t>
  </si>
  <si>
    <t>Amputation For Circ System Disorders Except Upper Limb &amp; Toe</t>
  </si>
  <si>
    <t>114</t>
  </si>
  <si>
    <t>Upper Limb &amp; Toe Amputation For Circ System Disorders</t>
  </si>
  <si>
    <t>115</t>
  </si>
  <si>
    <t>Perm Cardiac Pacemaker Implant With AMI, Heart Failure Or Shock</t>
  </si>
  <si>
    <t>116</t>
  </si>
  <si>
    <t>Perm Cardiac Pacemaker Implant W/O AMI, Heart Failure Or Shock</t>
  </si>
  <si>
    <t>117</t>
  </si>
  <si>
    <t>Cardiac Pacemaker Revision Except Device Replacement</t>
  </si>
  <si>
    <t>118</t>
  </si>
  <si>
    <t>Cardiac Device Replacement</t>
  </si>
  <si>
    <t>119</t>
  </si>
  <si>
    <t>Vein Ligation &amp; Stripping</t>
  </si>
  <si>
    <t>120</t>
  </si>
  <si>
    <t>Other Circulatory System O.R. Procedures</t>
  </si>
  <si>
    <t>121</t>
  </si>
  <si>
    <t>Circulatory Disorders With AMI &amp; C.V. Comp. Disch. Alive</t>
  </si>
  <si>
    <t>122</t>
  </si>
  <si>
    <t>Circulatory Disorders With AMI W/O C.V. Comp. Disch. Alive</t>
  </si>
  <si>
    <t>123</t>
  </si>
  <si>
    <t>Circulatory Disorders With AMI, Expired</t>
  </si>
  <si>
    <t>124</t>
  </si>
  <si>
    <t>Circulatory Disorders Exc AMI, With Card Cath &amp; Complex Diag</t>
  </si>
  <si>
    <t>125</t>
  </si>
  <si>
    <t>Circulatory Disorders Exc AMI, With Card Cath W/O Complex Diag</t>
  </si>
  <si>
    <t>126</t>
  </si>
  <si>
    <t>Acute &amp; Subacute Endocarditis</t>
  </si>
  <si>
    <t>127</t>
  </si>
  <si>
    <t>Heart Failure &amp; Shock</t>
  </si>
  <si>
    <t>128</t>
  </si>
  <si>
    <t>Deep Vein Thrombophlebitis</t>
  </si>
  <si>
    <t>129</t>
  </si>
  <si>
    <t>Cardiac Arrest, Unexplained</t>
  </si>
  <si>
    <t>130</t>
  </si>
  <si>
    <t>Peripheral Vascular Disorders With CC</t>
  </si>
  <si>
    <t>131</t>
  </si>
  <si>
    <t>Peripheral Vascular Disorders W/O CC</t>
  </si>
  <si>
    <t>132</t>
  </si>
  <si>
    <t>Atherosclerosis With CC</t>
  </si>
  <si>
    <t>133</t>
  </si>
  <si>
    <t>Atherosclerosis W/O CC</t>
  </si>
  <si>
    <t>134</t>
  </si>
  <si>
    <t>Hypertension</t>
  </si>
  <si>
    <t>135</t>
  </si>
  <si>
    <t>Cardiac Congenital &amp; Valvular Disorders Age &gt;17 With CC</t>
  </si>
  <si>
    <t>136</t>
  </si>
  <si>
    <t>Cardiac Congenital &amp; Valvular Disorders Age &gt;17 W/O CC</t>
  </si>
  <si>
    <t>137</t>
  </si>
  <si>
    <t>Cardiac Congenital &amp; Valvular Disorders Age 0-17</t>
  </si>
  <si>
    <t>138</t>
  </si>
  <si>
    <t>Cardiac Arrhythmia &amp; Conduction Disorders With CC</t>
  </si>
  <si>
    <t>139</t>
  </si>
  <si>
    <t>Cardiac Arrhythmia &amp; Conduction Disorders W/O CC</t>
  </si>
  <si>
    <t>140</t>
  </si>
  <si>
    <t>Angina Pectoris</t>
  </si>
  <si>
    <t>141</t>
  </si>
  <si>
    <t>Syncope &amp; Collapse With CC</t>
  </si>
  <si>
    <t>142</t>
  </si>
  <si>
    <t>Syncope &amp; Collapse W/O CC</t>
  </si>
  <si>
    <t>143</t>
  </si>
  <si>
    <t>Chest Pain</t>
  </si>
  <si>
    <t>144</t>
  </si>
  <si>
    <t>Other Circulatory System Diagnoses With CC</t>
  </si>
  <si>
    <t>145</t>
  </si>
  <si>
    <t>Other Circulatory System Diagnoses W/O CC</t>
  </si>
  <si>
    <t>146</t>
  </si>
  <si>
    <t>Rectal Resection With CC</t>
  </si>
  <si>
    <t>147</t>
  </si>
  <si>
    <t>Rectal Resection W/O CC</t>
  </si>
  <si>
    <t>148</t>
  </si>
  <si>
    <t>Major Small &amp; Large Bowel Procedures With CC</t>
  </si>
  <si>
    <t>149</t>
  </si>
  <si>
    <t>Major Small &amp; Large Bowel Procedures W/O CC</t>
  </si>
  <si>
    <t>150</t>
  </si>
  <si>
    <t>Peritoneal Adhesiolysis With CC</t>
  </si>
  <si>
    <t>151</t>
  </si>
  <si>
    <t>Peritoneal Adhesiolysis W/O CC</t>
  </si>
  <si>
    <t>152</t>
  </si>
  <si>
    <t>Minor Small &amp; Large Bowel Procedures With CC</t>
  </si>
  <si>
    <t>153</t>
  </si>
  <si>
    <t>Minor Small &amp; Large Bowel Procedures W/O CC</t>
  </si>
  <si>
    <t>154</t>
  </si>
  <si>
    <t>Stomach, Esophageal &amp; Duodenal Procedures Age &gt;17 With CC</t>
  </si>
  <si>
    <t>155</t>
  </si>
  <si>
    <t>Stomach, Esophageal &amp; Duodenal Procedures Age &gt;17 W/O CC</t>
  </si>
  <si>
    <t>156</t>
  </si>
  <si>
    <t>Stomach, Esophageal &amp; Duodenal Procedures Age 0-17</t>
  </si>
  <si>
    <t>157</t>
  </si>
  <si>
    <t>Anal And Stomal Procedures With CC</t>
  </si>
  <si>
    <t>158</t>
  </si>
  <si>
    <t>Anal And Stomal Procedures W/O CC</t>
  </si>
  <si>
    <t>159</t>
  </si>
  <si>
    <t>Hernia Procedures Except Inguinal &amp; Femoral Age &gt;17 With CC</t>
  </si>
  <si>
    <t>160</t>
  </si>
  <si>
    <t>Hernia Procedures Except Inguinal &amp; Femoral Age &gt;17 W/O CC</t>
  </si>
  <si>
    <t>161</t>
  </si>
  <si>
    <t>Inguinal &amp; Femoral Hernia Procedures Age &gt;17 With CC</t>
  </si>
  <si>
    <t>162</t>
  </si>
  <si>
    <t>Inguinal &amp; Femoral Hernia Procedures Age &gt;17 W/O CC</t>
  </si>
  <si>
    <t>163</t>
  </si>
  <si>
    <t>Hernia Procedures Age 0-17</t>
  </si>
  <si>
    <t>164</t>
  </si>
  <si>
    <t>Appendectomy With Complicated Princ. Diag With CC</t>
  </si>
  <si>
    <t>165</t>
  </si>
  <si>
    <t>Appendectomy With Complicated Princ. Diag W/O CC</t>
  </si>
  <si>
    <t>166</t>
  </si>
  <si>
    <t>Appendectomy W/O Complicated Princ. Diag With CC</t>
  </si>
  <si>
    <t>167</t>
  </si>
  <si>
    <t>Appendectomy W/O Complicated Princ. Diag W/O CC</t>
  </si>
  <si>
    <t>168</t>
  </si>
  <si>
    <t>Mouth Procedures With CC</t>
  </si>
  <si>
    <t>169</t>
  </si>
  <si>
    <t>Mouth Procedures W/O CC</t>
  </si>
  <si>
    <t>170</t>
  </si>
  <si>
    <t>Other Digestive System O.R. Procedures With CC</t>
  </si>
  <si>
    <t>171</t>
  </si>
  <si>
    <t>Other Digestive System O.R. Procedures W/O CC</t>
  </si>
  <si>
    <t>172</t>
  </si>
  <si>
    <t>Digestive Malignancy With CC</t>
  </si>
  <si>
    <t>173</t>
  </si>
  <si>
    <t>Digestive Malignancy W/O CC</t>
  </si>
  <si>
    <t>174</t>
  </si>
  <si>
    <t>G.I. Hemorrhage With CC</t>
  </si>
  <si>
    <t>175</t>
  </si>
  <si>
    <t>G.I. Hemorrhage W/O CC</t>
  </si>
  <si>
    <t>176</t>
  </si>
  <si>
    <t>Complicated Peptic Ulcer</t>
  </si>
  <si>
    <t>177</t>
  </si>
  <si>
    <t>Uncomplicated Peptic Ulcer With CC</t>
  </si>
  <si>
    <t>178</t>
  </si>
  <si>
    <t>Uncomplicated Peptic Ulcer W/O CC</t>
  </si>
  <si>
    <t>179</t>
  </si>
  <si>
    <t>Inflammatory Bowel Disease</t>
  </si>
  <si>
    <t>180</t>
  </si>
  <si>
    <t>G.I. Obstruction With CC</t>
  </si>
  <si>
    <t>181</t>
  </si>
  <si>
    <t>G.I. Obstruction W/O CC</t>
  </si>
  <si>
    <t>182</t>
  </si>
  <si>
    <t>Esophagitis, Gastroent. &amp; Misc. Digest. Dis Age &gt;17 With CC</t>
  </si>
  <si>
    <t>183</t>
  </si>
  <si>
    <t>Esophagitis, Gastroent. &amp; Misc. Digest. Dis Age &gt;17 W/O CC</t>
  </si>
  <si>
    <t>184</t>
  </si>
  <si>
    <t>Esophagitis, Gastroenteritis &amp; Misc. Digest. Disorders Age 0-17</t>
  </si>
  <si>
    <t>185</t>
  </si>
  <si>
    <t>Dental &amp; Oral Dis. Exc Extractions &amp; Restorations, Age &gt;17</t>
  </si>
  <si>
    <t>186</t>
  </si>
  <si>
    <t>Dental &amp; Oral Dis. Exc Extractions &amp; Restorations, Age 0-17</t>
  </si>
  <si>
    <t>187</t>
  </si>
  <si>
    <t>Dental Extractions &amp; Restorations</t>
  </si>
  <si>
    <t>188</t>
  </si>
  <si>
    <t>Other Digestive System Diagnoses Age &gt;17 With CC</t>
  </si>
  <si>
    <t>189</t>
  </si>
  <si>
    <t>Other Digestive System Diagnoses Age &gt;17 W/O CC</t>
  </si>
  <si>
    <t>190</t>
  </si>
  <si>
    <t>Other Digestive System Diagnoses Age 0-17</t>
  </si>
  <si>
    <t>191</t>
  </si>
  <si>
    <t>Pancreas, Liver &amp; Shunt Procedures With CC</t>
  </si>
  <si>
    <t>192</t>
  </si>
  <si>
    <t>Pancreas, Liver &amp; Shunt Procedures W/O CC</t>
  </si>
  <si>
    <t>193</t>
  </si>
  <si>
    <t>Biliary Tract Proc Exc Tot Cholecystectomy With CC</t>
  </si>
  <si>
    <t>194</t>
  </si>
  <si>
    <t>Biliary Tract Proc Exc Tot Cholecystectomy W/O CC</t>
  </si>
  <si>
    <t>195</t>
  </si>
  <si>
    <t>Total Cholecystectomy With C.D.E. With CC</t>
  </si>
  <si>
    <t>196</t>
  </si>
  <si>
    <t>Total Cholecystectomy With C.D.E. W/O CC</t>
  </si>
  <si>
    <t>197</t>
  </si>
  <si>
    <t>Total Cholecystectomy W/O C.D.E. With CC</t>
  </si>
  <si>
    <t>198</t>
  </si>
  <si>
    <t>Total Cholecystectomy W/O C.D.E. W/O CC</t>
  </si>
  <si>
    <t>199</t>
  </si>
  <si>
    <t>Hepatobiliary Diagnostic Procedure For Malignancy</t>
  </si>
  <si>
    <t>200</t>
  </si>
  <si>
    <t>Hepatobiliary Diagnostic Procedure For Non-malignancy</t>
  </si>
  <si>
    <t>201</t>
  </si>
  <si>
    <t>Other Hepatobiliary Or Pancreas O.R. Procedures</t>
  </si>
  <si>
    <t>202</t>
  </si>
  <si>
    <t>Cirrhosis &amp; Alcoholic Hepatitis</t>
  </si>
  <si>
    <t>203</t>
  </si>
  <si>
    <t>Malignancy Of Hepatobiliary System Or Pancreas</t>
  </si>
  <si>
    <t>204</t>
  </si>
  <si>
    <t>Disorders Of Pancreas Except Malignancy</t>
  </si>
  <si>
    <t>205</t>
  </si>
  <si>
    <t>Disorders Of Liver Exc Malig, Cirr, Alc Hepa With CC</t>
  </si>
  <si>
    <t>206</t>
  </si>
  <si>
    <t>Disorders Of Liver Exc Malig, Cirr, Alc Hepa W/O CC</t>
  </si>
  <si>
    <t>207</t>
  </si>
  <si>
    <t>Disorders Of The Biliary Tract With CC</t>
  </si>
  <si>
    <t>208</t>
  </si>
  <si>
    <t>Disorders Of The Biliary Tract W/O CC</t>
  </si>
  <si>
    <t>209</t>
  </si>
  <si>
    <t>Major Joint And Limb Reattachment Procedures</t>
  </si>
  <si>
    <t>210</t>
  </si>
  <si>
    <t>Hip &amp; Femur Procedures Except Major Joint Age &gt;17 With CC</t>
  </si>
  <si>
    <t>211</t>
  </si>
  <si>
    <t>Hip &amp; Femur Procedures Except Major Joint Age &gt;17 W/O CC</t>
  </si>
  <si>
    <t>212</t>
  </si>
  <si>
    <t>Hip &amp; Femur Procedures Except Major Joint Age 0-17</t>
  </si>
  <si>
    <t>213</t>
  </si>
  <si>
    <t>Amputations For Musculoskeletal System &amp; Conn. Tissue Disorders</t>
  </si>
  <si>
    <t>214</t>
  </si>
  <si>
    <t>No Longer Valid</t>
  </si>
  <si>
    <t>215</t>
  </si>
  <si>
    <t>216</t>
  </si>
  <si>
    <t>Biopsies Of Musculoskeletal System &amp; Connective Tissue</t>
  </si>
  <si>
    <t>217</t>
  </si>
  <si>
    <t>Wnd Debrid &amp; Skn Grft Exc Hand, For Muscskeletal &amp; Conn Tiss Dis.</t>
  </si>
  <si>
    <t>218</t>
  </si>
  <si>
    <t>Lower Extrem &amp; Humer Proc Exc Hip, Foot, Femur Age &gt;17 With CC</t>
  </si>
  <si>
    <t>219</t>
  </si>
  <si>
    <t>Lower Extrem &amp; Humer Proc Exc Hip, Foot, Femur Age &gt;17 W/O CC</t>
  </si>
  <si>
    <t>220</t>
  </si>
  <si>
    <t>Lower Extrem &amp; Humer Proc Exc Hip, Foot, Femur Age 0-17</t>
  </si>
  <si>
    <t>221</t>
  </si>
  <si>
    <t>222</t>
  </si>
  <si>
    <t>223</t>
  </si>
  <si>
    <t>Major Shoulder/elbow Proc Or Other Upper Extremity Proc With CC</t>
  </si>
  <si>
    <t>224</t>
  </si>
  <si>
    <t>Shoulder, Elbow Or Forearm Proc Exc Major Joint Proc W/O CC</t>
  </si>
  <si>
    <t>225</t>
  </si>
  <si>
    <t>Foot Procedures</t>
  </si>
  <si>
    <t>226</t>
  </si>
  <si>
    <t>Soft Tissue Procedures With CC</t>
  </si>
  <si>
    <t>227</t>
  </si>
  <si>
    <t>Soft Tissue Procedures  W/O CC</t>
  </si>
  <si>
    <t>228</t>
  </si>
  <si>
    <t>Major Thumb Or Joint Procedures, Or Oth Hand Or Wrist Proc W/cc</t>
  </si>
  <si>
    <t>229</t>
  </si>
  <si>
    <t>Hand Or Wrist Proc Except Major Joint Proc W/O CC</t>
  </si>
  <si>
    <t>230</t>
  </si>
  <si>
    <t>Local Excision &amp; Removal Of Int Fix Devices Of Hip &amp; Femur</t>
  </si>
  <si>
    <t>231</t>
  </si>
  <si>
    <t>Local Excision &amp; Removal Of Int Fix Devices Except Hip &amp; Femur</t>
  </si>
  <si>
    <t>232</t>
  </si>
  <si>
    <t>Arthroscopy</t>
  </si>
  <si>
    <t>233</t>
  </si>
  <si>
    <t>Other Musculoskelet Sys &amp; Conn Tiss O.R. Proc With CC</t>
  </si>
  <si>
    <t>234</t>
  </si>
  <si>
    <t>Other Musculoskelet Sys &amp; Conn Tiss O.R. Proc W/O CC</t>
  </si>
  <si>
    <t>235</t>
  </si>
  <si>
    <t>Fractures Of Femur</t>
  </si>
  <si>
    <t>236</t>
  </si>
  <si>
    <t>Fractures Of Hip &amp; Pelvis</t>
  </si>
  <si>
    <t>237</t>
  </si>
  <si>
    <t>Sprains, Strains &amp; Dislocations Of Hip, Pelvis &amp; Thigh</t>
  </si>
  <si>
    <t>238</t>
  </si>
  <si>
    <t>Osteomyelitis</t>
  </si>
  <si>
    <t>239</t>
  </si>
  <si>
    <t>Pathological Fractures &amp; Musculoskeletal &amp; Conn. Tiss. Malignancy</t>
  </si>
  <si>
    <t>240</t>
  </si>
  <si>
    <t>Connective Tissue Disorders With CC</t>
  </si>
  <si>
    <t>241</t>
  </si>
  <si>
    <t>Connective Tissue Disorders W/O CC</t>
  </si>
  <si>
    <t>242</t>
  </si>
  <si>
    <t>Septic Arthritis</t>
  </si>
  <si>
    <t>243</t>
  </si>
  <si>
    <t>Medical Back Problems</t>
  </si>
  <si>
    <t>244</t>
  </si>
  <si>
    <t>Bone Diseases &amp; Specific Arthropathies With CC</t>
  </si>
  <si>
    <t>245</t>
  </si>
  <si>
    <t>Bone Diseases &amp; Specific Arthropathies  W/O CC</t>
  </si>
  <si>
    <t>246</t>
  </si>
  <si>
    <t>Non-specific Arthropathies</t>
  </si>
  <si>
    <t>247</t>
  </si>
  <si>
    <t>Signs &amp; Symptoms Of Musculoskeletal System &amp; Conn Tissue</t>
  </si>
  <si>
    <t>248</t>
  </si>
  <si>
    <t>Tendonitis, Myositis &amp; Bursitis</t>
  </si>
  <si>
    <t>249</t>
  </si>
  <si>
    <t>580</t>
  </si>
  <si>
    <t>581</t>
  </si>
  <si>
    <t>582</t>
  </si>
  <si>
    <t>583</t>
  </si>
  <si>
    <t>584</t>
  </si>
  <si>
    <t>592</t>
  </si>
  <si>
    <t>593</t>
  </si>
  <si>
    <t>594</t>
  </si>
  <si>
    <t>595</t>
  </si>
  <si>
    <t>596</t>
  </si>
  <si>
    <t>597</t>
  </si>
  <si>
    <t>Trauma To The Skin, Subcut Tiss &amp; Breast Age &gt;17 W/O CC</t>
  </si>
  <si>
    <t>282</t>
  </si>
  <si>
    <t>Trauma To The Skin, Subcut Tiss &amp; Breast Age 0-17</t>
  </si>
  <si>
    <t>283</t>
  </si>
  <si>
    <t>Minor Skin Disorders With CC</t>
  </si>
  <si>
    <t>284</t>
  </si>
  <si>
    <t>Minor Skin Disorders W/O CC</t>
  </si>
  <si>
    <t>285</t>
  </si>
  <si>
    <t>Amputation Lower Limb For Endocrine,nutritional &amp; Metab. Disorder</t>
  </si>
  <si>
    <t>286</t>
  </si>
  <si>
    <t>Adrenal &amp; Pituitary Procedures</t>
  </si>
  <si>
    <t>287</t>
  </si>
  <si>
    <t>Skin Grafts &amp; Wound Debride For Endoc. Nutrit &amp; Metab Disorders</t>
  </si>
  <si>
    <t>288</t>
  </si>
  <si>
    <t>O.R. Procedures For Obesity</t>
  </si>
  <si>
    <t>289</t>
  </si>
  <si>
    <t>Parathyroid Procedures</t>
  </si>
  <si>
    <t>290</t>
  </si>
  <si>
    <t>Thyroid Procedures</t>
  </si>
  <si>
    <t>291</t>
  </si>
  <si>
    <t>Thyroglossal Procedures</t>
  </si>
  <si>
    <t>292</t>
  </si>
  <si>
    <t>Other Endocrine, Nutrit &amp; Metab O.R. Proc With CC</t>
  </si>
  <si>
    <t>293</t>
  </si>
  <si>
    <t>Other Endocrine, Nutrit &amp; Metab O.R. Proc W/O CC</t>
  </si>
  <si>
    <t>294</t>
  </si>
  <si>
    <t>Diabetes Age &gt;35</t>
  </si>
  <si>
    <t>295</t>
  </si>
  <si>
    <t>Diabetes Age 0-35</t>
  </si>
  <si>
    <t>296</t>
  </si>
  <si>
    <t>Nutritional &amp; Misc Metabolic Disorders Age &gt;17 With CC</t>
  </si>
  <si>
    <t>297</t>
  </si>
  <si>
    <t>Nutritional &amp; Misc Metabolic Disorders Age &gt;17 W/O CC</t>
  </si>
  <si>
    <t>298</t>
  </si>
  <si>
    <t>Nutritional &amp; Misc Metabolic Disorders Age 0-17</t>
  </si>
  <si>
    <t>299</t>
  </si>
  <si>
    <t>Inborn Errors Of Metabolism</t>
  </si>
  <si>
    <t>300</t>
  </si>
  <si>
    <t>Endocrine Disorders With CC</t>
  </si>
  <si>
    <t>301</t>
  </si>
  <si>
    <t>Endocrine Disorders W/O CC</t>
  </si>
  <si>
    <t>302</t>
  </si>
  <si>
    <t>Kidney Transplant</t>
  </si>
  <si>
    <t>303</t>
  </si>
  <si>
    <t>Kidney, Ureter &amp; Major Bladder Procedure For Neoplasm</t>
  </si>
  <si>
    <t>304</t>
  </si>
  <si>
    <t>Kidney, Ureter &amp; Major Bladder Proc For Non-neopl With CC</t>
  </si>
  <si>
    <t>305</t>
  </si>
  <si>
    <t>Kidney, Ureter &amp; Major Bladder Proc For Non-neopl W/O CC</t>
  </si>
  <si>
    <t>306</t>
  </si>
  <si>
    <t>Prostatectomy With CC</t>
  </si>
  <si>
    <t>307</t>
  </si>
  <si>
    <t>Prostatectomy W/O CC</t>
  </si>
  <si>
    <t>308</t>
  </si>
  <si>
    <t>Minor Bladder Procedures With CC</t>
  </si>
  <si>
    <t>309</t>
  </si>
  <si>
    <t>Minor Bladder Procedures W/O CC</t>
  </si>
  <si>
    <t>310</t>
  </si>
  <si>
    <t>Transurethral Procedures With CC</t>
  </si>
  <si>
    <t>311</t>
  </si>
  <si>
    <t>Transurethral Procedures  W/O CC</t>
  </si>
  <si>
    <t>312</t>
  </si>
  <si>
    <t>Urethral Procedures, Age &gt;17 With CC</t>
  </si>
  <si>
    <t>313</t>
  </si>
  <si>
    <t>Urethral Procedures, Age &gt;17 W/O CC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</si>
  <si>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</si>
  <si>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</si>
  <si>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</si>
  <si>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</si>
  <si>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</si>
  <si>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</si>
  <si>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</si>
  <si>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</si>
  <si>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</si>
  <si>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</si>
  <si>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</si>
  <si>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</si>
  <si>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</si>
  <si>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</si>
  <si>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</si>
  <si>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</si>
  <si>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</si>
  <si>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</si>
  <si>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</si>
  <si>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</si>
  <si>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</si>
  <si>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</si>
  <si>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</si>
  <si>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</si>
  <si>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</si>
  <si>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</si>
  <si>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</si>
  <si>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</si>
  <si>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</si>
  <si>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</si>
  <si>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</si>
  <si>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</si>
  <si>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</si>
  <si>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</si>
  <si>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</si>
  <si>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Urethral Stricture</t>
  </si>
  <si>
    <t>698</t>
  </si>
  <si>
    <t>699</t>
  </si>
  <si>
    <t>Other Male Reproductive System O.R. Proc Except For Malig</t>
  </si>
  <si>
    <t>346</t>
  </si>
  <si>
    <t>Malignancy, Male Reproductive System, With CC</t>
  </si>
  <si>
    <t>347</t>
  </si>
  <si>
    <t>Malignancy, Male Reproductive System, W/O CC</t>
  </si>
  <si>
    <t>348</t>
  </si>
  <si>
    <t>541</t>
  </si>
  <si>
    <t>542</t>
  </si>
  <si>
    <t>543</t>
  </si>
  <si>
    <t>Benign Prostatic Hypertrophy With CC</t>
  </si>
  <si>
    <t>349</t>
  </si>
  <si>
    <t>Benign Prostatic Hypertrophy  W/O CC</t>
  </si>
  <si>
    <t>350</t>
  </si>
  <si>
    <t>Inflammation Of The Male Reproductive System</t>
  </si>
  <si>
    <t>351</t>
  </si>
  <si>
    <t>Sterilization, Male</t>
  </si>
  <si>
    <t>352</t>
  </si>
  <si>
    <t>Other Male Reproductive System Diagnoses</t>
  </si>
  <si>
    <t>353</t>
  </si>
  <si>
    <t>Pelvic Evisceration, Radical Hysterectomy &amp; Radical Vulvectomy</t>
  </si>
  <si>
    <t>354</t>
  </si>
  <si>
    <t>Uterine, Adnexa Proc For Non-ovarian/adnexal Malig. With CC</t>
  </si>
  <si>
    <t>355</t>
  </si>
  <si>
    <t>Uterine, Adnexa Proc For Non-ovarian/adn. Malig W/O CC</t>
  </si>
  <si>
    <t>356</t>
  </si>
  <si>
    <t>Female Reproductive System Reconstructive Procedures</t>
  </si>
  <si>
    <t>357</t>
  </si>
  <si>
    <t>Uterus &amp; Adnexa Procedures, For Ovarian Or Adnexal Malignancy</t>
  </si>
  <si>
    <t>358</t>
  </si>
  <si>
    <t>Uterus &amp; Adnexa Proc For Non-malignancy With CC</t>
  </si>
  <si>
    <t>359</t>
  </si>
  <si>
    <t>Uterine &amp; Adnexa Procedures For Non-malignancy W/O CC</t>
  </si>
  <si>
    <t>360</t>
  </si>
  <si>
    <t>Vagina, Cervix &amp; Vulva Procedures</t>
  </si>
  <si>
    <t>361</t>
  </si>
  <si>
    <t>Laparoscopy &amp; Incisional Tubal Interruption</t>
  </si>
  <si>
    <t>362</t>
  </si>
  <si>
    <t>Endoscopic Tubal Interruption</t>
  </si>
  <si>
    <t>363</t>
  </si>
  <si>
    <t>D&amp;c, Conization &amp; Radio-implant, For Malignancy</t>
  </si>
  <si>
    <t>364</t>
  </si>
  <si>
    <t>D&amp;c, Conization Except For Malignancy</t>
  </si>
  <si>
    <t>365</t>
  </si>
  <si>
    <t>Other Female Reproductive System O.R. Procedures</t>
  </si>
  <si>
    <t>366</t>
  </si>
  <si>
    <t>Malignancy, Female Reproductive System With CC</t>
  </si>
  <si>
    <t>367</t>
  </si>
  <si>
    <t>Malignancy, Female Reproductive System, W/O CC</t>
  </si>
  <si>
    <t>368</t>
  </si>
  <si>
    <t>Infections, Female Reproductive System</t>
  </si>
  <si>
    <t>369</t>
  </si>
  <si>
    <t>Menstrual &amp; Other Female Reproductive System Disorders</t>
  </si>
  <si>
    <t>370</t>
  </si>
  <si>
    <t>Cesarean Section With CC</t>
  </si>
  <si>
    <t>371</t>
  </si>
  <si>
    <t>Cesarean Section W/O CC</t>
  </si>
  <si>
    <t>372</t>
  </si>
  <si>
    <t>Vaginal Delivery With Complicating Diagnoses</t>
  </si>
  <si>
    <t>373</t>
  </si>
  <si>
    <t>Vaginal Delivery W/O Complicating Diagnoses</t>
  </si>
  <si>
    <t>374</t>
  </si>
  <si>
    <t>Vaginal Delivery With Sterilization And/or D&amp;c</t>
  </si>
  <si>
    <t>375</t>
  </si>
  <si>
    <t>Vaginal Delivery With O.R. Proc Except Steril And/or D&amp;c</t>
  </si>
  <si>
    <t>376</t>
  </si>
  <si>
    <t>Postpartum And Postabortion Diagnoses W/O O.R. Procedures</t>
  </si>
  <si>
    <t>377</t>
  </si>
  <si>
    <t>Postpartum And Postabortion Diagnoses With O.R. Procedures</t>
  </si>
  <si>
    <t>378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</si>
  <si>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</si>
  <si>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</si>
  <si>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</si>
  <si>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</si>
  <si>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</si>
  <si>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</si>
  <si>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</si>
  <si>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</si>
  <si>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</si>
  <si>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</si>
  <si>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</si>
  <si>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</si>
  <si>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754</t>
  </si>
  <si>
    <t>755</t>
  </si>
  <si>
    <t>756</t>
  </si>
  <si>
    <t>757</t>
  </si>
  <si>
    <t>758</t>
  </si>
  <si>
    <t>759</t>
  </si>
  <si>
    <t>760</t>
  </si>
  <si>
    <t>761</t>
  </si>
  <si>
    <t>765</t>
  </si>
  <si>
    <t>766</t>
  </si>
  <si>
    <t>767</t>
  </si>
  <si>
    <t>768</t>
  </si>
  <si>
    <t>769</t>
  </si>
  <si>
    <t>2X</t>
  </si>
  <si>
    <t>770</t>
  </si>
  <si>
    <t>774</t>
  </si>
  <si>
    <t>775</t>
  </si>
  <si>
    <t>776</t>
  </si>
  <si>
    <t>2Y</t>
  </si>
  <si>
    <t>777</t>
  </si>
  <si>
    <t>778</t>
  </si>
  <si>
    <t>779</t>
  </si>
  <si>
    <t>780</t>
  </si>
  <si>
    <t>781</t>
  </si>
  <si>
    <t>782</t>
  </si>
  <si>
    <t>789</t>
  </si>
  <si>
    <t>790</t>
  </si>
  <si>
    <t>791</t>
  </si>
  <si>
    <t>792</t>
  </si>
  <si>
    <t>793</t>
  </si>
  <si>
    <t>794</t>
  </si>
  <si>
    <t>795</t>
  </si>
  <si>
    <t>799</t>
  </si>
  <si>
    <t>800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</si>
  <si>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</si>
  <si>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</si>
  <si>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</si>
  <si>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</si>
  <si>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</si>
  <si>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</si>
  <si>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</si>
  <si>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</si>
  <si>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</si>
  <si>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</si>
  <si>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</si>
  <si>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</si>
  <si>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</si>
  <si>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</si>
  <si>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</si>
  <si>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</si>
  <si>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</si>
  <si>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</si>
  <si>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</si>
  <si>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</si>
  <si>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</si>
  <si>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</si>
  <si>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</si>
  <si>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</si>
  <si>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</si>
  <si>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</si>
  <si>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</si>
  <si>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</si>
  <si>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</si>
  <si>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</si>
  <si>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</si>
  <si>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</si>
  <si>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</si>
  <si>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</si>
  <si>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</si>
  <si>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</si>
  <si>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853</t>
  </si>
  <si>
    <t>854</t>
  </si>
  <si>
    <t>855</t>
  </si>
  <si>
    <t>856</t>
  </si>
  <si>
    <t>857</t>
  </si>
  <si>
    <t>858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</si>
  <si>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</si>
  <si>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</si>
  <si>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</si>
  <si>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</si>
  <si>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</si>
  <si>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</si>
  <si>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</si>
  <si>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</si>
  <si>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</si>
  <si>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</si>
  <si>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</si>
  <si>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876</t>
  </si>
  <si>
    <t>880</t>
  </si>
  <si>
    <t>881</t>
  </si>
  <si>
    <t>882</t>
  </si>
  <si>
    <t>883</t>
  </si>
  <si>
    <t>884</t>
  </si>
  <si>
    <t>885</t>
  </si>
  <si>
    <t>886</t>
  </si>
  <si>
    <t>Behavioral &amp; Developmental Disorders</t>
  </si>
  <si>
    <t>887</t>
  </si>
  <si>
    <t>894</t>
  </si>
  <si>
    <t>895</t>
  </si>
  <si>
    <t>896</t>
  </si>
  <si>
    <t>897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</si>
  <si>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</si>
  <si>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</si>
  <si>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</si>
  <si>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</si>
  <si>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</si>
  <si>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</si>
  <si>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</si>
  <si>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</si>
  <si>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</si>
  <si>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</si>
  <si>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</si>
  <si>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</si>
  <si>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</si>
  <si>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</si>
  <si>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</si>
  <si>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</si>
  <si>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</si>
  <si>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</si>
  <si>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</si>
  <si>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</si>
  <si>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927</t>
  </si>
  <si>
    <t>928</t>
  </si>
  <si>
    <t>3X</t>
  </si>
  <si>
    <t>929</t>
  </si>
  <si>
    <t>3Y</t>
  </si>
  <si>
    <t>933</t>
  </si>
  <si>
    <t>934</t>
  </si>
  <si>
    <t>3Z</t>
  </si>
  <si>
    <t>935</t>
  </si>
  <si>
    <t>939</t>
  </si>
  <si>
    <t>940</t>
  </si>
  <si>
    <t>941</t>
  </si>
  <si>
    <t>945</t>
  </si>
  <si>
    <t>946</t>
  </si>
  <si>
    <t>947</t>
  </si>
  <si>
    <t>948</t>
  </si>
  <si>
    <t>949</t>
  </si>
  <si>
    <t>950</t>
  </si>
  <si>
    <t>951</t>
  </si>
  <si>
    <t>955</t>
  </si>
  <si>
    <t>956</t>
  </si>
  <si>
    <t>957</t>
  </si>
  <si>
    <t>958</t>
  </si>
  <si>
    <t>959</t>
  </si>
  <si>
    <t>963</t>
  </si>
  <si>
    <t>964</t>
  </si>
  <si>
    <t>965</t>
  </si>
  <si>
    <t>969</t>
  </si>
  <si>
    <t>970</t>
  </si>
  <si>
    <t>974</t>
  </si>
  <si>
    <t>975</t>
  </si>
  <si>
    <t>976</t>
  </si>
  <si>
    <t>977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</si>
  <si>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</si>
  <si>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</si>
  <si>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</si>
  <si>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</si>
  <si>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</si>
  <si>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</si>
  <si>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</si>
  <si>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</si>
  <si>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</si>
  <si>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998</t>
  </si>
  <si>
    <t>999</t>
  </si>
  <si>
    <t>N89</t>
  </si>
  <si>
    <t>N90</t>
  </si>
  <si>
    <t>N91</t>
  </si>
  <si>
    <t>N92</t>
  </si>
  <si>
    <t>N93</t>
  </si>
  <si>
    <t>N94</t>
  </si>
  <si>
    <t>Aftercare, Musculoskeletal System &amp; Connective Tissue</t>
  </si>
  <si>
    <t>250</t>
  </si>
  <si>
    <t>Fx,sprns,strns &amp; Disl Of Forearm,hand,foot Age &gt;17 With CC</t>
  </si>
  <si>
    <t>251</t>
  </si>
  <si>
    <t>Fx,sprns,strns &amp; Disl Of Forearm,hand,foot Age &gt;17 W/O CC</t>
  </si>
  <si>
    <t>252</t>
  </si>
  <si>
    <t>Fx,sprns,strns &amp; Disl Of Forearm,hand,foot Age 0-17</t>
  </si>
  <si>
    <t>253</t>
  </si>
  <si>
    <t>Fx,sprns,strns &amp; Disl Of Uparm,lowleg Exc Foot Age &gt;17 With CC</t>
  </si>
  <si>
    <t>254</t>
  </si>
  <si>
    <t>Fx,sprns,strns &amp; Disl Of Uparm,lowleg Exc Foot Age &gt;17 W/O CC</t>
  </si>
  <si>
    <t>255</t>
  </si>
  <si>
    <t>Fx,sprns,strns &amp; Disl Of Uparm,lowleg Exc Foot Age 0-17</t>
  </si>
  <si>
    <t>256</t>
  </si>
  <si>
    <t>Other Musculoskeletal System &amp; Connective Tissue Diagnoses</t>
  </si>
  <si>
    <t>257</t>
  </si>
  <si>
    <t>Total Mastectomy For Malignancy With CC</t>
  </si>
  <si>
    <t>258</t>
  </si>
  <si>
    <t>Total Mastectomy For Malignancy W/O CC</t>
  </si>
  <si>
    <t>259</t>
  </si>
  <si>
    <t>Subtotal Mastectomy For Malignancy With CC</t>
  </si>
  <si>
    <t>260</t>
  </si>
  <si>
    <t>Subtotal Mastectomy For Malignancy  W/O CC</t>
  </si>
  <si>
    <t>261</t>
  </si>
  <si>
    <t>Breast Proc For Non-malig Except Biopsy &amp; Loc Exc</t>
  </si>
  <si>
    <t>262</t>
  </si>
  <si>
    <t>Breast Biopsy &amp; Local Excision For Non-malignancy</t>
  </si>
  <si>
    <t>263</t>
  </si>
  <si>
    <t>Skin-grafts And/or Debrid Ulcer Or Cellulitis With CC</t>
  </si>
  <si>
    <t>264</t>
  </si>
  <si>
    <t>Skin-grafts And/or Debrid Ulcer Or Cellulitis W/O CC</t>
  </si>
  <si>
    <t>265</t>
  </si>
  <si>
    <t>Skin-graft And/or Debrid Exc Skin Ulcer Or Cellulitis With CC</t>
  </si>
  <si>
    <t>266</t>
  </si>
  <si>
    <t>Skin-graft And/or Debrid Exc Skin Ulcer Or Cellulitis W/O CC</t>
  </si>
  <si>
    <t>267</t>
  </si>
  <si>
    <t>Perianal &amp; Pilonidal Procedures</t>
  </si>
  <si>
    <t>268</t>
  </si>
  <si>
    <t>Skin,subcutaneous Tissue &amp; Breast Plastic Procedures</t>
  </si>
  <si>
    <t>269</t>
  </si>
  <si>
    <t>Other Skin, Subcut Tiss &amp; Breast O.R. Proc With CC</t>
  </si>
  <si>
    <t>270</t>
  </si>
  <si>
    <t>Other Skin, Subcut Tiss &amp; Breast O.R. Proc  W/O CC</t>
  </si>
  <si>
    <t>271</t>
  </si>
  <si>
    <t>Skin Ulcers</t>
  </si>
  <si>
    <t>272</t>
  </si>
  <si>
    <t>Major Skin Disorders With CC</t>
  </si>
  <si>
    <t>273</t>
  </si>
  <si>
    <t>Major Skin Disorders W/O CC</t>
  </si>
  <si>
    <t>274</t>
  </si>
  <si>
    <t>Malignant Breast Disorders With CC</t>
  </si>
  <si>
    <t>275</t>
  </si>
  <si>
    <t>Malignant Breast Disorders W/O CC</t>
  </si>
  <si>
    <t>276</t>
  </si>
  <si>
    <t>Non-malignant Breast Disorders</t>
  </si>
  <si>
    <t>277</t>
  </si>
  <si>
    <t>Cellulitis Age &gt;17 With CC</t>
  </si>
  <si>
    <t>278</t>
  </si>
  <si>
    <t>Cellulitis Age &gt;17 W/O CC</t>
  </si>
  <si>
    <t>279</t>
  </si>
  <si>
    <t>Cellulitis Age 0-17</t>
  </si>
  <si>
    <t>280</t>
  </si>
  <si>
    <t>Trauma To The Skin, Subcut Tiss &amp; Breast Age &gt;17 With CC</t>
  </si>
  <si>
    <t>281</t>
  </si>
  <si>
    <t>Raw Claims</t>
  </si>
  <si>
    <t>Raw Average Charge</t>
  </si>
  <si>
    <t>Raw Charge St_Dev</t>
  </si>
  <si>
    <t>Raw ALOS</t>
  </si>
  <si>
    <t>Absolute Change</t>
  </si>
  <si>
    <t>% Change</t>
  </si>
  <si>
    <t>Other Heart Assist System Implant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</si>
  <si>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</si>
  <si>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</si>
  <si>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</si>
  <si>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</si>
  <si>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</si>
  <si>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</si>
  <si>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</si>
  <si>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</si>
  <si>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</si>
  <si>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</si>
  <si>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</si>
  <si>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</si>
  <si>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</si>
  <si>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</si>
  <si>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</si>
  <si>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</si>
  <si>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533</t>
  </si>
  <si>
    <t>534</t>
  </si>
  <si>
    <t>535</t>
  </si>
  <si>
    <t>536</t>
  </si>
  <si>
    <t>537</t>
  </si>
  <si>
    <t>538</t>
  </si>
  <si>
    <t>539</t>
  </si>
  <si>
    <t>540</t>
  </si>
  <si>
    <t>314</t>
  </si>
  <si>
    <t>Urethral Procedures, Age 0-17</t>
  </si>
  <si>
    <t>315</t>
  </si>
  <si>
    <t>Other Kidney &amp; Urinary Tract O.R. Procedures</t>
  </si>
  <si>
    <t>316</t>
  </si>
  <si>
    <t>Renal Failure</t>
  </si>
  <si>
    <t>317</t>
  </si>
  <si>
    <t>Admit For Renal Dialysis</t>
  </si>
  <si>
    <t>318</t>
  </si>
  <si>
    <t>Kidney &amp; Urinary Tract Neoplasms With CC</t>
  </si>
  <si>
    <t>319</t>
  </si>
  <si>
    <t>Kidney &amp; Urinary Tract Neoplasms W/O CC</t>
  </si>
  <si>
    <t>320</t>
  </si>
  <si>
    <t>Kidney &amp; Urinary Tract Infections Age &gt;17 With CC</t>
  </si>
  <si>
    <t>321</t>
  </si>
  <si>
    <t>Kidney &amp; Urinary Tract Infections Age &gt;17 W/O CC</t>
  </si>
  <si>
    <t>322</t>
  </si>
  <si>
    <t>Kidney &amp; Urinary Tract Infections Age 0-17</t>
  </si>
  <si>
    <t>323</t>
  </si>
  <si>
    <t>Urinary Stones With CC &amp; Or Esw Lithotripsy</t>
  </si>
  <si>
    <t>324</t>
  </si>
  <si>
    <t>Urinary Stones W/O CC</t>
  </si>
  <si>
    <t>325</t>
  </si>
  <si>
    <t>Kidney &amp; Urinary Tract Signs &amp; Symptoms Age &gt;17 With CC</t>
  </si>
  <si>
    <t>326</t>
  </si>
  <si>
    <t>Kidney &amp; Urinary Tract Signs &amp; Symptoms Age &gt;17 W/O CC</t>
  </si>
  <si>
    <t>327</t>
  </si>
  <si>
    <t>Kidney &amp; Urinary Tract Signs &amp; Symptoms Age 0-17</t>
  </si>
  <si>
    <t>328</t>
  </si>
  <si>
    <t>Urethral Stricture Age &gt;17 With CC</t>
  </si>
  <si>
    <t>329</t>
  </si>
  <si>
    <t>Urethral Stricture Age &gt;17 W/O CC</t>
  </si>
  <si>
    <t>330</t>
  </si>
  <si>
    <t>Urethral Stricture Age 0-17</t>
  </si>
  <si>
    <t>331</t>
  </si>
  <si>
    <t>Other Kidney &amp; Urinary Tract Diagnoses Age &gt;17 With CC</t>
  </si>
  <si>
    <t>332</t>
  </si>
  <si>
    <t>Other Kidney &amp; Urinary Tract Diagnoses Age &gt;17 W/O CC</t>
  </si>
  <si>
    <t>333</t>
  </si>
  <si>
    <t>Other Kidney &amp; Urinary Tract Diagnoses Age 0-17</t>
  </si>
  <si>
    <t>334</t>
  </si>
  <si>
    <t>Major Male Pelvic Procedures With CC</t>
  </si>
  <si>
    <t>335</t>
  </si>
  <si>
    <t>Major Male Pelvic Procedures W/O CC</t>
  </si>
  <si>
    <t>336</t>
  </si>
  <si>
    <t>Transurethral Prostatectomy With CC</t>
  </si>
  <si>
    <t>337</t>
  </si>
  <si>
    <t>Transurethral Prostatectomy W/O CC</t>
  </si>
  <si>
    <t>338</t>
  </si>
  <si>
    <t>Testes Procedures, For Malignancy</t>
  </si>
  <si>
    <t>339</t>
  </si>
  <si>
    <t>Testes Procedures, Non-malignant Age &gt;17</t>
  </si>
  <si>
    <t>340</t>
  </si>
  <si>
    <t>Testes Procedures, Non-malignant Age 0-17</t>
  </si>
  <si>
    <t>341</t>
  </si>
  <si>
    <t>Penis Procedures</t>
  </si>
  <si>
    <t>342</t>
  </si>
  <si>
    <t>Circumcision Age &gt;17</t>
  </si>
  <si>
    <t>343</t>
  </si>
  <si>
    <t>Circumcision Age 0-17</t>
  </si>
  <si>
    <t>344</t>
  </si>
  <si>
    <t>585</t>
  </si>
  <si>
    <t>Other Male Reproductive System O.R. Procedures For Malignancy</t>
  </si>
  <si>
    <t>345</t>
  </si>
  <si>
    <t>HIV With Or W/O Other Related Condition</t>
  </si>
  <si>
    <t>491</t>
  </si>
  <si>
    <t>Major Joint &amp; Limb Reattachment Proc Of Upper Extremity</t>
  </si>
  <si>
    <t>492</t>
  </si>
  <si>
    <t>Chemotherapy With Acute Leukemia As Secondary DX</t>
  </si>
  <si>
    <t>493</t>
  </si>
  <si>
    <t>Laproscopic Cholecystectomy W/O Cde With CC</t>
  </si>
  <si>
    <t>494</t>
  </si>
  <si>
    <t>Laproscopic Cholecystectomy W/O Cde W/O CC</t>
  </si>
  <si>
    <t>495</t>
  </si>
  <si>
    <t>Lung Transplant</t>
  </si>
  <si>
    <t>496</t>
  </si>
  <si>
    <t>Combined Anterior/posterior Spinal Fusion</t>
  </si>
  <si>
    <t>497</t>
  </si>
  <si>
    <t>498</t>
  </si>
  <si>
    <t>Spinal Fusion W/O CC</t>
  </si>
  <si>
    <t>499</t>
  </si>
  <si>
    <t>500</t>
  </si>
  <si>
    <t>Back And Neck Procedures Except Spinal Fusion W/O CC</t>
  </si>
  <si>
    <t>501</t>
  </si>
  <si>
    <t>502</t>
  </si>
  <si>
    <t>Knee Procedures W/ Principal DX Of Infection W/O CC</t>
  </si>
  <si>
    <t>503</t>
  </si>
  <si>
    <t>Knee Procedures W/O Principal DX Of Infection</t>
  </si>
  <si>
    <t>504</t>
  </si>
  <si>
    <t>Extensive 3rd Degree Burn With Skin Graft</t>
  </si>
  <si>
    <t>505</t>
  </si>
  <si>
    <t>Extensive 3rd Degree Burn W/O Skin Graft</t>
  </si>
  <si>
    <t>excluded</t>
  </si>
  <si>
    <t>PRE</t>
  </si>
  <si>
    <t>Heart Transplant or Implant of Heart Assist System W MCC</t>
  </si>
  <si>
    <t>Heart Transplant or Implant of Heart Assist System W/O MCC</t>
  </si>
  <si>
    <t>ECMO or Trach W MV 96+ Hrs or PDX Exc Face, Mouth &amp; Neck W Maj O.R.</t>
  </si>
  <si>
    <t>Trach W MV 96+ Hrs or PDX Exc Face, Mouth &amp; Neck W/O Maj O.R.</t>
  </si>
  <si>
    <t>Liver Transplant W MCC or Intestinal Transplant</t>
  </si>
  <si>
    <t>Liver Transplant W/O MCC</t>
  </si>
  <si>
    <t>Simultaneous Pancreas/Kidney Transplant</t>
  </si>
  <si>
    <t>Tracheostomy for Face, Mouth &amp; Neck Diagnoses W MCC</t>
  </si>
  <si>
    <t>Tracheostomy for Face, Mouth &amp; Neck Diagnoses W CC</t>
  </si>
  <si>
    <t>Tracheostomy for Face, Mouth &amp; Neck Diagnoses W/O CC/MCC</t>
  </si>
  <si>
    <t>Allogeneic Bone Marrow Transplant</t>
  </si>
  <si>
    <t>01</t>
  </si>
  <si>
    <t>Intracranial Vascular Procedures W PDX Hemorrhage W MCC</t>
  </si>
  <si>
    <t>Intracranial Vascular Procedures W PDX Hemorrhage W CC</t>
  </si>
  <si>
    <t>Intracranial Vascular Procedures W PDX Hemorrhage W/O CC/MCC</t>
  </si>
  <si>
    <t>Cranio W Major Dev Impl/Acute Complex CNS PDX W MCC or Chemo Implant</t>
  </si>
  <si>
    <t>Cranio W Major Dev Impl/Acute Complex CNS PDX W/O MCC</t>
  </si>
  <si>
    <t>Craniotomy &amp; Endovascular Intracranial Procedures W MCC</t>
  </si>
  <si>
    <t>Craniotomy &amp; Endovascular Intracranial Procedures W CC</t>
  </si>
  <si>
    <t>Craniotomy &amp; Endovascular Intracranial Procedures W/O CC/MCC</t>
  </si>
  <si>
    <t>Spinal Procedures W MCC</t>
  </si>
  <si>
    <t>Spinal Procedures W CC or Spinal Neurostimulators</t>
  </si>
  <si>
    <t>Spinal Procedures W/O CC/MCC</t>
  </si>
  <si>
    <t>Ventricular Shunt Procedures W MCC</t>
  </si>
  <si>
    <t>Ventricular Shunt Procedures W CC</t>
  </si>
  <si>
    <t>Ventricular Shunt Procedures W/O CC/MCC</t>
  </si>
  <si>
    <t>Carotid Artery Stent Procedure W MCC</t>
  </si>
  <si>
    <t>Carotid Artery Stent Procedure W CC</t>
  </si>
  <si>
    <t>Carotid Artery Stent Procedure W/O CC/MCC</t>
  </si>
  <si>
    <t>Extracranial Procedures W MCC</t>
  </si>
  <si>
    <t>Extracranial Procedures W CC</t>
  </si>
  <si>
    <t>Extracranial Procedures W/O CC/MCC</t>
  </si>
  <si>
    <t>Periph/Cranial Nerve &amp; Other Nerv Syst Proc W MCC</t>
  </si>
  <si>
    <t>Periph/Cranial Nerve &amp; Other Nerv Syst Proc W CC or Periph Neurostim</t>
  </si>
  <si>
    <t>Periph/Cranial Nerve &amp; Other Nerv Syst Proc W/O CC/MCC</t>
  </si>
  <si>
    <t>Spinal Disorders &amp; Injuries W CC/MCC</t>
  </si>
  <si>
    <t>Spinal Disorders &amp; Injuries W/O CC/MCC</t>
  </si>
  <si>
    <t>Nervous System Neoplasms W MCC</t>
  </si>
  <si>
    <t>Nervous System Neoplasms W/O MCC</t>
  </si>
  <si>
    <t>Degenerative Nervous System Disorders W MCC</t>
  </si>
  <si>
    <t>Degenerative Nervous System Disorders W/O MCC</t>
  </si>
  <si>
    <t>Multiple Sclerosis &amp; Cerebellar Ataxia W MCC</t>
  </si>
  <si>
    <t>Multiple Sclerosis &amp; Cerebellar Ataxia W CC</t>
  </si>
  <si>
    <t>Multiple Sclerosis &amp; Cerebellar Ataxia W/O CC/MCC</t>
  </si>
  <si>
    <t>Acute Ischemic Stroke W Use of Thrombolytic Agent W MCC</t>
  </si>
  <si>
    <t>Acute Ischemic Stroke W Use of Thrombolytic Agent W CC</t>
  </si>
  <si>
    <t>Acute Ischemic Stroke W Use of Thrombolytic Agent W/O CC/MCC</t>
  </si>
  <si>
    <t>Intracranial Hemorrhage or Cerebral Infarction W MCC</t>
  </si>
  <si>
    <t>Intracranial Hemorrhage or Cerebral Infarction W/O CC/MCC</t>
  </si>
  <si>
    <t>Nonspecific CVA &amp; Precerebral Occlusion W/O Infarct W MCC</t>
  </si>
  <si>
    <t>Nonspecific CVA &amp; Precerebral Occlusion W/O Infarct W/O MCC</t>
  </si>
  <si>
    <t>Nonspecific Cerebrovascular Disorders W MCC</t>
  </si>
  <si>
    <t>Nonspecific Cerebrovascular Disorders W CC</t>
  </si>
  <si>
    <t>Nonspecific Cerebrovascular Disorders W/O CC/MCC</t>
  </si>
  <si>
    <t>Cranial &amp; Peripheral Nerve Disorders W MCC</t>
  </si>
  <si>
    <t>Cranial &amp; Peripheral Nerve Disorders W/O MCC</t>
  </si>
  <si>
    <t>Viral Meningitis W CC/MCC</t>
  </si>
  <si>
    <t>Viral Meningitis W/O CC/MCC</t>
  </si>
  <si>
    <t>Hypertensive Encephalopathy W MCC</t>
  </si>
  <si>
    <t>Hypertensive Encephalopathy W CC</t>
  </si>
  <si>
    <t>Hypertensive Encephalopathy W/O CC/MCC</t>
  </si>
  <si>
    <t>Nontraumatic Stupor &amp; Coma W MCC</t>
  </si>
  <si>
    <t>Nontraumatic Stupor &amp; Coma W/O MCC</t>
  </si>
  <si>
    <t>Traumatic Stupor &amp; Coma, Coma &gt;1 Hr W MCC</t>
  </si>
  <si>
    <t>Traumatic Stupor &amp; Coma, Coma &gt;1 Hr W CC</t>
  </si>
  <si>
    <t>Traumatic Stupor &amp; Coma, Coma &gt;1 Hr W/O CC/MCC</t>
  </si>
  <si>
    <t>Traumatic Stupor &amp; Coma, Coma &lt;1 Hr W MCC</t>
  </si>
  <si>
    <t>Traumatic Stupor &amp; Coma, Coma &lt;1 Hr W CC</t>
  </si>
  <si>
    <t>Traumatic Stupor &amp; Coma, Coma &lt;1 Hr W/O CC/MCC</t>
  </si>
  <si>
    <t>Concussion W MCC</t>
  </si>
  <si>
    <t>Concussion W CC</t>
  </si>
  <si>
    <t>Concussion W/O CC/MCC</t>
  </si>
  <si>
    <t>Other Disorders of Nervous System W MCC</t>
  </si>
  <si>
    <t>Other Disorders of Nervous System W CC</t>
  </si>
  <si>
    <t>Other Disorders of Nervous System W/O CC/MCC</t>
  </si>
  <si>
    <t>Bacterial &amp; Tuberculous Infections of Nervous System W MCC</t>
  </si>
  <si>
    <t>Bacterial &amp; Tuberculous Infections of Nervous System W CC</t>
  </si>
  <si>
    <t>Bacterial &amp; Tuberculous Infections of Nervous System W/O CC/MCC</t>
  </si>
  <si>
    <t>Non-Bacterial Infect of Nervous Sys Exc Viral Meningitis W MCC</t>
  </si>
  <si>
    <t>Non-Bacterial Infect of Nervous Sys Exc Viral Meningitis W CC</t>
  </si>
  <si>
    <t>Non-Bacterial Infect of Nervous Sys Exc Viral Meningitis W/O CC/MCC</t>
  </si>
  <si>
    <t>Seizures W MCC</t>
  </si>
  <si>
    <t>Seizures W/O MCC</t>
  </si>
  <si>
    <t>Headaches W MCC</t>
  </si>
  <si>
    <t>Headaches W/O MCC</t>
  </si>
  <si>
    <t>02</t>
  </si>
  <si>
    <t>Orbital Procedures W CC/MCC</t>
  </si>
  <si>
    <t>Orbital Procedures W/O CC/MCC</t>
  </si>
  <si>
    <t>Intraocular Procedures W CC/MCC</t>
  </si>
  <si>
    <t>Intraocular Procedures W/O CC/MCC</t>
  </si>
  <si>
    <t>Acute Major Eye Infections W CC/MCC</t>
  </si>
  <si>
    <t>Acute Major Eye Infections W/O CC/MCC</t>
  </si>
  <si>
    <t>Other Disorders of the Eye W MCC</t>
  </si>
  <si>
    <t>Other Disorders of the Eye W/O MCC</t>
  </si>
  <si>
    <t>03</t>
  </si>
  <si>
    <t>Major Head &amp; Neck Procedures W CC/MCC or Major Device</t>
  </si>
  <si>
    <t>Major Head &amp; Neck Procedures W/O CC/MCC</t>
  </si>
  <si>
    <t>Cranial/Facial Procedures W CC/MCC</t>
  </si>
  <si>
    <t>Cranial/Facial Procedures W/O CC/MCC</t>
  </si>
  <si>
    <t>Other Ear, Nose, Mouth &amp; Throat O.R. Procedures W CC/MCC</t>
  </si>
  <si>
    <t>Other Ear, Nose, Mouth &amp; Throat O.R. Procedures W/O CC/MCC</t>
  </si>
  <si>
    <t>Sinus &amp; Mastoid Procedures W CC/MCC</t>
  </si>
  <si>
    <t>Sinus &amp; Mastoid Procedures W/O CC/MCC</t>
  </si>
  <si>
    <t>Mouth Procedures W CC/MCC</t>
  </si>
  <si>
    <t>Mouth Procedures W/O CC/MCC</t>
  </si>
  <si>
    <t>Ear, Nose, Mouth &amp; Throat Malignancy W MCC</t>
  </si>
  <si>
    <t>Ear, Nose, Mouth &amp; Throat Malignancy W CC</t>
  </si>
  <si>
    <t>Ear, Nose, Mouth &amp; Throat Malignancy W/O CC/MCC</t>
  </si>
  <si>
    <t>Epistaxis W MCC</t>
  </si>
  <si>
    <t>Epistaxis W/O MCC</t>
  </si>
  <si>
    <t>Otitis Media &amp; URI W MCC</t>
  </si>
  <si>
    <t>Otitis Media &amp; URI W/O MCC</t>
  </si>
  <si>
    <t>Other Ear, Nose, Mouth &amp; Throat Diagnoses W MCC</t>
  </si>
  <si>
    <t>Other Ear, Nose, Mouth &amp; Throat Diagnoses W CC</t>
  </si>
  <si>
    <t>Other Ear, Nose, Mouth &amp; Throat Diagnoses W/O CC/MCC</t>
  </si>
  <si>
    <t>Dental &amp; Oral Diseases W MCC</t>
  </si>
  <si>
    <t>Dental &amp; Oral Diseases W CC</t>
  </si>
  <si>
    <t>Dental &amp; Oral Diseases W/O CC/MCC</t>
  </si>
  <si>
    <t>04</t>
  </si>
  <si>
    <t>Major Chest Procedures W MCC</t>
  </si>
  <si>
    <t>Major Chest Procedures W CC</t>
  </si>
  <si>
    <t>Major Chest Procedures W/O CC/MCC</t>
  </si>
  <si>
    <t>Other Resp System O.R. Procedures W MCC</t>
  </si>
  <si>
    <t>Other Resp System O.R. Procedures W CC</t>
  </si>
  <si>
    <t>Other Resp System O.R. Procedures W/O CC/MCC</t>
  </si>
  <si>
    <t>Pulmonary Embolism W MCC</t>
  </si>
  <si>
    <t>Pulmonary Embolism W/O MCC</t>
  </si>
  <si>
    <t>Respiratory Infections &amp; Inflammations W MCC</t>
  </si>
  <si>
    <t>Respiratory Infections &amp; Inflammations W CC</t>
  </si>
  <si>
    <t>Respiratory Infections &amp; Inflammations W/O CC/MCC</t>
  </si>
  <si>
    <t>Respiratory Neoplasms W MCC</t>
  </si>
  <si>
    <t>Respiratory Neoplasms W CC</t>
  </si>
  <si>
    <t>Respiratory Neoplasms W/O CC/MCC</t>
  </si>
  <si>
    <t>Major Chest Trauma W MCC</t>
  </si>
  <si>
    <t>Major Chest Trauma W CC</t>
  </si>
  <si>
    <t>Major Chest Trauma W/O CC/MCC</t>
  </si>
  <si>
    <t>Pleural Effusion W MCC</t>
  </si>
  <si>
    <t>Pleural Effusion W CC</t>
  </si>
  <si>
    <t>Pleural Effusion W/O CC/MCC</t>
  </si>
  <si>
    <t>Chronic Obstructive Pulmonary Disease W MCC</t>
  </si>
  <si>
    <t>Chronic Obstructive Pulmonary Disease W CC</t>
  </si>
  <si>
    <t>Chronic Obstructive Pulmonary Disease W/O CC/MCC</t>
  </si>
  <si>
    <t>Simple Pneumonia &amp; Pleurisy W MCC</t>
  </si>
  <si>
    <t>Simple Pneumonia &amp; Pleurisy W CC</t>
  </si>
  <si>
    <t>Simple Pneumonia &amp; Pleurisy W/O CC/MCC</t>
  </si>
  <si>
    <t>Interstitial Lung Disease W MCC</t>
  </si>
  <si>
    <t>Interstitial Lung Disease W CC</t>
  </si>
  <si>
    <t>Interstitial Lung Disease W/O CC/MCC</t>
  </si>
  <si>
    <t>Pneumothorax W MCC</t>
  </si>
  <si>
    <t>Pneumothorax W CC</t>
  </si>
  <si>
    <t>Pneumothorax W/O CC/MCC</t>
  </si>
  <si>
    <t>Bronchitis &amp; Asthma W CC/MCC</t>
  </si>
  <si>
    <t>Bronchitis &amp; Asthma W/O CC/MCC</t>
  </si>
  <si>
    <t>Other Respiratory System Diagnoses W MCC</t>
  </si>
  <si>
    <t>Other Respiratory System Diagnoses W/O MCC</t>
  </si>
  <si>
    <t>Respiratory System Diagnosis W Ventilator Support 96+ Hours</t>
  </si>
  <si>
    <t>Respiratory System Diagnosis W Ventilator Support &lt;96 Hours</t>
  </si>
  <si>
    <t>05</t>
  </si>
  <si>
    <t>Cardiac Valve &amp; Oth Maj Cardiothoracic Proc W Card Cath W MCC</t>
  </si>
  <si>
    <t>Cardiac Valve &amp; Oth Maj Cardiothoracic Proc W Card Cath W CC</t>
  </si>
  <si>
    <t>Cardiac Valve &amp; Oth Maj Cardiothoracic Proc W Card Cath W/O CC/MCC</t>
  </si>
  <si>
    <t>Cardiac Valve &amp; Oth Maj Cardiothoracic Proc W/O Card Cath W MCC</t>
  </si>
  <si>
    <t>Cardiac Valve &amp; Oth Maj Cardiothoracic Proc W/O Card Cath W CC</t>
  </si>
  <si>
    <t>Cardiac Valve &amp; Oth Maj Cardiothoracic Proc W/O Card Cath W/O CC/MCC</t>
  </si>
  <si>
    <t>Cardiac Defib Implant W Cardiac Cath W AMI/HF/Shock W MCC</t>
  </si>
  <si>
    <t>Cardiac Defib Implant W Cardiac Cath W AMI/HF/Shock W/O MCC</t>
  </si>
  <si>
    <t>Cardiac Defib Implant W Cardiac Cath W/O AMI/HF/Shock W MCC</t>
  </si>
  <si>
    <t>Cardiac Defib Implant W Cardiac Cath W/O AMI/HF/Shock W/O MCC</t>
  </si>
  <si>
    <t>Cardiac Defibrillator Implant W/O Cardiac Cath W MCC</t>
  </si>
  <si>
    <t>Cardiac Defibrillator Implant W/O Cardiac Cath W/O MCC</t>
  </si>
  <si>
    <t>Other Cardiothoracic Procedures W MCC</t>
  </si>
  <si>
    <t>Other Cardiothoracic Procedures W CC</t>
  </si>
  <si>
    <t>Other Cardiothoracic Procedures W/O CC/MCC</t>
  </si>
  <si>
    <t>Coronary Bypass W PTCA W MCC</t>
  </si>
  <si>
    <t>Coronary Bypass W PTCA W/O MCC</t>
  </si>
  <si>
    <t>Coronary Bypass W Cardiac Cath W MCC</t>
  </si>
  <si>
    <t>Coronary Bypass W Cardiac Cath W/O MCC</t>
  </si>
  <si>
    <t>Coronary Bypass W/O Cardiac Cath W MCC</t>
  </si>
  <si>
    <t>Coronary Bypass W/O Cardiac Cath W/O MCC</t>
  </si>
  <si>
    <t>Major Cardiovasc Procedures W/O MCC</t>
  </si>
  <si>
    <t>Amputation for Circ Sys Disorders Exc Upper Limb &amp; Toe W MCC</t>
  </si>
  <si>
    <t>Amputation for Circ Sys Disorders Exc Upper Limb &amp; Toe W CC</t>
  </si>
  <si>
    <t>Amputation for Circ Sys Disorders Exc Upper Limb &amp; Toe W/O CC/MCC</t>
  </si>
  <si>
    <t>Permanent Cardiac Pacemaker Implant W MCC</t>
  </si>
  <si>
    <t>Permanent Cardiac Pacemaker Implant W CC</t>
  </si>
  <si>
    <t>Permanent Cardiac Pacemaker Implant W/O CC/MCC</t>
  </si>
  <si>
    <t>Perc Cardiovasc Proc W Drug-Eluting Stent W MCC or 4+ Vessels/Stents</t>
  </si>
  <si>
    <t>Perc Cardiovasc Proc W Drug-Eluting Stent W/O MCC</t>
  </si>
  <si>
    <t>Perc Cardiovasc Proc W Non-Drug-Eluting Stent W MCC or 4+ Ves/Stents</t>
  </si>
  <si>
    <t>Perc Cardiovasc Proc W Non-Drug-Eluting Stent W/O MCC</t>
  </si>
  <si>
    <t>Perc Cardiovasc Proc W/O Coronary Artery Stent W MCC</t>
  </si>
  <si>
    <t>Perc Cardiovasc Proc W/O Coronary Artery Stent W/O MCC</t>
  </si>
  <si>
    <t>Other Vascular Procedures W MCC</t>
  </si>
  <si>
    <t>Other Vascular Procedures W CC</t>
  </si>
  <si>
    <t>Other Vascular Procedures W/O CC/MCC</t>
  </si>
  <si>
    <t>Upper Limb &amp; Toe Amputation for Circ System Disorders W MCC</t>
  </si>
  <si>
    <t>Upper Limb &amp; Toe Amputation for Circ System Disorders W CC</t>
  </si>
  <si>
    <t>Upper Limb &amp; Toe Amputation for Circ System Disorders W/O CC/MCC</t>
  </si>
  <si>
    <t>Cardiac Pacemaker Device Replacement W MCC</t>
  </si>
  <si>
    <t>Cardiac Pacemaker Device Replacement W/O MCC</t>
  </si>
  <si>
    <t>Cardiac Pacemaker Revision Except Device Replacement W MCC</t>
  </si>
  <si>
    <t>Cardiac Pacemaker Revision Except Device Replacement W CC</t>
  </si>
  <si>
    <t>Cardiac Pacemaker Revision Except Device Replacement W/O CC/MCC</t>
  </si>
  <si>
    <t>Acute Myocardial Infarction, Discharged Alive W MCC</t>
  </si>
  <si>
    <t>Acute Myocardial Infarction, Discharged Alive W CC</t>
  </si>
  <si>
    <t>Acute Myocardial Infarction, Discharged Alive W/O CC/MCC</t>
  </si>
  <si>
    <t>Acute Myocardial Infarction, Expired W MCC</t>
  </si>
  <si>
    <t>Acute Myocardial Infarction, Expired W CC</t>
  </si>
  <si>
    <t>Acute Myocardial Infarction, Expired W/O CC/MCC</t>
  </si>
  <si>
    <t>Circulatory Disorders Except AMI, W Card Cath W MCC</t>
  </si>
  <si>
    <t>Circulatory Disorders Except AMI, W Card Cath W/O MCC</t>
  </si>
  <si>
    <t>Acute &amp; Subacute Endocarditis W MCC</t>
  </si>
  <si>
    <t>Acute &amp; Subacute Endocarditis W CC</t>
  </si>
  <si>
    <t>Acute &amp; Subacute Endocarditis W/O CC/MCC</t>
  </si>
  <si>
    <t>Heart Failure &amp; Shock W MCC</t>
  </si>
  <si>
    <t>Heart Failure &amp; Shock W CC</t>
  </si>
  <si>
    <t>Heart Failure &amp; Shock W/O CC/MCC</t>
  </si>
  <si>
    <t>Deep Vein Thrombophlebitis W CC/MCC</t>
  </si>
  <si>
    <t>Deep Vein Thrombophlebitis W/O CC/MCC</t>
  </si>
  <si>
    <t>Cardiac Arrest, Unexplained W MCC</t>
  </si>
  <si>
    <t>Cardiac Arrest, Unexplained W CC</t>
  </si>
  <si>
    <t>Cardiac Arrest, Unexplained W/O CC/MCC</t>
  </si>
  <si>
    <t>Peripheral Vascular Disorders W MCC</t>
  </si>
  <si>
    <t>Peripheral Vascular Disorders W CC</t>
  </si>
  <si>
    <t>Peripheral Vascular Disorders W/O CC/MCC</t>
  </si>
  <si>
    <t>Atherosclerosis W MCC</t>
  </si>
  <si>
    <t>Atherosclerosis W/O MCC</t>
  </si>
  <si>
    <t>Hypertension W MCC</t>
  </si>
  <si>
    <t>Hypertension W/O MCC</t>
  </si>
  <si>
    <t>Cardiac Congenital &amp; Valvular Disorders W MCC</t>
  </si>
  <si>
    <t>Cardiac Congenital &amp; Valvular Disorders W/O MCC</t>
  </si>
  <si>
    <t>Cardiac Arrhythmia &amp; Conduction Disorders W MCC</t>
  </si>
  <si>
    <t>Cardiac Arrhythmia &amp; Conduction Disorders W CC</t>
  </si>
  <si>
    <t>Cardiac Arrhythmia &amp; Conduction Disorders W/O CC/MCC</t>
  </si>
  <si>
    <t>Other Circulatory System Diagnoses W MCC</t>
  </si>
  <si>
    <t>Other Circulatory System Diagnoses W CC</t>
  </si>
  <si>
    <t>Other Circulatory System Diagnoses W/O CC/MCC</t>
  </si>
  <si>
    <t>06</t>
  </si>
  <si>
    <t>Stomach, Esophageal &amp; Duodenal Proc W MCC</t>
  </si>
  <si>
    <t>Stomach, Esophageal &amp; Duodenal Proc W CC</t>
  </si>
  <si>
    <t>Stomach, Esophageal &amp; Duodenal Proc W/O CC/MCC</t>
  </si>
  <si>
    <t>Major Small &amp; Large Bowel Procedures W MCC</t>
  </si>
  <si>
    <t>Major Small &amp; Large Bowel Procedures W CC</t>
  </si>
  <si>
    <t>Major Small &amp; Large Bowel Procedures W/O CC/MCC</t>
  </si>
  <si>
    <t>Rectal Resection W MCC</t>
  </si>
  <si>
    <t>Rectal Resection W CC</t>
  </si>
  <si>
    <t>Rectal Resection W/O CC/MCC</t>
  </si>
  <si>
    <t>Peritoneal Adhesiolysis W MCC</t>
  </si>
  <si>
    <t>Peritoneal Adhesiolysis W CC</t>
  </si>
  <si>
    <t>Peritoneal Adhesiolysis W/O CC/MCC</t>
  </si>
  <si>
    <t>Appendectomy W Complicated Principal Diag W MCC</t>
  </si>
  <si>
    <t>Appendectomy W Complicated Principal Diag W CC</t>
  </si>
  <si>
    <t>Appendectomy W Complicated Principal Diag W/O CC/MCC</t>
  </si>
  <si>
    <t>Appendectomy W/O Complicated Principal Diag W MCC</t>
  </si>
  <si>
    <t>Appendectomy W/O Complicated Principal Diag W CC</t>
  </si>
  <si>
    <t>Appendectomy W/O Complicated Principal Diag W/O CC/MCC</t>
  </si>
  <si>
    <t>Minor Small &amp; Large Bowel Procedures W MCC</t>
  </si>
  <si>
    <t>Minor Small &amp; Large Bowel Procedures W CC</t>
  </si>
  <si>
    <t>Minor Small &amp; Large Bowel Procedures W/O CC/MCC</t>
  </si>
  <si>
    <t>Anal &amp; Stomal Procedures W MCC</t>
  </si>
  <si>
    <t>Anal &amp; Stomal Procedures W CC</t>
  </si>
  <si>
    <t>Anal &amp; Stomal Procedures W/O CC/MCC</t>
  </si>
  <si>
    <t>Inguinal &amp; Femoral Hernia Procedures W MCC</t>
  </si>
  <si>
    <t>Inguinal &amp; Femoral Hernia Procedures W CC</t>
  </si>
  <si>
    <t>Inguinal &amp; Femoral Hernia Procedures W/O CC/MCC</t>
  </si>
  <si>
    <t>Hernia Procedures Except Inguinal &amp; Femoral W MCC</t>
  </si>
  <si>
    <t>Hernia Procedures Except Inguinal &amp; Femoral W CC</t>
  </si>
  <si>
    <t>Hernia Procedures Except Inguinal &amp; Femoral W/O CC/MCC</t>
  </si>
  <si>
    <t>Other Digestive System O.R. Procedures W MCC</t>
  </si>
  <si>
    <t>Other Digestive System O.R. Procedures W CC</t>
  </si>
  <si>
    <t>Other Digestive System O.R. Procedures W/O CC/MCC</t>
  </si>
  <si>
    <t>Major Esophageal Disorders W MCC</t>
  </si>
  <si>
    <t>Major Esophageal Disorders W CC</t>
  </si>
  <si>
    <t>Major Esophageal Disorders W/O CC/MCC</t>
  </si>
  <si>
    <t>Major Gastrointestinal Disorders &amp; Peritoneal Infections W MCC</t>
  </si>
  <si>
    <t>Major Gastrointestinal Disorders &amp; Peritoneal Infections W CC</t>
  </si>
  <si>
    <t>Major Gastrointestinal Disorders &amp; Peritoneal Infections W/O CC/MCC</t>
  </si>
  <si>
    <t>Digestive Malignancy W MCC</t>
  </si>
  <si>
    <t>Digestive Malignancy W CC</t>
  </si>
  <si>
    <t>Digestive Malignancy W/O CC/MCC</t>
  </si>
  <si>
    <t>G.I. Hemorrhage W MCC</t>
  </si>
  <si>
    <t>G.I. Hemorrhage W CC</t>
  </si>
  <si>
    <t>G.I. Hemorrhage W/O CC/MCC</t>
  </si>
  <si>
    <t>Complicated Peptic Ulcer W MCC</t>
  </si>
  <si>
    <t>Complicated Peptic Ulcer W CC</t>
  </si>
  <si>
    <t>Complicated Peptic Ulcer W/O CC/MCC</t>
  </si>
  <si>
    <t>Uncomplicated Peptic Ulcer W MCC</t>
  </si>
  <si>
    <t>Uncomplicated Peptic Ulcer W/O MCC</t>
  </si>
  <si>
    <t>Inflammatory Bowel Disease W MCC</t>
  </si>
  <si>
    <t>Inflammatory Bowel Disease W CC</t>
  </si>
  <si>
    <t>Inflammatory Bowel Disease W/O CC/MCC</t>
  </si>
  <si>
    <t>G.I. Obstruction W MCC</t>
  </si>
  <si>
    <t>G.I. Obstruction W CC</t>
  </si>
  <si>
    <t>G.I. Obstruction W/O CC/MCC</t>
  </si>
  <si>
    <t>Esophagitis, Gastroent &amp; Misc Digest Disorders W MCC</t>
  </si>
  <si>
    <t>Esophagitis, Gastroent &amp; Misc Digest Disorders W/O MCC</t>
  </si>
  <si>
    <t>Other Digestive System Diagnoses W MCC</t>
  </si>
  <si>
    <t>Other Digestive System Diagnoses W CC</t>
  </si>
  <si>
    <t>Other Digestive System Diagnoses W/O CC/MCC</t>
  </si>
  <si>
    <t>07</t>
  </si>
  <si>
    <t>Pancreas, Liver &amp; Shunt Procedures W MCC</t>
  </si>
  <si>
    <t>Pancreas, Liver &amp; Shunt Procedures W CC</t>
  </si>
  <si>
    <t>Pancreas, Liver &amp; Shunt Procedures W/O CC/MCC</t>
  </si>
  <si>
    <t>Biliary Tract Proc Except Only Cholecyst W or W/O C.D.E. W MCC</t>
  </si>
  <si>
    <t>Biliary Tract Proc Except Only Cholecyst W or W/O C.D.E. W CC</t>
  </si>
  <si>
    <t>Biliary Tract Proc Except Only Cholecyst W or W/O C.D.E. W/O CC/MCC</t>
  </si>
  <si>
    <t>Cholecystectomy W C.D.E. W MCC</t>
  </si>
  <si>
    <t>Cholecystectomy W C.D.E. W CC</t>
  </si>
  <si>
    <t>Cholecystectomy W C.D.E. W/O CC/MCC</t>
  </si>
  <si>
    <t>Cholecystectomy Except by Laparoscope W/O C.D.E. W MCC</t>
  </si>
  <si>
    <t>Cholecystectomy Except by Laparoscope W/O C.D.E. W CC</t>
  </si>
  <si>
    <t>Cholecystectomy Except by Laparoscope W/O C.D.E. W/O CC/MCC</t>
  </si>
  <si>
    <t>Laparoscopic Cholecystectomy W/O C.D.E. W MCC</t>
  </si>
  <si>
    <t>Laparoscopic Cholecystectomy W/O C.D.E. W CC</t>
  </si>
  <si>
    <t>Laparoscopic Cholecystectomy W/O C.D.E. W/O CC/MCC</t>
  </si>
  <si>
    <t>Hepatobiliary Diagnostic Procedures W MCC</t>
  </si>
  <si>
    <t>Hepatobiliary Diagnostic Procedures W CC</t>
  </si>
  <si>
    <t>Hepatobiliary Diagnostic Procedures W/O CC/MCC</t>
  </si>
  <si>
    <t>Other Hepatobiliary or Pancreas O.R. Procedures W MCC</t>
  </si>
  <si>
    <t>Other Hepatobiliary or Pancreas O.R. Procedures W CC</t>
  </si>
  <si>
    <t>Other Hepatobiliary or Pancreas O.R. Procedures W/O CC/MCC</t>
  </si>
  <si>
    <t>Cirrhosis &amp; Alcoholic Hepatitis W MCC</t>
  </si>
  <si>
    <t>Cirrhosis &amp; Alcoholic Hepatitis W CC</t>
  </si>
  <si>
    <t>Cirrhosis &amp; Alcoholic Hepatitis W/O CC/MCC</t>
  </si>
  <si>
    <t>Malignancy of Hepatobiliary System or Pancreas W MCC</t>
  </si>
  <si>
    <t>Malignancy of Hepatobiliary System or Pancreas W CC</t>
  </si>
  <si>
    <t>Malignancy of Hepatobiliary System or Pancreas W/O CC/MCC</t>
  </si>
  <si>
    <t>Disorders of Pancreas Except Malignancy W MCC</t>
  </si>
  <si>
    <t>Disorders of Pancreas Except Malignancy W CC</t>
  </si>
  <si>
    <t>Disorders of Pancreas Except Malignancy W/O CC/MCC</t>
  </si>
  <si>
    <t>Disorders of Liver Except Malig, Cirr, Alc Hepa W MCC</t>
  </si>
  <si>
    <t>Disorders of Liver Except Malig, Cirr, Alc Hepa W CC</t>
  </si>
  <si>
    <t>Disorders of Liver Except Malig, Cirr, Alc Hepa W/O CC/MCC</t>
  </si>
  <si>
    <t>Disorders of the Biliary Tract W MCC</t>
  </si>
  <si>
    <t>Disorders of the Biliary Tract W CC</t>
  </si>
  <si>
    <t>Disorders of the Biliary Tract W/O CC/MCC</t>
  </si>
  <si>
    <t>08</t>
  </si>
  <si>
    <t>Combined Anterior/Posterior Spinal Fusion W MCC</t>
  </si>
  <si>
    <t>Combined Anterior/Posterior Spinal Fusion W CC</t>
  </si>
  <si>
    <t>Combined Anterior/Posterior Spinal Fusion W/O CC/MCC</t>
  </si>
  <si>
    <t>Spinal Fus Exc Cerv W Spinal Curv/Malig/Infec or 9+ Fus W MCC</t>
  </si>
  <si>
    <t>Spinal Fus Exc Cerv W Spinal Curv/Malig/Infec or 9+ Fus W CC</t>
  </si>
  <si>
    <t>Spinal Fus Exc Cerv W Spinal Curv/Malig/Infec or 9+ Fus W/O CC/MCC</t>
  </si>
  <si>
    <t>Spinal Fusion Except Cervical W MCC</t>
  </si>
  <si>
    <t>Spinal Fusion Except Cervical W/O MCC</t>
  </si>
  <si>
    <t>Bilateral or Multiple Major Joint Procs of Lower Extremity W MCC</t>
  </si>
  <si>
    <t>Bilateral or Multiple Major Joint Procs of Lower Extremity W/O MCC</t>
  </si>
  <si>
    <t>Wnd Debrid &amp; Skn Grft Exc Hand, for Musculo-Conn Tiss Dis W MCC</t>
  </si>
  <si>
    <t>Wnd Debrid &amp; Skn Grft Exc Hand, for Musculo-Conn Tiss Dis W CC</t>
  </si>
  <si>
    <t>Wnd Debrid &amp; Skn Grft Exc Hand, for Musculo-Conn Tiss Dis W/O CC/MCC</t>
  </si>
  <si>
    <t>Revision of Hip or Knee Replacement W MCC</t>
  </si>
  <si>
    <t>Revision of Hip or Knee Replacement W CC</t>
  </si>
  <si>
    <t>Revision of Hip or Knee Replacement W/O CC/MCC</t>
  </si>
  <si>
    <t>Major Joint Replacement or Reattachment of Lower Extremity W MCC</t>
  </si>
  <si>
    <t>Major Joint Replacement or Reattachment of Lower Extremity W/O MCC</t>
  </si>
  <si>
    <t>Cervical Spinal Fusion W MCC</t>
  </si>
  <si>
    <t>Cervical Spinal Fusion W CC</t>
  </si>
  <si>
    <t>Cervical Spinal Fusion W/O CC/MCC</t>
  </si>
  <si>
    <t>Amputation for Musculoskeletal Sys &amp; Conn Tissue Dis W MCC</t>
  </si>
  <si>
    <t>Amputation for Musculoskeletal Sys &amp; Conn Tissue Dis W CC</t>
  </si>
  <si>
    <t>Amputation for Musculoskeletal Sys &amp; Conn Tissue Dis W/O CC/MCC</t>
  </si>
  <si>
    <t>Biopsies of Musculoskeletal System &amp; Connective Tissue W MCC</t>
  </si>
  <si>
    <t>Biopsies of Musculoskeletal System &amp; Connective Tissue W CC</t>
  </si>
  <si>
    <t>Biopsies of Musculoskeletal System &amp; Connective Tissue W/O CC/MCC</t>
  </si>
  <si>
    <t>Hip &amp; Femur Procedures Except Major Joint W MCC</t>
  </si>
  <si>
    <t>Hip &amp; Femur Procedures Except Major Joint W CC</t>
  </si>
  <si>
    <t>Hip &amp; Femur Procedures Except Major Joint W/O CC/MCC</t>
  </si>
  <si>
    <t>Knee Procedures W PDX of Infection W MCC</t>
  </si>
  <si>
    <t>Knee Procedures W PDX of Infection W CC</t>
  </si>
  <si>
    <t>Knee Procedures W PDX of Infection W/O CC/MCC</t>
  </si>
  <si>
    <t>Knee Procedures W/O PDX of Infection W CC/MCC</t>
  </si>
  <si>
    <t>Knee Procedures W/O PDX of Infection W/O CC/MCC</t>
  </si>
  <si>
    <t>Back &amp; Neck Proc Exc Spinal Fusion W/O CC/MCC</t>
  </si>
  <si>
    <t>Lower Extrem &amp; Humer Proc Except Hip, Foot, Femur W MCC</t>
  </si>
  <si>
    <t>Lower Extrem &amp; Humer Proc Except Hip, Foot, Femur W CC</t>
  </si>
  <si>
    <t>Lower Extrem &amp; Humer Proc Except Hip, Foot, Femur W/O CC/MCC</t>
  </si>
  <si>
    <t>Local Excision &amp; Removal Int Fix Devices Exc Hip &amp; Femur W MCC</t>
  </si>
  <si>
    <t>Local Excision &amp; Removal Int Fix Devices Exc Hip &amp; Femur W CC</t>
  </si>
  <si>
    <t>Local Excision &amp; Removal Int Fix Devices Exc Hip &amp; Femur W/O CC/MCC</t>
  </si>
  <si>
    <t>Local Excision &amp; Removal Int Fix Devices of Hip &amp; Femur W CC/MCC</t>
  </si>
  <si>
    <t>Local Excision &amp; Removal Int Fix Devices of Hip &amp; Femur W/O CC/MCC</t>
  </si>
  <si>
    <t>Soft Tissue Procedures W MCC</t>
  </si>
  <si>
    <t>Soft Tissue Procedures W CC</t>
  </si>
  <si>
    <t>Soft Tissue Procedures W/O CC/MCC</t>
  </si>
  <si>
    <t>Foot Procedures W MCC</t>
  </si>
  <si>
    <t>Foot Procedures W CC</t>
  </si>
  <si>
    <t>Foot Procedures W/O CC/MCC</t>
  </si>
  <si>
    <t>Major Thumb or Joint Procedures</t>
  </si>
  <si>
    <t>Major Shoulder or Elbow Joint Procedures W CC/MCC</t>
  </si>
  <si>
    <t>Major Shoulder or Elbow Joint Procedures W/O CC/MCC</t>
  </si>
  <si>
    <t>Shoulder, Elbow or Forearm Proc, Exc Major Joint Proc W MCC</t>
  </si>
  <si>
    <t>Shoulder, Elbow or Forearm Proc, Exc Major Joint Proc W CC</t>
  </si>
  <si>
    <t>Shoulder, Elbow or Forearm Proc, Exc Major Joint Proc W/O CC/MCC</t>
  </si>
  <si>
    <t>Hand or Wrist Proc, Except Major Thumb or Joint Proc W CC/MCC</t>
  </si>
  <si>
    <t>Hand or Wrist Proc, Except Major Thumb or Joint Proc W/O CC/MCC</t>
  </si>
  <si>
    <t>Other Musculoskelet Sys &amp; Conn Tiss O.R. Proc W MCC</t>
  </si>
  <si>
    <t>Other Musculoskelet Sys &amp; Conn Tiss O.R. Proc W CC</t>
  </si>
  <si>
    <t>Other Musculoskelet Sys &amp; Conn Tiss O.R. Proc W/O CC/MCC</t>
  </si>
  <si>
    <t>Fractures of Femur W MCC</t>
  </si>
  <si>
    <t>Fractures of Femur W/O MCC</t>
  </si>
  <si>
    <t>Fractures of Hip &amp; Pelvis W MCC</t>
  </si>
  <si>
    <t>Fractures of Hip &amp; Pelvis W/O MCC</t>
  </si>
  <si>
    <t>Osteomyelitis W MCC</t>
  </si>
  <si>
    <t>Osteomyelitis W CC</t>
  </si>
  <si>
    <t>Osteomyelitis W/O CC/MCC</t>
  </si>
  <si>
    <t>Pathological Fractures &amp; Musculoskelet &amp; Conn Tiss Malig W MCC</t>
  </si>
  <si>
    <t>Pathological Fractures &amp; Musculoskelet &amp; Conn Tiss Malig W CC</t>
  </si>
  <si>
    <t>Pathological Fractures &amp; Musculoskelet &amp; Conn Tiss Malig W/O CC/MCC</t>
  </si>
  <si>
    <t>Connective Tissue Disorders W MCC</t>
  </si>
  <si>
    <t>Connective Tissue Disorders W CC</t>
  </si>
  <si>
    <t>Connective Tissue Disorders W/O CC/MCC</t>
  </si>
  <si>
    <t>Septic Arthritis W MCC</t>
  </si>
  <si>
    <t>Septic Arthritis W CC</t>
  </si>
  <si>
    <t>Septic Arthritis W/O CC/MCC</t>
  </si>
  <si>
    <t>Medical Back Problems W MCC</t>
  </si>
  <si>
    <t>Medical Back Problems W/O MCC</t>
  </si>
  <si>
    <t>Bone Diseases &amp; Arthropathies W MCC</t>
  </si>
  <si>
    <t>Bone Diseases &amp; Arthropathies W/O MCC</t>
  </si>
  <si>
    <t>Signs &amp; Symptoms of Musculoskeletal System &amp; Conn Tissue W MCC</t>
  </si>
  <si>
    <t>Signs &amp; Symptoms of Musculoskeletal System &amp; Conn Tissue W/O MCC</t>
  </si>
  <si>
    <t>Tendonitis, Myositis &amp; Bursitis W MCC</t>
  </si>
  <si>
    <t>Tendonitis, Myositis &amp; Bursitis W/O MCC</t>
  </si>
  <si>
    <t>Aftercare, Musculoskeletal System &amp; Connective Tissue W MCC</t>
  </si>
  <si>
    <t>Aftercare, Musculoskeletal System &amp; Connective Tissue W CC</t>
  </si>
  <si>
    <t>Aftercare, Musculoskeletal System &amp; Connective Tissue W/O CC/MCC</t>
  </si>
  <si>
    <t>Fx, Sprn, Strn &amp; Disl Except Femur, Hip, Pelvis &amp; Thigh W MCC</t>
  </si>
  <si>
    <t>Fx, Sprn, Strn &amp; Disl Except Femur, Hip, Pelvis &amp; Thigh W/O MCC</t>
  </si>
  <si>
    <t>Other Musculoskeletal Sys &amp; Connective Tissue Diagnoses W MCC</t>
  </si>
  <si>
    <t>Other Musculoskeletal Sys &amp; Connective Tissue Diagnoses W CC</t>
  </si>
  <si>
    <t>Other Musculoskeletal Sys &amp; Connective Tissue Diagnoses W/O CC/MCC</t>
  </si>
  <si>
    <t>09</t>
  </si>
  <si>
    <t>Other Skin, Subcut Tiss &amp; Breast Proc W MCC</t>
  </si>
  <si>
    <t>Other Skin, Subcut Tiss &amp; Breast Proc W CC</t>
  </si>
  <si>
    <t>Other Skin, Subcut Tiss &amp; Breast Proc W/O CC/MCC</t>
  </si>
  <si>
    <t>Mastectomy for Malignancy W CC/MCC</t>
  </si>
  <si>
    <t>Mastectomy for Malignancy W/O CC/MCC</t>
  </si>
  <si>
    <t>Breast Biopsy, Local Excision &amp; Other Breast Procedures W CC/MCC</t>
  </si>
  <si>
    <t>Breast Biopsy, Local Excision &amp; Other Breast Procedures W/O CC/MCC</t>
  </si>
  <si>
    <t>Skin Ulcers W MCC</t>
  </si>
  <si>
    <t>Skin Ulcers W CC</t>
  </si>
  <si>
    <t>Skin Ulcers W/O CC/MCC</t>
  </si>
  <si>
    <t>Major Skin Disorders W MCC</t>
  </si>
  <si>
    <t>Major Skin Disorders W/O MCC</t>
  </si>
  <si>
    <t>Malignant Breast Disorders W MCC</t>
  </si>
  <si>
    <t>Malignant Breast Disorders W CC</t>
  </si>
  <si>
    <t>Malignant Breast Disorders W/O CC/MCC</t>
  </si>
  <si>
    <t>Non-Malignant Breast Disorders W CC/MCC</t>
  </si>
  <si>
    <t>Non-Malignant Breast Disorders W/O CC/MCC</t>
  </si>
  <si>
    <t>Cellulitis W MCC</t>
  </si>
  <si>
    <t>Cellulitis W/O MCC</t>
  </si>
  <si>
    <t>Trauma to the Skin, Subcut Tiss &amp; Breast W MCC</t>
  </si>
  <si>
    <t>Trauma to the Skin, Subcut Tiss &amp; Breast W/O MCC</t>
  </si>
  <si>
    <t>Minor Skin Disorders W MCC</t>
  </si>
  <si>
    <t>Minor Skin Disorders W/O MCC</t>
  </si>
  <si>
    <t>10</t>
  </si>
  <si>
    <t>Adrenal &amp; Pituitary Procedures W CC/MCC</t>
  </si>
  <si>
    <t>Adrenal &amp; Pituitary Procedures W/O CC/MCC</t>
  </si>
  <si>
    <t>Amputat of Lower Limb for Endocrine, Nutrit &amp; Metabol Dis W MCC</t>
  </si>
  <si>
    <t>Amputat of Lower Limb for Endocrine, Nutrit &amp; Metabol Dis W CC</t>
  </si>
  <si>
    <t>Amputat of Lower Limb for Endocrine, Nutrit &amp; Metabol Dis W/O CC/MCC</t>
  </si>
  <si>
    <t>O.R. Procedures for Obesity W MCC</t>
  </si>
  <si>
    <t>O.R. Procedures for Obesity W CC</t>
  </si>
  <si>
    <t>O.R. Procedures for Obesity W/O CC/MCC</t>
  </si>
  <si>
    <t>Skin Grafts &amp; Wound Debrid for Endoc, Nutrit &amp; Metab Dis W MCC</t>
  </si>
  <si>
    <t>Skin Grafts &amp; Wound Debrid for Endoc, Nutrit &amp; Metab Dis W CC</t>
  </si>
  <si>
    <t>Skin Grafts &amp; Wound Debrid for Endoc, Nutrit &amp; Metab Dis W/O CC/MCC</t>
  </si>
  <si>
    <t>Thyroid, Parathyroid &amp; Thyroglossal Procedures W MCC</t>
  </si>
  <si>
    <t>Thyroid, Parathyroid &amp; Thyroglossal Procedures W CC</t>
  </si>
  <si>
    <t>Thyroid, Parathyroid &amp; Thyroglossal Procedures W/O CC/MCC</t>
  </si>
  <si>
    <t>Other Endocrine, Nutrit &amp; Metab O.R. Proc W MCC</t>
  </si>
  <si>
    <t>Other Endocrine, Nutrit &amp; Metab O.R. Proc W CC</t>
  </si>
  <si>
    <t>Other Endocrine, Nutrit &amp; Metab O.R. Proc W/O CC/MCC</t>
  </si>
  <si>
    <t>Diabetes W MCC</t>
  </si>
  <si>
    <t>Diabetes W CC</t>
  </si>
  <si>
    <t>Diabetes W/O CC/MCC</t>
  </si>
  <si>
    <t>Endocrine Disorders W MCC</t>
  </si>
  <si>
    <t>Endocrine Disorders W CC</t>
  </si>
  <si>
    <t>Endocrine Disorders W/O CC/MCC</t>
  </si>
  <si>
    <t>11</t>
  </si>
  <si>
    <t>Major Bladder Procedures W MCC</t>
  </si>
  <si>
    <t>Major Bladder Procedures W CC</t>
  </si>
  <si>
    <t>Major Bladder Procedures W/O CC/MCC</t>
  </si>
  <si>
    <t>Kidney &amp; Ureter Procedures for Neoplasm W MCC</t>
  </si>
  <si>
    <t>Kidney &amp; Ureter Procedures for Neoplasm W CC</t>
  </si>
  <si>
    <t>Kidney &amp; Ureter Procedures for Neoplasm W/O CC/MCC</t>
  </si>
  <si>
    <t>Kidney &amp; Ureter Procedures for Non-Neoplasm W MCC</t>
  </si>
  <si>
    <t>Kidney &amp; Ureter Procedures for Non-Neoplasm W CC</t>
  </si>
  <si>
    <t>Kidney &amp; Ureter Procedures for Non-Neoplasm W/O CC/MCC</t>
  </si>
  <si>
    <t>Minor Bladder Procedures W MCC</t>
  </si>
  <si>
    <t>Minor Bladder Procedures W CC</t>
  </si>
  <si>
    <t>Minor Bladder Procedures W/O CC/MCC</t>
  </si>
  <si>
    <t>Prostatectomy W MCC</t>
  </si>
  <si>
    <t>Prostatectomy W CC</t>
  </si>
  <si>
    <t>Prostatectomy W/O CC/MCC</t>
  </si>
  <si>
    <t>Transurethral Procedures W MCC</t>
  </si>
  <si>
    <t>Transurethral Procedures W CC</t>
  </si>
  <si>
    <t>Transurethral Procedures W/O CC/MCC</t>
  </si>
  <si>
    <t>Urethral Procedures W CC/MCC</t>
  </si>
  <si>
    <t>Urethral Procedures W/O CC/MCC</t>
  </si>
  <si>
    <t>Other Kidney &amp; Urinary Tract Procedures W MCC</t>
  </si>
  <si>
    <t>Other Kidney &amp; Urinary Tract Procedures W CC</t>
  </si>
  <si>
    <t>Other Kidney &amp; Urinary Tract Procedures W/O CC/MCC</t>
  </si>
  <si>
    <t>Renal Failure W MCC</t>
  </si>
  <si>
    <t>Renal Failure W CC</t>
  </si>
  <si>
    <t>Renal Failure W/O CC/MCC</t>
  </si>
  <si>
    <t>Admit for Renal Dialysis</t>
  </si>
  <si>
    <t>Kidney &amp; Urinary Tract Neoplasms W MCC</t>
  </si>
  <si>
    <t>Kidney &amp; Urinary Tract Neoplasms W CC</t>
  </si>
  <si>
    <t>Kidney &amp; Urinary Tract Neoplasms W/O CC/MCC</t>
  </si>
  <si>
    <t>Kidney &amp; Urinary Tract Infections W MCC</t>
  </si>
  <si>
    <t>Kidney &amp; Urinary Tract Infections W/O MCC</t>
  </si>
  <si>
    <t>Urinary Stones W ESW Lithotripsy W CC/MCC</t>
  </si>
  <si>
    <t>Urinary Stones W ESW Lithotripsy W/O CC/MCC</t>
  </si>
  <si>
    <t>Urinary Stones W/O ESW Lithotripsy W MCC</t>
  </si>
  <si>
    <t>Urinary Stones W/O ESW Lithotripsy W/O MCC</t>
  </si>
  <si>
    <t>Kidney &amp; Urinary Tract Signs &amp; Symptoms W MCC</t>
  </si>
  <si>
    <t>Kidney &amp; Urinary Tract Signs &amp; Symptoms W/O MCC</t>
  </si>
  <si>
    <t>Other Kidney &amp; Urinary Tract Diagnoses W MCC</t>
  </si>
  <si>
    <t>Other Kidney &amp; Urinary Tract Diagnoses W CC</t>
  </si>
  <si>
    <t>Other Kidney &amp; Urinary Tract Diagnoses W/O CC/MCC</t>
  </si>
  <si>
    <t>12</t>
  </si>
  <si>
    <t>Major Male Pelvic Procedures W CC/MCC</t>
  </si>
  <si>
    <t>Major Male Pelvic Procedures W/O CC/MCC</t>
  </si>
  <si>
    <t>Penis Procedures W CC/MCC</t>
  </si>
  <si>
    <t>Penis Procedures W/O CC/MCC</t>
  </si>
  <si>
    <t>Testes Procedures W CC/MCC</t>
  </si>
  <si>
    <t>Testes Procedures W/O CC/MCC</t>
  </si>
  <si>
    <t>Transurethral Prostatectomy W CC/MCC</t>
  </si>
  <si>
    <t>Transurethral Prostatectomy W/O CC/MCC</t>
  </si>
  <si>
    <t>Other Male Reproductive System O.R. Proc for Malignancy W CC/MCC</t>
  </si>
  <si>
    <t>Other Male Reproductive System O.R. Proc for Malignancy W/O CC/MCC</t>
  </si>
  <si>
    <t>Other Male Reproductive System O.R. Proc Exc Malignancy W CC/MCC</t>
  </si>
  <si>
    <t>Other Male Reproductive System O.R. Proc Exc Malignancy W/O CC/MCC</t>
  </si>
  <si>
    <t>Malignancy, Male Reproductive System W MCC</t>
  </si>
  <si>
    <t>Malignancy, Male Reproductive System W CC</t>
  </si>
  <si>
    <t>Malignancy, Male Reproductive System W/O CC/MCC</t>
  </si>
  <si>
    <t>Benign Prostatic Hypertrophy W MCC</t>
  </si>
  <si>
    <t>Benign Prostatic Hypertrophy W/O MCC</t>
  </si>
  <si>
    <t>Inflammation of the Male Reproductive System W MCC</t>
  </si>
  <si>
    <t>Inflammation of the Male Reproductive System W/O MCC</t>
  </si>
  <si>
    <t>Other Male Reproductive System Diagnoses W CC/MCC</t>
  </si>
  <si>
    <t>Other Male Reproductive System Diagnoses W/O CC/MCC</t>
  </si>
  <si>
    <t>13</t>
  </si>
  <si>
    <t>Pelvic Evisceration, Rad Hysterectomy &amp; Rad Vulvectomy W CC/MCC</t>
  </si>
  <si>
    <t>Pelvic Evisceration, Rad Hysterectomy &amp; Rad Vulvectomy W/O CC/MCC</t>
  </si>
  <si>
    <t>Uterine &amp; Adnexa Proc for Ovarian or Adnexal Malignancy W MCC</t>
  </si>
  <si>
    <t>Uterine &amp; Adnexa Proc for Ovarian or Adnexal Malignancy W CC</t>
  </si>
  <si>
    <t>Uterine &amp; Adnexa Proc for Ovarian or Adnexal Malignancy W/O CC/MCC</t>
  </si>
  <si>
    <t>Uterine, Adnexa Proc for Non-Ovarian/Adnexal Malig W MCC</t>
  </si>
  <si>
    <t>Uterine, Adnexa Proc for Non-Ovarian/Adnexal Malig W CC</t>
  </si>
  <si>
    <t>Uterine, Adnexa Proc for Non-Ovarian/Adnexal Malig W/O CC/MCC</t>
  </si>
  <si>
    <t>Uterine &amp; Adnexa Proc for Non-Malignancy W CC/MCC</t>
  </si>
  <si>
    <t>Uterine &amp; Adnexa Proc for Non-Malignancy W/O CC/MCC</t>
  </si>
  <si>
    <t>D&amp;C, Conization, Laparoscopy &amp; Tubal Interruption W CC/MCC</t>
  </si>
  <si>
    <t>D&amp;C, Conization, Laparoscopy &amp; Tubal Interruption W/O CC/MCC</t>
  </si>
  <si>
    <t>Vagina, Cervix &amp; Vulva Procedures W CC/MCC</t>
  </si>
  <si>
    <t>Vagina, Cervix &amp; Vulva Procedures W/O CC/MCC</t>
  </si>
  <si>
    <t>Other Female Reproductive System O.R. Procedures W CC/MCC</t>
  </si>
  <si>
    <t>Other Female Reproductive System O.R. Procedures W/O CC/MCC</t>
  </si>
  <si>
    <t>Malignancy, Female Reproductive System W MCC</t>
  </si>
  <si>
    <t>Malignancy, Female Reproductive System W CC</t>
  </si>
  <si>
    <t>Malignancy, Female Reproductive System W/O CC/MCC</t>
  </si>
  <si>
    <t>Infections, Female Reproductive System W MCC</t>
  </si>
  <si>
    <t>Infections, Female Reproductive System W CC</t>
  </si>
  <si>
    <t>Infections, Female Reproductive System W/O CC/MCC</t>
  </si>
  <si>
    <t>Menstrual &amp; Other Female Reproductive System Disorders W CC/MCC</t>
  </si>
  <si>
    <t>Menstrual &amp; Other Female Reproductive System Disorders W/O CC/MCC</t>
  </si>
  <si>
    <t>14</t>
  </si>
  <si>
    <t>Cesarean Section W CC/MCC</t>
  </si>
  <si>
    <t>Cesarean Section W/O CC/MCC</t>
  </si>
  <si>
    <t>Vaginal Delivery W Sterilization &amp;/or D&amp;C</t>
  </si>
  <si>
    <t>Vaginal Delivery W O.R. Proc Except Steril &amp;/or D&amp;C</t>
  </si>
  <si>
    <t>Postpartum &amp; Post Abortion Diagnoses W O.R. Procedure</t>
  </si>
  <si>
    <t>Abortion W D&amp;C, Aspiration Curettage or Hysterotomy</t>
  </si>
  <si>
    <t>Vaginal Delivery W Complicating Diagnoses</t>
  </si>
  <si>
    <t>Postpartum &amp; Post Abortion Diagnoses W/O O.R. Procedure</t>
  </si>
  <si>
    <t>Abortion W/O D&amp;C</t>
  </si>
  <si>
    <t>Other Antepartum Diagnoses W Medical Complications</t>
  </si>
  <si>
    <t>15</t>
  </si>
  <si>
    <t>Neonates, Died or Transferred to Another Acute Care Facility</t>
  </si>
  <si>
    <t>Extreme Immaturity or Respiratory Distress Syndrome, Neonate</t>
  </si>
  <si>
    <t>Prematurity W Major Problems</t>
  </si>
  <si>
    <t>Full Term Neonate W Major Problems</t>
  </si>
  <si>
    <t>Neonate W Other Significant Problems</t>
  </si>
  <si>
    <t>16</t>
  </si>
  <si>
    <t>Splenectomy W MCC</t>
  </si>
  <si>
    <t>Splenectomy W CC</t>
  </si>
  <si>
    <t>Splenectomy W/O CC/MCC</t>
  </si>
  <si>
    <t>Other O.R. Proc of the Blood &amp; Blood Forming Organs W MCC</t>
  </si>
  <si>
    <t>Other O.R. Proc of the Blood &amp; Blood Forming Organs W CC</t>
  </si>
  <si>
    <t>Other O.R. Proc of the Blood &amp; Blood Forming Organs W/O CC/MCC</t>
  </si>
  <si>
    <t>Major Hematol/Immun Diag Exc Sickle Cell Crisis &amp; Coagul W MCC</t>
  </si>
  <si>
    <t>Major Hematol/Immun Diag Exc Sickle Cell Crisis &amp; Coagul W CC</t>
  </si>
  <si>
    <t>Major Hematol/Immun Diag Exc Sickle Cell Crisis &amp; Coagul W/O CC/MCC</t>
  </si>
  <si>
    <t>Red Blood Cell Disorders W MCC</t>
  </si>
  <si>
    <t>Red Blood Cell Disorders W/O MCC</t>
  </si>
  <si>
    <t>Reticuloendothelial &amp; Immunity Disorders W MCC</t>
  </si>
  <si>
    <t>Reticuloendothelial &amp; Immunity Disorders W CC</t>
  </si>
  <si>
    <t>Reticuloendothelial &amp; Immunity Disorders W/O CC/MCC</t>
  </si>
  <si>
    <t>17</t>
  </si>
  <si>
    <t>Lymphoma &amp; Leukemia W Major O.R. Procedure W MCC</t>
  </si>
  <si>
    <t>Lymphoma &amp; Leukemia W Major O.R. Procedure W CC</t>
  </si>
  <si>
    <t>Lymphoma &amp; Leukemia W Major O.R. Procedure W/O CC/MCC</t>
  </si>
  <si>
    <t>Lymphoma &amp; Non-Acute Leukemia W Other O.R. Proc W MCC</t>
  </si>
  <si>
    <t>Lymphoma &amp; Non-Acute Leukemia W Other O.R. Proc W CC</t>
  </si>
  <si>
    <t>Lymphoma &amp; Non-Acute Leukemia W Other O.R. Proc W/O CC/MCC</t>
  </si>
  <si>
    <t>Myeloprolif Disord or Poorly Diff Neopl W Maj O.R. Proc W MCC</t>
  </si>
  <si>
    <t>Myeloprolif Disord or Poorly Diff Neopl W Maj O.R. Proc W CC</t>
  </si>
  <si>
    <t>Myeloprolif Disord or Poorly Diff Neopl W Maj O.R. Proc W/O CC/MCC</t>
  </si>
  <si>
    <t>Myeloprolif Disord or Poorly Diff Neopl W Other O.R. Proc W CC/MCC</t>
  </si>
  <si>
    <t>Myeloprolif Disord or Poorly Diff Neopl W Other O.R. Proc W/O CC/MCC</t>
  </si>
  <si>
    <t>Acute Leukemia W/O Major O.R. Procedure W MCC</t>
  </si>
  <si>
    <t>Acute Leukemia W/O Major O.R. Procedure W CC</t>
  </si>
  <si>
    <t>Acute Leukemia W/O Major O.R. Procedure W/O CC/MCC</t>
  </si>
  <si>
    <t>Chemo W Acute Leukemia as SDX or W High Dose Chemo Agent W MCC</t>
  </si>
  <si>
    <t>Chemo W Acute Leukemia as SDX W CC or High Dose Chemo Agent</t>
  </si>
  <si>
    <t>Chemo W Acute Leukemia as SDX W/O CC/MCC</t>
  </si>
  <si>
    <t>Lymphoma &amp; Non-Acute Leukemia W MCC</t>
  </si>
  <si>
    <t>Lymphoma &amp; Non-Acute Leukemia W CC</t>
  </si>
  <si>
    <t>Lymphoma &amp; Non-Acute Leukemia W/O CC/MCC</t>
  </si>
  <si>
    <t>Other Myeloprolif Dis or Poorly Diff Neopl Diag W MCC</t>
  </si>
  <si>
    <t>Other Myeloprolif Dis or Poorly Diff Neopl Diag W CC</t>
  </si>
  <si>
    <t>Other Myeloprolif Dis or Poorly Diff Neopl Diag W/O CC/MCC</t>
  </si>
  <si>
    <t>Chemotherapy W/O Acute Leukemia as Secondary Diagnosis W MCC</t>
  </si>
  <si>
    <t>Chemotherapy W/O Acute Leukemia as Secondary Diagnosis W CC</t>
  </si>
  <si>
    <t>Chemotherapy W/O Acute Leukemia as Secondary Diagnosis W/O CC/MCC</t>
  </si>
  <si>
    <t>18</t>
  </si>
  <si>
    <t>Infectious &amp; Parasitic Diseases W O.R. Procedure W MCC</t>
  </si>
  <si>
    <t>Infectious &amp; Parasitic Diseases W O.R. Procedure W CC</t>
  </si>
  <si>
    <t>Infectious &amp; Parasitic Diseases W O.R. Procedure W/O CC/MCC</t>
  </si>
  <si>
    <t>Postoperative or Post-Traumatic Infections W O.R. Proc W MCC</t>
  </si>
  <si>
    <t>Postoperative or Post-Traumatic Infections W O.R. Proc W CC</t>
  </si>
  <si>
    <t>Postoperative or Post-Traumatic Infections W O.R. Proc W/O CC/MCC</t>
  </si>
  <si>
    <t>Postoperative &amp; Post-Traumatic Infections W MCC</t>
  </si>
  <si>
    <t>Postoperative &amp; Post-Traumatic Infections W/O MCC</t>
  </si>
  <si>
    <t>Viral Illness W MCC</t>
  </si>
  <si>
    <t>Viral Illness W/O MCC</t>
  </si>
  <si>
    <t>Other Infectious &amp; Parasitic Diseases Diagnoses W MCC</t>
  </si>
  <si>
    <t>Other Infectious &amp; Parasitic Diseases Diagnoses W CC</t>
  </si>
  <si>
    <t>Other Infectious &amp; Parasitic Diseases Diagnoses W/O CC/MCC</t>
  </si>
  <si>
    <t>Septicemia or Severe Sepsis W MV 96+ Hours</t>
  </si>
  <si>
    <t>Septicemia or Severe Sepsis W/O MV 96+ Hours W MCC</t>
  </si>
  <si>
    <t>Septicemia or Severe Sepsis W/O MV 96+ Hours W/O MCC</t>
  </si>
  <si>
    <t>19</t>
  </si>
  <si>
    <t>O.R. Procedure W Principal Diagnoses of Mental Illness</t>
  </si>
  <si>
    <t>Disorders of Personality &amp; Impulse Control</t>
  </si>
  <si>
    <t>20</t>
  </si>
  <si>
    <t>Alcohol/Drug Abuse or Dependence, Left AMA</t>
  </si>
  <si>
    <t>Alcohol/Drug Abuse or Dependence W Rehabilitation Therapy</t>
  </si>
  <si>
    <t>Alcohol/Drug Abuse or Dependence W/O Rehabilitation Therapy W MCC</t>
  </si>
  <si>
    <t>Alcohol/Drug Abuse or Dependence W/O Rehabilitation Therapy W/O MCC</t>
  </si>
  <si>
    <t>21</t>
  </si>
  <si>
    <t>Wound Debridements for Injuries W MCC</t>
  </si>
  <si>
    <t>Wound Debridements for Injuries W CC</t>
  </si>
  <si>
    <t>Wound Debridements for Injuries W/O CC/MCC</t>
  </si>
  <si>
    <t>Skin Grafts for Injuries W CC/MCC</t>
  </si>
  <si>
    <t>Skin Grafts for Injuries W/O CC/MCC</t>
  </si>
  <si>
    <t>Hand Procedures for Injuries</t>
  </si>
  <si>
    <t>Other O.R. Procedures for Injuries W MCC</t>
  </si>
  <si>
    <t>Other O.R. Procedures for Injuries W CC</t>
  </si>
  <si>
    <t>Other O.R. Procedures for Injuries W/O CC/MCC</t>
  </si>
  <si>
    <t>Traumatic Injury W MCC</t>
  </si>
  <si>
    <t>Traumatic Injury W/O MCC</t>
  </si>
  <si>
    <t>Allergic Reactions W MCC</t>
  </si>
  <si>
    <t>Allergic Reactions W/O MCC</t>
  </si>
  <si>
    <t>Poisoning &amp; Toxic Effects of Drugs W MCC</t>
  </si>
  <si>
    <t>Poisoning &amp; Toxic Effects of Drugs W/O MCC</t>
  </si>
  <si>
    <t>Complications of Treatment W MCC</t>
  </si>
  <si>
    <t>Complications of Treatment W CC</t>
  </si>
  <si>
    <t>Complications of Treatment W/O CC/MCC</t>
  </si>
  <si>
    <t>Other Injury, Poisoning &amp; Toxic Effect Diag W MCC</t>
  </si>
  <si>
    <t>Other Injury, Poisoning &amp; Toxic Effect Diag W/O MCC</t>
  </si>
  <si>
    <t>22</t>
  </si>
  <si>
    <t>Extensive Burns or Full Thickness Burns W MV 96+ Hrs W Skin Graft</t>
  </si>
  <si>
    <t>Full Thickness Burn W Skin Graft or Inhal Inj W CC/MCC</t>
  </si>
  <si>
    <t>Full Thickness Burn W Skin Graft or Inhal Inj W/O CC/MCC</t>
  </si>
  <si>
    <t>Extensive Burns or Full Thickness Burns W MV 96+ Hrs W/O Skin Graft</t>
  </si>
  <si>
    <t>Full Thickness Burn W/O Skin Grft or Inhal Inj</t>
  </si>
  <si>
    <t>Non-Extensive Burns</t>
  </si>
  <si>
    <t>23</t>
  </si>
  <si>
    <t>O.R. Proc W Diagnoses of Other Contact W Health Services W MCC</t>
  </si>
  <si>
    <t>O.R. Proc W Diagnoses of Other Contact W Health Services W CC</t>
  </si>
  <si>
    <t>O.R. Proc W Diagnoses of Other Contact W Health Services W/O CC/MCC</t>
  </si>
  <si>
    <t>Rehabilitation W CC/MCC</t>
  </si>
  <si>
    <t>Rehabilitation W/O CC/MCC</t>
  </si>
  <si>
    <t>Signs &amp; Symptoms W MCC</t>
  </si>
  <si>
    <t>Signs &amp; Symptoms W/O MCC</t>
  </si>
  <si>
    <t>Aftercare W CC/MCC</t>
  </si>
  <si>
    <t>Aftercare W/O CC/MCC</t>
  </si>
  <si>
    <t>24</t>
  </si>
  <si>
    <t>Craniotomy for Multiple Significant Trauma</t>
  </si>
  <si>
    <t>Limb Reattachment, Hip &amp; Femur Proc for Multiple Significant Trauma</t>
  </si>
  <si>
    <t>Other O.R. Procedures for Multiple Significant Trauma W MCC</t>
  </si>
  <si>
    <t>Other O.R. Procedures for Multiple Significant Trauma W CC</t>
  </si>
  <si>
    <t>Other O.R. Procedures for Multiple Significant Trauma W/O CC/MCC</t>
  </si>
  <si>
    <t>Other Multiple Significant Trauma W MCC</t>
  </si>
  <si>
    <t>Other Multiple Significant Trauma W CC</t>
  </si>
  <si>
    <t>Other Multiple Significant Trauma W/O CC/MCC</t>
  </si>
  <si>
    <t>25</t>
  </si>
  <si>
    <t>HIV W Extensive O.R. Procedure W MCC</t>
  </si>
  <si>
    <t>HIV W Extensive O.R. Procedure W/O MCC</t>
  </si>
  <si>
    <t>HIV W Major Related Condition W MCC</t>
  </si>
  <si>
    <t>HIV W Major Related Condition W CC</t>
  </si>
  <si>
    <t>HIV W Major Related Condition W/O CC/MCC</t>
  </si>
  <si>
    <t>HIV W or W/O Other Related Condition</t>
  </si>
  <si>
    <t>Extensive O.R. Procedure Unrelated to Principal Diagnosis W MCC</t>
  </si>
  <si>
    <t>Extensive O.R. Procedure Unrelated to Principal Diagnosis W CC</t>
  </si>
  <si>
    <t>Extensive O.R. Procedure Unrelated to Principal Diagnosis W/O CC/MCC</t>
  </si>
  <si>
    <t>Prostatic O.R. Procedure Unrelated to Principal Diagnosis W MCC</t>
  </si>
  <si>
    <t>Prostatic O.R. Procedure Unrelated to Principal Diagnosis W CC</t>
  </si>
  <si>
    <t>Prostatic O.R. Procedure Unrelated to Principal Diagnosis W/O CC/MCC</t>
  </si>
  <si>
    <t>Non-Extensive O.R. Proc Unrelated to Principal Diagnosis W MCC</t>
  </si>
  <si>
    <t>Non-Extensive O.R. Proc Unrelated to Principal Diagnosis W CC</t>
  </si>
  <si>
    <t>Non-Extensive O.R. Proc Unrelated to Principal Diagnosis W/O CC/MCC</t>
  </si>
  <si>
    <t>Principal Diagnosis Invalid as Discharge Diagnosis</t>
  </si>
  <si>
    <t>Transfers</t>
  </si>
  <si>
    <t>Neonate DRGs</t>
  </si>
  <si>
    <t>Maternity DRGs</t>
  </si>
  <si>
    <t>mc_weight</t>
  </si>
  <si>
    <t>pair_type</t>
  </si>
  <si>
    <t>pair_rate</t>
  </si>
  <si>
    <t>AD</t>
  </si>
  <si>
    <t>DA</t>
  </si>
  <si>
    <t>AC</t>
  </si>
  <si>
    <t>CE</t>
  </si>
  <si>
    <t>EC</t>
  </si>
  <si>
    <t>BE</t>
  </si>
  <si>
    <t>EB</t>
  </si>
  <si>
    <t>Level III: Neonate W Other Significant Problems</t>
  </si>
  <si>
    <t>Autologous Bone Marrow Transplant W CC/MCC</t>
  </si>
  <si>
    <t>Autologous Bone Marrow Transplant W/O CC/MCC</t>
  </si>
  <si>
    <t>Major Cardiovasc Procedures W MCC</t>
  </si>
  <si>
    <t>AICD Generator Procedures</t>
  </si>
  <si>
    <t>AICD Lead Procedures</t>
  </si>
  <si>
    <t>Sprains, Strains &amp; Dislocations of Hip, Pelvis &amp; Thigh W CC/MCC</t>
  </si>
  <si>
    <t>Sprains, Strains &amp; Dislocations of Hip, Pelvis &amp; Thigh W/O CC/MCC</t>
  </si>
  <si>
    <t>570</t>
  </si>
  <si>
    <t>Skin Debridement W MCC</t>
  </si>
  <si>
    <t>571</t>
  </si>
  <si>
    <t>Skin Debridement W CC</t>
  </si>
  <si>
    <t>572</t>
  </si>
  <si>
    <t>Skin Debridement W/O CC/MCC</t>
  </si>
  <si>
    <t>Skin Graft for Skin Ulcer or Cellulitis W MCC</t>
  </si>
  <si>
    <t>Skin Graft for Skin Ulcer or Cellulitis W CC</t>
  </si>
  <si>
    <t>Skin Graft for Skin Ulcer or Cellulitis W/O CC/MCC</t>
  </si>
  <si>
    <t>Skin Graft Exc for Skin Ulcer or Cellulitis W MCC</t>
  </si>
  <si>
    <t>Skin Graft Exc for Skin Ulcer or Cellulitis W CC</t>
  </si>
  <si>
    <t>Skin Graft Exc for Skin Ulcer or Cellulitis W/O CC/MCC</t>
  </si>
  <si>
    <t>Misc Disorders of Nutrition, Metabolism, Fluids/Electrolytes W MCC</t>
  </si>
  <si>
    <t>Misc Disorders of Nutrition, Metabolism, Fluids/Electrolytes W/O MCC</t>
  </si>
  <si>
    <t>Inborn and Other Disorders of Metabolism</t>
  </si>
  <si>
    <t>MDC</t>
  </si>
  <si>
    <t>mdc_type</t>
  </si>
  <si>
    <t>Mat</t>
  </si>
  <si>
    <t>Neo</t>
  </si>
  <si>
    <t>Level III: Neonates, Died or Transferred to Another Acute Care Facility</t>
  </si>
  <si>
    <t>Level III: Extreme Immaturity or Respiratory Distress Syndrome, Neonate</t>
  </si>
  <si>
    <t>Source</t>
  </si>
  <si>
    <t>adj_source</t>
  </si>
  <si>
    <t>AO</t>
  </si>
  <si>
    <t>AP</t>
  </si>
  <si>
    <t>MP</t>
  </si>
  <si>
    <t>MO</t>
  </si>
  <si>
    <t>West Virginia DRG Weight Comparison</t>
  </si>
  <si>
    <t>prev_src</t>
  </si>
  <si>
    <t>tt1</t>
  </si>
  <si>
    <t>T</t>
  </si>
  <si>
    <t>tt2</t>
  </si>
  <si>
    <t>tt3</t>
  </si>
  <si>
    <t>Intracranial Hemorrhage or Cerebral Infarction W CC or TPA in 24 Hrs</t>
  </si>
  <si>
    <t>pt1</t>
  </si>
  <si>
    <t>Endovascular Cardiac Valve Replacement W MCC</t>
  </si>
  <si>
    <t>Endovascular Cardiac Valve Replacement W/O MCC</t>
  </si>
  <si>
    <t>Major Joint/Limb Reattachment Procedure of Upper Extremities</t>
  </si>
  <si>
    <t>518</t>
  </si>
  <si>
    <t>Back &amp; Neck Proc Exc Spinal Fusion W MCC or Disc Device/Neurostim</t>
  </si>
  <si>
    <t>519</t>
  </si>
  <si>
    <t>Back &amp; Neck Proc Exc Spinal Fusion W CC</t>
  </si>
  <si>
    <t>520</t>
  </si>
  <si>
    <t>N/A</t>
  </si>
  <si>
    <t>V32 Source</t>
  </si>
  <si>
    <t>V32 Final Weight</t>
  </si>
  <si>
    <t>West Virginia 2014 DRG Parameters, Version 32 Grouper</t>
  </si>
  <si>
    <t>V32 Volume</t>
  </si>
  <si>
    <t>Effective October 1, 2014</t>
  </si>
  <si>
    <t>ECMO or Trach W MV &gt;96 Hrs or PDX Exc Face, Mouth &amp; Neck W Maj O.R.</t>
  </si>
  <si>
    <t>Trach W MV &gt;96 Hrs or PDX Exc Face, Mouth &amp; Neck W/O Maj O.R.</t>
  </si>
  <si>
    <t>AR</t>
  </si>
  <si>
    <t>Respiratory System Diagnosis W Ventilator Support &gt;96 Hours</t>
  </si>
  <si>
    <t>MR</t>
  </si>
  <si>
    <t>Aortic and Heart Assist Procedures Except Pulsation Balloon W MCC</t>
  </si>
  <si>
    <t>Aortic and Heart Assist Procedures Except Pulsation Balloon W/O MCC</t>
  </si>
  <si>
    <t>Other Major Cardiovascular Procedures W MCC</t>
  </si>
  <si>
    <t>Other Major Cardiovascular Procedures W CC</t>
  </si>
  <si>
    <t>Other Major Cardiovascular Procedures W/O CC/MCC</t>
  </si>
  <si>
    <t>Percutaneous Intracardiac Procedures W MCC</t>
  </si>
  <si>
    <t>Percutaneous Intracardiac Procedures W/O MCC</t>
  </si>
  <si>
    <t>Spinal Fus Exc Cerv W Spinal Curv/Malig/Infec or Ext Fus W MCC</t>
  </si>
  <si>
    <t>Spinal Fus Exc Cerv W Spinal Curv/Malig/Infec or Ext Fus W CC</t>
  </si>
  <si>
    <t>Spinal Fus Exc Cerv W Spinal Curv/Malig/Infec or Ext Fus W/O CC/MCC</t>
  </si>
  <si>
    <t>Septicemia or Severe Sepsis W MV &gt;96 Hours</t>
  </si>
  <si>
    <t>Septicemia or Severe Sepsis W/O MV &gt;96 Hours W MCC</t>
  </si>
  <si>
    <t>Septicemia or Severe Sepsis W/O MV &gt;96 Hours W/O MCC</t>
  </si>
  <si>
    <t>Extensive Burns or Full Thickness Burns W MV &gt;96 Hrs W Skin Graft</t>
  </si>
  <si>
    <t>Extensive Burns or Full Thickness Burns W MV &gt;96 Hrs W/O Skin Graft</t>
  </si>
  <si>
    <t>Level III: Extreme Immaturity or Respiratory Distress Syndrome</t>
  </si>
  <si>
    <t>West Virginia DRG Table Effective October 1, 2015</t>
  </si>
  <si>
    <t>Version 33 Grouper</t>
  </si>
  <si>
    <t>V33 Source</t>
  </si>
  <si>
    <t>V33 Final Weight</t>
  </si>
  <si>
    <t>Version 33 Grouper, Effective October 1, 2015</t>
  </si>
  <si>
    <t>DRG Weight Percent Change from V32 to V33</t>
  </si>
  <si>
    <t>Note: New V33 DRGs (268-272) and Removed V32 DRGs (237-238) are not shown</t>
  </si>
  <si>
    <t>V33 Volume</t>
  </si>
  <si>
    <t>DRG Weight Volume Change from V32 to V33</t>
  </si>
  <si>
    <t>Capped Claims</t>
  </si>
  <si>
    <t xml:space="preserve"> V33 Claims</t>
  </si>
  <si>
    <t xml:space="preserve"> V32 Claims</t>
  </si>
  <si>
    <t>Claim Count Change</t>
  </si>
  <si>
    <t>Note: Only Showing Valid DRGs with Claims Volume for V33 or V32</t>
  </si>
  <si>
    <t xml:space="preserve">Sorted by V33 DRG Weight </t>
  </si>
  <si>
    <t>West Virginia 2015 DRG Parameters, Version 33 Grouper</t>
  </si>
  <si>
    <t>Effective October 1, 2015</t>
  </si>
  <si>
    <t>Calculated V33 Weight</t>
  </si>
  <si>
    <t>Weight Difference</t>
  </si>
  <si>
    <t>Claims Capped at Outlier 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</si>
</sst>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0.0000"/>
    <numFmt numFmtId="166" formatCode="_(* #,##0.0000_);_(* \(#,##0.0000\);_(* &quot;-&quot;??_);_(@_)"/>
    <numFmt numFmtId="167" formatCode="_(* #,##0.0_);_(* \(#,##0.0\);_(* &quot;-&quot;??_);_(@_)"/>
    <numFmt numFmtId="168" formatCode="0.0%"/>
    <numFmt numFmtId="169" formatCode=";;;"/>
    <numFmt numFmtId="170" formatCode="_(* #,##0_);_(* \(#,##0\);_(* &quot;-&quot;??_);_(@_)"/>
    <numFmt numFmtId="171" formatCode="0.00000"/>
    <numFmt numFmtId="172" formatCode="#,##0.0"/>
    <numFmt numFmtId="173" formatCode="_(* #,##0.0000_);_(* \(#,##0.0000\);_(* &quot;-&quot;????_);_(@_)"/>
    <numFmt numFmtId="174" formatCode="_(* #,##0.0_);_(* \(#,##0.0\);_(* &quot;-&quot;?_);_(@_)"/>
    <numFmt numFmtId="175" formatCode="_(* #,##0.000000_);_(* \(#,##0.000000\);_(* &quot;-&quot;??????_);_(@_)"/>
    <numFmt numFmtId="176" formatCode="#,##0.0000"/>
  </numFmts>
  <fonts count="1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6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" fontId="1" fillId="2" borderId="1" xfId="1" applyNumberFormat="1" applyFont="1" applyFill="1" applyBorder="1" applyAlignment="1">
      <alignment horizontal="centerContinuous"/>
    </xf>
    <xf numFmtId="0" fontId="0" fillId="0" borderId="2" xfId="0" applyBorder="1"/>
    <xf numFmtId="164" fontId="1" fillId="2" borderId="3" xfId="1" applyNumberFormat="1" applyFont="1" applyFill="1" applyBorder="1" applyAlignment="1">
      <alignment horizontal="centerContinuous"/>
    </xf>
    <xf numFmtId="165" fontId="1" fillId="2" borderId="3" xfId="1" applyNumberFormat="1" applyFont="1" applyFill="1" applyBorder="1" applyAlignment="1">
      <alignment horizontal="centerContinuous"/>
    </xf>
    <xf numFmtId="166" fontId="1" fillId="2" borderId="3" xfId="1" applyNumberFormat="1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Continuous"/>
    </xf>
    <xf numFmtId="41" fontId="1" fillId="2" borderId="4" xfId="1" applyNumberFormat="1" applyFont="1" applyFill="1" applyBorder="1" applyAlignment="1">
      <alignment horizontal="centerContinuous"/>
    </xf>
    <xf numFmtId="1" fontId="0" fillId="3" borderId="5" xfId="0" applyNumberFormat="1" applyFill="1" applyBorder="1" applyAlignment="1"/>
    <xf numFmtId="1" fontId="0" fillId="3" borderId="6" xfId="0" applyNumberFormat="1" applyFill="1" applyBorder="1" applyAlignment="1"/>
    <xf numFmtId="1" fontId="0" fillId="3" borderId="7" xfId="0" applyNumberFormat="1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41" fontId="0" fillId="3" borderId="0" xfId="1" applyNumberFormat="1" applyFont="1" applyFill="1" applyBorder="1" applyAlignment="1">
      <alignment horizontal="center"/>
    </xf>
    <xf numFmtId="1" fontId="0" fillId="0" borderId="8" xfId="0" applyNumberFormat="1" applyBorder="1"/>
    <xf numFmtId="164" fontId="0" fillId="0" borderId="8" xfId="0" applyNumberFormat="1" applyBorder="1"/>
    <xf numFmtId="165" fontId="0" fillId="0" borderId="8" xfId="0" applyNumberFormat="1" applyBorder="1"/>
    <xf numFmtId="170" fontId="0" fillId="0" borderId="0" xfId="1" applyNumberFormat="1" applyFont="1"/>
    <xf numFmtId="1" fontId="0" fillId="0" borderId="2" xfId="0" applyNumberFormat="1" applyBorder="1"/>
    <xf numFmtId="1" fontId="0" fillId="0" borderId="7" xfId="0" applyNumberFormat="1" applyBorder="1"/>
    <xf numFmtId="0" fontId="0" fillId="0" borderId="0" xfId="0" applyAlignment="1">
      <alignment horizontal="center"/>
    </xf>
    <xf numFmtId="1" fontId="0" fillId="0" borderId="0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1" fontId="3" fillId="0" borderId="0" xfId="0" applyNumberFormat="1" applyFont="1" applyAlignment="1">
      <alignment horizontal="centerContinuous"/>
    </xf>
    <xf numFmtId="1" fontId="0" fillId="0" borderId="0" xfId="0" applyNumberFormat="1" applyAlignment="1"/>
    <xf numFmtId="165" fontId="0" fillId="0" borderId="0" xfId="0" applyNumberFormat="1" applyAlignment="1"/>
    <xf numFmtId="2" fontId="0" fillId="0" borderId="0" xfId="0" applyNumberFormat="1" applyAlignment="1"/>
    <xf numFmtId="1" fontId="0" fillId="0" borderId="0" xfId="0" applyNumberFormat="1" applyAlignment="1">
      <alignment horizontal="centerContinuous"/>
    </xf>
    <xf numFmtId="164" fontId="0" fillId="0" borderId="0" xfId="0" applyNumberFormat="1" applyAlignment="1">
      <alignment horizontal="centerContinuous"/>
    </xf>
    <xf numFmtId="165" fontId="0" fillId="0" borderId="0" xfId="0" applyNumberFormat="1" applyAlignment="1">
      <alignment horizontal="centerContinuous"/>
    </xf>
    <xf numFmtId="2" fontId="0" fillId="0" borderId="0" xfId="0" applyNumberFormat="1" applyAlignment="1">
      <alignment horizontal="centerContinuous"/>
    </xf>
    <xf numFmtId="0" fontId="0" fillId="0" borderId="0" xfId="0" applyAlignment="1">
      <alignment horizontal="centerContinuous"/>
    </xf>
    <xf numFmtId="169" fontId="0" fillId="0" borderId="0" xfId="0" applyNumberFormat="1" applyAlignment="1"/>
    <xf numFmtId="1" fontId="2" fillId="3" borderId="9" xfId="1" quotePrefix="1" applyNumberFormat="1" applyFont="1" applyFill="1" applyBorder="1" applyAlignment="1">
      <alignment horizontal="center"/>
    </xf>
    <xf numFmtId="1" fontId="1" fillId="2" borderId="3" xfId="1" applyNumberFormat="1" applyFont="1" applyFill="1" applyBorder="1" applyAlignment="1">
      <alignment horizontal="centerContinuous"/>
    </xf>
    <xf numFmtId="170" fontId="4" fillId="0" borderId="0" xfId="1" applyNumberFormat="1" applyFont="1" applyAlignment="1">
      <alignment horizontal="centerContinuous"/>
    </xf>
    <xf numFmtId="170" fontId="1" fillId="2" borderId="3" xfId="1" applyNumberFormat="1" applyFont="1" applyFill="1" applyBorder="1" applyAlignment="1">
      <alignment horizontal="centerContinuous"/>
    </xf>
    <xf numFmtId="170" fontId="1" fillId="2" borderId="5" xfId="1" applyNumberFormat="1" applyFont="1" applyFill="1" applyBorder="1" applyAlignment="1">
      <alignment horizontal="centerContinuous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8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right"/>
    </xf>
    <xf numFmtId="170" fontId="1" fillId="2" borderId="4" xfId="1" applyNumberFormat="1" applyFont="1" applyFill="1" applyBorder="1" applyAlignment="1">
      <alignment horizontal="centerContinuous"/>
    </xf>
    <xf numFmtId="2" fontId="0" fillId="0" borderId="8" xfId="0" applyNumberFormat="1" applyBorder="1"/>
    <xf numFmtId="165" fontId="0" fillId="0" borderId="8" xfId="0" applyNumberFormat="1" applyBorder="1" applyAlignment="1">
      <alignment horizontal="center"/>
    </xf>
    <xf numFmtId="165" fontId="0" fillId="0" borderId="10" xfId="0" applyNumberFormat="1" applyBorder="1"/>
    <xf numFmtId="165" fontId="0" fillId="0" borderId="11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165" fontId="1" fillId="2" borderId="0" xfId="1" applyNumberFormat="1" applyFont="1" applyFill="1" applyBorder="1" applyAlignment="1">
      <alignment horizontal="centerContinuous"/>
    </xf>
    <xf numFmtId="165" fontId="0" fillId="0" borderId="12" xfId="0" applyNumberFormat="1" applyBorder="1" applyAlignment="1">
      <alignment horizontal="centerContinuous"/>
    </xf>
    <xf numFmtId="170" fontId="7" fillId="0" borderId="0" xfId="1" applyNumberFormat="1" applyFont="1" applyAlignment="1">
      <alignment horizontal="centerContinuous"/>
    </xf>
    <xf numFmtId="165" fontId="0" fillId="0" borderId="12" xfId="0" applyNumberFormat="1" applyBorder="1"/>
    <xf numFmtId="1" fontId="2" fillId="3" borderId="1" xfId="1" quotePrefix="1" applyNumberFormat="1" applyFont="1" applyFill="1" applyBorder="1" applyAlignment="1">
      <alignment horizontal="center"/>
    </xf>
    <xf numFmtId="165" fontId="0" fillId="0" borderId="13" xfId="0" applyNumberFormat="1" applyBorder="1"/>
    <xf numFmtId="165" fontId="1" fillId="2" borderId="4" xfId="1" applyNumberFormat="1" applyFont="1" applyFill="1" applyBorder="1" applyAlignment="1">
      <alignment horizontal="centerContinuous"/>
    </xf>
    <xf numFmtId="0" fontId="0" fillId="0" borderId="12" xfId="0" applyBorder="1"/>
    <xf numFmtId="10" fontId="0" fillId="0" borderId="12" xfId="0" applyNumberFormat="1" applyBorder="1"/>
    <xf numFmtId="10" fontId="0" fillId="0" borderId="13" xfId="0" applyNumberFormat="1" applyBorder="1"/>
    <xf numFmtId="170" fontId="2" fillId="0" borderId="0" xfId="1" applyNumberFormat="1" applyAlignment="1">
      <alignment horizontal="centerContinuous"/>
    </xf>
    <xf numFmtId="170" fontId="2" fillId="0" borderId="0" xfId="1" applyNumberFormat="1" applyAlignment="1"/>
    <xf numFmtId="41" fontId="2" fillId="0" borderId="0" xfId="1" applyNumberFormat="1" applyFill="1" applyBorder="1" applyAlignment="1" applyProtection="1"/>
    <xf numFmtId="41" fontId="2" fillId="0" borderId="0" xfId="1" applyNumberFormat="1" applyFill="1" applyBorder="1" applyAlignment="1">
      <alignment horizontal="centerContinuous"/>
    </xf>
    <xf numFmtId="170" fontId="2" fillId="2" borderId="3" xfId="1" applyNumberFormat="1" applyFill="1" applyBorder="1" applyAlignment="1">
      <alignment horizontal="centerContinuous"/>
    </xf>
    <xf numFmtId="164" fontId="2" fillId="2" borderId="3" xfId="1" applyNumberFormat="1" applyFill="1" applyBorder="1" applyAlignment="1">
      <alignment horizontal="centerContinuous"/>
    </xf>
    <xf numFmtId="164" fontId="2" fillId="2" borderId="6" xfId="1" applyNumberFormat="1" applyFill="1" applyBorder="1" applyAlignment="1">
      <alignment horizontal="centerContinuous"/>
    </xf>
    <xf numFmtId="167" fontId="2" fillId="2" borderId="6" xfId="1" applyNumberFormat="1" applyFill="1" applyBorder="1" applyAlignment="1">
      <alignment horizontal="centerContinuous"/>
    </xf>
    <xf numFmtId="165" fontId="2" fillId="2" borderId="3" xfId="1" applyNumberFormat="1" applyFill="1" applyBorder="1" applyAlignment="1">
      <alignment horizontal="centerContinuous"/>
    </xf>
    <xf numFmtId="165" fontId="2" fillId="2" borderId="1" xfId="1" applyNumberFormat="1" applyFill="1" applyBorder="1" applyAlignment="1">
      <alignment horizontal="centerContinuous"/>
    </xf>
    <xf numFmtId="168" fontId="2" fillId="2" borderId="1" xfId="1" applyNumberFormat="1" applyFill="1" applyBorder="1" applyAlignment="1">
      <alignment horizontal="centerContinuous"/>
    </xf>
    <xf numFmtId="170" fontId="2" fillId="3" borderId="6" xfId="1" applyNumberFormat="1" applyFill="1" applyBorder="1" applyAlignment="1"/>
    <xf numFmtId="170" fontId="2" fillId="4" borderId="4" xfId="1" applyNumberFormat="1" applyFill="1" applyBorder="1" applyAlignment="1">
      <alignment horizontal="centerContinuous"/>
    </xf>
    <xf numFmtId="170" fontId="2" fillId="4" borderId="1" xfId="1" applyNumberFormat="1" applyFill="1" applyBorder="1" applyAlignment="1">
      <alignment horizontal="centerContinuous"/>
    </xf>
    <xf numFmtId="1" fontId="2" fillId="3" borderId="6" xfId="1" applyNumberFormat="1" applyFill="1" applyBorder="1" applyAlignment="1"/>
    <xf numFmtId="41" fontId="2" fillId="3" borderId="6" xfId="1" applyNumberFormat="1" applyFill="1" applyBorder="1" applyAlignment="1">
      <alignment horizontal="center"/>
    </xf>
    <xf numFmtId="164" fontId="2" fillId="4" borderId="4" xfId="1" applyNumberFormat="1" applyFill="1" applyBorder="1" applyAlignment="1">
      <alignment horizontal="centerContinuous"/>
    </xf>
    <xf numFmtId="164" fontId="2" fillId="4" borderId="3" xfId="1" applyNumberFormat="1" applyFill="1" applyBorder="1" applyAlignment="1">
      <alignment horizontal="centerContinuous"/>
    </xf>
    <xf numFmtId="164" fontId="2" fillId="4" borderId="1" xfId="1" applyNumberFormat="1" applyFill="1" applyBorder="1" applyAlignment="1">
      <alignment horizontal="centerContinuous"/>
    </xf>
    <xf numFmtId="1" fontId="2" fillId="3" borderId="5" xfId="1" applyNumberFormat="1" applyFont="1" applyFill="1" applyBorder="1" applyAlignment="1">
      <alignment horizontal="centerContinuous"/>
    </xf>
    <xf numFmtId="165" fontId="2" fillId="3" borderId="6" xfId="1" applyNumberFormat="1" applyFill="1" applyBorder="1" applyAlignment="1">
      <alignment horizontal="center"/>
    </xf>
    <xf numFmtId="166" fontId="2" fillId="3" borderId="6" xfId="1" applyNumberForma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41" fontId="2" fillId="4" borderId="4" xfId="1" applyNumberFormat="1" applyFill="1" applyBorder="1" applyAlignment="1">
      <alignment horizontal="centerContinuous"/>
    </xf>
    <xf numFmtId="164" fontId="2" fillId="3" borderId="6" xfId="1" applyNumberFormat="1" applyFill="1" applyBorder="1" applyAlignment="1">
      <alignment horizontal="center"/>
    </xf>
    <xf numFmtId="167" fontId="2" fillId="3" borderId="14" xfId="1" applyNumberFormat="1" applyFill="1" applyBorder="1" applyAlignment="1">
      <alignment horizontal="center"/>
    </xf>
    <xf numFmtId="165" fontId="2" fillId="4" borderId="4" xfId="1" applyNumberFormat="1" applyFill="1" applyBorder="1" applyAlignment="1">
      <alignment horizontal="centerContinuous"/>
    </xf>
    <xf numFmtId="165" fontId="2" fillId="4" borderId="3" xfId="1" applyNumberFormat="1" applyFill="1" applyBorder="1" applyAlignment="1">
      <alignment horizontal="centerContinuous"/>
    </xf>
    <xf numFmtId="165" fontId="2" fillId="4" borderId="1" xfId="1" applyNumberFormat="1" applyFill="1" applyBorder="1" applyAlignment="1">
      <alignment horizontal="centerContinuous"/>
    </xf>
    <xf numFmtId="0" fontId="2" fillId="4" borderId="4" xfId="1" applyNumberFormat="1" applyFill="1" applyBorder="1" applyAlignment="1">
      <alignment horizontal="centerContinuous"/>
    </xf>
    <xf numFmtId="0" fontId="2" fillId="4" borderId="1" xfId="1" applyNumberFormat="1" applyFill="1" applyBorder="1" applyAlignment="1">
      <alignment horizontal="centerContinuous"/>
    </xf>
    <xf numFmtId="170" fontId="2" fillId="3" borderId="8" xfId="1" applyNumberFormat="1" applyFill="1" applyBorder="1" applyAlignment="1">
      <alignment horizontal="center"/>
    </xf>
    <xf numFmtId="1" fontId="2" fillId="3" borderId="8" xfId="1" applyNumberFormat="1" applyFont="1" applyFill="1" applyBorder="1" applyAlignment="1">
      <alignment horizontal="center"/>
    </xf>
    <xf numFmtId="41" fontId="2" fillId="3" borderId="0" xfId="1" applyNumberFormat="1" applyFill="1" applyBorder="1" applyAlignment="1">
      <alignment horizontal="center"/>
    </xf>
    <xf numFmtId="164" fontId="2" fillId="3" borderId="8" xfId="1" applyNumberFormat="1" applyFill="1" applyBorder="1" applyAlignment="1">
      <alignment horizontal="center"/>
    </xf>
    <xf numFmtId="165" fontId="2" fillId="3" borderId="8" xfId="1" applyNumberFormat="1" applyFill="1" applyBorder="1" applyAlignment="1">
      <alignment horizontal="center"/>
    </xf>
    <xf numFmtId="166" fontId="2" fillId="3" borderId="8" xfId="1" applyNumberFormat="1" applyFont="1" applyFill="1" applyBorder="1" applyAlignment="1">
      <alignment horizontal="center"/>
    </xf>
    <xf numFmtId="165" fontId="2" fillId="3" borderId="0" xfId="1" applyNumberFormat="1" applyFill="1" applyBorder="1" applyAlignment="1">
      <alignment horizontal="center"/>
    </xf>
    <xf numFmtId="41" fontId="2" fillId="3" borderId="8" xfId="1" applyNumberFormat="1" applyFill="1" applyBorder="1" applyAlignment="1">
      <alignment horizontal="center"/>
    </xf>
    <xf numFmtId="164" fontId="2" fillId="3" borderId="0" xfId="1" applyNumberFormat="1" applyFill="1" applyBorder="1" applyAlignment="1">
      <alignment horizontal="center"/>
    </xf>
    <xf numFmtId="167" fontId="2" fillId="3" borderId="0" xfId="1" applyNumberFormat="1" applyFill="1" applyBorder="1" applyAlignment="1">
      <alignment horizontal="center"/>
    </xf>
    <xf numFmtId="165" fontId="2" fillId="3" borderId="8" xfId="1" quotePrefix="1" applyNumberFormat="1" applyFont="1" applyFill="1" applyBorder="1" applyAlignment="1">
      <alignment horizontal="center"/>
    </xf>
    <xf numFmtId="1" fontId="2" fillId="3" borderId="8" xfId="1" quotePrefix="1" applyNumberFormat="1" applyFont="1" applyFill="1" applyBorder="1" applyAlignment="1">
      <alignment horizontal="center"/>
    </xf>
    <xf numFmtId="168" fontId="2" fillId="3" borderId="13" xfId="1" quotePrefix="1" applyNumberFormat="1" applyFont="1" applyFill="1" applyBorder="1" applyAlignment="1">
      <alignment horizontal="center"/>
    </xf>
    <xf numFmtId="170" fontId="2" fillId="0" borderId="0" xfId="1" applyNumberFormat="1"/>
    <xf numFmtId="41" fontId="2" fillId="3" borderId="10" xfId="1" applyNumberFormat="1" applyFill="1" applyBorder="1" applyAlignment="1">
      <alignment horizontal="center"/>
    </xf>
    <xf numFmtId="170" fontId="2" fillId="0" borderId="0" xfId="1" applyNumberFormat="1" applyBorder="1"/>
    <xf numFmtId="170" fontId="2" fillId="0" borderId="8" xfId="1" applyNumberFormat="1" applyBorder="1"/>
    <xf numFmtId="170" fontId="2" fillId="0" borderId="0" xfId="1" applyNumberFormat="1" applyFont="1" applyBorder="1"/>
    <xf numFmtId="170" fontId="2" fillId="0" borderId="7" xfId="1" applyNumberFormat="1" applyBorder="1"/>
    <xf numFmtId="41" fontId="2" fillId="3" borderId="11" xfId="1" applyNumberFormat="1" applyFill="1" applyBorder="1" applyAlignment="1">
      <alignment horizontal="center"/>
    </xf>
    <xf numFmtId="165" fontId="0" fillId="0" borderId="0" xfId="0" applyNumberFormat="1" applyBorder="1" applyAlignment="1">
      <alignment horizontal="centerContinuous"/>
    </xf>
    <xf numFmtId="41" fontId="2" fillId="0" borderId="11" xfId="1" applyNumberFormat="1" applyFill="1" applyBorder="1" applyAlignment="1" applyProtection="1"/>
    <xf numFmtId="171" fontId="0" fillId="0" borderId="0" xfId="0" applyNumberFormat="1"/>
    <xf numFmtId="172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1" applyNumberFormat="1" applyFont="1" applyBorder="1" applyAlignment="1">
      <alignment horizontal="center"/>
    </xf>
    <xf numFmtId="167" fontId="0" fillId="0" borderId="0" xfId="0" applyNumberFormat="1"/>
    <xf numFmtId="0" fontId="0" fillId="0" borderId="15" xfId="0" applyBorder="1"/>
    <xf numFmtId="0" fontId="0" fillId="0" borderId="16" xfId="0" applyBorder="1"/>
    <xf numFmtId="0" fontId="0" fillId="0" borderId="17" xfId="0" applyBorder="1"/>
    <xf numFmtId="170" fontId="0" fillId="0" borderId="0" xfId="1" applyNumberFormat="1" applyFont="1" applyFill="1" applyAlignment="1">
      <alignment horizontal="centerContinuous"/>
    </xf>
    <xf numFmtId="167" fontId="0" fillId="0" borderId="0" xfId="0" applyNumberFormat="1" applyFill="1" applyAlignment="1">
      <alignment horizontal="centerContinuous"/>
    </xf>
    <xf numFmtId="0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Continuous"/>
    </xf>
    <xf numFmtId="0" fontId="0" fillId="0" borderId="17" xfId="1" applyNumberFormat="1" applyFont="1" applyBorder="1" applyAlignment="1">
      <alignment horizontal="center"/>
    </xf>
    <xf numFmtId="164" fontId="8" fillId="0" borderId="0" xfId="0" applyNumberFormat="1" applyFont="1" applyFill="1" applyAlignment="1">
      <alignment horizontal="center"/>
    </xf>
    <xf numFmtId="1" fontId="0" fillId="0" borderId="0" xfId="0" applyNumberFormat="1" applyFill="1" applyAlignment="1"/>
    <xf numFmtId="168" fontId="0" fillId="0" borderId="18" xfId="2" applyNumberFormat="1" applyFont="1" applyBorder="1"/>
    <xf numFmtId="168" fontId="0" fillId="0" borderId="19" xfId="2" applyNumberFormat="1" applyFont="1" applyBorder="1"/>
    <xf numFmtId="165" fontId="0" fillId="0" borderId="2" xfId="1" applyNumberFormat="1" applyFont="1" applyBorder="1" applyAlignment="1"/>
    <xf numFmtId="165" fontId="0" fillId="0" borderId="20" xfId="1" applyNumberFormat="1" applyFont="1" applyBorder="1" applyAlignment="1"/>
    <xf numFmtId="172" fontId="6" fillId="3" borderId="3" xfId="0" applyNumberFormat="1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 wrapText="1"/>
    </xf>
    <xf numFmtId="174" fontId="0" fillId="0" borderId="0" xfId="0" applyNumberFormat="1" applyBorder="1"/>
    <xf numFmtId="165" fontId="0" fillId="0" borderId="14" xfId="0" applyNumberFormat="1" applyBorder="1"/>
    <xf numFmtId="174" fontId="0" fillId="0" borderId="17" xfId="0" applyNumberFormat="1" applyBorder="1"/>
    <xf numFmtId="172" fontId="0" fillId="0" borderId="6" xfId="0" applyNumberFormat="1" applyBorder="1"/>
    <xf numFmtId="0" fontId="0" fillId="0" borderId="5" xfId="0" applyBorder="1" applyAlignment="1">
      <alignment horizontal="center"/>
    </xf>
    <xf numFmtId="0" fontId="0" fillId="0" borderId="0" xfId="0" applyFill="1"/>
    <xf numFmtId="1" fontId="3" fillId="0" borderId="0" xfId="0" applyNumberFormat="1" applyFont="1" applyFill="1" applyAlignment="1">
      <alignment horizontal="centerContinuous"/>
    </xf>
    <xf numFmtId="170" fontId="4" fillId="0" borderId="0" xfId="1" applyNumberFormat="1" applyFont="1" applyFill="1" applyAlignment="1">
      <alignment horizontal="centerContinuous"/>
    </xf>
    <xf numFmtId="170" fontId="0" fillId="0" borderId="0" xfId="1" applyNumberFormat="1" applyFont="1" applyFill="1" applyAlignment="1"/>
    <xf numFmtId="1" fontId="0" fillId="0" borderId="0" xfId="0" applyNumberFormat="1" applyFill="1" applyAlignment="1">
      <alignment horizontal="centerContinuous"/>
    </xf>
    <xf numFmtId="49" fontId="1" fillId="3" borderId="21" xfId="0" applyNumberFormat="1" applyFont="1" applyFill="1" applyBorder="1" applyAlignment="1">
      <alignment horizontal="center" wrapText="1"/>
    </xf>
    <xf numFmtId="49" fontId="1" fillId="3" borderId="22" xfId="0" applyNumberFormat="1" applyFont="1" applyFill="1" applyBorder="1" applyAlignment="1">
      <alignment horizontal="center" wrapText="1"/>
    </xf>
    <xf numFmtId="0" fontId="0" fillId="0" borderId="23" xfId="0" applyBorder="1"/>
    <xf numFmtId="0" fontId="0" fillId="0" borderId="24" xfId="0" applyBorder="1"/>
    <xf numFmtId="49" fontId="1" fillId="3" borderId="22" xfId="1" applyNumberFormat="1" applyFont="1" applyFill="1" applyBorder="1" applyAlignment="1">
      <alignment horizontal="center" wrapText="1"/>
    </xf>
    <xf numFmtId="49" fontId="1" fillId="3" borderId="24" xfId="1" applyNumberFormat="1" applyFont="1" applyFill="1" applyBorder="1" applyAlignment="1">
      <alignment horizontal="center" wrapText="1"/>
    </xf>
    <xf numFmtId="10" fontId="6" fillId="0" borderId="0" xfId="0" applyNumberFormat="1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41" fontId="0" fillId="0" borderId="0" xfId="1" applyNumberFormat="1" applyFont="1" applyBorder="1"/>
    <xf numFmtId="41" fontId="0" fillId="0" borderId="17" xfId="1" applyNumberFormat="1" applyFont="1" applyBorder="1"/>
    <xf numFmtId="41" fontId="0" fillId="0" borderId="15" xfId="1" applyNumberFormat="1" applyFont="1" applyBorder="1"/>
    <xf numFmtId="41" fontId="0" fillId="0" borderId="16" xfId="1" applyNumberFormat="1" applyFont="1" applyBorder="1"/>
    <xf numFmtId="174" fontId="0" fillId="0" borderId="0" xfId="1" applyNumberFormat="1" applyFont="1" applyBorder="1"/>
    <xf numFmtId="174" fontId="0" fillId="0" borderId="17" xfId="1" applyNumberFormat="1" applyFont="1" applyBorder="1"/>
    <xf numFmtId="173" fontId="0" fillId="0" borderId="0" xfId="1" applyNumberFormat="1" applyFont="1" applyBorder="1"/>
    <xf numFmtId="173" fontId="0" fillId="0" borderId="17" xfId="1" applyNumberFormat="1" applyFont="1" applyBorder="1"/>
    <xf numFmtId="173" fontId="0" fillId="0" borderId="12" xfId="1" applyNumberFormat="1" applyFont="1" applyBorder="1"/>
    <xf numFmtId="173" fontId="0" fillId="0" borderId="26" xfId="1" applyNumberFormat="1" applyFont="1" applyBorder="1"/>
    <xf numFmtId="173" fontId="0" fillId="3" borderId="0" xfId="1" applyNumberFormat="1" applyFont="1" applyFill="1" applyBorder="1" applyAlignment="1">
      <alignment horizontal="center"/>
    </xf>
    <xf numFmtId="1" fontId="0" fillId="0" borderId="0" xfId="0" applyNumberFormat="1" applyFill="1" applyBorder="1" applyAlignment="1"/>
    <xf numFmtId="171" fontId="0" fillId="0" borderId="0" xfId="0" applyNumberFormat="1" applyFill="1" applyBorder="1" applyAlignment="1">
      <alignment horizontal="left"/>
    </xf>
    <xf numFmtId="41" fontId="0" fillId="0" borderId="6" xfId="1" applyNumberFormat="1" applyFont="1" applyFill="1" applyBorder="1" applyAlignment="1">
      <alignment horizontal="center"/>
    </xf>
    <xf numFmtId="171" fontId="0" fillId="0" borderId="14" xfId="0" applyNumberFormat="1" applyFill="1" applyBorder="1"/>
    <xf numFmtId="49" fontId="1" fillId="3" borderId="27" xfId="1" applyNumberFormat="1" applyFont="1" applyFill="1" applyBorder="1" applyAlignment="1">
      <alignment horizontal="center" wrapText="1"/>
    </xf>
    <xf numFmtId="165" fontId="0" fillId="0" borderId="5" xfId="0" applyNumberFormat="1" applyBorder="1"/>
    <xf numFmtId="0" fontId="0" fillId="0" borderId="14" xfId="0" applyBorder="1"/>
    <xf numFmtId="41" fontId="0" fillId="3" borderId="12" xfId="1" applyNumberFormat="1" applyFont="1" applyFill="1" applyBorder="1" applyAlignment="1">
      <alignment horizontal="center"/>
    </xf>
    <xf numFmtId="170" fontId="0" fillId="0" borderId="23" xfId="1" applyNumberFormat="1" applyFont="1" applyFill="1" applyBorder="1"/>
    <xf numFmtId="170" fontId="0" fillId="0" borderId="24" xfId="1" applyNumberFormat="1" applyFont="1" applyFill="1" applyBorder="1"/>
    <xf numFmtId="167" fontId="0" fillId="0" borderId="24" xfId="0" applyNumberFormat="1" applyFill="1" applyBorder="1"/>
    <xf numFmtId="0" fontId="0" fillId="0" borderId="24" xfId="0" applyNumberFormat="1" applyFill="1" applyBorder="1" applyAlignment="1">
      <alignment horizontal="center"/>
    </xf>
    <xf numFmtId="0" fontId="0" fillId="0" borderId="24" xfId="0" applyFill="1" applyBorder="1"/>
    <xf numFmtId="0" fontId="0" fillId="0" borderId="28" xfId="0" applyBorder="1" applyAlignment="1">
      <alignment horizontal="center"/>
    </xf>
    <xf numFmtId="170" fontId="0" fillId="0" borderId="24" xfId="1" applyNumberFormat="1" applyFont="1" applyBorder="1"/>
    <xf numFmtId="164" fontId="0" fillId="0" borderId="28" xfId="0" applyNumberFormat="1" applyBorder="1"/>
    <xf numFmtId="1" fontId="3" fillId="0" borderId="0" xfId="0" applyNumberFormat="1" applyFont="1" applyFill="1" applyAlignment="1">
      <alignment horizontal="left"/>
    </xf>
    <xf numFmtId="164" fontId="0" fillId="0" borderId="0" xfId="0" applyNumberFormat="1" applyFill="1" applyAlignment="1">
      <alignment horizontal="left"/>
    </xf>
    <xf numFmtId="170" fontId="4" fillId="0" borderId="0" xfId="1" applyNumberFormat="1" applyFont="1" applyFill="1" applyAlignment="1">
      <alignment horizontal="left"/>
    </xf>
    <xf numFmtId="164" fontId="8" fillId="0" borderId="0" xfId="0" applyNumberFormat="1" applyFont="1" applyFill="1" applyAlignment="1">
      <alignment horizontal="left"/>
    </xf>
    <xf numFmtId="1" fontId="0" fillId="0" borderId="0" xfId="0" applyNumberFormat="1" applyFill="1" applyAlignment="1">
      <alignment horizontal="left"/>
    </xf>
    <xf numFmtId="169" fontId="10" fillId="0" borderId="0" xfId="0" applyNumberFormat="1" applyFont="1" applyFill="1" applyAlignment="1">
      <alignment horizontal="left"/>
    </xf>
    <xf numFmtId="165" fontId="0" fillId="0" borderId="0" xfId="0" applyNumberFormat="1" applyFill="1" applyAlignment="1">
      <alignment horizontal="left"/>
    </xf>
    <xf numFmtId="0" fontId="0" fillId="0" borderId="0" xfId="0" applyNumberFormat="1"/>
    <xf numFmtId="49" fontId="6" fillId="3" borderId="22" xfId="1" applyNumberFormat="1" applyFont="1" applyFill="1" applyBorder="1" applyAlignment="1">
      <alignment horizontal="center" wrapText="1"/>
    </xf>
    <xf numFmtId="49" fontId="6" fillId="3" borderId="24" xfId="1" applyNumberFormat="1" applyFont="1" applyFill="1" applyBorder="1" applyAlignment="1">
      <alignment horizontal="center" wrapText="1"/>
    </xf>
    <xf numFmtId="0" fontId="2" fillId="0" borderId="0" xfId="0" applyFont="1"/>
    <xf numFmtId="43" fontId="0" fillId="0" borderId="0" xfId="0" applyNumberFormat="1"/>
    <xf numFmtId="173" fontId="0" fillId="0" borderId="0" xfId="0" applyNumberFormat="1"/>
    <xf numFmtId="0" fontId="6" fillId="0" borderId="0" xfId="1" applyNumberFormat="1" applyFont="1" applyFill="1" applyAlignment="1"/>
    <xf numFmtId="170" fontId="2" fillId="0" borderId="0" xfId="1" applyNumberFormat="1" applyFont="1" applyFill="1" applyAlignment="1">
      <alignment horizontal="centerContinuous"/>
    </xf>
    <xf numFmtId="0" fontId="2" fillId="5" borderId="0" xfId="1" applyNumberFormat="1" applyFont="1" applyFill="1" applyAlignment="1"/>
    <xf numFmtId="170" fontId="2" fillId="5" borderId="0" xfId="1" applyNumberFormat="1" applyFont="1" applyFill="1" applyAlignment="1">
      <alignment horizontal="centerContinuous"/>
    </xf>
    <xf numFmtId="170" fontId="2" fillId="0" borderId="0" xfId="1" applyNumberFormat="1" applyFont="1" applyFill="1" applyAlignment="1">
      <alignment horizontal="left"/>
    </xf>
    <xf numFmtId="170" fontId="2" fillId="6" borderId="0" xfId="1" applyNumberFormat="1" applyFont="1" applyFill="1" applyAlignment="1">
      <alignment horizontal="left"/>
    </xf>
    <xf numFmtId="0" fontId="2" fillId="0" borderId="0" xfId="0" applyNumberFormat="1" applyFont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172" fontId="0" fillId="0" borderId="0" xfId="0" applyNumberFormat="1" applyFill="1" applyBorder="1"/>
    <xf numFmtId="165" fontId="0" fillId="0" borderId="0" xfId="0" applyNumberFormat="1" applyFill="1" applyBorder="1"/>
    <xf numFmtId="43" fontId="0" fillId="0" borderId="0" xfId="1" applyNumberFormat="1" applyFont="1" applyBorder="1"/>
    <xf numFmtId="43" fontId="0" fillId="0" borderId="17" xfId="1" applyNumberFormat="1" applyFont="1" applyBorder="1"/>
    <xf numFmtId="0" fontId="12" fillId="0" borderId="0" xfId="0" applyFont="1"/>
    <xf numFmtId="0" fontId="0" fillId="0" borderId="2" xfId="0" applyBorder="1" applyAlignment="1"/>
    <xf numFmtId="0" fontId="0" fillId="0" borderId="20" xfId="0" applyBorder="1" applyAlignment="1"/>
    <xf numFmtId="173" fontId="0" fillId="0" borderId="0" xfId="0" applyNumberFormat="1" applyAlignment="1">
      <alignment horizontal="center"/>
    </xf>
    <xf numFmtId="1" fontId="0" fillId="0" borderId="16" xfId="0" applyNumberFormat="1" applyBorder="1"/>
    <xf numFmtId="1" fontId="0" fillId="0" borderId="15" xfId="0" applyNumberFormat="1" applyBorder="1"/>
    <xf numFmtId="0" fontId="0" fillId="0" borderId="6" xfId="0" applyBorder="1" applyAlignment="1">
      <alignment horizontal="center"/>
    </xf>
    <xf numFmtId="41" fontId="0" fillId="3" borderId="25" xfId="1" applyNumberFormat="1" applyFont="1" applyFill="1" applyBorder="1" applyAlignment="1">
      <alignment horizontal="center"/>
    </xf>
    <xf numFmtId="0" fontId="0" fillId="0" borderId="18" xfId="0" applyNumberFormat="1" applyBorder="1" applyAlignment="1">
      <alignment horizontal="left" indent="1"/>
    </xf>
    <xf numFmtId="0" fontId="0" fillId="0" borderId="19" xfId="0" applyNumberFormat="1" applyBorder="1" applyAlignment="1">
      <alignment horizontal="left" indent="1"/>
    </xf>
    <xf numFmtId="0" fontId="0" fillId="0" borderId="15" xfId="0" applyNumberFormat="1" applyBorder="1" applyAlignment="1">
      <alignment horizontal="left" indent="1"/>
    </xf>
    <xf numFmtId="0" fontId="0" fillId="0" borderId="16" xfId="0" applyNumberFormat="1" applyBorder="1" applyAlignment="1">
      <alignment horizontal="left" indent="1"/>
    </xf>
    <xf numFmtId="0" fontId="0" fillId="0" borderId="0" xfId="0" applyNumberFormat="1" applyBorder="1" applyAlignment="1">
      <alignment horizontal="left" indent="1"/>
    </xf>
    <xf numFmtId="0" fontId="0" fillId="0" borderId="17" xfId="0" applyNumberFormat="1" applyBorder="1" applyAlignment="1">
      <alignment horizontal="left" indent="1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3" fillId="0" borderId="0" xfId="0" applyNumberFormat="1" applyFont="1" applyFill="1" applyAlignment="1"/>
    <xf numFmtId="0" fontId="14" fillId="0" borderId="0" xfId="1" applyNumberFormat="1" applyFont="1" applyFill="1" applyAlignment="1"/>
    <xf numFmtId="0" fontId="2" fillId="0" borderId="0" xfId="1" applyNumberFormat="1" applyFont="1" applyFill="1" applyAlignment="1"/>
    <xf numFmtId="0" fontId="13" fillId="0" borderId="0" xfId="0" applyFont="1" applyFill="1" applyAlignment="1">
      <alignment horizontal="left"/>
    </xf>
    <xf numFmtId="0" fontId="6" fillId="3" borderId="4" xfId="0" applyFont="1" applyFill="1" applyBorder="1" applyAlignment="1">
      <alignment horizontal="center"/>
    </xf>
    <xf numFmtId="173" fontId="0" fillId="0" borderId="12" xfId="0" applyNumberFormat="1" applyBorder="1"/>
    <xf numFmtId="173" fontId="0" fillId="0" borderId="26" xfId="0" applyNumberFormat="1" applyBorder="1"/>
    <xf numFmtId="0" fontId="1" fillId="0" borderId="0" xfId="0" applyFont="1" applyAlignment="1">
      <alignment horizontal="left"/>
    </xf>
    <xf numFmtId="172" fontId="2" fillId="0" borderId="0" xfId="0" applyNumberFormat="1" applyFont="1" applyBorder="1"/>
    <xf numFmtId="165" fontId="2" fillId="0" borderId="0" xfId="0" applyNumberFormat="1" applyFont="1" applyBorder="1"/>
    <xf numFmtId="172" fontId="2" fillId="0" borderId="0" xfId="0" applyNumberFormat="1" applyFont="1" applyFill="1" applyBorder="1"/>
    <xf numFmtId="165" fontId="2" fillId="0" borderId="0" xfId="0" applyNumberFormat="1" applyFont="1" applyFill="1" applyBorder="1"/>
    <xf numFmtId="0" fontId="0" fillId="0" borderId="15" xfId="0" applyFill="1" applyBorder="1"/>
    <xf numFmtId="41" fontId="0" fillId="0" borderId="0" xfId="1" applyNumberFormat="1" applyFont="1" applyFill="1" applyBorder="1"/>
    <xf numFmtId="41" fontId="0" fillId="0" borderId="15" xfId="1" applyNumberFormat="1" applyFont="1" applyFill="1" applyBorder="1"/>
    <xf numFmtId="174" fontId="0" fillId="0" borderId="0" xfId="1" applyNumberFormat="1" applyFont="1" applyFill="1" applyBorder="1"/>
    <xf numFmtId="173" fontId="0" fillId="0" borderId="0" xfId="1" applyNumberFormat="1" applyFont="1" applyFill="1" applyBorder="1"/>
    <xf numFmtId="0" fontId="0" fillId="0" borderId="18" xfId="0" applyNumberFormat="1" applyFill="1" applyBorder="1" applyAlignment="1">
      <alignment horizontal="left" indent="1"/>
    </xf>
    <xf numFmtId="173" fontId="0" fillId="0" borderId="12" xfId="1" applyNumberFormat="1" applyFont="1" applyFill="1" applyBorder="1"/>
    <xf numFmtId="165" fontId="0" fillId="0" borderId="2" xfId="1" applyNumberFormat="1" applyFont="1" applyFill="1" applyBorder="1" applyAlignment="1"/>
    <xf numFmtId="168" fontId="0" fillId="0" borderId="18" xfId="2" applyNumberFormat="1" applyFont="1" applyFill="1" applyBorder="1"/>
    <xf numFmtId="0" fontId="0" fillId="0" borderId="16" xfId="0" applyFill="1" applyBorder="1"/>
    <xf numFmtId="0" fontId="0" fillId="0" borderId="0" xfId="0" applyFill="1" applyBorder="1"/>
    <xf numFmtId="49" fontId="1" fillId="3" borderId="29" xfId="0" applyNumberFormat="1" applyFont="1" applyFill="1" applyBorder="1" applyAlignment="1">
      <alignment horizontal="center" wrapText="1"/>
    </xf>
    <xf numFmtId="49" fontId="1" fillId="3" borderId="30" xfId="0" applyNumberFormat="1" applyFont="1" applyFill="1" applyBorder="1" applyAlignment="1">
      <alignment horizontal="center" wrapText="1"/>
    </xf>
    <xf numFmtId="49" fontId="1" fillId="3" borderId="6" xfId="1" applyNumberFormat="1" applyFont="1" applyFill="1" applyBorder="1" applyAlignment="1">
      <alignment horizontal="center" wrapText="1"/>
    </xf>
    <xf numFmtId="49" fontId="1" fillId="3" borderId="14" xfId="1" applyNumberFormat="1" applyFont="1" applyFill="1" applyBorder="1" applyAlignment="1">
      <alignment horizontal="center" wrapText="1"/>
    </xf>
    <xf numFmtId="0" fontId="0" fillId="0" borderId="31" xfId="0" applyBorder="1"/>
    <xf numFmtId="0" fontId="0" fillId="0" borderId="15" xfId="0" applyNumberFormat="1" applyFill="1" applyBorder="1" applyAlignment="1">
      <alignment horizontal="left" indent="1"/>
    </xf>
    <xf numFmtId="0" fontId="1" fillId="0" borderId="0" xfId="0" applyFont="1"/>
    <xf numFmtId="41" fontId="0" fillId="0" borderId="0" xfId="0" applyNumberFormat="1"/>
    <xf numFmtId="175" fontId="0" fillId="0" borderId="0" xfId="0" applyNumberFormat="1"/>
    <xf numFmtId="174" fontId="0" fillId="0" borderId="18" xfId="0" applyNumberFormat="1" applyFill="1" applyBorder="1"/>
    <xf numFmtId="0" fontId="0" fillId="0" borderId="17" xfId="0" applyFill="1" applyBorder="1"/>
    <xf numFmtId="41" fontId="0" fillId="0" borderId="17" xfId="1" applyNumberFormat="1" applyFont="1" applyFill="1" applyBorder="1"/>
    <xf numFmtId="0" fontId="1" fillId="0" borderId="0" xfId="1" applyNumberFormat="1" applyFont="1" applyFill="1" applyAlignment="1"/>
    <xf numFmtId="0" fontId="1" fillId="0" borderId="0" xfId="0" applyFont="1" applyFill="1"/>
    <xf numFmtId="0" fontId="2" fillId="0" borderId="0" xfId="0" applyFont="1" applyBorder="1"/>
    <xf numFmtId="41" fontId="2" fillId="0" borderId="15" xfId="1" applyNumberFormat="1" applyFont="1" applyBorder="1"/>
    <xf numFmtId="41" fontId="2" fillId="0" borderId="0" xfId="1" applyNumberFormat="1" applyFont="1" applyBorder="1"/>
    <xf numFmtId="174" fontId="2" fillId="0" borderId="0" xfId="1" applyNumberFormat="1" applyFont="1" applyBorder="1"/>
    <xf numFmtId="0" fontId="2" fillId="0" borderId="18" xfId="0" applyNumberFormat="1" applyFont="1" applyBorder="1" applyAlignment="1">
      <alignment horizontal="left" indent="1"/>
    </xf>
    <xf numFmtId="0" fontId="2" fillId="0" borderId="17" xfId="0" applyFont="1" applyBorder="1"/>
    <xf numFmtId="41" fontId="2" fillId="0" borderId="16" xfId="1" applyNumberFormat="1" applyFont="1" applyBorder="1"/>
    <xf numFmtId="41" fontId="2" fillId="0" borderId="17" xfId="1" applyNumberFormat="1" applyFont="1" applyBorder="1"/>
    <xf numFmtId="174" fontId="2" fillId="0" borderId="17" xfId="1" applyNumberFormat="1" applyFont="1" applyBorder="1"/>
    <xf numFmtId="0" fontId="2" fillId="0" borderId="19" xfId="0" applyNumberFormat="1" applyFont="1" applyBorder="1" applyAlignment="1">
      <alignment horizontal="left" indent="1"/>
    </xf>
    <xf numFmtId="0" fontId="2" fillId="0" borderId="0" xfId="0" applyFont="1" applyFill="1" applyBorder="1"/>
    <xf numFmtId="0" fontId="2" fillId="0" borderId="15" xfId="0" applyFont="1" applyBorder="1"/>
    <xf numFmtId="173" fontId="0" fillId="3" borderId="0" xfId="1" applyNumberFormat="1" applyFont="1" applyFill="1" applyBorder="1" applyAlignment="1">
      <alignment horizontal="left" indent="1"/>
    </xf>
    <xf numFmtId="174" fontId="0" fillId="0" borderId="0" xfId="0" applyNumberFormat="1"/>
    <xf numFmtId="174" fontId="0" fillId="0" borderId="0" xfId="0" applyNumberFormat="1" applyAlignment="1"/>
    <xf numFmtId="0" fontId="0" fillId="0" borderId="0" xfId="0" applyAlignment="1"/>
    <xf numFmtId="0" fontId="2" fillId="0" borderId="0" xfId="0" applyNumberFormat="1" applyFont="1" applyFill="1"/>
    <xf numFmtId="0" fontId="0" fillId="0" borderId="16" xfId="0" applyNumberFormat="1" applyFill="1" applyBorder="1" applyAlignment="1">
      <alignment horizontal="left" indent="1"/>
    </xf>
    <xf numFmtId="173" fontId="0" fillId="0" borderId="17" xfId="1" applyNumberFormat="1" applyFont="1" applyFill="1" applyBorder="1"/>
    <xf numFmtId="165" fontId="0" fillId="0" borderId="20" xfId="1" applyNumberFormat="1" applyFont="1" applyFill="1" applyBorder="1" applyAlignment="1"/>
    <xf numFmtId="0" fontId="2" fillId="0" borderId="16" xfId="0" applyFont="1" applyBorder="1"/>
    <xf numFmtId="1" fontId="2" fillId="0" borderId="15" xfId="0" applyNumberFormat="1" applyFont="1" applyBorder="1"/>
    <xf numFmtId="1" fontId="2" fillId="0" borderId="16" xfId="0" applyNumberFormat="1" applyFont="1" applyBorder="1"/>
    <xf numFmtId="0" fontId="2" fillId="0" borderId="15" xfId="0" applyFont="1" applyFill="1" applyBorder="1"/>
    <xf numFmtId="168" fontId="0" fillId="0" borderId="19" xfId="2" applyNumberFormat="1" applyFont="1" applyFill="1" applyBorder="1"/>
    <xf numFmtId="1" fontId="2" fillId="0" borderId="0" xfId="0" applyNumberFormat="1" applyFont="1" applyBorder="1" applyAlignment="1"/>
    <xf numFmtId="168" fontId="0" fillId="0" borderId="0" xfId="2" applyNumberFormat="1" applyFont="1" applyBorder="1"/>
    <xf numFmtId="1" fontId="2" fillId="0" borderId="17" xfId="0" applyNumberFormat="1" applyFont="1" applyBorder="1" applyAlignment="1"/>
    <xf numFmtId="41" fontId="0" fillId="3" borderId="17" xfId="1" applyNumberFormat="1" applyFont="1" applyFill="1" applyBorder="1" applyAlignment="1">
      <alignment horizontal="center"/>
    </xf>
    <xf numFmtId="168" fontId="0" fillId="0" borderId="0" xfId="1" applyNumberFormat="1" applyFont="1" applyBorder="1"/>
    <xf numFmtId="173" fontId="0" fillId="0" borderId="19" xfId="1" applyNumberFormat="1" applyFont="1" applyBorder="1"/>
    <xf numFmtId="173" fontId="0" fillId="0" borderId="18" xfId="1" applyNumberFormat="1" applyFont="1" applyBorder="1"/>
    <xf numFmtId="49" fontId="1" fillId="3" borderId="5" xfId="0" applyNumberFormat="1" applyFont="1" applyFill="1" applyBorder="1" applyAlignment="1">
      <alignment horizontal="center" wrapText="1"/>
    </xf>
    <xf numFmtId="49" fontId="1" fillId="3" borderId="6" xfId="0" applyNumberFormat="1" applyFont="1" applyFill="1" applyBorder="1" applyAlignment="1">
      <alignment horizontal="center" wrapText="1"/>
    </xf>
    <xf numFmtId="0" fontId="0" fillId="0" borderId="24" xfId="0" applyBorder="1" applyAlignment="1">
      <alignment horizontal="center"/>
    </xf>
    <xf numFmtId="41" fontId="0" fillId="0" borderId="28" xfId="1" applyNumberFormat="1" applyFont="1" applyFill="1" applyBorder="1" applyAlignment="1">
      <alignment horizontal="center"/>
    </xf>
    <xf numFmtId="171" fontId="0" fillId="0" borderId="28" xfId="0" applyNumberFormat="1" applyFill="1" applyBorder="1"/>
    <xf numFmtId="0" fontId="2" fillId="0" borderId="0" xfId="0" applyNumberFormat="1" applyFont="1" applyBorder="1" applyAlignment="1">
      <alignment horizontal="left" indent="1"/>
    </xf>
    <xf numFmtId="0" fontId="2" fillId="0" borderId="17" xfId="0" applyNumberFormat="1" applyFont="1" applyBorder="1" applyAlignment="1">
      <alignment horizontal="left" indent="1"/>
    </xf>
    <xf numFmtId="43" fontId="0" fillId="0" borderId="15" xfId="1" applyNumberFormat="1" applyFont="1" applyBorder="1"/>
    <xf numFmtId="43" fontId="0" fillId="0" borderId="16" xfId="1" applyNumberFormat="1" applyFont="1" applyBorder="1"/>
    <xf numFmtId="168" fontId="0" fillId="0" borderId="19" xfId="1" applyNumberFormat="1" applyFont="1" applyBorder="1"/>
    <xf numFmtId="168" fontId="0" fillId="0" borderId="18" xfId="1" applyNumberFormat="1" applyFont="1" applyBorder="1"/>
    <xf numFmtId="171" fontId="0" fillId="0" borderId="23" xfId="0" applyNumberFormat="1" applyFill="1" applyBorder="1"/>
    <xf numFmtId="171" fontId="0" fillId="0" borderId="24" xfId="0" applyNumberFormat="1" applyFill="1" applyBorder="1"/>
    <xf numFmtId="165" fontId="0" fillId="0" borderId="24" xfId="0" applyNumberFormat="1" applyBorder="1"/>
    <xf numFmtId="168" fontId="0" fillId="0" borderId="17" xfId="2" applyNumberFormat="1" applyFont="1" applyBorder="1"/>
    <xf numFmtId="49" fontId="1" fillId="3" borderId="30" xfId="1" applyNumberFormat="1" applyFont="1" applyFill="1" applyBorder="1" applyAlignment="1">
      <alignment horizontal="center" wrapText="1"/>
    </xf>
    <xf numFmtId="49" fontId="1" fillId="3" borderId="32" xfId="1" applyNumberFormat="1" applyFont="1" applyFill="1" applyBorder="1" applyAlignment="1">
      <alignment horizontal="center" wrapText="1"/>
    </xf>
    <xf numFmtId="41" fontId="0" fillId="0" borderId="16" xfId="1" applyNumberFormat="1" applyFont="1" applyFill="1" applyBorder="1"/>
    <xf numFmtId="174" fontId="0" fillId="0" borderId="17" xfId="1" applyNumberFormat="1" applyFont="1" applyFill="1" applyBorder="1"/>
    <xf numFmtId="0" fontId="0" fillId="0" borderId="19" xfId="0" applyNumberFormat="1" applyFill="1" applyBorder="1" applyAlignment="1">
      <alignment horizontal="left" indent="1"/>
    </xf>
    <xf numFmtId="172" fontId="1" fillId="3" borderId="1" xfId="0" applyNumberFormat="1" applyFont="1" applyFill="1" applyBorder="1" applyAlignment="1">
      <alignment horizontal="center" wrapText="1"/>
    </xf>
    <xf numFmtId="37" fontId="0" fillId="0" borderId="0" xfId="0" applyNumberFormat="1"/>
    <xf numFmtId="37" fontId="0" fillId="0" borderId="18" xfId="0" applyNumberFormat="1" applyBorder="1"/>
    <xf numFmtId="37" fontId="0" fillId="0" borderId="19" xfId="0" applyNumberFormat="1" applyBorder="1"/>
    <xf numFmtId="172" fontId="1" fillId="3" borderId="4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0" xfId="0" applyAlignment="1">
      <alignment horizontal="left"/>
    </xf>
    <xf numFmtId="173" fontId="0" fillId="0" borderId="0" xfId="0" applyNumberFormat="1" applyBorder="1"/>
    <xf numFmtId="174" fontId="0" fillId="0" borderId="19" xfId="0" applyNumberFormat="1" applyFill="1" applyBorder="1"/>
    <xf numFmtId="173" fontId="0" fillId="0" borderId="17" xfId="0" applyNumberFormat="1" applyBorder="1"/>
    <xf numFmtId="41" fontId="0" fillId="0" borderId="0" xfId="1" applyNumberFormat="1" applyFont="1" applyFill="1" applyBorder="1" applyAlignment="1">
      <alignment horizontal="center"/>
    </xf>
    <xf numFmtId="171" fontId="0" fillId="0" borderId="12" xfId="0" applyNumberFormat="1" applyFill="1" applyBorder="1"/>
    <xf numFmtId="165" fontId="0" fillId="0" borderId="2" xfId="0" applyNumberFormat="1" applyBorder="1"/>
    <xf numFmtId="49" fontId="1" fillId="3" borderId="3" xfId="1" applyNumberFormat="1" applyFont="1" applyFill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center" wrapText="1"/>
    </xf>
    <xf numFmtId="169" fontId="11" fillId="0" borderId="0" xfId="0" applyNumberFormat="1" applyFont="1" applyFill="1" applyAlignment="1"/>
    <xf numFmtId="165" fontId="0" fillId="0" borderId="0" xfId="0" applyNumberFormat="1" applyFill="1" applyAlignment="1"/>
    <xf numFmtId="41" fontId="0" fillId="3" borderId="8" xfId="1" applyNumberFormat="1" applyFont="1" applyFill="1" applyBorder="1" applyAlignment="1">
      <alignment horizontal="center"/>
    </xf>
    <xf numFmtId="1" fontId="0" fillId="0" borderId="24" xfId="0" applyNumberFormat="1" applyBorder="1"/>
    <xf numFmtId="1" fontId="1" fillId="0" borderId="24" xfId="0" applyNumberFormat="1" applyFont="1" applyBorder="1" applyAlignment="1">
      <alignment horizontal="right"/>
    </xf>
    <xf numFmtId="173" fontId="0" fillId="3" borderId="12" xfId="1" applyNumberFormat="1" applyFont="1" applyFill="1" applyBorder="1" applyAlignment="1">
      <alignment horizontal="center"/>
    </xf>
    <xf numFmtId="41" fontId="1" fillId="0" borderId="24" xfId="1" applyNumberFormat="1" applyFont="1" applyBorder="1"/>
    <xf numFmtId="167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73" fontId="1" fillId="0" borderId="24" xfId="1" applyNumberFormat="1" applyFont="1" applyBorder="1"/>
    <xf numFmtId="1" fontId="1" fillId="0" borderId="24" xfId="0" applyNumberFormat="1" applyFont="1" applyBorder="1"/>
    <xf numFmtId="173" fontId="1" fillId="0" borderId="24" xfId="0" applyNumberFormat="1" applyFont="1" applyBorder="1"/>
    <xf numFmtId="0" fontId="1" fillId="0" borderId="24" xfId="0" applyFont="1" applyBorder="1"/>
    <xf numFmtId="10" fontId="1" fillId="0" borderId="24" xfId="0" applyNumberFormat="1" applyFont="1" applyBorder="1"/>
    <xf numFmtId="176" fontId="1" fillId="0" borderId="24" xfId="0" applyNumberFormat="1" applyFont="1" applyBorder="1"/>
    <xf numFmtId="174" fontId="1" fillId="0" borderId="24" xfId="0" applyNumberFormat="1" applyFont="1" applyBorder="1"/>
    <xf numFmtId="170" fontId="1" fillId="0" borderId="5" xfId="1" applyNumberFormat="1" applyFont="1" applyFill="1" applyBorder="1" applyAlignment="1">
      <alignment horizontal="centerContinuous"/>
    </xf>
    <xf numFmtId="170" fontId="1" fillId="0" borderId="6" xfId="1" applyNumberFormat="1" applyFont="1" applyFill="1" applyBorder="1" applyAlignment="1">
      <alignment horizontal="centerContinuous"/>
    </xf>
    <xf numFmtId="167" fontId="1" fillId="0" borderId="6" xfId="1" applyNumberFormat="1" applyFont="1" applyFill="1" applyBorder="1" applyAlignment="1">
      <alignment horizontal="centerContinuous"/>
    </xf>
    <xf numFmtId="0" fontId="1" fillId="0" borderId="6" xfId="1" applyNumberFormat="1" applyFont="1" applyFill="1" applyBorder="1" applyAlignment="1">
      <alignment horizontal="centerContinuous"/>
    </xf>
    <xf numFmtId="165" fontId="1" fillId="0" borderId="6" xfId="1" applyNumberFormat="1" applyFont="1" applyFill="1" applyBorder="1" applyAlignment="1">
      <alignment horizontal="centerContinuous"/>
    </xf>
    <xf numFmtId="166" fontId="1" fillId="0" borderId="14" xfId="1" applyNumberFormat="1" applyFont="1" applyFill="1" applyBorder="1" applyAlignment="1">
      <alignment horizontal="centerContinuous"/>
    </xf>
    <xf numFmtId="41" fontId="0" fillId="3" borderId="33" xfId="1" applyNumberFormat="1" applyFont="1" applyFill="1" applyBorder="1" applyAlignment="1">
      <alignment horizontal="center"/>
    </xf>
    <xf numFmtId="168" fontId="0" fillId="7" borderId="18" xfId="2" applyNumberFormat="1" applyFont="1" applyFill="1" applyBorder="1"/>
    <xf numFmtId="168" fontId="0" fillId="7" borderId="19" xfId="2" applyNumberFormat="1" applyFont="1" applyFill="1" applyBorder="1"/>
    <xf numFmtId="43" fontId="0" fillId="8" borderId="0" xfId="1" applyNumberFormat="1" applyFont="1" applyFill="1" applyBorder="1" applyAlignment="1"/>
    <xf numFmtId="43" fontId="0" fillId="8" borderId="17" xfId="1" applyNumberFormat="1" applyFont="1" applyFill="1" applyBorder="1" applyAlignment="1"/>
    <xf numFmtId="173" fontId="0" fillId="7" borderId="12" xfId="1" applyNumberFormat="1" applyFont="1" applyFill="1" applyBorder="1"/>
    <xf numFmtId="173" fontId="0" fillId="7" borderId="26" xfId="1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5"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276226</xdr:colOff>
      <xdr:row>0</xdr:row>
      <xdr:rowOff>161926</xdr:rowOff>
    </xdr:from>
    <xdr:to>
      <xdr:col>25</xdr:col>
      <xdr:colOff>209551</xdr:colOff>
      <xdr:row>3</xdr:row>
      <xdr:rowOff>57151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>
          <a:off x="11391901" y="161926"/>
          <a:ext cx="3962400" cy="5334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4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lgerian"/>
            </a:rPr>
            <a:t>Charge-BAsED</a:t>
          </a:r>
        </a:p>
      </xdr:txBody>
    </xdr:sp>
    <xdr:clientData/>
  </xdr:twoCellAnchor>
  <xdr:oneCellAnchor>
    <xdr:from>
      <xdr:col>0</xdr:col>
      <xdr:colOff>262099</xdr:colOff>
      <xdr:row>0</xdr:row>
      <xdr:rowOff>43402</xdr:rowOff>
    </xdr:from>
    <xdr:ext cx="4481352" cy="347123"/>
    <xdr:sp macro="" textlink="">
      <xdr:nvSpPr>
        <xdr:cNvPr id="3" name="Rectangle 2"/>
        <xdr:cNvSpPr/>
      </xdr:nvSpPr>
      <xdr:spPr>
        <a:xfrm>
          <a:off x="262099" y="43402"/>
          <a:ext cx="4481352" cy="347123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32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CMI Adjustment = 1.5669</a:t>
          </a:r>
          <a:endParaRPr lang="en-US" sz="32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60844</xdr:colOff>
      <xdr:row>1</xdr:row>
      <xdr:rowOff>162464</xdr:rowOff>
    </xdr:from>
    <xdr:ext cx="4936095" cy="593304"/>
    <xdr:sp macro="" textlink="">
      <xdr:nvSpPr>
        <xdr:cNvPr id="4" name="Rectangle 3"/>
        <xdr:cNvSpPr/>
      </xdr:nvSpPr>
      <xdr:spPr>
        <a:xfrm>
          <a:off x="394219" y="419639"/>
          <a:ext cx="4936095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1" cap="none" spc="0">
              <a:ln w="31550" cmpd="sng">
                <a:gradFill>
                  <a:gsLst>
                    <a:gs pos="70000">
                      <a:schemeClr val="accent6">
                        <a:shade val="50000"/>
                        <a:satMod val="190000"/>
                      </a:schemeClr>
                    </a:gs>
                    <a:gs pos="0">
                      <a:schemeClr val="accent6">
                        <a:tint val="77000"/>
                        <a:satMod val="18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chemeClr val="accent6">
                  <a:tint val="15000"/>
                  <a:satMod val="200000"/>
                </a:schemeClr>
              </a:solidFill>
              <a:effectLst>
                <a:outerShdw blurRad="50800" dist="40000" dir="5400000" algn="tl" rotWithShape="0">
                  <a:srgbClr val="000000">
                    <a:shade val="5000"/>
                    <a:satMod val="120000"/>
                    <a:alpha val="33000"/>
                  </a:srgbClr>
                </a:outerShdw>
              </a:effectLst>
            </a:rPr>
            <a:t>DRAFT: September 16, 2015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3914775</xdr:colOff>
      <xdr:row>0</xdr:row>
      <xdr:rowOff>66675</xdr:rowOff>
    </xdr:from>
    <xdr:to>
      <xdr:col>6</xdr:col>
      <xdr:colOff>0</xdr:colOff>
      <xdr:row>2</xdr:row>
      <xdr:rowOff>152400</xdr:rowOff>
    </xdr:to>
    <xdr:sp macro="" textlink="">
      <xdr:nvSpPr>
        <xdr:cNvPr id="3073" name="WordArt 1"/>
        <xdr:cNvSpPr>
          <a:spLocks noChangeArrowheads="1" noChangeShapeType="1" noTextEdit="1"/>
        </xdr:cNvSpPr>
      </xdr:nvSpPr>
      <xdr:spPr bwMode="auto">
        <a:xfrm>
          <a:off x="4248150" y="66675"/>
          <a:ext cx="3667125" cy="5429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4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lgerian"/>
            </a:rPr>
            <a:t>Charge-BAsED</a:t>
          </a:r>
        </a:p>
      </xdr:txBody>
    </xdr:sp>
    <xdr:clientData/>
  </xdr:twoCellAnchor>
  <xdr:oneCellAnchor>
    <xdr:from>
      <xdr:col>2</xdr:col>
      <xdr:colOff>465657</xdr:colOff>
      <xdr:row>2</xdr:row>
      <xdr:rowOff>190500</xdr:rowOff>
    </xdr:from>
    <xdr:ext cx="4936095" cy="427156"/>
    <xdr:sp macro="" textlink="">
      <xdr:nvSpPr>
        <xdr:cNvPr id="3" name="Rectangle 2"/>
        <xdr:cNvSpPr/>
      </xdr:nvSpPr>
      <xdr:spPr>
        <a:xfrm>
          <a:off x="5304357" y="647700"/>
          <a:ext cx="4936095" cy="427156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en-US" sz="3200" b="1" cap="none" spc="0">
              <a:ln w="31550" cmpd="sng">
                <a:gradFill>
                  <a:gsLst>
                    <a:gs pos="70000">
                      <a:schemeClr val="accent6">
                        <a:shade val="50000"/>
                        <a:satMod val="190000"/>
                      </a:schemeClr>
                    </a:gs>
                    <a:gs pos="0">
                      <a:schemeClr val="accent6">
                        <a:tint val="77000"/>
                        <a:satMod val="18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chemeClr val="accent6">
                  <a:tint val="15000"/>
                  <a:satMod val="200000"/>
                </a:schemeClr>
              </a:solidFill>
              <a:effectLst>
                <a:outerShdw blurRad="50800" dist="40000" dir="5400000" algn="tl" rotWithShape="0">
                  <a:srgbClr val="000000">
                    <a:shade val="5000"/>
                    <a:satMod val="120000"/>
                    <a:alpha val="33000"/>
                  </a:srgbClr>
                </a:outerShdw>
              </a:effectLst>
            </a:rPr>
            <a:t>DRAFT:</a:t>
          </a:r>
          <a:r>
            <a:rPr lang="en-US" sz="3200" b="1" cap="none" spc="0" baseline="0">
              <a:ln w="31550" cmpd="sng">
                <a:gradFill>
                  <a:gsLst>
                    <a:gs pos="70000">
                      <a:schemeClr val="accent6">
                        <a:shade val="50000"/>
                        <a:satMod val="190000"/>
                      </a:schemeClr>
                    </a:gs>
                    <a:gs pos="0">
                      <a:schemeClr val="accent6">
                        <a:tint val="77000"/>
                        <a:satMod val="18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chemeClr val="accent6">
                  <a:tint val="15000"/>
                  <a:satMod val="200000"/>
                </a:schemeClr>
              </a:solidFill>
              <a:effectLst>
                <a:outerShdw blurRad="50800" dist="40000" dir="5400000" algn="tl" rotWithShape="0">
                  <a:srgbClr val="000000">
                    <a:shade val="5000"/>
                    <a:satMod val="120000"/>
                    <a:alpha val="33000"/>
                  </a:srgbClr>
                </a:outerShdw>
              </a:effectLst>
            </a:rPr>
            <a:t> September 16, 2015</a:t>
          </a:r>
          <a:endParaRPr lang="en-US" sz="32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3800476</xdr:colOff>
      <xdr:row>0</xdr:row>
      <xdr:rowOff>85725</xdr:rowOff>
    </xdr:from>
    <xdr:to>
      <xdr:col>11</xdr:col>
      <xdr:colOff>609601</xdr:colOff>
      <xdr:row>2</xdr:row>
      <xdr:rowOff>76200</xdr:rowOff>
    </xdr:to>
    <xdr:sp macro="" textlink="">
      <xdr:nvSpPr>
        <xdr:cNvPr id="5121" name="WordArt 1"/>
        <xdr:cNvSpPr>
          <a:spLocks noChangeArrowheads="1" noChangeShapeType="1" noTextEdit="1"/>
        </xdr:cNvSpPr>
      </xdr:nvSpPr>
      <xdr:spPr bwMode="auto">
        <a:xfrm>
          <a:off x="4133851" y="85725"/>
          <a:ext cx="4686300" cy="4476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4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lgerian"/>
            </a:rPr>
            <a:t>Charge-BAsED</a:t>
          </a:r>
        </a:p>
      </xdr:txBody>
    </xdr:sp>
    <xdr:clientData/>
  </xdr:twoCellAnchor>
  <xdr:oneCellAnchor>
    <xdr:from>
      <xdr:col>2</xdr:col>
      <xdr:colOff>3514725</xdr:colOff>
      <xdr:row>2</xdr:row>
      <xdr:rowOff>133351</xdr:rowOff>
    </xdr:from>
    <xdr:ext cx="3524249" cy="400050"/>
    <xdr:sp macro="" textlink="">
      <xdr:nvSpPr>
        <xdr:cNvPr id="3" name="Rectangle 2"/>
        <xdr:cNvSpPr/>
      </xdr:nvSpPr>
      <xdr:spPr>
        <a:xfrm>
          <a:off x="4181475" y="590551"/>
          <a:ext cx="3524249" cy="400050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endParaRPr lang="en-US" sz="2000" b="0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solidFill>
              <a:srgbClr val="C00000"/>
            </a:solidFill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  <a:latin typeface="Arial Unicode MS" pitchFamily="34" charset="-128"/>
            <a:ea typeface="Arial Unicode MS" pitchFamily="34" charset="-128"/>
            <a:cs typeface="Arial Unicode MS" pitchFamily="34" charset="-128"/>
          </a:endParaRPr>
        </a:p>
      </xdr:txBody>
    </xdr:sp>
    <xdr:clientData/>
  </xdr:oneCellAnchor>
  <xdr:oneCellAnchor>
    <xdr:from>
      <xdr:col>8</xdr:col>
      <xdr:colOff>28575</xdr:colOff>
      <xdr:row>2</xdr:row>
      <xdr:rowOff>114839</xdr:rowOff>
    </xdr:from>
    <xdr:ext cx="4342651" cy="530658"/>
    <xdr:sp macro="" textlink="">
      <xdr:nvSpPr>
        <xdr:cNvPr id="4" name="Rectangle 3"/>
        <xdr:cNvSpPr/>
      </xdr:nvSpPr>
      <xdr:spPr>
        <a:xfrm>
          <a:off x="7048500" y="572039"/>
          <a:ext cx="4342651" cy="53065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2800" b="1" cap="none" spc="0">
              <a:ln w="31550" cmpd="sng">
                <a:gradFill>
                  <a:gsLst>
                    <a:gs pos="70000">
                      <a:schemeClr val="accent6">
                        <a:shade val="50000"/>
                        <a:satMod val="190000"/>
                      </a:schemeClr>
                    </a:gs>
                    <a:gs pos="0">
                      <a:schemeClr val="accent6">
                        <a:tint val="77000"/>
                        <a:satMod val="18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chemeClr val="accent6">
                  <a:tint val="15000"/>
                  <a:satMod val="200000"/>
                </a:schemeClr>
              </a:solidFill>
              <a:effectLst>
                <a:outerShdw blurRad="50800" dist="40000" dir="5400000" algn="tl" rotWithShape="0">
                  <a:srgbClr val="000000">
                    <a:shade val="5000"/>
                    <a:satMod val="120000"/>
                    <a:alpha val="33000"/>
                  </a:srgbClr>
                </a:outerShdw>
              </a:effectLst>
            </a:rPr>
            <a:t>DRAFT: September 16, 2015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3581400</xdr:colOff>
      <xdr:row>0</xdr:row>
      <xdr:rowOff>47625</xdr:rowOff>
    </xdr:from>
    <xdr:to>
      <xdr:col>5</xdr:col>
      <xdr:colOff>219075</xdr:colOff>
      <xdr:row>3</xdr:row>
      <xdr:rowOff>28575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3914775" y="47625"/>
          <a:ext cx="2819400" cy="6381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4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lgerian"/>
            </a:rPr>
            <a:t>Charge-BAsED</a:t>
          </a:r>
        </a:p>
      </xdr:txBody>
    </xdr:sp>
    <xdr:clientData/>
  </xdr:twoCellAnchor>
  <xdr:oneCellAnchor>
    <xdr:from>
      <xdr:col>5</xdr:col>
      <xdr:colOff>314325</xdr:colOff>
      <xdr:row>0</xdr:row>
      <xdr:rowOff>57151</xdr:rowOff>
    </xdr:from>
    <xdr:ext cx="3525327" cy="898642"/>
    <xdr:sp macro="" textlink="">
      <xdr:nvSpPr>
        <xdr:cNvPr id="3" name="Rectangle 2"/>
        <xdr:cNvSpPr/>
      </xdr:nvSpPr>
      <xdr:spPr>
        <a:xfrm>
          <a:off x="6829425" y="57151"/>
          <a:ext cx="3525327" cy="898642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en-US" sz="3000" b="1" cap="none" spc="0">
              <a:ln w="31550" cmpd="sng">
                <a:gradFill>
                  <a:gsLst>
                    <a:gs pos="70000">
                      <a:schemeClr val="accent6">
                        <a:shade val="50000"/>
                        <a:satMod val="190000"/>
                      </a:schemeClr>
                    </a:gs>
                    <a:gs pos="0">
                      <a:schemeClr val="accent6">
                        <a:tint val="77000"/>
                        <a:satMod val="18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chemeClr val="accent6">
                  <a:tint val="15000"/>
                  <a:satMod val="200000"/>
                </a:schemeClr>
              </a:solidFill>
              <a:effectLst>
                <a:outerShdw blurRad="50800" dist="40000" dir="5400000" algn="tl" rotWithShape="0">
                  <a:srgbClr val="000000">
                    <a:shade val="5000"/>
                    <a:satMod val="120000"/>
                    <a:alpha val="33000"/>
                  </a:srgbClr>
                </a:outerShdw>
              </a:effectLst>
            </a:rPr>
            <a:t>DRAFT:</a:t>
          </a:r>
        </a:p>
        <a:p>
          <a:pPr algn="ctr"/>
          <a:r>
            <a:rPr lang="en-US" sz="3000" b="1" cap="none" spc="0">
              <a:ln w="31550" cmpd="sng">
                <a:gradFill>
                  <a:gsLst>
                    <a:gs pos="70000">
                      <a:schemeClr val="accent6">
                        <a:shade val="50000"/>
                        <a:satMod val="190000"/>
                      </a:schemeClr>
                    </a:gs>
                    <a:gs pos="0">
                      <a:schemeClr val="accent6">
                        <a:tint val="77000"/>
                        <a:satMod val="18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chemeClr val="accent6">
                  <a:tint val="15000"/>
                  <a:satMod val="200000"/>
                </a:schemeClr>
              </a:solidFill>
              <a:effectLst>
                <a:outerShdw blurRad="50800" dist="40000" dir="5400000" algn="tl" rotWithShape="0">
                  <a:srgbClr val="000000">
                    <a:shade val="5000"/>
                    <a:satMod val="120000"/>
                    <a:alpha val="33000"/>
                  </a:srgbClr>
                </a:outerShdw>
              </a:effectLst>
            </a:rPr>
            <a:t>September 16, 2015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O517"/>
  <sheetViews>
    <sheetView topLeftCell="K1" workbookViewId="0">
      <selection activeCell="S2" sqref="S2"/>
    </sheetView>
  </sheetViews>
  <sheetFormatPr defaultRowHeight="12.75" x14ac:dyDescent="0.2"/>
  <cols>
    <col min="1" max="1" width="5" style="1" customWidth="1"/>
    <col min="2" max="2" width="34.42578125" style="1" customWidth="1"/>
    <col min="3" max="3" width="8.85546875" style="1" customWidth="1"/>
    <col min="4" max="4" width="11.42578125" style="1" customWidth="1"/>
    <col min="5" max="5" width="7.7109375" style="1" customWidth="1"/>
    <col min="6" max="6" width="8" style="1" customWidth="1"/>
    <col min="7" max="8" width="14" style="1" customWidth="1"/>
    <col min="9" max="9" width="14.140625" style="1" customWidth="1"/>
    <col min="10" max="10" width="14" style="1" customWidth="1"/>
    <col min="11" max="11" width="13.85546875" style="2" customWidth="1"/>
    <col min="12" max="12" width="13.7109375" style="2" customWidth="1"/>
    <col min="13" max="13" width="10.140625" style="1" customWidth="1"/>
    <col min="14" max="14" width="11" style="1" customWidth="1"/>
    <col min="15" max="15" width="9.42578125" style="1" customWidth="1"/>
    <col min="16" max="16" width="12.28515625" style="2" customWidth="1"/>
    <col min="17" max="17" width="9.5703125" style="2" customWidth="1"/>
    <col min="18" max="18" width="12.7109375" style="2" customWidth="1"/>
    <col min="19" max="19" width="10.85546875" style="2" customWidth="1"/>
    <col min="20" max="20" width="12" style="3" customWidth="1"/>
    <col min="21" max="21" width="8.140625" style="1" customWidth="1"/>
    <col min="22" max="22" width="13.7109375" style="3" customWidth="1"/>
    <col min="23" max="25" width="13.5703125" style="3" customWidth="1"/>
    <col min="26" max="26" width="10.5703125" style="1" customWidth="1"/>
    <col min="27" max="27" width="11.7109375" style="4" customWidth="1"/>
    <col min="28" max="28" width="7.5703125" style="3" customWidth="1"/>
    <col min="29" max="31" width="6.5703125" style="3" customWidth="1"/>
    <col min="32" max="34" width="7.7109375" style="3" customWidth="1"/>
    <col min="35" max="35" width="10.7109375" style="4" customWidth="1"/>
    <col min="36" max="36" width="7.7109375" style="3" customWidth="1"/>
    <col min="37" max="37" width="10.7109375" style="4" customWidth="1"/>
    <col min="38" max="38" width="7.7109375" style="3" customWidth="1"/>
    <col min="39" max="39" width="10.7109375" style="4" customWidth="1"/>
    <col min="40" max="40" width="7.7109375" style="3" customWidth="1"/>
    <col min="41" max="41" width="10.7109375" style="4" customWidth="1"/>
  </cols>
  <sheetData>
    <row r="1" spans="1:41" x14ac:dyDescent="0.2">
      <c r="A1" s="1" t="s">
        <v>146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2" t="s">
        <v>31</v>
      </c>
      <c r="L1" s="2" t="s">
        <v>32</v>
      </c>
      <c r="M1" s="1" t="s">
        <v>33</v>
      </c>
      <c r="N1" s="1" t="s">
        <v>34</v>
      </c>
      <c r="O1" s="1" t="s">
        <v>35</v>
      </c>
      <c r="P1" s="2" t="s">
        <v>36</v>
      </c>
      <c r="Q1" s="2" t="s">
        <v>37</v>
      </c>
      <c r="R1" s="2" t="s">
        <v>38</v>
      </c>
      <c r="S1" s="2" t="s">
        <v>39</v>
      </c>
      <c r="T1" s="3" t="s">
        <v>40</v>
      </c>
      <c r="U1" s="1" t="s">
        <v>41</v>
      </c>
      <c r="V1" s="3" t="s">
        <v>42</v>
      </c>
      <c r="W1" s="3" t="s">
        <v>43</v>
      </c>
      <c r="Z1" s="1" t="s">
        <v>44</v>
      </c>
      <c r="AA1" s="4" t="s">
        <v>45</v>
      </c>
      <c r="AB1" s="3" t="s">
        <v>46</v>
      </c>
      <c r="AC1" s="3" t="s">
        <v>47</v>
      </c>
      <c r="AD1" s="3" t="s">
        <v>48</v>
      </c>
      <c r="AE1" s="3" t="s">
        <v>49</v>
      </c>
      <c r="AF1" s="3" t="s">
        <v>50</v>
      </c>
      <c r="AG1" s="3" t="s">
        <v>51</v>
      </c>
      <c r="AH1" s="3" t="s">
        <v>52</v>
      </c>
      <c r="AI1" s="4" t="s">
        <v>53</v>
      </c>
      <c r="AJ1" s="3" t="s">
        <v>54</v>
      </c>
      <c r="AK1" s="4" t="s">
        <v>55</v>
      </c>
      <c r="AL1" s="3" t="s">
        <v>56</v>
      </c>
      <c r="AM1" s="4" t="s">
        <v>57</v>
      </c>
      <c r="AN1" s="3" t="s">
        <v>58</v>
      </c>
      <c r="AO1" s="4" t="s">
        <v>59</v>
      </c>
    </row>
    <row r="2" spans="1:41" x14ac:dyDescent="0.2">
      <c r="A2" s="1" t="s">
        <v>405</v>
      </c>
      <c r="B2" s="1" t="s">
        <v>406</v>
      </c>
      <c r="C2" s="1" t="s">
        <v>407</v>
      </c>
      <c r="D2" s="1" t="b">
        <v>0</v>
      </c>
      <c r="E2" s="1">
        <v>44</v>
      </c>
      <c r="F2" s="1">
        <v>1</v>
      </c>
      <c r="G2" s="1">
        <v>40914</v>
      </c>
      <c r="H2" s="1">
        <v>29820</v>
      </c>
      <c r="I2" s="1">
        <v>14828</v>
      </c>
      <c r="J2" s="1">
        <v>12398</v>
      </c>
      <c r="K2" s="2">
        <v>9.8000000000000007</v>
      </c>
      <c r="L2" s="2">
        <v>8.8000000000000007</v>
      </c>
      <c r="M2" s="1">
        <v>44</v>
      </c>
      <c r="N2" s="1">
        <v>14378</v>
      </c>
      <c r="O2" s="1">
        <v>10738</v>
      </c>
      <c r="P2" s="2">
        <v>9.8000000000000007</v>
      </c>
      <c r="Q2" s="2">
        <v>8.8000000000000007</v>
      </c>
      <c r="R2" s="2">
        <v>6.6</v>
      </c>
      <c r="S2" s="2">
        <v>6.6</v>
      </c>
      <c r="T2" s="3">
        <v>0</v>
      </c>
      <c r="U2" s="1">
        <v>33</v>
      </c>
      <c r="V2" s="3">
        <v>4.3365</v>
      </c>
      <c r="W2" s="3">
        <v>4.3365</v>
      </c>
      <c r="Z2" s="1">
        <v>27</v>
      </c>
      <c r="AA2" s="4">
        <v>38880.120000000003</v>
      </c>
      <c r="AB2" s="3">
        <v>4.5054999999999996</v>
      </c>
      <c r="AC2" s="3">
        <v>2.9184000000000001</v>
      </c>
      <c r="AD2" s="3">
        <v>3.4843999999999999</v>
      </c>
      <c r="AE2" s="3">
        <v>4.8625999999999996</v>
      </c>
      <c r="AF2" s="3">
        <v>5.3093000000000004</v>
      </c>
      <c r="AG2" s="3">
        <v>3.8935</v>
      </c>
      <c r="AH2" s="3">
        <v>4.9044999999999996</v>
      </c>
      <c r="AI2" s="4">
        <v>1706.11</v>
      </c>
      <c r="AJ2" s="3">
        <v>4.9309000000000003</v>
      </c>
      <c r="AK2" s="4">
        <v>1690.78</v>
      </c>
      <c r="AL2" s="3">
        <v>4.1914999999999996</v>
      </c>
      <c r="AM2" s="4">
        <v>1723.6</v>
      </c>
      <c r="AN2" s="3">
        <v>4.6535000000000002</v>
      </c>
      <c r="AO2" s="4">
        <v>1985.49</v>
      </c>
    </row>
    <row r="3" spans="1:41" x14ac:dyDescent="0.2">
      <c r="A3" s="1" t="s">
        <v>408</v>
      </c>
      <c r="B3" s="1" t="s">
        <v>409</v>
      </c>
      <c r="C3" s="1" t="s">
        <v>410</v>
      </c>
      <c r="D3" s="1" t="b">
        <v>0</v>
      </c>
      <c r="E3" s="1">
        <v>14</v>
      </c>
      <c r="F3" s="1">
        <v>0</v>
      </c>
      <c r="G3" s="1">
        <v>53262</v>
      </c>
      <c r="H3" s="1">
        <v>39578</v>
      </c>
      <c r="I3" s="1">
        <v>14054</v>
      </c>
      <c r="J3" s="1">
        <v>10545</v>
      </c>
      <c r="K3" s="2">
        <v>8.8000000000000007</v>
      </c>
      <c r="L3" s="2">
        <v>6.7</v>
      </c>
      <c r="M3" s="1">
        <v>14</v>
      </c>
      <c r="N3" s="1">
        <v>13790</v>
      </c>
      <c r="O3" s="1">
        <v>9968</v>
      </c>
      <c r="P3" s="2">
        <v>8.8000000000000007</v>
      </c>
      <c r="Q3" s="2">
        <v>6.7</v>
      </c>
      <c r="R3" s="2">
        <v>6</v>
      </c>
      <c r="S3" s="2">
        <v>7.1</v>
      </c>
      <c r="T3" s="3">
        <v>0</v>
      </c>
      <c r="U3" s="1">
        <v>31</v>
      </c>
      <c r="V3" s="3">
        <v>4.1592000000000002</v>
      </c>
      <c r="W3" s="3">
        <v>5.6219999999999999</v>
      </c>
      <c r="Z3" s="1">
        <v>40</v>
      </c>
      <c r="AA3" s="4">
        <v>58753.02</v>
      </c>
      <c r="AB3" s="3">
        <v>13.595599999999999</v>
      </c>
      <c r="AC3" s="3">
        <v>6.8358999999999996</v>
      </c>
      <c r="AD3" s="3">
        <v>6.1231</v>
      </c>
      <c r="AE3" s="3">
        <v>5.3563000000000001</v>
      </c>
      <c r="AF3" s="3">
        <v>5.4508000000000001</v>
      </c>
      <c r="AG3" s="3">
        <v>5.4901999999999997</v>
      </c>
      <c r="AH3" s="3">
        <v>5.7973999999999997</v>
      </c>
      <c r="AI3" s="4">
        <v>1758.77</v>
      </c>
      <c r="AJ3" s="3">
        <v>5.6048</v>
      </c>
      <c r="AK3" s="4">
        <v>1759.77</v>
      </c>
      <c r="AL3" s="3">
        <v>5.2553999999999998</v>
      </c>
      <c r="AM3" s="4">
        <v>1533.67</v>
      </c>
      <c r="AN3" s="3">
        <v>6.0330000000000004</v>
      </c>
      <c r="AO3" s="4">
        <v>2392.81</v>
      </c>
    </row>
    <row r="4" spans="1:41" x14ac:dyDescent="0.2">
      <c r="A4" s="1" t="s">
        <v>411</v>
      </c>
      <c r="B4" s="1" t="s">
        <v>412</v>
      </c>
      <c r="C4" s="1" t="s">
        <v>407</v>
      </c>
      <c r="D4" s="1" t="b">
        <v>0</v>
      </c>
      <c r="E4" s="1">
        <v>62</v>
      </c>
      <c r="F4" s="1">
        <v>2</v>
      </c>
      <c r="G4" s="1">
        <v>35984</v>
      </c>
      <c r="H4" s="1">
        <v>41664</v>
      </c>
      <c r="I4" s="1">
        <v>11179</v>
      </c>
      <c r="J4" s="1">
        <v>13897</v>
      </c>
      <c r="K4" s="2">
        <v>9.1999999999999993</v>
      </c>
      <c r="L4" s="2">
        <v>13.9</v>
      </c>
      <c r="M4" s="1">
        <v>62</v>
      </c>
      <c r="N4" s="1">
        <v>10114</v>
      </c>
      <c r="O4" s="1">
        <v>9703</v>
      </c>
      <c r="P4" s="2">
        <v>9.1999999999999993</v>
      </c>
      <c r="Q4" s="2">
        <v>13.9</v>
      </c>
      <c r="R4" s="2">
        <v>4.8</v>
      </c>
      <c r="S4" s="2">
        <v>4.8</v>
      </c>
      <c r="T4" s="3">
        <v>0</v>
      </c>
      <c r="U4" s="1">
        <v>54</v>
      </c>
      <c r="V4" s="3">
        <v>3.0503999999999998</v>
      </c>
      <c r="W4" s="3">
        <v>3.0503999999999998</v>
      </c>
      <c r="Z4" s="1">
        <v>36</v>
      </c>
      <c r="AA4" s="4">
        <v>38139.18</v>
      </c>
      <c r="AB4" s="3">
        <v>5.0457000000000001</v>
      </c>
      <c r="AC4" s="3">
        <v>2.9693999999999998</v>
      </c>
      <c r="AD4" s="3">
        <v>2.2206000000000001</v>
      </c>
      <c r="AE4" s="3">
        <v>2.2208000000000001</v>
      </c>
      <c r="AF4" s="3">
        <v>3.1396000000000002</v>
      </c>
      <c r="AG4" s="3">
        <v>4.3537999999999997</v>
      </c>
      <c r="AH4" s="3">
        <v>2.9548999999999999</v>
      </c>
      <c r="AI4" s="4">
        <v>1835.56</v>
      </c>
      <c r="AJ4" s="3">
        <v>3.4283000000000001</v>
      </c>
      <c r="AK4" s="4">
        <v>1786.83</v>
      </c>
      <c r="AL4" s="3">
        <v>3.9180000000000001</v>
      </c>
      <c r="AM4" s="4">
        <v>1865.52</v>
      </c>
      <c r="AN4" s="3">
        <v>3.2734000000000001</v>
      </c>
      <c r="AO4" s="4">
        <v>1920.39</v>
      </c>
    </row>
    <row r="5" spans="1:41" x14ac:dyDescent="0.2">
      <c r="A5" s="1" t="s">
        <v>413</v>
      </c>
      <c r="B5" s="1" t="s">
        <v>414</v>
      </c>
      <c r="C5" s="1" t="s">
        <v>410</v>
      </c>
      <c r="D5" s="1" t="b">
        <v>0</v>
      </c>
      <c r="E5" s="1">
        <v>20</v>
      </c>
      <c r="F5" s="1">
        <v>1</v>
      </c>
      <c r="G5" s="1">
        <v>51172</v>
      </c>
      <c r="H5" s="1">
        <v>59218</v>
      </c>
      <c r="I5" s="1">
        <v>21365</v>
      </c>
      <c r="J5" s="1">
        <v>32990</v>
      </c>
      <c r="K5" s="2">
        <v>14.5</v>
      </c>
      <c r="L5" s="2">
        <v>23</v>
      </c>
      <c r="M5" s="1">
        <v>20</v>
      </c>
      <c r="N5" s="1">
        <v>18333</v>
      </c>
      <c r="O5" s="1">
        <v>23954</v>
      </c>
      <c r="P5" s="2">
        <v>14.5</v>
      </c>
      <c r="Q5" s="2">
        <v>23</v>
      </c>
      <c r="R5" s="2">
        <v>7.4</v>
      </c>
      <c r="S5" s="2">
        <v>4.5999999999999996</v>
      </c>
      <c r="T5" s="3">
        <v>0</v>
      </c>
      <c r="U5" s="1">
        <v>100</v>
      </c>
      <c r="V5" s="3">
        <v>5.5293999999999999</v>
      </c>
      <c r="W5" s="3">
        <v>3.6861000000000002</v>
      </c>
      <c r="Z5" s="1">
        <v>24</v>
      </c>
      <c r="AA5" s="4">
        <v>36657.980000000003</v>
      </c>
      <c r="AB5" s="3">
        <v>3.3997000000000002</v>
      </c>
      <c r="AC5" s="3">
        <v>3.3544999999999998</v>
      </c>
      <c r="AD5" s="3">
        <v>3.2357999999999998</v>
      </c>
      <c r="AE5" s="3">
        <v>3.1278999999999999</v>
      </c>
      <c r="AF5" s="3">
        <v>3.1829000000000001</v>
      </c>
      <c r="AG5" s="3">
        <v>3.6785999999999999</v>
      </c>
      <c r="AH5" s="3">
        <v>3.8464999999999998</v>
      </c>
      <c r="AI5" s="4">
        <v>1730.26</v>
      </c>
      <c r="AJ5" s="3">
        <v>3.7599</v>
      </c>
      <c r="AK5" s="4">
        <v>1689.36</v>
      </c>
      <c r="AL5" s="3">
        <v>3.9367000000000001</v>
      </c>
      <c r="AM5" s="4">
        <v>2180.4499999999998</v>
      </c>
      <c r="AN5" s="3">
        <v>3.9556</v>
      </c>
      <c r="AO5" s="4">
        <v>2421.52</v>
      </c>
    </row>
    <row r="6" spans="1:41" x14ac:dyDescent="0.2">
      <c r="A6" s="1" t="s">
        <v>415</v>
      </c>
      <c r="B6" s="1" t="s">
        <v>416</v>
      </c>
      <c r="C6" s="1" t="s">
        <v>407</v>
      </c>
      <c r="D6" s="1" t="b">
        <v>0</v>
      </c>
      <c r="E6" s="1">
        <v>26</v>
      </c>
      <c r="F6" s="1">
        <v>0</v>
      </c>
      <c r="G6" s="1">
        <v>16252</v>
      </c>
      <c r="H6" s="1">
        <v>9649</v>
      </c>
      <c r="I6" s="1">
        <v>5260</v>
      </c>
      <c r="J6" s="1">
        <v>3970</v>
      </c>
      <c r="K6" s="2">
        <v>3</v>
      </c>
      <c r="L6" s="2">
        <v>3.4</v>
      </c>
      <c r="M6" s="1">
        <v>26</v>
      </c>
      <c r="N6" s="1">
        <v>5096</v>
      </c>
      <c r="O6" s="1">
        <v>3197</v>
      </c>
      <c r="P6" s="2">
        <v>3</v>
      </c>
      <c r="Q6" s="2">
        <v>3.4</v>
      </c>
      <c r="R6" s="2">
        <v>2</v>
      </c>
      <c r="S6" s="2">
        <v>2</v>
      </c>
      <c r="T6" s="3">
        <v>0</v>
      </c>
      <c r="U6" s="1">
        <v>23</v>
      </c>
      <c r="V6" s="3">
        <v>1.5369999999999999</v>
      </c>
      <c r="W6" s="3">
        <v>1.5369999999999999</v>
      </c>
      <c r="Z6" s="1">
        <v>10</v>
      </c>
      <c r="AA6" s="4">
        <v>12961.8</v>
      </c>
      <c r="AB6" s="3">
        <v>2.1779000000000002</v>
      </c>
      <c r="AC6" s="3">
        <v>1.8914</v>
      </c>
      <c r="AD6" s="3">
        <v>1.8657999999999999</v>
      </c>
      <c r="AE6" s="3">
        <v>2.2021999999999999</v>
      </c>
      <c r="AF6" s="3">
        <v>2.2408000000000001</v>
      </c>
      <c r="AG6" s="3">
        <v>2.2109999999999999</v>
      </c>
      <c r="AH6" s="3">
        <v>1.8288</v>
      </c>
      <c r="AI6" s="4">
        <v>1704.05</v>
      </c>
      <c r="AJ6" s="3">
        <v>1.7486999999999999</v>
      </c>
      <c r="AK6" s="4">
        <v>1822.84</v>
      </c>
      <c r="AL6" s="3">
        <v>1.6588000000000001</v>
      </c>
      <c r="AM6" s="4">
        <v>1800.79</v>
      </c>
      <c r="AN6" s="3">
        <v>1.6494</v>
      </c>
      <c r="AO6" s="4">
        <v>2322.36</v>
      </c>
    </row>
    <row r="7" spans="1:41" x14ac:dyDescent="0.2">
      <c r="A7" s="1" t="s">
        <v>417</v>
      </c>
      <c r="B7" s="1" t="s">
        <v>418</v>
      </c>
      <c r="C7" s="1" t="s">
        <v>410</v>
      </c>
      <c r="D7" s="1" t="b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2">
        <v>0</v>
      </c>
      <c r="L7" s="2">
        <v>0</v>
      </c>
      <c r="M7" s="1">
        <v>0</v>
      </c>
      <c r="N7" s="1">
        <v>0</v>
      </c>
      <c r="O7" s="1">
        <v>0</v>
      </c>
      <c r="P7" s="2">
        <v>0</v>
      </c>
      <c r="Q7" s="2">
        <v>0</v>
      </c>
      <c r="R7" s="2">
        <v>0</v>
      </c>
      <c r="S7" s="2">
        <v>2.1</v>
      </c>
      <c r="T7" s="3">
        <v>0</v>
      </c>
      <c r="U7" s="1">
        <v>999</v>
      </c>
      <c r="V7" s="3">
        <v>0</v>
      </c>
      <c r="W7" s="3">
        <v>1.4583999999999999</v>
      </c>
      <c r="Z7" s="1">
        <v>6</v>
      </c>
      <c r="AA7" s="4">
        <v>10775.56</v>
      </c>
      <c r="AB7" s="3">
        <v>0.69710000000000005</v>
      </c>
      <c r="AC7" s="3">
        <v>1.0271999999999999</v>
      </c>
      <c r="AD7" s="3">
        <v>0.78539999999999999</v>
      </c>
      <c r="AE7" s="3">
        <v>1.1571</v>
      </c>
      <c r="AF7" s="3">
        <v>1.5498000000000001</v>
      </c>
      <c r="AG7" s="3">
        <v>1.1306</v>
      </c>
      <c r="AH7" s="3">
        <v>0.98629999999999995</v>
      </c>
      <c r="AI7" s="4">
        <v>1715.5</v>
      </c>
      <c r="AJ7" s="3">
        <v>0.96430000000000005</v>
      </c>
      <c r="AK7" s="4">
        <v>1675.31</v>
      </c>
      <c r="AL7" s="3">
        <v>1.4227000000000001</v>
      </c>
      <c r="AM7" s="4">
        <v>1838.67</v>
      </c>
      <c r="AN7" s="3">
        <v>1.5649999999999999</v>
      </c>
      <c r="AO7" s="4">
        <v>2098.59</v>
      </c>
    </row>
    <row r="8" spans="1:41" x14ac:dyDescent="0.2">
      <c r="A8" s="1" t="s">
        <v>419</v>
      </c>
      <c r="B8" s="1" t="s">
        <v>420</v>
      </c>
      <c r="C8" s="1" t="s">
        <v>407</v>
      </c>
      <c r="D8" s="1" t="b">
        <v>0</v>
      </c>
      <c r="E8" s="1">
        <v>20</v>
      </c>
      <c r="F8" s="1">
        <v>0</v>
      </c>
      <c r="G8" s="1">
        <v>19211</v>
      </c>
      <c r="H8" s="1">
        <v>10218</v>
      </c>
      <c r="I8" s="1">
        <v>5874</v>
      </c>
      <c r="J8" s="1">
        <v>2543</v>
      </c>
      <c r="K8" s="2">
        <v>4.4000000000000004</v>
      </c>
      <c r="L8" s="2">
        <v>2.7</v>
      </c>
      <c r="M8" s="1">
        <v>20</v>
      </c>
      <c r="N8" s="1">
        <v>6019</v>
      </c>
      <c r="O8" s="1">
        <v>2731</v>
      </c>
      <c r="P8" s="2">
        <v>4.4000000000000004</v>
      </c>
      <c r="Q8" s="2">
        <v>2.7</v>
      </c>
      <c r="R8" s="2">
        <v>3.7</v>
      </c>
      <c r="S8" s="2">
        <v>3.7</v>
      </c>
      <c r="T8" s="3">
        <v>0</v>
      </c>
      <c r="U8" s="1">
        <v>12</v>
      </c>
      <c r="V8" s="3">
        <v>1.8153999999999999</v>
      </c>
      <c r="W8" s="3">
        <v>1.9967999999999999</v>
      </c>
      <c r="Z8" s="1">
        <v>10</v>
      </c>
      <c r="AA8" s="4">
        <v>10807.42</v>
      </c>
      <c r="AB8" s="3">
        <v>7.4649999999999999</v>
      </c>
      <c r="AC8" s="3">
        <v>3.3365999999999998</v>
      </c>
      <c r="AD8" s="3">
        <v>1.5428999999999999</v>
      </c>
      <c r="AE8" s="3">
        <v>1.7723</v>
      </c>
      <c r="AF8" s="3">
        <v>1.946</v>
      </c>
      <c r="AG8" s="3">
        <v>2.3698999999999999</v>
      </c>
      <c r="AH8" s="3">
        <v>3.0394999999999999</v>
      </c>
      <c r="AI8" s="4">
        <v>1300.01</v>
      </c>
      <c r="AJ8" s="3">
        <v>3.3820999999999999</v>
      </c>
      <c r="AK8" s="4">
        <v>1355.96</v>
      </c>
      <c r="AL8" s="3">
        <v>2.9803000000000002</v>
      </c>
      <c r="AM8" s="4">
        <v>1617.71</v>
      </c>
      <c r="AN8" s="3">
        <v>2.1427999999999998</v>
      </c>
      <c r="AO8" s="4">
        <v>1630.84</v>
      </c>
    </row>
    <row r="9" spans="1:41" x14ac:dyDescent="0.2">
      <c r="A9" s="1" t="s">
        <v>421</v>
      </c>
      <c r="B9" s="1" t="s">
        <v>422</v>
      </c>
      <c r="C9" s="1" t="s">
        <v>407</v>
      </c>
      <c r="D9" s="1" t="b">
        <v>0</v>
      </c>
      <c r="E9" s="1">
        <v>11</v>
      </c>
      <c r="F9" s="1">
        <v>0</v>
      </c>
      <c r="G9" s="1">
        <v>21807</v>
      </c>
      <c r="H9" s="1">
        <v>8199</v>
      </c>
      <c r="I9" s="1">
        <v>7631</v>
      </c>
      <c r="J9" s="1">
        <v>2810</v>
      </c>
      <c r="K9" s="2">
        <v>3.2</v>
      </c>
      <c r="L9" s="2">
        <v>1.3</v>
      </c>
      <c r="M9" s="1">
        <v>11</v>
      </c>
      <c r="N9" s="1">
        <v>7714</v>
      </c>
      <c r="O9" s="1">
        <v>2954</v>
      </c>
      <c r="P9" s="2">
        <v>3.2</v>
      </c>
      <c r="Q9" s="2">
        <v>1.3</v>
      </c>
      <c r="R9" s="2">
        <v>2.9</v>
      </c>
      <c r="S9" s="2">
        <v>2.9</v>
      </c>
      <c r="T9" s="3">
        <v>0</v>
      </c>
      <c r="U9" s="1">
        <v>9</v>
      </c>
      <c r="V9" s="3">
        <v>2.3266</v>
      </c>
      <c r="W9" s="3">
        <v>1.9967999999999999</v>
      </c>
      <c r="Z9" s="1">
        <v>6</v>
      </c>
      <c r="AA9" s="4">
        <v>13082.4</v>
      </c>
      <c r="AB9" s="3">
        <v>1.1880999999999999</v>
      </c>
      <c r="AC9" s="3">
        <v>1.3019000000000001</v>
      </c>
      <c r="AD9" s="3">
        <v>1.0935999999999999</v>
      </c>
      <c r="AE9" s="3">
        <v>1.6092</v>
      </c>
      <c r="AF9" s="3">
        <v>1.7556</v>
      </c>
      <c r="AG9" s="3">
        <v>1.4621</v>
      </c>
      <c r="AH9" s="3">
        <v>1.6093</v>
      </c>
      <c r="AI9" s="4">
        <v>1999.36</v>
      </c>
      <c r="AJ9" s="3">
        <v>1.9581</v>
      </c>
      <c r="AK9" s="4">
        <v>1759.59</v>
      </c>
      <c r="AL9" s="3">
        <v>2.0118999999999998</v>
      </c>
      <c r="AM9" s="4">
        <v>1560.08</v>
      </c>
      <c r="AN9" s="3">
        <v>2.1427999999999998</v>
      </c>
      <c r="AO9" s="4">
        <v>2080.73</v>
      </c>
    </row>
    <row r="10" spans="1:41" x14ac:dyDescent="0.2">
      <c r="A10" s="1" t="s">
        <v>423</v>
      </c>
      <c r="B10" s="1" t="s">
        <v>424</v>
      </c>
      <c r="C10" s="1" t="s">
        <v>410</v>
      </c>
      <c r="D10" s="1" t="b">
        <v>0</v>
      </c>
      <c r="E10" s="1">
        <v>9</v>
      </c>
      <c r="F10" s="1">
        <v>1</v>
      </c>
      <c r="G10" s="1">
        <v>15811</v>
      </c>
      <c r="H10" s="1">
        <v>14517</v>
      </c>
      <c r="I10" s="1">
        <v>5987</v>
      </c>
      <c r="J10" s="1">
        <v>6567</v>
      </c>
      <c r="K10" s="2">
        <v>10.9</v>
      </c>
      <c r="L10" s="2">
        <v>12.7</v>
      </c>
      <c r="M10" s="1">
        <v>9</v>
      </c>
      <c r="N10" s="1">
        <v>5507</v>
      </c>
      <c r="O10" s="1">
        <v>5349</v>
      </c>
      <c r="P10" s="2">
        <v>10.9</v>
      </c>
      <c r="Q10" s="2">
        <v>12.7</v>
      </c>
      <c r="R10" s="2">
        <v>6.5</v>
      </c>
      <c r="S10" s="2">
        <v>3.7</v>
      </c>
      <c r="T10" s="3">
        <v>0</v>
      </c>
      <c r="U10" s="1">
        <v>55</v>
      </c>
      <c r="V10" s="3">
        <v>1.6609</v>
      </c>
      <c r="W10" s="3">
        <v>1.8388</v>
      </c>
      <c r="Z10" s="1">
        <v>28</v>
      </c>
      <c r="AA10" s="4">
        <v>26307.48</v>
      </c>
      <c r="AB10" s="3">
        <v>2.3189000000000002</v>
      </c>
      <c r="AC10" s="3">
        <v>2.0198999999999998</v>
      </c>
      <c r="AD10" s="3">
        <v>1.6627000000000001</v>
      </c>
      <c r="AE10" s="3">
        <v>0.72960000000000003</v>
      </c>
      <c r="AF10" s="3">
        <v>0.93110000000000004</v>
      </c>
      <c r="AG10" s="3">
        <v>2.0596999999999999</v>
      </c>
      <c r="AH10" s="3">
        <v>1.4587000000000001</v>
      </c>
      <c r="AI10" s="4">
        <v>827.34</v>
      </c>
      <c r="AJ10" s="3">
        <v>1.4056999999999999</v>
      </c>
      <c r="AK10" s="4">
        <v>814.06</v>
      </c>
      <c r="AL10" s="3">
        <v>1.43</v>
      </c>
      <c r="AM10" s="4">
        <v>995.13</v>
      </c>
      <c r="AN10" s="3">
        <v>1.9732000000000001</v>
      </c>
      <c r="AO10" s="4">
        <v>1501.77</v>
      </c>
    </row>
    <row r="11" spans="1:41" x14ac:dyDescent="0.2">
      <c r="A11" s="1" t="s">
        <v>425</v>
      </c>
      <c r="B11" s="1" t="s">
        <v>426</v>
      </c>
      <c r="C11" s="1" t="s">
        <v>407</v>
      </c>
      <c r="D11" s="1" t="b">
        <v>0</v>
      </c>
      <c r="E11" s="1">
        <v>37</v>
      </c>
      <c r="F11" s="1">
        <v>6</v>
      </c>
      <c r="G11" s="1">
        <v>14168</v>
      </c>
      <c r="H11" s="1">
        <v>11567</v>
      </c>
      <c r="I11" s="1">
        <v>5922</v>
      </c>
      <c r="J11" s="1">
        <v>4502</v>
      </c>
      <c r="K11" s="2">
        <v>6.6</v>
      </c>
      <c r="L11" s="2">
        <v>6.3</v>
      </c>
      <c r="M11" s="1">
        <v>37</v>
      </c>
      <c r="N11" s="1">
        <v>5657</v>
      </c>
      <c r="O11" s="1">
        <v>3824</v>
      </c>
      <c r="P11" s="2">
        <v>6.6</v>
      </c>
      <c r="Q11" s="2">
        <v>6.3</v>
      </c>
      <c r="R11" s="2">
        <v>4.7</v>
      </c>
      <c r="S11" s="2">
        <v>4.7</v>
      </c>
      <c r="T11" s="3">
        <v>0</v>
      </c>
      <c r="U11" s="1">
        <v>27</v>
      </c>
      <c r="V11" s="3">
        <v>1.7061999999999999</v>
      </c>
      <c r="W11" s="3">
        <v>1.7061999999999999</v>
      </c>
      <c r="Z11" s="1">
        <v>19</v>
      </c>
      <c r="AA11" s="4">
        <v>14655.88</v>
      </c>
      <c r="AB11" s="3">
        <v>1.6564000000000001</v>
      </c>
      <c r="AC11" s="3">
        <v>1.7230000000000001</v>
      </c>
      <c r="AD11" s="3">
        <v>1.6812</v>
      </c>
      <c r="AE11" s="3">
        <v>2.0987</v>
      </c>
      <c r="AF11" s="3">
        <v>1.6263000000000001</v>
      </c>
      <c r="AG11" s="3">
        <v>1.8863000000000001</v>
      </c>
      <c r="AH11" s="3">
        <v>1.7097</v>
      </c>
      <c r="AI11" s="4">
        <v>910.33</v>
      </c>
      <c r="AJ11" s="3">
        <v>1.6839999999999999</v>
      </c>
      <c r="AK11" s="4">
        <v>914.27</v>
      </c>
      <c r="AL11" s="3">
        <v>1.357</v>
      </c>
      <c r="AM11" s="4">
        <v>944.33</v>
      </c>
      <c r="AN11" s="3">
        <v>1.8309</v>
      </c>
      <c r="AO11" s="4">
        <v>1096.98</v>
      </c>
    </row>
    <row r="12" spans="1:41" x14ac:dyDescent="0.2">
      <c r="A12" s="1" t="s">
        <v>427</v>
      </c>
      <c r="B12" s="1" t="s">
        <v>428</v>
      </c>
      <c r="C12" s="1" t="s">
        <v>410</v>
      </c>
      <c r="D12" s="1" t="b">
        <v>0</v>
      </c>
      <c r="E12" s="1">
        <v>4</v>
      </c>
      <c r="F12" s="1">
        <v>2</v>
      </c>
      <c r="G12" s="1">
        <v>6531</v>
      </c>
      <c r="H12" s="1">
        <v>3989</v>
      </c>
      <c r="I12" s="1">
        <v>3106</v>
      </c>
      <c r="J12" s="1">
        <v>1512</v>
      </c>
      <c r="K12" s="2">
        <v>4.3</v>
      </c>
      <c r="L12" s="2">
        <v>2.5</v>
      </c>
      <c r="M12" s="1">
        <v>4</v>
      </c>
      <c r="N12" s="1">
        <v>3106</v>
      </c>
      <c r="O12" s="1">
        <v>1512</v>
      </c>
      <c r="P12" s="2">
        <v>4.3</v>
      </c>
      <c r="Q12" s="2">
        <v>2.5</v>
      </c>
      <c r="R12" s="2">
        <v>3.4</v>
      </c>
      <c r="S12" s="2">
        <v>2.5</v>
      </c>
      <c r="T12" s="3">
        <v>0</v>
      </c>
      <c r="U12" s="1">
        <v>999</v>
      </c>
      <c r="V12" s="3">
        <v>0.93679999999999997</v>
      </c>
      <c r="W12" s="3">
        <v>1.1331</v>
      </c>
      <c r="Z12" s="1">
        <v>9</v>
      </c>
      <c r="AA12" s="4">
        <v>9941.41</v>
      </c>
      <c r="AB12" s="3">
        <v>1.8855999999999999</v>
      </c>
      <c r="AC12" s="3">
        <v>1.7230000000000001</v>
      </c>
      <c r="AD12" s="3">
        <v>1.6812</v>
      </c>
      <c r="AE12" s="3">
        <v>1.1725000000000001</v>
      </c>
      <c r="AF12" s="3">
        <v>1.1095999999999999</v>
      </c>
      <c r="AG12" s="3">
        <v>1.2438</v>
      </c>
      <c r="AH12" s="3">
        <v>1.1415</v>
      </c>
      <c r="AI12" s="4">
        <v>1063.6300000000001</v>
      </c>
      <c r="AJ12" s="3">
        <v>1.1195999999999999</v>
      </c>
      <c r="AK12" s="4">
        <v>1080.6199999999999</v>
      </c>
      <c r="AL12" s="3">
        <v>1.2693000000000001</v>
      </c>
      <c r="AM12" s="4">
        <v>1187.8900000000001</v>
      </c>
      <c r="AN12" s="3">
        <v>1.2159</v>
      </c>
      <c r="AO12" s="4">
        <v>1369.59</v>
      </c>
    </row>
    <row r="13" spans="1:41" x14ac:dyDescent="0.2">
      <c r="A13" s="1" t="s">
        <v>430</v>
      </c>
      <c r="B13" s="1" t="s">
        <v>431</v>
      </c>
      <c r="C13" s="1" t="s">
        <v>410</v>
      </c>
      <c r="D13" s="1" t="b">
        <v>0</v>
      </c>
      <c r="E13" s="1">
        <v>31</v>
      </c>
      <c r="F13" s="1">
        <v>6</v>
      </c>
      <c r="G13" s="1">
        <v>7240</v>
      </c>
      <c r="H13" s="1">
        <v>9169</v>
      </c>
      <c r="I13" s="1">
        <v>5477</v>
      </c>
      <c r="J13" s="1">
        <v>7912</v>
      </c>
      <c r="K13" s="2">
        <v>6.1</v>
      </c>
      <c r="L13" s="2">
        <v>8</v>
      </c>
      <c r="M13" s="1">
        <v>31</v>
      </c>
      <c r="N13" s="1">
        <v>4911</v>
      </c>
      <c r="O13" s="1">
        <v>6157</v>
      </c>
      <c r="P13" s="2">
        <v>6.1</v>
      </c>
      <c r="Q13" s="2">
        <v>8</v>
      </c>
      <c r="R13" s="2">
        <v>3.5</v>
      </c>
      <c r="S13" s="2">
        <v>5.4</v>
      </c>
      <c r="T13" s="3">
        <v>0</v>
      </c>
      <c r="U13" s="1">
        <v>92</v>
      </c>
      <c r="V13" s="3">
        <v>1.4812000000000001</v>
      </c>
      <c r="W13" s="3">
        <v>1.2802</v>
      </c>
      <c r="Z13" s="1">
        <v>24</v>
      </c>
      <c r="AA13" s="4">
        <v>13251.84</v>
      </c>
      <c r="AB13" s="3">
        <v>1.0123</v>
      </c>
      <c r="AC13" s="3">
        <v>1.3555999999999999</v>
      </c>
      <c r="AD13" s="3">
        <v>1.3061</v>
      </c>
      <c r="AE13" s="3">
        <v>1.1826000000000001</v>
      </c>
      <c r="AF13" s="3">
        <v>1.2034</v>
      </c>
      <c r="AG13" s="3">
        <v>1.5185999999999999</v>
      </c>
      <c r="AH13" s="3">
        <v>1.3322000000000001</v>
      </c>
      <c r="AI13" s="4">
        <v>609.77</v>
      </c>
      <c r="AJ13" s="3">
        <v>1.3036000000000001</v>
      </c>
      <c r="AK13" s="4">
        <v>596</v>
      </c>
      <c r="AL13" s="3">
        <v>1.4188000000000001</v>
      </c>
      <c r="AM13" s="4">
        <v>726.53</v>
      </c>
      <c r="AN13" s="3">
        <v>1.3737999999999999</v>
      </c>
      <c r="AO13" s="4">
        <v>716.41</v>
      </c>
    </row>
    <row r="14" spans="1:41" x14ac:dyDescent="0.2">
      <c r="A14" s="1" t="s">
        <v>432</v>
      </c>
      <c r="B14" s="1" t="s">
        <v>433</v>
      </c>
      <c r="C14" s="1" t="s">
        <v>407</v>
      </c>
      <c r="D14" s="1" t="b">
        <v>0</v>
      </c>
      <c r="E14" s="1">
        <v>37</v>
      </c>
      <c r="F14" s="1">
        <v>2</v>
      </c>
      <c r="G14" s="1">
        <v>9669</v>
      </c>
      <c r="H14" s="1">
        <v>10915</v>
      </c>
      <c r="I14" s="1">
        <v>5123</v>
      </c>
      <c r="J14" s="1">
        <v>4937</v>
      </c>
      <c r="K14" s="2">
        <v>6.9</v>
      </c>
      <c r="L14" s="2">
        <v>5</v>
      </c>
      <c r="M14" s="1">
        <v>37</v>
      </c>
      <c r="N14" s="1">
        <v>4710</v>
      </c>
      <c r="O14" s="1">
        <v>3419</v>
      </c>
      <c r="P14" s="2">
        <v>6.9</v>
      </c>
      <c r="Q14" s="2">
        <v>5</v>
      </c>
      <c r="R14" s="2">
        <v>5.6</v>
      </c>
      <c r="S14" s="2">
        <v>5.6</v>
      </c>
      <c r="T14" s="3">
        <v>0</v>
      </c>
      <c r="U14" s="1">
        <v>31</v>
      </c>
      <c r="V14" s="3">
        <v>1.4206000000000001</v>
      </c>
      <c r="W14" s="3">
        <v>1.4206000000000001</v>
      </c>
      <c r="Z14" s="1">
        <v>17</v>
      </c>
      <c r="AA14" s="4">
        <v>14700.78</v>
      </c>
      <c r="AB14" s="3">
        <v>1.3297000000000001</v>
      </c>
      <c r="AC14" s="3">
        <v>1.2987</v>
      </c>
      <c r="AD14" s="3">
        <v>0.8962</v>
      </c>
      <c r="AE14" s="3">
        <v>1.4379999999999999</v>
      </c>
      <c r="AF14" s="3">
        <v>1.927</v>
      </c>
      <c r="AG14" s="3">
        <v>1.1348</v>
      </c>
      <c r="AH14" s="3">
        <v>1.1113</v>
      </c>
      <c r="AI14" s="4">
        <v>604.04</v>
      </c>
      <c r="AJ14" s="3">
        <v>1.1335999999999999</v>
      </c>
      <c r="AK14" s="4">
        <v>656.48</v>
      </c>
      <c r="AL14" s="3">
        <v>1.2639</v>
      </c>
      <c r="AM14" s="4">
        <v>700.05</v>
      </c>
      <c r="AN14" s="3">
        <v>1.5244</v>
      </c>
      <c r="AO14" s="4">
        <v>766.56</v>
      </c>
    </row>
    <row r="15" spans="1:41" x14ac:dyDescent="0.2">
      <c r="A15" s="1" t="s">
        <v>434</v>
      </c>
      <c r="B15" s="1" t="s">
        <v>435</v>
      </c>
      <c r="C15" s="1" t="s">
        <v>407</v>
      </c>
      <c r="D15" s="1" t="b">
        <v>0</v>
      </c>
      <c r="E15" s="1">
        <v>139</v>
      </c>
      <c r="F15" s="1">
        <v>8</v>
      </c>
      <c r="G15" s="1">
        <v>24487</v>
      </c>
      <c r="H15" s="1">
        <v>44628</v>
      </c>
      <c r="I15" s="1">
        <v>10664</v>
      </c>
      <c r="J15" s="1">
        <v>21675</v>
      </c>
      <c r="K15" s="2">
        <v>10.199999999999999</v>
      </c>
      <c r="L15" s="2">
        <v>13.8</v>
      </c>
      <c r="M15" s="1">
        <v>139</v>
      </c>
      <c r="N15" s="1">
        <v>9329</v>
      </c>
      <c r="O15" s="1">
        <v>11495</v>
      </c>
      <c r="P15" s="2">
        <v>10.199999999999999</v>
      </c>
      <c r="Q15" s="2">
        <v>13.8</v>
      </c>
      <c r="R15" s="2">
        <v>6</v>
      </c>
      <c r="S15" s="2">
        <v>6</v>
      </c>
      <c r="T15" s="3">
        <v>0</v>
      </c>
      <c r="U15" s="1">
        <v>89</v>
      </c>
      <c r="V15" s="3">
        <v>2.8136999999999999</v>
      </c>
      <c r="W15" s="3">
        <v>2.8136999999999999</v>
      </c>
      <c r="Z15" s="1">
        <v>37</v>
      </c>
      <c r="AA15" s="4">
        <v>52713.5</v>
      </c>
      <c r="AB15" s="3">
        <v>1.8533999999999999</v>
      </c>
      <c r="AC15" s="3">
        <v>2.1762999999999999</v>
      </c>
      <c r="AD15" s="3">
        <v>1.9532</v>
      </c>
      <c r="AE15" s="3">
        <v>2.0743999999999998</v>
      </c>
      <c r="AF15" s="3">
        <v>1.9857</v>
      </c>
      <c r="AG15" s="3">
        <v>2.1901000000000002</v>
      </c>
      <c r="AH15" s="3">
        <v>1.8345</v>
      </c>
      <c r="AI15" s="4">
        <v>976.78</v>
      </c>
      <c r="AJ15" s="3">
        <v>2.4834000000000001</v>
      </c>
      <c r="AK15" s="4">
        <v>1135.3900000000001</v>
      </c>
      <c r="AL15" s="3">
        <v>2.8246000000000002</v>
      </c>
      <c r="AM15" s="4">
        <v>1277.6600000000001</v>
      </c>
      <c r="AN15" s="3">
        <v>3.0194000000000001</v>
      </c>
      <c r="AO15" s="4">
        <v>1417.11</v>
      </c>
    </row>
    <row r="16" spans="1:41" x14ac:dyDescent="0.2">
      <c r="A16" s="1" t="s">
        <v>436</v>
      </c>
      <c r="B16" s="1" t="s">
        <v>437</v>
      </c>
      <c r="C16" s="1" t="s">
        <v>407</v>
      </c>
      <c r="D16" s="1" t="b">
        <v>0</v>
      </c>
      <c r="E16" s="1">
        <v>34</v>
      </c>
      <c r="F16" s="1">
        <v>2</v>
      </c>
      <c r="G16" s="1">
        <v>6840</v>
      </c>
      <c r="H16" s="1">
        <v>5652</v>
      </c>
      <c r="I16" s="1">
        <v>3181</v>
      </c>
      <c r="J16" s="1">
        <v>2818</v>
      </c>
      <c r="K16" s="2">
        <v>3.8</v>
      </c>
      <c r="L16" s="2">
        <v>4.3</v>
      </c>
      <c r="M16" s="1">
        <v>34</v>
      </c>
      <c r="N16" s="1">
        <v>2930</v>
      </c>
      <c r="O16" s="1">
        <v>2006</v>
      </c>
      <c r="P16" s="2">
        <v>3.8</v>
      </c>
      <c r="Q16" s="2">
        <v>4.3</v>
      </c>
      <c r="R16" s="2">
        <v>2.8</v>
      </c>
      <c r="S16" s="2">
        <v>2.8</v>
      </c>
      <c r="T16" s="3">
        <v>0</v>
      </c>
      <c r="U16" s="1">
        <v>28</v>
      </c>
      <c r="V16" s="3">
        <v>0.88370000000000004</v>
      </c>
      <c r="W16" s="3">
        <v>0.88370000000000004</v>
      </c>
      <c r="Z16" s="1">
        <v>12</v>
      </c>
      <c r="AA16" s="4">
        <v>8647.92</v>
      </c>
      <c r="AB16" s="3">
        <v>0.65110000000000001</v>
      </c>
      <c r="AC16" s="3">
        <v>0.85829999999999995</v>
      </c>
      <c r="AD16" s="3">
        <v>1.0488</v>
      </c>
      <c r="AE16" s="3">
        <v>1.6749000000000001</v>
      </c>
      <c r="AF16" s="3">
        <v>1.3216000000000001</v>
      </c>
      <c r="AG16" s="3">
        <v>0.98380000000000001</v>
      </c>
      <c r="AH16" s="3">
        <v>0.81820000000000004</v>
      </c>
      <c r="AI16" s="4">
        <v>853.87</v>
      </c>
      <c r="AJ16" s="3">
        <v>0.96530000000000005</v>
      </c>
      <c r="AK16" s="4">
        <v>967.53</v>
      </c>
      <c r="AL16" s="3">
        <v>1.0666</v>
      </c>
      <c r="AM16" s="4">
        <v>1033.8399999999999</v>
      </c>
      <c r="AN16" s="3">
        <v>0.94830000000000003</v>
      </c>
      <c r="AO16" s="4">
        <v>953.72</v>
      </c>
    </row>
    <row r="17" spans="1:41" x14ac:dyDescent="0.2">
      <c r="A17" s="1" t="s">
        <v>438</v>
      </c>
      <c r="B17" s="1" t="s">
        <v>566</v>
      </c>
      <c r="C17" s="1" t="s">
        <v>410</v>
      </c>
      <c r="D17" s="1" t="b">
        <v>0</v>
      </c>
      <c r="E17" s="1">
        <v>2</v>
      </c>
      <c r="F17" s="1">
        <v>0</v>
      </c>
      <c r="G17" s="1">
        <v>69980</v>
      </c>
      <c r="H17" s="1">
        <v>63212</v>
      </c>
      <c r="I17" s="1">
        <v>24239</v>
      </c>
      <c r="J17" s="1">
        <v>22067</v>
      </c>
      <c r="K17" s="2">
        <v>20</v>
      </c>
      <c r="L17" s="2">
        <v>19</v>
      </c>
      <c r="M17" s="1">
        <v>2</v>
      </c>
      <c r="N17" s="1">
        <v>24239</v>
      </c>
      <c r="O17" s="1">
        <v>22067</v>
      </c>
      <c r="P17" s="2">
        <v>20</v>
      </c>
      <c r="Q17" s="2">
        <v>19</v>
      </c>
      <c r="R17" s="2">
        <v>6.2</v>
      </c>
      <c r="S17" s="2">
        <v>4.3</v>
      </c>
      <c r="T17" s="3">
        <v>0</v>
      </c>
      <c r="U17" s="1">
        <v>999</v>
      </c>
      <c r="V17" s="3">
        <v>7.3106</v>
      </c>
      <c r="W17" s="3">
        <v>1.5840000000000001</v>
      </c>
      <c r="Z17" s="1">
        <v>16</v>
      </c>
      <c r="AA17" s="4">
        <v>17194.45</v>
      </c>
      <c r="AB17" s="3">
        <v>1.7569999999999999</v>
      </c>
      <c r="AC17" s="3">
        <v>0.92589999999999995</v>
      </c>
      <c r="AD17" s="3">
        <v>1.8394999999999999</v>
      </c>
      <c r="AE17" s="3">
        <v>1.6896</v>
      </c>
      <c r="AF17" s="3">
        <v>1.7193000000000001</v>
      </c>
      <c r="AG17" s="3">
        <v>1.6631</v>
      </c>
      <c r="AH17" s="3">
        <v>1.4521999999999999</v>
      </c>
      <c r="AI17" s="4">
        <v>823.65</v>
      </c>
      <c r="AJ17" s="3">
        <v>1.4469000000000001</v>
      </c>
      <c r="AK17" s="4">
        <v>837.92</v>
      </c>
      <c r="AL17" s="3">
        <v>1.5872999999999999</v>
      </c>
      <c r="AM17" s="4">
        <v>1025.7</v>
      </c>
      <c r="AN17" s="3">
        <v>1.6998</v>
      </c>
      <c r="AO17" s="4">
        <v>1113.17</v>
      </c>
    </row>
    <row r="18" spans="1:41" x14ac:dyDescent="0.2">
      <c r="A18" s="1" t="s">
        <v>567</v>
      </c>
      <c r="B18" s="1" t="s">
        <v>568</v>
      </c>
      <c r="C18" s="1" t="s">
        <v>410</v>
      </c>
      <c r="D18" s="1" t="b">
        <v>0</v>
      </c>
      <c r="E18" s="1">
        <v>3</v>
      </c>
      <c r="F18" s="1">
        <v>1</v>
      </c>
      <c r="G18" s="1">
        <v>12761</v>
      </c>
      <c r="H18" s="1">
        <v>9197</v>
      </c>
      <c r="I18" s="1">
        <v>4228</v>
      </c>
      <c r="J18" s="1">
        <v>2769</v>
      </c>
      <c r="K18" s="2">
        <v>4</v>
      </c>
      <c r="L18" s="2">
        <v>2.2000000000000002</v>
      </c>
      <c r="M18" s="1">
        <v>3</v>
      </c>
      <c r="N18" s="1">
        <v>4228</v>
      </c>
      <c r="O18" s="1">
        <v>2769</v>
      </c>
      <c r="P18" s="2">
        <v>4</v>
      </c>
      <c r="Q18" s="2">
        <v>2.2000000000000002</v>
      </c>
      <c r="R18" s="2">
        <v>3.5</v>
      </c>
      <c r="S18" s="2">
        <v>2.5</v>
      </c>
      <c r="T18" s="3">
        <v>0</v>
      </c>
      <c r="U18" s="1">
        <v>999</v>
      </c>
      <c r="V18" s="3">
        <v>1.2751999999999999</v>
      </c>
      <c r="W18" s="3">
        <v>0.98019999999999996</v>
      </c>
      <c r="Z18" s="1">
        <v>14</v>
      </c>
      <c r="AA18" s="4">
        <v>10116.780000000001</v>
      </c>
      <c r="AB18" s="3">
        <v>1.0454000000000001</v>
      </c>
      <c r="AC18" s="3">
        <v>0.92589999999999995</v>
      </c>
      <c r="AD18" s="3">
        <v>0.82410000000000005</v>
      </c>
      <c r="AE18" s="3">
        <v>1.1274</v>
      </c>
      <c r="AF18" s="3">
        <v>1.1155999999999999</v>
      </c>
      <c r="AG18" s="3">
        <v>0.96840000000000004</v>
      </c>
      <c r="AH18" s="3">
        <v>0.86819999999999997</v>
      </c>
      <c r="AI18" s="4">
        <v>943.81</v>
      </c>
      <c r="AJ18" s="3">
        <v>0.92249999999999999</v>
      </c>
      <c r="AK18" s="4">
        <v>1001.68</v>
      </c>
      <c r="AL18" s="3">
        <v>0.98380000000000001</v>
      </c>
      <c r="AM18" s="4">
        <v>1160.8800000000001</v>
      </c>
      <c r="AN18" s="3">
        <v>1.0519000000000001</v>
      </c>
      <c r="AO18" s="4">
        <v>1184.8599999999999</v>
      </c>
    </row>
    <row r="19" spans="1:41" x14ac:dyDescent="0.2">
      <c r="A19" s="1" t="s">
        <v>569</v>
      </c>
      <c r="B19" s="1" t="s">
        <v>570</v>
      </c>
      <c r="C19" s="1" t="s">
        <v>407</v>
      </c>
      <c r="D19" s="1" t="b">
        <v>0</v>
      </c>
      <c r="E19" s="1">
        <v>74</v>
      </c>
      <c r="F19" s="1">
        <v>1</v>
      </c>
      <c r="G19" s="1">
        <v>7786</v>
      </c>
      <c r="H19" s="1">
        <v>7065</v>
      </c>
      <c r="I19" s="1">
        <v>3526</v>
      </c>
      <c r="J19" s="1">
        <v>2747</v>
      </c>
      <c r="K19" s="2">
        <v>4.5</v>
      </c>
      <c r="L19" s="2">
        <v>3.4</v>
      </c>
      <c r="M19" s="1">
        <v>74</v>
      </c>
      <c r="N19" s="1">
        <v>3338</v>
      </c>
      <c r="O19" s="1">
        <v>1986</v>
      </c>
      <c r="P19" s="2">
        <v>4.5</v>
      </c>
      <c r="Q19" s="2">
        <v>3.4</v>
      </c>
      <c r="R19" s="2">
        <v>3.6</v>
      </c>
      <c r="S19" s="2">
        <v>3.6</v>
      </c>
      <c r="T19" s="3">
        <v>0</v>
      </c>
      <c r="U19" s="1">
        <v>21</v>
      </c>
      <c r="V19" s="3">
        <v>1.0067999999999999</v>
      </c>
      <c r="W19" s="3">
        <v>1.0067999999999999</v>
      </c>
      <c r="Z19" s="1">
        <v>11</v>
      </c>
      <c r="AA19" s="4">
        <v>8855.18</v>
      </c>
      <c r="AB19" s="3">
        <v>1.8307</v>
      </c>
      <c r="AC19" s="3">
        <v>1.5259</v>
      </c>
      <c r="AD19" s="3">
        <v>1.0303</v>
      </c>
      <c r="AE19" s="3">
        <v>1.2665</v>
      </c>
      <c r="AF19" s="3">
        <v>1.3156000000000001</v>
      </c>
      <c r="AG19" s="3">
        <v>1.2324999999999999</v>
      </c>
      <c r="AH19" s="3">
        <v>1.3194999999999999</v>
      </c>
      <c r="AI19" s="4">
        <v>717.2</v>
      </c>
      <c r="AJ19" s="3">
        <v>1.4527000000000001</v>
      </c>
      <c r="AK19" s="4">
        <v>788.7</v>
      </c>
      <c r="AL19" s="3">
        <v>1.3945000000000001</v>
      </c>
      <c r="AM19" s="4">
        <v>946.17</v>
      </c>
      <c r="AN19" s="3">
        <v>1.0804</v>
      </c>
      <c r="AO19" s="4">
        <v>845.11</v>
      </c>
    </row>
    <row r="20" spans="1:41" x14ac:dyDescent="0.2">
      <c r="A20" s="1" t="s">
        <v>571</v>
      </c>
      <c r="B20" s="1" t="s">
        <v>572</v>
      </c>
      <c r="C20" s="1" t="s">
        <v>407</v>
      </c>
      <c r="D20" s="1" t="b">
        <v>0</v>
      </c>
      <c r="E20" s="1">
        <v>25</v>
      </c>
      <c r="F20" s="1">
        <v>0</v>
      </c>
      <c r="G20" s="1">
        <v>5554</v>
      </c>
      <c r="H20" s="1">
        <v>4100</v>
      </c>
      <c r="I20" s="1">
        <v>2611</v>
      </c>
      <c r="J20" s="1">
        <v>1681</v>
      </c>
      <c r="K20" s="2">
        <v>3.5</v>
      </c>
      <c r="L20" s="2">
        <v>2.2000000000000002</v>
      </c>
      <c r="M20" s="1">
        <v>25</v>
      </c>
      <c r="N20" s="1">
        <v>2653</v>
      </c>
      <c r="O20" s="1">
        <v>1645</v>
      </c>
      <c r="P20" s="2">
        <v>3.5</v>
      </c>
      <c r="Q20" s="2">
        <v>2.2000000000000002</v>
      </c>
      <c r="R20" s="2">
        <v>3</v>
      </c>
      <c r="S20" s="2">
        <v>3</v>
      </c>
      <c r="T20" s="3">
        <v>0</v>
      </c>
      <c r="U20" s="1">
        <v>23</v>
      </c>
      <c r="V20" s="3">
        <v>0.80020000000000002</v>
      </c>
      <c r="W20" s="3">
        <v>0.80020000000000002</v>
      </c>
      <c r="Z20" s="1">
        <v>8</v>
      </c>
      <c r="AA20" s="4">
        <v>5872.14</v>
      </c>
      <c r="AB20" s="3">
        <v>1.6246</v>
      </c>
      <c r="AC20" s="3">
        <v>0.76029999999999998</v>
      </c>
      <c r="AD20" s="3">
        <v>0.73250000000000004</v>
      </c>
      <c r="AE20" s="3">
        <v>0.68679999999999997</v>
      </c>
      <c r="AF20" s="3">
        <v>0.77680000000000005</v>
      </c>
      <c r="AG20" s="3">
        <v>0.80400000000000005</v>
      </c>
      <c r="AH20" s="3">
        <v>0.79069999999999996</v>
      </c>
      <c r="AI20" s="4">
        <v>644.66999999999996</v>
      </c>
      <c r="AJ20" s="3">
        <v>0.85950000000000004</v>
      </c>
      <c r="AK20" s="4">
        <v>639.96</v>
      </c>
      <c r="AL20" s="3">
        <v>0.99539999999999995</v>
      </c>
      <c r="AM20" s="4">
        <v>658.91</v>
      </c>
      <c r="AN20" s="3">
        <v>0.85870000000000002</v>
      </c>
      <c r="AO20" s="4">
        <v>806.03</v>
      </c>
    </row>
    <row r="21" spans="1:41" x14ac:dyDescent="0.2">
      <c r="A21" s="1" t="s">
        <v>573</v>
      </c>
      <c r="B21" s="1" t="s">
        <v>574</v>
      </c>
      <c r="C21" s="1" t="s">
        <v>410</v>
      </c>
      <c r="D21" s="1" t="b">
        <v>0</v>
      </c>
      <c r="E21" s="1">
        <v>29</v>
      </c>
      <c r="F21" s="1">
        <v>6</v>
      </c>
      <c r="G21" s="1">
        <v>23899</v>
      </c>
      <c r="H21" s="1">
        <v>22804</v>
      </c>
      <c r="I21" s="1">
        <v>9402</v>
      </c>
      <c r="J21" s="1">
        <v>9336</v>
      </c>
      <c r="K21" s="2">
        <v>10.7</v>
      </c>
      <c r="L21" s="2">
        <v>12.5</v>
      </c>
      <c r="M21" s="1">
        <v>29</v>
      </c>
      <c r="N21" s="1">
        <v>9266</v>
      </c>
      <c r="O21" s="1">
        <v>9033</v>
      </c>
      <c r="P21" s="2">
        <v>10.7</v>
      </c>
      <c r="Q21" s="2">
        <v>12.5</v>
      </c>
      <c r="R21" s="2">
        <v>5.8</v>
      </c>
      <c r="S21" s="2">
        <v>5.4</v>
      </c>
      <c r="T21" s="3">
        <v>0</v>
      </c>
      <c r="U21" s="1">
        <v>56</v>
      </c>
      <c r="V21" s="3">
        <v>2.7947000000000002</v>
      </c>
      <c r="W21" s="3">
        <v>2.8875000000000002</v>
      </c>
      <c r="Z21" s="1">
        <v>25</v>
      </c>
      <c r="AA21" s="4">
        <v>32085.5</v>
      </c>
      <c r="AB21" s="3">
        <v>2.0958000000000001</v>
      </c>
      <c r="AC21" s="3">
        <v>2.3479999999999999</v>
      </c>
      <c r="AD21" s="3">
        <v>2.0297999999999998</v>
      </c>
      <c r="AE21" s="3">
        <v>1.6995</v>
      </c>
      <c r="AF21" s="3">
        <v>2.1347</v>
      </c>
      <c r="AG21" s="3">
        <v>2.3043999999999998</v>
      </c>
      <c r="AH21" s="3">
        <v>3.0377000000000001</v>
      </c>
      <c r="AI21" s="4">
        <v>1148.5999999999999</v>
      </c>
      <c r="AJ21" s="3">
        <v>2.9731999999999998</v>
      </c>
      <c r="AK21" s="4">
        <v>1173.96</v>
      </c>
      <c r="AL21" s="3">
        <v>3.3586999999999998</v>
      </c>
      <c r="AM21" s="4">
        <v>1424.3</v>
      </c>
      <c r="AN21" s="3">
        <v>3.0985999999999998</v>
      </c>
      <c r="AO21" s="4">
        <v>1615.86</v>
      </c>
    </row>
    <row r="22" spans="1:41" x14ac:dyDescent="0.2">
      <c r="A22" s="1" t="s">
        <v>575</v>
      </c>
      <c r="B22" s="1" t="s">
        <v>576</v>
      </c>
      <c r="C22" s="1" t="s">
        <v>407</v>
      </c>
      <c r="D22" s="1" t="b">
        <v>0</v>
      </c>
      <c r="E22" s="1">
        <v>27</v>
      </c>
      <c r="F22" s="1">
        <v>0</v>
      </c>
      <c r="G22" s="1">
        <v>8049</v>
      </c>
      <c r="H22" s="1">
        <v>6419</v>
      </c>
      <c r="I22" s="1">
        <v>3045</v>
      </c>
      <c r="J22" s="1">
        <v>2113</v>
      </c>
      <c r="K22" s="2">
        <v>3.7</v>
      </c>
      <c r="L22" s="2">
        <v>2.1</v>
      </c>
      <c r="M22" s="1">
        <v>27</v>
      </c>
      <c r="N22" s="1">
        <v>2936</v>
      </c>
      <c r="O22" s="1">
        <v>1631</v>
      </c>
      <c r="P22" s="2">
        <v>3.7</v>
      </c>
      <c r="Q22" s="2">
        <v>2.1</v>
      </c>
      <c r="R22" s="2">
        <v>3.1</v>
      </c>
      <c r="S22" s="2">
        <v>3.1</v>
      </c>
      <c r="T22" s="3">
        <v>0</v>
      </c>
      <c r="U22" s="1">
        <v>18</v>
      </c>
      <c r="V22" s="3">
        <v>0.88549999999999995</v>
      </c>
      <c r="W22" s="3">
        <v>0.88549999999999995</v>
      </c>
      <c r="Z22" s="1">
        <v>8</v>
      </c>
      <c r="AA22" s="4">
        <v>7144.22</v>
      </c>
      <c r="AB22" s="3">
        <v>0.78420000000000001</v>
      </c>
      <c r="AC22" s="3">
        <v>0.87960000000000005</v>
      </c>
      <c r="AD22" s="3">
        <v>0.79400000000000004</v>
      </c>
      <c r="AE22" s="3">
        <v>0.75760000000000005</v>
      </c>
      <c r="AF22" s="3">
        <v>1.0726</v>
      </c>
      <c r="AG22" s="3">
        <v>0.9153</v>
      </c>
      <c r="AH22" s="3">
        <v>0.97899999999999998</v>
      </c>
      <c r="AI22" s="4">
        <v>823.94</v>
      </c>
      <c r="AJ22" s="3">
        <v>0.96940000000000004</v>
      </c>
      <c r="AK22" s="4">
        <v>814.92</v>
      </c>
      <c r="AL22" s="3">
        <v>0.81340000000000001</v>
      </c>
      <c r="AM22" s="4">
        <v>735.86</v>
      </c>
      <c r="AN22" s="3">
        <v>0.95020000000000004</v>
      </c>
      <c r="AO22" s="4">
        <v>863.15</v>
      </c>
    </row>
    <row r="23" spans="1:41" x14ac:dyDescent="0.2">
      <c r="A23" s="1" t="s">
        <v>577</v>
      </c>
      <c r="B23" s="1" t="s">
        <v>578</v>
      </c>
      <c r="C23" s="1" t="s">
        <v>410</v>
      </c>
      <c r="D23" s="1" t="b">
        <v>0</v>
      </c>
      <c r="E23" s="1">
        <v>3</v>
      </c>
      <c r="F23" s="1">
        <v>1</v>
      </c>
      <c r="G23" s="1">
        <v>3240</v>
      </c>
      <c r="H23" s="1">
        <v>1249</v>
      </c>
      <c r="I23" s="1">
        <v>1790</v>
      </c>
      <c r="J23" s="1">
        <v>779</v>
      </c>
      <c r="K23" s="2">
        <v>2.2999999999999998</v>
      </c>
      <c r="L23" s="2">
        <v>1.2</v>
      </c>
      <c r="M23" s="1">
        <v>3</v>
      </c>
      <c r="N23" s="1">
        <v>1790</v>
      </c>
      <c r="O23" s="1">
        <v>779</v>
      </c>
      <c r="P23" s="2">
        <v>2.2999999999999998</v>
      </c>
      <c r="Q23" s="2">
        <v>1.2</v>
      </c>
      <c r="R23" s="2">
        <v>2</v>
      </c>
      <c r="S23" s="2">
        <v>2.9</v>
      </c>
      <c r="T23" s="3">
        <v>0</v>
      </c>
      <c r="U23" s="1">
        <v>999</v>
      </c>
      <c r="V23" s="3">
        <v>0.53990000000000005</v>
      </c>
      <c r="W23" s="3">
        <v>1.1080000000000001</v>
      </c>
      <c r="Z23" s="1">
        <v>10</v>
      </c>
      <c r="AA23" s="4">
        <v>11749.38</v>
      </c>
      <c r="AB23" s="3">
        <v>1.0269999999999999</v>
      </c>
      <c r="AC23" s="3">
        <v>1.4502999999999999</v>
      </c>
      <c r="AD23" s="3">
        <v>1.1120000000000001</v>
      </c>
      <c r="AE23" s="3">
        <v>1.2654000000000001</v>
      </c>
      <c r="AF23" s="3">
        <v>1.2876000000000001</v>
      </c>
      <c r="AG23" s="3">
        <v>1.1809000000000001</v>
      </c>
      <c r="AH23" s="3">
        <v>1.1173999999999999</v>
      </c>
      <c r="AI23" s="4">
        <v>857.44</v>
      </c>
      <c r="AJ23" s="3">
        <v>1.1247</v>
      </c>
      <c r="AK23" s="4">
        <v>888.17</v>
      </c>
      <c r="AL23" s="3">
        <v>1.2388999999999999</v>
      </c>
      <c r="AM23" s="4">
        <v>1120.79</v>
      </c>
      <c r="AN23" s="3">
        <v>1.1890000000000001</v>
      </c>
      <c r="AO23" s="4">
        <v>1154.56</v>
      </c>
    </row>
    <row r="24" spans="1:41" x14ac:dyDescent="0.2">
      <c r="A24" s="1" t="s">
        <v>579</v>
      </c>
      <c r="B24" s="1" t="s">
        <v>580</v>
      </c>
      <c r="C24" s="1" t="s">
        <v>410</v>
      </c>
      <c r="D24" s="1" t="b">
        <v>0</v>
      </c>
      <c r="E24" s="1">
        <v>12</v>
      </c>
      <c r="F24" s="1">
        <v>1</v>
      </c>
      <c r="G24" s="1">
        <v>4524</v>
      </c>
      <c r="H24" s="1">
        <v>1912</v>
      </c>
      <c r="I24" s="1">
        <v>2376</v>
      </c>
      <c r="J24" s="1">
        <v>1268</v>
      </c>
      <c r="K24" s="2">
        <v>2.7</v>
      </c>
      <c r="L24" s="2">
        <v>1.4</v>
      </c>
      <c r="M24" s="1">
        <v>12</v>
      </c>
      <c r="N24" s="1">
        <v>2395</v>
      </c>
      <c r="O24" s="1">
        <v>1156</v>
      </c>
      <c r="P24" s="2">
        <v>2.7</v>
      </c>
      <c r="Q24" s="2">
        <v>1.4</v>
      </c>
      <c r="R24" s="2">
        <v>2.2999999999999998</v>
      </c>
      <c r="S24" s="2">
        <v>2.7</v>
      </c>
      <c r="T24" s="3">
        <v>0</v>
      </c>
      <c r="U24" s="1">
        <v>14</v>
      </c>
      <c r="V24" s="3">
        <v>0.72230000000000005</v>
      </c>
      <c r="W24" s="3">
        <v>1.0927</v>
      </c>
      <c r="Z24" s="1">
        <v>11</v>
      </c>
      <c r="AA24" s="4">
        <v>12561.03</v>
      </c>
      <c r="AB24" s="3">
        <v>0.67749999999999999</v>
      </c>
      <c r="AC24" s="3">
        <v>1.1687000000000001</v>
      </c>
      <c r="AD24" s="3">
        <v>1.1832</v>
      </c>
      <c r="AE24" s="3">
        <v>1.1273</v>
      </c>
      <c r="AF24" s="3">
        <v>1.1471</v>
      </c>
      <c r="AG24" s="3">
        <v>1.133</v>
      </c>
      <c r="AH24" s="3">
        <v>1.1989000000000001</v>
      </c>
      <c r="AI24" s="4">
        <v>1042.6400000000001</v>
      </c>
      <c r="AJ24" s="3">
        <v>1.1691</v>
      </c>
      <c r="AK24" s="4">
        <v>1050.58</v>
      </c>
      <c r="AL24" s="3">
        <v>0.76870000000000005</v>
      </c>
      <c r="AM24" s="4">
        <v>869.27</v>
      </c>
      <c r="AN24" s="3">
        <v>1.1726000000000001</v>
      </c>
      <c r="AO24" s="4">
        <v>1222.98</v>
      </c>
    </row>
    <row r="25" spans="1:41" x14ac:dyDescent="0.2">
      <c r="A25" s="1" t="s">
        <v>581</v>
      </c>
      <c r="B25" s="1" t="s">
        <v>582</v>
      </c>
      <c r="C25" s="1" t="s">
        <v>407</v>
      </c>
      <c r="D25" s="1" t="b">
        <v>0</v>
      </c>
      <c r="E25" s="1">
        <v>104</v>
      </c>
      <c r="F25" s="1">
        <v>1</v>
      </c>
      <c r="G25" s="1">
        <v>7000</v>
      </c>
      <c r="H25" s="1">
        <v>5848</v>
      </c>
      <c r="I25" s="1">
        <v>3142</v>
      </c>
      <c r="J25" s="1">
        <v>2565</v>
      </c>
      <c r="K25" s="2">
        <v>3.7</v>
      </c>
      <c r="L25" s="2">
        <v>3.1</v>
      </c>
      <c r="M25" s="1">
        <v>104</v>
      </c>
      <c r="N25" s="1">
        <v>3020</v>
      </c>
      <c r="O25" s="1">
        <v>2107</v>
      </c>
      <c r="P25" s="2">
        <v>3.7</v>
      </c>
      <c r="Q25" s="2">
        <v>3.1</v>
      </c>
      <c r="R25" s="2">
        <v>2.8</v>
      </c>
      <c r="S25" s="2">
        <v>2.8</v>
      </c>
      <c r="T25" s="3">
        <v>0</v>
      </c>
      <c r="U25" s="1">
        <v>29</v>
      </c>
      <c r="V25" s="3">
        <v>0.91090000000000004</v>
      </c>
      <c r="W25" s="3">
        <v>0.91090000000000004</v>
      </c>
      <c r="Z25" s="1">
        <v>10</v>
      </c>
      <c r="AA25" s="4">
        <v>8118.1</v>
      </c>
      <c r="AB25" s="3">
        <v>1.0095000000000001</v>
      </c>
      <c r="AC25" s="3">
        <v>0.94350000000000001</v>
      </c>
      <c r="AD25" s="3">
        <v>0.99439999999999995</v>
      </c>
      <c r="AE25" s="3">
        <v>1.1489</v>
      </c>
      <c r="AF25" s="3">
        <v>1.1695</v>
      </c>
      <c r="AG25" s="3">
        <v>1.1194999999999999</v>
      </c>
      <c r="AH25" s="3">
        <v>0.93530000000000002</v>
      </c>
      <c r="AI25" s="4">
        <v>871.5</v>
      </c>
      <c r="AJ25" s="3">
        <v>0.99139999999999995</v>
      </c>
      <c r="AK25" s="4">
        <v>890.89</v>
      </c>
      <c r="AL25" s="3">
        <v>1.1332</v>
      </c>
      <c r="AM25" s="4">
        <v>1025.17</v>
      </c>
      <c r="AN25" s="3">
        <v>0.97750000000000004</v>
      </c>
      <c r="AO25" s="4">
        <v>983.09</v>
      </c>
    </row>
    <row r="26" spans="1:41" x14ac:dyDescent="0.2">
      <c r="A26" s="1" t="s">
        <v>583</v>
      </c>
      <c r="B26" s="1" t="s">
        <v>584</v>
      </c>
      <c r="C26" s="1" t="s">
        <v>407</v>
      </c>
      <c r="D26" s="1" t="b">
        <v>0</v>
      </c>
      <c r="E26" s="1">
        <v>131</v>
      </c>
      <c r="F26" s="1">
        <v>1</v>
      </c>
      <c r="G26" s="1">
        <v>4821</v>
      </c>
      <c r="H26" s="1">
        <v>4317</v>
      </c>
      <c r="I26" s="1">
        <v>2292</v>
      </c>
      <c r="J26" s="1">
        <v>1901</v>
      </c>
      <c r="K26" s="2">
        <v>2.6</v>
      </c>
      <c r="L26" s="2">
        <v>2.1</v>
      </c>
      <c r="M26" s="1">
        <v>131</v>
      </c>
      <c r="N26" s="1">
        <v>2220</v>
      </c>
      <c r="O26" s="1">
        <v>1497</v>
      </c>
      <c r="P26" s="2">
        <v>2.6</v>
      </c>
      <c r="Q26" s="2">
        <v>2.1</v>
      </c>
      <c r="R26" s="2">
        <v>2.1</v>
      </c>
      <c r="S26" s="2">
        <v>2.1</v>
      </c>
      <c r="T26" s="3">
        <v>0</v>
      </c>
      <c r="U26" s="1">
        <v>27</v>
      </c>
      <c r="V26" s="3">
        <v>0.66959999999999997</v>
      </c>
      <c r="W26" s="3">
        <v>0.66959999999999997</v>
      </c>
      <c r="Z26" s="1">
        <v>7</v>
      </c>
      <c r="AA26" s="4">
        <v>5979.94</v>
      </c>
      <c r="AB26" s="3">
        <v>0.79269999999999996</v>
      </c>
      <c r="AC26" s="3">
        <v>0.87829999999999997</v>
      </c>
      <c r="AD26" s="3">
        <v>0.84840000000000004</v>
      </c>
      <c r="AE26" s="3">
        <v>1.0466</v>
      </c>
      <c r="AF26" s="3">
        <v>0.99219999999999997</v>
      </c>
      <c r="AG26" s="3">
        <v>0.96089999999999998</v>
      </c>
      <c r="AH26" s="3">
        <v>0.75129999999999997</v>
      </c>
      <c r="AI26" s="4">
        <v>852.24</v>
      </c>
      <c r="AJ26" s="3">
        <v>0.71260000000000001</v>
      </c>
      <c r="AK26" s="4">
        <v>844.11</v>
      </c>
      <c r="AL26" s="3">
        <v>0.69889999999999997</v>
      </c>
      <c r="AM26" s="4">
        <v>862.19</v>
      </c>
      <c r="AN26" s="3">
        <v>0.71850000000000003</v>
      </c>
      <c r="AO26" s="4">
        <v>963.47</v>
      </c>
    </row>
    <row r="27" spans="1:41" x14ac:dyDescent="0.2">
      <c r="A27" s="1" t="s">
        <v>585</v>
      </c>
      <c r="B27" s="1" t="s">
        <v>586</v>
      </c>
      <c r="C27" s="1" t="s">
        <v>407</v>
      </c>
      <c r="D27" s="1" t="b">
        <v>0</v>
      </c>
      <c r="E27" s="1">
        <v>271</v>
      </c>
      <c r="F27" s="1">
        <v>4</v>
      </c>
      <c r="G27" s="1">
        <v>5102</v>
      </c>
      <c r="H27" s="1">
        <v>5868</v>
      </c>
      <c r="I27" s="1">
        <v>2071</v>
      </c>
      <c r="J27" s="1">
        <v>1950</v>
      </c>
      <c r="K27" s="2">
        <v>2.4</v>
      </c>
      <c r="L27" s="2">
        <v>2.4</v>
      </c>
      <c r="M27" s="1">
        <v>271</v>
      </c>
      <c r="N27" s="1">
        <v>1931</v>
      </c>
      <c r="O27" s="1">
        <v>1240</v>
      </c>
      <c r="P27" s="2">
        <v>2.4</v>
      </c>
      <c r="Q27" s="2">
        <v>2.4</v>
      </c>
      <c r="R27" s="2">
        <v>1.9</v>
      </c>
      <c r="S27" s="2">
        <v>1.9</v>
      </c>
      <c r="T27" s="3">
        <v>0</v>
      </c>
      <c r="U27" s="1">
        <v>24</v>
      </c>
      <c r="V27" s="3">
        <v>0.58240000000000003</v>
      </c>
      <c r="W27" s="3">
        <v>0.58240000000000003</v>
      </c>
      <c r="Z27" s="1">
        <v>7</v>
      </c>
      <c r="AA27" s="4">
        <v>5854</v>
      </c>
      <c r="AB27" s="3">
        <v>0.76829999999999998</v>
      </c>
      <c r="AC27" s="3">
        <v>0.79</v>
      </c>
      <c r="AD27" s="3">
        <v>0.68440000000000001</v>
      </c>
      <c r="AE27" s="3">
        <v>0.75029999999999997</v>
      </c>
      <c r="AF27" s="3">
        <v>0.73650000000000004</v>
      </c>
      <c r="AG27" s="3">
        <v>0.75049999999999994</v>
      </c>
      <c r="AH27" s="3">
        <v>0.66190000000000004</v>
      </c>
      <c r="AI27" s="4">
        <v>822.33</v>
      </c>
      <c r="AJ27" s="3">
        <v>0.68189999999999995</v>
      </c>
      <c r="AK27" s="4">
        <v>846.21</v>
      </c>
      <c r="AL27" s="3">
        <v>0.60419999999999996</v>
      </c>
      <c r="AM27" s="4">
        <v>819.9</v>
      </c>
      <c r="AN27" s="3">
        <v>0.625</v>
      </c>
      <c r="AO27" s="4">
        <v>926.32</v>
      </c>
    </row>
    <row r="28" spans="1:41" x14ac:dyDescent="0.2">
      <c r="A28" s="1" t="s">
        <v>587</v>
      </c>
      <c r="B28" s="1" t="s">
        <v>588</v>
      </c>
      <c r="C28" s="1" t="s">
        <v>410</v>
      </c>
      <c r="D28" s="1" t="b">
        <v>0</v>
      </c>
      <c r="E28" s="1">
        <v>16</v>
      </c>
      <c r="F28" s="1">
        <v>0</v>
      </c>
      <c r="G28" s="1">
        <v>15373</v>
      </c>
      <c r="H28" s="1">
        <v>11301</v>
      </c>
      <c r="I28" s="1">
        <v>5707</v>
      </c>
      <c r="J28" s="1">
        <v>5473</v>
      </c>
      <c r="K28" s="2">
        <v>3.7</v>
      </c>
      <c r="L28" s="2">
        <v>4.0999999999999996</v>
      </c>
      <c r="M28" s="1">
        <v>16</v>
      </c>
      <c r="N28" s="1">
        <v>5587</v>
      </c>
      <c r="O28" s="1">
        <v>4513</v>
      </c>
      <c r="P28" s="2">
        <v>3.7</v>
      </c>
      <c r="Q28" s="2">
        <v>4.0999999999999996</v>
      </c>
      <c r="R28" s="2">
        <v>2.5</v>
      </c>
      <c r="S28" s="2">
        <v>2.6</v>
      </c>
      <c r="T28" s="3">
        <v>0</v>
      </c>
      <c r="U28" s="1">
        <v>38</v>
      </c>
      <c r="V28" s="3">
        <v>1.6851</v>
      </c>
      <c r="W28" s="3">
        <v>1.8695999999999999</v>
      </c>
      <c r="Z28" s="1">
        <v>16</v>
      </c>
      <c r="AA28" s="4">
        <v>23817.09</v>
      </c>
      <c r="AB28" s="3">
        <v>2.6421999999999999</v>
      </c>
      <c r="AC28" s="3">
        <v>3.8109999999999999</v>
      </c>
      <c r="AD28" s="3">
        <v>2.5344000000000002</v>
      </c>
      <c r="AE28" s="3">
        <v>2.4455</v>
      </c>
      <c r="AF28" s="3">
        <v>2.4885999999999999</v>
      </c>
      <c r="AG28" s="3">
        <v>1.6598999999999999</v>
      </c>
      <c r="AH28" s="3">
        <v>2.0853999999999999</v>
      </c>
      <c r="AI28" s="4">
        <v>1648.73</v>
      </c>
      <c r="AJ28" s="3">
        <v>1.851</v>
      </c>
      <c r="AK28" s="4">
        <v>1786.56</v>
      </c>
      <c r="AL28" s="3">
        <v>2.1602999999999999</v>
      </c>
      <c r="AM28" s="4">
        <v>2021.74</v>
      </c>
      <c r="AN28" s="3">
        <v>2.0063</v>
      </c>
      <c r="AO28" s="4">
        <v>2172.98</v>
      </c>
    </row>
    <row r="29" spans="1:41" x14ac:dyDescent="0.2">
      <c r="A29" s="1" t="s">
        <v>589</v>
      </c>
      <c r="B29" s="1" t="s">
        <v>590</v>
      </c>
      <c r="C29" s="1" t="s">
        <v>410</v>
      </c>
      <c r="D29" s="1" t="b">
        <v>0</v>
      </c>
      <c r="E29" s="1">
        <v>6</v>
      </c>
      <c r="F29" s="1">
        <v>0</v>
      </c>
      <c r="G29" s="1">
        <v>13067</v>
      </c>
      <c r="H29" s="1">
        <v>8454</v>
      </c>
      <c r="I29" s="1">
        <v>7562</v>
      </c>
      <c r="J29" s="1">
        <v>5284</v>
      </c>
      <c r="K29" s="2">
        <v>6.3</v>
      </c>
      <c r="L29" s="2">
        <v>4.3</v>
      </c>
      <c r="M29" s="1">
        <v>6</v>
      </c>
      <c r="N29" s="1">
        <v>7494</v>
      </c>
      <c r="O29" s="1">
        <v>5146</v>
      </c>
      <c r="P29" s="2">
        <v>6.3</v>
      </c>
      <c r="Q29" s="2">
        <v>4.3</v>
      </c>
      <c r="R29" s="2">
        <v>5.2</v>
      </c>
      <c r="S29" s="2">
        <v>3.6</v>
      </c>
      <c r="T29" s="3">
        <v>0</v>
      </c>
      <c r="U29" s="1">
        <v>28</v>
      </c>
      <c r="V29" s="3">
        <v>2.2602000000000002</v>
      </c>
      <c r="W29" s="3">
        <v>1.6942999999999999</v>
      </c>
      <c r="Z29" s="1">
        <v>20</v>
      </c>
      <c r="AA29" s="4">
        <v>18972.939999999999</v>
      </c>
      <c r="AB29" s="3">
        <v>0.84670000000000001</v>
      </c>
      <c r="AC29" s="3">
        <v>2.1897000000000002</v>
      </c>
      <c r="AD29" s="3">
        <v>1.7961</v>
      </c>
      <c r="AE29" s="3">
        <v>1.9668000000000001</v>
      </c>
      <c r="AF29" s="3">
        <v>2.0013000000000001</v>
      </c>
      <c r="AG29" s="3">
        <v>1.6684000000000001</v>
      </c>
      <c r="AH29" s="3">
        <v>1.5878000000000001</v>
      </c>
      <c r="AI29" s="4">
        <v>1062.2</v>
      </c>
      <c r="AJ29" s="3">
        <v>1.5125</v>
      </c>
      <c r="AK29" s="4">
        <v>1094.8800000000001</v>
      </c>
      <c r="AL29" s="3">
        <v>1.6002000000000001</v>
      </c>
      <c r="AM29" s="4">
        <v>1316.04</v>
      </c>
      <c r="AN29" s="3">
        <v>1.8182</v>
      </c>
      <c r="AO29" s="4">
        <v>1422.24</v>
      </c>
    </row>
    <row r="30" spans="1:41" x14ac:dyDescent="0.2">
      <c r="A30" s="1" t="s">
        <v>591</v>
      </c>
      <c r="B30" s="1" t="s">
        <v>592</v>
      </c>
      <c r="C30" s="1" t="s">
        <v>410</v>
      </c>
      <c r="D30" s="1" t="b">
        <v>0</v>
      </c>
      <c r="E30" s="1">
        <v>2</v>
      </c>
      <c r="F30" s="1">
        <v>0</v>
      </c>
      <c r="G30" s="1">
        <v>13345</v>
      </c>
      <c r="H30" s="1">
        <v>3553</v>
      </c>
      <c r="I30" s="1">
        <v>4662</v>
      </c>
      <c r="J30" s="1">
        <v>2277</v>
      </c>
      <c r="K30" s="2">
        <v>3</v>
      </c>
      <c r="L30" s="2">
        <v>0</v>
      </c>
      <c r="M30" s="1">
        <v>2</v>
      </c>
      <c r="N30" s="1">
        <v>4662</v>
      </c>
      <c r="O30" s="1">
        <v>2277</v>
      </c>
      <c r="P30" s="2">
        <v>3</v>
      </c>
      <c r="Q30" s="2">
        <v>0</v>
      </c>
      <c r="R30" s="2">
        <v>3</v>
      </c>
      <c r="S30" s="2">
        <v>2.4</v>
      </c>
      <c r="T30" s="3">
        <v>0</v>
      </c>
      <c r="U30" s="1">
        <v>999</v>
      </c>
      <c r="V30" s="3">
        <v>1.4060999999999999</v>
      </c>
      <c r="W30" s="3">
        <v>1.1373</v>
      </c>
      <c r="Z30" s="1">
        <v>19</v>
      </c>
      <c r="AA30" s="4">
        <v>15363.91</v>
      </c>
      <c r="AB30" s="3">
        <v>0.85399999999999998</v>
      </c>
      <c r="AC30" s="3">
        <v>0.84760000000000002</v>
      </c>
      <c r="AD30" s="3">
        <v>1.1451</v>
      </c>
      <c r="AE30" s="3">
        <v>1.4830000000000001</v>
      </c>
      <c r="AF30" s="3">
        <v>1.5092000000000001</v>
      </c>
      <c r="AG30" s="3">
        <v>0.93740000000000001</v>
      </c>
      <c r="AH30" s="3">
        <v>0.99270000000000003</v>
      </c>
      <c r="AI30" s="4">
        <v>996.14</v>
      </c>
      <c r="AJ30" s="3">
        <v>0.98350000000000004</v>
      </c>
      <c r="AK30" s="4">
        <v>1067.92</v>
      </c>
      <c r="AL30" s="3">
        <v>0.99299999999999999</v>
      </c>
      <c r="AM30" s="4">
        <v>1283.33</v>
      </c>
      <c r="AN30" s="3">
        <v>1.2203999999999999</v>
      </c>
      <c r="AO30" s="4">
        <v>1431.94</v>
      </c>
    </row>
    <row r="31" spans="1:41" x14ac:dyDescent="0.2">
      <c r="A31" s="1" t="s">
        <v>593</v>
      </c>
      <c r="B31" s="1" t="s">
        <v>594</v>
      </c>
      <c r="C31" s="1" t="s">
        <v>410</v>
      </c>
      <c r="D31" s="1" t="b">
        <v>0</v>
      </c>
      <c r="E31" s="1">
        <v>28</v>
      </c>
      <c r="F31" s="1">
        <v>1</v>
      </c>
      <c r="G31" s="1">
        <v>7509</v>
      </c>
      <c r="H31" s="1">
        <v>7801</v>
      </c>
      <c r="I31" s="1">
        <v>2778</v>
      </c>
      <c r="J31" s="1">
        <v>2458</v>
      </c>
      <c r="K31" s="2">
        <v>3</v>
      </c>
      <c r="L31" s="2">
        <v>3.1</v>
      </c>
      <c r="M31" s="1">
        <v>28</v>
      </c>
      <c r="N31" s="1">
        <v>2681</v>
      </c>
      <c r="O31" s="1">
        <v>2207</v>
      </c>
      <c r="P31" s="2">
        <v>3</v>
      </c>
      <c r="Q31" s="2">
        <v>3.1</v>
      </c>
      <c r="R31" s="2">
        <v>2.2000000000000002</v>
      </c>
      <c r="S31" s="2">
        <v>1.9</v>
      </c>
      <c r="T31" s="3">
        <v>0</v>
      </c>
      <c r="U31" s="1">
        <v>40</v>
      </c>
      <c r="V31" s="3">
        <v>0.80859999999999999</v>
      </c>
      <c r="W31" s="3">
        <v>0.97650000000000003</v>
      </c>
      <c r="Z31" s="1">
        <v>13</v>
      </c>
      <c r="AA31" s="4">
        <v>13291.87</v>
      </c>
      <c r="AB31" s="3">
        <v>0.60509999999999997</v>
      </c>
      <c r="AC31" s="3">
        <v>0.65249999999999997</v>
      </c>
      <c r="AD31" s="3">
        <v>1.0646</v>
      </c>
      <c r="AE31" s="3">
        <v>0.64319999999999999</v>
      </c>
      <c r="AF31" s="3">
        <v>0.65010000000000001</v>
      </c>
      <c r="AG31" s="3">
        <v>0.78180000000000005</v>
      </c>
      <c r="AH31" s="3">
        <v>0.71779999999999999</v>
      </c>
      <c r="AI31" s="4">
        <v>1040.4100000000001</v>
      </c>
      <c r="AJ31" s="3">
        <v>0.66369999999999996</v>
      </c>
      <c r="AK31" s="4">
        <v>1017.41</v>
      </c>
      <c r="AL31" s="3">
        <v>0.88260000000000005</v>
      </c>
      <c r="AM31" s="4">
        <v>1409.04</v>
      </c>
      <c r="AN31" s="3">
        <v>1.0479000000000001</v>
      </c>
      <c r="AO31" s="4">
        <v>1553.1</v>
      </c>
    </row>
    <row r="32" spans="1:41" x14ac:dyDescent="0.2">
      <c r="A32" s="1" t="s">
        <v>595</v>
      </c>
      <c r="B32" s="1" t="s">
        <v>596</v>
      </c>
      <c r="C32" s="1" t="s">
        <v>410</v>
      </c>
      <c r="D32" s="1" t="b">
        <v>0</v>
      </c>
      <c r="E32" s="1">
        <v>2</v>
      </c>
      <c r="F32" s="1">
        <v>0</v>
      </c>
      <c r="G32" s="1">
        <v>16361</v>
      </c>
      <c r="H32" s="1">
        <v>7021</v>
      </c>
      <c r="I32" s="1">
        <v>6916</v>
      </c>
      <c r="J32" s="1">
        <v>2918</v>
      </c>
      <c r="K32" s="2">
        <v>5.5</v>
      </c>
      <c r="L32" s="2">
        <v>0.5</v>
      </c>
      <c r="M32" s="1">
        <v>2</v>
      </c>
      <c r="N32" s="1">
        <v>6916</v>
      </c>
      <c r="O32" s="1">
        <v>2918</v>
      </c>
      <c r="P32" s="2">
        <v>5.5</v>
      </c>
      <c r="Q32" s="2">
        <v>0.5</v>
      </c>
      <c r="R32" s="2">
        <v>5.5</v>
      </c>
      <c r="S32" s="2">
        <v>2.2000000000000002</v>
      </c>
      <c r="T32" s="3">
        <v>0</v>
      </c>
      <c r="U32" s="1">
        <v>999</v>
      </c>
      <c r="V32" s="3">
        <v>2.0859000000000001</v>
      </c>
      <c r="W32" s="3">
        <v>0.88200000000000001</v>
      </c>
      <c r="Z32" s="1">
        <v>8</v>
      </c>
      <c r="AA32" s="4">
        <v>7458.09</v>
      </c>
      <c r="AB32" s="3">
        <v>0.97040000000000004</v>
      </c>
      <c r="AC32" s="3">
        <v>1.3172999999999999</v>
      </c>
      <c r="AD32" s="3">
        <v>1.1405000000000001</v>
      </c>
      <c r="AE32" s="3">
        <v>1.1569</v>
      </c>
      <c r="AF32" s="3">
        <v>1.1773</v>
      </c>
      <c r="AG32" s="3">
        <v>0.87219999999999998</v>
      </c>
      <c r="AH32" s="3">
        <v>0.92900000000000005</v>
      </c>
      <c r="AI32" s="4">
        <v>1053.81</v>
      </c>
      <c r="AJ32" s="3">
        <v>0.89590000000000003</v>
      </c>
      <c r="AK32" s="4">
        <v>1061.23</v>
      </c>
      <c r="AL32" s="3">
        <v>1.0862000000000001</v>
      </c>
      <c r="AM32" s="4">
        <v>1228.31</v>
      </c>
      <c r="AN32" s="3">
        <v>0.94650000000000001</v>
      </c>
      <c r="AO32" s="4">
        <v>1211.52</v>
      </c>
    </row>
    <row r="33" spans="1:41" x14ac:dyDescent="0.2">
      <c r="A33" s="1" t="s">
        <v>597</v>
      </c>
      <c r="B33" s="1" t="s">
        <v>598</v>
      </c>
      <c r="C33" s="1" t="s">
        <v>410</v>
      </c>
      <c r="D33" s="1" t="b">
        <v>0</v>
      </c>
      <c r="E33" s="1">
        <v>2</v>
      </c>
      <c r="F33" s="1">
        <v>0</v>
      </c>
      <c r="G33" s="1">
        <v>2396</v>
      </c>
      <c r="H33" s="1">
        <v>1679</v>
      </c>
      <c r="I33" s="1">
        <v>1456</v>
      </c>
      <c r="J33" s="1">
        <v>448</v>
      </c>
      <c r="K33" s="2">
        <v>1.5</v>
      </c>
      <c r="L33" s="2">
        <v>1.5</v>
      </c>
      <c r="M33" s="1">
        <v>2</v>
      </c>
      <c r="N33" s="1">
        <v>1456</v>
      </c>
      <c r="O33" s="1">
        <v>448</v>
      </c>
      <c r="P33" s="2">
        <v>1.5</v>
      </c>
      <c r="Q33" s="2">
        <v>1.5</v>
      </c>
      <c r="R33" s="2">
        <v>1.7</v>
      </c>
      <c r="S33" s="2">
        <v>1.5</v>
      </c>
      <c r="T33" s="3">
        <v>0</v>
      </c>
      <c r="U33" s="1">
        <v>999</v>
      </c>
      <c r="V33" s="3">
        <v>0.43909999999999999</v>
      </c>
      <c r="W33" s="3">
        <v>0.63500000000000001</v>
      </c>
      <c r="Z33" s="1">
        <v>5</v>
      </c>
      <c r="AA33" s="4">
        <v>5114.68</v>
      </c>
      <c r="AB33" s="3">
        <v>0.3417</v>
      </c>
      <c r="AC33" s="3">
        <v>0.57110000000000005</v>
      </c>
      <c r="AD33" s="3">
        <v>0.6421</v>
      </c>
      <c r="AE33" s="3">
        <v>0.78649999999999998</v>
      </c>
      <c r="AF33" s="3">
        <v>0.52580000000000005</v>
      </c>
      <c r="AG33" s="3">
        <v>0.65500000000000003</v>
      </c>
      <c r="AH33" s="3">
        <v>0.60270000000000001</v>
      </c>
      <c r="AI33" s="4">
        <v>924.97</v>
      </c>
      <c r="AJ33" s="3">
        <v>0.58279999999999998</v>
      </c>
      <c r="AK33" s="4">
        <v>949.24</v>
      </c>
      <c r="AL33" s="3">
        <v>0.62839999999999996</v>
      </c>
      <c r="AM33" s="4">
        <v>1065.92</v>
      </c>
      <c r="AN33" s="3">
        <v>0.68140000000000001</v>
      </c>
      <c r="AO33" s="4">
        <v>1279.21</v>
      </c>
    </row>
    <row r="34" spans="1:41" x14ac:dyDescent="0.2">
      <c r="A34" s="1" t="s">
        <v>599</v>
      </c>
      <c r="B34" s="1" t="s">
        <v>600</v>
      </c>
      <c r="C34" s="1" t="s">
        <v>410</v>
      </c>
      <c r="D34" s="1" t="b">
        <v>0</v>
      </c>
      <c r="E34" s="1">
        <v>11</v>
      </c>
      <c r="F34" s="1">
        <v>0</v>
      </c>
      <c r="G34" s="1">
        <v>5784</v>
      </c>
      <c r="H34" s="1">
        <v>4723</v>
      </c>
      <c r="I34" s="1">
        <v>1875</v>
      </c>
      <c r="J34" s="1">
        <v>1380</v>
      </c>
      <c r="K34" s="2">
        <v>1.4</v>
      </c>
      <c r="L34" s="2">
        <v>0.6</v>
      </c>
      <c r="M34" s="1">
        <v>11</v>
      </c>
      <c r="N34" s="1">
        <v>1942</v>
      </c>
      <c r="O34" s="1">
        <v>1382</v>
      </c>
      <c r="P34" s="2">
        <v>1.4</v>
      </c>
      <c r="Q34" s="2">
        <v>0.6</v>
      </c>
      <c r="R34" s="2">
        <v>1.3</v>
      </c>
      <c r="S34" s="2">
        <v>1.2</v>
      </c>
      <c r="T34" s="3">
        <v>0</v>
      </c>
      <c r="U34" s="1">
        <v>30</v>
      </c>
      <c r="V34" s="3">
        <v>0.5857</v>
      </c>
      <c r="W34" s="3">
        <v>0.47739999999999999</v>
      </c>
      <c r="Z34" s="1">
        <v>3</v>
      </c>
      <c r="AA34" s="4">
        <v>4306.26</v>
      </c>
      <c r="AB34" s="3">
        <v>0.30620000000000003</v>
      </c>
      <c r="AC34" s="3">
        <v>0.52749999999999997</v>
      </c>
      <c r="AD34" s="3">
        <v>0.42870000000000003</v>
      </c>
      <c r="AE34" s="3">
        <v>0.35310000000000002</v>
      </c>
      <c r="AF34" s="3">
        <v>0.6573</v>
      </c>
      <c r="AG34" s="3">
        <v>0.47839999999999999</v>
      </c>
      <c r="AH34" s="3">
        <v>0.49109999999999998</v>
      </c>
      <c r="AI34" s="4">
        <v>985.6</v>
      </c>
      <c r="AJ34" s="3">
        <v>0.4763</v>
      </c>
      <c r="AK34" s="4">
        <v>954.8</v>
      </c>
      <c r="AL34" s="3">
        <v>0.34289999999999998</v>
      </c>
      <c r="AM34" s="4">
        <v>930.63</v>
      </c>
      <c r="AN34" s="3">
        <v>0.51229999999999998</v>
      </c>
      <c r="AO34" s="4">
        <v>1202.2</v>
      </c>
    </row>
    <row r="35" spans="1:41" x14ac:dyDescent="0.2">
      <c r="A35" s="1" t="s">
        <v>601</v>
      </c>
      <c r="B35" s="1" t="s">
        <v>602</v>
      </c>
      <c r="C35" s="1" t="s">
        <v>410</v>
      </c>
      <c r="D35" s="1" t="b">
        <v>0</v>
      </c>
      <c r="E35" s="1">
        <v>39</v>
      </c>
      <c r="F35" s="1">
        <v>1</v>
      </c>
      <c r="G35" s="1">
        <v>20023</v>
      </c>
      <c r="H35" s="1">
        <v>33690</v>
      </c>
      <c r="I35" s="1">
        <v>8024</v>
      </c>
      <c r="J35" s="1">
        <v>14415</v>
      </c>
      <c r="K35" s="2">
        <v>6.8</v>
      </c>
      <c r="L35" s="2">
        <v>8.9</v>
      </c>
      <c r="M35" s="1">
        <v>39</v>
      </c>
      <c r="N35" s="1">
        <v>7126</v>
      </c>
      <c r="O35" s="1">
        <v>8727</v>
      </c>
      <c r="P35" s="2">
        <v>6.8</v>
      </c>
      <c r="Q35" s="2">
        <v>8.9</v>
      </c>
      <c r="R35" s="2">
        <v>3.9</v>
      </c>
      <c r="S35" s="2">
        <v>3.8</v>
      </c>
      <c r="T35" s="3">
        <v>0</v>
      </c>
      <c r="U35" s="1">
        <v>88</v>
      </c>
      <c r="V35" s="3">
        <v>2.1492</v>
      </c>
      <c r="W35" s="3">
        <v>1.5579000000000001</v>
      </c>
      <c r="Z35" s="1">
        <v>17</v>
      </c>
      <c r="AA35" s="4">
        <v>18235.47</v>
      </c>
      <c r="AB35" s="3">
        <v>2.5266999999999999</v>
      </c>
      <c r="AC35" s="3">
        <v>1.9258</v>
      </c>
      <c r="AD35" s="3">
        <v>1.6999</v>
      </c>
      <c r="AE35" s="3">
        <v>1.6987000000000001</v>
      </c>
      <c r="AF35" s="3">
        <v>1.7285999999999999</v>
      </c>
      <c r="AG35" s="3">
        <v>1.3664000000000001</v>
      </c>
      <c r="AH35" s="3">
        <v>1.4222999999999999</v>
      </c>
      <c r="AI35" s="4">
        <v>927.7</v>
      </c>
      <c r="AJ35" s="3">
        <v>1.4033</v>
      </c>
      <c r="AK35" s="4">
        <v>937.69</v>
      </c>
      <c r="AL35" s="3">
        <v>1.5783</v>
      </c>
      <c r="AM35" s="4">
        <v>1127.24</v>
      </c>
      <c r="AN35" s="3">
        <v>1.6718</v>
      </c>
      <c r="AO35" s="4">
        <v>1238.8900000000001</v>
      </c>
    </row>
    <row r="36" spans="1:41" x14ac:dyDescent="0.2">
      <c r="A36" s="1" t="s">
        <v>603</v>
      </c>
      <c r="B36" s="1" t="s">
        <v>604</v>
      </c>
      <c r="C36" s="1" t="s">
        <v>410</v>
      </c>
      <c r="D36" s="1" t="b">
        <v>0</v>
      </c>
      <c r="E36" s="1">
        <v>19</v>
      </c>
      <c r="F36" s="1">
        <v>2</v>
      </c>
      <c r="G36" s="1">
        <v>7401</v>
      </c>
      <c r="H36" s="1">
        <v>10283</v>
      </c>
      <c r="I36" s="1">
        <v>3157</v>
      </c>
      <c r="J36" s="1">
        <v>3451</v>
      </c>
      <c r="K36" s="2">
        <v>4.3</v>
      </c>
      <c r="L36" s="2">
        <v>5.2</v>
      </c>
      <c r="M36" s="1">
        <v>19</v>
      </c>
      <c r="N36" s="1">
        <v>2845</v>
      </c>
      <c r="O36" s="1">
        <v>2408</v>
      </c>
      <c r="P36" s="2">
        <v>4.3</v>
      </c>
      <c r="Q36" s="2">
        <v>5.2</v>
      </c>
      <c r="R36" s="2">
        <v>2.7</v>
      </c>
      <c r="S36" s="2">
        <v>2.6</v>
      </c>
      <c r="T36" s="3">
        <v>0</v>
      </c>
      <c r="U36" s="1">
        <v>42</v>
      </c>
      <c r="V36" s="3">
        <v>0.85809999999999997</v>
      </c>
      <c r="W36" s="3">
        <v>1.0012000000000001</v>
      </c>
      <c r="Z36" s="1">
        <v>19</v>
      </c>
      <c r="AA36" s="4">
        <v>13373.33</v>
      </c>
      <c r="AB36" s="3">
        <v>0.88080000000000003</v>
      </c>
      <c r="AC36" s="3">
        <v>0.8448</v>
      </c>
      <c r="AD36" s="3">
        <v>0.50749999999999995</v>
      </c>
      <c r="AE36" s="3">
        <v>0.98980000000000001</v>
      </c>
      <c r="AF36" s="3">
        <v>0.74239999999999995</v>
      </c>
      <c r="AG36" s="3">
        <v>0.81430000000000002</v>
      </c>
      <c r="AH36" s="3">
        <v>0.85170000000000001</v>
      </c>
      <c r="AI36" s="4">
        <v>888.83</v>
      </c>
      <c r="AJ36" s="3">
        <v>0.82089999999999996</v>
      </c>
      <c r="AK36" s="4">
        <v>891.36</v>
      </c>
      <c r="AL36" s="3">
        <v>0.91869999999999996</v>
      </c>
      <c r="AM36" s="4">
        <v>1038.9000000000001</v>
      </c>
      <c r="AN36" s="3">
        <v>1.0744</v>
      </c>
      <c r="AO36" s="4">
        <v>1163.6600000000001</v>
      </c>
    </row>
    <row r="37" spans="1:41" x14ac:dyDescent="0.2">
      <c r="A37" s="1" t="s">
        <v>605</v>
      </c>
      <c r="B37" s="1" t="s">
        <v>606</v>
      </c>
      <c r="C37" s="1" t="s">
        <v>410</v>
      </c>
      <c r="D37" s="1" t="b">
        <v>0</v>
      </c>
      <c r="E37" s="1">
        <v>2</v>
      </c>
      <c r="F37" s="1">
        <v>0</v>
      </c>
      <c r="G37" s="1">
        <v>11582</v>
      </c>
      <c r="H37" s="1">
        <v>1303</v>
      </c>
      <c r="I37" s="1">
        <v>2257</v>
      </c>
      <c r="J37" s="1">
        <v>126</v>
      </c>
      <c r="K37" s="2">
        <v>1</v>
      </c>
      <c r="L37" s="2">
        <v>1</v>
      </c>
      <c r="M37" s="1">
        <v>2</v>
      </c>
      <c r="N37" s="1">
        <v>2257</v>
      </c>
      <c r="O37" s="1">
        <v>126</v>
      </c>
      <c r="P37" s="2">
        <v>1</v>
      </c>
      <c r="Q37" s="2">
        <v>1</v>
      </c>
      <c r="R37" s="2">
        <v>1.4</v>
      </c>
      <c r="S37" s="2">
        <v>1.3</v>
      </c>
      <c r="T37" s="3">
        <v>0</v>
      </c>
      <c r="U37" s="1">
        <v>999</v>
      </c>
      <c r="V37" s="3">
        <v>0.68069999999999997</v>
      </c>
      <c r="W37" s="3">
        <v>1.0928</v>
      </c>
      <c r="Z37" s="1">
        <v>4</v>
      </c>
      <c r="AA37" s="4">
        <v>8290.9500000000007</v>
      </c>
      <c r="AB37" s="3">
        <v>1.0779000000000001</v>
      </c>
      <c r="AC37" s="3">
        <v>1.4613</v>
      </c>
      <c r="AD37" s="3">
        <v>0.83079999999999998</v>
      </c>
      <c r="AE37" s="3">
        <v>0.82899999999999996</v>
      </c>
      <c r="AF37" s="3">
        <v>0.79679999999999995</v>
      </c>
      <c r="AG37" s="3">
        <v>1.2148000000000001</v>
      </c>
      <c r="AH37" s="3">
        <v>1.3447</v>
      </c>
      <c r="AI37" s="4">
        <v>2923.6</v>
      </c>
      <c r="AJ37" s="3">
        <v>1.3429</v>
      </c>
      <c r="AK37" s="4">
        <v>2916.33</v>
      </c>
      <c r="AL37" s="3">
        <v>1.2041999999999999</v>
      </c>
      <c r="AM37" s="4">
        <v>2514</v>
      </c>
      <c r="AN37" s="3">
        <v>1.1727000000000001</v>
      </c>
      <c r="AO37" s="4">
        <v>2540.25</v>
      </c>
    </row>
    <row r="38" spans="1:41" x14ac:dyDescent="0.2">
      <c r="A38" s="1" t="s">
        <v>607</v>
      </c>
      <c r="B38" s="1" t="s">
        <v>608</v>
      </c>
      <c r="C38" s="1" t="s">
        <v>410</v>
      </c>
      <c r="D38" s="1" t="b">
        <v>0</v>
      </c>
      <c r="E38" s="1">
        <v>2</v>
      </c>
      <c r="F38" s="1">
        <v>0</v>
      </c>
      <c r="G38" s="1">
        <v>15353</v>
      </c>
      <c r="H38" s="1">
        <v>6119</v>
      </c>
      <c r="I38" s="1">
        <v>4915</v>
      </c>
      <c r="J38" s="1">
        <v>60</v>
      </c>
      <c r="K38" s="2">
        <v>3.5</v>
      </c>
      <c r="L38" s="2">
        <v>0.5</v>
      </c>
      <c r="M38" s="1">
        <v>2</v>
      </c>
      <c r="N38" s="1">
        <v>4915</v>
      </c>
      <c r="O38" s="1">
        <v>60</v>
      </c>
      <c r="P38" s="2">
        <v>3.5</v>
      </c>
      <c r="Q38" s="2">
        <v>0.5</v>
      </c>
      <c r="R38" s="2">
        <v>3.5</v>
      </c>
      <c r="S38" s="2">
        <v>2.4</v>
      </c>
      <c r="T38" s="3">
        <v>0</v>
      </c>
      <c r="U38" s="1">
        <v>999</v>
      </c>
      <c r="V38" s="3">
        <v>1.4823999999999999</v>
      </c>
      <c r="W38" s="3">
        <v>1.7366999999999999</v>
      </c>
      <c r="Z38" s="1">
        <v>9</v>
      </c>
      <c r="AA38" s="4">
        <v>12346.99</v>
      </c>
      <c r="AB38" s="3">
        <v>1.0407</v>
      </c>
      <c r="AC38" s="3">
        <v>1.4434</v>
      </c>
      <c r="AD38" s="3">
        <v>0.8286</v>
      </c>
      <c r="AE38" s="3">
        <v>1.4709000000000001</v>
      </c>
      <c r="AF38" s="3">
        <v>1.4967999999999999</v>
      </c>
      <c r="AG38" s="3">
        <v>1.5868</v>
      </c>
      <c r="AH38" s="3">
        <v>1.7615000000000001</v>
      </c>
      <c r="AI38" s="4">
        <v>2297.88</v>
      </c>
      <c r="AJ38" s="3">
        <v>1.7173</v>
      </c>
      <c r="AK38" s="4">
        <v>2237.64</v>
      </c>
      <c r="AL38" s="3">
        <v>1.8369</v>
      </c>
      <c r="AM38" s="4">
        <v>2077.23</v>
      </c>
      <c r="AN38" s="3">
        <v>1.8636999999999999</v>
      </c>
      <c r="AO38" s="4">
        <v>2186.7399999999998</v>
      </c>
    </row>
    <row r="39" spans="1:41" x14ac:dyDescent="0.2">
      <c r="A39" s="1" t="s">
        <v>609</v>
      </c>
      <c r="B39" s="1" t="s">
        <v>610</v>
      </c>
      <c r="C39" s="1" t="s">
        <v>611</v>
      </c>
      <c r="D39" s="1" t="b">
        <v>0</v>
      </c>
      <c r="E39" s="1">
        <v>1</v>
      </c>
      <c r="F39" s="1">
        <v>0</v>
      </c>
      <c r="G39" s="1">
        <v>5666</v>
      </c>
      <c r="H39" s="1">
        <v>0</v>
      </c>
      <c r="I39" s="1">
        <v>1337</v>
      </c>
      <c r="J39" s="1">
        <v>0</v>
      </c>
      <c r="K39" s="2">
        <v>2</v>
      </c>
      <c r="L39" s="2">
        <v>0</v>
      </c>
      <c r="M39" s="1">
        <v>1</v>
      </c>
      <c r="N39" s="1">
        <v>1337</v>
      </c>
      <c r="O39" s="1">
        <v>0</v>
      </c>
      <c r="P39" s="2">
        <v>2</v>
      </c>
      <c r="Q39" s="2">
        <v>0</v>
      </c>
      <c r="R39" s="2">
        <v>2</v>
      </c>
      <c r="S39" s="2">
        <v>1.8</v>
      </c>
      <c r="T39" s="3">
        <v>0</v>
      </c>
      <c r="U39" s="1">
        <v>999</v>
      </c>
      <c r="V39" s="3">
        <v>0.4032</v>
      </c>
      <c r="W39" s="3">
        <v>0.5484</v>
      </c>
      <c r="Z39" s="1">
        <v>8</v>
      </c>
      <c r="AA39" s="4">
        <v>3435.68</v>
      </c>
      <c r="AB39" s="3">
        <v>0.72409999999999997</v>
      </c>
      <c r="AC39" s="3">
        <v>0.56740000000000002</v>
      </c>
      <c r="AD39" s="3">
        <v>0.46889999999999998</v>
      </c>
      <c r="AE39" s="3">
        <v>0.72719999999999996</v>
      </c>
      <c r="AF39" s="3">
        <v>0.80210000000000004</v>
      </c>
      <c r="AG39" s="3">
        <v>0.873</v>
      </c>
      <c r="AH39" s="3">
        <v>0.85360000000000003</v>
      </c>
      <c r="AI39" s="4">
        <v>1172.1300000000001</v>
      </c>
      <c r="AJ39" s="3">
        <v>0.82220000000000004</v>
      </c>
      <c r="AK39" s="4">
        <v>1127.71</v>
      </c>
      <c r="AL39" s="3">
        <v>1.2225999999999999</v>
      </c>
      <c r="AM39" s="4">
        <v>1746.39</v>
      </c>
      <c r="AN39" s="3">
        <v>0.58850000000000002</v>
      </c>
      <c r="AO39" s="4">
        <v>920.68</v>
      </c>
    </row>
    <row r="40" spans="1:41" x14ac:dyDescent="0.2">
      <c r="A40" s="1" t="s">
        <v>612</v>
      </c>
      <c r="B40" s="1" t="s">
        <v>613</v>
      </c>
      <c r="C40" s="1" t="s">
        <v>410</v>
      </c>
      <c r="D40" s="1" t="b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2">
        <v>0</v>
      </c>
      <c r="L40" s="2">
        <v>0</v>
      </c>
      <c r="M40" s="1">
        <v>0</v>
      </c>
      <c r="N40" s="1">
        <v>0</v>
      </c>
      <c r="O40" s="1">
        <v>0</v>
      </c>
      <c r="P40" s="2">
        <v>0</v>
      </c>
      <c r="Q40" s="2">
        <v>0</v>
      </c>
      <c r="R40" s="2">
        <v>0</v>
      </c>
      <c r="S40" s="2">
        <v>1.7</v>
      </c>
      <c r="T40" s="3">
        <v>0</v>
      </c>
      <c r="U40" s="1">
        <v>999</v>
      </c>
      <c r="V40" s="3">
        <v>0</v>
      </c>
      <c r="W40" s="3">
        <v>1.4409000000000001</v>
      </c>
      <c r="Z40" s="1">
        <v>6</v>
      </c>
      <c r="AA40" s="4">
        <v>11005.49</v>
      </c>
      <c r="AB40" s="3">
        <v>1.1203000000000001</v>
      </c>
      <c r="AC40" s="3">
        <v>1.1937</v>
      </c>
      <c r="AD40" s="3">
        <v>0.6099</v>
      </c>
      <c r="AE40" s="3">
        <v>1.1367</v>
      </c>
      <c r="AF40" s="3">
        <v>1.1566000000000001</v>
      </c>
      <c r="AG40" s="3">
        <v>1.1339999999999999</v>
      </c>
      <c r="AH40" s="3">
        <v>1.2178</v>
      </c>
      <c r="AI40" s="4">
        <v>2444.0300000000002</v>
      </c>
      <c r="AJ40" s="3">
        <v>1.1811</v>
      </c>
      <c r="AK40" s="4">
        <v>2367.65</v>
      </c>
      <c r="AL40" s="3">
        <v>1.3366</v>
      </c>
      <c r="AM40" s="4">
        <v>2015.3</v>
      </c>
      <c r="AN40" s="3">
        <v>1.5462</v>
      </c>
      <c r="AO40" s="4">
        <v>2561.23</v>
      </c>
    </row>
    <row r="41" spans="1:41" x14ac:dyDescent="0.2">
      <c r="A41" s="1" t="s">
        <v>614</v>
      </c>
      <c r="B41" s="1" t="s">
        <v>615</v>
      </c>
      <c r="C41" s="1" t="s">
        <v>410</v>
      </c>
      <c r="D41" s="1" t="b">
        <v>0</v>
      </c>
      <c r="E41" s="1">
        <v>1</v>
      </c>
      <c r="F41" s="1">
        <v>0</v>
      </c>
      <c r="G41" s="1">
        <v>3517</v>
      </c>
      <c r="H41" s="1">
        <v>0</v>
      </c>
      <c r="I41" s="1">
        <v>1645</v>
      </c>
      <c r="J41" s="1">
        <v>0</v>
      </c>
      <c r="K41" s="2">
        <v>2</v>
      </c>
      <c r="L41" s="2">
        <v>0</v>
      </c>
      <c r="M41" s="1">
        <v>1</v>
      </c>
      <c r="N41" s="1">
        <v>1645</v>
      </c>
      <c r="O41" s="1">
        <v>0</v>
      </c>
      <c r="P41" s="2">
        <v>2</v>
      </c>
      <c r="Q41" s="2">
        <v>0</v>
      </c>
      <c r="R41" s="2">
        <v>2</v>
      </c>
      <c r="S41" s="2">
        <v>3.3</v>
      </c>
      <c r="T41" s="3">
        <v>0</v>
      </c>
      <c r="U41" s="1">
        <v>999</v>
      </c>
      <c r="V41" s="3">
        <v>0.49609999999999999</v>
      </c>
      <c r="W41" s="3">
        <v>1.8512999999999999</v>
      </c>
      <c r="Z41" s="1">
        <v>11</v>
      </c>
      <c r="AA41" s="4">
        <v>19152.2</v>
      </c>
      <c r="AB41" s="3">
        <v>1.0013000000000001</v>
      </c>
      <c r="AC41" s="3">
        <v>1.1847000000000001</v>
      </c>
      <c r="AD41" s="3">
        <v>1.1904999999999999</v>
      </c>
      <c r="AE41" s="3">
        <v>1.0952</v>
      </c>
      <c r="AF41" s="3">
        <v>1.3325</v>
      </c>
      <c r="AG41" s="3">
        <v>1.1738999999999999</v>
      </c>
      <c r="AH41" s="3">
        <v>1.4931000000000001</v>
      </c>
      <c r="AI41" s="4">
        <v>1623.12</v>
      </c>
      <c r="AJ41" s="3">
        <v>1.4897</v>
      </c>
      <c r="AK41" s="4">
        <v>1617.57</v>
      </c>
      <c r="AL41" s="3">
        <v>1.7455000000000001</v>
      </c>
      <c r="AM41" s="4">
        <v>1579.1</v>
      </c>
      <c r="AN41" s="3">
        <v>1.9865999999999999</v>
      </c>
      <c r="AO41" s="4">
        <v>1695.23</v>
      </c>
    </row>
    <row r="42" spans="1:41" x14ac:dyDescent="0.2">
      <c r="A42" s="1" t="s">
        <v>616</v>
      </c>
      <c r="B42" s="1" t="s">
        <v>617</v>
      </c>
      <c r="C42" s="1" t="s">
        <v>410</v>
      </c>
      <c r="D42" s="1" t="b">
        <v>0</v>
      </c>
      <c r="E42" s="1">
        <v>2</v>
      </c>
      <c r="F42" s="1">
        <v>0</v>
      </c>
      <c r="G42" s="1">
        <v>14786</v>
      </c>
      <c r="H42" s="1">
        <v>831</v>
      </c>
      <c r="I42" s="1">
        <v>7192</v>
      </c>
      <c r="J42" s="1">
        <v>139</v>
      </c>
      <c r="K42" s="2">
        <v>6.5</v>
      </c>
      <c r="L42" s="2">
        <v>0.5</v>
      </c>
      <c r="M42" s="1">
        <v>2</v>
      </c>
      <c r="N42" s="1">
        <v>7192</v>
      </c>
      <c r="O42" s="1">
        <v>139</v>
      </c>
      <c r="P42" s="2">
        <v>6.5</v>
      </c>
      <c r="Q42" s="2">
        <v>0.5</v>
      </c>
      <c r="R42" s="2">
        <v>6.5</v>
      </c>
      <c r="S42" s="2">
        <v>1.8</v>
      </c>
      <c r="T42" s="3">
        <v>0</v>
      </c>
      <c r="U42" s="1">
        <v>999</v>
      </c>
      <c r="V42" s="3">
        <v>2.1692</v>
      </c>
      <c r="W42" s="3">
        <v>1.2962</v>
      </c>
      <c r="Z42" s="1">
        <v>6</v>
      </c>
      <c r="AA42" s="4">
        <v>12026.39</v>
      </c>
      <c r="AB42" s="3">
        <v>0.6139</v>
      </c>
      <c r="AC42" s="3">
        <v>0.58499999999999996</v>
      </c>
      <c r="AD42" s="3">
        <v>0.47320000000000001</v>
      </c>
      <c r="AE42" s="3">
        <v>0.69240000000000002</v>
      </c>
      <c r="AF42" s="3">
        <v>0.61309999999999998</v>
      </c>
      <c r="AG42" s="3">
        <v>1.3021</v>
      </c>
      <c r="AH42" s="3">
        <v>1.1484000000000001</v>
      </c>
      <c r="AI42" s="4">
        <v>1762.46</v>
      </c>
      <c r="AJ42" s="3">
        <v>1.1097999999999999</v>
      </c>
      <c r="AK42" s="4">
        <v>1701.26</v>
      </c>
      <c r="AL42" s="3">
        <v>1.3119000000000001</v>
      </c>
      <c r="AM42" s="4">
        <v>1695.47</v>
      </c>
      <c r="AN42" s="3">
        <v>1.391</v>
      </c>
      <c r="AO42" s="4">
        <v>2176.14</v>
      </c>
    </row>
    <row r="43" spans="1:41" x14ac:dyDescent="0.2">
      <c r="A43" s="1" t="s">
        <v>618</v>
      </c>
      <c r="B43" s="1" t="s">
        <v>619</v>
      </c>
      <c r="C43" s="1" t="s">
        <v>410</v>
      </c>
      <c r="D43" s="1" t="b">
        <v>0</v>
      </c>
      <c r="E43" s="1">
        <v>1</v>
      </c>
      <c r="F43" s="1">
        <v>0</v>
      </c>
      <c r="G43" s="1">
        <v>5760</v>
      </c>
      <c r="H43" s="1">
        <v>0</v>
      </c>
      <c r="I43" s="1">
        <v>2362</v>
      </c>
      <c r="J43" s="1">
        <v>0</v>
      </c>
      <c r="K43" s="2">
        <v>2</v>
      </c>
      <c r="L43" s="2">
        <v>0</v>
      </c>
      <c r="M43" s="1">
        <v>1</v>
      </c>
      <c r="N43" s="1">
        <v>2362</v>
      </c>
      <c r="O43" s="1">
        <v>0</v>
      </c>
      <c r="P43" s="2">
        <v>2</v>
      </c>
      <c r="Q43" s="2">
        <v>0</v>
      </c>
      <c r="R43" s="2">
        <v>2</v>
      </c>
      <c r="S43" s="2">
        <v>2.1</v>
      </c>
      <c r="T43" s="3">
        <v>0</v>
      </c>
      <c r="U43" s="1">
        <v>999</v>
      </c>
      <c r="V43" s="3">
        <v>0.71240000000000003</v>
      </c>
      <c r="W43" s="3">
        <v>1.2697000000000001</v>
      </c>
      <c r="Z43" s="1">
        <v>9</v>
      </c>
      <c r="AA43" s="4">
        <v>9274.2000000000007</v>
      </c>
      <c r="AB43" s="3">
        <v>1.0027999999999999</v>
      </c>
      <c r="AC43" s="3">
        <v>0.9919</v>
      </c>
      <c r="AD43" s="3">
        <v>0.78090000000000004</v>
      </c>
      <c r="AE43" s="3">
        <v>1.34</v>
      </c>
      <c r="AF43" s="3">
        <v>1.0906</v>
      </c>
      <c r="AG43" s="3">
        <v>1.1997</v>
      </c>
      <c r="AH43" s="3">
        <v>1.371</v>
      </c>
      <c r="AI43" s="4">
        <v>894.23</v>
      </c>
      <c r="AJ43" s="3">
        <v>1.5652999999999999</v>
      </c>
      <c r="AK43" s="4">
        <v>799.84</v>
      </c>
      <c r="AL43" s="3">
        <v>1.4168000000000001</v>
      </c>
      <c r="AM43" s="4">
        <v>2136.2199999999998</v>
      </c>
      <c r="AN43" s="3">
        <v>1.3625</v>
      </c>
      <c r="AO43" s="4">
        <v>1827.05</v>
      </c>
    </row>
    <row r="44" spans="1:41" x14ac:dyDescent="0.2">
      <c r="A44" s="1" t="s">
        <v>620</v>
      </c>
      <c r="B44" s="1" t="s">
        <v>621</v>
      </c>
      <c r="C44" s="1" t="s">
        <v>410</v>
      </c>
      <c r="D44" s="1" t="b">
        <v>0</v>
      </c>
      <c r="E44" s="1">
        <v>1</v>
      </c>
      <c r="F44" s="1">
        <v>0</v>
      </c>
      <c r="G44" s="1">
        <v>1096</v>
      </c>
      <c r="H44" s="1">
        <v>0</v>
      </c>
      <c r="I44" s="1">
        <v>1774</v>
      </c>
      <c r="J44" s="1">
        <v>0</v>
      </c>
      <c r="K44" s="2">
        <v>3</v>
      </c>
      <c r="L44" s="2">
        <v>0</v>
      </c>
      <c r="M44" s="1">
        <v>1</v>
      </c>
      <c r="N44" s="1">
        <v>1774</v>
      </c>
      <c r="O44" s="1">
        <v>0</v>
      </c>
      <c r="P44" s="2">
        <v>3</v>
      </c>
      <c r="Q44" s="2">
        <v>0</v>
      </c>
      <c r="R44" s="2">
        <v>3</v>
      </c>
      <c r="S44" s="2">
        <v>2.4</v>
      </c>
      <c r="T44" s="3">
        <v>0</v>
      </c>
      <c r="U44" s="1">
        <v>999</v>
      </c>
      <c r="V44" s="3">
        <v>0.53500000000000003</v>
      </c>
      <c r="W44" s="3">
        <v>0.43759999999999999</v>
      </c>
      <c r="Z44" s="1">
        <v>6</v>
      </c>
      <c r="AA44" s="4">
        <v>4300.71</v>
      </c>
      <c r="AB44" s="3">
        <v>0.51680000000000004</v>
      </c>
      <c r="AC44" s="3">
        <v>0.51919999999999999</v>
      </c>
      <c r="AD44" s="3">
        <v>0.4607</v>
      </c>
      <c r="AE44" s="3">
        <v>0.61939999999999995</v>
      </c>
      <c r="AF44" s="3">
        <v>0.69389999999999996</v>
      </c>
      <c r="AG44" s="3">
        <v>0.42720000000000002</v>
      </c>
      <c r="AH44" s="3">
        <v>0.49109999999999998</v>
      </c>
      <c r="AI44" s="4">
        <v>400.4</v>
      </c>
      <c r="AJ44" s="3">
        <v>0.4748</v>
      </c>
      <c r="AK44" s="4">
        <v>412.44</v>
      </c>
      <c r="AL44" s="3">
        <v>0.53869999999999996</v>
      </c>
      <c r="AM44" s="4">
        <v>504.15</v>
      </c>
      <c r="AN44" s="3">
        <v>0.46960000000000002</v>
      </c>
      <c r="AO44" s="4">
        <v>551</v>
      </c>
    </row>
    <row r="45" spans="1:41" x14ac:dyDescent="0.2">
      <c r="A45" s="1" t="s">
        <v>622</v>
      </c>
      <c r="B45" s="1" t="s">
        <v>623</v>
      </c>
      <c r="C45" s="1" t="s">
        <v>407</v>
      </c>
      <c r="D45" s="1" t="b">
        <v>0</v>
      </c>
      <c r="E45" s="1">
        <v>16</v>
      </c>
      <c r="F45" s="1">
        <v>0</v>
      </c>
      <c r="G45" s="1">
        <v>5327</v>
      </c>
      <c r="H45" s="1">
        <v>4052</v>
      </c>
      <c r="I45" s="1">
        <v>2292</v>
      </c>
      <c r="J45" s="1">
        <v>1182</v>
      </c>
      <c r="K45" s="2">
        <v>3.7</v>
      </c>
      <c r="L45" s="2">
        <v>2.2000000000000002</v>
      </c>
      <c r="M45" s="1">
        <v>16</v>
      </c>
      <c r="N45" s="1">
        <v>2311</v>
      </c>
      <c r="O45" s="1">
        <v>1215</v>
      </c>
      <c r="P45" s="2">
        <v>3.7</v>
      </c>
      <c r="Q45" s="2">
        <v>2.2000000000000002</v>
      </c>
      <c r="R45" s="2">
        <v>3</v>
      </c>
      <c r="S45" s="2">
        <v>3</v>
      </c>
      <c r="T45" s="3">
        <v>0</v>
      </c>
      <c r="U45" s="1">
        <v>16</v>
      </c>
      <c r="V45" s="3">
        <v>0.69699999999999995</v>
      </c>
      <c r="W45" s="3">
        <v>0.69699999999999995</v>
      </c>
      <c r="Z45" s="1">
        <v>8</v>
      </c>
      <c r="AA45" s="4">
        <v>4585.08</v>
      </c>
      <c r="AB45" s="3">
        <v>0.69399999999999995</v>
      </c>
      <c r="AC45" s="3">
        <v>0.51659999999999995</v>
      </c>
      <c r="AD45" s="3">
        <v>0.65410000000000001</v>
      </c>
      <c r="AE45" s="3">
        <v>0.4924</v>
      </c>
      <c r="AF45" s="3">
        <v>0.52980000000000005</v>
      </c>
      <c r="AG45" s="3">
        <v>0.53210000000000002</v>
      </c>
      <c r="AH45" s="3">
        <v>0.60170000000000001</v>
      </c>
      <c r="AI45" s="4">
        <v>627.92999999999995</v>
      </c>
      <c r="AJ45" s="3">
        <v>0.70709999999999995</v>
      </c>
      <c r="AK45" s="4">
        <v>658.11</v>
      </c>
      <c r="AL45" s="3">
        <v>0.70320000000000005</v>
      </c>
      <c r="AM45" s="4">
        <v>681.6</v>
      </c>
      <c r="AN45" s="3">
        <v>0.748</v>
      </c>
      <c r="AO45" s="4">
        <v>702.12</v>
      </c>
    </row>
    <row r="46" spans="1:41" x14ac:dyDescent="0.2">
      <c r="A46" s="1" t="s">
        <v>624</v>
      </c>
      <c r="B46" s="1" t="s">
        <v>625</v>
      </c>
      <c r="C46" s="1" t="s">
        <v>410</v>
      </c>
      <c r="D46" s="1" t="b">
        <v>0</v>
      </c>
      <c r="E46" s="1">
        <v>6</v>
      </c>
      <c r="F46" s="1">
        <v>0</v>
      </c>
      <c r="G46" s="1">
        <v>5202</v>
      </c>
      <c r="H46" s="1">
        <v>3841</v>
      </c>
      <c r="I46" s="1">
        <v>2314</v>
      </c>
      <c r="J46" s="1">
        <v>1762</v>
      </c>
      <c r="K46" s="2">
        <v>2.2999999999999998</v>
      </c>
      <c r="L46" s="2">
        <v>2.6</v>
      </c>
      <c r="M46" s="1">
        <v>6</v>
      </c>
      <c r="N46" s="1">
        <v>2273</v>
      </c>
      <c r="O46" s="1">
        <v>1677</v>
      </c>
      <c r="P46" s="2">
        <v>2.2999999999999998</v>
      </c>
      <c r="Q46" s="2">
        <v>2.6</v>
      </c>
      <c r="R46" s="2">
        <v>1.8</v>
      </c>
      <c r="S46" s="2">
        <v>2.5</v>
      </c>
      <c r="T46" s="3">
        <v>0</v>
      </c>
      <c r="U46" s="1">
        <v>32</v>
      </c>
      <c r="V46" s="3">
        <v>0.68559999999999999</v>
      </c>
      <c r="W46" s="3">
        <v>0.94930000000000003</v>
      </c>
      <c r="Z46" s="1">
        <v>7</v>
      </c>
      <c r="AA46" s="4">
        <v>7290.08</v>
      </c>
      <c r="AB46" s="3">
        <v>0.89190000000000003</v>
      </c>
      <c r="AC46" s="3">
        <v>0.94630000000000003</v>
      </c>
      <c r="AD46" s="3">
        <v>0.75380000000000003</v>
      </c>
      <c r="AE46" s="3">
        <v>1.1305000000000001</v>
      </c>
      <c r="AF46" s="3">
        <v>1.2249000000000001</v>
      </c>
      <c r="AG46" s="3">
        <v>0.91500000000000004</v>
      </c>
      <c r="AH46" s="3">
        <v>0.8226</v>
      </c>
      <c r="AI46" s="4">
        <v>766.49</v>
      </c>
      <c r="AJ46" s="3">
        <v>0.42209999999999998</v>
      </c>
      <c r="AK46" s="4">
        <v>785.71</v>
      </c>
      <c r="AL46" s="3">
        <v>1.1432</v>
      </c>
      <c r="AM46" s="4">
        <v>1149.1300000000001</v>
      </c>
      <c r="AN46" s="3">
        <v>1.0186999999999999</v>
      </c>
      <c r="AO46" s="4">
        <v>1147.46</v>
      </c>
    </row>
    <row r="47" spans="1:41" x14ac:dyDescent="0.2">
      <c r="A47" s="1" t="s">
        <v>626</v>
      </c>
      <c r="B47" s="1" t="s">
        <v>627</v>
      </c>
      <c r="C47" s="1" t="s">
        <v>410</v>
      </c>
      <c r="D47" s="1" t="b">
        <v>0</v>
      </c>
      <c r="E47" s="1">
        <v>1</v>
      </c>
      <c r="F47" s="1">
        <v>0</v>
      </c>
      <c r="G47" s="1">
        <v>4960</v>
      </c>
      <c r="H47" s="1">
        <v>0</v>
      </c>
      <c r="I47" s="1">
        <v>2206</v>
      </c>
      <c r="J47" s="1">
        <v>0</v>
      </c>
      <c r="K47" s="2">
        <v>0</v>
      </c>
      <c r="L47" s="2">
        <v>0</v>
      </c>
      <c r="M47" s="1">
        <v>1</v>
      </c>
      <c r="N47" s="1">
        <v>2206</v>
      </c>
      <c r="O47" s="1">
        <v>0</v>
      </c>
      <c r="P47" s="2">
        <v>0</v>
      </c>
      <c r="Q47" s="2">
        <v>0</v>
      </c>
      <c r="R47" s="2">
        <v>1</v>
      </c>
      <c r="S47" s="2">
        <v>2.9</v>
      </c>
      <c r="T47" s="3">
        <v>0</v>
      </c>
      <c r="U47" s="1">
        <v>999</v>
      </c>
      <c r="V47" s="3">
        <v>0.6653</v>
      </c>
      <c r="W47" s="3">
        <v>0.97230000000000005</v>
      </c>
      <c r="Z47" s="1">
        <v>10</v>
      </c>
      <c r="AA47" s="4">
        <v>9421.92</v>
      </c>
      <c r="AB47" s="3">
        <v>0.72099999999999997</v>
      </c>
      <c r="AC47" s="3">
        <v>1.1337999999999999</v>
      </c>
      <c r="AD47" s="3">
        <v>0.91479999999999995</v>
      </c>
      <c r="AE47" s="3">
        <v>0.71489999999999998</v>
      </c>
      <c r="AF47" s="3">
        <v>0.75180000000000002</v>
      </c>
      <c r="AG47" s="3">
        <v>1.0972</v>
      </c>
      <c r="AH47" s="3">
        <v>1.1666000000000001</v>
      </c>
      <c r="AI47" s="4">
        <v>895.19</v>
      </c>
      <c r="AJ47" s="3">
        <v>1.1489</v>
      </c>
      <c r="AK47" s="4">
        <v>880.6</v>
      </c>
      <c r="AL47" s="3">
        <v>1.0528</v>
      </c>
      <c r="AM47" s="4">
        <v>985.28</v>
      </c>
      <c r="AN47" s="3">
        <v>1.0434000000000001</v>
      </c>
      <c r="AO47" s="4">
        <v>1013.18</v>
      </c>
    </row>
    <row r="48" spans="1:41" x14ac:dyDescent="0.2">
      <c r="A48" s="1" t="s">
        <v>628</v>
      </c>
      <c r="B48" s="1" t="s">
        <v>629</v>
      </c>
      <c r="C48" s="1" t="s">
        <v>410</v>
      </c>
      <c r="D48" s="1" t="b">
        <v>0</v>
      </c>
      <c r="E48" s="1">
        <v>8</v>
      </c>
      <c r="F48" s="1">
        <v>0</v>
      </c>
      <c r="G48" s="1">
        <v>3131</v>
      </c>
      <c r="H48" s="1">
        <v>1213</v>
      </c>
      <c r="I48" s="1">
        <v>1547</v>
      </c>
      <c r="J48" s="1">
        <v>782</v>
      </c>
      <c r="K48" s="2">
        <v>2.4</v>
      </c>
      <c r="L48" s="2">
        <v>1.3</v>
      </c>
      <c r="M48" s="1">
        <v>8</v>
      </c>
      <c r="N48" s="1">
        <v>1572</v>
      </c>
      <c r="O48" s="1">
        <v>824</v>
      </c>
      <c r="P48" s="2">
        <v>2.4</v>
      </c>
      <c r="Q48" s="2">
        <v>1.3</v>
      </c>
      <c r="R48" s="2">
        <v>2.1</v>
      </c>
      <c r="S48" s="2">
        <v>2.5</v>
      </c>
      <c r="T48" s="3">
        <v>0</v>
      </c>
      <c r="U48" s="1">
        <v>16</v>
      </c>
      <c r="V48" s="3">
        <v>0.47410000000000002</v>
      </c>
      <c r="W48" s="3">
        <v>0.82740000000000002</v>
      </c>
      <c r="Z48" s="1">
        <v>9</v>
      </c>
      <c r="AA48" s="4">
        <v>11671.24</v>
      </c>
      <c r="AB48" s="3">
        <v>0.62670000000000003</v>
      </c>
      <c r="AC48" s="3">
        <v>0.66120000000000001</v>
      </c>
      <c r="AD48" s="3">
        <v>0.50139999999999996</v>
      </c>
      <c r="AE48" s="3">
        <v>0.71489999999999998</v>
      </c>
      <c r="AF48" s="3">
        <v>0.75180000000000002</v>
      </c>
      <c r="AG48" s="3">
        <v>0.65200000000000002</v>
      </c>
      <c r="AH48" s="3">
        <v>0.53700000000000003</v>
      </c>
      <c r="AI48" s="4">
        <v>636.83000000000004</v>
      </c>
      <c r="AJ48" s="3">
        <v>0.53700000000000003</v>
      </c>
      <c r="AK48" s="4">
        <v>666.39</v>
      </c>
      <c r="AL48" s="3">
        <v>0.79490000000000005</v>
      </c>
      <c r="AM48" s="4">
        <v>898.9</v>
      </c>
      <c r="AN48" s="3">
        <v>0.88790000000000002</v>
      </c>
      <c r="AO48" s="4">
        <v>1000.13</v>
      </c>
    </row>
    <row r="49" spans="1:41" x14ac:dyDescent="0.2">
      <c r="A49" s="1" t="s">
        <v>630</v>
      </c>
      <c r="B49" s="1" t="s">
        <v>631</v>
      </c>
      <c r="C49" s="1" t="s">
        <v>410</v>
      </c>
      <c r="D49" s="1" t="b">
        <v>0</v>
      </c>
      <c r="E49" s="1">
        <v>3</v>
      </c>
      <c r="F49" s="1">
        <v>0</v>
      </c>
      <c r="G49" s="1">
        <v>7730</v>
      </c>
      <c r="H49" s="1">
        <v>5998</v>
      </c>
      <c r="I49" s="1">
        <v>2551</v>
      </c>
      <c r="J49" s="1">
        <v>1732</v>
      </c>
      <c r="K49" s="2">
        <v>2.7</v>
      </c>
      <c r="L49" s="2">
        <v>0.9</v>
      </c>
      <c r="M49" s="1">
        <v>3</v>
      </c>
      <c r="N49" s="1">
        <v>2551</v>
      </c>
      <c r="O49" s="1">
        <v>1732</v>
      </c>
      <c r="P49" s="2">
        <v>2.7</v>
      </c>
      <c r="Q49" s="2">
        <v>0.9</v>
      </c>
      <c r="R49" s="2">
        <v>2.5</v>
      </c>
      <c r="S49" s="2">
        <v>1.9</v>
      </c>
      <c r="T49" s="3">
        <v>0</v>
      </c>
      <c r="U49" s="1">
        <v>999</v>
      </c>
      <c r="V49" s="3">
        <v>0.76939999999999997</v>
      </c>
      <c r="W49" s="3">
        <v>0.60229999999999995</v>
      </c>
      <c r="Z49" s="1">
        <v>6</v>
      </c>
      <c r="AA49" s="4">
        <v>4686.45</v>
      </c>
      <c r="AB49" s="3">
        <v>0.5222</v>
      </c>
      <c r="AC49" s="3">
        <v>0.45390000000000003</v>
      </c>
      <c r="AD49" s="3">
        <v>0.51970000000000005</v>
      </c>
      <c r="AE49" s="3">
        <v>0.76090000000000002</v>
      </c>
      <c r="AF49" s="3">
        <v>0.54049999999999998</v>
      </c>
      <c r="AG49" s="3">
        <v>0.82110000000000005</v>
      </c>
      <c r="AH49" s="3">
        <v>0.76490000000000002</v>
      </c>
      <c r="AI49" s="4">
        <v>767.55</v>
      </c>
      <c r="AJ49" s="3">
        <v>0.75839999999999996</v>
      </c>
      <c r="AK49" s="4">
        <v>790.56</v>
      </c>
      <c r="AL49" s="3">
        <v>0.61890000000000001</v>
      </c>
      <c r="AM49" s="4">
        <v>763.5</v>
      </c>
      <c r="AN49" s="3">
        <v>0.64629999999999999</v>
      </c>
      <c r="AO49" s="4">
        <v>957.88</v>
      </c>
    </row>
    <row r="50" spans="1:41" x14ac:dyDescent="0.2">
      <c r="A50" s="1" t="s">
        <v>632</v>
      </c>
      <c r="B50" s="1" t="s">
        <v>633</v>
      </c>
      <c r="C50" s="1" t="s">
        <v>410</v>
      </c>
      <c r="D50" s="1" t="b">
        <v>0</v>
      </c>
      <c r="E50" s="1">
        <v>5</v>
      </c>
      <c r="F50" s="1">
        <v>0</v>
      </c>
      <c r="G50" s="1">
        <v>31036</v>
      </c>
      <c r="H50" s="1">
        <v>23484</v>
      </c>
      <c r="I50" s="1">
        <v>12320</v>
      </c>
      <c r="J50" s="1">
        <v>8900</v>
      </c>
      <c r="K50" s="2">
        <v>7.2</v>
      </c>
      <c r="L50" s="2">
        <v>4.3</v>
      </c>
      <c r="M50" s="1">
        <v>5</v>
      </c>
      <c r="N50" s="1">
        <v>12320</v>
      </c>
      <c r="O50" s="1">
        <v>8900</v>
      </c>
      <c r="P50" s="2">
        <v>7.2</v>
      </c>
      <c r="Q50" s="2">
        <v>4.3</v>
      </c>
      <c r="R50" s="2">
        <v>6.1</v>
      </c>
      <c r="S50" s="2">
        <v>3.7</v>
      </c>
      <c r="T50" s="3">
        <v>0</v>
      </c>
      <c r="U50" s="1">
        <v>31</v>
      </c>
      <c r="V50" s="3">
        <v>3.7158000000000002</v>
      </c>
      <c r="W50" s="3">
        <v>3.0485000000000002</v>
      </c>
      <c r="Z50" s="1">
        <v>16</v>
      </c>
      <c r="AA50" s="4">
        <v>29618.05</v>
      </c>
      <c r="AB50" s="3">
        <v>4.8350999999999997</v>
      </c>
      <c r="AC50" s="3">
        <v>3.7544</v>
      </c>
      <c r="AD50" s="3">
        <v>3.6471</v>
      </c>
      <c r="AE50" s="3">
        <v>3.4218000000000002</v>
      </c>
      <c r="AF50" s="3">
        <v>3.4821</v>
      </c>
      <c r="AG50" s="3">
        <v>3.9298000000000002</v>
      </c>
      <c r="AH50" s="3">
        <v>3.5945999999999998</v>
      </c>
      <c r="AI50" s="4">
        <v>2181</v>
      </c>
      <c r="AJ50" s="3">
        <v>3.5626000000000002</v>
      </c>
      <c r="AK50" s="4">
        <v>2159.1</v>
      </c>
      <c r="AL50" s="3">
        <v>3.3473000000000002</v>
      </c>
      <c r="AM50" s="4">
        <v>2455.29</v>
      </c>
      <c r="AN50" s="3">
        <v>3.2713000000000001</v>
      </c>
      <c r="AO50" s="4">
        <v>2489.7199999999998</v>
      </c>
    </row>
    <row r="51" spans="1:41" x14ac:dyDescent="0.2">
      <c r="A51" s="1" t="s">
        <v>440</v>
      </c>
      <c r="B51" s="1" t="s">
        <v>441</v>
      </c>
      <c r="C51" s="1" t="s">
        <v>410</v>
      </c>
      <c r="D51" s="1" t="b">
        <v>0</v>
      </c>
      <c r="E51" s="1">
        <v>2</v>
      </c>
      <c r="F51" s="1">
        <v>0</v>
      </c>
      <c r="G51" s="1">
        <v>13372</v>
      </c>
      <c r="H51" s="1">
        <v>8451</v>
      </c>
      <c r="I51" s="1">
        <v>5342</v>
      </c>
      <c r="J51" s="1">
        <v>2457</v>
      </c>
      <c r="K51" s="2">
        <v>2.5</v>
      </c>
      <c r="L51" s="2">
        <v>0.5</v>
      </c>
      <c r="M51" s="1">
        <v>2</v>
      </c>
      <c r="N51" s="1">
        <v>5342</v>
      </c>
      <c r="O51" s="1">
        <v>2457</v>
      </c>
      <c r="P51" s="2">
        <v>2.5</v>
      </c>
      <c r="Q51" s="2">
        <v>0.5</v>
      </c>
      <c r="R51" s="2">
        <v>2.4</v>
      </c>
      <c r="S51" s="2">
        <v>1.6</v>
      </c>
      <c r="T51" s="3">
        <v>0</v>
      </c>
      <c r="U51" s="1">
        <v>999</v>
      </c>
      <c r="V51" s="3">
        <v>1.6112</v>
      </c>
      <c r="W51" s="3">
        <v>1.3344</v>
      </c>
      <c r="Z51" s="1">
        <v>5</v>
      </c>
      <c r="AA51" s="4">
        <v>9272.5</v>
      </c>
      <c r="AB51" s="3">
        <v>1.0505</v>
      </c>
      <c r="AC51" s="3">
        <v>0.75070000000000003</v>
      </c>
      <c r="AD51" s="3">
        <v>1.0794999999999999</v>
      </c>
      <c r="AE51" s="3">
        <v>1.1691</v>
      </c>
      <c r="AF51" s="3">
        <v>1.1897</v>
      </c>
      <c r="AG51" s="3">
        <v>1.1849000000000001</v>
      </c>
      <c r="AH51" s="3">
        <v>1.1655</v>
      </c>
      <c r="AI51" s="4">
        <v>1900.49</v>
      </c>
      <c r="AJ51" s="3">
        <v>1.1372</v>
      </c>
      <c r="AK51" s="4">
        <v>1852.21</v>
      </c>
      <c r="AL51" s="3">
        <v>1.4178999999999999</v>
      </c>
      <c r="AM51" s="4">
        <v>2405.11</v>
      </c>
      <c r="AN51" s="3">
        <v>1.4319</v>
      </c>
      <c r="AO51" s="4">
        <v>2520.14</v>
      </c>
    </row>
    <row r="52" spans="1:41" x14ac:dyDescent="0.2">
      <c r="A52" s="1" t="s">
        <v>442</v>
      </c>
      <c r="B52" s="1" t="s">
        <v>443</v>
      </c>
      <c r="C52" s="1" t="s">
        <v>611</v>
      </c>
      <c r="D52" s="1" t="b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2">
        <v>0</v>
      </c>
      <c r="L52" s="2">
        <v>0</v>
      </c>
      <c r="M52" s="1">
        <v>0</v>
      </c>
      <c r="N52" s="1">
        <v>0</v>
      </c>
      <c r="O52" s="1">
        <v>0</v>
      </c>
      <c r="P52" s="2">
        <v>0</v>
      </c>
      <c r="Q52" s="2">
        <v>0</v>
      </c>
      <c r="R52" s="2">
        <v>0</v>
      </c>
      <c r="S52" s="2">
        <v>1.8</v>
      </c>
      <c r="T52" s="3">
        <v>0</v>
      </c>
      <c r="U52" s="1">
        <v>999</v>
      </c>
      <c r="V52" s="3">
        <v>0</v>
      </c>
      <c r="W52" s="3">
        <v>0.90639999999999998</v>
      </c>
      <c r="Z52" s="1">
        <v>8</v>
      </c>
      <c r="AA52" s="4">
        <v>5798.53</v>
      </c>
      <c r="AB52" s="3">
        <v>1.0392999999999999</v>
      </c>
      <c r="AC52" s="3">
        <v>1.0665</v>
      </c>
      <c r="AD52" s="3">
        <v>0.81320000000000003</v>
      </c>
      <c r="AE52" s="3">
        <v>1.2462</v>
      </c>
      <c r="AF52" s="3">
        <v>1.3836999999999999</v>
      </c>
      <c r="AG52" s="3">
        <v>1.2230000000000001</v>
      </c>
      <c r="AH52" s="3">
        <v>1.1711</v>
      </c>
      <c r="AI52" s="4">
        <v>1797.29</v>
      </c>
      <c r="AJ52" s="3">
        <v>1.1189</v>
      </c>
      <c r="AK52" s="4">
        <v>1822.41</v>
      </c>
      <c r="AL52" s="3">
        <v>1.2128000000000001</v>
      </c>
      <c r="AM52" s="4">
        <v>2194.36</v>
      </c>
      <c r="AN52" s="3">
        <v>0.97270000000000001</v>
      </c>
      <c r="AO52" s="4">
        <v>1521.74</v>
      </c>
    </row>
    <row r="53" spans="1:41" x14ac:dyDescent="0.2">
      <c r="A53" s="1" t="s">
        <v>444</v>
      </c>
      <c r="B53" s="1" t="s">
        <v>445</v>
      </c>
      <c r="C53" s="1" t="s">
        <v>410</v>
      </c>
      <c r="D53" s="1" t="b">
        <v>0</v>
      </c>
      <c r="E53" s="1">
        <v>15</v>
      </c>
      <c r="F53" s="1">
        <v>0</v>
      </c>
      <c r="G53" s="1">
        <v>11061</v>
      </c>
      <c r="H53" s="1">
        <v>7885</v>
      </c>
      <c r="I53" s="1">
        <v>3197</v>
      </c>
      <c r="J53" s="1">
        <v>3510</v>
      </c>
      <c r="K53" s="2">
        <v>2.5</v>
      </c>
      <c r="L53" s="2">
        <v>2.8</v>
      </c>
      <c r="M53" s="1">
        <v>15</v>
      </c>
      <c r="N53" s="1">
        <v>2992</v>
      </c>
      <c r="O53" s="1">
        <v>2838</v>
      </c>
      <c r="P53" s="2">
        <v>2.5</v>
      </c>
      <c r="Q53" s="2">
        <v>2.8</v>
      </c>
      <c r="R53" s="2">
        <v>1.7</v>
      </c>
      <c r="S53" s="2">
        <v>1.6</v>
      </c>
      <c r="T53" s="3">
        <v>0</v>
      </c>
      <c r="U53" s="1">
        <v>53</v>
      </c>
      <c r="V53" s="3">
        <v>0.90239999999999998</v>
      </c>
      <c r="W53" s="3">
        <v>1.1762999999999999</v>
      </c>
      <c r="Z53" s="1">
        <v>4</v>
      </c>
      <c r="AA53" s="4">
        <v>9332.2900000000009</v>
      </c>
      <c r="AB53" s="3">
        <v>0.90839999999999999</v>
      </c>
      <c r="AC53" s="3">
        <v>0.81100000000000005</v>
      </c>
      <c r="AD53" s="3">
        <v>0.72040000000000004</v>
      </c>
      <c r="AE53" s="3">
        <v>0.85729999999999995</v>
      </c>
      <c r="AF53" s="3">
        <v>0.90949999999999998</v>
      </c>
      <c r="AG53" s="3">
        <v>0.85580000000000001</v>
      </c>
      <c r="AH53" s="3">
        <v>1.2274</v>
      </c>
      <c r="AI53" s="4">
        <v>1601.14</v>
      </c>
      <c r="AJ53" s="3">
        <v>0.66920000000000002</v>
      </c>
      <c r="AK53" s="4">
        <v>1089.96</v>
      </c>
      <c r="AL53" s="3">
        <v>0.63770000000000004</v>
      </c>
      <c r="AM53" s="4">
        <v>1236.23</v>
      </c>
      <c r="AN53" s="3">
        <v>1.2623</v>
      </c>
      <c r="AO53" s="4">
        <v>2221.65</v>
      </c>
    </row>
    <row r="54" spans="1:41" x14ac:dyDescent="0.2">
      <c r="A54" s="1" t="s">
        <v>446</v>
      </c>
      <c r="B54" s="1" t="s">
        <v>447</v>
      </c>
      <c r="C54" s="1" t="s">
        <v>410</v>
      </c>
      <c r="D54" s="1" t="b">
        <v>0</v>
      </c>
      <c r="E54" s="1">
        <v>5</v>
      </c>
      <c r="F54" s="1">
        <v>0</v>
      </c>
      <c r="G54" s="1">
        <v>17102</v>
      </c>
      <c r="H54" s="1">
        <v>17464</v>
      </c>
      <c r="I54" s="1">
        <v>7253</v>
      </c>
      <c r="J54" s="1">
        <v>7448</v>
      </c>
      <c r="K54" s="2">
        <v>5.4</v>
      </c>
      <c r="L54" s="2">
        <v>5.9</v>
      </c>
      <c r="M54" s="1">
        <v>5</v>
      </c>
      <c r="N54" s="1">
        <v>7216</v>
      </c>
      <c r="O54" s="1">
        <v>7375</v>
      </c>
      <c r="P54" s="2">
        <v>5.4</v>
      </c>
      <c r="Q54" s="2">
        <v>5.9</v>
      </c>
      <c r="R54" s="2">
        <v>3.3</v>
      </c>
      <c r="S54" s="2">
        <v>2.2999999999999998</v>
      </c>
      <c r="T54" s="3">
        <v>0</v>
      </c>
      <c r="U54" s="1">
        <v>61</v>
      </c>
      <c r="V54" s="3">
        <v>2.1764000000000001</v>
      </c>
      <c r="W54" s="3">
        <v>1.9525999999999999</v>
      </c>
      <c r="Z54" s="1">
        <v>11</v>
      </c>
      <c r="AA54" s="4">
        <v>20316.03</v>
      </c>
      <c r="AB54" s="3">
        <v>0.90559999999999996</v>
      </c>
      <c r="AC54" s="3">
        <v>1.228</v>
      </c>
      <c r="AD54" s="3">
        <v>1.2709999999999999</v>
      </c>
      <c r="AE54" s="3">
        <v>1.6247</v>
      </c>
      <c r="AF54" s="3">
        <v>1.6533</v>
      </c>
      <c r="AG54" s="3">
        <v>1.4472</v>
      </c>
      <c r="AH54" s="3">
        <v>1.494</v>
      </c>
      <c r="AI54" s="4">
        <v>2051.5</v>
      </c>
      <c r="AJ54" s="3">
        <v>1.4621</v>
      </c>
      <c r="AK54" s="4">
        <v>2005.39</v>
      </c>
      <c r="AL54" s="3">
        <v>1.7936000000000001</v>
      </c>
      <c r="AM54" s="4">
        <v>2433.92</v>
      </c>
      <c r="AN54" s="3">
        <v>2.0952999999999999</v>
      </c>
      <c r="AO54" s="4">
        <v>2565.38</v>
      </c>
    </row>
    <row r="55" spans="1:41" x14ac:dyDescent="0.2">
      <c r="A55" s="1" t="s">
        <v>448</v>
      </c>
      <c r="B55" s="1" t="s">
        <v>449</v>
      </c>
      <c r="C55" s="1" t="s">
        <v>410</v>
      </c>
      <c r="D55" s="1" t="b">
        <v>0</v>
      </c>
      <c r="E55" s="1">
        <v>2</v>
      </c>
      <c r="F55" s="1">
        <v>0</v>
      </c>
      <c r="G55" s="1">
        <v>19740</v>
      </c>
      <c r="H55" s="1">
        <v>14004</v>
      </c>
      <c r="I55" s="1">
        <v>8052</v>
      </c>
      <c r="J55" s="1">
        <v>5750</v>
      </c>
      <c r="K55" s="2">
        <v>5.5</v>
      </c>
      <c r="L55" s="2">
        <v>4.5</v>
      </c>
      <c r="M55" s="1">
        <v>2</v>
      </c>
      <c r="N55" s="1">
        <v>8052</v>
      </c>
      <c r="O55" s="1">
        <v>5750</v>
      </c>
      <c r="P55" s="2">
        <v>5.5</v>
      </c>
      <c r="Q55" s="2">
        <v>4.5</v>
      </c>
      <c r="R55" s="2">
        <v>3.2</v>
      </c>
      <c r="S55" s="2">
        <v>2.2000000000000002</v>
      </c>
      <c r="T55" s="3">
        <v>0</v>
      </c>
      <c r="U55" s="1">
        <v>999</v>
      </c>
      <c r="V55" s="3">
        <v>2.4285000000000001</v>
      </c>
      <c r="W55" s="3">
        <v>1.7233000000000001</v>
      </c>
      <c r="Z55" s="1">
        <v>9</v>
      </c>
      <c r="AA55" s="4">
        <v>13419.28</v>
      </c>
      <c r="AB55" s="3">
        <v>1.0226</v>
      </c>
      <c r="AC55" s="3">
        <v>0.60899999999999999</v>
      </c>
      <c r="AD55" s="3">
        <v>1.1626000000000001</v>
      </c>
      <c r="AE55" s="3">
        <v>1.3044</v>
      </c>
      <c r="AF55" s="3">
        <v>0.87590000000000001</v>
      </c>
      <c r="AG55" s="3">
        <v>1.7182999999999999</v>
      </c>
      <c r="AH55" s="3">
        <v>1.6424000000000001</v>
      </c>
      <c r="AI55" s="4">
        <v>2678.14</v>
      </c>
      <c r="AJ55" s="3">
        <v>1.6705000000000001</v>
      </c>
      <c r="AK55" s="4">
        <v>2560.7800000000002</v>
      </c>
      <c r="AL55" s="3">
        <v>1.6862999999999999</v>
      </c>
      <c r="AM55" s="4">
        <v>2692.13</v>
      </c>
      <c r="AN55" s="3">
        <v>1.8492999999999999</v>
      </c>
      <c r="AO55" s="4">
        <v>2367.1</v>
      </c>
    </row>
    <row r="56" spans="1:41" x14ac:dyDescent="0.2">
      <c r="A56" s="1" t="s">
        <v>450</v>
      </c>
      <c r="B56" s="1" t="s">
        <v>451</v>
      </c>
      <c r="C56" s="1" t="s">
        <v>410</v>
      </c>
      <c r="D56" s="1" t="b">
        <v>0</v>
      </c>
      <c r="E56" s="1">
        <v>3</v>
      </c>
      <c r="F56" s="1">
        <v>0</v>
      </c>
      <c r="G56" s="1">
        <v>11460</v>
      </c>
      <c r="H56" s="1">
        <v>2347</v>
      </c>
      <c r="I56" s="1">
        <v>3359</v>
      </c>
      <c r="J56" s="1">
        <v>510</v>
      </c>
      <c r="K56" s="2">
        <v>2</v>
      </c>
      <c r="L56" s="2">
        <v>0.8</v>
      </c>
      <c r="M56" s="1">
        <v>3</v>
      </c>
      <c r="N56" s="1">
        <v>3359</v>
      </c>
      <c r="O56" s="1">
        <v>510</v>
      </c>
      <c r="P56" s="2">
        <v>2</v>
      </c>
      <c r="Q56" s="2">
        <v>0.8</v>
      </c>
      <c r="R56" s="2">
        <v>1.8</v>
      </c>
      <c r="S56" s="2">
        <v>1.9</v>
      </c>
      <c r="T56" s="3">
        <v>0</v>
      </c>
      <c r="U56" s="1">
        <v>999</v>
      </c>
      <c r="V56" s="3">
        <v>1.0130999999999999</v>
      </c>
      <c r="W56" s="3">
        <v>1.5961000000000001</v>
      </c>
      <c r="Z56" s="1">
        <v>10</v>
      </c>
      <c r="AA56" s="4">
        <v>16742.86</v>
      </c>
      <c r="AB56" s="3">
        <v>0.81330000000000002</v>
      </c>
      <c r="AC56" s="3">
        <v>1.0557000000000001</v>
      </c>
      <c r="AD56" s="3">
        <v>1.0772999999999999</v>
      </c>
      <c r="AE56" s="3">
        <v>1.4100999999999999</v>
      </c>
      <c r="AF56" s="3">
        <v>1.4349000000000001</v>
      </c>
      <c r="AG56" s="3">
        <v>1.2670999999999999</v>
      </c>
      <c r="AH56" s="3">
        <v>1.391</v>
      </c>
      <c r="AI56" s="4">
        <v>2134.7800000000002</v>
      </c>
      <c r="AJ56" s="3">
        <v>1.3779999999999999</v>
      </c>
      <c r="AK56" s="4">
        <v>2112.39</v>
      </c>
      <c r="AL56" s="3">
        <v>1.6645000000000001</v>
      </c>
      <c r="AM56" s="4">
        <v>2377.61</v>
      </c>
      <c r="AN56" s="3">
        <v>1.7128000000000001</v>
      </c>
      <c r="AO56" s="4">
        <v>2538.5500000000002</v>
      </c>
    </row>
    <row r="57" spans="1:41" x14ac:dyDescent="0.2">
      <c r="A57" s="1" t="s">
        <v>452</v>
      </c>
      <c r="B57" s="1" t="s">
        <v>453</v>
      </c>
      <c r="C57" s="1" t="s">
        <v>410</v>
      </c>
      <c r="D57" s="1" t="b">
        <v>0</v>
      </c>
      <c r="E57" s="1">
        <v>1</v>
      </c>
      <c r="F57" s="1">
        <v>0</v>
      </c>
      <c r="G57" s="1">
        <v>8169</v>
      </c>
      <c r="H57" s="1">
        <v>0</v>
      </c>
      <c r="I57" s="1">
        <v>3191</v>
      </c>
      <c r="J57" s="1">
        <v>0</v>
      </c>
      <c r="K57" s="2">
        <v>1</v>
      </c>
      <c r="L57" s="2">
        <v>0</v>
      </c>
      <c r="M57" s="1">
        <v>1</v>
      </c>
      <c r="N57" s="1">
        <v>3191</v>
      </c>
      <c r="O57" s="1">
        <v>0</v>
      </c>
      <c r="P57" s="2">
        <v>1</v>
      </c>
      <c r="Q57" s="2">
        <v>0</v>
      </c>
      <c r="R57" s="2">
        <v>1</v>
      </c>
      <c r="S57" s="2">
        <v>1.5</v>
      </c>
      <c r="T57" s="3">
        <v>0</v>
      </c>
      <c r="U57" s="1">
        <v>999</v>
      </c>
      <c r="V57" s="3">
        <v>0.96240000000000003</v>
      </c>
      <c r="W57" s="3">
        <v>1.2401</v>
      </c>
      <c r="Z57" s="1">
        <v>4</v>
      </c>
      <c r="AA57" s="4">
        <v>11525.72</v>
      </c>
      <c r="AB57" s="3">
        <v>0.66169999999999995</v>
      </c>
      <c r="AC57" s="3">
        <v>1.0557000000000001</v>
      </c>
      <c r="AD57" s="3">
        <v>0.80559999999999998</v>
      </c>
      <c r="AE57" s="3">
        <v>0.5645</v>
      </c>
      <c r="AF57" s="3">
        <v>1.252</v>
      </c>
      <c r="AG57" s="3">
        <v>1.2393000000000001</v>
      </c>
      <c r="AH57" s="3">
        <v>1.2154</v>
      </c>
      <c r="AI57" s="4">
        <v>1981.86</v>
      </c>
      <c r="AJ57" s="3">
        <v>1.2493000000000001</v>
      </c>
      <c r="AK57" s="4">
        <v>2034.8</v>
      </c>
      <c r="AL57" s="3">
        <v>1.3435999999999999</v>
      </c>
      <c r="AM57" s="4">
        <v>2145.02</v>
      </c>
      <c r="AN57" s="3">
        <v>1.3308</v>
      </c>
      <c r="AO57" s="4">
        <v>2498.36</v>
      </c>
    </row>
    <row r="58" spans="1:41" x14ac:dyDescent="0.2">
      <c r="A58" s="1" t="s">
        <v>454</v>
      </c>
      <c r="B58" s="1" t="s">
        <v>455</v>
      </c>
      <c r="C58" s="1" t="s">
        <v>410</v>
      </c>
      <c r="D58" s="1" t="b">
        <v>0</v>
      </c>
      <c r="E58" s="1">
        <v>4</v>
      </c>
      <c r="F58" s="1">
        <v>0</v>
      </c>
      <c r="G58" s="1">
        <v>4709</v>
      </c>
      <c r="H58" s="1">
        <v>2574</v>
      </c>
      <c r="I58" s="1">
        <v>2271</v>
      </c>
      <c r="J58" s="1">
        <v>772</v>
      </c>
      <c r="K58" s="2">
        <v>2.5</v>
      </c>
      <c r="L58" s="2">
        <v>1.1000000000000001</v>
      </c>
      <c r="M58" s="1">
        <v>4</v>
      </c>
      <c r="N58" s="1">
        <v>2271</v>
      </c>
      <c r="O58" s="1">
        <v>772</v>
      </c>
      <c r="P58" s="2">
        <v>2.5</v>
      </c>
      <c r="Q58" s="2">
        <v>1.1000000000000001</v>
      </c>
      <c r="R58" s="2">
        <v>2.2000000000000002</v>
      </c>
      <c r="S58" s="2">
        <v>1.9</v>
      </c>
      <c r="T58" s="3">
        <v>0</v>
      </c>
      <c r="U58" s="1">
        <v>999</v>
      </c>
      <c r="V58" s="3">
        <v>0.68489999999999995</v>
      </c>
      <c r="W58" s="3">
        <v>1.0041</v>
      </c>
      <c r="Z58" s="1">
        <v>8</v>
      </c>
      <c r="AA58" s="4">
        <v>13904.14</v>
      </c>
      <c r="AB58" s="3">
        <v>0.71399999999999997</v>
      </c>
      <c r="AC58" s="3">
        <v>0.81779999999999997</v>
      </c>
      <c r="AD58" s="3">
        <v>0.74819999999999998</v>
      </c>
      <c r="AE58" s="3">
        <v>1.0326</v>
      </c>
      <c r="AF58" s="3">
        <v>1.0508</v>
      </c>
      <c r="AG58" s="3">
        <v>0.7984</v>
      </c>
      <c r="AH58" s="3">
        <v>0.62009999999999998</v>
      </c>
      <c r="AI58" s="4">
        <v>577.79999999999995</v>
      </c>
      <c r="AJ58" s="3">
        <v>0.90239999999999998</v>
      </c>
      <c r="AK58" s="4">
        <v>1022.46</v>
      </c>
      <c r="AL58" s="3">
        <v>0.94320000000000004</v>
      </c>
      <c r="AM58" s="4">
        <v>1422.14</v>
      </c>
      <c r="AN58" s="3">
        <v>1.0774999999999999</v>
      </c>
      <c r="AO58" s="4">
        <v>1596.97</v>
      </c>
    </row>
    <row r="59" spans="1:41" x14ac:dyDescent="0.2">
      <c r="A59" s="1" t="s">
        <v>456</v>
      </c>
      <c r="B59" s="1" t="s">
        <v>457</v>
      </c>
      <c r="C59" s="1" t="s">
        <v>410</v>
      </c>
      <c r="D59" s="1" t="b">
        <v>0</v>
      </c>
      <c r="E59" s="1">
        <v>4</v>
      </c>
      <c r="F59" s="1">
        <v>0</v>
      </c>
      <c r="G59" s="1">
        <v>7101</v>
      </c>
      <c r="H59" s="1">
        <v>2633</v>
      </c>
      <c r="I59" s="1">
        <v>2809</v>
      </c>
      <c r="J59" s="1">
        <v>1054</v>
      </c>
      <c r="K59" s="2">
        <v>2.8</v>
      </c>
      <c r="L59" s="2">
        <v>1.3</v>
      </c>
      <c r="M59" s="1">
        <v>4</v>
      </c>
      <c r="N59" s="1">
        <v>2809</v>
      </c>
      <c r="O59" s="1">
        <v>1054</v>
      </c>
      <c r="P59" s="2">
        <v>2.8</v>
      </c>
      <c r="Q59" s="2">
        <v>1.3</v>
      </c>
      <c r="R59" s="2">
        <v>2.4</v>
      </c>
      <c r="S59" s="2">
        <v>2.2999999999999998</v>
      </c>
      <c r="T59" s="3">
        <v>0</v>
      </c>
      <c r="U59" s="1">
        <v>999</v>
      </c>
      <c r="V59" s="3">
        <v>0.84719999999999995</v>
      </c>
      <c r="W59" s="3">
        <v>1.0281</v>
      </c>
      <c r="Z59" s="1">
        <v>8</v>
      </c>
      <c r="AA59" s="4">
        <v>12285.51</v>
      </c>
      <c r="AB59" s="3">
        <v>0.68130000000000002</v>
      </c>
      <c r="AC59" s="3">
        <v>0.86060000000000003</v>
      </c>
      <c r="AD59" s="3">
        <v>0.40079999999999999</v>
      </c>
      <c r="AE59" s="3">
        <v>0.58660000000000001</v>
      </c>
      <c r="AF59" s="3">
        <v>0.95650000000000002</v>
      </c>
      <c r="AG59" s="3">
        <v>1.0327</v>
      </c>
      <c r="AH59" s="3">
        <v>1.2184999999999999</v>
      </c>
      <c r="AI59" s="4">
        <v>1177.43</v>
      </c>
      <c r="AJ59" s="3">
        <v>1.194</v>
      </c>
      <c r="AK59" s="4">
        <v>1152.43</v>
      </c>
      <c r="AL59" s="3">
        <v>1.4558</v>
      </c>
      <c r="AM59" s="4">
        <v>1317.01</v>
      </c>
      <c r="AN59" s="3">
        <v>1.1032999999999999</v>
      </c>
      <c r="AO59" s="4">
        <v>1350.82</v>
      </c>
    </row>
    <row r="60" spans="1:41" x14ac:dyDescent="0.2">
      <c r="A60" s="1" t="s">
        <v>458</v>
      </c>
      <c r="B60" s="1" t="s">
        <v>459</v>
      </c>
      <c r="C60" s="1" t="s">
        <v>410</v>
      </c>
      <c r="D60" s="1" t="b">
        <v>0</v>
      </c>
      <c r="E60" s="1">
        <v>2</v>
      </c>
      <c r="F60" s="1">
        <v>0</v>
      </c>
      <c r="G60" s="1">
        <v>3857</v>
      </c>
      <c r="H60" s="1">
        <v>1118</v>
      </c>
      <c r="I60" s="1">
        <v>1793</v>
      </c>
      <c r="J60" s="1">
        <v>615</v>
      </c>
      <c r="K60" s="2">
        <v>1.5</v>
      </c>
      <c r="L60" s="2">
        <v>0.5</v>
      </c>
      <c r="M60" s="1">
        <v>2</v>
      </c>
      <c r="N60" s="1">
        <v>1793</v>
      </c>
      <c r="O60" s="1">
        <v>615</v>
      </c>
      <c r="P60" s="2">
        <v>1.5</v>
      </c>
      <c r="Q60" s="2">
        <v>0.5</v>
      </c>
      <c r="R60" s="2">
        <v>1.4</v>
      </c>
      <c r="S60" s="2">
        <v>1.7</v>
      </c>
      <c r="T60" s="3">
        <v>0</v>
      </c>
      <c r="U60" s="1">
        <v>999</v>
      </c>
      <c r="V60" s="3">
        <v>0.54079999999999995</v>
      </c>
      <c r="W60" s="3">
        <v>0.84489999999999998</v>
      </c>
      <c r="Z60" s="1">
        <v>4</v>
      </c>
      <c r="AA60" s="4">
        <v>5897.23</v>
      </c>
      <c r="AB60" s="3">
        <v>0.63100000000000001</v>
      </c>
      <c r="AC60" s="3">
        <v>0.68700000000000006</v>
      </c>
      <c r="AD60" s="3">
        <v>0.7409</v>
      </c>
      <c r="AE60" s="3">
        <v>0.7954</v>
      </c>
      <c r="AF60" s="3">
        <v>0.80940000000000001</v>
      </c>
      <c r="AG60" s="3">
        <v>0.84509999999999996</v>
      </c>
      <c r="AH60" s="3">
        <v>0.80679999999999996</v>
      </c>
      <c r="AI60" s="4">
        <v>1315.59</v>
      </c>
      <c r="AJ60" s="3">
        <v>0.77680000000000005</v>
      </c>
      <c r="AK60" s="4">
        <v>1265.21</v>
      </c>
      <c r="AL60" s="3">
        <v>0.99329999999999996</v>
      </c>
      <c r="AM60" s="4">
        <v>1418.85</v>
      </c>
      <c r="AN60" s="3">
        <v>0.90669999999999995</v>
      </c>
      <c r="AO60" s="4">
        <v>1501.92</v>
      </c>
    </row>
    <row r="61" spans="1:41" x14ac:dyDescent="0.2">
      <c r="A61" s="1" t="s">
        <v>460</v>
      </c>
      <c r="B61" s="1" t="s">
        <v>461</v>
      </c>
      <c r="C61" s="1" t="s">
        <v>410</v>
      </c>
      <c r="D61" s="1" t="b">
        <v>0</v>
      </c>
      <c r="E61" s="1">
        <v>6</v>
      </c>
      <c r="F61" s="1">
        <v>0</v>
      </c>
      <c r="G61" s="1">
        <v>10359</v>
      </c>
      <c r="H61" s="1">
        <v>8368</v>
      </c>
      <c r="I61" s="1">
        <v>4136</v>
      </c>
      <c r="J61" s="1">
        <v>4074</v>
      </c>
      <c r="K61" s="2">
        <v>3.5</v>
      </c>
      <c r="L61" s="2">
        <v>3.1</v>
      </c>
      <c r="M61" s="1">
        <v>6</v>
      </c>
      <c r="N61" s="1">
        <v>4005</v>
      </c>
      <c r="O61" s="1">
        <v>3798</v>
      </c>
      <c r="P61" s="2">
        <v>3.5</v>
      </c>
      <c r="Q61" s="2">
        <v>3.1</v>
      </c>
      <c r="R61" s="2">
        <v>2.5</v>
      </c>
      <c r="S61" s="2">
        <v>1.6</v>
      </c>
      <c r="T61" s="3">
        <v>0</v>
      </c>
      <c r="U61" s="1">
        <v>53</v>
      </c>
      <c r="V61" s="3">
        <v>1.2079</v>
      </c>
      <c r="W61" s="3">
        <v>0.82630000000000003</v>
      </c>
      <c r="Z61" s="1">
        <v>7</v>
      </c>
      <c r="AA61" s="4">
        <v>8390.43</v>
      </c>
      <c r="AB61" s="3">
        <v>0.51649999999999996</v>
      </c>
      <c r="AC61" s="3">
        <v>0.52029999999999998</v>
      </c>
      <c r="AD61" s="3">
        <v>0.33829999999999999</v>
      </c>
      <c r="AE61" s="3">
        <v>0.80869999999999997</v>
      </c>
      <c r="AF61" s="3">
        <v>0.82299999999999995</v>
      </c>
      <c r="AG61" s="3">
        <v>0.80589999999999995</v>
      </c>
      <c r="AH61" s="3">
        <v>0.7369</v>
      </c>
      <c r="AI61" s="4">
        <v>1281.71</v>
      </c>
      <c r="AJ61" s="3">
        <v>0.70279999999999998</v>
      </c>
      <c r="AK61" s="4">
        <v>1308.21</v>
      </c>
      <c r="AL61" s="3">
        <v>0.89159999999999995</v>
      </c>
      <c r="AM61" s="4">
        <v>1512.38</v>
      </c>
      <c r="AN61" s="3">
        <v>0.88670000000000004</v>
      </c>
      <c r="AO61" s="4">
        <v>1560.59</v>
      </c>
    </row>
    <row r="62" spans="1:41" x14ac:dyDescent="0.2">
      <c r="A62" s="1" t="s">
        <v>462</v>
      </c>
      <c r="B62" s="1" t="s">
        <v>463</v>
      </c>
      <c r="C62" s="1" t="s">
        <v>410</v>
      </c>
      <c r="D62" s="1" t="b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2">
        <v>0</v>
      </c>
      <c r="L62" s="2">
        <v>0</v>
      </c>
      <c r="M62" s="1">
        <v>0</v>
      </c>
      <c r="N62" s="1">
        <v>0</v>
      </c>
      <c r="O62" s="1">
        <v>0</v>
      </c>
      <c r="P62" s="2">
        <v>0</v>
      </c>
      <c r="Q62" s="2">
        <v>0</v>
      </c>
      <c r="R62" s="2">
        <v>0</v>
      </c>
      <c r="S62" s="2">
        <v>2.2999999999999998</v>
      </c>
      <c r="T62" s="3">
        <v>0</v>
      </c>
      <c r="U62" s="1">
        <v>999</v>
      </c>
      <c r="V62" s="3">
        <v>0</v>
      </c>
      <c r="W62" s="3">
        <v>1.3795999999999999</v>
      </c>
      <c r="Z62" s="1">
        <v>18</v>
      </c>
      <c r="AA62" s="4">
        <v>13076.72</v>
      </c>
      <c r="AB62" s="3">
        <v>0.5917</v>
      </c>
      <c r="AC62" s="3">
        <v>1.383</v>
      </c>
      <c r="AD62" s="3">
        <v>1.2911999999999999</v>
      </c>
      <c r="AE62" s="3">
        <v>1.8280000000000001</v>
      </c>
      <c r="AF62" s="3">
        <v>2.3443000000000001</v>
      </c>
      <c r="AG62" s="3">
        <v>1.5857000000000001</v>
      </c>
      <c r="AH62" s="3">
        <v>1.9776</v>
      </c>
      <c r="AI62" s="4">
        <v>1842.7</v>
      </c>
      <c r="AJ62" s="3">
        <v>1.9317</v>
      </c>
      <c r="AK62" s="4">
        <v>1936.16</v>
      </c>
      <c r="AL62" s="3">
        <v>3.1446999999999998</v>
      </c>
      <c r="AM62" s="4">
        <v>2943.01</v>
      </c>
      <c r="AN62" s="3">
        <v>1.4803999999999999</v>
      </c>
      <c r="AO62" s="4">
        <v>1812.52</v>
      </c>
    </row>
    <row r="63" spans="1:41" x14ac:dyDescent="0.2">
      <c r="A63" s="1" t="s">
        <v>464</v>
      </c>
      <c r="B63" s="1" t="s">
        <v>465</v>
      </c>
      <c r="C63" s="1" t="s">
        <v>410</v>
      </c>
      <c r="D63" s="1" t="b">
        <v>0</v>
      </c>
      <c r="E63" s="1">
        <v>6</v>
      </c>
      <c r="F63" s="1">
        <v>0</v>
      </c>
      <c r="G63" s="1">
        <v>6801</v>
      </c>
      <c r="H63" s="1">
        <v>3143</v>
      </c>
      <c r="I63" s="1">
        <v>2858</v>
      </c>
      <c r="J63" s="1">
        <v>1271</v>
      </c>
      <c r="K63" s="2">
        <v>2.5</v>
      </c>
      <c r="L63" s="2">
        <v>1.4</v>
      </c>
      <c r="M63" s="1">
        <v>6</v>
      </c>
      <c r="N63" s="1">
        <v>2858</v>
      </c>
      <c r="O63" s="1">
        <v>1271</v>
      </c>
      <c r="P63" s="2">
        <v>2.5</v>
      </c>
      <c r="Q63" s="2">
        <v>1.4</v>
      </c>
      <c r="R63" s="2">
        <v>2.1</v>
      </c>
      <c r="S63" s="2">
        <v>1.8</v>
      </c>
      <c r="T63" s="3">
        <v>0</v>
      </c>
      <c r="U63" s="1">
        <v>12</v>
      </c>
      <c r="V63" s="3">
        <v>0.86199999999999999</v>
      </c>
      <c r="W63" s="3">
        <v>1.2783</v>
      </c>
      <c r="Z63" s="1">
        <v>24</v>
      </c>
      <c r="AA63" s="4">
        <v>45229.75</v>
      </c>
      <c r="AB63" s="3">
        <v>0.60750000000000004</v>
      </c>
      <c r="AC63" s="3">
        <v>1.0474000000000001</v>
      </c>
      <c r="AD63" s="3">
        <v>0.7077</v>
      </c>
      <c r="AE63" s="3">
        <v>0.94630000000000003</v>
      </c>
      <c r="AF63" s="3">
        <v>1.0345</v>
      </c>
      <c r="AG63" s="3">
        <v>1.1742999999999999</v>
      </c>
      <c r="AH63" s="3">
        <v>1.1940999999999999</v>
      </c>
      <c r="AI63" s="4">
        <v>1557.7</v>
      </c>
      <c r="AJ63" s="3">
        <v>1.1588000000000001</v>
      </c>
      <c r="AK63" s="4">
        <v>1509.92</v>
      </c>
      <c r="AL63" s="3">
        <v>1.274</v>
      </c>
      <c r="AM63" s="4">
        <v>1920.91</v>
      </c>
      <c r="AN63" s="3">
        <v>1.3716999999999999</v>
      </c>
      <c r="AO63" s="4">
        <v>2145.9499999999998</v>
      </c>
    </row>
    <row r="64" spans="1:41" x14ac:dyDescent="0.2">
      <c r="A64" s="1" t="s">
        <v>466</v>
      </c>
      <c r="B64" s="1" t="s">
        <v>467</v>
      </c>
      <c r="C64" s="1" t="s">
        <v>410</v>
      </c>
      <c r="D64" s="1" t="b">
        <v>0</v>
      </c>
      <c r="E64" s="1">
        <v>12</v>
      </c>
      <c r="F64" s="1">
        <v>0</v>
      </c>
      <c r="G64" s="1">
        <v>15586</v>
      </c>
      <c r="H64" s="1">
        <v>19322</v>
      </c>
      <c r="I64" s="1">
        <v>5801</v>
      </c>
      <c r="J64" s="1">
        <v>7427</v>
      </c>
      <c r="K64" s="2">
        <v>4.5999999999999996</v>
      </c>
      <c r="L64" s="2">
        <v>7.7</v>
      </c>
      <c r="M64" s="1">
        <v>12</v>
      </c>
      <c r="N64" s="1">
        <v>4985</v>
      </c>
      <c r="O64" s="1">
        <v>4796</v>
      </c>
      <c r="P64" s="2">
        <v>4.5999999999999996</v>
      </c>
      <c r="Q64" s="2">
        <v>7.7</v>
      </c>
      <c r="R64" s="2">
        <v>2.5</v>
      </c>
      <c r="S64" s="2">
        <v>2</v>
      </c>
      <c r="T64" s="3">
        <v>0</v>
      </c>
      <c r="U64" s="1">
        <v>54</v>
      </c>
      <c r="V64" s="3">
        <v>1.5035000000000001</v>
      </c>
      <c r="W64" s="3">
        <v>1.9678</v>
      </c>
      <c r="Z64" s="1">
        <v>7</v>
      </c>
      <c r="AA64" s="4">
        <v>15310.3</v>
      </c>
      <c r="AB64" s="3">
        <v>1.3130999999999999</v>
      </c>
      <c r="AC64" s="3">
        <v>1.3115000000000001</v>
      </c>
      <c r="AD64" s="3">
        <v>1.1313</v>
      </c>
      <c r="AE64" s="3">
        <v>1.6364000000000001</v>
      </c>
      <c r="AF64" s="3">
        <v>1.3136000000000001</v>
      </c>
      <c r="AG64" s="3">
        <v>1.8584000000000001</v>
      </c>
      <c r="AH64" s="3">
        <v>1.6454</v>
      </c>
      <c r="AI64" s="4">
        <v>2259.39</v>
      </c>
      <c r="AJ64" s="3">
        <v>1.6094999999999999</v>
      </c>
      <c r="AK64" s="4">
        <v>2207.56</v>
      </c>
      <c r="AL64" s="3">
        <v>1.9905999999999999</v>
      </c>
      <c r="AM64" s="4">
        <v>2701.24</v>
      </c>
      <c r="AN64" s="3">
        <v>2.1116000000000001</v>
      </c>
      <c r="AO64" s="4">
        <v>2973.13</v>
      </c>
    </row>
    <row r="65" spans="1:41" x14ac:dyDescent="0.2">
      <c r="A65" s="1" t="s">
        <v>468</v>
      </c>
      <c r="B65" s="1" t="s">
        <v>469</v>
      </c>
      <c r="C65" s="1" t="s">
        <v>410</v>
      </c>
      <c r="D65" s="1" t="b">
        <v>0</v>
      </c>
      <c r="E65" s="1">
        <v>6</v>
      </c>
      <c r="F65" s="1">
        <v>0</v>
      </c>
      <c r="G65" s="1">
        <v>10411</v>
      </c>
      <c r="H65" s="1">
        <v>5339</v>
      </c>
      <c r="I65" s="1">
        <v>4758</v>
      </c>
      <c r="J65" s="1">
        <v>2350</v>
      </c>
      <c r="K65" s="2">
        <v>4.8</v>
      </c>
      <c r="L65" s="2">
        <v>2.4</v>
      </c>
      <c r="M65" s="1">
        <v>6</v>
      </c>
      <c r="N65" s="1">
        <v>4745</v>
      </c>
      <c r="O65" s="1">
        <v>2325</v>
      </c>
      <c r="P65" s="2">
        <v>4.8</v>
      </c>
      <c r="Q65" s="2">
        <v>2.4</v>
      </c>
      <c r="R65" s="2">
        <v>4.4000000000000004</v>
      </c>
      <c r="S65" s="2">
        <v>4.0999999999999996</v>
      </c>
      <c r="T65" s="3">
        <v>0</v>
      </c>
      <c r="U65" s="1">
        <v>14</v>
      </c>
      <c r="V65" s="3">
        <v>1.4311</v>
      </c>
      <c r="W65" s="3">
        <v>1.7498</v>
      </c>
      <c r="Z65" s="1">
        <v>48</v>
      </c>
      <c r="AA65" s="4">
        <v>21055.05</v>
      </c>
      <c r="AB65" s="3">
        <v>1.3087</v>
      </c>
      <c r="AC65" s="3">
        <v>1.7265999999999999</v>
      </c>
      <c r="AD65" s="3">
        <v>1.4531000000000001</v>
      </c>
      <c r="AE65" s="3">
        <v>2.0813000000000001</v>
      </c>
      <c r="AF65" s="3">
        <v>2.2677</v>
      </c>
      <c r="AG65" s="3">
        <v>2.1821999999999999</v>
      </c>
      <c r="AH65" s="3">
        <v>1.7957000000000001</v>
      </c>
      <c r="AI65" s="4">
        <v>956.12</v>
      </c>
      <c r="AJ65" s="3">
        <v>1.6963999999999999</v>
      </c>
      <c r="AK65" s="4">
        <v>982.4</v>
      </c>
      <c r="AL65" s="3">
        <v>1.8416999999999999</v>
      </c>
      <c r="AM65" s="4">
        <v>1350.91</v>
      </c>
      <c r="AN65" s="3">
        <v>1.8776999999999999</v>
      </c>
      <c r="AO65" s="4">
        <v>1289.6600000000001</v>
      </c>
    </row>
    <row r="66" spans="1:41" x14ac:dyDescent="0.2">
      <c r="A66" s="1" t="s">
        <v>470</v>
      </c>
      <c r="B66" s="1" t="s">
        <v>471</v>
      </c>
      <c r="C66" s="1" t="s">
        <v>410</v>
      </c>
      <c r="D66" s="1" t="b">
        <v>0</v>
      </c>
      <c r="E66" s="1">
        <v>17</v>
      </c>
      <c r="F66" s="1">
        <v>0</v>
      </c>
      <c r="G66" s="1">
        <v>5812</v>
      </c>
      <c r="H66" s="1">
        <v>5096</v>
      </c>
      <c r="I66" s="1">
        <v>2668</v>
      </c>
      <c r="J66" s="1">
        <v>1839</v>
      </c>
      <c r="K66" s="2">
        <v>2.8</v>
      </c>
      <c r="L66" s="2">
        <v>2.2000000000000002</v>
      </c>
      <c r="M66" s="1">
        <v>17</v>
      </c>
      <c r="N66" s="1">
        <v>2526</v>
      </c>
      <c r="O66" s="1">
        <v>1415</v>
      </c>
      <c r="P66" s="2">
        <v>2.8</v>
      </c>
      <c r="Q66" s="2">
        <v>2.2000000000000002</v>
      </c>
      <c r="R66" s="2">
        <v>2.2000000000000002</v>
      </c>
      <c r="S66" s="2">
        <v>2.1</v>
      </c>
      <c r="T66" s="3">
        <v>0</v>
      </c>
      <c r="U66" s="1">
        <v>18</v>
      </c>
      <c r="V66" s="3">
        <v>0.76190000000000002</v>
      </c>
      <c r="W66" s="3">
        <v>0.6512</v>
      </c>
      <c r="Z66" s="1">
        <v>6</v>
      </c>
      <c r="AA66" s="4">
        <v>5184.26</v>
      </c>
      <c r="AB66" s="3">
        <v>0.61899999999999999</v>
      </c>
      <c r="AC66" s="3">
        <v>0.50439999999999996</v>
      </c>
      <c r="AD66" s="3">
        <v>0.63519999999999999</v>
      </c>
      <c r="AE66" s="3">
        <v>0.60970000000000002</v>
      </c>
      <c r="AF66" s="3">
        <v>0.67079999999999995</v>
      </c>
      <c r="AG66" s="3">
        <v>0.73480000000000001</v>
      </c>
      <c r="AH66" s="3">
        <v>0.65429999999999999</v>
      </c>
      <c r="AI66" s="4">
        <v>742.2</v>
      </c>
      <c r="AJ66" s="3">
        <v>0.64680000000000004</v>
      </c>
      <c r="AK66" s="4">
        <v>732.85</v>
      </c>
      <c r="AL66" s="3">
        <v>0.57750000000000001</v>
      </c>
      <c r="AM66" s="4">
        <v>783.67</v>
      </c>
      <c r="AN66" s="3">
        <v>0.69879999999999998</v>
      </c>
      <c r="AO66" s="4">
        <v>937.06</v>
      </c>
    </row>
    <row r="67" spans="1:41" x14ac:dyDescent="0.2">
      <c r="A67" s="1" t="s">
        <v>472</v>
      </c>
      <c r="B67" s="1" t="s">
        <v>473</v>
      </c>
      <c r="C67" s="1" t="s">
        <v>407</v>
      </c>
      <c r="D67" s="1" t="b">
        <v>0</v>
      </c>
      <c r="E67" s="1">
        <v>5</v>
      </c>
      <c r="F67" s="1">
        <v>0</v>
      </c>
      <c r="G67" s="1">
        <v>3866</v>
      </c>
      <c r="H67" s="1">
        <v>1159</v>
      </c>
      <c r="I67" s="1">
        <v>2243</v>
      </c>
      <c r="J67" s="1">
        <v>597</v>
      </c>
      <c r="K67" s="2">
        <v>2.6</v>
      </c>
      <c r="L67" s="2">
        <v>1</v>
      </c>
      <c r="M67" s="1">
        <v>5</v>
      </c>
      <c r="N67" s="1">
        <v>2243</v>
      </c>
      <c r="O67" s="1">
        <v>597</v>
      </c>
      <c r="P67" s="2">
        <v>2.6</v>
      </c>
      <c r="Q67" s="2">
        <v>1</v>
      </c>
      <c r="R67" s="2">
        <v>2.4</v>
      </c>
      <c r="S67" s="2">
        <v>2.4</v>
      </c>
      <c r="T67" s="3">
        <v>0</v>
      </c>
      <c r="U67" s="1">
        <v>4</v>
      </c>
      <c r="V67" s="3">
        <v>0.67649999999999999</v>
      </c>
      <c r="W67" s="3">
        <v>0.67649999999999999</v>
      </c>
      <c r="Z67" s="1">
        <v>5</v>
      </c>
      <c r="AA67" s="4">
        <v>3401.18</v>
      </c>
      <c r="AB67" s="3">
        <v>0.7077</v>
      </c>
      <c r="AC67" s="3">
        <v>0.82930000000000004</v>
      </c>
      <c r="AD67" s="3">
        <v>0.8589</v>
      </c>
      <c r="AE67" s="3">
        <v>0.76200000000000001</v>
      </c>
      <c r="AF67" s="3">
        <v>0.77539999999999998</v>
      </c>
      <c r="AG67" s="3">
        <v>0.75580000000000003</v>
      </c>
      <c r="AH67" s="3">
        <v>0.75349999999999995</v>
      </c>
      <c r="AI67" s="4">
        <v>728.1</v>
      </c>
      <c r="AJ67" s="3">
        <v>0.35489999999999999</v>
      </c>
      <c r="AK67" s="4">
        <v>840.79</v>
      </c>
      <c r="AL67" s="3">
        <v>0.79239999999999999</v>
      </c>
      <c r="AM67" s="4">
        <v>860.23</v>
      </c>
      <c r="AN67" s="3">
        <v>0.72599999999999998</v>
      </c>
      <c r="AO67" s="4">
        <v>851.84</v>
      </c>
    </row>
    <row r="68" spans="1:41" x14ac:dyDescent="0.2">
      <c r="A68" s="1" t="s">
        <v>474</v>
      </c>
      <c r="B68" s="1" t="s">
        <v>475</v>
      </c>
      <c r="C68" s="1" t="s">
        <v>410</v>
      </c>
      <c r="D68" s="1" t="b">
        <v>0</v>
      </c>
      <c r="E68" s="1">
        <v>1</v>
      </c>
      <c r="F68" s="1">
        <v>0</v>
      </c>
      <c r="G68" s="1">
        <v>16521</v>
      </c>
      <c r="H68" s="1">
        <v>0</v>
      </c>
      <c r="I68" s="1">
        <v>13560</v>
      </c>
      <c r="J68" s="1">
        <v>0</v>
      </c>
      <c r="K68" s="2">
        <v>7</v>
      </c>
      <c r="L68" s="2">
        <v>0</v>
      </c>
      <c r="M68" s="1">
        <v>1</v>
      </c>
      <c r="N68" s="1">
        <v>13560</v>
      </c>
      <c r="O68" s="1">
        <v>0</v>
      </c>
      <c r="P68" s="2">
        <v>7</v>
      </c>
      <c r="Q68" s="2">
        <v>0</v>
      </c>
      <c r="R68" s="2">
        <v>7</v>
      </c>
      <c r="S68" s="2">
        <v>2.4</v>
      </c>
      <c r="T68" s="3">
        <v>0</v>
      </c>
      <c r="U68" s="1">
        <v>999</v>
      </c>
      <c r="V68" s="3">
        <v>4.0898000000000003</v>
      </c>
      <c r="W68" s="3">
        <v>0.93159999999999998</v>
      </c>
      <c r="Z68" s="1">
        <v>7</v>
      </c>
      <c r="AA68" s="4">
        <v>8842.81</v>
      </c>
      <c r="AB68" s="3">
        <v>0.64200000000000002</v>
      </c>
      <c r="AC68" s="3">
        <v>1.3011999999999999</v>
      </c>
      <c r="AD68" s="3">
        <v>1.0625</v>
      </c>
      <c r="AE68" s="3">
        <v>0.61499999999999999</v>
      </c>
      <c r="AF68" s="3">
        <v>1.5375000000000001</v>
      </c>
      <c r="AG68" s="3">
        <v>0.96860000000000002</v>
      </c>
      <c r="AH68" s="3">
        <v>0.9637</v>
      </c>
      <c r="AI68" s="4">
        <v>967.04</v>
      </c>
      <c r="AJ68" s="3">
        <v>1.0219</v>
      </c>
      <c r="AK68" s="4">
        <v>1109.6099999999999</v>
      </c>
      <c r="AL68" s="3">
        <v>0.85680000000000001</v>
      </c>
      <c r="AM68" s="4">
        <v>1107.31</v>
      </c>
      <c r="AN68" s="3">
        <v>0.99970000000000003</v>
      </c>
      <c r="AO68" s="4">
        <v>1172.98</v>
      </c>
    </row>
    <row r="69" spans="1:41" x14ac:dyDescent="0.2">
      <c r="A69" s="1" t="s">
        <v>476</v>
      </c>
      <c r="B69" s="1" t="s">
        <v>477</v>
      </c>
      <c r="C69" s="1" t="s">
        <v>407</v>
      </c>
      <c r="D69" s="1" t="b">
        <v>0</v>
      </c>
      <c r="E69" s="1">
        <v>39</v>
      </c>
      <c r="F69" s="1">
        <v>1</v>
      </c>
      <c r="G69" s="1">
        <v>4201</v>
      </c>
      <c r="H69" s="1">
        <v>2610</v>
      </c>
      <c r="I69" s="1">
        <v>2251</v>
      </c>
      <c r="J69" s="1">
        <v>1203</v>
      </c>
      <c r="K69" s="2">
        <v>2.6</v>
      </c>
      <c r="L69" s="2">
        <v>1.5</v>
      </c>
      <c r="M69" s="1">
        <v>39</v>
      </c>
      <c r="N69" s="1">
        <v>2227</v>
      </c>
      <c r="O69" s="1">
        <v>1145</v>
      </c>
      <c r="P69" s="2">
        <v>2.6</v>
      </c>
      <c r="Q69" s="2">
        <v>1.5</v>
      </c>
      <c r="R69" s="2">
        <v>2.2000000000000002</v>
      </c>
      <c r="S69" s="2">
        <v>2.2000000000000002</v>
      </c>
      <c r="T69" s="3">
        <v>0</v>
      </c>
      <c r="U69" s="1">
        <v>16</v>
      </c>
      <c r="V69" s="3">
        <v>0.67169999999999996</v>
      </c>
      <c r="W69" s="3">
        <v>0.67169999999999996</v>
      </c>
      <c r="Z69" s="1">
        <v>6</v>
      </c>
      <c r="AA69" s="4">
        <v>4584.82</v>
      </c>
      <c r="AB69" s="3">
        <v>0.71530000000000005</v>
      </c>
      <c r="AC69" s="3">
        <v>0.86629999999999996</v>
      </c>
      <c r="AD69" s="3">
        <v>0.7722</v>
      </c>
      <c r="AE69" s="3">
        <v>0.68579999999999997</v>
      </c>
      <c r="AF69" s="3">
        <v>0.68010000000000004</v>
      </c>
      <c r="AG69" s="3">
        <v>0.77439999999999998</v>
      </c>
      <c r="AH69" s="3">
        <v>0.80710000000000004</v>
      </c>
      <c r="AI69" s="4">
        <v>842.29</v>
      </c>
      <c r="AJ69" s="3">
        <v>0.72430000000000005</v>
      </c>
      <c r="AK69" s="4">
        <v>755.01</v>
      </c>
      <c r="AL69" s="3">
        <v>0.67359999999999998</v>
      </c>
      <c r="AM69" s="4">
        <v>794.85</v>
      </c>
      <c r="AN69" s="3">
        <v>0.7208</v>
      </c>
      <c r="AO69" s="4">
        <v>922.62</v>
      </c>
    </row>
    <row r="70" spans="1:41" x14ac:dyDescent="0.2">
      <c r="A70" s="1" t="s">
        <v>478</v>
      </c>
      <c r="B70" s="1" t="s">
        <v>479</v>
      </c>
      <c r="C70" s="1" t="s">
        <v>410</v>
      </c>
      <c r="D70" s="1" t="b">
        <v>0</v>
      </c>
      <c r="E70" s="1">
        <v>15</v>
      </c>
      <c r="F70" s="1">
        <v>2</v>
      </c>
      <c r="G70" s="1">
        <v>4077</v>
      </c>
      <c r="H70" s="1">
        <v>2434</v>
      </c>
      <c r="I70" s="1">
        <v>1889</v>
      </c>
      <c r="J70" s="1">
        <v>1110</v>
      </c>
      <c r="K70" s="2">
        <v>2.7</v>
      </c>
      <c r="L70" s="2">
        <v>1.8</v>
      </c>
      <c r="M70" s="1">
        <v>15</v>
      </c>
      <c r="N70" s="1">
        <v>1889</v>
      </c>
      <c r="O70" s="1">
        <v>1110</v>
      </c>
      <c r="P70" s="2">
        <v>2.7</v>
      </c>
      <c r="Q70" s="2">
        <v>1.8</v>
      </c>
      <c r="R70" s="2">
        <v>2.1</v>
      </c>
      <c r="S70" s="2">
        <v>2.1</v>
      </c>
      <c r="T70" s="3">
        <v>0</v>
      </c>
      <c r="U70" s="1">
        <v>20</v>
      </c>
      <c r="V70" s="3">
        <v>0.56969999999999998</v>
      </c>
      <c r="W70" s="3">
        <v>0.63019999999999998</v>
      </c>
      <c r="Z70" s="1">
        <v>6</v>
      </c>
      <c r="AA70" s="4">
        <v>5805.17</v>
      </c>
      <c r="AB70" s="3">
        <v>0.60540000000000005</v>
      </c>
      <c r="AC70" s="3">
        <v>0.51770000000000005</v>
      </c>
      <c r="AD70" s="3">
        <v>0.54520000000000002</v>
      </c>
      <c r="AE70" s="3">
        <v>0.6784</v>
      </c>
      <c r="AF70" s="3">
        <v>0.6391</v>
      </c>
      <c r="AG70" s="3">
        <v>0.50519999999999998</v>
      </c>
      <c r="AH70" s="3">
        <v>0.58260000000000001</v>
      </c>
      <c r="AI70" s="4">
        <v>660.87</v>
      </c>
      <c r="AJ70" s="3">
        <v>0.50980000000000003</v>
      </c>
      <c r="AK70" s="4">
        <v>738.08</v>
      </c>
      <c r="AL70" s="3">
        <v>0.64339999999999997</v>
      </c>
      <c r="AM70" s="4">
        <v>793.72</v>
      </c>
      <c r="AN70" s="3">
        <v>0.67630000000000001</v>
      </c>
      <c r="AO70" s="4">
        <v>906.89</v>
      </c>
    </row>
    <row r="71" spans="1:41" x14ac:dyDescent="0.2">
      <c r="A71" s="1" t="s">
        <v>480</v>
      </c>
      <c r="B71" s="1" t="s">
        <v>481</v>
      </c>
      <c r="C71" s="1" t="s">
        <v>407</v>
      </c>
      <c r="D71" s="1" t="b">
        <v>0</v>
      </c>
      <c r="E71" s="1">
        <v>213</v>
      </c>
      <c r="F71" s="1">
        <v>7</v>
      </c>
      <c r="G71" s="1">
        <v>3414</v>
      </c>
      <c r="H71" s="1">
        <v>3261</v>
      </c>
      <c r="I71" s="1">
        <v>1691</v>
      </c>
      <c r="J71" s="1">
        <v>1072</v>
      </c>
      <c r="K71" s="2">
        <v>2.2000000000000002</v>
      </c>
      <c r="L71" s="2">
        <v>1.3</v>
      </c>
      <c r="M71" s="1">
        <v>213</v>
      </c>
      <c r="N71" s="1">
        <v>1654</v>
      </c>
      <c r="O71" s="1">
        <v>879</v>
      </c>
      <c r="P71" s="2">
        <v>2.2000000000000002</v>
      </c>
      <c r="Q71" s="2">
        <v>1.3</v>
      </c>
      <c r="R71" s="2">
        <v>1.9</v>
      </c>
      <c r="S71" s="2">
        <v>1.9</v>
      </c>
      <c r="T71" s="3">
        <v>0</v>
      </c>
      <c r="U71" s="1">
        <v>17</v>
      </c>
      <c r="V71" s="3">
        <v>0.49890000000000001</v>
      </c>
      <c r="W71" s="3">
        <v>0.49890000000000001</v>
      </c>
      <c r="Z71" s="1">
        <v>5</v>
      </c>
      <c r="AA71" s="4">
        <v>3770.68</v>
      </c>
      <c r="AB71" s="3">
        <v>0.48899999999999999</v>
      </c>
      <c r="AC71" s="3">
        <v>0.50280000000000002</v>
      </c>
      <c r="AD71" s="3">
        <v>0.48670000000000002</v>
      </c>
      <c r="AE71" s="3">
        <v>0.50739999999999996</v>
      </c>
      <c r="AF71" s="3">
        <v>0.55410000000000004</v>
      </c>
      <c r="AG71" s="3">
        <v>0.58630000000000004</v>
      </c>
      <c r="AH71" s="3">
        <v>0.61099999999999999</v>
      </c>
      <c r="AI71" s="4">
        <v>724.59</v>
      </c>
      <c r="AJ71" s="3">
        <v>0.58520000000000005</v>
      </c>
      <c r="AK71" s="4">
        <v>693.2</v>
      </c>
      <c r="AL71" s="3">
        <v>0.54359999999999997</v>
      </c>
      <c r="AM71" s="4">
        <v>737.67</v>
      </c>
      <c r="AN71" s="3">
        <v>0.53539999999999999</v>
      </c>
      <c r="AO71" s="4">
        <v>793.52</v>
      </c>
    </row>
    <row r="72" spans="1:41" x14ac:dyDescent="0.2">
      <c r="A72" s="1" t="s">
        <v>482</v>
      </c>
      <c r="B72" s="1" t="s">
        <v>483</v>
      </c>
      <c r="C72" s="1" t="s">
        <v>407</v>
      </c>
      <c r="D72" s="1" t="b">
        <v>0</v>
      </c>
      <c r="E72" s="1">
        <v>99</v>
      </c>
      <c r="F72" s="1">
        <v>1</v>
      </c>
      <c r="G72" s="1">
        <v>3083</v>
      </c>
      <c r="H72" s="1">
        <v>2680</v>
      </c>
      <c r="I72" s="1">
        <v>1775</v>
      </c>
      <c r="J72" s="1">
        <v>1357</v>
      </c>
      <c r="K72" s="2">
        <v>2</v>
      </c>
      <c r="L72" s="2">
        <v>1.3</v>
      </c>
      <c r="M72" s="1">
        <v>99</v>
      </c>
      <c r="N72" s="1">
        <v>1687</v>
      </c>
      <c r="O72" s="1">
        <v>971</v>
      </c>
      <c r="P72" s="2">
        <v>2</v>
      </c>
      <c r="Q72" s="2">
        <v>1.3</v>
      </c>
      <c r="R72" s="2">
        <v>1.8</v>
      </c>
      <c r="S72" s="2">
        <v>1.8</v>
      </c>
      <c r="T72" s="3">
        <v>0</v>
      </c>
      <c r="U72" s="1">
        <v>19</v>
      </c>
      <c r="V72" s="3">
        <v>0.50880000000000003</v>
      </c>
      <c r="W72" s="3">
        <v>0.50880000000000003</v>
      </c>
      <c r="Z72" s="1">
        <v>5</v>
      </c>
      <c r="AA72" s="4">
        <v>4407.58</v>
      </c>
      <c r="AB72" s="3">
        <v>0.45479999999999998</v>
      </c>
      <c r="AC72" s="3">
        <v>0.51219999999999999</v>
      </c>
      <c r="AD72" s="3">
        <v>0.43070000000000003</v>
      </c>
      <c r="AE72" s="3">
        <v>0.4834</v>
      </c>
      <c r="AF72" s="3">
        <v>0.48370000000000002</v>
      </c>
      <c r="AG72" s="3">
        <v>0.45810000000000001</v>
      </c>
      <c r="AH72" s="3">
        <v>0.45639999999999997</v>
      </c>
      <c r="AI72" s="4">
        <v>744.22</v>
      </c>
      <c r="AJ72" s="3">
        <v>0.46510000000000001</v>
      </c>
      <c r="AK72" s="4">
        <v>757.53</v>
      </c>
      <c r="AL72" s="3">
        <v>0.46460000000000001</v>
      </c>
      <c r="AM72" s="4">
        <v>788.08</v>
      </c>
      <c r="AN72" s="3">
        <v>0.54600000000000004</v>
      </c>
      <c r="AO72" s="4">
        <v>854.19</v>
      </c>
    </row>
    <row r="73" spans="1:41" x14ac:dyDescent="0.2">
      <c r="A73" s="1" t="s">
        <v>484</v>
      </c>
      <c r="B73" s="1" t="s">
        <v>485</v>
      </c>
      <c r="C73" s="1" t="s">
        <v>410</v>
      </c>
      <c r="D73" s="1" t="b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2">
        <v>0</v>
      </c>
      <c r="L73" s="2">
        <v>0</v>
      </c>
      <c r="M73" s="1">
        <v>0</v>
      </c>
      <c r="N73" s="1">
        <v>0</v>
      </c>
      <c r="O73" s="1">
        <v>0</v>
      </c>
      <c r="P73" s="2">
        <v>0</v>
      </c>
      <c r="Q73" s="2">
        <v>0</v>
      </c>
      <c r="R73" s="2">
        <v>0</v>
      </c>
      <c r="S73" s="2">
        <v>1.7</v>
      </c>
      <c r="T73" s="3">
        <v>0</v>
      </c>
      <c r="U73" s="1">
        <v>999</v>
      </c>
      <c r="V73" s="3">
        <v>0</v>
      </c>
      <c r="W73" s="3">
        <v>0.81140000000000001</v>
      </c>
      <c r="Z73" s="1">
        <v>6</v>
      </c>
      <c r="AA73" s="4">
        <v>6157.42</v>
      </c>
      <c r="AB73" s="3">
        <v>0.75670000000000004</v>
      </c>
      <c r="AC73" s="3">
        <v>0.91249999999999998</v>
      </c>
      <c r="AD73" s="3">
        <v>1.0129999999999999</v>
      </c>
      <c r="AE73" s="3">
        <v>1.0983000000000001</v>
      </c>
      <c r="AF73" s="3">
        <v>1.2329000000000001</v>
      </c>
      <c r="AG73" s="3">
        <v>0.88149999999999995</v>
      </c>
      <c r="AH73" s="3">
        <v>0.83840000000000003</v>
      </c>
      <c r="AI73" s="4">
        <v>994.27</v>
      </c>
      <c r="AJ73" s="3">
        <v>0.78739999999999999</v>
      </c>
      <c r="AK73" s="4">
        <v>1025.98</v>
      </c>
      <c r="AL73" s="3">
        <v>0.84840000000000004</v>
      </c>
      <c r="AM73" s="4">
        <v>1279.2</v>
      </c>
      <c r="AN73" s="3">
        <v>0.87070000000000003</v>
      </c>
      <c r="AO73" s="4">
        <v>1442.29</v>
      </c>
    </row>
    <row r="74" spans="1:41" x14ac:dyDescent="0.2">
      <c r="A74" s="1" t="s">
        <v>486</v>
      </c>
      <c r="B74" s="1" t="s">
        <v>487</v>
      </c>
      <c r="C74" s="1" t="s">
        <v>410</v>
      </c>
      <c r="D74" s="1" t="b">
        <v>0</v>
      </c>
      <c r="E74" s="1">
        <v>6</v>
      </c>
      <c r="F74" s="1">
        <v>0</v>
      </c>
      <c r="G74" s="1">
        <v>7510</v>
      </c>
      <c r="H74" s="1">
        <v>4108</v>
      </c>
      <c r="I74" s="1">
        <v>3223</v>
      </c>
      <c r="J74" s="1">
        <v>2119</v>
      </c>
      <c r="K74" s="2">
        <v>3.2</v>
      </c>
      <c r="L74" s="2">
        <v>2.1</v>
      </c>
      <c r="M74" s="1">
        <v>6</v>
      </c>
      <c r="N74" s="1">
        <v>3223</v>
      </c>
      <c r="O74" s="1">
        <v>2119</v>
      </c>
      <c r="P74" s="2">
        <v>3.2</v>
      </c>
      <c r="Q74" s="2">
        <v>2.1</v>
      </c>
      <c r="R74" s="2">
        <v>2.4</v>
      </c>
      <c r="S74" s="2">
        <v>2.6</v>
      </c>
      <c r="T74" s="3">
        <v>0</v>
      </c>
      <c r="U74" s="1">
        <v>25</v>
      </c>
      <c r="V74" s="3">
        <v>0.97209999999999996</v>
      </c>
      <c r="W74" s="3">
        <v>0.85770000000000002</v>
      </c>
      <c r="Z74" s="1">
        <v>8</v>
      </c>
      <c r="AA74" s="4">
        <v>8136.69</v>
      </c>
      <c r="AB74" s="3">
        <v>0.71919999999999995</v>
      </c>
      <c r="AC74" s="3">
        <v>0.6946</v>
      </c>
      <c r="AD74" s="3">
        <v>1.1173999999999999</v>
      </c>
      <c r="AE74" s="3">
        <v>1.0972999999999999</v>
      </c>
      <c r="AF74" s="3">
        <v>1.1166</v>
      </c>
      <c r="AG74" s="3">
        <v>0.99750000000000005</v>
      </c>
      <c r="AH74" s="3">
        <v>0.97209999999999996</v>
      </c>
      <c r="AI74" s="4">
        <v>818.13</v>
      </c>
      <c r="AJ74" s="3">
        <v>0.92549999999999999</v>
      </c>
      <c r="AK74" s="4">
        <v>831.67</v>
      </c>
      <c r="AL74" s="3">
        <v>0.95320000000000005</v>
      </c>
      <c r="AM74" s="4">
        <v>958.14</v>
      </c>
      <c r="AN74" s="3">
        <v>0.9204</v>
      </c>
      <c r="AO74" s="4">
        <v>996.86</v>
      </c>
    </row>
    <row r="75" spans="1:41" x14ac:dyDescent="0.2">
      <c r="A75" s="1" t="s">
        <v>488</v>
      </c>
      <c r="B75" s="1" t="s">
        <v>489</v>
      </c>
      <c r="C75" s="1" t="s">
        <v>407</v>
      </c>
      <c r="D75" s="1" t="b">
        <v>0</v>
      </c>
      <c r="E75" s="1">
        <v>24</v>
      </c>
      <c r="F75" s="1">
        <v>3</v>
      </c>
      <c r="G75" s="1">
        <v>6208</v>
      </c>
      <c r="H75" s="1">
        <v>6915</v>
      </c>
      <c r="I75" s="1">
        <v>2391</v>
      </c>
      <c r="J75" s="1">
        <v>1612</v>
      </c>
      <c r="K75" s="2">
        <v>2.8</v>
      </c>
      <c r="L75" s="2">
        <v>2.5</v>
      </c>
      <c r="M75" s="1">
        <v>24</v>
      </c>
      <c r="N75" s="1">
        <v>2322</v>
      </c>
      <c r="O75" s="1">
        <v>1429</v>
      </c>
      <c r="P75" s="2">
        <v>2.8</v>
      </c>
      <c r="Q75" s="2">
        <v>2.5</v>
      </c>
      <c r="R75" s="2">
        <v>2.2000000000000002</v>
      </c>
      <c r="S75" s="2">
        <v>2.2000000000000002</v>
      </c>
      <c r="T75" s="3">
        <v>0</v>
      </c>
      <c r="U75" s="1">
        <v>22</v>
      </c>
      <c r="V75" s="3">
        <v>0.70030000000000003</v>
      </c>
      <c r="W75" s="3">
        <v>0.70030000000000003</v>
      </c>
      <c r="Z75" s="1">
        <v>8</v>
      </c>
      <c r="AA75" s="4">
        <v>5518.28</v>
      </c>
      <c r="AB75" s="3">
        <v>0.52429999999999999</v>
      </c>
      <c r="AC75" s="3">
        <v>0.56169999999999998</v>
      </c>
      <c r="AD75" s="3">
        <v>0.44350000000000001</v>
      </c>
      <c r="AE75" s="3">
        <v>0.64910000000000001</v>
      </c>
      <c r="AF75" s="3">
        <v>0.57909999999999995</v>
      </c>
      <c r="AG75" s="3">
        <v>0.72960000000000003</v>
      </c>
      <c r="AH75" s="3">
        <v>0.68259999999999998</v>
      </c>
      <c r="AI75" s="4">
        <v>848.05</v>
      </c>
      <c r="AJ75" s="3">
        <v>0.53049999999999997</v>
      </c>
      <c r="AK75" s="4">
        <v>727.62</v>
      </c>
      <c r="AL75" s="3">
        <v>0.67100000000000004</v>
      </c>
      <c r="AM75" s="4">
        <v>791.78</v>
      </c>
      <c r="AN75" s="3">
        <v>0.75149999999999995</v>
      </c>
      <c r="AO75" s="4">
        <v>961.92</v>
      </c>
    </row>
    <row r="76" spans="1:41" x14ac:dyDescent="0.2">
      <c r="A76" s="1" t="s">
        <v>490</v>
      </c>
      <c r="B76" s="1" t="s">
        <v>491</v>
      </c>
      <c r="C76" s="1" t="s">
        <v>407</v>
      </c>
      <c r="D76" s="1" t="b">
        <v>0</v>
      </c>
      <c r="E76" s="1">
        <v>47</v>
      </c>
      <c r="F76" s="1">
        <v>2</v>
      </c>
      <c r="G76" s="1">
        <v>45421</v>
      </c>
      <c r="H76" s="1">
        <v>56698</v>
      </c>
      <c r="I76" s="1">
        <v>15844</v>
      </c>
      <c r="J76" s="1">
        <v>14674</v>
      </c>
      <c r="K76" s="2">
        <v>13.4</v>
      </c>
      <c r="L76" s="2">
        <v>12.7</v>
      </c>
      <c r="M76" s="1">
        <v>47</v>
      </c>
      <c r="N76" s="1">
        <v>14660</v>
      </c>
      <c r="O76" s="1">
        <v>10295</v>
      </c>
      <c r="P76" s="2">
        <v>13.4</v>
      </c>
      <c r="Q76" s="2">
        <v>12.7</v>
      </c>
      <c r="R76" s="2">
        <v>9.6</v>
      </c>
      <c r="S76" s="2">
        <v>9.6</v>
      </c>
      <c r="T76" s="3">
        <v>0</v>
      </c>
      <c r="U76" s="1">
        <v>29</v>
      </c>
      <c r="V76" s="3">
        <v>4.4215999999999998</v>
      </c>
      <c r="W76" s="3">
        <v>4.4215999999999998</v>
      </c>
      <c r="Z76" s="1">
        <v>38</v>
      </c>
      <c r="AA76" s="4">
        <v>44311.56</v>
      </c>
      <c r="AB76" s="3">
        <v>4.6360000000000001</v>
      </c>
      <c r="AC76" s="3">
        <v>3.4849999999999999</v>
      </c>
      <c r="AD76" s="3">
        <v>3.7422</v>
      </c>
      <c r="AE76" s="3">
        <v>4.2373000000000003</v>
      </c>
      <c r="AF76" s="3">
        <v>4.7969999999999997</v>
      </c>
      <c r="AG76" s="3">
        <v>5.6471</v>
      </c>
      <c r="AH76" s="3">
        <v>4.5316000000000001</v>
      </c>
      <c r="AI76" s="4">
        <v>1555.65</v>
      </c>
      <c r="AJ76" s="3">
        <v>4.4770000000000003</v>
      </c>
      <c r="AK76" s="4">
        <v>1535.14</v>
      </c>
      <c r="AL76" s="3">
        <v>4.4801000000000002</v>
      </c>
      <c r="AM76" s="4">
        <v>1366.18</v>
      </c>
      <c r="AN76" s="3">
        <v>4.7447999999999997</v>
      </c>
      <c r="AO76" s="4">
        <v>1391.81</v>
      </c>
    </row>
    <row r="77" spans="1:41" x14ac:dyDescent="0.2">
      <c r="A77" s="1" t="s">
        <v>492</v>
      </c>
      <c r="B77" s="1" t="s">
        <v>493</v>
      </c>
      <c r="C77" s="1" t="s">
        <v>407</v>
      </c>
      <c r="D77" s="1" t="b">
        <v>0</v>
      </c>
      <c r="E77" s="1">
        <v>33</v>
      </c>
      <c r="F77" s="1">
        <v>1</v>
      </c>
      <c r="G77" s="1">
        <v>27289</v>
      </c>
      <c r="H77" s="1">
        <v>18525</v>
      </c>
      <c r="I77" s="1">
        <v>10226</v>
      </c>
      <c r="J77" s="1">
        <v>7600</v>
      </c>
      <c r="K77" s="2">
        <v>10.1</v>
      </c>
      <c r="L77" s="2">
        <v>6.2</v>
      </c>
      <c r="M77" s="1">
        <v>33</v>
      </c>
      <c r="N77" s="1">
        <v>9685</v>
      </c>
      <c r="O77" s="1">
        <v>5937</v>
      </c>
      <c r="P77" s="2">
        <v>10.1</v>
      </c>
      <c r="Q77" s="2">
        <v>6.2</v>
      </c>
      <c r="R77" s="2">
        <v>7.8</v>
      </c>
      <c r="S77" s="2">
        <v>7.8</v>
      </c>
      <c r="T77" s="3">
        <v>0</v>
      </c>
      <c r="U77" s="1">
        <v>22</v>
      </c>
      <c r="V77" s="3">
        <v>2.9211</v>
      </c>
      <c r="W77" s="3">
        <v>2.9211</v>
      </c>
      <c r="Z77" s="1">
        <v>22</v>
      </c>
      <c r="AA77" s="4">
        <v>24970</v>
      </c>
      <c r="AB77" s="3">
        <v>2.7334999999999998</v>
      </c>
      <c r="AC77" s="3">
        <v>3.6335000000000002</v>
      </c>
      <c r="AD77" s="3">
        <v>2.8519999999999999</v>
      </c>
      <c r="AE77" s="3">
        <v>3.2673999999999999</v>
      </c>
      <c r="AF77" s="3">
        <v>2.9699</v>
      </c>
      <c r="AG77" s="3">
        <v>3.2044000000000001</v>
      </c>
      <c r="AH77" s="3">
        <v>4.9790999999999999</v>
      </c>
      <c r="AI77" s="4">
        <v>1139.52</v>
      </c>
      <c r="AJ77" s="3">
        <v>3.9516</v>
      </c>
      <c r="AK77" s="4">
        <v>1183.6600000000001</v>
      </c>
      <c r="AL77" s="3">
        <v>3.4790999999999999</v>
      </c>
      <c r="AM77" s="4">
        <v>1124.08</v>
      </c>
      <c r="AN77" s="3">
        <v>3.1345999999999998</v>
      </c>
      <c r="AO77" s="4">
        <v>1131.67</v>
      </c>
    </row>
    <row r="78" spans="1:41" x14ac:dyDescent="0.2">
      <c r="A78" s="1" t="s">
        <v>494</v>
      </c>
      <c r="B78" s="1" t="s">
        <v>495</v>
      </c>
      <c r="C78" s="1" t="s">
        <v>410</v>
      </c>
      <c r="D78" s="1" t="b">
        <v>0</v>
      </c>
      <c r="E78" s="1">
        <v>2</v>
      </c>
      <c r="F78" s="1">
        <v>0</v>
      </c>
      <c r="G78" s="1">
        <v>24375</v>
      </c>
      <c r="H78" s="1">
        <v>3050</v>
      </c>
      <c r="I78" s="1">
        <v>5243</v>
      </c>
      <c r="J78" s="1">
        <v>816</v>
      </c>
      <c r="K78" s="2">
        <v>5.5</v>
      </c>
      <c r="L78" s="2">
        <v>1.5</v>
      </c>
      <c r="M78" s="1">
        <v>2</v>
      </c>
      <c r="N78" s="1">
        <v>5243</v>
      </c>
      <c r="O78" s="1">
        <v>816</v>
      </c>
      <c r="P78" s="2">
        <v>5.5</v>
      </c>
      <c r="Q78" s="2">
        <v>1.5</v>
      </c>
      <c r="R78" s="2">
        <v>5.3</v>
      </c>
      <c r="S78" s="2">
        <v>3.1</v>
      </c>
      <c r="T78" s="3">
        <v>0</v>
      </c>
      <c r="U78" s="1">
        <v>999</v>
      </c>
      <c r="V78" s="3">
        <v>1.5812999999999999</v>
      </c>
      <c r="W78" s="3">
        <v>1.9285000000000001</v>
      </c>
      <c r="Z78" s="1">
        <v>12</v>
      </c>
      <c r="AA78" s="4">
        <v>17840.349999999999</v>
      </c>
      <c r="AB78" s="3">
        <v>1.0555000000000001</v>
      </c>
      <c r="AC78" s="3">
        <v>0.91</v>
      </c>
      <c r="AD78" s="3">
        <v>1.4184000000000001</v>
      </c>
      <c r="AE78" s="3">
        <v>1.4513</v>
      </c>
      <c r="AF78" s="3">
        <v>1.1446000000000001</v>
      </c>
      <c r="AG78" s="3">
        <v>1.5860000000000001</v>
      </c>
      <c r="AH78" s="3">
        <v>1.6838</v>
      </c>
      <c r="AI78" s="4">
        <v>1514.84</v>
      </c>
      <c r="AJ78" s="3">
        <v>1.653</v>
      </c>
      <c r="AK78" s="4">
        <v>1538.47</v>
      </c>
      <c r="AL78" s="3">
        <v>1.9721</v>
      </c>
      <c r="AM78" s="4">
        <v>1911.53</v>
      </c>
      <c r="AN78" s="3">
        <v>2.0695000000000001</v>
      </c>
      <c r="AO78" s="4">
        <v>1879.91</v>
      </c>
    </row>
    <row r="79" spans="1:41" x14ac:dyDescent="0.2">
      <c r="A79" s="1" t="s">
        <v>496</v>
      </c>
      <c r="B79" s="1" t="s">
        <v>497</v>
      </c>
      <c r="C79" s="1" t="s">
        <v>407</v>
      </c>
      <c r="D79" s="1" t="b">
        <v>0</v>
      </c>
      <c r="E79" s="1">
        <v>41</v>
      </c>
      <c r="F79" s="1">
        <v>2</v>
      </c>
      <c r="G79" s="1">
        <v>14672</v>
      </c>
      <c r="H79" s="1">
        <v>11180</v>
      </c>
      <c r="I79" s="1">
        <v>6101</v>
      </c>
      <c r="J79" s="1">
        <v>4104</v>
      </c>
      <c r="K79" s="2">
        <v>6.9</v>
      </c>
      <c r="L79" s="2">
        <v>4.4000000000000004</v>
      </c>
      <c r="M79" s="1">
        <v>41</v>
      </c>
      <c r="N79" s="1">
        <v>5813</v>
      </c>
      <c r="O79" s="1">
        <v>3277</v>
      </c>
      <c r="P79" s="2">
        <v>6.9</v>
      </c>
      <c r="Q79" s="2">
        <v>4.4000000000000004</v>
      </c>
      <c r="R79" s="2">
        <v>5.7</v>
      </c>
      <c r="S79" s="2">
        <v>5.7</v>
      </c>
      <c r="T79" s="3">
        <v>0</v>
      </c>
      <c r="U79" s="1">
        <v>19</v>
      </c>
      <c r="V79" s="3">
        <v>1.7532000000000001</v>
      </c>
      <c r="W79" s="3">
        <v>1.7532000000000001</v>
      </c>
      <c r="Z79" s="1">
        <v>15</v>
      </c>
      <c r="AA79" s="4">
        <v>14062.76</v>
      </c>
      <c r="AB79" s="3">
        <v>2.3092999999999999</v>
      </c>
      <c r="AC79" s="3">
        <v>1.853</v>
      </c>
      <c r="AD79" s="3">
        <v>1.7903</v>
      </c>
      <c r="AE79" s="3">
        <v>2.0960000000000001</v>
      </c>
      <c r="AF79" s="3">
        <v>2.4367999999999999</v>
      </c>
      <c r="AG79" s="3">
        <v>1.8902000000000001</v>
      </c>
      <c r="AH79" s="3">
        <v>1.7170000000000001</v>
      </c>
      <c r="AI79" s="4">
        <v>734.37</v>
      </c>
      <c r="AJ79" s="3">
        <v>2.1749000000000001</v>
      </c>
      <c r="AK79" s="4">
        <v>858.76</v>
      </c>
      <c r="AL79" s="3">
        <v>2.3357000000000001</v>
      </c>
      <c r="AM79" s="4">
        <v>918.71</v>
      </c>
      <c r="AN79" s="3">
        <v>1.8814</v>
      </c>
      <c r="AO79" s="4">
        <v>929.48</v>
      </c>
    </row>
    <row r="80" spans="1:41" x14ac:dyDescent="0.2">
      <c r="A80" s="1" t="s">
        <v>498</v>
      </c>
      <c r="B80" s="1" t="s">
        <v>499</v>
      </c>
      <c r="C80" s="1" t="s">
        <v>407</v>
      </c>
      <c r="D80" s="1" t="b">
        <v>0</v>
      </c>
      <c r="E80" s="1">
        <v>135</v>
      </c>
      <c r="F80" s="1">
        <v>1</v>
      </c>
      <c r="G80" s="1">
        <v>15675</v>
      </c>
      <c r="H80" s="1">
        <v>15675</v>
      </c>
      <c r="I80" s="1">
        <v>6997</v>
      </c>
      <c r="J80" s="1">
        <v>6814</v>
      </c>
      <c r="K80" s="2">
        <v>8</v>
      </c>
      <c r="L80" s="2">
        <v>6.3</v>
      </c>
      <c r="M80" s="1">
        <v>135</v>
      </c>
      <c r="N80" s="1">
        <v>6700</v>
      </c>
      <c r="O80" s="1">
        <v>4908</v>
      </c>
      <c r="P80" s="2">
        <v>8</v>
      </c>
      <c r="Q80" s="2">
        <v>6.3</v>
      </c>
      <c r="R80" s="2">
        <v>6.2</v>
      </c>
      <c r="S80" s="2">
        <v>6.2</v>
      </c>
      <c r="T80" s="3">
        <v>0</v>
      </c>
      <c r="U80" s="1">
        <v>32</v>
      </c>
      <c r="V80" s="3">
        <v>2.0207999999999999</v>
      </c>
      <c r="W80" s="3">
        <v>2.0207999999999999</v>
      </c>
      <c r="Z80" s="1">
        <v>20</v>
      </c>
      <c r="AA80" s="4">
        <v>20216.16</v>
      </c>
      <c r="AB80" s="3">
        <v>2.1692</v>
      </c>
      <c r="AC80" s="3">
        <v>2.2416</v>
      </c>
      <c r="AD80" s="3">
        <v>2.1019999999999999</v>
      </c>
      <c r="AE80" s="3">
        <v>2.0427</v>
      </c>
      <c r="AF80" s="3">
        <v>2.0253000000000001</v>
      </c>
      <c r="AG80" s="3">
        <v>1.9228000000000001</v>
      </c>
      <c r="AH80" s="3">
        <v>2.2321</v>
      </c>
      <c r="AI80" s="4">
        <v>882.36</v>
      </c>
      <c r="AJ80" s="3">
        <v>2.4085999999999999</v>
      </c>
      <c r="AK80" s="4">
        <v>951.03</v>
      </c>
      <c r="AL80" s="3">
        <v>2.4018000000000002</v>
      </c>
      <c r="AM80" s="4">
        <v>1018.51</v>
      </c>
      <c r="AN80" s="3">
        <v>2.1684999999999999</v>
      </c>
      <c r="AO80" s="4">
        <v>984.92</v>
      </c>
    </row>
    <row r="81" spans="1:41" x14ac:dyDescent="0.2">
      <c r="A81" s="1" t="s">
        <v>500</v>
      </c>
      <c r="B81" s="1" t="s">
        <v>501</v>
      </c>
      <c r="C81" s="1" t="s">
        <v>410</v>
      </c>
      <c r="D81" s="1" t="b">
        <v>0</v>
      </c>
      <c r="E81" s="1">
        <v>9</v>
      </c>
      <c r="F81" s="1">
        <v>0</v>
      </c>
      <c r="G81" s="1">
        <v>9443</v>
      </c>
      <c r="H81" s="1">
        <v>5264</v>
      </c>
      <c r="I81" s="1">
        <v>5521</v>
      </c>
      <c r="J81" s="1">
        <v>3235</v>
      </c>
      <c r="K81" s="2">
        <v>6.7</v>
      </c>
      <c r="L81" s="2">
        <v>4.5</v>
      </c>
      <c r="M81" s="1">
        <v>9</v>
      </c>
      <c r="N81" s="1">
        <v>5755</v>
      </c>
      <c r="O81" s="1">
        <v>3585</v>
      </c>
      <c r="P81" s="2">
        <v>6.7</v>
      </c>
      <c r="Q81" s="2">
        <v>4.5</v>
      </c>
      <c r="R81" s="2">
        <v>5.3</v>
      </c>
      <c r="S81" s="2">
        <v>4</v>
      </c>
      <c r="T81" s="3">
        <v>0</v>
      </c>
      <c r="U81" s="1">
        <v>23</v>
      </c>
      <c r="V81" s="3">
        <v>1.7357</v>
      </c>
      <c r="W81" s="3">
        <v>1.2165999999999999</v>
      </c>
      <c r="Z81" s="1">
        <v>13</v>
      </c>
      <c r="AA81" s="4">
        <v>10848.46</v>
      </c>
      <c r="AB81" s="3">
        <v>1.0286</v>
      </c>
      <c r="AC81" s="3">
        <v>1.5186999999999999</v>
      </c>
      <c r="AD81" s="3">
        <v>1.2296</v>
      </c>
      <c r="AE81" s="3">
        <v>1.3602000000000001</v>
      </c>
      <c r="AF81" s="3">
        <v>1.5652999999999999</v>
      </c>
      <c r="AG81" s="3">
        <v>1.4596</v>
      </c>
      <c r="AH81" s="3">
        <v>0.96409999999999996</v>
      </c>
      <c r="AI81" s="4">
        <v>628.83000000000004</v>
      </c>
      <c r="AJ81" s="3">
        <v>1.3056000000000001</v>
      </c>
      <c r="AK81" s="4">
        <v>680.48</v>
      </c>
      <c r="AL81" s="3">
        <v>1.4029</v>
      </c>
      <c r="AM81" s="4">
        <v>885.46</v>
      </c>
      <c r="AN81" s="3">
        <v>1.3055000000000001</v>
      </c>
      <c r="AO81" s="4">
        <v>919.07</v>
      </c>
    </row>
    <row r="82" spans="1:41" x14ac:dyDescent="0.2">
      <c r="A82" s="1" t="s">
        <v>502</v>
      </c>
      <c r="B82" s="1" t="s">
        <v>503</v>
      </c>
      <c r="C82" s="1" t="s">
        <v>407</v>
      </c>
      <c r="D82" s="1" t="b">
        <v>0</v>
      </c>
      <c r="E82" s="1">
        <v>70</v>
      </c>
      <c r="F82" s="1">
        <v>7</v>
      </c>
      <c r="G82" s="1">
        <v>14309</v>
      </c>
      <c r="H82" s="1">
        <v>17360</v>
      </c>
      <c r="I82" s="1">
        <v>6176</v>
      </c>
      <c r="J82" s="1">
        <v>7299</v>
      </c>
      <c r="K82" s="2">
        <v>6.5</v>
      </c>
      <c r="L82" s="2">
        <v>5.4</v>
      </c>
      <c r="M82" s="1">
        <v>70</v>
      </c>
      <c r="N82" s="1">
        <v>5724</v>
      </c>
      <c r="O82" s="1">
        <v>4898</v>
      </c>
      <c r="P82" s="2">
        <v>6.5</v>
      </c>
      <c r="Q82" s="2">
        <v>5.4</v>
      </c>
      <c r="R82" s="2">
        <v>4.7</v>
      </c>
      <c r="S82" s="2">
        <v>4.7</v>
      </c>
      <c r="T82" s="3">
        <v>0</v>
      </c>
      <c r="U82" s="1">
        <v>43</v>
      </c>
      <c r="V82" s="3">
        <v>1.7263999999999999</v>
      </c>
      <c r="W82" s="3">
        <v>1.7263999999999999</v>
      </c>
      <c r="Z82" s="1">
        <v>17</v>
      </c>
      <c r="AA82" s="4">
        <v>20336.060000000001</v>
      </c>
      <c r="AB82" s="3">
        <v>1.2654000000000001</v>
      </c>
      <c r="AC82" s="3">
        <v>1.5343</v>
      </c>
      <c r="AD82" s="3">
        <v>1.4582999999999999</v>
      </c>
      <c r="AE82" s="3">
        <v>1.8756999999999999</v>
      </c>
      <c r="AF82" s="3">
        <v>1.6055999999999999</v>
      </c>
      <c r="AG82" s="3">
        <v>1.3557999999999999</v>
      </c>
      <c r="AH82" s="3">
        <v>1.4594</v>
      </c>
      <c r="AI82" s="4">
        <v>885.48</v>
      </c>
      <c r="AJ82" s="3">
        <v>2.0537000000000001</v>
      </c>
      <c r="AK82" s="4">
        <v>1049.4000000000001</v>
      </c>
      <c r="AL82" s="3">
        <v>1.9701</v>
      </c>
      <c r="AM82" s="4">
        <v>990.16</v>
      </c>
      <c r="AN82" s="3">
        <v>1.8526</v>
      </c>
      <c r="AO82" s="4">
        <v>1109.98</v>
      </c>
    </row>
    <row r="83" spans="1:41" x14ac:dyDescent="0.2">
      <c r="A83" s="1" t="s">
        <v>504</v>
      </c>
      <c r="B83" s="1" t="s">
        <v>505</v>
      </c>
      <c r="C83" s="1" t="s">
        <v>407</v>
      </c>
      <c r="D83" s="1" t="b">
        <v>0</v>
      </c>
      <c r="E83" s="1">
        <v>76</v>
      </c>
      <c r="F83" s="1">
        <v>2</v>
      </c>
      <c r="G83" s="1">
        <v>15008</v>
      </c>
      <c r="H83" s="1">
        <v>14001</v>
      </c>
      <c r="I83" s="1">
        <v>5967</v>
      </c>
      <c r="J83" s="1">
        <v>4646</v>
      </c>
      <c r="K83" s="2">
        <v>6.8</v>
      </c>
      <c r="L83" s="2">
        <v>6.2</v>
      </c>
      <c r="M83" s="1">
        <v>76</v>
      </c>
      <c r="N83" s="1">
        <v>5674</v>
      </c>
      <c r="O83" s="1">
        <v>3741</v>
      </c>
      <c r="P83" s="2">
        <v>6.8</v>
      </c>
      <c r="Q83" s="2">
        <v>6.2</v>
      </c>
      <c r="R83" s="2">
        <v>4.9000000000000004</v>
      </c>
      <c r="S83" s="2">
        <v>4.9000000000000004</v>
      </c>
      <c r="T83" s="3">
        <v>0</v>
      </c>
      <c r="U83" s="1">
        <v>26</v>
      </c>
      <c r="V83" s="3">
        <v>1.7113</v>
      </c>
      <c r="W83" s="3">
        <v>1.7113</v>
      </c>
      <c r="Z83" s="1">
        <v>19</v>
      </c>
      <c r="AA83" s="4">
        <v>14980.24</v>
      </c>
      <c r="AB83" s="3">
        <v>1.9375</v>
      </c>
      <c r="AC83" s="3">
        <v>1.6778999999999999</v>
      </c>
      <c r="AD83" s="3">
        <v>1.8649</v>
      </c>
      <c r="AE83" s="3">
        <v>1.6793</v>
      </c>
      <c r="AF83" s="3">
        <v>1.6834</v>
      </c>
      <c r="AG83" s="3">
        <v>1.8473999999999999</v>
      </c>
      <c r="AH83" s="3">
        <v>1.4915</v>
      </c>
      <c r="AI83" s="4">
        <v>926.51</v>
      </c>
      <c r="AJ83" s="3">
        <v>1.5078</v>
      </c>
      <c r="AK83" s="4">
        <v>913.8</v>
      </c>
      <c r="AL83" s="3">
        <v>1.8562000000000001</v>
      </c>
      <c r="AM83" s="4">
        <v>1007.55</v>
      </c>
      <c r="AN83" s="3">
        <v>1.8364</v>
      </c>
      <c r="AO83" s="4">
        <v>1055.3699999999999</v>
      </c>
    </row>
    <row r="84" spans="1:41" x14ac:dyDescent="0.2">
      <c r="A84" s="1" t="s">
        <v>506</v>
      </c>
      <c r="B84" s="1" t="s">
        <v>507</v>
      </c>
      <c r="C84" s="1" t="s">
        <v>410</v>
      </c>
      <c r="D84" s="1" t="b">
        <v>0</v>
      </c>
      <c r="E84" s="1">
        <v>1</v>
      </c>
      <c r="F84" s="1">
        <v>0</v>
      </c>
      <c r="G84" s="1">
        <v>767</v>
      </c>
      <c r="H84" s="1">
        <v>0</v>
      </c>
      <c r="I84" s="1">
        <v>405</v>
      </c>
      <c r="J84" s="1">
        <v>0</v>
      </c>
      <c r="K84" s="2">
        <v>1</v>
      </c>
      <c r="L84" s="2">
        <v>0</v>
      </c>
      <c r="M84" s="1">
        <v>1</v>
      </c>
      <c r="N84" s="1">
        <v>405</v>
      </c>
      <c r="O84" s="1">
        <v>0</v>
      </c>
      <c r="P84" s="2">
        <v>1</v>
      </c>
      <c r="Q84" s="2">
        <v>0</v>
      </c>
      <c r="R84" s="2">
        <v>1</v>
      </c>
      <c r="S84" s="2">
        <v>3.8</v>
      </c>
      <c r="T84" s="3">
        <v>0</v>
      </c>
      <c r="U84" s="1">
        <v>999</v>
      </c>
      <c r="V84" s="3">
        <v>0.1222</v>
      </c>
      <c r="W84" s="3">
        <v>1.2063999999999999</v>
      </c>
      <c r="Z84" s="1">
        <v>11</v>
      </c>
      <c r="AA84" s="4">
        <v>10143.23</v>
      </c>
      <c r="AB84" s="3">
        <v>1.4832000000000001</v>
      </c>
      <c r="AC84" s="3">
        <v>1.6045</v>
      </c>
      <c r="AD84" s="3">
        <v>1.6248</v>
      </c>
      <c r="AE84" s="3">
        <v>1.4863</v>
      </c>
      <c r="AF84" s="3">
        <v>1.5124</v>
      </c>
      <c r="AG84" s="3">
        <v>1.2688999999999999</v>
      </c>
      <c r="AH84" s="3">
        <v>1.3405</v>
      </c>
      <c r="AI84" s="4">
        <v>777.19</v>
      </c>
      <c r="AJ84" s="3">
        <v>1.2998000000000001</v>
      </c>
      <c r="AK84" s="4">
        <v>769.84</v>
      </c>
      <c r="AL84" s="3">
        <v>1.3335999999999999</v>
      </c>
      <c r="AM84" s="4">
        <v>952.47</v>
      </c>
      <c r="AN84" s="3">
        <v>1.2946</v>
      </c>
      <c r="AO84" s="4">
        <v>959.37</v>
      </c>
    </row>
    <row r="85" spans="1:41" x14ac:dyDescent="0.2">
      <c r="A85" s="1" t="s">
        <v>508</v>
      </c>
      <c r="B85" s="1" t="s">
        <v>509</v>
      </c>
      <c r="C85" s="1" t="s">
        <v>410</v>
      </c>
      <c r="D85" s="1" t="b">
        <v>0</v>
      </c>
      <c r="E85" s="1">
        <v>1</v>
      </c>
      <c r="F85" s="1">
        <v>0</v>
      </c>
      <c r="G85" s="1">
        <v>10346</v>
      </c>
      <c r="H85" s="1">
        <v>0</v>
      </c>
      <c r="I85" s="1">
        <v>0</v>
      </c>
      <c r="J85" s="1">
        <v>0</v>
      </c>
      <c r="K85" s="2">
        <v>0</v>
      </c>
      <c r="L85" s="2">
        <v>0</v>
      </c>
      <c r="M85" s="1">
        <v>0</v>
      </c>
      <c r="N85" s="1">
        <v>0</v>
      </c>
      <c r="O85" s="1">
        <v>0</v>
      </c>
      <c r="P85" s="2">
        <v>0</v>
      </c>
      <c r="Q85" s="2">
        <v>0</v>
      </c>
      <c r="R85" s="2">
        <v>0</v>
      </c>
      <c r="S85" s="2">
        <v>2.2000000000000002</v>
      </c>
      <c r="T85" s="3">
        <v>0</v>
      </c>
      <c r="U85" s="1">
        <v>999</v>
      </c>
      <c r="V85" s="3">
        <v>0</v>
      </c>
      <c r="W85" s="3">
        <v>0.85699999999999998</v>
      </c>
      <c r="Z85" s="1">
        <v>7</v>
      </c>
      <c r="AA85" s="4">
        <v>7440.96</v>
      </c>
      <c r="AB85" s="3">
        <v>0.79059999999999997</v>
      </c>
      <c r="AC85" s="3">
        <v>0.91520000000000001</v>
      </c>
      <c r="AD85" s="3">
        <v>0.74780000000000002</v>
      </c>
      <c r="AE85" s="3">
        <v>0.86660000000000004</v>
      </c>
      <c r="AF85" s="3">
        <v>0.88190000000000002</v>
      </c>
      <c r="AG85" s="3">
        <v>0.77710000000000001</v>
      </c>
      <c r="AH85" s="3">
        <v>0.74839999999999995</v>
      </c>
      <c r="AI85" s="4">
        <v>887.53</v>
      </c>
      <c r="AJ85" s="3">
        <v>0.74329999999999996</v>
      </c>
      <c r="AK85" s="4">
        <v>880.47</v>
      </c>
      <c r="AL85" s="3">
        <v>0.80400000000000005</v>
      </c>
      <c r="AM85" s="4">
        <v>909.19</v>
      </c>
      <c r="AN85" s="3">
        <v>0.91959999999999997</v>
      </c>
      <c r="AO85" s="4">
        <v>1177.0899999999999</v>
      </c>
    </row>
    <row r="86" spans="1:41" x14ac:dyDescent="0.2">
      <c r="A86" s="1" t="s">
        <v>510</v>
      </c>
      <c r="B86" s="1" t="s">
        <v>511</v>
      </c>
      <c r="C86" s="1" t="s">
        <v>410</v>
      </c>
      <c r="D86" s="1" t="b">
        <v>0</v>
      </c>
      <c r="E86" s="1">
        <v>12</v>
      </c>
      <c r="F86" s="1">
        <v>1</v>
      </c>
      <c r="G86" s="1">
        <v>10908</v>
      </c>
      <c r="H86" s="1">
        <v>8357</v>
      </c>
      <c r="I86" s="1">
        <v>5134</v>
      </c>
      <c r="J86" s="1">
        <v>3529</v>
      </c>
      <c r="K86" s="2">
        <v>5.0999999999999996</v>
      </c>
      <c r="L86" s="2">
        <v>2.5</v>
      </c>
      <c r="M86" s="1">
        <v>12</v>
      </c>
      <c r="N86" s="1">
        <v>4908</v>
      </c>
      <c r="O86" s="1">
        <v>2947</v>
      </c>
      <c r="P86" s="2">
        <v>5.0999999999999996</v>
      </c>
      <c r="Q86" s="2">
        <v>2.5</v>
      </c>
      <c r="R86" s="2">
        <v>4.5</v>
      </c>
      <c r="S86" s="2">
        <v>4.3</v>
      </c>
      <c r="T86" s="3">
        <v>0</v>
      </c>
      <c r="U86" s="1">
        <v>21</v>
      </c>
      <c r="V86" s="3">
        <v>1.4802999999999999</v>
      </c>
      <c r="W86" s="3">
        <v>1.6221000000000001</v>
      </c>
      <c r="Z86" s="1">
        <v>14</v>
      </c>
      <c r="AA86" s="4">
        <v>14743.47</v>
      </c>
      <c r="AB86" s="3">
        <v>1.1735</v>
      </c>
      <c r="AC86" s="3">
        <v>1.6052</v>
      </c>
      <c r="AD86" s="3">
        <v>1.4737</v>
      </c>
      <c r="AE86" s="3">
        <v>1.4478</v>
      </c>
      <c r="AF86" s="3">
        <v>1.4733000000000001</v>
      </c>
      <c r="AG86" s="3">
        <v>1.9303999999999999</v>
      </c>
      <c r="AH86" s="3">
        <v>1.5994999999999999</v>
      </c>
      <c r="AI86" s="4">
        <v>818.25</v>
      </c>
      <c r="AJ86" s="3">
        <v>1.5647</v>
      </c>
      <c r="AK86" s="4">
        <v>832.16</v>
      </c>
      <c r="AL86" s="3">
        <v>1.8732</v>
      </c>
      <c r="AM86" s="4">
        <v>1081.67</v>
      </c>
      <c r="AN86" s="3">
        <v>1.7406999999999999</v>
      </c>
      <c r="AO86" s="4">
        <v>1139.96</v>
      </c>
    </row>
    <row r="87" spans="1:41" x14ac:dyDescent="0.2">
      <c r="A87" s="1" t="s">
        <v>512</v>
      </c>
      <c r="B87" s="1" t="s">
        <v>513</v>
      </c>
      <c r="C87" s="1" t="s">
        <v>410</v>
      </c>
      <c r="D87" s="1" t="b">
        <v>0</v>
      </c>
      <c r="E87" s="1">
        <v>2</v>
      </c>
      <c r="F87" s="1">
        <v>0</v>
      </c>
      <c r="G87" s="1">
        <v>6259</v>
      </c>
      <c r="H87" s="1">
        <v>2679</v>
      </c>
      <c r="I87" s="1">
        <v>2265</v>
      </c>
      <c r="J87" s="1">
        <v>1005</v>
      </c>
      <c r="K87" s="2">
        <v>3</v>
      </c>
      <c r="L87" s="2">
        <v>1</v>
      </c>
      <c r="M87" s="1">
        <v>2</v>
      </c>
      <c r="N87" s="1">
        <v>2265</v>
      </c>
      <c r="O87" s="1">
        <v>1005</v>
      </c>
      <c r="P87" s="2">
        <v>3</v>
      </c>
      <c r="Q87" s="2">
        <v>1</v>
      </c>
      <c r="R87" s="2">
        <v>2.8</v>
      </c>
      <c r="S87" s="2">
        <v>2.8</v>
      </c>
      <c r="T87" s="3">
        <v>0</v>
      </c>
      <c r="U87" s="1">
        <v>999</v>
      </c>
      <c r="V87" s="3">
        <v>0.68310000000000004</v>
      </c>
      <c r="W87" s="3">
        <v>1.0995999999999999</v>
      </c>
      <c r="Z87" s="1">
        <v>9</v>
      </c>
      <c r="AA87" s="4">
        <v>8915.56</v>
      </c>
      <c r="AB87" s="3">
        <v>1.3664000000000001</v>
      </c>
      <c r="AC87" s="3">
        <v>1.0429999999999999</v>
      </c>
      <c r="AD87" s="3">
        <v>0.83850000000000002</v>
      </c>
      <c r="AE87" s="3">
        <v>1.2269000000000001</v>
      </c>
      <c r="AF87" s="3">
        <v>1.2756000000000001</v>
      </c>
      <c r="AG87" s="3">
        <v>1.0807</v>
      </c>
      <c r="AH87" s="3">
        <v>1.0750999999999999</v>
      </c>
      <c r="AI87" s="4">
        <v>904.82</v>
      </c>
      <c r="AJ87" s="3">
        <v>1.0402</v>
      </c>
      <c r="AK87" s="4">
        <v>903.59</v>
      </c>
      <c r="AL87" s="3">
        <v>1.1573</v>
      </c>
      <c r="AM87" s="4">
        <v>1013.2</v>
      </c>
      <c r="AN87" s="3">
        <v>1.18</v>
      </c>
      <c r="AO87" s="4">
        <v>1186.74</v>
      </c>
    </row>
    <row r="88" spans="1:41" x14ac:dyDescent="0.2">
      <c r="A88" s="1" t="s">
        <v>514</v>
      </c>
      <c r="B88" s="1" t="s">
        <v>515</v>
      </c>
      <c r="C88" s="1" t="s">
        <v>407</v>
      </c>
      <c r="D88" s="1" t="b">
        <v>0</v>
      </c>
      <c r="E88" s="1">
        <v>46</v>
      </c>
      <c r="F88" s="1">
        <v>7</v>
      </c>
      <c r="G88" s="1">
        <v>18017</v>
      </c>
      <c r="H88" s="1">
        <v>27000</v>
      </c>
      <c r="I88" s="1">
        <v>8182</v>
      </c>
      <c r="J88" s="1">
        <v>10121</v>
      </c>
      <c r="K88" s="2">
        <v>7.5</v>
      </c>
      <c r="L88" s="2">
        <v>7.4</v>
      </c>
      <c r="M88" s="1">
        <v>46</v>
      </c>
      <c r="N88" s="1">
        <v>7508</v>
      </c>
      <c r="O88" s="1">
        <v>6575</v>
      </c>
      <c r="P88" s="2">
        <v>7.5</v>
      </c>
      <c r="Q88" s="2">
        <v>7.4</v>
      </c>
      <c r="R88" s="2">
        <v>5.6</v>
      </c>
      <c r="S88" s="2">
        <v>5.6</v>
      </c>
      <c r="T88" s="3">
        <v>0</v>
      </c>
      <c r="U88" s="1">
        <v>45</v>
      </c>
      <c r="V88" s="3">
        <v>2.2645</v>
      </c>
      <c r="W88" s="3">
        <v>2.2645</v>
      </c>
      <c r="Z88" s="1">
        <v>22</v>
      </c>
      <c r="AA88" s="4">
        <v>27816.74</v>
      </c>
      <c r="AB88" s="3">
        <v>1.6553</v>
      </c>
      <c r="AC88" s="3">
        <v>1.8090999999999999</v>
      </c>
      <c r="AD88" s="3">
        <v>1.7326999999999999</v>
      </c>
      <c r="AE88" s="3">
        <v>1.7988999999999999</v>
      </c>
      <c r="AF88" s="3">
        <v>1.9262999999999999</v>
      </c>
      <c r="AG88" s="3">
        <v>2.1145999999999998</v>
      </c>
      <c r="AH88" s="3">
        <v>1.8207</v>
      </c>
      <c r="AI88" s="4">
        <v>1079.5899999999999</v>
      </c>
      <c r="AJ88" s="3">
        <v>1.8255999999999999</v>
      </c>
      <c r="AK88" s="4">
        <v>1081.25</v>
      </c>
      <c r="AL88" s="3">
        <v>1.9902</v>
      </c>
      <c r="AM88" s="4">
        <v>1227.5899999999999</v>
      </c>
      <c r="AN88" s="3">
        <v>2.4300000000000002</v>
      </c>
      <c r="AO88" s="4">
        <v>1221.94</v>
      </c>
    </row>
    <row r="89" spans="1:41" x14ac:dyDescent="0.2">
      <c r="A89" s="1" t="s">
        <v>516</v>
      </c>
      <c r="B89" s="1" t="s">
        <v>517</v>
      </c>
      <c r="C89" s="1" t="s">
        <v>407</v>
      </c>
      <c r="D89" s="1" t="b">
        <v>0</v>
      </c>
      <c r="E89" s="1">
        <v>470</v>
      </c>
      <c r="F89" s="1">
        <v>11</v>
      </c>
      <c r="G89" s="1">
        <v>8263</v>
      </c>
      <c r="H89" s="1">
        <v>6060</v>
      </c>
      <c r="I89" s="1">
        <v>3910</v>
      </c>
      <c r="J89" s="1">
        <v>2753</v>
      </c>
      <c r="K89" s="2">
        <v>4.5999999999999996</v>
      </c>
      <c r="L89" s="2">
        <v>3.1</v>
      </c>
      <c r="M89" s="1">
        <v>470</v>
      </c>
      <c r="N89" s="1">
        <v>3796</v>
      </c>
      <c r="O89" s="1">
        <v>2304</v>
      </c>
      <c r="P89" s="2">
        <v>4.5999999999999996</v>
      </c>
      <c r="Q89" s="2">
        <v>3.1</v>
      </c>
      <c r="R89" s="2">
        <v>3.8</v>
      </c>
      <c r="S89" s="2">
        <v>3.8</v>
      </c>
      <c r="T89" s="3">
        <v>0</v>
      </c>
      <c r="U89" s="1">
        <v>22</v>
      </c>
      <c r="V89" s="3">
        <v>1.1449</v>
      </c>
      <c r="W89" s="3">
        <v>1.1449</v>
      </c>
      <c r="Z89" s="1">
        <v>11</v>
      </c>
      <c r="AA89" s="4">
        <v>9250.82</v>
      </c>
      <c r="AB89" s="3">
        <v>1.3694999999999999</v>
      </c>
      <c r="AC89" s="3">
        <v>1.1431</v>
      </c>
      <c r="AD89" s="3">
        <v>1.1760999999999999</v>
      </c>
      <c r="AE89" s="3">
        <v>1.2217</v>
      </c>
      <c r="AF89" s="3">
        <v>1.2642</v>
      </c>
      <c r="AG89" s="3">
        <v>1.2657</v>
      </c>
      <c r="AH89" s="3">
        <v>1.2048000000000001</v>
      </c>
      <c r="AI89" s="4">
        <v>827.19</v>
      </c>
      <c r="AJ89" s="3">
        <v>1.1759999999999999</v>
      </c>
      <c r="AK89" s="4">
        <v>828.29</v>
      </c>
      <c r="AL89" s="3">
        <v>1.1928000000000001</v>
      </c>
      <c r="AM89" s="4">
        <v>874.93</v>
      </c>
      <c r="AN89" s="3">
        <v>1.2285999999999999</v>
      </c>
      <c r="AO89" s="4">
        <v>910.46</v>
      </c>
    </row>
    <row r="90" spans="1:41" x14ac:dyDescent="0.2">
      <c r="A90" s="1" t="s">
        <v>518</v>
      </c>
      <c r="B90" s="1" t="s">
        <v>519</v>
      </c>
      <c r="C90" s="1" t="s">
        <v>407</v>
      </c>
      <c r="D90" s="1" t="b">
        <v>0</v>
      </c>
      <c r="E90" s="1">
        <v>483</v>
      </c>
      <c r="F90" s="1">
        <v>16</v>
      </c>
      <c r="G90" s="1">
        <v>9447</v>
      </c>
      <c r="H90" s="1">
        <v>8142</v>
      </c>
      <c r="I90" s="1">
        <v>4388</v>
      </c>
      <c r="J90" s="1">
        <v>3162</v>
      </c>
      <c r="K90" s="2">
        <v>5.2</v>
      </c>
      <c r="L90" s="2">
        <v>3.6</v>
      </c>
      <c r="M90" s="1">
        <v>483</v>
      </c>
      <c r="N90" s="1">
        <v>4197</v>
      </c>
      <c r="O90" s="1">
        <v>2464</v>
      </c>
      <c r="P90" s="2">
        <v>5.2</v>
      </c>
      <c r="Q90" s="2">
        <v>3.6</v>
      </c>
      <c r="R90" s="2">
        <v>4.3</v>
      </c>
      <c r="S90" s="2">
        <v>4.3</v>
      </c>
      <c r="T90" s="3">
        <v>0</v>
      </c>
      <c r="U90" s="1">
        <v>20</v>
      </c>
      <c r="V90" s="3">
        <v>1.2658</v>
      </c>
      <c r="W90" s="3">
        <v>1.2658</v>
      </c>
      <c r="Z90" s="1">
        <v>12</v>
      </c>
      <c r="AA90" s="4">
        <v>10522.28</v>
      </c>
      <c r="AB90" s="3">
        <v>1.2855000000000001</v>
      </c>
      <c r="AC90" s="3">
        <v>1.3240000000000001</v>
      </c>
      <c r="AD90" s="3">
        <v>1.2767999999999999</v>
      </c>
      <c r="AE90" s="3">
        <v>1.3213999999999999</v>
      </c>
      <c r="AF90" s="3">
        <v>1.3833</v>
      </c>
      <c r="AG90" s="3">
        <v>1.4039999999999999</v>
      </c>
      <c r="AH90" s="3">
        <v>1.3744000000000001</v>
      </c>
      <c r="AI90" s="4">
        <v>796.85</v>
      </c>
      <c r="AJ90" s="3">
        <v>1.4282999999999999</v>
      </c>
      <c r="AK90" s="4">
        <v>827.14</v>
      </c>
      <c r="AL90" s="3">
        <v>1.4212</v>
      </c>
      <c r="AM90" s="4">
        <v>857.14</v>
      </c>
      <c r="AN90" s="3">
        <v>1.3583000000000001</v>
      </c>
      <c r="AO90" s="4">
        <v>889.53</v>
      </c>
    </row>
    <row r="91" spans="1:41" x14ac:dyDescent="0.2">
      <c r="A91" s="1" t="s">
        <v>520</v>
      </c>
      <c r="B91" s="1" t="s">
        <v>662</v>
      </c>
      <c r="C91" s="1" t="s">
        <v>407</v>
      </c>
      <c r="D91" s="1" t="b">
        <v>0</v>
      </c>
      <c r="E91" s="1">
        <v>103</v>
      </c>
      <c r="F91" s="1">
        <v>1</v>
      </c>
      <c r="G91" s="1">
        <v>5777</v>
      </c>
      <c r="H91" s="1">
        <v>4205</v>
      </c>
      <c r="I91" s="1">
        <v>2874</v>
      </c>
      <c r="J91" s="1">
        <v>1671</v>
      </c>
      <c r="K91" s="2">
        <v>3.5</v>
      </c>
      <c r="L91" s="2">
        <v>1.9</v>
      </c>
      <c r="M91" s="1">
        <v>103</v>
      </c>
      <c r="N91" s="1">
        <v>2794</v>
      </c>
      <c r="O91" s="1">
        <v>1391</v>
      </c>
      <c r="P91" s="2">
        <v>3.5</v>
      </c>
      <c r="Q91" s="2">
        <v>1.9</v>
      </c>
      <c r="R91" s="2">
        <v>3.1</v>
      </c>
      <c r="S91" s="2">
        <v>3.1</v>
      </c>
      <c r="T91" s="3">
        <v>0</v>
      </c>
      <c r="U91" s="1">
        <v>15</v>
      </c>
      <c r="V91" s="3">
        <v>0.8427</v>
      </c>
      <c r="W91" s="3">
        <v>0.8427</v>
      </c>
      <c r="Z91" s="1">
        <v>7</v>
      </c>
      <c r="AA91" s="4">
        <v>6115.74</v>
      </c>
      <c r="AB91" s="3">
        <v>0.8619</v>
      </c>
      <c r="AC91" s="3">
        <v>0.81379999999999997</v>
      </c>
      <c r="AD91" s="3">
        <v>0.81589999999999996</v>
      </c>
      <c r="AE91" s="3">
        <v>0.78580000000000005</v>
      </c>
      <c r="AF91" s="3">
        <v>0.85319999999999996</v>
      </c>
      <c r="AG91" s="3">
        <v>0.83289999999999997</v>
      </c>
      <c r="AH91" s="3">
        <v>0.95199999999999996</v>
      </c>
      <c r="AI91" s="4">
        <v>730.52</v>
      </c>
      <c r="AJ91" s="3">
        <v>0.91159999999999997</v>
      </c>
      <c r="AK91" s="4">
        <v>719.89</v>
      </c>
      <c r="AL91" s="3">
        <v>0.78080000000000005</v>
      </c>
      <c r="AM91" s="4">
        <v>706.36</v>
      </c>
      <c r="AN91" s="3">
        <v>0.90429999999999999</v>
      </c>
      <c r="AO91" s="4">
        <v>821.45</v>
      </c>
    </row>
    <row r="92" spans="1:41" x14ac:dyDescent="0.2">
      <c r="A92" s="1" t="s">
        <v>663</v>
      </c>
      <c r="B92" s="1" t="s">
        <v>679</v>
      </c>
      <c r="C92" s="1" t="s">
        <v>407</v>
      </c>
      <c r="D92" s="1" t="b">
        <v>0</v>
      </c>
      <c r="E92" s="1">
        <v>1155</v>
      </c>
      <c r="F92" s="1">
        <v>26</v>
      </c>
      <c r="G92" s="1">
        <v>4646</v>
      </c>
      <c r="H92" s="1">
        <v>4368</v>
      </c>
      <c r="I92" s="1">
        <v>2460</v>
      </c>
      <c r="J92" s="1">
        <v>1791</v>
      </c>
      <c r="K92" s="2">
        <v>3.2</v>
      </c>
      <c r="L92" s="2">
        <v>2</v>
      </c>
      <c r="M92" s="1">
        <v>1155</v>
      </c>
      <c r="N92" s="1">
        <v>2360</v>
      </c>
      <c r="O92" s="1">
        <v>1385</v>
      </c>
      <c r="P92" s="2">
        <v>3.2</v>
      </c>
      <c r="Q92" s="2">
        <v>2</v>
      </c>
      <c r="R92" s="2">
        <v>2.7</v>
      </c>
      <c r="S92" s="2">
        <v>2.7</v>
      </c>
      <c r="T92" s="3">
        <v>0</v>
      </c>
      <c r="U92" s="1">
        <v>20</v>
      </c>
      <c r="V92" s="3">
        <v>0.71179999999999999</v>
      </c>
      <c r="W92" s="3">
        <v>0.71179999999999999</v>
      </c>
      <c r="Z92" s="1">
        <v>7</v>
      </c>
      <c r="AA92" s="4">
        <v>5934.54</v>
      </c>
      <c r="AB92" s="3">
        <v>0.69210000000000005</v>
      </c>
      <c r="AC92" s="3">
        <v>0.72060000000000002</v>
      </c>
      <c r="AD92" s="3">
        <v>0.72509999999999997</v>
      </c>
      <c r="AE92" s="3">
        <v>0.73670000000000002</v>
      </c>
      <c r="AF92" s="3">
        <v>0.76580000000000004</v>
      </c>
      <c r="AG92" s="3">
        <v>0.76049999999999995</v>
      </c>
      <c r="AH92" s="3">
        <v>0.74419999999999997</v>
      </c>
      <c r="AI92" s="4">
        <v>693.43</v>
      </c>
      <c r="AJ92" s="3">
        <v>0.77929999999999999</v>
      </c>
      <c r="AK92" s="4">
        <v>725.31</v>
      </c>
      <c r="AL92" s="3">
        <v>0.77980000000000005</v>
      </c>
      <c r="AM92" s="4">
        <v>755.85</v>
      </c>
      <c r="AN92" s="3">
        <v>0.76380000000000003</v>
      </c>
      <c r="AO92" s="4">
        <v>796.62</v>
      </c>
    </row>
    <row r="93" spans="1:41" x14ac:dyDescent="0.2">
      <c r="A93" s="1" t="s">
        <v>680</v>
      </c>
      <c r="B93" s="1" t="s">
        <v>681</v>
      </c>
      <c r="C93" s="1" t="s">
        <v>410</v>
      </c>
      <c r="D93" s="1" t="b">
        <v>0</v>
      </c>
      <c r="E93" s="1">
        <v>9</v>
      </c>
      <c r="F93" s="1">
        <v>0</v>
      </c>
      <c r="G93" s="1">
        <v>8487</v>
      </c>
      <c r="H93" s="1">
        <v>5939</v>
      </c>
      <c r="I93" s="1">
        <v>3409</v>
      </c>
      <c r="J93" s="1">
        <v>1931</v>
      </c>
      <c r="K93" s="2">
        <v>5.9</v>
      </c>
      <c r="L93" s="2">
        <v>3.2</v>
      </c>
      <c r="M93" s="1">
        <v>9</v>
      </c>
      <c r="N93" s="1">
        <v>3327</v>
      </c>
      <c r="O93" s="1">
        <v>1746</v>
      </c>
      <c r="P93" s="2">
        <v>5.9</v>
      </c>
      <c r="Q93" s="2">
        <v>3.2</v>
      </c>
      <c r="R93" s="2">
        <v>4.8</v>
      </c>
      <c r="S93" s="2">
        <v>4.5</v>
      </c>
      <c r="T93" s="3">
        <v>0</v>
      </c>
      <c r="U93" s="1">
        <v>16</v>
      </c>
      <c r="V93" s="3">
        <v>1.0034000000000001</v>
      </c>
      <c r="W93" s="3">
        <v>1.6836</v>
      </c>
      <c r="Z93" s="1">
        <v>15</v>
      </c>
      <c r="AA93" s="4">
        <v>19768.599999999999</v>
      </c>
      <c r="AB93" s="3">
        <v>1.5333000000000001</v>
      </c>
      <c r="AC93" s="3">
        <v>1.7403</v>
      </c>
      <c r="AD93" s="3">
        <v>1.681</v>
      </c>
      <c r="AE93" s="3">
        <v>1.5633999999999999</v>
      </c>
      <c r="AF93" s="3">
        <v>1.591</v>
      </c>
      <c r="AG93" s="3">
        <v>1.9301999999999999</v>
      </c>
      <c r="AH93" s="3">
        <v>1.6113</v>
      </c>
      <c r="AI93" s="4">
        <v>913.89</v>
      </c>
      <c r="AJ93" s="3">
        <v>1.4224000000000001</v>
      </c>
      <c r="AK93" s="4">
        <v>882.57</v>
      </c>
      <c r="AL93" s="3">
        <v>1.8387</v>
      </c>
      <c r="AM93" s="4">
        <v>1061.75</v>
      </c>
      <c r="AN93" s="3">
        <v>1.8067</v>
      </c>
      <c r="AO93" s="4">
        <v>1130.5899999999999</v>
      </c>
    </row>
    <row r="94" spans="1:41" x14ac:dyDescent="0.2">
      <c r="A94" s="1" t="s">
        <v>682</v>
      </c>
      <c r="B94" s="1" t="s">
        <v>683</v>
      </c>
      <c r="C94" s="1" t="s">
        <v>410</v>
      </c>
      <c r="D94" s="1" t="b">
        <v>0</v>
      </c>
      <c r="E94" s="1">
        <v>3</v>
      </c>
      <c r="F94" s="1">
        <v>0</v>
      </c>
      <c r="G94" s="1">
        <v>4641</v>
      </c>
      <c r="H94" s="1">
        <v>1026</v>
      </c>
      <c r="I94" s="1">
        <v>2401</v>
      </c>
      <c r="J94" s="1">
        <v>419</v>
      </c>
      <c r="K94" s="2">
        <v>2.2999999999999998</v>
      </c>
      <c r="L94" s="2">
        <v>0.5</v>
      </c>
      <c r="M94" s="1">
        <v>3</v>
      </c>
      <c r="N94" s="1">
        <v>2401</v>
      </c>
      <c r="O94" s="1">
        <v>419</v>
      </c>
      <c r="P94" s="2">
        <v>2.2999999999999998</v>
      </c>
      <c r="Q94" s="2">
        <v>0.5</v>
      </c>
      <c r="R94" s="2">
        <v>2.2999999999999998</v>
      </c>
      <c r="S94" s="2">
        <v>3.1</v>
      </c>
      <c r="T94" s="3">
        <v>0</v>
      </c>
      <c r="U94" s="1">
        <v>999</v>
      </c>
      <c r="V94" s="3">
        <v>0.72419999999999995</v>
      </c>
      <c r="W94" s="3">
        <v>1.3021</v>
      </c>
      <c r="Z94" s="1">
        <v>9</v>
      </c>
      <c r="AA94" s="4">
        <v>11056.31</v>
      </c>
      <c r="AB94" s="3">
        <v>0.57389999999999997</v>
      </c>
      <c r="AC94" s="3">
        <v>1.1599999999999999</v>
      </c>
      <c r="AD94" s="3">
        <v>0.63160000000000005</v>
      </c>
      <c r="AE94" s="3">
        <v>1.4019999999999999</v>
      </c>
      <c r="AF94" s="3">
        <v>1.4119999999999999</v>
      </c>
      <c r="AG94" s="3">
        <v>1.0999000000000001</v>
      </c>
      <c r="AH94" s="3">
        <v>1.0633999999999999</v>
      </c>
      <c r="AI94" s="4">
        <v>894.97</v>
      </c>
      <c r="AJ94" s="3">
        <v>1.0381</v>
      </c>
      <c r="AK94" s="4">
        <v>901.76</v>
      </c>
      <c r="AL94" s="3">
        <v>1.3653999999999999</v>
      </c>
      <c r="AM94" s="4">
        <v>1158.03</v>
      </c>
      <c r="AN94" s="3">
        <v>1.3973</v>
      </c>
      <c r="AO94" s="4">
        <v>1269.29</v>
      </c>
    </row>
    <row r="95" spans="1:41" x14ac:dyDescent="0.2">
      <c r="A95" s="1" t="s">
        <v>684</v>
      </c>
      <c r="B95" s="1" t="s">
        <v>685</v>
      </c>
      <c r="C95" s="1" t="s">
        <v>410</v>
      </c>
      <c r="D95" s="1" t="b">
        <v>0</v>
      </c>
      <c r="E95" s="1">
        <v>15</v>
      </c>
      <c r="F95" s="1">
        <v>1</v>
      </c>
      <c r="G95" s="1">
        <v>13866</v>
      </c>
      <c r="H95" s="1">
        <v>10641</v>
      </c>
      <c r="I95" s="1">
        <v>6536</v>
      </c>
      <c r="J95" s="1">
        <v>4649</v>
      </c>
      <c r="K95" s="2">
        <v>7.2</v>
      </c>
      <c r="L95" s="2">
        <v>4.5</v>
      </c>
      <c r="M95" s="1">
        <v>15</v>
      </c>
      <c r="N95" s="1">
        <v>6356</v>
      </c>
      <c r="O95" s="1">
        <v>4222</v>
      </c>
      <c r="P95" s="2">
        <v>7.2</v>
      </c>
      <c r="Q95" s="2">
        <v>4.5</v>
      </c>
      <c r="R95" s="2">
        <v>5.4</v>
      </c>
      <c r="S95" s="2">
        <v>4.0999999999999996</v>
      </c>
      <c r="T95" s="3">
        <v>0</v>
      </c>
      <c r="U95" s="1">
        <v>26</v>
      </c>
      <c r="V95" s="3">
        <v>1.917</v>
      </c>
      <c r="W95" s="3">
        <v>1.4755</v>
      </c>
      <c r="Z95" s="1">
        <v>14</v>
      </c>
      <c r="AA95" s="4">
        <v>13357.13</v>
      </c>
      <c r="AB95" s="3">
        <v>2.1722000000000001</v>
      </c>
      <c r="AC95" s="3">
        <v>2.0179999999999998</v>
      </c>
      <c r="AD95" s="3">
        <v>1.6739999999999999</v>
      </c>
      <c r="AE95" s="3">
        <v>1.3018000000000001</v>
      </c>
      <c r="AF95" s="3">
        <v>1.7401</v>
      </c>
      <c r="AG95" s="3">
        <v>1.7181</v>
      </c>
      <c r="AH95" s="3">
        <v>1.7177</v>
      </c>
      <c r="AI95" s="4">
        <v>878.72</v>
      </c>
      <c r="AJ95" s="3">
        <v>1.7015</v>
      </c>
      <c r="AK95" s="4">
        <v>886.82</v>
      </c>
      <c r="AL95" s="3">
        <v>1.6383000000000001</v>
      </c>
      <c r="AM95" s="4">
        <v>1058.6500000000001</v>
      </c>
      <c r="AN95" s="3">
        <v>1.5833999999999999</v>
      </c>
      <c r="AO95" s="4">
        <v>1087.53</v>
      </c>
    </row>
    <row r="96" spans="1:41" x14ac:dyDescent="0.2">
      <c r="A96" s="1" t="s">
        <v>686</v>
      </c>
      <c r="B96" s="1" t="s">
        <v>687</v>
      </c>
      <c r="C96" s="1" t="s">
        <v>410</v>
      </c>
      <c r="D96" s="1" t="b">
        <v>0</v>
      </c>
      <c r="E96" s="1">
        <v>5</v>
      </c>
      <c r="F96" s="1">
        <v>1</v>
      </c>
      <c r="G96" s="1">
        <v>7269</v>
      </c>
      <c r="H96" s="1">
        <v>6014</v>
      </c>
      <c r="I96" s="1">
        <v>3037</v>
      </c>
      <c r="J96" s="1">
        <v>2081</v>
      </c>
      <c r="K96" s="2">
        <v>4.5999999999999996</v>
      </c>
      <c r="L96" s="2">
        <v>2.9</v>
      </c>
      <c r="M96" s="1">
        <v>5</v>
      </c>
      <c r="N96" s="1">
        <v>3037</v>
      </c>
      <c r="O96" s="1">
        <v>2081</v>
      </c>
      <c r="P96" s="2">
        <v>4.5999999999999996</v>
      </c>
      <c r="Q96" s="2">
        <v>2.9</v>
      </c>
      <c r="R96" s="2">
        <v>3.8</v>
      </c>
      <c r="S96" s="2">
        <v>2.7</v>
      </c>
      <c r="T96" s="3">
        <v>0</v>
      </c>
      <c r="U96" s="1">
        <v>28</v>
      </c>
      <c r="V96" s="3">
        <v>0.91600000000000004</v>
      </c>
      <c r="W96" s="3">
        <v>0.76400000000000001</v>
      </c>
      <c r="Z96" s="1">
        <v>7</v>
      </c>
      <c r="AA96" s="4">
        <v>5836.85</v>
      </c>
      <c r="AB96" s="3">
        <v>0.96819999999999995</v>
      </c>
      <c r="AC96" s="3">
        <v>0.83430000000000004</v>
      </c>
      <c r="AD96" s="3">
        <v>0.873</v>
      </c>
      <c r="AE96" s="3">
        <v>0.92549999999999999</v>
      </c>
      <c r="AF96" s="3">
        <v>0.99260000000000004</v>
      </c>
      <c r="AG96" s="3">
        <v>0.68530000000000002</v>
      </c>
      <c r="AH96" s="3">
        <v>0.86219999999999997</v>
      </c>
      <c r="AI96" s="4">
        <v>725.64</v>
      </c>
      <c r="AJ96" s="3">
        <v>0.85199999999999998</v>
      </c>
      <c r="AK96" s="4">
        <v>740.1</v>
      </c>
      <c r="AL96" s="3">
        <v>0.8841</v>
      </c>
      <c r="AM96" s="4">
        <v>827.4</v>
      </c>
      <c r="AN96" s="3">
        <v>0.81979999999999997</v>
      </c>
      <c r="AO96" s="4">
        <v>855.02</v>
      </c>
    </row>
    <row r="97" spans="1:41" x14ac:dyDescent="0.2">
      <c r="A97" s="1" t="s">
        <v>688</v>
      </c>
      <c r="B97" s="1" t="s">
        <v>689</v>
      </c>
      <c r="C97" s="1" t="s">
        <v>407</v>
      </c>
      <c r="D97" s="1" t="b">
        <v>0</v>
      </c>
      <c r="E97" s="1">
        <v>169</v>
      </c>
      <c r="F97" s="1">
        <v>0</v>
      </c>
      <c r="G97" s="1">
        <v>7239</v>
      </c>
      <c r="H97" s="1">
        <v>8562</v>
      </c>
      <c r="I97" s="1">
        <v>3618</v>
      </c>
      <c r="J97" s="1">
        <v>4315</v>
      </c>
      <c r="K97" s="2">
        <v>4</v>
      </c>
      <c r="L97" s="2">
        <v>4.2</v>
      </c>
      <c r="M97" s="1">
        <v>169</v>
      </c>
      <c r="N97" s="1">
        <v>3363</v>
      </c>
      <c r="O97" s="1">
        <v>2297</v>
      </c>
      <c r="P97" s="2">
        <v>4</v>
      </c>
      <c r="Q97" s="2">
        <v>4.2</v>
      </c>
      <c r="R97" s="2">
        <v>3.2</v>
      </c>
      <c r="S97" s="2">
        <v>3.2</v>
      </c>
      <c r="T97" s="3">
        <v>0</v>
      </c>
      <c r="U97" s="1">
        <v>27</v>
      </c>
      <c r="V97" s="3">
        <v>1.0143</v>
      </c>
      <c r="W97" s="3">
        <v>1.0143</v>
      </c>
      <c r="Z97" s="1">
        <v>12</v>
      </c>
      <c r="AA97" s="4">
        <v>11989.1</v>
      </c>
      <c r="AB97" s="3">
        <v>1.1287</v>
      </c>
      <c r="AC97" s="3">
        <v>1.1843999999999999</v>
      </c>
      <c r="AD97" s="3">
        <v>1.0144</v>
      </c>
      <c r="AE97" s="3">
        <v>0.94030000000000002</v>
      </c>
      <c r="AF97" s="3">
        <v>1.0551999999999999</v>
      </c>
      <c r="AG97" s="3">
        <v>1.0397000000000001</v>
      </c>
      <c r="AH97" s="3">
        <v>0.97719999999999996</v>
      </c>
      <c r="AI97" s="4">
        <v>772.58</v>
      </c>
      <c r="AJ97" s="3">
        <v>0.97350000000000003</v>
      </c>
      <c r="AK97" s="4">
        <v>792.79</v>
      </c>
      <c r="AL97" s="3">
        <v>1.0757000000000001</v>
      </c>
      <c r="AM97" s="4">
        <v>834.13</v>
      </c>
      <c r="AN97" s="3">
        <v>1.0884</v>
      </c>
      <c r="AO97" s="4">
        <v>957.79</v>
      </c>
    </row>
    <row r="98" spans="1:41" x14ac:dyDescent="0.2">
      <c r="A98" s="1" t="s">
        <v>690</v>
      </c>
      <c r="B98" s="1" t="s">
        <v>691</v>
      </c>
      <c r="C98" s="1" t="s">
        <v>407</v>
      </c>
      <c r="D98" s="1" t="b">
        <v>0</v>
      </c>
      <c r="E98" s="1">
        <v>213</v>
      </c>
      <c r="F98" s="1">
        <v>3</v>
      </c>
      <c r="G98" s="1">
        <v>4884</v>
      </c>
      <c r="H98" s="1">
        <v>2897</v>
      </c>
      <c r="I98" s="1">
        <v>2248</v>
      </c>
      <c r="J98" s="1">
        <v>1332</v>
      </c>
      <c r="K98" s="2">
        <v>2.9</v>
      </c>
      <c r="L98" s="2">
        <v>1.8</v>
      </c>
      <c r="M98" s="1">
        <v>213</v>
      </c>
      <c r="N98" s="1">
        <v>2180</v>
      </c>
      <c r="O98" s="1">
        <v>1097</v>
      </c>
      <c r="P98" s="2">
        <v>2.9</v>
      </c>
      <c r="Q98" s="2">
        <v>1.8</v>
      </c>
      <c r="R98" s="2">
        <v>2.5</v>
      </c>
      <c r="S98" s="2">
        <v>2.5</v>
      </c>
      <c r="T98" s="3">
        <v>0</v>
      </c>
      <c r="U98" s="1">
        <v>15</v>
      </c>
      <c r="V98" s="3">
        <v>0.65749999999999997</v>
      </c>
      <c r="W98" s="3">
        <v>0.65749999999999997</v>
      </c>
      <c r="Z98" s="1">
        <v>6</v>
      </c>
      <c r="AA98" s="4">
        <v>4832.08</v>
      </c>
      <c r="AB98" s="3">
        <v>0.75460000000000005</v>
      </c>
      <c r="AC98" s="3">
        <v>0.7107</v>
      </c>
      <c r="AD98" s="3">
        <v>0.73409999999999997</v>
      </c>
      <c r="AE98" s="3">
        <v>0.74760000000000004</v>
      </c>
      <c r="AF98" s="3">
        <v>0.76890000000000003</v>
      </c>
      <c r="AG98" s="3">
        <v>0.77310000000000001</v>
      </c>
      <c r="AH98" s="3">
        <v>0.73480000000000001</v>
      </c>
      <c r="AI98" s="4">
        <v>710.03</v>
      </c>
      <c r="AJ98" s="3">
        <v>0.74770000000000003</v>
      </c>
      <c r="AK98" s="4">
        <v>721.67</v>
      </c>
      <c r="AL98" s="3">
        <v>0.74960000000000004</v>
      </c>
      <c r="AM98" s="4">
        <v>782.47</v>
      </c>
      <c r="AN98" s="3">
        <v>0.7056</v>
      </c>
      <c r="AO98" s="4">
        <v>794.79</v>
      </c>
    </row>
    <row r="99" spans="1:41" x14ac:dyDescent="0.2">
      <c r="A99" s="1" t="s">
        <v>692</v>
      </c>
      <c r="B99" s="1" t="s">
        <v>693</v>
      </c>
      <c r="C99" s="1" t="s">
        <v>407</v>
      </c>
      <c r="D99" s="1" t="b">
        <v>0</v>
      </c>
      <c r="E99" s="1">
        <v>1362</v>
      </c>
      <c r="F99" s="1">
        <v>18</v>
      </c>
      <c r="G99" s="1">
        <v>4158</v>
      </c>
      <c r="H99" s="1">
        <v>3681</v>
      </c>
      <c r="I99" s="1">
        <v>2139</v>
      </c>
      <c r="J99" s="1">
        <v>1642</v>
      </c>
      <c r="K99" s="2">
        <v>2.8</v>
      </c>
      <c r="L99" s="2">
        <v>2</v>
      </c>
      <c r="M99" s="1">
        <v>1362</v>
      </c>
      <c r="N99" s="1">
        <v>2047</v>
      </c>
      <c r="O99" s="1">
        <v>1241</v>
      </c>
      <c r="P99" s="2">
        <v>2.8</v>
      </c>
      <c r="Q99" s="2">
        <v>2</v>
      </c>
      <c r="R99" s="2">
        <v>2.2999999999999998</v>
      </c>
      <c r="S99" s="2">
        <v>2.2999999999999998</v>
      </c>
      <c r="T99" s="3">
        <v>0</v>
      </c>
      <c r="U99" s="1">
        <v>22</v>
      </c>
      <c r="V99" s="3">
        <v>0.61739999999999995</v>
      </c>
      <c r="W99" s="3">
        <v>0.61739999999999995</v>
      </c>
      <c r="Z99" s="1">
        <v>7</v>
      </c>
      <c r="AA99" s="4">
        <v>5324.48</v>
      </c>
      <c r="AB99" s="3">
        <v>0.63390000000000002</v>
      </c>
      <c r="AC99" s="3">
        <v>0.64270000000000005</v>
      </c>
      <c r="AD99" s="3">
        <v>0.67449999999999999</v>
      </c>
      <c r="AE99" s="3">
        <v>0.68779999999999997</v>
      </c>
      <c r="AF99" s="3">
        <v>0.68179999999999996</v>
      </c>
      <c r="AG99" s="3">
        <v>0.6764</v>
      </c>
      <c r="AH99" s="3">
        <v>0.67630000000000001</v>
      </c>
      <c r="AI99" s="4">
        <v>735.19</v>
      </c>
      <c r="AJ99" s="3">
        <v>0.68230000000000002</v>
      </c>
      <c r="AK99" s="4">
        <v>740.86</v>
      </c>
      <c r="AL99" s="3">
        <v>0.66010000000000002</v>
      </c>
      <c r="AM99" s="4">
        <v>746.46</v>
      </c>
      <c r="AN99" s="3">
        <v>0.66249999999999998</v>
      </c>
      <c r="AO99" s="4">
        <v>811.13</v>
      </c>
    </row>
    <row r="100" spans="1:41" x14ac:dyDescent="0.2">
      <c r="A100" s="1" t="s">
        <v>694</v>
      </c>
      <c r="B100" s="1" t="s">
        <v>695</v>
      </c>
      <c r="C100" s="1" t="s">
        <v>407</v>
      </c>
      <c r="D100" s="1" t="b">
        <v>0</v>
      </c>
      <c r="E100" s="1">
        <v>40</v>
      </c>
      <c r="F100" s="1">
        <v>1</v>
      </c>
      <c r="G100" s="1">
        <v>6752</v>
      </c>
      <c r="H100" s="1">
        <v>4420</v>
      </c>
      <c r="I100" s="1">
        <v>3493</v>
      </c>
      <c r="J100" s="1">
        <v>3100</v>
      </c>
      <c r="K100" s="2">
        <v>3.3</v>
      </c>
      <c r="L100" s="2">
        <v>3.8</v>
      </c>
      <c r="M100" s="1">
        <v>40</v>
      </c>
      <c r="N100" s="1">
        <v>3287</v>
      </c>
      <c r="O100" s="1">
        <v>2405</v>
      </c>
      <c r="P100" s="2">
        <v>3.3</v>
      </c>
      <c r="Q100" s="2">
        <v>3.8</v>
      </c>
      <c r="R100" s="2">
        <v>2.5</v>
      </c>
      <c r="S100" s="2">
        <v>2.5</v>
      </c>
      <c r="T100" s="3">
        <v>0</v>
      </c>
      <c r="U100" s="1">
        <v>31</v>
      </c>
      <c r="V100" s="3">
        <v>0.99139999999999995</v>
      </c>
      <c r="W100" s="3">
        <v>0.99139999999999995</v>
      </c>
      <c r="Z100" s="1">
        <v>11</v>
      </c>
      <c r="AA100" s="4">
        <v>9507</v>
      </c>
      <c r="AB100" s="3">
        <v>0.97689999999999999</v>
      </c>
      <c r="AC100" s="3">
        <v>0.90169999999999995</v>
      </c>
      <c r="AD100" s="3">
        <v>0.88990000000000002</v>
      </c>
      <c r="AE100" s="3">
        <v>0.85319999999999996</v>
      </c>
      <c r="AF100" s="3">
        <v>0.95220000000000005</v>
      </c>
      <c r="AG100" s="3">
        <v>1.0057</v>
      </c>
      <c r="AH100" s="3">
        <v>0.77270000000000005</v>
      </c>
      <c r="AI100" s="4">
        <v>1007.99</v>
      </c>
      <c r="AJ100" s="3">
        <v>0.75460000000000005</v>
      </c>
      <c r="AK100" s="4">
        <v>1034.99</v>
      </c>
      <c r="AL100" s="3">
        <v>1.0224</v>
      </c>
      <c r="AM100" s="4">
        <v>1321.33</v>
      </c>
      <c r="AN100" s="3">
        <v>1.0639000000000001</v>
      </c>
      <c r="AO100" s="4">
        <v>1198.3800000000001</v>
      </c>
    </row>
    <row r="101" spans="1:41" x14ac:dyDescent="0.2">
      <c r="A101" s="1" t="s">
        <v>696</v>
      </c>
      <c r="B101" s="1" t="s">
        <v>697</v>
      </c>
      <c r="C101" s="1" t="s">
        <v>407</v>
      </c>
      <c r="D101" s="1" t="b">
        <v>0</v>
      </c>
      <c r="E101" s="1">
        <v>45</v>
      </c>
      <c r="F101" s="1">
        <v>0</v>
      </c>
      <c r="G101" s="1">
        <v>5128</v>
      </c>
      <c r="H101" s="1">
        <v>4153</v>
      </c>
      <c r="I101" s="1">
        <v>2507</v>
      </c>
      <c r="J101" s="1">
        <v>1986</v>
      </c>
      <c r="K101" s="2">
        <v>3</v>
      </c>
      <c r="L101" s="2">
        <v>3.2</v>
      </c>
      <c r="M101" s="1">
        <v>45</v>
      </c>
      <c r="N101" s="1">
        <v>2361</v>
      </c>
      <c r="O101" s="1">
        <v>1560</v>
      </c>
      <c r="P101" s="2">
        <v>3</v>
      </c>
      <c r="Q101" s="2">
        <v>3.2</v>
      </c>
      <c r="R101" s="2">
        <v>2.2000000000000002</v>
      </c>
      <c r="S101" s="2">
        <v>2.2000000000000002</v>
      </c>
      <c r="T101" s="3">
        <v>0</v>
      </c>
      <c r="U101" s="1">
        <v>26</v>
      </c>
      <c r="V101" s="3">
        <v>0.71209999999999996</v>
      </c>
      <c r="W101" s="3">
        <v>0.71209999999999996</v>
      </c>
      <c r="Z101" s="1">
        <v>9</v>
      </c>
      <c r="AA101" s="4">
        <v>6359.84</v>
      </c>
      <c r="AB101" s="3">
        <v>0.57430000000000003</v>
      </c>
      <c r="AC101" s="3">
        <v>0.54279999999999995</v>
      </c>
      <c r="AD101" s="3">
        <v>0.58950000000000002</v>
      </c>
      <c r="AE101" s="3">
        <v>0.58440000000000003</v>
      </c>
      <c r="AF101" s="3">
        <v>0.54449999999999998</v>
      </c>
      <c r="AG101" s="3">
        <v>0.62319999999999998</v>
      </c>
      <c r="AH101" s="3">
        <v>0.64080000000000004</v>
      </c>
      <c r="AI101" s="4">
        <v>928.8</v>
      </c>
      <c r="AJ101" s="3">
        <v>0.64200000000000002</v>
      </c>
      <c r="AK101" s="4">
        <v>929.47</v>
      </c>
      <c r="AL101" s="3">
        <v>0.54100000000000004</v>
      </c>
      <c r="AM101" s="4">
        <v>863.69</v>
      </c>
      <c r="AN101" s="3">
        <v>0.76419999999999999</v>
      </c>
      <c r="AO101" s="4">
        <v>978.18</v>
      </c>
    </row>
    <row r="102" spans="1:41" x14ac:dyDescent="0.2">
      <c r="A102" s="1" t="s">
        <v>698</v>
      </c>
      <c r="B102" s="1" t="s">
        <v>699</v>
      </c>
      <c r="C102" s="1" t="s">
        <v>407</v>
      </c>
      <c r="D102" s="1" t="b">
        <v>0</v>
      </c>
      <c r="E102" s="1">
        <v>39</v>
      </c>
      <c r="F102" s="1">
        <v>1</v>
      </c>
      <c r="G102" s="1">
        <v>9016</v>
      </c>
      <c r="H102" s="1">
        <v>6363</v>
      </c>
      <c r="I102" s="1">
        <v>3816</v>
      </c>
      <c r="J102" s="1">
        <v>2673</v>
      </c>
      <c r="K102" s="2">
        <v>4</v>
      </c>
      <c r="L102" s="2">
        <v>2.5</v>
      </c>
      <c r="M102" s="1">
        <v>38</v>
      </c>
      <c r="N102" s="1">
        <v>3840</v>
      </c>
      <c r="O102" s="1">
        <v>2420</v>
      </c>
      <c r="P102" s="2">
        <v>4.0999999999999996</v>
      </c>
      <c r="Q102" s="2">
        <v>2.5</v>
      </c>
      <c r="R102" s="2">
        <v>3.3</v>
      </c>
      <c r="S102" s="2">
        <v>3.3</v>
      </c>
      <c r="T102" s="3">
        <v>0</v>
      </c>
      <c r="U102" s="1">
        <v>23</v>
      </c>
      <c r="V102" s="3">
        <v>1.1581999999999999</v>
      </c>
      <c r="W102" s="3">
        <v>1.1581999999999999</v>
      </c>
      <c r="Z102" s="1">
        <v>9</v>
      </c>
      <c r="AA102" s="4">
        <v>9001.6200000000008</v>
      </c>
      <c r="AB102" s="3">
        <v>1.3152999999999999</v>
      </c>
      <c r="AC102" s="3">
        <v>1.0147999999999999</v>
      </c>
      <c r="AD102" s="3">
        <v>1.3776999999999999</v>
      </c>
      <c r="AE102" s="3">
        <v>1.6469</v>
      </c>
      <c r="AF102" s="3">
        <v>1.4169</v>
      </c>
      <c r="AG102" s="3">
        <v>1.1713</v>
      </c>
      <c r="AH102" s="3">
        <v>1.1517999999999999</v>
      </c>
      <c r="AI102" s="4">
        <v>1073.23</v>
      </c>
      <c r="AJ102" s="3">
        <v>1.254</v>
      </c>
      <c r="AK102" s="4">
        <v>837.93</v>
      </c>
      <c r="AL102" s="3">
        <v>1.4238999999999999</v>
      </c>
      <c r="AM102" s="4">
        <v>1207.6500000000001</v>
      </c>
      <c r="AN102" s="3">
        <v>1.2428999999999999</v>
      </c>
      <c r="AO102" s="4">
        <v>1060.6099999999999</v>
      </c>
    </row>
    <row r="103" spans="1:41" x14ac:dyDescent="0.2">
      <c r="A103" s="1" t="s">
        <v>700</v>
      </c>
      <c r="B103" s="1" t="s">
        <v>701</v>
      </c>
      <c r="C103" s="1" t="s">
        <v>407</v>
      </c>
      <c r="D103" s="1" t="b">
        <v>0</v>
      </c>
      <c r="E103" s="1">
        <v>24</v>
      </c>
      <c r="F103" s="1">
        <v>1</v>
      </c>
      <c r="G103" s="1">
        <v>4403</v>
      </c>
      <c r="H103" s="1">
        <v>2566</v>
      </c>
      <c r="I103" s="1">
        <v>1846</v>
      </c>
      <c r="J103" s="1">
        <v>884</v>
      </c>
      <c r="K103" s="2">
        <v>2.5</v>
      </c>
      <c r="L103" s="2">
        <v>1.8</v>
      </c>
      <c r="M103" s="1">
        <v>24</v>
      </c>
      <c r="N103" s="1">
        <v>1923</v>
      </c>
      <c r="O103" s="1">
        <v>854</v>
      </c>
      <c r="P103" s="2">
        <v>2.5</v>
      </c>
      <c r="Q103" s="2">
        <v>1.8</v>
      </c>
      <c r="R103" s="2">
        <v>2.1</v>
      </c>
      <c r="S103" s="2">
        <v>2.1</v>
      </c>
      <c r="T103" s="3">
        <v>0</v>
      </c>
      <c r="U103" s="1">
        <v>12</v>
      </c>
      <c r="V103" s="3">
        <v>0.57999999999999996</v>
      </c>
      <c r="W103" s="3">
        <v>0.57999999999999996</v>
      </c>
      <c r="Z103" s="1">
        <v>6</v>
      </c>
      <c r="AA103" s="4">
        <v>3560.96</v>
      </c>
      <c r="AB103" s="3">
        <v>0.59970000000000001</v>
      </c>
      <c r="AC103" s="3">
        <v>0.62029999999999996</v>
      </c>
      <c r="AD103" s="3">
        <v>0.62780000000000002</v>
      </c>
      <c r="AE103" s="3">
        <v>0.71599999999999997</v>
      </c>
      <c r="AF103" s="3">
        <v>0.67749999999999999</v>
      </c>
      <c r="AG103" s="3">
        <v>0.67700000000000005</v>
      </c>
      <c r="AH103" s="3">
        <v>0.7944</v>
      </c>
      <c r="AI103" s="4">
        <v>942.09</v>
      </c>
      <c r="AJ103" s="3">
        <v>0.55530000000000002</v>
      </c>
      <c r="AK103" s="4">
        <v>904.44</v>
      </c>
      <c r="AL103" s="3">
        <v>0.68740000000000001</v>
      </c>
      <c r="AM103" s="4">
        <v>1036.45</v>
      </c>
      <c r="AN103" s="3">
        <v>0.62239999999999995</v>
      </c>
      <c r="AO103" s="4">
        <v>834.61</v>
      </c>
    </row>
    <row r="104" spans="1:41" x14ac:dyDescent="0.2">
      <c r="A104" s="1" t="s">
        <v>702</v>
      </c>
      <c r="B104" s="1" t="s">
        <v>704</v>
      </c>
      <c r="C104" s="1" t="s">
        <v>410</v>
      </c>
      <c r="D104" s="1" t="b">
        <v>0</v>
      </c>
      <c r="E104" s="1">
        <v>1</v>
      </c>
      <c r="F104" s="1">
        <v>0</v>
      </c>
      <c r="G104" s="1">
        <v>100316</v>
      </c>
      <c r="H104" s="1">
        <v>0</v>
      </c>
      <c r="I104" s="1">
        <v>27148</v>
      </c>
      <c r="J104" s="1">
        <v>0</v>
      </c>
      <c r="K104" s="2">
        <v>8</v>
      </c>
      <c r="L104" s="2">
        <v>0</v>
      </c>
      <c r="M104" s="1">
        <v>1</v>
      </c>
      <c r="N104" s="1">
        <v>27148</v>
      </c>
      <c r="O104" s="1">
        <v>0</v>
      </c>
      <c r="P104" s="2">
        <v>8</v>
      </c>
      <c r="Q104" s="2">
        <v>0</v>
      </c>
      <c r="R104" s="2">
        <v>8</v>
      </c>
      <c r="S104" s="2">
        <v>23.1</v>
      </c>
      <c r="T104" s="3">
        <v>0</v>
      </c>
      <c r="U104" s="1">
        <v>999</v>
      </c>
      <c r="V104" s="3">
        <v>8.1880000000000006</v>
      </c>
      <c r="W104" s="3">
        <v>29.3993</v>
      </c>
      <c r="Z104" s="1">
        <v>143</v>
      </c>
      <c r="AA104" s="4">
        <v>247275.17</v>
      </c>
      <c r="AB104" s="3">
        <v>24.853300000000001</v>
      </c>
      <c r="AC104" s="3">
        <v>26.525500000000001</v>
      </c>
      <c r="AD104" s="3">
        <v>27.939599999999999</v>
      </c>
      <c r="AE104" s="3">
        <v>23.7807</v>
      </c>
      <c r="AF104" s="3">
        <v>26.376899999999999</v>
      </c>
      <c r="AG104" s="3">
        <v>26.5078</v>
      </c>
      <c r="AH104" s="3">
        <v>26.775700000000001</v>
      </c>
      <c r="AI104" s="4">
        <v>2863.02</v>
      </c>
      <c r="AJ104" s="3">
        <v>26.952100000000002</v>
      </c>
      <c r="AK104" s="4">
        <v>2878.57</v>
      </c>
      <c r="AL104" s="3">
        <v>37.188899999999997</v>
      </c>
      <c r="AM104" s="4">
        <v>3255.83</v>
      </c>
      <c r="AN104" s="3">
        <v>31.548400000000001</v>
      </c>
      <c r="AO104" s="4">
        <v>3845.9</v>
      </c>
    </row>
    <row r="105" spans="1:41" x14ac:dyDescent="0.2">
      <c r="A105" s="1" t="s">
        <v>705</v>
      </c>
      <c r="B105" s="1" t="s">
        <v>706</v>
      </c>
      <c r="C105" s="1" t="s">
        <v>407</v>
      </c>
      <c r="D105" s="1" t="b">
        <v>0</v>
      </c>
      <c r="E105" s="1">
        <v>10</v>
      </c>
      <c r="F105" s="1">
        <v>0</v>
      </c>
      <c r="G105" s="1">
        <v>68636</v>
      </c>
      <c r="H105" s="1">
        <v>17456</v>
      </c>
      <c r="I105" s="1">
        <v>19761</v>
      </c>
      <c r="J105" s="1">
        <v>5056</v>
      </c>
      <c r="K105" s="2">
        <v>11.9</v>
      </c>
      <c r="L105" s="2">
        <v>4.8</v>
      </c>
      <c r="M105" s="1">
        <v>10</v>
      </c>
      <c r="N105" s="1">
        <v>19761</v>
      </c>
      <c r="O105" s="1">
        <v>5056</v>
      </c>
      <c r="P105" s="2">
        <v>11.9</v>
      </c>
      <c r="Q105" s="2">
        <v>4.8</v>
      </c>
      <c r="R105" s="2">
        <v>10.7</v>
      </c>
      <c r="S105" s="2">
        <v>10.7</v>
      </c>
      <c r="T105" s="3">
        <v>0</v>
      </c>
      <c r="U105" s="1">
        <v>4</v>
      </c>
      <c r="V105" s="3">
        <v>5.96</v>
      </c>
      <c r="W105" s="3">
        <v>5.96</v>
      </c>
      <c r="Z105" s="1">
        <v>21</v>
      </c>
      <c r="AA105" s="4">
        <v>29569.64</v>
      </c>
      <c r="AB105" s="3">
        <v>12.3513</v>
      </c>
      <c r="AC105" s="3">
        <v>10.0983</v>
      </c>
      <c r="AD105" s="3">
        <v>10.5611</v>
      </c>
      <c r="AE105" s="3">
        <v>10.4041</v>
      </c>
      <c r="AF105" s="3">
        <v>9.6318000000000001</v>
      </c>
      <c r="AG105" s="3">
        <v>11.7409</v>
      </c>
      <c r="AH105" s="3">
        <v>8.6457999999999995</v>
      </c>
      <c r="AI105" s="4">
        <v>1683.35</v>
      </c>
      <c r="AJ105" s="3">
        <v>8.5737000000000005</v>
      </c>
      <c r="AK105" s="4">
        <v>1530.35</v>
      </c>
      <c r="AL105" s="3">
        <v>5.952</v>
      </c>
      <c r="AM105" s="4">
        <v>1455.29</v>
      </c>
      <c r="AN105" s="3">
        <v>6.3956999999999997</v>
      </c>
      <c r="AO105" s="4">
        <v>1683.2</v>
      </c>
    </row>
    <row r="106" spans="1:41" x14ac:dyDescent="0.2">
      <c r="A106" s="1" t="s">
        <v>707</v>
      </c>
      <c r="B106" s="1" t="s">
        <v>708</v>
      </c>
      <c r="C106" s="1" t="s">
        <v>407</v>
      </c>
      <c r="D106" s="1" t="b">
        <v>0</v>
      </c>
      <c r="E106" s="1">
        <v>19</v>
      </c>
      <c r="F106" s="1">
        <v>0</v>
      </c>
      <c r="G106" s="1">
        <v>79936</v>
      </c>
      <c r="H106" s="1">
        <v>29220</v>
      </c>
      <c r="I106" s="1">
        <v>23053</v>
      </c>
      <c r="J106" s="1">
        <v>13798</v>
      </c>
      <c r="K106" s="2">
        <v>10.7</v>
      </c>
      <c r="L106" s="2">
        <v>7.5</v>
      </c>
      <c r="M106" s="1">
        <v>19</v>
      </c>
      <c r="N106" s="1">
        <v>22553</v>
      </c>
      <c r="O106" s="1">
        <v>11706</v>
      </c>
      <c r="P106" s="2">
        <v>10.7</v>
      </c>
      <c r="Q106" s="2">
        <v>7.5</v>
      </c>
      <c r="R106" s="2">
        <v>8.8000000000000007</v>
      </c>
      <c r="S106" s="2">
        <v>8.8000000000000007</v>
      </c>
      <c r="T106" s="3">
        <v>0</v>
      </c>
      <c r="U106" s="1">
        <v>16</v>
      </c>
      <c r="V106" s="3">
        <v>6.8021000000000003</v>
      </c>
      <c r="W106" s="3">
        <v>6.8021000000000003</v>
      </c>
      <c r="Z106" s="1">
        <v>25</v>
      </c>
      <c r="AA106" s="4">
        <v>49821.120000000003</v>
      </c>
      <c r="AB106" s="3">
        <v>10.16</v>
      </c>
      <c r="AC106" s="3">
        <v>9.0799000000000003</v>
      </c>
      <c r="AD106" s="3">
        <v>7.8544</v>
      </c>
      <c r="AE106" s="3">
        <v>5.9470999999999998</v>
      </c>
      <c r="AF106" s="3">
        <v>9.5641999999999996</v>
      </c>
      <c r="AG106" s="3">
        <v>5.7050000000000001</v>
      </c>
      <c r="AH106" s="3">
        <v>10.5406</v>
      </c>
      <c r="AI106" s="4">
        <v>2777.82</v>
      </c>
      <c r="AJ106" s="3">
        <v>10.2988</v>
      </c>
      <c r="AK106" s="4">
        <v>2683.87</v>
      </c>
      <c r="AL106" s="3">
        <v>10.3903</v>
      </c>
      <c r="AM106" s="4">
        <v>3615.29</v>
      </c>
      <c r="AN106" s="3">
        <v>7.2992999999999997</v>
      </c>
      <c r="AO106" s="4">
        <v>2335.7800000000002</v>
      </c>
    </row>
    <row r="107" spans="1:41" x14ac:dyDescent="0.2">
      <c r="A107" s="1" t="s">
        <v>709</v>
      </c>
      <c r="B107" s="1" t="s">
        <v>710</v>
      </c>
      <c r="C107" s="1" t="s">
        <v>410</v>
      </c>
      <c r="D107" s="1" t="b">
        <v>0</v>
      </c>
      <c r="E107" s="1">
        <v>3</v>
      </c>
      <c r="F107" s="1">
        <v>0</v>
      </c>
      <c r="G107" s="1">
        <v>80898</v>
      </c>
      <c r="H107" s="1">
        <v>42835</v>
      </c>
      <c r="I107" s="1">
        <v>19782</v>
      </c>
      <c r="J107" s="1">
        <v>7123</v>
      </c>
      <c r="K107" s="2">
        <v>10.3</v>
      </c>
      <c r="L107" s="2">
        <v>5.6</v>
      </c>
      <c r="M107" s="1">
        <v>3</v>
      </c>
      <c r="N107" s="1">
        <v>19782</v>
      </c>
      <c r="O107" s="1">
        <v>7123</v>
      </c>
      <c r="P107" s="2">
        <v>10.3</v>
      </c>
      <c r="Q107" s="2">
        <v>5.6</v>
      </c>
      <c r="R107" s="2">
        <v>9</v>
      </c>
      <c r="S107" s="2">
        <v>8.5</v>
      </c>
      <c r="T107" s="3">
        <v>0</v>
      </c>
      <c r="U107" s="1">
        <v>999</v>
      </c>
      <c r="V107" s="3">
        <v>5.9664000000000001</v>
      </c>
      <c r="W107" s="3">
        <v>11.082700000000001</v>
      </c>
      <c r="Z107" s="1">
        <v>25</v>
      </c>
      <c r="AA107" s="4">
        <v>81442.2</v>
      </c>
      <c r="AB107" s="3">
        <v>8.0105000000000004</v>
      </c>
      <c r="AC107" s="3">
        <v>7.9920999999999998</v>
      </c>
      <c r="AD107" s="3">
        <v>10.0284</v>
      </c>
      <c r="AE107" s="3">
        <v>8.9777000000000005</v>
      </c>
      <c r="AF107" s="3">
        <v>7.8434999999999997</v>
      </c>
      <c r="AG107" s="3">
        <v>7.8434999999999997</v>
      </c>
      <c r="AH107" s="3">
        <v>8.4423999999999992</v>
      </c>
      <c r="AI107" s="4">
        <v>1866.63</v>
      </c>
      <c r="AJ107" s="3">
        <v>7.4762000000000004</v>
      </c>
      <c r="AK107" s="4">
        <v>1803.98</v>
      </c>
      <c r="AL107" s="3">
        <v>10.6806</v>
      </c>
      <c r="AM107" s="4">
        <v>3492.43</v>
      </c>
      <c r="AN107" s="3">
        <v>11.892799999999999</v>
      </c>
      <c r="AO107" s="4">
        <v>3940.01</v>
      </c>
    </row>
    <row r="108" spans="1:41" x14ac:dyDescent="0.2">
      <c r="A108" s="1" t="s">
        <v>711</v>
      </c>
      <c r="B108" s="1" t="s">
        <v>712</v>
      </c>
      <c r="C108" s="1" t="s">
        <v>407</v>
      </c>
      <c r="D108" s="1" t="b">
        <v>0</v>
      </c>
      <c r="E108" s="1">
        <v>44</v>
      </c>
      <c r="F108" s="1">
        <v>0</v>
      </c>
      <c r="G108" s="1">
        <v>84441</v>
      </c>
      <c r="H108" s="1">
        <v>43485</v>
      </c>
      <c r="I108" s="1">
        <v>23927</v>
      </c>
      <c r="J108" s="1">
        <v>14423</v>
      </c>
      <c r="K108" s="2">
        <v>13.6</v>
      </c>
      <c r="L108" s="2">
        <v>9.6999999999999993</v>
      </c>
      <c r="M108" s="1">
        <v>44</v>
      </c>
      <c r="N108" s="1">
        <v>23019</v>
      </c>
      <c r="O108" s="1">
        <v>12016</v>
      </c>
      <c r="P108" s="2">
        <v>13.6</v>
      </c>
      <c r="Q108" s="2">
        <v>9.6999999999999993</v>
      </c>
      <c r="R108" s="2">
        <v>11.4</v>
      </c>
      <c r="S108" s="2">
        <v>11.4</v>
      </c>
      <c r="T108" s="3">
        <v>0</v>
      </c>
      <c r="U108" s="1">
        <v>16</v>
      </c>
      <c r="V108" s="3">
        <v>6.9427000000000003</v>
      </c>
      <c r="W108" s="3">
        <v>6.9427000000000003</v>
      </c>
      <c r="Z108" s="1">
        <v>32</v>
      </c>
      <c r="AA108" s="4">
        <v>51907.62</v>
      </c>
      <c r="AB108" s="3">
        <v>7.3009000000000004</v>
      </c>
      <c r="AC108" s="3">
        <v>6.2904</v>
      </c>
      <c r="AD108" s="3">
        <v>6.9050000000000002</v>
      </c>
      <c r="AE108" s="3">
        <v>6.9641999999999999</v>
      </c>
      <c r="AF108" s="3">
        <v>5.9648000000000003</v>
      </c>
      <c r="AG108" s="3">
        <v>6.4950000000000001</v>
      </c>
      <c r="AH108" s="3">
        <v>5.7652000000000001</v>
      </c>
      <c r="AI108" s="4">
        <v>2089.08</v>
      </c>
      <c r="AJ108" s="3">
        <v>11.0128</v>
      </c>
      <c r="AK108" s="4">
        <v>3085.95</v>
      </c>
      <c r="AL108" s="3">
        <v>6.5465999999999998</v>
      </c>
      <c r="AM108" s="4">
        <v>1813.01</v>
      </c>
      <c r="AN108" s="3">
        <v>7.4501999999999997</v>
      </c>
      <c r="AO108" s="4">
        <v>1840.33</v>
      </c>
    </row>
    <row r="109" spans="1:41" x14ac:dyDescent="0.2">
      <c r="A109" s="1" t="s">
        <v>713</v>
      </c>
      <c r="B109" s="1" t="s">
        <v>714</v>
      </c>
      <c r="C109" s="1" t="s">
        <v>407</v>
      </c>
      <c r="D109" s="1" t="b">
        <v>0</v>
      </c>
      <c r="E109" s="1">
        <v>5</v>
      </c>
      <c r="F109" s="1">
        <v>0</v>
      </c>
      <c r="G109" s="1">
        <v>36516</v>
      </c>
      <c r="H109" s="1">
        <v>11055</v>
      </c>
      <c r="I109" s="1">
        <v>10203</v>
      </c>
      <c r="J109" s="1">
        <v>1029</v>
      </c>
      <c r="K109" s="2">
        <v>4.8</v>
      </c>
      <c r="L109" s="2">
        <v>1.6</v>
      </c>
      <c r="M109" s="1">
        <v>5</v>
      </c>
      <c r="N109" s="1">
        <v>10203</v>
      </c>
      <c r="O109" s="1">
        <v>1029</v>
      </c>
      <c r="P109" s="2">
        <v>4.8</v>
      </c>
      <c r="Q109" s="2">
        <v>1.6</v>
      </c>
      <c r="R109" s="2">
        <v>4.5</v>
      </c>
      <c r="S109" s="2">
        <v>4.5</v>
      </c>
      <c r="T109" s="3">
        <v>0</v>
      </c>
      <c r="U109" s="1">
        <v>1</v>
      </c>
      <c r="V109" s="3">
        <v>3.0773000000000001</v>
      </c>
      <c r="W109" s="3">
        <v>3.0773000000000001</v>
      </c>
      <c r="Z109" s="1">
        <v>8</v>
      </c>
      <c r="AA109" s="4">
        <v>12199.26</v>
      </c>
      <c r="AB109" s="3">
        <v>8.0800999999999998</v>
      </c>
      <c r="AC109" s="3">
        <v>5.7769000000000004</v>
      </c>
      <c r="AD109" s="3">
        <v>5.7050000000000001</v>
      </c>
      <c r="AE109" s="3">
        <v>6.3147000000000002</v>
      </c>
      <c r="AF109" s="3">
        <v>6.8417000000000003</v>
      </c>
      <c r="AG109" s="3">
        <v>6.1211000000000002</v>
      </c>
      <c r="AH109" s="3">
        <v>5.3103999999999996</v>
      </c>
      <c r="AI109" s="4">
        <v>2614.12</v>
      </c>
      <c r="AJ109" s="3">
        <v>5.5045000000000002</v>
      </c>
      <c r="AK109" s="4">
        <v>2656.43</v>
      </c>
      <c r="AL109" s="3">
        <v>5.9276</v>
      </c>
      <c r="AM109" s="4">
        <v>2513.67</v>
      </c>
      <c r="AN109" s="3">
        <v>3.3022999999999998</v>
      </c>
      <c r="AO109" s="4">
        <v>2066.5100000000002</v>
      </c>
    </row>
    <row r="110" spans="1:41" x14ac:dyDescent="0.2">
      <c r="A110" s="1" t="s">
        <v>715</v>
      </c>
      <c r="B110" s="1" t="s">
        <v>714</v>
      </c>
      <c r="C110" s="1" t="s">
        <v>407</v>
      </c>
      <c r="D110" s="1" t="b">
        <v>0</v>
      </c>
      <c r="E110" s="1">
        <v>31</v>
      </c>
      <c r="F110" s="1">
        <v>0</v>
      </c>
      <c r="G110" s="1">
        <v>60323</v>
      </c>
      <c r="H110" s="1">
        <v>26145</v>
      </c>
      <c r="I110" s="1">
        <v>19363</v>
      </c>
      <c r="J110" s="1">
        <v>7293</v>
      </c>
      <c r="K110" s="2">
        <v>9.5</v>
      </c>
      <c r="L110" s="2">
        <v>6.2</v>
      </c>
      <c r="M110" s="1">
        <v>31</v>
      </c>
      <c r="N110" s="1">
        <v>19514</v>
      </c>
      <c r="O110" s="1">
        <v>7467</v>
      </c>
      <c r="P110" s="2">
        <v>9.5</v>
      </c>
      <c r="Q110" s="2">
        <v>6.2</v>
      </c>
      <c r="R110" s="2">
        <v>8</v>
      </c>
      <c r="S110" s="2">
        <v>8</v>
      </c>
      <c r="T110" s="3">
        <v>0</v>
      </c>
      <c r="U110" s="1">
        <v>9</v>
      </c>
      <c r="V110" s="3">
        <v>5.8855000000000004</v>
      </c>
      <c r="W110" s="3">
        <v>5.8855000000000004</v>
      </c>
      <c r="Z110" s="1">
        <v>22</v>
      </c>
      <c r="AA110" s="4">
        <v>33511.42</v>
      </c>
      <c r="AB110" s="3">
        <v>4.4554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4">
        <v>0</v>
      </c>
      <c r="AJ110" s="3">
        <v>5.6723999999999997</v>
      </c>
      <c r="AK110" s="4">
        <v>2053.09</v>
      </c>
      <c r="AL110" s="3">
        <v>5.8834999999999997</v>
      </c>
      <c r="AM110" s="4">
        <v>2101.0300000000002</v>
      </c>
      <c r="AN110" s="3">
        <v>6.3156999999999996</v>
      </c>
      <c r="AO110" s="4">
        <v>2223.13</v>
      </c>
    </row>
    <row r="111" spans="1:41" x14ac:dyDescent="0.2">
      <c r="A111" s="1" t="s">
        <v>716</v>
      </c>
      <c r="B111" s="1" t="s">
        <v>717</v>
      </c>
      <c r="C111" s="1" t="s">
        <v>407</v>
      </c>
      <c r="D111" s="1" t="b">
        <v>0</v>
      </c>
      <c r="E111" s="1">
        <v>35</v>
      </c>
      <c r="F111" s="1">
        <v>1</v>
      </c>
      <c r="G111" s="1">
        <v>41143</v>
      </c>
      <c r="H111" s="1">
        <v>23645</v>
      </c>
      <c r="I111" s="1">
        <v>13532</v>
      </c>
      <c r="J111" s="1">
        <v>7121</v>
      </c>
      <c r="K111" s="2">
        <v>9.1999999999999993</v>
      </c>
      <c r="L111" s="2">
        <v>6.2</v>
      </c>
      <c r="M111" s="1">
        <v>35</v>
      </c>
      <c r="N111" s="1">
        <v>13188</v>
      </c>
      <c r="O111" s="1">
        <v>6176</v>
      </c>
      <c r="P111" s="2">
        <v>9.1999999999999993</v>
      </c>
      <c r="Q111" s="2">
        <v>6.2</v>
      </c>
      <c r="R111" s="2">
        <v>7.6</v>
      </c>
      <c r="S111" s="2">
        <v>7.6</v>
      </c>
      <c r="T111" s="3">
        <v>0</v>
      </c>
      <c r="U111" s="1">
        <v>13</v>
      </c>
      <c r="V111" s="3">
        <v>3.9775999999999998</v>
      </c>
      <c r="W111" s="3">
        <v>3.9775999999999998</v>
      </c>
      <c r="Z111" s="1">
        <v>21</v>
      </c>
      <c r="AA111" s="4">
        <v>27346.74</v>
      </c>
      <c r="AB111" s="3">
        <v>5.2796000000000003</v>
      </c>
      <c r="AC111" s="3">
        <v>6.7263000000000002</v>
      </c>
      <c r="AD111" s="3">
        <v>4.4421999999999997</v>
      </c>
      <c r="AE111" s="3">
        <v>6.3269000000000002</v>
      </c>
      <c r="AF111" s="3">
        <v>5.2766999999999999</v>
      </c>
      <c r="AG111" s="3">
        <v>5.0035999999999996</v>
      </c>
      <c r="AH111" s="3">
        <v>4.8467000000000002</v>
      </c>
      <c r="AI111" s="4">
        <v>1663.82</v>
      </c>
      <c r="AJ111" s="3">
        <v>5.2740999999999998</v>
      </c>
      <c r="AK111" s="4">
        <v>1882.78</v>
      </c>
      <c r="AL111" s="3">
        <v>5.0175000000000001</v>
      </c>
      <c r="AM111" s="4">
        <v>1917.96</v>
      </c>
      <c r="AN111" s="3">
        <v>4.2683999999999997</v>
      </c>
      <c r="AO111" s="4">
        <v>1581.55</v>
      </c>
    </row>
    <row r="112" spans="1:41" x14ac:dyDescent="0.2">
      <c r="A112" s="1" t="s">
        <v>718</v>
      </c>
      <c r="B112" s="1" t="s">
        <v>719</v>
      </c>
      <c r="C112" s="1" t="s">
        <v>407</v>
      </c>
      <c r="D112" s="1" t="b">
        <v>0</v>
      </c>
      <c r="E112" s="1">
        <v>7</v>
      </c>
      <c r="F112" s="1">
        <v>0</v>
      </c>
      <c r="G112" s="1">
        <v>26404</v>
      </c>
      <c r="H112" s="1">
        <v>9459</v>
      </c>
      <c r="I112" s="1">
        <v>7346</v>
      </c>
      <c r="J112" s="1">
        <v>2477</v>
      </c>
      <c r="K112" s="2">
        <v>4.4000000000000004</v>
      </c>
      <c r="L112" s="2">
        <v>1.4</v>
      </c>
      <c r="M112" s="1">
        <v>7</v>
      </c>
      <c r="N112" s="1">
        <v>7346</v>
      </c>
      <c r="O112" s="1">
        <v>2477</v>
      </c>
      <c r="P112" s="2">
        <v>4.4000000000000004</v>
      </c>
      <c r="Q112" s="2">
        <v>1.4</v>
      </c>
      <c r="R112" s="2">
        <v>4.2</v>
      </c>
      <c r="S112" s="2">
        <v>4.2</v>
      </c>
      <c r="T112" s="3">
        <v>0</v>
      </c>
      <c r="U112" s="1">
        <v>7</v>
      </c>
      <c r="V112" s="3">
        <v>2.2155999999999998</v>
      </c>
      <c r="W112" s="3">
        <v>2.2155999999999998</v>
      </c>
      <c r="Z112" s="1">
        <v>7</v>
      </c>
      <c r="AA112" s="4">
        <v>12151.38</v>
      </c>
      <c r="AB112" s="3">
        <v>4.0427</v>
      </c>
      <c r="AC112" s="3">
        <v>2.2656999999999998</v>
      </c>
      <c r="AD112" s="3">
        <v>3.9407999999999999</v>
      </c>
      <c r="AE112" s="3">
        <v>2.4026000000000001</v>
      </c>
      <c r="AF112" s="3">
        <v>4.0244999999999997</v>
      </c>
      <c r="AG112" s="3">
        <v>1.63</v>
      </c>
      <c r="AH112" s="3">
        <v>4.0598000000000001</v>
      </c>
      <c r="AI112" s="4">
        <v>1826.21</v>
      </c>
      <c r="AJ112" s="3">
        <v>1.2023999999999999</v>
      </c>
      <c r="AK112" s="4">
        <v>1362.37</v>
      </c>
      <c r="AL112" s="3">
        <v>1.6535</v>
      </c>
      <c r="AM112" s="4">
        <v>2039.82</v>
      </c>
      <c r="AN112" s="3">
        <v>2.3776000000000002</v>
      </c>
      <c r="AO112" s="4">
        <v>1594.12</v>
      </c>
    </row>
    <row r="113" spans="1:41" x14ac:dyDescent="0.2">
      <c r="A113" s="1" t="s">
        <v>720</v>
      </c>
      <c r="B113" s="1" t="s">
        <v>721</v>
      </c>
      <c r="C113" s="1" t="s">
        <v>407</v>
      </c>
      <c r="D113" s="1" t="b">
        <v>0</v>
      </c>
      <c r="E113" s="1">
        <v>36</v>
      </c>
      <c r="F113" s="1">
        <v>0</v>
      </c>
      <c r="G113" s="1">
        <v>23002</v>
      </c>
      <c r="H113" s="1">
        <v>7297</v>
      </c>
      <c r="I113" s="1">
        <v>6907</v>
      </c>
      <c r="J113" s="1">
        <v>2712</v>
      </c>
      <c r="K113" s="2">
        <v>3.9</v>
      </c>
      <c r="L113" s="2">
        <v>3.6</v>
      </c>
      <c r="M113" s="1">
        <v>36</v>
      </c>
      <c r="N113" s="1">
        <v>6905</v>
      </c>
      <c r="O113" s="1">
        <v>2693</v>
      </c>
      <c r="P113" s="2">
        <v>3.9</v>
      </c>
      <c r="Q113" s="2">
        <v>3.6</v>
      </c>
      <c r="R113" s="2">
        <v>2.8</v>
      </c>
      <c r="S113" s="2">
        <v>2.8</v>
      </c>
      <c r="T113" s="3">
        <v>0</v>
      </c>
      <c r="U113" s="1">
        <v>9</v>
      </c>
      <c r="V113" s="3">
        <v>2.0825999999999998</v>
      </c>
      <c r="W113" s="3">
        <v>2.0825999999999998</v>
      </c>
      <c r="Z113" s="1">
        <v>11</v>
      </c>
      <c r="AA113" s="4">
        <v>12168.28</v>
      </c>
      <c r="AB113" s="3">
        <v>3.3104</v>
      </c>
      <c r="AC113" s="3">
        <v>2.8491</v>
      </c>
      <c r="AD113" s="3">
        <v>3.0289999999999999</v>
      </c>
      <c r="AE113" s="3">
        <v>2.9937</v>
      </c>
      <c r="AF113" s="3">
        <v>2.8281999999999998</v>
      </c>
      <c r="AG113" s="3">
        <v>2.9790999999999999</v>
      </c>
      <c r="AH113" s="3">
        <v>2.5265</v>
      </c>
      <c r="AI113" s="4">
        <v>1997.47</v>
      </c>
      <c r="AJ113" s="3">
        <v>2.577</v>
      </c>
      <c r="AK113" s="4">
        <v>1975.19</v>
      </c>
      <c r="AL113" s="3">
        <v>2.1816</v>
      </c>
      <c r="AM113" s="4">
        <v>2277.25</v>
      </c>
      <c r="AN113" s="3">
        <v>2.2347999999999999</v>
      </c>
      <c r="AO113" s="4">
        <v>2247.5700000000002</v>
      </c>
    </row>
    <row r="114" spans="1:41" x14ac:dyDescent="0.2">
      <c r="A114" s="1" t="s">
        <v>722</v>
      </c>
      <c r="B114" s="1" t="s">
        <v>723</v>
      </c>
      <c r="C114" s="1" t="s">
        <v>410</v>
      </c>
      <c r="D114" s="1" t="b">
        <v>0</v>
      </c>
      <c r="E114" s="1">
        <v>20</v>
      </c>
      <c r="F114" s="1">
        <v>0</v>
      </c>
      <c r="G114" s="1">
        <v>37975</v>
      </c>
      <c r="H114" s="1">
        <v>34814</v>
      </c>
      <c r="I114" s="1">
        <v>14245</v>
      </c>
      <c r="J114" s="1">
        <v>12703</v>
      </c>
      <c r="K114" s="2">
        <v>12.3</v>
      </c>
      <c r="L114" s="2">
        <v>8.4</v>
      </c>
      <c r="M114" s="1">
        <v>20</v>
      </c>
      <c r="N114" s="1">
        <v>13251</v>
      </c>
      <c r="O114" s="1">
        <v>10065</v>
      </c>
      <c r="P114" s="2">
        <v>12.3</v>
      </c>
      <c r="Q114" s="2">
        <v>8.4</v>
      </c>
      <c r="R114" s="2">
        <v>10</v>
      </c>
      <c r="S114" s="2">
        <v>8.3000000000000007</v>
      </c>
      <c r="T114" s="3">
        <v>0</v>
      </c>
      <c r="U114" s="1">
        <v>34</v>
      </c>
      <c r="V114" s="3">
        <v>3.9965999999999999</v>
      </c>
      <c r="W114" s="3">
        <v>3.8083</v>
      </c>
      <c r="Z114" s="1">
        <v>28</v>
      </c>
      <c r="AA114" s="4">
        <v>41428.49</v>
      </c>
      <c r="AB114" s="3">
        <v>2.9698000000000002</v>
      </c>
      <c r="AC114" s="3">
        <v>4.3281999999999998</v>
      </c>
      <c r="AD114" s="3">
        <v>3.5587</v>
      </c>
      <c r="AE114" s="3">
        <v>4.4591000000000003</v>
      </c>
      <c r="AF114" s="3">
        <v>3.9834000000000001</v>
      </c>
      <c r="AG114" s="3">
        <v>3.7452999999999999</v>
      </c>
      <c r="AH114" s="3">
        <v>3.9906999999999999</v>
      </c>
      <c r="AI114" s="4">
        <v>1030.8599999999999</v>
      </c>
      <c r="AJ114" s="3">
        <v>3.9106000000000001</v>
      </c>
      <c r="AK114" s="4">
        <v>1009.01</v>
      </c>
      <c r="AL114" s="3">
        <v>4.3064</v>
      </c>
      <c r="AM114" s="4">
        <v>1007.55</v>
      </c>
      <c r="AN114" s="3">
        <v>4.0867000000000004</v>
      </c>
      <c r="AO114" s="4">
        <v>1386.52</v>
      </c>
    </row>
    <row r="115" spans="1:41" x14ac:dyDescent="0.2">
      <c r="A115" s="1" t="s">
        <v>724</v>
      </c>
      <c r="B115" s="1" t="s">
        <v>725</v>
      </c>
      <c r="C115" s="1" t="s">
        <v>410</v>
      </c>
      <c r="D115" s="1" t="b">
        <v>0</v>
      </c>
      <c r="E115" s="1">
        <v>8</v>
      </c>
      <c r="F115" s="1">
        <v>0</v>
      </c>
      <c r="G115" s="1">
        <v>15902</v>
      </c>
      <c r="H115" s="1">
        <v>9024</v>
      </c>
      <c r="I115" s="1">
        <v>6664</v>
      </c>
      <c r="J115" s="1">
        <v>4132</v>
      </c>
      <c r="K115" s="2">
        <v>7.3</v>
      </c>
      <c r="L115" s="2">
        <v>4.7</v>
      </c>
      <c r="M115" s="1">
        <v>8</v>
      </c>
      <c r="N115" s="1">
        <v>6664</v>
      </c>
      <c r="O115" s="1">
        <v>4132</v>
      </c>
      <c r="P115" s="2">
        <v>7.3</v>
      </c>
      <c r="Q115" s="2">
        <v>4.7</v>
      </c>
      <c r="R115" s="2">
        <v>5</v>
      </c>
      <c r="S115" s="2">
        <v>6</v>
      </c>
      <c r="T115" s="3">
        <v>0</v>
      </c>
      <c r="U115" s="1">
        <v>23</v>
      </c>
      <c r="V115" s="3">
        <v>2.0099</v>
      </c>
      <c r="W115" s="3">
        <v>2.2183000000000002</v>
      </c>
      <c r="Z115" s="1">
        <v>21</v>
      </c>
      <c r="AA115" s="4">
        <v>21519.34</v>
      </c>
      <c r="AB115" s="3">
        <v>1.9448000000000001</v>
      </c>
      <c r="AC115" s="3">
        <v>2.3416000000000001</v>
      </c>
      <c r="AD115" s="3">
        <v>2.0798000000000001</v>
      </c>
      <c r="AE115" s="3">
        <v>2.7995999999999999</v>
      </c>
      <c r="AF115" s="3">
        <v>2.9192</v>
      </c>
      <c r="AG115" s="3">
        <v>2.5081000000000002</v>
      </c>
      <c r="AH115" s="3">
        <v>2.3948</v>
      </c>
      <c r="AI115" s="4">
        <v>855.89</v>
      </c>
      <c r="AJ115" s="3">
        <v>2.3549000000000002</v>
      </c>
      <c r="AK115" s="4">
        <v>852.34</v>
      </c>
      <c r="AL115" s="3">
        <v>2.2080000000000002</v>
      </c>
      <c r="AM115" s="4">
        <v>998.75</v>
      </c>
      <c r="AN115" s="3">
        <v>2.3805000000000001</v>
      </c>
      <c r="AO115" s="4">
        <v>1117.25</v>
      </c>
    </row>
    <row r="116" spans="1:41" x14ac:dyDescent="0.2">
      <c r="A116" s="1" t="s">
        <v>726</v>
      </c>
      <c r="B116" s="1" t="s">
        <v>727</v>
      </c>
      <c r="C116" s="1" t="s">
        <v>429</v>
      </c>
      <c r="D116" s="1" t="b">
        <v>0</v>
      </c>
      <c r="E116" s="1">
        <v>7</v>
      </c>
      <c r="F116" s="1">
        <v>0</v>
      </c>
      <c r="G116" s="1">
        <v>32231</v>
      </c>
      <c r="H116" s="1">
        <v>17294</v>
      </c>
      <c r="I116" s="1">
        <v>11122</v>
      </c>
      <c r="J116" s="1">
        <v>4605</v>
      </c>
      <c r="K116" s="2">
        <v>9.1</v>
      </c>
      <c r="L116" s="2">
        <v>4.0999999999999996</v>
      </c>
      <c r="M116" s="1">
        <v>7</v>
      </c>
      <c r="N116" s="1">
        <v>10856</v>
      </c>
      <c r="O116" s="1">
        <v>3984</v>
      </c>
      <c r="P116" s="2">
        <v>9.1</v>
      </c>
      <c r="Q116" s="2">
        <v>4.0999999999999996</v>
      </c>
      <c r="R116" s="2">
        <v>8.4</v>
      </c>
      <c r="S116" s="2">
        <v>8.4</v>
      </c>
      <c r="T116" s="3">
        <v>0</v>
      </c>
      <c r="U116" s="1">
        <v>8</v>
      </c>
      <c r="V116" s="3">
        <v>3.2742</v>
      </c>
      <c r="W116" s="3">
        <v>3.2742</v>
      </c>
      <c r="Z116" s="1">
        <v>17</v>
      </c>
      <c r="AA116" s="4">
        <v>20055.7</v>
      </c>
      <c r="AB116" s="3">
        <v>6.2721</v>
      </c>
      <c r="AC116" s="3">
        <v>5.8559999999999999</v>
      </c>
      <c r="AD116" s="3">
        <v>5.3381999999999996</v>
      </c>
      <c r="AE116" s="3">
        <v>5.4983000000000004</v>
      </c>
      <c r="AF116" s="3">
        <v>5.5951000000000004</v>
      </c>
      <c r="AG116" s="3">
        <v>5.7807000000000004</v>
      </c>
      <c r="AH116" s="3">
        <v>5.7958999999999996</v>
      </c>
      <c r="AI116" s="4">
        <v>2400.2399999999998</v>
      </c>
      <c r="AJ116" s="3">
        <v>5.7046999999999999</v>
      </c>
      <c r="AK116" s="4">
        <v>2359.75</v>
      </c>
      <c r="AL116" s="3">
        <v>5.6475</v>
      </c>
      <c r="AM116" s="4">
        <v>2287.66</v>
      </c>
      <c r="AN116" s="3">
        <v>3.5135000000000001</v>
      </c>
      <c r="AO116" s="4">
        <v>1177.8599999999999</v>
      </c>
    </row>
    <row r="117" spans="1:41" x14ac:dyDescent="0.2">
      <c r="A117" s="1" t="s">
        <v>728</v>
      </c>
      <c r="B117" s="1" t="s">
        <v>729</v>
      </c>
      <c r="C117" s="1" t="s">
        <v>407</v>
      </c>
      <c r="D117" s="1" t="b">
        <v>0</v>
      </c>
      <c r="E117" s="1">
        <v>128</v>
      </c>
      <c r="F117" s="1">
        <v>0</v>
      </c>
      <c r="G117" s="1">
        <v>32254</v>
      </c>
      <c r="H117" s="1">
        <v>17907</v>
      </c>
      <c r="I117" s="1">
        <v>9978</v>
      </c>
      <c r="J117" s="1">
        <v>5485</v>
      </c>
      <c r="K117" s="2">
        <v>4.7</v>
      </c>
      <c r="L117" s="2">
        <v>6.3</v>
      </c>
      <c r="M117" s="1">
        <v>128</v>
      </c>
      <c r="N117" s="1">
        <v>9747</v>
      </c>
      <c r="O117" s="1">
        <v>4054</v>
      </c>
      <c r="P117" s="2">
        <v>4.7</v>
      </c>
      <c r="Q117" s="2">
        <v>6.3</v>
      </c>
      <c r="R117" s="2">
        <v>3.1</v>
      </c>
      <c r="S117" s="2">
        <v>3.1</v>
      </c>
      <c r="T117" s="3">
        <v>0</v>
      </c>
      <c r="U117" s="1">
        <v>10</v>
      </c>
      <c r="V117" s="3">
        <v>2.9398</v>
      </c>
      <c r="W117" s="3">
        <v>2.9398</v>
      </c>
      <c r="Z117" s="1">
        <v>17</v>
      </c>
      <c r="AA117" s="4">
        <v>20618.900000000001</v>
      </c>
      <c r="AB117" s="3">
        <v>3.8050000000000002</v>
      </c>
      <c r="AC117" s="3">
        <v>3.1191</v>
      </c>
      <c r="AD117" s="3">
        <v>3.0139</v>
      </c>
      <c r="AE117" s="3">
        <v>2.8401000000000001</v>
      </c>
      <c r="AF117" s="3">
        <v>3.1233</v>
      </c>
      <c r="AG117" s="3">
        <v>3.1339999999999999</v>
      </c>
      <c r="AH117" s="3">
        <v>3.5190999999999999</v>
      </c>
      <c r="AI117" s="4">
        <v>2416.14</v>
      </c>
      <c r="AJ117" s="3">
        <v>3.44</v>
      </c>
      <c r="AK117" s="4">
        <v>2490.1799999999998</v>
      </c>
      <c r="AL117" s="3">
        <v>3.1211000000000002</v>
      </c>
      <c r="AM117" s="4">
        <v>2566.87</v>
      </c>
      <c r="AN117" s="3">
        <v>3.1547000000000001</v>
      </c>
      <c r="AO117" s="4">
        <v>2865.69</v>
      </c>
    </row>
    <row r="118" spans="1:41" x14ac:dyDescent="0.2">
      <c r="A118" s="1" t="s">
        <v>730</v>
      </c>
      <c r="B118" s="1" t="s">
        <v>731</v>
      </c>
      <c r="C118" s="1" t="s">
        <v>410</v>
      </c>
      <c r="D118" s="1" t="b">
        <v>0</v>
      </c>
      <c r="E118" s="1">
        <v>1</v>
      </c>
      <c r="F118" s="1">
        <v>0</v>
      </c>
      <c r="G118" s="1">
        <v>25887</v>
      </c>
      <c r="H118" s="1">
        <v>0</v>
      </c>
      <c r="I118" s="1">
        <v>0</v>
      </c>
      <c r="J118" s="1">
        <v>0</v>
      </c>
      <c r="K118" s="2">
        <v>0</v>
      </c>
      <c r="L118" s="2">
        <v>0</v>
      </c>
      <c r="M118" s="1">
        <v>0</v>
      </c>
      <c r="N118" s="1">
        <v>0</v>
      </c>
      <c r="O118" s="1">
        <v>0</v>
      </c>
      <c r="P118" s="2">
        <v>0</v>
      </c>
      <c r="Q118" s="2">
        <v>0</v>
      </c>
      <c r="R118" s="2">
        <v>0</v>
      </c>
      <c r="S118" s="2">
        <v>2.6</v>
      </c>
      <c r="T118" s="3">
        <v>0</v>
      </c>
      <c r="U118" s="1">
        <v>999</v>
      </c>
      <c r="V118" s="3">
        <v>0</v>
      </c>
      <c r="W118" s="3">
        <v>1.8788</v>
      </c>
      <c r="Z118" s="1">
        <v>13</v>
      </c>
      <c r="AA118" s="4">
        <v>18656.95</v>
      </c>
      <c r="AB118" s="3">
        <v>3.2111000000000001</v>
      </c>
      <c r="AC118" s="3">
        <v>1.9515</v>
      </c>
      <c r="AD118" s="3">
        <v>1.4221999999999999</v>
      </c>
      <c r="AE118" s="3">
        <v>2.1231</v>
      </c>
      <c r="AF118" s="3">
        <v>2.1810999999999998</v>
      </c>
      <c r="AG118" s="3">
        <v>1.7554000000000001</v>
      </c>
      <c r="AH118" s="3">
        <v>1.7356</v>
      </c>
      <c r="AI118" s="4">
        <v>1617.21</v>
      </c>
      <c r="AJ118" s="3">
        <v>1.6719999999999999</v>
      </c>
      <c r="AK118" s="4">
        <v>1613.79</v>
      </c>
      <c r="AL118" s="3">
        <v>2.0449999999999999</v>
      </c>
      <c r="AM118" s="4">
        <v>2220.0500000000002</v>
      </c>
      <c r="AN118" s="3">
        <v>2.0160999999999998</v>
      </c>
      <c r="AO118" s="4">
        <v>2183.59</v>
      </c>
    </row>
    <row r="119" spans="1:41" x14ac:dyDescent="0.2">
      <c r="A119" s="1" t="s">
        <v>732</v>
      </c>
      <c r="B119" s="1" t="s">
        <v>733</v>
      </c>
      <c r="C119" s="1" t="s">
        <v>410</v>
      </c>
      <c r="D119" s="1" t="b">
        <v>0</v>
      </c>
      <c r="E119" s="1">
        <v>1</v>
      </c>
      <c r="F119" s="1">
        <v>0</v>
      </c>
      <c r="G119" s="1">
        <v>16386</v>
      </c>
      <c r="H119" s="1">
        <v>0</v>
      </c>
      <c r="I119" s="1">
        <v>0</v>
      </c>
      <c r="J119" s="1">
        <v>0</v>
      </c>
      <c r="K119" s="2">
        <v>0</v>
      </c>
      <c r="L119" s="2">
        <v>0</v>
      </c>
      <c r="M119" s="1">
        <v>0</v>
      </c>
      <c r="N119" s="1">
        <v>0</v>
      </c>
      <c r="O119" s="1">
        <v>0</v>
      </c>
      <c r="P119" s="2">
        <v>0</v>
      </c>
      <c r="Q119" s="2">
        <v>0</v>
      </c>
      <c r="R119" s="2">
        <v>0</v>
      </c>
      <c r="S119" s="2">
        <v>2.2000000000000002</v>
      </c>
      <c r="T119" s="3">
        <v>0</v>
      </c>
      <c r="U119" s="1">
        <v>999</v>
      </c>
      <c r="V119" s="3">
        <v>0</v>
      </c>
      <c r="W119" s="3">
        <v>2.3738000000000001</v>
      </c>
      <c r="Z119" s="1">
        <v>10</v>
      </c>
      <c r="AA119" s="4">
        <v>17701.060000000001</v>
      </c>
      <c r="AB119" s="3">
        <v>2.9805000000000001</v>
      </c>
      <c r="AC119" s="3">
        <v>2.7938000000000001</v>
      </c>
      <c r="AD119" s="3">
        <v>2.1591</v>
      </c>
      <c r="AE119" s="3">
        <v>2.6968999999999999</v>
      </c>
      <c r="AF119" s="3">
        <v>2.7443</v>
      </c>
      <c r="AG119" s="3">
        <v>2.6156999999999999</v>
      </c>
      <c r="AH119" s="3">
        <v>2.5053999999999998</v>
      </c>
      <c r="AI119" s="4">
        <v>3631.44</v>
      </c>
      <c r="AJ119" s="3">
        <v>2.427</v>
      </c>
      <c r="AK119" s="4">
        <v>3720.45</v>
      </c>
      <c r="AL119" s="3">
        <v>2.8090999999999999</v>
      </c>
      <c r="AM119" s="4">
        <v>3630.43</v>
      </c>
      <c r="AN119" s="3">
        <v>2.5472999999999999</v>
      </c>
      <c r="AO119" s="4">
        <v>3260.54</v>
      </c>
    </row>
    <row r="120" spans="1:41" x14ac:dyDescent="0.2">
      <c r="A120" s="1" t="s">
        <v>734</v>
      </c>
      <c r="B120" s="1" t="s">
        <v>735</v>
      </c>
      <c r="C120" s="1" t="s">
        <v>410</v>
      </c>
      <c r="D120" s="1" t="b">
        <v>0</v>
      </c>
      <c r="E120" s="1">
        <v>1</v>
      </c>
      <c r="F120" s="1">
        <v>0</v>
      </c>
      <c r="G120" s="1">
        <v>24857</v>
      </c>
      <c r="H120" s="1">
        <v>0</v>
      </c>
      <c r="I120" s="1">
        <v>9289</v>
      </c>
      <c r="J120" s="1">
        <v>0</v>
      </c>
      <c r="K120" s="2">
        <v>2</v>
      </c>
      <c r="L120" s="2">
        <v>0</v>
      </c>
      <c r="M120" s="1">
        <v>1</v>
      </c>
      <c r="N120" s="1">
        <v>9289</v>
      </c>
      <c r="O120" s="1">
        <v>0</v>
      </c>
      <c r="P120" s="2">
        <v>2</v>
      </c>
      <c r="Q120" s="2">
        <v>0</v>
      </c>
      <c r="R120" s="2">
        <v>2</v>
      </c>
      <c r="S120" s="2">
        <v>2.2999999999999998</v>
      </c>
      <c r="T120" s="3">
        <v>0</v>
      </c>
      <c r="U120" s="1">
        <v>999</v>
      </c>
      <c r="V120" s="3">
        <v>2.8016000000000001</v>
      </c>
      <c r="W120" s="3">
        <v>1.5338000000000001</v>
      </c>
      <c r="Z120" s="1">
        <v>14</v>
      </c>
      <c r="AA120" s="4">
        <v>16135.92</v>
      </c>
      <c r="AB120" s="3">
        <v>1.1963999999999999</v>
      </c>
      <c r="AC120" s="3">
        <v>1.1456</v>
      </c>
      <c r="AD120" s="3">
        <v>1.0575000000000001</v>
      </c>
      <c r="AE120" s="3">
        <v>1.258</v>
      </c>
      <c r="AF120" s="3">
        <v>1.2802</v>
      </c>
      <c r="AG120" s="3">
        <v>1.357</v>
      </c>
      <c r="AH120" s="3">
        <v>1.1501999999999999</v>
      </c>
      <c r="AI120" s="4">
        <v>1579.41</v>
      </c>
      <c r="AJ120" s="3">
        <v>1.1271</v>
      </c>
      <c r="AK120" s="4">
        <v>1631.79</v>
      </c>
      <c r="AL120" s="3">
        <v>1.3308</v>
      </c>
      <c r="AM120" s="4">
        <v>1900.94</v>
      </c>
      <c r="AN120" s="3">
        <v>1.6458999999999999</v>
      </c>
      <c r="AO120" s="4">
        <v>2015.15</v>
      </c>
    </row>
    <row r="121" spans="1:41" x14ac:dyDescent="0.2">
      <c r="A121" s="1" t="s">
        <v>736</v>
      </c>
      <c r="B121" s="1" t="s">
        <v>737</v>
      </c>
      <c r="C121" s="1" t="s">
        <v>407</v>
      </c>
      <c r="D121" s="1" t="b">
        <v>0</v>
      </c>
      <c r="E121" s="1">
        <v>34</v>
      </c>
      <c r="F121" s="1">
        <v>0</v>
      </c>
      <c r="G121" s="1">
        <v>22885</v>
      </c>
      <c r="H121" s="1">
        <v>19908</v>
      </c>
      <c r="I121" s="1">
        <v>8458</v>
      </c>
      <c r="J121" s="1">
        <v>7275</v>
      </c>
      <c r="K121" s="2">
        <v>7.6</v>
      </c>
      <c r="L121" s="2">
        <v>7.4</v>
      </c>
      <c r="M121" s="1">
        <v>34</v>
      </c>
      <c r="N121" s="1">
        <v>7960</v>
      </c>
      <c r="O121" s="1">
        <v>5846</v>
      </c>
      <c r="P121" s="2">
        <v>7.6</v>
      </c>
      <c r="Q121" s="2">
        <v>7.4</v>
      </c>
      <c r="R121" s="2">
        <v>5.3</v>
      </c>
      <c r="S121" s="2">
        <v>5.3</v>
      </c>
      <c r="T121" s="3">
        <v>0</v>
      </c>
      <c r="U121" s="1">
        <v>32</v>
      </c>
      <c r="V121" s="3">
        <v>2.4007999999999998</v>
      </c>
      <c r="W121" s="3">
        <v>2.4007999999999998</v>
      </c>
      <c r="Z121" s="1">
        <v>22</v>
      </c>
      <c r="AA121" s="4">
        <v>22571.5</v>
      </c>
      <c r="AB121" s="3">
        <v>3.4815</v>
      </c>
      <c r="AC121" s="3">
        <v>2.5024999999999999</v>
      </c>
      <c r="AD121" s="3">
        <v>2.9523000000000001</v>
      </c>
      <c r="AE121" s="3">
        <v>3.5550999999999999</v>
      </c>
      <c r="AF121" s="3">
        <v>3.7082999999999999</v>
      </c>
      <c r="AG121" s="3">
        <v>3.4575</v>
      </c>
      <c r="AH121" s="3">
        <v>3.2850999999999999</v>
      </c>
      <c r="AI121" s="4">
        <v>1339.19</v>
      </c>
      <c r="AJ121" s="3">
        <v>2.8275999999999999</v>
      </c>
      <c r="AK121" s="4">
        <v>1099.81</v>
      </c>
      <c r="AL121" s="3">
        <v>2.3010999999999999</v>
      </c>
      <c r="AM121" s="4">
        <v>1095.6500000000001</v>
      </c>
      <c r="AN121" s="3">
        <v>2.5762999999999998</v>
      </c>
      <c r="AO121" s="4">
        <v>1368.84</v>
      </c>
    </row>
    <row r="122" spans="1:41" x14ac:dyDescent="0.2">
      <c r="A122" s="1" t="s">
        <v>738</v>
      </c>
      <c r="B122" s="1" t="s">
        <v>739</v>
      </c>
      <c r="C122" s="1" t="s">
        <v>407</v>
      </c>
      <c r="D122" s="1" t="b">
        <v>0</v>
      </c>
      <c r="E122" s="1">
        <v>37</v>
      </c>
      <c r="F122" s="1">
        <v>16</v>
      </c>
      <c r="G122" s="1">
        <v>18665</v>
      </c>
      <c r="H122" s="1">
        <v>20983</v>
      </c>
      <c r="I122" s="1">
        <v>7616</v>
      </c>
      <c r="J122" s="1">
        <v>6976</v>
      </c>
      <c r="K122" s="2">
        <v>6.7</v>
      </c>
      <c r="L122" s="2">
        <v>5</v>
      </c>
      <c r="M122" s="1">
        <v>37</v>
      </c>
      <c r="N122" s="1">
        <v>7166</v>
      </c>
      <c r="O122" s="1">
        <v>5088</v>
      </c>
      <c r="P122" s="2">
        <v>6.7</v>
      </c>
      <c r="Q122" s="2">
        <v>5</v>
      </c>
      <c r="R122" s="2">
        <v>5.4</v>
      </c>
      <c r="S122" s="2">
        <v>5.4</v>
      </c>
      <c r="T122" s="3">
        <v>0</v>
      </c>
      <c r="U122" s="1">
        <v>30</v>
      </c>
      <c r="V122" s="3">
        <v>2.1613000000000002</v>
      </c>
      <c r="W122" s="3">
        <v>2.1613000000000002</v>
      </c>
      <c r="Z122" s="1">
        <v>16</v>
      </c>
      <c r="AA122" s="4">
        <v>21149.439999999999</v>
      </c>
      <c r="AB122" s="3">
        <v>2.6476000000000002</v>
      </c>
      <c r="AC122" s="3">
        <v>2.4689000000000001</v>
      </c>
      <c r="AD122" s="3">
        <v>2.4546000000000001</v>
      </c>
      <c r="AE122" s="3">
        <v>2.5182000000000002</v>
      </c>
      <c r="AF122" s="3">
        <v>2.7397999999999998</v>
      </c>
      <c r="AG122" s="3">
        <v>2.7711000000000001</v>
      </c>
      <c r="AH122" s="3">
        <v>2.4434999999999998</v>
      </c>
      <c r="AI122" s="4">
        <v>1250.02</v>
      </c>
      <c r="AJ122" s="3">
        <v>2.7715000000000001</v>
      </c>
      <c r="AK122" s="4">
        <v>1267.1099999999999</v>
      </c>
      <c r="AL122" s="3">
        <v>2.5169000000000001</v>
      </c>
      <c r="AM122" s="4">
        <v>1198.4000000000001</v>
      </c>
      <c r="AN122" s="3">
        <v>2.3193000000000001</v>
      </c>
      <c r="AO122" s="4">
        <v>1209.47</v>
      </c>
    </row>
    <row r="123" spans="1:41" x14ac:dyDescent="0.2">
      <c r="A123" s="1" t="s">
        <v>740</v>
      </c>
      <c r="B123" s="1" t="s">
        <v>741</v>
      </c>
      <c r="C123" s="1" t="s">
        <v>407</v>
      </c>
      <c r="D123" s="1" t="b">
        <v>0</v>
      </c>
      <c r="E123" s="1">
        <v>26</v>
      </c>
      <c r="F123" s="1">
        <v>15</v>
      </c>
      <c r="G123" s="1">
        <v>12558</v>
      </c>
      <c r="H123" s="1">
        <v>6714</v>
      </c>
      <c r="I123" s="1">
        <v>4849</v>
      </c>
      <c r="J123" s="1">
        <v>2356</v>
      </c>
      <c r="K123" s="2">
        <v>4.4000000000000004</v>
      </c>
      <c r="L123" s="2">
        <v>2.4</v>
      </c>
      <c r="M123" s="1">
        <v>26</v>
      </c>
      <c r="N123" s="1">
        <v>4907</v>
      </c>
      <c r="O123" s="1">
        <v>2412</v>
      </c>
      <c r="P123" s="2">
        <v>4.4000000000000004</v>
      </c>
      <c r="Q123" s="2">
        <v>2.4</v>
      </c>
      <c r="R123" s="2">
        <v>3.8</v>
      </c>
      <c r="S123" s="2">
        <v>3.8</v>
      </c>
      <c r="T123" s="3">
        <v>0</v>
      </c>
      <c r="U123" s="1">
        <v>14</v>
      </c>
      <c r="V123" s="3">
        <v>1.48</v>
      </c>
      <c r="W123" s="3">
        <v>1.48</v>
      </c>
      <c r="Z123" s="1">
        <v>9</v>
      </c>
      <c r="AA123" s="4">
        <v>9419.64</v>
      </c>
      <c r="AB123" s="3">
        <v>1.774</v>
      </c>
      <c r="AC123" s="3">
        <v>1.6394</v>
      </c>
      <c r="AD123" s="3">
        <v>1.7150000000000001</v>
      </c>
      <c r="AE123" s="3">
        <v>1.7331000000000001</v>
      </c>
      <c r="AF123" s="3">
        <v>1.6169</v>
      </c>
      <c r="AG123" s="3">
        <v>1.7048000000000001</v>
      </c>
      <c r="AH123" s="3">
        <v>1.5785</v>
      </c>
      <c r="AI123" s="4">
        <v>1143.97</v>
      </c>
      <c r="AJ123" s="3">
        <v>1.8124</v>
      </c>
      <c r="AK123" s="4">
        <v>1242.92</v>
      </c>
      <c r="AL123" s="3">
        <v>1.7733000000000001</v>
      </c>
      <c r="AM123" s="4">
        <v>1119.24</v>
      </c>
      <c r="AN123" s="3">
        <v>1.5882000000000001</v>
      </c>
      <c r="AO123" s="4">
        <v>1176.94</v>
      </c>
    </row>
    <row r="124" spans="1:41" x14ac:dyDescent="0.2">
      <c r="A124" s="1" t="s">
        <v>742</v>
      </c>
      <c r="B124" s="1" t="s">
        <v>743</v>
      </c>
      <c r="C124" s="1" t="s">
        <v>410</v>
      </c>
      <c r="D124" s="1" t="b">
        <v>0</v>
      </c>
      <c r="E124" s="1">
        <v>10</v>
      </c>
      <c r="F124" s="1">
        <v>0</v>
      </c>
      <c r="G124" s="1">
        <v>27249</v>
      </c>
      <c r="H124" s="1">
        <v>30378</v>
      </c>
      <c r="I124" s="1">
        <v>7718</v>
      </c>
      <c r="J124" s="1">
        <v>6488</v>
      </c>
      <c r="K124" s="2">
        <v>4.5</v>
      </c>
      <c r="L124" s="2">
        <v>4.4000000000000004</v>
      </c>
      <c r="M124" s="1">
        <v>10</v>
      </c>
      <c r="N124" s="1">
        <v>7451</v>
      </c>
      <c r="O124" s="1">
        <v>5882</v>
      </c>
      <c r="P124" s="2">
        <v>4.5</v>
      </c>
      <c r="Q124" s="2">
        <v>4.4000000000000004</v>
      </c>
      <c r="R124" s="2">
        <v>3.2</v>
      </c>
      <c r="S124" s="2">
        <v>2.2999999999999998</v>
      </c>
      <c r="T124" s="3">
        <v>0</v>
      </c>
      <c r="U124" s="1">
        <v>37</v>
      </c>
      <c r="V124" s="3">
        <v>2.2473000000000001</v>
      </c>
      <c r="W124" s="3">
        <v>2.0295999999999998</v>
      </c>
      <c r="Z124" s="1">
        <v>12</v>
      </c>
      <c r="AA124" s="4">
        <v>23130.03</v>
      </c>
      <c r="AB124" s="3">
        <v>3.4615</v>
      </c>
      <c r="AC124" s="3">
        <v>2.1190000000000002</v>
      </c>
      <c r="AD124" s="3">
        <v>1.9708000000000001</v>
      </c>
      <c r="AE124" s="3">
        <v>1.976</v>
      </c>
      <c r="AF124" s="3">
        <v>2.0110000000000001</v>
      </c>
      <c r="AG124" s="3">
        <v>2.1158000000000001</v>
      </c>
      <c r="AH124" s="3">
        <v>2.2888000000000002</v>
      </c>
      <c r="AI124" s="4">
        <v>1926.28</v>
      </c>
      <c r="AJ124" s="3">
        <v>1.9132</v>
      </c>
      <c r="AK124" s="4">
        <v>2077.42</v>
      </c>
      <c r="AL124" s="3">
        <v>2.0485000000000002</v>
      </c>
      <c r="AM124" s="4">
        <v>2527.1</v>
      </c>
      <c r="AN124" s="3">
        <v>2.1779999999999999</v>
      </c>
      <c r="AO124" s="4">
        <v>2666.63</v>
      </c>
    </row>
    <row r="125" spans="1:41" x14ac:dyDescent="0.2">
      <c r="A125" s="1" t="s">
        <v>744</v>
      </c>
      <c r="B125" s="1" t="s">
        <v>745</v>
      </c>
      <c r="C125" s="1" t="s">
        <v>407</v>
      </c>
      <c r="D125" s="1" t="b">
        <v>0</v>
      </c>
      <c r="E125" s="1">
        <v>91</v>
      </c>
      <c r="F125" s="1">
        <v>2</v>
      </c>
      <c r="G125" s="1">
        <v>19900</v>
      </c>
      <c r="H125" s="1">
        <v>21390</v>
      </c>
      <c r="I125" s="1">
        <v>6604</v>
      </c>
      <c r="J125" s="1">
        <v>5393</v>
      </c>
      <c r="K125" s="2">
        <v>5.5</v>
      </c>
      <c r="L125" s="2">
        <v>5.3</v>
      </c>
      <c r="M125" s="1">
        <v>91</v>
      </c>
      <c r="N125" s="1">
        <v>6184</v>
      </c>
      <c r="O125" s="1">
        <v>3682</v>
      </c>
      <c r="P125" s="2">
        <v>5.5</v>
      </c>
      <c r="Q125" s="2">
        <v>5.3</v>
      </c>
      <c r="R125" s="2">
        <v>4</v>
      </c>
      <c r="S125" s="2">
        <v>4</v>
      </c>
      <c r="T125" s="3">
        <v>0</v>
      </c>
      <c r="U125" s="1">
        <v>21</v>
      </c>
      <c r="V125" s="3">
        <v>1.8651</v>
      </c>
      <c r="W125" s="3">
        <v>1.8651</v>
      </c>
      <c r="Z125" s="1">
        <v>16</v>
      </c>
      <c r="AA125" s="4">
        <v>17066.419999999998</v>
      </c>
      <c r="AB125" s="3">
        <v>1.9850000000000001</v>
      </c>
      <c r="AC125" s="3">
        <v>1.9337</v>
      </c>
      <c r="AD125" s="3">
        <v>1.9824999999999999</v>
      </c>
      <c r="AE125" s="3">
        <v>2.2198000000000002</v>
      </c>
      <c r="AF125" s="3">
        <v>1.9</v>
      </c>
      <c r="AG125" s="3">
        <v>2.1162999999999998</v>
      </c>
      <c r="AH125" s="3">
        <v>1.9453</v>
      </c>
      <c r="AI125" s="4">
        <v>1335.6</v>
      </c>
      <c r="AJ125" s="3">
        <v>1.7146999999999999</v>
      </c>
      <c r="AK125" s="4">
        <v>1354.09</v>
      </c>
      <c r="AL125" s="3">
        <v>1.6072</v>
      </c>
      <c r="AM125" s="4">
        <v>1363.11</v>
      </c>
      <c r="AN125" s="3">
        <v>2.0013999999999998</v>
      </c>
      <c r="AO125" s="4">
        <v>1408.99</v>
      </c>
    </row>
    <row r="126" spans="1:41" x14ac:dyDescent="0.2">
      <c r="A126" s="1" t="s">
        <v>746</v>
      </c>
      <c r="B126" s="1" t="s">
        <v>747</v>
      </c>
      <c r="C126" s="1" t="s">
        <v>407</v>
      </c>
      <c r="D126" s="1" t="b">
        <v>0</v>
      </c>
      <c r="E126" s="1">
        <v>101</v>
      </c>
      <c r="F126" s="1">
        <v>2</v>
      </c>
      <c r="G126" s="1">
        <v>11337</v>
      </c>
      <c r="H126" s="1">
        <v>5579</v>
      </c>
      <c r="I126" s="1">
        <v>4100</v>
      </c>
      <c r="J126" s="1">
        <v>1984</v>
      </c>
      <c r="K126" s="2">
        <v>2.7</v>
      </c>
      <c r="L126" s="2">
        <v>2.2000000000000002</v>
      </c>
      <c r="M126" s="1">
        <v>101</v>
      </c>
      <c r="N126" s="1">
        <v>4014</v>
      </c>
      <c r="O126" s="1">
        <v>1741</v>
      </c>
      <c r="P126" s="2">
        <v>2.7</v>
      </c>
      <c r="Q126" s="2">
        <v>2.2000000000000002</v>
      </c>
      <c r="R126" s="2">
        <v>2.1</v>
      </c>
      <c r="S126" s="2">
        <v>2.1</v>
      </c>
      <c r="T126" s="3">
        <v>0</v>
      </c>
      <c r="U126" s="1">
        <v>11</v>
      </c>
      <c r="V126" s="3">
        <v>1.2105999999999999</v>
      </c>
      <c r="W126" s="3">
        <v>1.2105999999999999</v>
      </c>
      <c r="Z126" s="1">
        <v>7</v>
      </c>
      <c r="AA126" s="4">
        <v>7948.96</v>
      </c>
      <c r="AB126" s="3">
        <v>1.1493</v>
      </c>
      <c r="AC126" s="3">
        <v>0.92110000000000003</v>
      </c>
      <c r="AD126" s="3">
        <v>1.0779000000000001</v>
      </c>
      <c r="AE126" s="3">
        <v>1.2107000000000001</v>
      </c>
      <c r="AF126" s="3">
        <v>1.3678999999999999</v>
      </c>
      <c r="AG126" s="3">
        <v>1.4524999999999999</v>
      </c>
      <c r="AH126" s="3">
        <v>1.2579</v>
      </c>
      <c r="AI126" s="4">
        <v>1491.76</v>
      </c>
      <c r="AJ126" s="3">
        <v>1.2634000000000001</v>
      </c>
      <c r="AK126" s="4">
        <v>1496.55</v>
      </c>
      <c r="AL126" s="3">
        <v>1.2853000000000001</v>
      </c>
      <c r="AM126" s="4">
        <v>1585.59</v>
      </c>
      <c r="AN126" s="3">
        <v>1.2990999999999999</v>
      </c>
      <c r="AO126" s="4">
        <v>1742.03</v>
      </c>
    </row>
    <row r="127" spans="1:41" x14ac:dyDescent="0.2">
      <c r="A127" s="1" t="s">
        <v>748</v>
      </c>
      <c r="B127" s="1" t="s">
        <v>749</v>
      </c>
      <c r="C127" s="1" t="s">
        <v>410</v>
      </c>
      <c r="D127" s="1" t="b">
        <v>0</v>
      </c>
      <c r="E127" s="1">
        <v>4</v>
      </c>
      <c r="F127" s="1">
        <v>0</v>
      </c>
      <c r="G127" s="1">
        <v>23959</v>
      </c>
      <c r="H127" s="1">
        <v>15073</v>
      </c>
      <c r="I127" s="1">
        <v>6028</v>
      </c>
      <c r="J127" s="1">
        <v>3507</v>
      </c>
      <c r="K127" s="2">
        <v>7.3</v>
      </c>
      <c r="L127" s="2">
        <v>4.3</v>
      </c>
      <c r="M127" s="1">
        <v>4</v>
      </c>
      <c r="N127" s="1">
        <v>6028</v>
      </c>
      <c r="O127" s="1">
        <v>3507</v>
      </c>
      <c r="P127" s="2">
        <v>7.3</v>
      </c>
      <c r="Q127" s="2">
        <v>4.3</v>
      </c>
      <c r="R127" s="2">
        <v>6.1</v>
      </c>
      <c r="S127" s="2">
        <v>7.7</v>
      </c>
      <c r="T127" s="3">
        <v>0</v>
      </c>
      <c r="U127" s="1">
        <v>999</v>
      </c>
      <c r="V127" s="3">
        <v>1.8181</v>
      </c>
      <c r="W127" s="3">
        <v>3.3351000000000002</v>
      </c>
      <c r="Z127" s="1">
        <v>28</v>
      </c>
      <c r="AA127" s="4">
        <v>32375.56</v>
      </c>
      <c r="AB127" s="3">
        <v>2.5625</v>
      </c>
      <c r="AC127" s="3">
        <v>3.5849000000000002</v>
      </c>
      <c r="AD127" s="3">
        <v>1.613</v>
      </c>
      <c r="AE127" s="3">
        <v>3.3321999999999998</v>
      </c>
      <c r="AF127" s="3">
        <v>3.3908999999999998</v>
      </c>
      <c r="AG127" s="3">
        <v>2.0501</v>
      </c>
      <c r="AH127" s="3">
        <v>3.3561000000000001</v>
      </c>
      <c r="AI127" s="4">
        <v>962.2</v>
      </c>
      <c r="AJ127" s="3">
        <v>3.3563000000000001</v>
      </c>
      <c r="AK127" s="4">
        <v>961.16</v>
      </c>
      <c r="AL127" s="3">
        <v>3.8018999999999998</v>
      </c>
      <c r="AM127" s="4">
        <v>1228.3800000000001</v>
      </c>
      <c r="AN127" s="3">
        <v>3.5789</v>
      </c>
      <c r="AO127" s="4">
        <v>1308.8499999999999</v>
      </c>
    </row>
    <row r="128" spans="1:41" x14ac:dyDescent="0.2">
      <c r="A128" s="1" t="s">
        <v>750</v>
      </c>
      <c r="B128" s="1" t="s">
        <v>751</v>
      </c>
      <c r="C128" s="1" t="s">
        <v>407</v>
      </c>
      <c r="D128" s="1" t="b">
        <v>0</v>
      </c>
      <c r="E128" s="1">
        <v>369</v>
      </c>
      <c r="F128" s="1">
        <v>28</v>
      </c>
      <c r="G128" s="1">
        <v>11677</v>
      </c>
      <c r="H128" s="1">
        <v>12033</v>
      </c>
      <c r="I128" s="1">
        <v>4871</v>
      </c>
      <c r="J128" s="1">
        <v>3507</v>
      </c>
      <c r="K128" s="2">
        <v>5.5</v>
      </c>
      <c r="L128" s="2">
        <v>4</v>
      </c>
      <c r="M128" s="1">
        <v>369</v>
      </c>
      <c r="N128" s="1">
        <v>4694</v>
      </c>
      <c r="O128" s="1">
        <v>2899</v>
      </c>
      <c r="P128" s="2">
        <v>5.5</v>
      </c>
      <c r="Q128" s="2">
        <v>4</v>
      </c>
      <c r="R128" s="2">
        <v>4.4000000000000004</v>
      </c>
      <c r="S128" s="2">
        <v>4.4000000000000004</v>
      </c>
      <c r="T128" s="3">
        <v>0</v>
      </c>
      <c r="U128" s="1">
        <v>22</v>
      </c>
      <c r="V128" s="3">
        <v>1.4157</v>
      </c>
      <c r="W128" s="3">
        <v>1.4157</v>
      </c>
      <c r="Z128" s="1">
        <v>13</v>
      </c>
      <c r="AA128" s="4">
        <v>11674.58</v>
      </c>
      <c r="AB128" s="3">
        <v>1.5327999999999999</v>
      </c>
      <c r="AC128" s="3">
        <v>1.5216000000000001</v>
      </c>
      <c r="AD128" s="3">
        <v>1.5229999999999999</v>
      </c>
      <c r="AE128" s="3">
        <v>1.5261</v>
      </c>
      <c r="AF128" s="3">
        <v>1.5139</v>
      </c>
      <c r="AG128" s="3">
        <v>1.4718</v>
      </c>
      <c r="AH128" s="3">
        <v>1.4530000000000001</v>
      </c>
      <c r="AI128" s="4">
        <v>881.6</v>
      </c>
      <c r="AJ128" s="3">
        <v>1.5659000000000001</v>
      </c>
      <c r="AK128" s="4">
        <v>949.01</v>
      </c>
      <c r="AL128" s="3">
        <v>1.6141000000000001</v>
      </c>
      <c r="AM128" s="4">
        <v>1018.76</v>
      </c>
      <c r="AN128" s="3">
        <v>1.5192000000000001</v>
      </c>
      <c r="AO128" s="4">
        <v>972.29</v>
      </c>
    </row>
    <row r="129" spans="1:41" x14ac:dyDescent="0.2">
      <c r="A129" s="1" t="s">
        <v>752</v>
      </c>
      <c r="B129" s="1" t="s">
        <v>753</v>
      </c>
      <c r="C129" s="1" t="s">
        <v>410</v>
      </c>
      <c r="D129" s="1" t="b">
        <v>0</v>
      </c>
      <c r="E129" s="1">
        <v>16</v>
      </c>
      <c r="F129" s="1">
        <v>1</v>
      </c>
      <c r="G129" s="1">
        <v>5921</v>
      </c>
      <c r="H129" s="1">
        <v>4598</v>
      </c>
      <c r="I129" s="1">
        <v>3302</v>
      </c>
      <c r="J129" s="1">
        <v>2301</v>
      </c>
      <c r="K129" s="2">
        <v>5.2</v>
      </c>
      <c r="L129" s="2">
        <v>3</v>
      </c>
      <c r="M129" s="1">
        <v>16</v>
      </c>
      <c r="N129" s="1">
        <v>3101</v>
      </c>
      <c r="O129" s="1">
        <v>1677</v>
      </c>
      <c r="P129" s="2">
        <v>5.2</v>
      </c>
      <c r="Q129" s="2">
        <v>3</v>
      </c>
      <c r="R129" s="2">
        <v>4.3</v>
      </c>
      <c r="S129" s="2">
        <v>4.7</v>
      </c>
      <c r="T129" s="3">
        <v>0</v>
      </c>
      <c r="U129" s="1">
        <v>17</v>
      </c>
      <c r="V129" s="3">
        <v>0.93530000000000002</v>
      </c>
      <c r="W129" s="3">
        <v>0.95930000000000004</v>
      </c>
      <c r="Z129" s="1">
        <v>11</v>
      </c>
      <c r="AA129" s="4">
        <v>8867.11</v>
      </c>
      <c r="AB129" s="3">
        <v>1.1927000000000001</v>
      </c>
      <c r="AC129" s="3">
        <v>1.2723</v>
      </c>
      <c r="AD129" s="3">
        <v>1.1951000000000001</v>
      </c>
      <c r="AE129" s="3">
        <v>1.2931999999999999</v>
      </c>
      <c r="AF129" s="3">
        <v>1.3196000000000001</v>
      </c>
      <c r="AG129" s="3">
        <v>1.5403</v>
      </c>
      <c r="AH129" s="3">
        <v>1.081</v>
      </c>
      <c r="AI129" s="4">
        <v>486.26</v>
      </c>
      <c r="AJ129" s="3">
        <v>1.4431</v>
      </c>
      <c r="AK129" s="4">
        <v>637.41</v>
      </c>
      <c r="AL129" s="3">
        <v>1.0896999999999999</v>
      </c>
      <c r="AM129" s="4">
        <v>568.74</v>
      </c>
      <c r="AN129" s="3">
        <v>1.0294000000000001</v>
      </c>
      <c r="AO129" s="4">
        <v>616.76</v>
      </c>
    </row>
    <row r="130" spans="1:41" x14ac:dyDescent="0.2">
      <c r="A130" s="1" t="s">
        <v>754</v>
      </c>
      <c r="B130" s="1" t="s">
        <v>755</v>
      </c>
      <c r="C130" s="1" t="s">
        <v>429</v>
      </c>
      <c r="D130" s="1" t="b">
        <v>0</v>
      </c>
      <c r="E130" s="1">
        <v>9</v>
      </c>
      <c r="F130" s="1">
        <v>0</v>
      </c>
      <c r="G130" s="1">
        <v>9960</v>
      </c>
      <c r="H130" s="1">
        <v>6468</v>
      </c>
      <c r="I130" s="1">
        <v>3020</v>
      </c>
      <c r="J130" s="1">
        <v>1449</v>
      </c>
      <c r="K130" s="2">
        <v>1.1000000000000001</v>
      </c>
      <c r="L130" s="2">
        <v>0.9</v>
      </c>
      <c r="M130" s="1">
        <v>9</v>
      </c>
      <c r="N130" s="1">
        <v>3062</v>
      </c>
      <c r="O130" s="1">
        <v>1522</v>
      </c>
      <c r="P130" s="2">
        <v>1.1000000000000001</v>
      </c>
      <c r="Q130" s="2">
        <v>0.9</v>
      </c>
      <c r="R130" s="2">
        <v>1.2</v>
      </c>
      <c r="S130" s="2">
        <v>1.2</v>
      </c>
      <c r="T130" s="3">
        <v>0</v>
      </c>
      <c r="U130" s="1">
        <v>15</v>
      </c>
      <c r="V130" s="3">
        <v>0.92349999999999999</v>
      </c>
      <c r="W130" s="3">
        <v>0.92349999999999999</v>
      </c>
      <c r="Z130" s="1">
        <v>3</v>
      </c>
      <c r="AA130" s="4">
        <v>5831.06</v>
      </c>
      <c r="AB130" s="3">
        <v>1.5182</v>
      </c>
      <c r="AC130" s="3">
        <v>0.58479999999999999</v>
      </c>
      <c r="AD130" s="3">
        <v>1.51</v>
      </c>
      <c r="AE130" s="3">
        <v>2.0579999999999998</v>
      </c>
      <c r="AF130" s="3">
        <v>2.1516000000000002</v>
      </c>
      <c r="AG130" s="3">
        <v>2.0322</v>
      </c>
      <c r="AH130" s="3">
        <v>2.6779000000000002</v>
      </c>
      <c r="AI130" s="4">
        <v>2409.19</v>
      </c>
      <c r="AJ130" s="3">
        <v>2.1808000000000001</v>
      </c>
      <c r="AK130" s="4">
        <v>2583.2600000000002</v>
      </c>
      <c r="AL130" s="3">
        <v>1.9161999999999999</v>
      </c>
      <c r="AM130" s="4">
        <v>2737.14</v>
      </c>
      <c r="AN130" s="3">
        <v>0.99099999999999999</v>
      </c>
      <c r="AO130" s="4">
        <v>2325.5500000000002</v>
      </c>
    </row>
    <row r="131" spans="1:41" x14ac:dyDescent="0.2">
      <c r="A131" s="1" t="s">
        <v>756</v>
      </c>
      <c r="B131" s="1" t="s">
        <v>757</v>
      </c>
      <c r="C131" s="1" t="s">
        <v>407</v>
      </c>
      <c r="D131" s="1" t="b">
        <v>0</v>
      </c>
      <c r="E131" s="1">
        <v>75</v>
      </c>
      <c r="F131" s="1">
        <v>6</v>
      </c>
      <c r="G131" s="1">
        <v>8413</v>
      </c>
      <c r="H131" s="1">
        <v>6801</v>
      </c>
      <c r="I131" s="1">
        <v>4353</v>
      </c>
      <c r="J131" s="1">
        <v>3106</v>
      </c>
      <c r="K131" s="2">
        <v>5.8</v>
      </c>
      <c r="L131" s="2">
        <v>4.2</v>
      </c>
      <c r="M131" s="1">
        <v>75</v>
      </c>
      <c r="N131" s="1">
        <v>4178</v>
      </c>
      <c r="O131" s="1">
        <v>2540</v>
      </c>
      <c r="P131" s="2">
        <v>5.8</v>
      </c>
      <c r="Q131" s="2">
        <v>4.2</v>
      </c>
      <c r="R131" s="2">
        <v>4.7</v>
      </c>
      <c r="S131" s="2">
        <v>4.7</v>
      </c>
      <c r="T131" s="3">
        <v>0</v>
      </c>
      <c r="U131" s="1">
        <v>22</v>
      </c>
      <c r="V131" s="3">
        <v>1.2601</v>
      </c>
      <c r="W131" s="3">
        <v>1.2601</v>
      </c>
      <c r="Z131" s="1">
        <v>14</v>
      </c>
      <c r="AA131" s="4">
        <v>10378.64</v>
      </c>
      <c r="AB131" s="3">
        <v>1.528</v>
      </c>
      <c r="AC131" s="3">
        <v>1.2724</v>
      </c>
      <c r="AD131" s="3">
        <v>1.3310999999999999</v>
      </c>
      <c r="AE131" s="3">
        <v>1.3695999999999999</v>
      </c>
      <c r="AF131" s="3">
        <v>1.5056</v>
      </c>
      <c r="AG131" s="3">
        <v>1.3621000000000001</v>
      </c>
      <c r="AH131" s="3">
        <v>1.276</v>
      </c>
      <c r="AI131" s="4">
        <v>679.4</v>
      </c>
      <c r="AJ131" s="3">
        <v>1.4020999999999999</v>
      </c>
      <c r="AK131" s="4">
        <v>676.64</v>
      </c>
      <c r="AL131" s="3">
        <v>1.5054000000000001</v>
      </c>
      <c r="AM131" s="4">
        <v>756.6</v>
      </c>
      <c r="AN131" s="3">
        <v>1.3522000000000001</v>
      </c>
      <c r="AO131" s="4">
        <v>810.17</v>
      </c>
    </row>
    <row r="132" spans="1:41" x14ac:dyDescent="0.2">
      <c r="A132" s="1" t="s">
        <v>758</v>
      </c>
      <c r="B132" s="1" t="s">
        <v>759</v>
      </c>
      <c r="C132" s="1" t="s">
        <v>407</v>
      </c>
      <c r="D132" s="1" t="b">
        <v>0</v>
      </c>
      <c r="E132" s="1">
        <v>34</v>
      </c>
      <c r="F132" s="1">
        <v>1</v>
      </c>
      <c r="G132" s="1">
        <v>6040</v>
      </c>
      <c r="H132" s="1">
        <v>3228</v>
      </c>
      <c r="I132" s="1">
        <v>2872</v>
      </c>
      <c r="J132" s="1">
        <v>1396</v>
      </c>
      <c r="K132" s="2">
        <v>3.9</v>
      </c>
      <c r="L132" s="2">
        <v>2</v>
      </c>
      <c r="M132" s="1">
        <v>34</v>
      </c>
      <c r="N132" s="1">
        <v>2867</v>
      </c>
      <c r="O132" s="1">
        <v>1386</v>
      </c>
      <c r="P132" s="2">
        <v>3.9</v>
      </c>
      <c r="Q132" s="2">
        <v>2</v>
      </c>
      <c r="R132" s="2">
        <v>3.3</v>
      </c>
      <c r="S132" s="2">
        <v>3.3</v>
      </c>
      <c r="T132" s="3">
        <v>0</v>
      </c>
      <c r="U132" s="1">
        <v>14</v>
      </c>
      <c r="V132" s="3">
        <v>0.86470000000000002</v>
      </c>
      <c r="W132" s="3">
        <v>0.86470000000000002</v>
      </c>
      <c r="Z132" s="1">
        <v>8</v>
      </c>
      <c r="AA132" s="4">
        <v>5580.24</v>
      </c>
      <c r="AB132" s="3">
        <v>1.1475</v>
      </c>
      <c r="AC132" s="3">
        <v>1.0809</v>
      </c>
      <c r="AD132" s="3">
        <v>0.90920000000000001</v>
      </c>
      <c r="AE132" s="3">
        <v>0.99380000000000002</v>
      </c>
      <c r="AF132" s="3">
        <v>0.90049999999999997</v>
      </c>
      <c r="AG132" s="3">
        <v>0.93689999999999996</v>
      </c>
      <c r="AH132" s="3">
        <v>1.0327</v>
      </c>
      <c r="AI132" s="4">
        <v>612.34</v>
      </c>
      <c r="AJ132" s="3">
        <v>1.0145</v>
      </c>
      <c r="AK132" s="4">
        <v>629.47</v>
      </c>
      <c r="AL132" s="3">
        <v>1.0914999999999999</v>
      </c>
      <c r="AM132" s="4">
        <v>740.58</v>
      </c>
      <c r="AN132" s="3">
        <v>0.92789999999999995</v>
      </c>
      <c r="AO132" s="4">
        <v>791.81</v>
      </c>
    </row>
    <row r="133" spans="1:41" x14ac:dyDescent="0.2">
      <c r="A133" s="1" t="s">
        <v>760</v>
      </c>
      <c r="B133" s="1" t="s">
        <v>761</v>
      </c>
      <c r="C133" s="1" t="s">
        <v>407</v>
      </c>
      <c r="D133" s="1" t="b">
        <v>0</v>
      </c>
      <c r="E133" s="1">
        <v>59</v>
      </c>
      <c r="F133" s="1">
        <v>15</v>
      </c>
      <c r="G133" s="1">
        <v>6802</v>
      </c>
      <c r="H133" s="1">
        <v>4993</v>
      </c>
      <c r="I133" s="1">
        <v>3032</v>
      </c>
      <c r="J133" s="1">
        <v>1963</v>
      </c>
      <c r="K133" s="2">
        <v>3.1</v>
      </c>
      <c r="L133" s="2">
        <v>2.7</v>
      </c>
      <c r="M133" s="1">
        <v>59</v>
      </c>
      <c r="N133" s="1">
        <v>2966</v>
      </c>
      <c r="O133" s="1">
        <v>1597</v>
      </c>
      <c r="P133" s="2">
        <v>3.1</v>
      </c>
      <c r="Q133" s="2">
        <v>2.7</v>
      </c>
      <c r="R133" s="2">
        <v>2.4</v>
      </c>
      <c r="S133" s="2">
        <v>2.4</v>
      </c>
      <c r="T133" s="3">
        <v>0</v>
      </c>
      <c r="U133" s="1">
        <v>17</v>
      </c>
      <c r="V133" s="3">
        <v>0.89459999999999995</v>
      </c>
      <c r="W133" s="3">
        <v>0.89459999999999995</v>
      </c>
      <c r="Z133" s="1">
        <v>8</v>
      </c>
      <c r="AA133" s="4">
        <v>6840.22</v>
      </c>
      <c r="AB133" s="3">
        <v>0.92300000000000004</v>
      </c>
      <c r="AC133" s="3">
        <v>1.0523</v>
      </c>
      <c r="AD133" s="3">
        <v>0.95009999999999994</v>
      </c>
      <c r="AE133" s="3">
        <v>1.2644</v>
      </c>
      <c r="AF133" s="3">
        <v>0.79149999999999998</v>
      </c>
      <c r="AG133" s="3">
        <v>0.79610000000000003</v>
      </c>
      <c r="AH133" s="3">
        <v>0.96909999999999996</v>
      </c>
      <c r="AI133" s="4">
        <v>972.45</v>
      </c>
      <c r="AJ133" s="3">
        <v>0.95430000000000004</v>
      </c>
      <c r="AK133" s="4">
        <v>994.76</v>
      </c>
      <c r="AL133" s="3">
        <v>0.9375</v>
      </c>
      <c r="AM133" s="4">
        <v>1060.1600000000001</v>
      </c>
      <c r="AN133" s="3">
        <v>0.96</v>
      </c>
      <c r="AO133" s="4">
        <v>1126.4000000000001</v>
      </c>
    </row>
    <row r="134" spans="1:41" x14ac:dyDescent="0.2">
      <c r="A134" s="1" t="s">
        <v>762</v>
      </c>
      <c r="B134" s="1" t="s">
        <v>763</v>
      </c>
      <c r="C134" s="1" t="s">
        <v>410</v>
      </c>
      <c r="D134" s="1" t="b">
        <v>0</v>
      </c>
      <c r="E134" s="1">
        <v>5</v>
      </c>
      <c r="F134" s="1">
        <v>1</v>
      </c>
      <c r="G134" s="1">
        <v>5108</v>
      </c>
      <c r="H134" s="1">
        <v>2005</v>
      </c>
      <c r="I134" s="1">
        <v>2243</v>
      </c>
      <c r="J134" s="1">
        <v>828</v>
      </c>
      <c r="K134" s="2">
        <v>2.4</v>
      </c>
      <c r="L134" s="2">
        <v>1.5</v>
      </c>
      <c r="M134" s="1">
        <v>5</v>
      </c>
      <c r="N134" s="1">
        <v>2243</v>
      </c>
      <c r="O134" s="1">
        <v>828</v>
      </c>
      <c r="P134" s="2">
        <v>2.4</v>
      </c>
      <c r="Q134" s="2">
        <v>1.5</v>
      </c>
      <c r="R134" s="2">
        <v>2</v>
      </c>
      <c r="S134" s="2">
        <v>1.8</v>
      </c>
      <c r="T134" s="3">
        <v>0</v>
      </c>
      <c r="U134" s="1">
        <v>8</v>
      </c>
      <c r="V134" s="3">
        <v>0.67649999999999999</v>
      </c>
      <c r="W134" s="3">
        <v>0.86660000000000004</v>
      </c>
      <c r="Z134" s="1">
        <v>9</v>
      </c>
      <c r="AA134" s="4">
        <v>12677.67</v>
      </c>
      <c r="AB134" s="3">
        <v>0.95499999999999996</v>
      </c>
      <c r="AC134" s="3">
        <v>0.52280000000000004</v>
      </c>
      <c r="AD134" s="3">
        <v>0.65549999999999997</v>
      </c>
      <c r="AE134" s="3">
        <v>0.64749999999999996</v>
      </c>
      <c r="AF134" s="3">
        <v>0.65880000000000005</v>
      </c>
      <c r="AG134" s="3">
        <v>0.79610000000000003</v>
      </c>
      <c r="AH134" s="3">
        <v>0.82709999999999995</v>
      </c>
      <c r="AI134" s="4">
        <v>980.87</v>
      </c>
      <c r="AJ134" s="3">
        <v>0.84199999999999997</v>
      </c>
      <c r="AK134" s="4">
        <v>1044.8800000000001</v>
      </c>
      <c r="AL134" s="3">
        <v>0.62290000000000001</v>
      </c>
      <c r="AM134" s="4">
        <v>889.76</v>
      </c>
      <c r="AN134" s="3">
        <v>0.92989999999999995</v>
      </c>
      <c r="AO134" s="4">
        <v>1454.78</v>
      </c>
    </row>
    <row r="135" spans="1:41" x14ac:dyDescent="0.2">
      <c r="A135" s="1" t="s">
        <v>764</v>
      </c>
      <c r="B135" s="1" t="s">
        <v>765</v>
      </c>
      <c r="C135" s="1" t="s">
        <v>407</v>
      </c>
      <c r="D135" s="1" t="b">
        <v>0</v>
      </c>
      <c r="E135" s="1">
        <v>48</v>
      </c>
      <c r="F135" s="1">
        <v>3</v>
      </c>
      <c r="G135" s="1">
        <v>5910</v>
      </c>
      <c r="H135" s="1">
        <v>4029</v>
      </c>
      <c r="I135" s="1">
        <v>2793</v>
      </c>
      <c r="J135" s="1">
        <v>1995</v>
      </c>
      <c r="K135" s="2">
        <v>3</v>
      </c>
      <c r="L135" s="2">
        <v>2.2000000000000002</v>
      </c>
      <c r="M135" s="1">
        <v>48</v>
      </c>
      <c r="N135" s="1">
        <v>2710</v>
      </c>
      <c r="O135" s="1">
        <v>1715</v>
      </c>
      <c r="P135" s="2">
        <v>3</v>
      </c>
      <c r="Q135" s="2">
        <v>2.2000000000000002</v>
      </c>
      <c r="R135" s="2">
        <v>2.4</v>
      </c>
      <c r="S135" s="2">
        <v>2.4</v>
      </c>
      <c r="T135" s="3">
        <v>0</v>
      </c>
      <c r="U135" s="1">
        <v>24</v>
      </c>
      <c r="V135" s="3">
        <v>0.81740000000000002</v>
      </c>
      <c r="W135" s="3">
        <v>0.81740000000000002</v>
      </c>
      <c r="Z135" s="1">
        <v>7</v>
      </c>
      <c r="AA135" s="4">
        <v>6663.3</v>
      </c>
      <c r="AB135" s="3">
        <v>0.68740000000000001</v>
      </c>
      <c r="AC135" s="3">
        <v>0.77280000000000004</v>
      </c>
      <c r="AD135" s="3">
        <v>0.77449999999999997</v>
      </c>
      <c r="AE135" s="3">
        <v>0.99239999999999995</v>
      </c>
      <c r="AF135" s="3">
        <v>0.92779999999999996</v>
      </c>
      <c r="AG135" s="3">
        <v>0.89049999999999996</v>
      </c>
      <c r="AH135" s="3">
        <v>0.78639999999999999</v>
      </c>
      <c r="AI135" s="4">
        <v>892.05</v>
      </c>
      <c r="AJ135" s="3">
        <v>0.83169999999999999</v>
      </c>
      <c r="AK135" s="4">
        <v>903.09</v>
      </c>
      <c r="AL135" s="3">
        <v>0.85780000000000001</v>
      </c>
      <c r="AM135" s="4">
        <v>1164.03</v>
      </c>
      <c r="AN135" s="3">
        <v>0.87719999999999998</v>
      </c>
      <c r="AO135" s="4">
        <v>1029.25</v>
      </c>
    </row>
    <row r="136" spans="1:41" x14ac:dyDescent="0.2">
      <c r="A136" s="1" t="s">
        <v>766</v>
      </c>
      <c r="B136" s="1" t="s">
        <v>767</v>
      </c>
      <c r="C136" s="1" t="s">
        <v>410</v>
      </c>
      <c r="D136" s="1" t="b">
        <v>0</v>
      </c>
      <c r="E136" s="1">
        <v>9</v>
      </c>
      <c r="F136" s="1">
        <v>0</v>
      </c>
      <c r="G136" s="1">
        <v>10310</v>
      </c>
      <c r="H136" s="1">
        <v>4880</v>
      </c>
      <c r="I136" s="1">
        <v>3372</v>
      </c>
      <c r="J136" s="1">
        <v>1835</v>
      </c>
      <c r="K136" s="2">
        <v>3.6</v>
      </c>
      <c r="L136" s="2">
        <v>2</v>
      </c>
      <c r="M136" s="1">
        <v>9</v>
      </c>
      <c r="N136" s="1">
        <v>3343</v>
      </c>
      <c r="O136" s="1">
        <v>1775</v>
      </c>
      <c r="P136" s="2">
        <v>3.6</v>
      </c>
      <c r="Q136" s="2">
        <v>2</v>
      </c>
      <c r="R136" s="2">
        <v>3.1</v>
      </c>
      <c r="S136" s="2">
        <v>3.5</v>
      </c>
      <c r="T136" s="3">
        <v>0</v>
      </c>
      <c r="U136" s="1">
        <v>17</v>
      </c>
      <c r="V136" s="3">
        <v>1.0083</v>
      </c>
      <c r="W136" s="3">
        <v>1.5153000000000001</v>
      </c>
      <c r="Z136" s="1">
        <v>14</v>
      </c>
      <c r="AA136" s="4">
        <v>17931.87</v>
      </c>
      <c r="AB136" s="3">
        <v>1.3344</v>
      </c>
      <c r="AC136" s="3">
        <v>1.3416999999999999</v>
      </c>
      <c r="AD136" s="3">
        <v>1.1800999999999999</v>
      </c>
      <c r="AE136" s="3">
        <v>1.2964</v>
      </c>
      <c r="AF136" s="3">
        <v>1.3192999999999999</v>
      </c>
      <c r="AG136" s="3">
        <v>1.4610000000000001</v>
      </c>
      <c r="AH136" s="3">
        <v>1.3119000000000001</v>
      </c>
      <c r="AI136" s="4">
        <v>925.07</v>
      </c>
      <c r="AJ136" s="3">
        <v>1.2943</v>
      </c>
      <c r="AK136" s="4">
        <v>963.7</v>
      </c>
      <c r="AL136" s="3">
        <v>1.2874000000000001</v>
      </c>
      <c r="AM136" s="4">
        <v>970.56</v>
      </c>
      <c r="AN136" s="3">
        <v>1.6261000000000001</v>
      </c>
      <c r="AO136" s="4">
        <v>1308.31</v>
      </c>
    </row>
    <row r="137" spans="1:41" x14ac:dyDescent="0.2">
      <c r="A137" s="1" t="s">
        <v>768</v>
      </c>
      <c r="B137" s="1" t="s">
        <v>769</v>
      </c>
      <c r="C137" s="1" t="s">
        <v>410</v>
      </c>
      <c r="D137" s="1" t="b">
        <v>0</v>
      </c>
      <c r="E137" s="1">
        <v>1</v>
      </c>
      <c r="F137" s="1">
        <v>0</v>
      </c>
      <c r="G137" s="1">
        <v>19840</v>
      </c>
      <c r="H137" s="1">
        <v>0</v>
      </c>
      <c r="I137" s="1">
        <v>0</v>
      </c>
      <c r="J137" s="1">
        <v>0</v>
      </c>
      <c r="K137" s="2">
        <v>0</v>
      </c>
      <c r="L137" s="2">
        <v>0</v>
      </c>
      <c r="M137" s="1">
        <v>0</v>
      </c>
      <c r="N137" s="1">
        <v>0</v>
      </c>
      <c r="O137" s="1">
        <v>0</v>
      </c>
      <c r="P137" s="2">
        <v>0</v>
      </c>
      <c r="Q137" s="2">
        <v>0</v>
      </c>
      <c r="R137" s="2">
        <v>0</v>
      </c>
      <c r="S137" s="2">
        <v>1.9</v>
      </c>
      <c r="T137" s="3">
        <v>0</v>
      </c>
      <c r="U137" s="1">
        <v>999</v>
      </c>
      <c r="V137" s="3">
        <v>0</v>
      </c>
      <c r="W137" s="3">
        <v>0.77790000000000004</v>
      </c>
      <c r="Z137" s="1">
        <v>7</v>
      </c>
      <c r="AA137" s="4">
        <v>4917.9799999999996</v>
      </c>
      <c r="AB137" s="3">
        <v>0.89939999999999998</v>
      </c>
      <c r="AC137" s="3">
        <v>0.84199999999999997</v>
      </c>
      <c r="AD137" s="3">
        <v>0.68279999999999996</v>
      </c>
      <c r="AE137" s="3">
        <v>1.0218</v>
      </c>
      <c r="AF137" s="3">
        <v>1.0915999999999999</v>
      </c>
      <c r="AG137" s="3">
        <v>0.85529999999999995</v>
      </c>
      <c r="AH137" s="3">
        <v>0.86899999999999999</v>
      </c>
      <c r="AI137" s="4">
        <v>1079.6300000000001</v>
      </c>
      <c r="AJ137" s="3">
        <v>0.83440000000000003</v>
      </c>
      <c r="AK137" s="4">
        <v>1087.22</v>
      </c>
      <c r="AL137" s="3">
        <v>0.88070000000000004</v>
      </c>
      <c r="AM137" s="4">
        <v>1493.89</v>
      </c>
      <c r="AN137" s="3">
        <v>0.83479999999999999</v>
      </c>
      <c r="AO137" s="4">
        <v>1237.26</v>
      </c>
    </row>
    <row r="138" spans="1:41" x14ac:dyDescent="0.2">
      <c r="A138" s="1" t="s">
        <v>770</v>
      </c>
      <c r="B138" s="1" t="s">
        <v>771</v>
      </c>
      <c r="C138" s="1" t="s">
        <v>429</v>
      </c>
      <c r="D138" s="1" t="b">
        <v>0</v>
      </c>
      <c r="E138" s="1">
        <v>18</v>
      </c>
      <c r="F138" s="1">
        <v>6</v>
      </c>
      <c r="G138" s="1">
        <v>9419</v>
      </c>
      <c r="H138" s="1">
        <v>13344</v>
      </c>
      <c r="I138" s="1">
        <v>2625</v>
      </c>
      <c r="J138" s="1">
        <v>2648</v>
      </c>
      <c r="K138" s="2">
        <v>3.1</v>
      </c>
      <c r="L138" s="2">
        <v>3.4</v>
      </c>
      <c r="M138" s="1">
        <v>18</v>
      </c>
      <c r="N138" s="1">
        <v>2387</v>
      </c>
      <c r="O138" s="1">
        <v>1866</v>
      </c>
      <c r="P138" s="2">
        <v>3.1</v>
      </c>
      <c r="Q138" s="2">
        <v>3.4</v>
      </c>
      <c r="R138" s="2">
        <v>2.2000000000000002</v>
      </c>
      <c r="S138" s="2">
        <v>2.2000000000000002</v>
      </c>
      <c r="T138" s="3">
        <v>0</v>
      </c>
      <c r="U138" s="1">
        <v>36</v>
      </c>
      <c r="V138" s="3">
        <v>0.71989999999999998</v>
      </c>
      <c r="W138" s="3">
        <v>0.71989999999999998</v>
      </c>
      <c r="Z138" s="1">
        <v>10</v>
      </c>
      <c r="AA138" s="4">
        <v>7762.12</v>
      </c>
      <c r="AB138" s="3">
        <v>1.1586000000000001</v>
      </c>
      <c r="AC138" s="3">
        <v>1.0103</v>
      </c>
      <c r="AD138" s="3">
        <v>0.81699999999999995</v>
      </c>
      <c r="AE138" s="3">
        <v>1.1957</v>
      </c>
      <c r="AF138" s="3">
        <v>1.4867999999999999</v>
      </c>
      <c r="AG138" s="3">
        <v>2.2544</v>
      </c>
      <c r="AH138" s="3">
        <v>1.4380999999999999</v>
      </c>
      <c r="AI138" s="4">
        <v>1136.97</v>
      </c>
      <c r="AJ138" s="3">
        <v>1.3773</v>
      </c>
      <c r="AK138" s="4">
        <v>1087.6500000000001</v>
      </c>
      <c r="AL138" s="3">
        <v>2.0552000000000001</v>
      </c>
      <c r="AM138" s="4">
        <v>1690.25</v>
      </c>
      <c r="AN138" s="3">
        <v>0.77249999999999996</v>
      </c>
      <c r="AO138" s="4">
        <v>988.8</v>
      </c>
    </row>
    <row r="139" spans="1:41" x14ac:dyDescent="0.2">
      <c r="A139" s="1" t="s">
        <v>772</v>
      </c>
      <c r="B139" s="1" t="s">
        <v>773</v>
      </c>
      <c r="C139" s="1" t="s">
        <v>407</v>
      </c>
      <c r="D139" s="1" t="b">
        <v>0</v>
      </c>
      <c r="E139" s="1">
        <v>71</v>
      </c>
      <c r="F139" s="1">
        <v>3</v>
      </c>
      <c r="G139" s="1">
        <v>11390</v>
      </c>
      <c r="H139" s="1">
        <v>16637</v>
      </c>
      <c r="I139" s="1">
        <v>4791</v>
      </c>
      <c r="J139" s="1">
        <v>6330</v>
      </c>
      <c r="K139" s="2">
        <v>4.4000000000000004</v>
      </c>
      <c r="L139" s="2">
        <v>4.9000000000000004</v>
      </c>
      <c r="M139" s="1">
        <v>71</v>
      </c>
      <c r="N139" s="1">
        <v>4469</v>
      </c>
      <c r="O139" s="1">
        <v>4219</v>
      </c>
      <c r="P139" s="2">
        <v>4.4000000000000004</v>
      </c>
      <c r="Q139" s="2">
        <v>4.9000000000000004</v>
      </c>
      <c r="R139" s="2">
        <v>2.9</v>
      </c>
      <c r="S139" s="2">
        <v>2.9</v>
      </c>
      <c r="T139" s="3">
        <v>0</v>
      </c>
      <c r="U139" s="1">
        <v>52</v>
      </c>
      <c r="V139" s="3">
        <v>1.3479000000000001</v>
      </c>
      <c r="W139" s="3">
        <v>1.3479000000000001</v>
      </c>
      <c r="Z139" s="1">
        <v>14</v>
      </c>
      <c r="AA139" s="4">
        <v>17071.2</v>
      </c>
      <c r="AB139" s="3">
        <v>0.97360000000000002</v>
      </c>
      <c r="AC139" s="3">
        <v>0.96279999999999999</v>
      </c>
      <c r="AD139" s="3">
        <v>1.0739000000000001</v>
      </c>
      <c r="AE139" s="3">
        <v>0.96919999999999995</v>
      </c>
      <c r="AF139" s="3">
        <v>1.0629</v>
      </c>
      <c r="AG139" s="3">
        <v>1.0306999999999999</v>
      </c>
      <c r="AH139" s="3">
        <v>1.1661999999999999</v>
      </c>
      <c r="AI139" s="4">
        <v>981.49</v>
      </c>
      <c r="AJ139" s="3">
        <v>1.2002999999999999</v>
      </c>
      <c r="AK139" s="4">
        <v>977.49</v>
      </c>
      <c r="AL139" s="3">
        <v>1.2444999999999999</v>
      </c>
      <c r="AM139" s="4">
        <v>1089.54</v>
      </c>
      <c r="AN139" s="3">
        <v>1.4463999999999999</v>
      </c>
      <c r="AO139" s="4">
        <v>1404.5</v>
      </c>
    </row>
    <row r="140" spans="1:41" x14ac:dyDescent="0.2">
      <c r="A140" s="1" t="s">
        <v>774</v>
      </c>
      <c r="B140" s="1" t="s">
        <v>775</v>
      </c>
      <c r="C140" s="1" t="s">
        <v>407</v>
      </c>
      <c r="D140" s="1" t="b">
        <v>0</v>
      </c>
      <c r="E140" s="1">
        <v>26</v>
      </c>
      <c r="F140" s="1">
        <v>2</v>
      </c>
      <c r="G140" s="1">
        <v>4197</v>
      </c>
      <c r="H140" s="1">
        <v>3474</v>
      </c>
      <c r="I140" s="1">
        <v>1771</v>
      </c>
      <c r="J140" s="1">
        <v>1199</v>
      </c>
      <c r="K140" s="2">
        <v>1.8</v>
      </c>
      <c r="L140" s="2">
        <v>1.5</v>
      </c>
      <c r="M140" s="1">
        <v>26</v>
      </c>
      <c r="N140" s="1">
        <v>1690</v>
      </c>
      <c r="O140" s="1">
        <v>894</v>
      </c>
      <c r="P140" s="2">
        <v>1.8</v>
      </c>
      <c r="Q140" s="2">
        <v>1.5</v>
      </c>
      <c r="R140" s="2">
        <v>1.6</v>
      </c>
      <c r="S140" s="2">
        <v>1.6</v>
      </c>
      <c r="T140" s="3">
        <v>0</v>
      </c>
      <c r="U140" s="1">
        <v>16</v>
      </c>
      <c r="V140" s="3">
        <v>0.50970000000000004</v>
      </c>
      <c r="W140" s="3">
        <v>0.50970000000000004</v>
      </c>
      <c r="Z140" s="1">
        <v>5</v>
      </c>
      <c r="AA140" s="4">
        <v>4097.0600000000004</v>
      </c>
      <c r="AB140" s="3">
        <v>0.77629999999999999</v>
      </c>
      <c r="AC140" s="3">
        <v>0.63990000000000002</v>
      </c>
      <c r="AD140" s="3">
        <v>0.60619999999999996</v>
      </c>
      <c r="AE140" s="3">
        <v>0.76980000000000004</v>
      </c>
      <c r="AF140" s="3">
        <v>0.84540000000000004</v>
      </c>
      <c r="AG140" s="3">
        <v>0.73060000000000003</v>
      </c>
      <c r="AH140" s="3">
        <v>0.76770000000000005</v>
      </c>
      <c r="AI140" s="4">
        <v>870.84</v>
      </c>
      <c r="AJ140" s="3">
        <v>0.77869999999999995</v>
      </c>
      <c r="AK140" s="4">
        <v>882.3</v>
      </c>
      <c r="AL140" s="3">
        <v>0.55379999999999996</v>
      </c>
      <c r="AM140" s="4">
        <v>884.13</v>
      </c>
      <c r="AN140" s="3">
        <v>0.54700000000000004</v>
      </c>
      <c r="AO140" s="4">
        <v>962.72</v>
      </c>
    </row>
    <row r="141" spans="1:41" x14ac:dyDescent="0.2">
      <c r="A141" s="1" t="s">
        <v>776</v>
      </c>
      <c r="B141" s="1" t="s">
        <v>777</v>
      </c>
      <c r="C141" s="1" t="s">
        <v>407</v>
      </c>
      <c r="D141" s="1" t="b">
        <v>0</v>
      </c>
      <c r="E141" s="1">
        <v>45</v>
      </c>
      <c r="F141" s="1">
        <v>7</v>
      </c>
      <c r="G141" s="1">
        <v>5275</v>
      </c>
      <c r="H141" s="1">
        <v>3515</v>
      </c>
      <c r="I141" s="1">
        <v>2452</v>
      </c>
      <c r="J141" s="1">
        <v>1176</v>
      </c>
      <c r="K141" s="2">
        <v>2</v>
      </c>
      <c r="L141" s="2">
        <v>1.3</v>
      </c>
      <c r="M141" s="1">
        <v>45</v>
      </c>
      <c r="N141" s="1">
        <v>2433</v>
      </c>
      <c r="O141" s="1">
        <v>1135</v>
      </c>
      <c r="P141" s="2">
        <v>2</v>
      </c>
      <c r="Q141" s="2">
        <v>1.3</v>
      </c>
      <c r="R141" s="2">
        <v>1.8</v>
      </c>
      <c r="S141" s="2">
        <v>1.8</v>
      </c>
      <c r="T141" s="3">
        <v>0</v>
      </c>
      <c r="U141" s="1">
        <v>13</v>
      </c>
      <c r="V141" s="3">
        <v>0.73380000000000001</v>
      </c>
      <c r="W141" s="3">
        <v>0.73380000000000001</v>
      </c>
      <c r="Z141" s="1">
        <v>5</v>
      </c>
      <c r="AA141" s="4">
        <v>4733.4399999999996</v>
      </c>
      <c r="AB141" s="3">
        <v>0.78410000000000002</v>
      </c>
      <c r="AC141" s="3">
        <v>0.80510000000000004</v>
      </c>
      <c r="AD141" s="3">
        <v>0.8609</v>
      </c>
      <c r="AE141" s="3">
        <v>0.77580000000000005</v>
      </c>
      <c r="AF141" s="3">
        <v>0.72850000000000004</v>
      </c>
      <c r="AG141" s="3">
        <v>0.81200000000000006</v>
      </c>
      <c r="AH141" s="3">
        <v>0.72319999999999995</v>
      </c>
      <c r="AI141" s="4">
        <v>1179.27</v>
      </c>
      <c r="AJ141" s="3">
        <v>0.66920000000000002</v>
      </c>
      <c r="AK141" s="4">
        <v>1089.96</v>
      </c>
      <c r="AL141" s="3">
        <v>0.67359999999999998</v>
      </c>
      <c r="AM141" s="4">
        <v>1075.3800000000001</v>
      </c>
      <c r="AN141" s="3">
        <v>0.78739999999999999</v>
      </c>
      <c r="AO141" s="4">
        <v>1231.8399999999999</v>
      </c>
    </row>
    <row r="142" spans="1:41" x14ac:dyDescent="0.2">
      <c r="A142" s="1" t="s">
        <v>778</v>
      </c>
      <c r="B142" s="1" t="s">
        <v>779</v>
      </c>
      <c r="C142" s="1" t="s">
        <v>407</v>
      </c>
      <c r="D142" s="1" t="b">
        <v>0</v>
      </c>
      <c r="E142" s="1">
        <v>42</v>
      </c>
      <c r="F142" s="1">
        <v>1</v>
      </c>
      <c r="G142" s="1">
        <v>5562</v>
      </c>
      <c r="H142" s="1">
        <v>4758</v>
      </c>
      <c r="I142" s="1">
        <v>2703</v>
      </c>
      <c r="J142" s="1">
        <v>2295</v>
      </c>
      <c r="K142" s="2">
        <v>2.9</v>
      </c>
      <c r="L142" s="2">
        <v>2.5</v>
      </c>
      <c r="M142" s="1">
        <v>42</v>
      </c>
      <c r="N142" s="1">
        <v>2570</v>
      </c>
      <c r="O142" s="1">
        <v>1705</v>
      </c>
      <c r="P142" s="2">
        <v>2.9</v>
      </c>
      <c r="Q142" s="2">
        <v>2.5</v>
      </c>
      <c r="R142" s="2">
        <v>2.2999999999999998</v>
      </c>
      <c r="S142" s="2">
        <v>2.2999999999999998</v>
      </c>
      <c r="T142" s="3">
        <v>0</v>
      </c>
      <c r="U142" s="1">
        <v>26</v>
      </c>
      <c r="V142" s="3">
        <v>0.77510000000000001</v>
      </c>
      <c r="W142" s="3">
        <v>0.77510000000000001</v>
      </c>
      <c r="Z142" s="1">
        <v>8</v>
      </c>
      <c r="AA142" s="4">
        <v>7155.3</v>
      </c>
      <c r="AB142" s="3">
        <v>0.85819999999999996</v>
      </c>
      <c r="AC142" s="3">
        <v>0.73699999999999999</v>
      </c>
      <c r="AD142" s="3">
        <v>0.80130000000000001</v>
      </c>
      <c r="AE142" s="3">
        <v>0.78480000000000005</v>
      </c>
      <c r="AF142" s="3">
        <v>1.0199</v>
      </c>
      <c r="AG142" s="3">
        <v>0.95760000000000001</v>
      </c>
      <c r="AH142" s="3">
        <v>0.72589999999999999</v>
      </c>
      <c r="AI142" s="4">
        <v>901.84</v>
      </c>
      <c r="AJ142" s="3">
        <v>0.73460000000000003</v>
      </c>
      <c r="AK142" s="4">
        <v>911.6</v>
      </c>
      <c r="AL142" s="3">
        <v>0.95760000000000001</v>
      </c>
      <c r="AM142" s="4">
        <v>928.19</v>
      </c>
      <c r="AN142" s="3">
        <v>0.83179999999999998</v>
      </c>
      <c r="AO142" s="4">
        <v>1018.41</v>
      </c>
    </row>
    <row r="143" spans="1:41" x14ac:dyDescent="0.2">
      <c r="A143" s="1" t="s">
        <v>780</v>
      </c>
      <c r="B143" s="1" t="s">
        <v>781</v>
      </c>
      <c r="C143" s="1" t="s">
        <v>407</v>
      </c>
      <c r="D143" s="1" t="b">
        <v>0</v>
      </c>
      <c r="E143" s="1">
        <v>14</v>
      </c>
      <c r="F143" s="1">
        <v>1</v>
      </c>
      <c r="G143" s="1">
        <v>3967</v>
      </c>
      <c r="H143" s="1">
        <v>2050</v>
      </c>
      <c r="I143" s="1">
        <v>1787</v>
      </c>
      <c r="J143" s="1">
        <v>853</v>
      </c>
      <c r="K143" s="2">
        <v>1.5</v>
      </c>
      <c r="L143" s="2">
        <v>0.8</v>
      </c>
      <c r="M143" s="1">
        <v>14</v>
      </c>
      <c r="N143" s="1">
        <v>1766</v>
      </c>
      <c r="O143" s="1">
        <v>807</v>
      </c>
      <c r="P143" s="2">
        <v>1.5</v>
      </c>
      <c r="Q143" s="2">
        <v>0.8</v>
      </c>
      <c r="R143" s="2">
        <v>1.3</v>
      </c>
      <c r="S143" s="2">
        <v>1.3</v>
      </c>
      <c r="T143" s="3">
        <v>0</v>
      </c>
      <c r="U143" s="1">
        <v>12</v>
      </c>
      <c r="V143" s="3">
        <v>0.53259999999999996</v>
      </c>
      <c r="W143" s="3">
        <v>0.53259999999999996</v>
      </c>
      <c r="Z143" s="1">
        <v>3</v>
      </c>
      <c r="AA143" s="4">
        <v>3441.82</v>
      </c>
      <c r="AB143" s="3">
        <v>0.56310000000000004</v>
      </c>
      <c r="AC143" s="3">
        <v>0.69989999999999997</v>
      </c>
      <c r="AD143" s="3">
        <v>0.53159999999999996</v>
      </c>
      <c r="AE143" s="3">
        <v>0.49109999999999998</v>
      </c>
      <c r="AF143" s="3">
        <v>0.62909999999999999</v>
      </c>
      <c r="AG143" s="3">
        <v>0.81510000000000005</v>
      </c>
      <c r="AH143" s="3">
        <v>0.61209999999999998</v>
      </c>
      <c r="AI143" s="4">
        <v>725.89</v>
      </c>
      <c r="AJ143" s="3">
        <v>0.69850000000000001</v>
      </c>
      <c r="AK143" s="4">
        <v>910.15</v>
      </c>
      <c r="AL143" s="3">
        <v>0.75739999999999996</v>
      </c>
      <c r="AM143" s="4">
        <v>1141.99</v>
      </c>
      <c r="AN143" s="3">
        <v>0.57150000000000001</v>
      </c>
      <c r="AO143" s="4">
        <v>1237.96</v>
      </c>
    </row>
    <row r="144" spans="1:41" x14ac:dyDescent="0.2">
      <c r="A144" s="1" t="s">
        <v>782</v>
      </c>
      <c r="B144" s="1" t="s">
        <v>783</v>
      </c>
      <c r="C144" s="1" t="s">
        <v>407</v>
      </c>
      <c r="D144" s="1" t="b">
        <v>0</v>
      </c>
      <c r="E144" s="1">
        <v>248</v>
      </c>
      <c r="F144" s="1">
        <v>10</v>
      </c>
      <c r="G144" s="1">
        <v>5808</v>
      </c>
      <c r="H144" s="1">
        <v>4143</v>
      </c>
      <c r="I144" s="1">
        <v>2454</v>
      </c>
      <c r="J144" s="1">
        <v>1657</v>
      </c>
      <c r="K144" s="2">
        <v>2</v>
      </c>
      <c r="L144" s="2">
        <v>1.7</v>
      </c>
      <c r="M144" s="1">
        <v>248</v>
      </c>
      <c r="N144" s="1">
        <v>2375</v>
      </c>
      <c r="O144" s="1">
        <v>1312</v>
      </c>
      <c r="P144" s="2">
        <v>2</v>
      </c>
      <c r="Q144" s="2">
        <v>1.7</v>
      </c>
      <c r="R144" s="2">
        <v>1.7</v>
      </c>
      <c r="S144" s="2">
        <v>1.7</v>
      </c>
      <c r="T144" s="3">
        <v>0</v>
      </c>
      <c r="U144" s="1">
        <v>18</v>
      </c>
      <c r="V144" s="3">
        <v>0.71630000000000005</v>
      </c>
      <c r="W144" s="3">
        <v>0.71630000000000005</v>
      </c>
      <c r="Z144" s="1">
        <v>5</v>
      </c>
      <c r="AA144" s="4">
        <v>5668.58</v>
      </c>
      <c r="AB144" s="3">
        <v>0.7117</v>
      </c>
      <c r="AC144" s="3">
        <v>0.61619999999999997</v>
      </c>
      <c r="AD144" s="3">
        <v>0.68720000000000003</v>
      </c>
      <c r="AE144" s="3">
        <v>0.72230000000000005</v>
      </c>
      <c r="AF144" s="3">
        <v>0.76319999999999999</v>
      </c>
      <c r="AG144" s="3">
        <v>0.71030000000000004</v>
      </c>
      <c r="AH144" s="3">
        <v>0.75260000000000005</v>
      </c>
      <c r="AI144" s="4">
        <v>1155.02</v>
      </c>
      <c r="AJ144" s="3">
        <v>0.75980000000000003</v>
      </c>
      <c r="AK144" s="4">
        <v>1164.73</v>
      </c>
      <c r="AL144" s="3">
        <v>0.79069999999999996</v>
      </c>
      <c r="AM144" s="4">
        <v>1262.33</v>
      </c>
      <c r="AN144" s="3">
        <v>0.76870000000000005</v>
      </c>
      <c r="AO144" s="4">
        <v>1273.33</v>
      </c>
    </row>
    <row r="145" spans="1:41" x14ac:dyDescent="0.2">
      <c r="A145" s="1" t="s">
        <v>784</v>
      </c>
      <c r="B145" s="1" t="s">
        <v>785</v>
      </c>
      <c r="C145" s="1" t="s">
        <v>407</v>
      </c>
      <c r="D145" s="1" t="b">
        <v>0</v>
      </c>
      <c r="E145" s="1">
        <v>128</v>
      </c>
      <c r="F145" s="1">
        <v>2</v>
      </c>
      <c r="G145" s="1">
        <v>14764</v>
      </c>
      <c r="H145" s="1">
        <v>22470</v>
      </c>
      <c r="I145" s="1">
        <v>5550</v>
      </c>
      <c r="J145" s="1">
        <v>6004</v>
      </c>
      <c r="K145" s="2">
        <v>5.9</v>
      </c>
      <c r="L145" s="2">
        <v>5.5</v>
      </c>
      <c r="M145" s="1">
        <v>128</v>
      </c>
      <c r="N145" s="1">
        <v>5150</v>
      </c>
      <c r="O145" s="1">
        <v>3723</v>
      </c>
      <c r="P145" s="2">
        <v>5.9</v>
      </c>
      <c r="Q145" s="2">
        <v>5.5</v>
      </c>
      <c r="R145" s="2">
        <v>4.3</v>
      </c>
      <c r="S145" s="2">
        <v>4.3</v>
      </c>
      <c r="T145" s="3">
        <v>0</v>
      </c>
      <c r="U145" s="1">
        <v>31</v>
      </c>
      <c r="V145" s="3">
        <v>1.5532999999999999</v>
      </c>
      <c r="W145" s="3">
        <v>1.5532999999999999</v>
      </c>
      <c r="Z145" s="1">
        <v>17</v>
      </c>
      <c r="AA145" s="4">
        <v>17197.759999999998</v>
      </c>
      <c r="AB145" s="3">
        <v>1.5880000000000001</v>
      </c>
      <c r="AC145" s="3">
        <v>1.6295999999999999</v>
      </c>
      <c r="AD145" s="3">
        <v>1.2684</v>
      </c>
      <c r="AE145" s="3">
        <v>2.0190999999999999</v>
      </c>
      <c r="AF145" s="3">
        <v>1.9703999999999999</v>
      </c>
      <c r="AG145" s="3">
        <v>1.6952</v>
      </c>
      <c r="AH145" s="3">
        <v>1.6397999999999999</v>
      </c>
      <c r="AI145" s="4">
        <v>972.33</v>
      </c>
      <c r="AJ145" s="3">
        <v>1.5190999999999999</v>
      </c>
      <c r="AK145" s="4">
        <v>989.69</v>
      </c>
      <c r="AL145" s="3">
        <v>1.7483</v>
      </c>
      <c r="AM145" s="4">
        <v>1031.5</v>
      </c>
      <c r="AN145" s="3">
        <v>1.6668000000000001</v>
      </c>
      <c r="AO145" s="4">
        <v>1091.56</v>
      </c>
    </row>
    <row r="146" spans="1:41" x14ac:dyDescent="0.2">
      <c r="A146" s="1" t="s">
        <v>786</v>
      </c>
      <c r="B146" s="1" t="s">
        <v>787</v>
      </c>
      <c r="C146" s="1" t="s">
        <v>407</v>
      </c>
      <c r="D146" s="1" t="b">
        <v>0</v>
      </c>
      <c r="E146" s="1">
        <v>10</v>
      </c>
      <c r="F146" s="1">
        <v>1</v>
      </c>
      <c r="G146" s="1">
        <v>5243</v>
      </c>
      <c r="H146" s="1">
        <v>1608</v>
      </c>
      <c r="I146" s="1">
        <v>2244</v>
      </c>
      <c r="J146" s="1">
        <v>653</v>
      </c>
      <c r="K146" s="2">
        <v>2.8</v>
      </c>
      <c r="L146" s="2">
        <v>1.2</v>
      </c>
      <c r="M146" s="1">
        <v>10</v>
      </c>
      <c r="N146" s="1">
        <v>2244</v>
      </c>
      <c r="O146" s="1">
        <v>653</v>
      </c>
      <c r="P146" s="2">
        <v>2.8</v>
      </c>
      <c r="Q146" s="2">
        <v>1.2</v>
      </c>
      <c r="R146" s="2">
        <v>2.5</v>
      </c>
      <c r="S146" s="2">
        <v>2.5</v>
      </c>
      <c r="T146" s="3">
        <v>0</v>
      </c>
      <c r="U146" s="1">
        <v>5</v>
      </c>
      <c r="V146" s="3">
        <v>0.67679999999999996</v>
      </c>
      <c r="W146" s="3">
        <v>0.67679999999999996</v>
      </c>
      <c r="Z146" s="1">
        <v>5</v>
      </c>
      <c r="AA146" s="4">
        <v>3510.82</v>
      </c>
      <c r="AB146" s="3">
        <v>0.81030000000000002</v>
      </c>
      <c r="AC146" s="3">
        <v>0.93600000000000005</v>
      </c>
      <c r="AD146" s="3">
        <v>0.94750000000000001</v>
      </c>
      <c r="AE146" s="3">
        <v>0.90210000000000001</v>
      </c>
      <c r="AF146" s="3">
        <v>0.91810000000000003</v>
      </c>
      <c r="AG146" s="3">
        <v>1.1839</v>
      </c>
      <c r="AH146" s="3">
        <v>1.1472</v>
      </c>
      <c r="AI146" s="4">
        <v>808.93</v>
      </c>
      <c r="AJ146" s="3">
        <v>0.97460000000000002</v>
      </c>
      <c r="AK146" s="4">
        <v>1154.46</v>
      </c>
      <c r="AL146" s="3">
        <v>1.0089999999999999</v>
      </c>
      <c r="AM146" s="4">
        <v>1369.21</v>
      </c>
      <c r="AN146" s="3">
        <v>0.72629999999999995</v>
      </c>
      <c r="AO146" s="4">
        <v>818.1</v>
      </c>
    </row>
    <row r="147" spans="1:41" x14ac:dyDescent="0.2">
      <c r="A147" s="1" t="s">
        <v>788</v>
      </c>
      <c r="B147" s="1" t="s">
        <v>789</v>
      </c>
      <c r="C147" s="1" t="s">
        <v>407</v>
      </c>
      <c r="D147" s="1" t="b">
        <v>0</v>
      </c>
      <c r="E147" s="1">
        <v>7</v>
      </c>
      <c r="F147" s="1">
        <v>0</v>
      </c>
      <c r="G147" s="1">
        <v>18686</v>
      </c>
      <c r="H147" s="1">
        <v>4759</v>
      </c>
      <c r="I147" s="1">
        <v>6891</v>
      </c>
      <c r="J147" s="1">
        <v>2130</v>
      </c>
      <c r="K147" s="2">
        <v>7.3</v>
      </c>
      <c r="L147" s="2">
        <v>1.7</v>
      </c>
      <c r="M147" s="1">
        <v>7</v>
      </c>
      <c r="N147" s="1">
        <v>6891</v>
      </c>
      <c r="O147" s="1">
        <v>2130</v>
      </c>
      <c r="P147" s="2">
        <v>7.3</v>
      </c>
      <c r="Q147" s="2">
        <v>1.7</v>
      </c>
      <c r="R147" s="2">
        <v>7.1</v>
      </c>
      <c r="S147" s="2">
        <v>7.1</v>
      </c>
      <c r="T147" s="3">
        <v>0</v>
      </c>
      <c r="U147" s="1">
        <v>6</v>
      </c>
      <c r="V147" s="3">
        <v>2.0783999999999998</v>
      </c>
      <c r="W147" s="3">
        <v>2.1640000000000001</v>
      </c>
      <c r="Z147" s="1">
        <v>11</v>
      </c>
      <c r="AA147" s="4">
        <v>11023.2</v>
      </c>
      <c r="AB147" s="3">
        <v>6.3773999999999997</v>
      </c>
      <c r="AC147" s="3">
        <v>3.98</v>
      </c>
      <c r="AD147" s="3">
        <v>3.4159999999999999</v>
      </c>
      <c r="AE147" s="3">
        <v>2.8877999999999999</v>
      </c>
      <c r="AF147" s="3">
        <v>3.7970999999999999</v>
      </c>
      <c r="AG147" s="3">
        <v>4.1021000000000001</v>
      </c>
      <c r="AH147" s="3">
        <v>3.7980999999999998</v>
      </c>
      <c r="AI147" s="4">
        <v>1032.21</v>
      </c>
      <c r="AJ147" s="3">
        <v>3.7065999999999999</v>
      </c>
      <c r="AK147" s="4">
        <v>1006.19</v>
      </c>
      <c r="AL147" s="3">
        <v>3.9695999999999998</v>
      </c>
      <c r="AM147" s="4">
        <v>1238.33</v>
      </c>
      <c r="AN147" s="3">
        <v>2.3222</v>
      </c>
      <c r="AO147" s="4">
        <v>921.03</v>
      </c>
    </row>
    <row r="148" spans="1:41" x14ac:dyDescent="0.2">
      <c r="A148" s="1" t="s">
        <v>790</v>
      </c>
      <c r="B148" s="1" t="s">
        <v>791</v>
      </c>
      <c r="C148" s="1" t="s">
        <v>410</v>
      </c>
      <c r="D148" s="1" t="b">
        <v>0</v>
      </c>
      <c r="E148" s="1">
        <v>2</v>
      </c>
      <c r="F148" s="1">
        <v>0</v>
      </c>
      <c r="G148" s="1">
        <v>23069</v>
      </c>
      <c r="H148" s="1">
        <v>7463</v>
      </c>
      <c r="I148" s="1">
        <v>7027</v>
      </c>
      <c r="J148" s="1">
        <v>2410</v>
      </c>
      <c r="K148" s="2">
        <v>6</v>
      </c>
      <c r="L148" s="2">
        <v>2</v>
      </c>
      <c r="M148" s="1">
        <v>2</v>
      </c>
      <c r="N148" s="1">
        <v>7027</v>
      </c>
      <c r="O148" s="1">
        <v>2410</v>
      </c>
      <c r="P148" s="2">
        <v>6</v>
      </c>
      <c r="Q148" s="2">
        <v>2</v>
      </c>
      <c r="R148" s="2">
        <v>5.7</v>
      </c>
      <c r="S148" s="2">
        <v>6</v>
      </c>
      <c r="T148" s="3">
        <v>0</v>
      </c>
      <c r="U148" s="1">
        <v>999</v>
      </c>
      <c r="V148" s="3">
        <v>2.1194000000000002</v>
      </c>
      <c r="W148" s="3">
        <v>2.1640000000000001</v>
      </c>
      <c r="Z148" s="1">
        <v>12</v>
      </c>
      <c r="AA148" s="4">
        <v>14661.71</v>
      </c>
      <c r="AB148" s="3">
        <v>4.8517999999999999</v>
      </c>
      <c r="AC148" s="3">
        <v>2.5802</v>
      </c>
      <c r="AD148" s="3">
        <v>1.8448</v>
      </c>
      <c r="AE148" s="3">
        <v>2.8877999999999999</v>
      </c>
      <c r="AF148" s="3">
        <v>3.0047000000000001</v>
      </c>
      <c r="AG148" s="3">
        <v>2.8588</v>
      </c>
      <c r="AH148" s="3">
        <v>2.7092999999999998</v>
      </c>
      <c r="AI148" s="4">
        <v>1024.43</v>
      </c>
      <c r="AJ148" s="3">
        <v>2.6821999999999999</v>
      </c>
      <c r="AK148" s="4">
        <v>1013.02</v>
      </c>
      <c r="AL148" s="3">
        <v>2.8275999999999999</v>
      </c>
      <c r="AM148" s="4">
        <v>1199.08</v>
      </c>
      <c r="AN148" s="3">
        <v>2.3222</v>
      </c>
      <c r="AO148" s="4">
        <v>1089.8900000000001</v>
      </c>
    </row>
    <row r="149" spans="1:41" x14ac:dyDescent="0.2">
      <c r="A149" s="1" t="s">
        <v>792</v>
      </c>
      <c r="B149" s="1" t="s">
        <v>793</v>
      </c>
      <c r="C149" s="1" t="s">
        <v>407</v>
      </c>
      <c r="D149" s="1" t="b">
        <v>0</v>
      </c>
      <c r="E149" s="1">
        <v>107</v>
      </c>
      <c r="F149" s="1">
        <v>2</v>
      </c>
      <c r="G149" s="1">
        <v>48725</v>
      </c>
      <c r="H149" s="1">
        <v>52990</v>
      </c>
      <c r="I149" s="1">
        <v>17463</v>
      </c>
      <c r="J149" s="1">
        <v>16193</v>
      </c>
      <c r="K149" s="2">
        <v>14.7</v>
      </c>
      <c r="L149" s="2">
        <v>12.8</v>
      </c>
      <c r="M149" s="1">
        <v>107</v>
      </c>
      <c r="N149" s="1">
        <v>16389</v>
      </c>
      <c r="O149" s="1">
        <v>12095</v>
      </c>
      <c r="P149" s="2">
        <v>14.7</v>
      </c>
      <c r="Q149" s="2">
        <v>12.8</v>
      </c>
      <c r="R149" s="2">
        <v>11.4</v>
      </c>
      <c r="S149" s="2">
        <v>11.4</v>
      </c>
      <c r="T149" s="3">
        <v>0</v>
      </c>
      <c r="U149" s="1">
        <v>32</v>
      </c>
      <c r="V149" s="3">
        <v>4.9429999999999996</v>
      </c>
      <c r="W149" s="3">
        <v>4.9429999999999996</v>
      </c>
      <c r="Z149" s="1">
        <v>40</v>
      </c>
      <c r="AA149" s="4">
        <v>48877.42</v>
      </c>
      <c r="AB149" s="3">
        <v>4.5082000000000004</v>
      </c>
      <c r="AC149" s="3">
        <v>4.0979999999999999</v>
      </c>
      <c r="AD149" s="3">
        <v>4.016</v>
      </c>
      <c r="AE149" s="3">
        <v>4.4135</v>
      </c>
      <c r="AF149" s="3">
        <v>5.0366</v>
      </c>
      <c r="AG149" s="3">
        <v>4.1029</v>
      </c>
      <c r="AH149" s="3">
        <v>4.0484999999999998</v>
      </c>
      <c r="AI149" s="4">
        <v>1045.8</v>
      </c>
      <c r="AJ149" s="3">
        <v>4.4004000000000003</v>
      </c>
      <c r="AK149" s="4">
        <v>1071.72</v>
      </c>
      <c r="AL149" s="3">
        <v>4.9242999999999997</v>
      </c>
      <c r="AM149" s="4">
        <v>1226.1099999999999</v>
      </c>
      <c r="AN149" s="3">
        <v>5.3042999999999996</v>
      </c>
      <c r="AO149" s="4">
        <v>1310.26</v>
      </c>
    </row>
    <row r="150" spans="1:41" x14ac:dyDescent="0.2">
      <c r="A150" s="1" t="s">
        <v>794</v>
      </c>
      <c r="B150" s="1" t="s">
        <v>795</v>
      </c>
      <c r="C150" s="1" t="s">
        <v>407</v>
      </c>
      <c r="D150" s="1" t="b">
        <v>0</v>
      </c>
      <c r="E150" s="1">
        <v>18</v>
      </c>
      <c r="F150" s="1">
        <v>0</v>
      </c>
      <c r="G150" s="1">
        <v>13385</v>
      </c>
      <c r="H150" s="1">
        <v>4958</v>
      </c>
      <c r="I150" s="1">
        <v>5517</v>
      </c>
      <c r="J150" s="1">
        <v>2689</v>
      </c>
      <c r="K150" s="2">
        <v>5.2</v>
      </c>
      <c r="L150" s="2">
        <v>2.5</v>
      </c>
      <c r="M150" s="1">
        <v>18</v>
      </c>
      <c r="N150" s="1">
        <v>5369</v>
      </c>
      <c r="O150" s="1">
        <v>2297</v>
      </c>
      <c r="P150" s="2">
        <v>5.2</v>
      </c>
      <c r="Q150" s="2">
        <v>2.5</v>
      </c>
      <c r="R150" s="2">
        <v>4.5</v>
      </c>
      <c r="S150" s="2">
        <v>4.5</v>
      </c>
      <c r="T150" s="3">
        <v>0</v>
      </c>
      <c r="U150" s="1">
        <v>11</v>
      </c>
      <c r="V150" s="3">
        <v>1.6193</v>
      </c>
      <c r="W150" s="3">
        <v>1.6193</v>
      </c>
      <c r="Z150" s="1">
        <v>10</v>
      </c>
      <c r="AA150" s="4">
        <v>10733.66</v>
      </c>
      <c r="AB150" s="3">
        <v>2.5478999999999998</v>
      </c>
      <c r="AC150" s="3">
        <v>2.1440000000000001</v>
      </c>
      <c r="AD150" s="3">
        <v>1.7317</v>
      </c>
      <c r="AE150" s="3">
        <v>2.5177</v>
      </c>
      <c r="AF150" s="3">
        <v>1.8460000000000001</v>
      </c>
      <c r="AG150" s="3">
        <v>2.2652000000000001</v>
      </c>
      <c r="AH150" s="3">
        <v>2.0068000000000001</v>
      </c>
      <c r="AI150" s="4">
        <v>902.71</v>
      </c>
      <c r="AJ150" s="3">
        <v>1.8915999999999999</v>
      </c>
      <c r="AK150" s="4">
        <v>966.57</v>
      </c>
      <c r="AL150" s="3">
        <v>2.3340000000000001</v>
      </c>
      <c r="AM150" s="4">
        <v>1073.6400000000001</v>
      </c>
      <c r="AN150" s="3">
        <v>1.7377</v>
      </c>
      <c r="AO150" s="4">
        <v>1087.4100000000001</v>
      </c>
    </row>
    <row r="151" spans="1:41" x14ac:dyDescent="0.2">
      <c r="A151" s="1" t="s">
        <v>796</v>
      </c>
      <c r="B151" s="1" t="s">
        <v>797</v>
      </c>
      <c r="C151" s="1" t="s">
        <v>407</v>
      </c>
      <c r="D151" s="1" t="b">
        <v>0</v>
      </c>
      <c r="E151" s="1">
        <v>38</v>
      </c>
      <c r="F151" s="1">
        <v>0</v>
      </c>
      <c r="G151" s="1">
        <v>26514</v>
      </c>
      <c r="H151" s="1">
        <v>21340</v>
      </c>
      <c r="I151" s="1">
        <v>10115</v>
      </c>
      <c r="J151" s="1">
        <v>6763</v>
      </c>
      <c r="K151" s="2">
        <v>10.4</v>
      </c>
      <c r="L151" s="2">
        <v>8.1</v>
      </c>
      <c r="M151" s="1">
        <v>38</v>
      </c>
      <c r="N151" s="1">
        <v>9633</v>
      </c>
      <c r="O151" s="1">
        <v>5328</v>
      </c>
      <c r="P151" s="2">
        <v>10.4</v>
      </c>
      <c r="Q151" s="2">
        <v>8.1</v>
      </c>
      <c r="R151" s="2">
        <v>7.8</v>
      </c>
      <c r="S151" s="2">
        <v>7.8</v>
      </c>
      <c r="T151" s="3">
        <v>0</v>
      </c>
      <c r="U151" s="1">
        <v>18</v>
      </c>
      <c r="V151" s="3">
        <v>2.9054000000000002</v>
      </c>
      <c r="W151" s="3">
        <v>2.9054000000000002</v>
      </c>
      <c r="Z151" s="1">
        <v>26</v>
      </c>
      <c r="AA151" s="4">
        <v>23235.22</v>
      </c>
      <c r="AB151" s="3">
        <v>2.5859999999999999</v>
      </c>
      <c r="AC151" s="3">
        <v>3.7993000000000001</v>
      </c>
      <c r="AD151" s="3">
        <v>2.4811999999999999</v>
      </c>
      <c r="AE151" s="3">
        <v>2.3687</v>
      </c>
      <c r="AF151" s="3">
        <v>3.5613000000000001</v>
      </c>
      <c r="AG151" s="3">
        <v>3.7772999999999999</v>
      </c>
      <c r="AH151" s="3">
        <v>2.4897999999999998</v>
      </c>
      <c r="AI151" s="4">
        <v>1064.9000000000001</v>
      </c>
      <c r="AJ151" s="3">
        <v>2.3532999999999999</v>
      </c>
      <c r="AK151" s="4">
        <v>1075.9100000000001</v>
      </c>
      <c r="AL151" s="3">
        <v>2.5992999999999999</v>
      </c>
      <c r="AM151" s="4">
        <v>1085.31</v>
      </c>
      <c r="AN151" s="3">
        <v>3.1177999999999999</v>
      </c>
      <c r="AO151" s="4">
        <v>1125.6099999999999</v>
      </c>
    </row>
    <row r="152" spans="1:41" x14ac:dyDescent="0.2">
      <c r="A152" s="1" t="s">
        <v>798</v>
      </c>
      <c r="B152" s="1" t="s">
        <v>799</v>
      </c>
      <c r="C152" s="1" t="s">
        <v>407</v>
      </c>
      <c r="D152" s="1" t="b">
        <v>0</v>
      </c>
      <c r="E152" s="1">
        <v>16</v>
      </c>
      <c r="F152" s="1">
        <v>0</v>
      </c>
      <c r="G152" s="1">
        <v>15333</v>
      </c>
      <c r="H152" s="1">
        <v>9062</v>
      </c>
      <c r="I152" s="1">
        <v>6517</v>
      </c>
      <c r="J152" s="1">
        <v>3173</v>
      </c>
      <c r="K152" s="2">
        <v>5.5</v>
      </c>
      <c r="L152" s="2">
        <v>3.3</v>
      </c>
      <c r="M152" s="1">
        <v>16</v>
      </c>
      <c r="N152" s="1">
        <v>6928</v>
      </c>
      <c r="O152" s="1">
        <v>3663</v>
      </c>
      <c r="P152" s="2">
        <v>5.5</v>
      </c>
      <c r="Q152" s="2">
        <v>3.3</v>
      </c>
      <c r="R152" s="2">
        <v>4.3</v>
      </c>
      <c r="S152" s="2">
        <v>4.3</v>
      </c>
      <c r="T152" s="3">
        <v>0</v>
      </c>
      <c r="U152" s="1">
        <v>16</v>
      </c>
      <c r="V152" s="3">
        <v>2.0895000000000001</v>
      </c>
      <c r="W152" s="3">
        <v>2.0895000000000001</v>
      </c>
      <c r="Z152" s="1">
        <v>12</v>
      </c>
      <c r="AA152" s="4">
        <v>12672.62</v>
      </c>
      <c r="AB152" s="3">
        <v>1.5259</v>
      </c>
      <c r="AC152" s="3">
        <v>1.1845000000000001</v>
      </c>
      <c r="AD152" s="3">
        <v>1.1672</v>
      </c>
      <c r="AE152" s="3">
        <v>1.1367</v>
      </c>
      <c r="AF152" s="3">
        <v>1.1886000000000001</v>
      </c>
      <c r="AG152" s="3">
        <v>1.6386000000000001</v>
      </c>
      <c r="AH152" s="3">
        <v>1.9287000000000001</v>
      </c>
      <c r="AI152" s="4">
        <v>1118.22</v>
      </c>
      <c r="AJ152" s="3">
        <v>1.8938999999999999</v>
      </c>
      <c r="AK152" s="4">
        <v>1096.78</v>
      </c>
      <c r="AL152" s="3">
        <v>1.5952999999999999</v>
      </c>
      <c r="AM152" s="4">
        <v>1006.89</v>
      </c>
      <c r="AN152" s="3">
        <v>2.2422</v>
      </c>
      <c r="AO152" s="4">
        <v>1468.38</v>
      </c>
    </row>
    <row r="153" spans="1:41" x14ac:dyDescent="0.2">
      <c r="A153" s="1" t="s">
        <v>800</v>
      </c>
      <c r="B153" s="1" t="s">
        <v>801</v>
      </c>
      <c r="C153" s="1" t="s">
        <v>407</v>
      </c>
      <c r="D153" s="1" t="b">
        <v>0</v>
      </c>
      <c r="E153" s="1">
        <v>6</v>
      </c>
      <c r="F153" s="1">
        <v>0</v>
      </c>
      <c r="G153" s="1">
        <v>21683</v>
      </c>
      <c r="H153" s="1">
        <v>10916</v>
      </c>
      <c r="I153" s="1">
        <v>7006</v>
      </c>
      <c r="J153" s="1">
        <v>2548</v>
      </c>
      <c r="K153" s="2">
        <v>7.3</v>
      </c>
      <c r="L153" s="2">
        <v>2.7</v>
      </c>
      <c r="M153" s="1">
        <v>6</v>
      </c>
      <c r="N153" s="1">
        <v>6889</v>
      </c>
      <c r="O153" s="1">
        <v>2290</v>
      </c>
      <c r="P153" s="2">
        <v>7.3</v>
      </c>
      <c r="Q153" s="2">
        <v>2.7</v>
      </c>
      <c r="R153" s="2">
        <v>6.9</v>
      </c>
      <c r="S153" s="2">
        <v>6.9</v>
      </c>
      <c r="T153" s="3">
        <v>0</v>
      </c>
      <c r="U153" s="1">
        <v>6</v>
      </c>
      <c r="V153" s="3">
        <v>2.0777999999999999</v>
      </c>
      <c r="W153" s="3">
        <v>2.0777999999999999</v>
      </c>
      <c r="Z153" s="1">
        <v>13</v>
      </c>
      <c r="AA153" s="4">
        <v>11949.12</v>
      </c>
      <c r="AB153" s="3">
        <v>2.7018</v>
      </c>
      <c r="AC153" s="3">
        <v>2.6930999999999998</v>
      </c>
      <c r="AD153" s="3">
        <v>2.5219</v>
      </c>
      <c r="AE153" s="3">
        <v>2.6480999999999999</v>
      </c>
      <c r="AF153" s="3">
        <v>2.6947999999999999</v>
      </c>
      <c r="AG153" s="3">
        <v>2.75</v>
      </c>
      <c r="AH153" s="3">
        <v>2.9539</v>
      </c>
      <c r="AI153" s="4">
        <v>856.3</v>
      </c>
      <c r="AJ153" s="3">
        <v>2.7536999999999998</v>
      </c>
      <c r="AK153" s="4">
        <v>885.94</v>
      </c>
      <c r="AL153" s="3">
        <v>2.7429000000000001</v>
      </c>
      <c r="AM153" s="4">
        <v>1111.08</v>
      </c>
      <c r="AN153" s="3">
        <v>2.2296999999999998</v>
      </c>
      <c r="AO153" s="4">
        <v>909.98</v>
      </c>
    </row>
    <row r="154" spans="1:41" x14ac:dyDescent="0.2">
      <c r="A154" s="1" t="s">
        <v>802</v>
      </c>
      <c r="B154" s="1" t="s">
        <v>803</v>
      </c>
      <c r="C154" s="1" t="s">
        <v>407</v>
      </c>
      <c r="D154" s="1" t="b">
        <v>0</v>
      </c>
      <c r="E154" s="1">
        <v>13</v>
      </c>
      <c r="F154" s="1">
        <v>0</v>
      </c>
      <c r="G154" s="1">
        <v>11743</v>
      </c>
      <c r="H154" s="1">
        <v>4665</v>
      </c>
      <c r="I154" s="1">
        <v>4728</v>
      </c>
      <c r="J154" s="1">
        <v>1897</v>
      </c>
      <c r="K154" s="2">
        <v>5.2</v>
      </c>
      <c r="L154" s="2">
        <v>1.4</v>
      </c>
      <c r="M154" s="1">
        <v>13</v>
      </c>
      <c r="N154" s="1">
        <v>4693</v>
      </c>
      <c r="O154" s="1">
        <v>1825</v>
      </c>
      <c r="P154" s="2">
        <v>5.2</v>
      </c>
      <c r="Q154" s="2">
        <v>1.4</v>
      </c>
      <c r="R154" s="2">
        <v>4.9000000000000004</v>
      </c>
      <c r="S154" s="2">
        <v>4.9000000000000004</v>
      </c>
      <c r="T154" s="3">
        <v>0</v>
      </c>
      <c r="U154" s="1">
        <v>9</v>
      </c>
      <c r="V154" s="3">
        <v>1.4154</v>
      </c>
      <c r="W154" s="3">
        <v>1.4154</v>
      </c>
      <c r="Z154" s="1">
        <v>8</v>
      </c>
      <c r="AA154" s="4">
        <v>8408.18</v>
      </c>
      <c r="AB154" s="3">
        <v>1.8985000000000001</v>
      </c>
      <c r="AC154" s="3">
        <v>1.4934000000000001</v>
      </c>
      <c r="AD154" s="3">
        <v>1.7566999999999999</v>
      </c>
      <c r="AE154" s="3">
        <v>1.8355999999999999</v>
      </c>
      <c r="AF154" s="3">
        <v>1.8678999999999999</v>
      </c>
      <c r="AG154" s="3">
        <v>1.9169</v>
      </c>
      <c r="AH154" s="3">
        <v>1.5618000000000001</v>
      </c>
      <c r="AI154" s="4">
        <v>768.82</v>
      </c>
      <c r="AJ154" s="3">
        <v>1.7704</v>
      </c>
      <c r="AK154" s="4">
        <v>823.87</v>
      </c>
      <c r="AL154" s="3">
        <v>1.9231</v>
      </c>
      <c r="AM154" s="4">
        <v>1134.6300000000001</v>
      </c>
      <c r="AN154" s="3">
        <v>1.5188999999999999</v>
      </c>
      <c r="AO154" s="4">
        <v>872.9</v>
      </c>
    </row>
    <row r="155" spans="1:41" x14ac:dyDescent="0.2">
      <c r="A155" s="1" t="s">
        <v>804</v>
      </c>
      <c r="B155" s="1" t="s">
        <v>805</v>
      </c>
      <c r="C155" s="1" t="s">
        <v>410</v>
      </c>
      <c r="D155" s="1" t="b">
        <v>0</v>
      </c>
      <c r="E155" s="1">
        <v>28</v>
      </c>
      <c r="F155" s="1">
        <v>1</v>
      </c>
      <c r="G155" s="1">
        <v>49255</v>
      </c>
      <c r="H155" s="1">
        <v>49518</v>
      </c>
      <c r="I155" s="1">
        <v>17286</v>
      </c>
      <c r="J155" s="1">
        <v>15300</v>
      </c>
      <c r="K155" s="2">
        <v>14.9</v>
      </c>
      <c r="L155" s="2">
        <v>12.7</v>
      </c>
      <c r="M155" s="1">
        <v>28</v>
      </c>
      <c r="N155" s="1">
        <v>16536</v>
      </c>
      <c r="O155" s="1">
        <v>13337</v>
      </c>
      <c r="P155" s="2">
        <v>14.9</v>
      </c>
      <c r="Q155" s="2">
        <v>12.7</v>
      </c>
      <c r="R155" s="2">
        <v>10.5</v>
      </c>
      <c r="S155" s="2">
        <v>8.4</v>
      </c>
      <c r="T155" s="3">
        <v>0</v>
      </c>
      <c r="U155" s="1">
        <v>38</v>
      </c>
      <c r="V155" s="3">
        <v>4.9874000000000001</v>
      </c>
      <c r="W155" s="3">
        <v>5.3785999999999996</v>
      </c>
      <c r="Z155" s="1">
        <v>28</v>
      </c>
      <c r="AA155" s="4">
        <v>54471.23</v>
      </c>
      <c r="AB155" s="3">
        <v>3.3569</v>
      </c>
      <c r="AC155" s="3">
        <v>3.7282000000000002</v>
      </c>
      <c r="AD155" s="3">
        <v>4.6383000000000001</v>
      </c>
      <c r="AE155" s="3">
        <v>3.5525000000000002</v>
      </c>
      <c r="AF155" s="3">
        <v>3.4563000000000001</v>
      </c>
      <c r="AG155" s="3">
        <v>5.7763</v>
      </c>
      <c r="AH155" s="3">
        <v>5.5347999999999997</v>
      </c>
      <c r="AI155" s="4">
        <v>1415.72</v>
      </c>
      <c r="AJ155" s="3">
        <v>5.4455</v>
      </c>
      <c r="AK155" s="4">
        <v>1391.27</v>
      </c>
      <c r="AL155" s="3">
        <v>5.3827999999999996</v>
      </c>
      <c r="AM155" s="4">
        <v>1197.45</v>
      </c>
      <c r="AN155" s="3">
        <v>5.7717999999999998</v>
      </c>
      <c r="AO155" s="4">
        <v>1934.93</v>
      </c>
    </row>
    <row r="156" spans="1:41" x14ac:dyDescent="0.2">
      <c r="A156" s="1" t="s">
        <v>806</v>
      </c>
      <c r="B156" s="1" t="s">
        <v>807</v>
      </c>
      <c r="C156" s="1" t="s">
        <v>407</v>
      </c>
      <c r="D156" s="1" t="b">
        <v>0</v>
      </c>
      <c r="E156" s="1">
        <v>18</v>
      </c>
      <c r="F156" s="1">
        <v>0</v>
      </c>
      <c r="G156" s="1">
        <v>11395</v>
      </c>
      <c r="H156" s="1">
        <v>4366</v>
      </c>
      <c r="I156" s="1">
        <v>5018</v>
      </c>
      <c r="J156" s="1">
        <v>2159</v>
      </c>
      <c r="K156" s="2">
        <v>3.4</v>
      </c>
      <c r="L156" s="2">
        <v>2.2000000000000002</v>
      </c>
      <c r="M156" s="1">
        <v>18</v>
      </c>
      <c r="N156" s="1">
        <v>4902</v>
      </c>
      <c r="O156" s="1">
        <v>1854</v>
      </c>
      <c r="P156" s="2">
        <v>3.4</v>
      </c>
      <c r="Q156" s="2">
        <v>2.2000000000000002</v>
      </c>
      <c r="R156" s="2">
        <v>2.9</v>
      </c>
      <c r="S156" s="2">
        <v>2.9</v>
      </c>
      <c r="T156" s="3">
        <v>0</v>
      </c>
      <c r="U156" s="1">
        <v>8</v>
      </c>
      <c r="V156" s="3">
        <v>1.4784999999999999</v>
      </c>
      <c r="W156" s="3">
        <v>1.4784999999999999</v>
      </c>
      <c r="Z156" s="1">
        <v>8</v>
      </c>
      <c r="AA156" s="4">
        <v>9206.4599999999991</v>
      </c>
      <c r="AB156" s="3">
        <v>1.7891999999999999</v>
      </c>
      <c r="AC156" s="3">
        <v>1.6811</v>
      </c>
      <c r="AD156" s="3">
        <v>1.5274000000000001</v>
      </c>
      <c r="AE156" s="3">
        <v>2.2151999999999998</v>
      </c>
      <c r="AF156" s="3">
        <v>2.2541000000000002</v>
      </c>
      <c r="AG156" s="3">
        <v>1.8922000000000001</v>
      </c>
      <c r="AH156" s="3">
        <v>2.0916999999999999</v>
      </c>
      <c r="AI156" s="4">
        <v>1436.12</v>
      </c>
      <c r="AJ156" s="3">
        <v>2.0638000000000001</v>
      </c>
      <c r="AK156" s="4">
        <v>1415.33</v>
      </c>
      <c r="AL156" s="3">
        <v>1.5590999999999999</v>
      </c>
      <c r="AM156" s="4">
        <v>1322.31</v>
      </c>
      <c r="AN156" s="3">
        <v>1.5866</v>
      </c>
      <c r="AO156" s="4">
        <v>1540.64</v>
      </c>
    </row>
    <row r="157" spans="1:41" x14ac:dyDescent="0.2">
      <c r="A157" s="1" t="s">
        <v>808</v>
      </c>
      <c r="B157" s="1" t="s">
        <v>809</v>
      </c>
      <c r="C157" s="1" t="s">
        <v>407</v>
      </c>
      <c r="D157" s="1" t="b">
        <v>0</v>
      </c>
      <c r="E157" s="1">
        <v>60</v>
      </c>
      <c r="F157" s="1">
        <v>0</v>
      </c>
      <c r="G157" s="1">
        <v>14004</v>
      </c>
      <c r="H157" s="1">
        <v>14786</v>
      </c>
      <c r="I157" s="1">
        <v>5146</v>
      </c>
      <c r="J157" s="1">
        <v>6288</v>
      </c>
      <c r="K157" s="2">
        <v>4.8</v>
      </c>
      <c r="L157" s="2">
        <v>5.9</v>
      </c>
      <c r="M157" s="1">
        <v>60</v>
      </c>
      <c r="N157" s="1">
        <v>4561</v>
      </c>
      <c r="O157" s="1">
        <v>4028</v>
      </c>
      <c r="P157" s="2">
        <v>4.8</v>
      </c>
      <c r="Q157" s="2">
        <v>5.9</v>
      </c>
      <c r="R157" s="2">
        <v>3.2</v>
      </c>
      <c r="S157" s="2">
        <v>3.2</v>
      </c>
      <c r="T157" s="3">
        <v>0</v>
      </c>
      <c r="U157" s="1">
        <v>46</v>
      </c>
      <c r="V157" s="3">
        <v>1.3755999999999999</v>
      </c>
      <c r="W157" s="3">
        <v>1.3755999999999999</v>
      </c>
      <c r="Z157" s="1">
        <v>16</v>
      </c>
      <c r="AA157" s="4">
        <v>17344.72</v>
      </c>
      <c r="AB157" s="3">
        <v>1.258</v>
      </c>
      <c r="AC157" s="3">
        <v>1.341</v>
      </c>
      <c r="AD157" s="3">
        <v>1.4998</v>
      </c>
      <c r="AE157" s="3">
        <v>1.6069</v>
      </c>
      <c r="AF157" s="3">
        <v>1.7486999999999999</v>
      </c>
      <c r="AG157" s="3">
        <v>1.5628</v>
      </c>
      <c r="AH157" s="3">
        <v>1.3379000000000001</v>
      </c>
      <c r="AI157" s="4">
        <v>895.02</v>
      </c>
      <c r="AJ157" s="3">
        <v>1.284</v>
      </c>
      <c r="AK157" s="4">
        <v>880.55</v>
      </c>
      <c r="AL157" s="3">
        <v>1.2455000000000001</v>
      </c>
      <c r="AM157" s="4">
        <v>913.59</v>
      </c>
      <c r="AN157" s="3">
        <v>1.4762</v>
      </c>
      <c r="AO157" s="4">
        <v>1299.06</v>
      </c>
    </row>
    <row r="158" spans="1:41" x14ac:dyDescent="0.2">
      <c r="A158" s="1" t="s">
        <v>810</v>
      </c>
      <c r="B158" s="1" t="s">
        <v>811</v>
      </c>
      <c r="C158" s="1" t="s">
        <v>407</v>
      </c>
      <c r="D158" s="1" t="b">
        <v>0</v>
      </c>
      <c r="E158" s="1">
        <v>16</v>
      </c>
      <c r="F158" s="1">
        <v>0</v>
      </c>
      <c r="G158" s="1">
        <v>10456</v>
      </c>
      <c r="H158" s="1">
        <v>4350</v>
      </c>
      <c r="I158" s="1">
        <v>3961</v>
      </c>
      <c r="J158" s="1">
        <v>1970</v>
      </c>
      <c r="K158" s="2">
        <v>4.2</v>
      </c>
      <c r="L158" s="2">
        <v>2.6</v>
      </c>
      <c r="M158" s="1">
        <v>16</v>
      </c>
      <c r="N158" s="1">
        <v>3968</v>
      </c>
      <c r="O158" s="1">
        <v>1971</v>
      </c>
      <c r="P158" s="2">
        <v>4.2</v>
      </c>
      <c r="Q158" s="2">
        <v>2.6</v>
      </c>
      <c r="R158" s="2">
        <v>3.4</v>
      </c>
      <c r="S158" s="2">
        <v>3.4</v>
      </c>
      <c r="T158" s="3">
        <v>0</v>
      </c>
      <c r="U158" s="1">
        <v>15</v>
      </c>
      <c r="V158" s="3">
        <v>1.1968000000000001</v>
      </c>
      <c r="W158" s="3">
        <v>1.1968000000000001</v>
      </c>
      <c r="Z158" s="1">
        <v>9</v>
      </c>
      <c r="AA158" s="4">
        <v>7782.8</v>
      </c>
      <c r="AB158" s="3">
        <v>1.0609</v>
      </c>
      <c r="AC158" s="3">
        <v>1.1227</v>
      </c>
      <c r="AD158" s="3">
        <v>1.2251000000000001</v>
      </c>
      <c r="AE158" s="3">
        <v>1.6567000000000001</v>
      </c>
      <c r="AF158" s="3">
        <v>1.6858</v>
      </c>
      <c r="AG158" s="3">
        <v>1.6415</v>
      </c>
      <c r="AH158" s="3">
        <v>1.4625999999999999</v>
      </c>
      <c r="AI158" s="4">
        <v>1156.3399999999999</v>
      </c>
      <c r="AJ158" s="3">
        <v>1.4542999999999999</v>
      </c>
      <c r="AK158" s="4">
        <v>1148.46</v>
      </c>
      <c r="AL158" s="3">
        <v>0.97399999999999998</v>
      </c>
      <c r="AM158" s="4">
        <v>979.05</v>
      </c>
      <c r="AN158" s="3">
        <v>1.2843</v>
      </c>
      <c r="AO158" s="4">
        <v>1063.7</v>
      </c>
    </row>
    <row r="159" spans="1:41" x14ac:dyDescent="0.2">
      <c r="A159" s="1" t="s">
        <v>812</v>
      </c>
      <c r="B159" s="1" t="s">
        <v>813</v>
      </c>
      <c r="C159" s="1" t="s">
        <v>407</v>
      </c>
      <c r="D159" s="1" t="b">
        <v>0</v>
      </c>
      <c r="E159" s="1">
        <v>13</v>
      </c>
      <c r="F159" s="1">
        <v>0</v>
      </c>
      <c r="G159" s="1">
        <v>7619</v>
      </c>
      <c r="H159" s="1">
        <v>3649</v>
      </c>
      <c r="I159" s="1">
        <v>2763</v>
      </c>
      <c r="J159" s="1">
        <v>1304</v>
      </c>
      <c r="K159" s="2">
        <v>2.7</v>
      </c>
      <c r="L159" s="2">
        <v>2.2000000000000002</v>
      </c>
      <c r="M159" s="1">
        <v>13</v>
      </c>
      <c r="N159" s="1">
        <v>2754</v>
      </c>
      <c r="O159" s="1">
        <v>1286</v>
      </c>
      <c r="P159" s="2">
        <v>2.7</v>
      </c>
      <c r="Q159" s="2">
        <v>2.2000000000000002</v>
      </c>
      <c r="R159" s="2">
        <v>2</v>
      </c>
      <c r="S159" s="2">
        <v>2</v>
      </c>
      <c r="T159" s="3">
        <v>0</v>
      </c>
      <c r="U159" s="1">
        <v>13</v>
      </c>
      <c r="V159" s="3">
        <v>0.8306</v>
      </c>
      <c r="W159" s="3">
        <v>0.8306</v>
      </c>
      <c r="Z159" s="1">
        <v>7</v>
      </c>
      <c r="AA159" s="4">
        <v>5292.76</v>
      </c>
      <c r="AB159" s="3">
        <v>0.91</v>
      </c>
      <c r="AC159" s="3">
        <v>0.79830000000000001</v>
      </c>
      <c r="AD159" s="3">
        <v>0.75460000000000005</v>
      </c>
      <c r="AE159" s="3">
        <v>0.71840000000000004</v>
      </c>
      <c r="AF159" s="3">
        <v>0.81079999999999997</v>
      </c>
      <c r="AG159" s="3">
        <v>0.94020000000000004</v>
      </c>
      <c r="AH159" s="3">
        <v>0.85160000000000002</v>
      </c>
      <c r="AI159" s="4">
        <v>1234.3499999999999</v>
      </c>
      <c r="AJ159" s="3">
        <v>0.83430000000000004</v>
      </c>
      <c r="AK159" s="4">
        <v>1207.8800000000001</v>
      </c>
      <c r="AL159" s="3">
        <v>0.97399999999999998</v>
      </c>
      <c r="AM159" s="4">
        <v>1391.28</v>
      </c>
      <c r="AN159" s="3">
        <v>0.89129999999999998</v>
      </c>
      <c r="AO159" s="4">
        <v>1254.95</v>
      </c>
    </row>
    <row r="160" spans="1:41" x14ac:dyDescent="0.2">
      <c r="A160" s="1" t="s">
        <v>814</v>
      </c>
      <c r="B160" s="1" t="s">
        <v>815</v>
      </c>
      <c r="C160" s="1" t="s">
        <v>407</v>
      </c>
      <c r="D160" s="1" t="b">
        <v>0</v>
      </c>
      <c r="E160" s="1">
        <v>20</v>
      </c>
      <c r="F160" s="1">
        <v>0</v>
      </c>
      <c r="G160" s="1">
        <v>11827</v>
      </c>
      <c r="H160" s="1">
        <v>6414</v>
      </c>
      <c r="I160" s="1">
        <v>5077</v>
      </c>
      <c r="J160" s="1">
        <v>2719</v>
      </c>
      <c r="K160" s="2">
        <v>4.0999999999999996</v>
      </c>
      <c r="L160" s="2">
        <v>2.7</v>
      </c>
      <c r="M160" s="1">
        <v>20</v>
      </c>
      <c r="N160" s="1">
        <v>4908</v>
      </c>
      <c r="O160" s="1">
        <v>2241</v>
      </c>
      <c r="P160" s="2">
        <v>4.0999999999999996</v>
      </c>
      <c r="Q160" s="2">
        <v>2.7</v>
      </c>
      <c r="R160" s="2">
        <v>3.3</v>
      </c>
      <c r="S160" s="2">
        <v>3.3</v>
      </c>
      <c r="T160" s="3">
        <v>0</v>
      </c>
      <c r="U160" s="1">
        <v>12</v>
      </c>
      <c r="V160" s="3">
        <v>1.4802999999999999</v>
      </c>
      <c r="W160" s="3">
        <v>1.4802999999999999</v>
      </c>
      <c r="Z160" s="1">
        <v>9</v>
      </c>
      <c r="AA160" s="4">
        <v>10351.86</v>
      </c>
      <c r="AB160" s="3">
        <v>1.4120999999999999</v>
      </c>
      <c r="AC160" s="3">
        <v>1.1890000000000001</v>
      </c>
      <c r="AD160" s="3">
        <v>1.2867999999999999</v>
      </c>
      <c r="AE160" s="3">
        <v>1.4952000000000001</v>
      </c>
      <c r="AF160" s="3">
        <v>1.6697</v>
      </c>
      <c r="AG160" s="3">
        <v>1.9085000000000001</v>
      </c>
      <c r="AH160" s="3">
        <v>1.3875</v>
      </c>
      <c r="AI160" s="4">
        <v>1005.55</v>
      </c>
      <c r="AJ160" s="3">
        <v>1.7668999999999999</v>
      </c>
      <c r="AK160" s="4">
        <v>1211.72</v>
      </c>
      <c r="AL160" s="3">
        <v>1.9369000000000001</v>
      </c>
      <c r="AM160" s="4">
        <v>1095.1600000000001</v>
      </c>
      <c r="AN160" s="3">
        <v>1.5885</v>
      </c>
      <c r="AO160" s="4">
        <v>1355.52</v>
      </c>
    </row>
    <row r="161" spans="1:41" x14ac:dyDescent="0.2">
      <c r="A161" s="1" t="s">
        <v>816</v>
      </c>
      <c r="B161" s="1" t="s">
        <v>817</v>
      </c>
      <c r="C161" s="1" t="s">
        <v>407</v>
      </c>
      <c r="D161" s="1" t="b">
        <v>0</v>
      </c>
      <c r="E161" s="1">
        <v>22</v>
      </c>
      <c r="F161" s="1">
        <v>0</v>
      </c>
      <c r="G161" s="1">
        <v>8701</v>
      </c>
      <c r="H161" s="1">
        <v>4620</v>
      </c>
      <c r="I161" s="1">
        <v>3997</v>
      </c>
      <c r="J161" s="1">
        <v>2027</v>
      </c>
      <c r="K161" s="2">
        <v>3.1</v>
      </c>
      <c r="L161" s="2">
        <v>1.8</v>
      </c>
      <c r="M161" s="1">
        <v>22</v>
      </c>
      <c r="N161" s="1">
        <v>4065</v>
      </c>
      <c r="O161" s="1">
        <v>2066</v>
      </c>
      <c r="P161" s="2">
        <v>3.1</v>
      </c>
      <c r="Q161" s="2">
        <v>1.8</v>
      </c>
      <c r="R161" s="2">
        <v>2.7</v>
      </c>
      <c r="S161" s="2">
        <v>2.7</v>
      </c>
      <c r="T161" s="3">
        <v>0</v>
      </c>
      <c r="U161" s="1">
        <v>15</v>
      </c>
      <c r="V161" s="3">
        <v>1.226</v>
      </c>
      <c r="W161" s="3">
        <v>1.226</v>
      </c>
      <c r="Z161" s="1">
        <v>7</v>
      </c>
      <c r="AA161" s="4">
        <v>7929.38</v>
      </c>
      <c r="AB161" s="3">
        <v>0.85040000000000004</v>
      </c>
      <c r="AC161" s="3">
        <v>0.90280000000000005</v>
      </c>
      <c r="AD161" s="3">
        <v>0.95699999999999996</v>
      </c>
      <c r="AE161" s="3">
        <v>1.0948</v>
      </c>
      <c r="AF161" s="3">
        <v>0.99990000000000001</v>
      </c>
      <c r="AG161" s="3">
        <v>1.2242</v>
      </c>
      <c r="AH161" s="3">
        <v>1.1543000000000001</v>
      </c>
      <c r="AI161" s="4">
        <v>1309.3800000000001</v>
      </c>
      <c r="AJ161" s="3">
        <v>1.129</v>
      </c>
      <c r="AK161" s="4">
        <v>1279.21</v>
      </c>
      <c r="AL161" s="3">
        <v>1.0878000000000001</v>
      </c>
      <c r="AM161" s="4">
        <v>1405.85</v>
      </c>
      <c r="AN161" s="3">
        <v>1.3156000000000001</v>
      </c>
      <c r="AO161" s="4">
        <v>1372.12</v>
      </c>
    </row>
    <row r="162" spans="1:41" x14ac:dyDescent="0.2">
      <c r="A162" s="1" t="s">
        <v>818</v>
      </c>
      <c r="B162" s="1" t="s">
        <v>819</v>
      </c>
      <c r="C162" s="1" t="s">
        <v>410</v>
      </c>
      <c r="D162" s="1" t="b">
        <v>0</v>
      </c>
      <c r="E162" s="1">
        <v>3</v>
      </c>
      <c r="F162" s="1">
        <v>1</v>
      </c>
      <c r="G162" s="1">
        <v>9705</v>
      </c>
      <c r="H162" s="1">
        <v>2622</v>
      </c>
      <c r="I162" s="1">
        <v>6005</v>
      </c>
      <c r="J162" s="1">
        <v>2310</v>
      </c>
      <c r="K162" s="2">
        <v>7.3</v>
      </c>
      <c r="L162" s="2">
        <v>2.6</v>
      </c>
      <c r="M162" s="1">
        <v>3</v>
      </c>
      <c r="N162" s="1">
        <v>6005</v>
      </c>
      <c r="O162" s="1">
        <v>2310</v>
      </c>
      <c r="P162" s="2">
        <v>7.3</v>
      </c>
      <c r="Q162" s="2">
        <v>2.6</v>
      </c>
      <c r="R162" s="2">
        <v>6.9</v>
      </c>
      <c r="S162" s="2">
        <v>2.9</v>
      </c>
      <c r="T162" s="3">
        <v>0</v>
      </c>
      <c r="U162" s="1">
        <v>999</v>
      </c>
      <c r="V162" s="3">
        <v>1.8110999999999999</v>
      </c>
      <c r="W162" s="3">
        <v>1.5432999999999999</v>
      </c>
      <c r="Z162" s="1">
        <v>10</v>
      </c>
      <c r="AA162" s="4">
        <v>13448.47</v>
      </c>
      <c r="AB162" s="3">
        <v>1.0337000000000001</v>
      </c>
      <c r="AC162" s="3">
        <v>1.3747</v>
      </c>
      <c r="AD162" s="3">
        <v>0.75270000000000004</v>
      </c>
      <c r="AE162" s="3">
        <v>1.5114000000000001</v>
      </c>
      <c r="AF162" s="3">
        <v>1.538</v>
      </c>
      <c r="AG162" s="3">
        <v>1.385</v>
      </c>
      <c r="AH162" s="3">
        <v>1.341</v>
      </c>
      <c r="AI162" s="4">
        <v>1345.64</v>
      </c>
      <c r="AJ162" s="3">
        <v>1.3343</v>
      </c>
      <c r="AK162" s="4">
        <v>993.48</v>
      </c>
      <c r="AL162" s="3">
        <v>1.6039000000000001</v>
      </c>
      <c r="AM162" s="4">
        <v>1501.03</v>
      </c>
      <c r="AN162" s="3">
        <v>1.6560999999999999</v>
      </c>
      <c r="AO162" s="4">
        <v>1608.13</v>
      </c>
    </row>
    <row r="163" spans="1:41" x14ac:dyDescent="0.2">
      <c r="A163" s="1" t="s">
        <v>820</v>
      </c>
      <c r="B163" s="1" t="s">
        <v>821</v>
      </c>
      <c r="C163" s="1" t="s">
        <v>410</v>
      </c>
      <c r="D163" s="1" t="b">
        <v>0</v>
      </c>
      <c r="E163" s="1">
        <v>2</v>
      </c>
      <c r="F163" s="1">
        <v>0</v>
      </c>
      <c r="G163" s="1">
        <v>3340</v>
      </c>
      <c r="H163" s="1">
        <v>217</v>
      </c>
      <c r="I163" s="1">
        <v>1678</v>
      </c>
      <c r="J163" s="1">
        <v>137</v>
      </c>
      <c r="K163" s="2">
        <v>1.5</v>
      </c>
      <c r="L163" s="2">
        <v>0.5</v>
      </c>
      <c r="M163" s="1">
        <v>2</v>
      </c>
      <c r="N163" s="1">
        <v>1678</v>
      </c>
      <c r="O163" s="1">
        <v>137</v>
      </c>
      <c r="P163" s="2">
        <v>1.5</v>
      </c>
      <c r="Q163" s="2">
        <v>0.5</v>
      </c>
      <c r="R163" s="2">
        <v>1.4</v>
      </c>
      <c r="S163" s="2">
        <v>1.6</v>
      </c>
      <c r="T163" s="3">
        <v>0</v>
      </c>
      <c r="U163" s="1">
        <v>999</v>
      </c>
      <c r="V163" s="3">
        <v>0.50609999999999999</v>
      </c>
      <c r="W163" s="3">
        <v>0.96679999999999999</v>
      </c>
      <c r="Z163" s="1">
        <v>5</v>
      </c>
      <c r="AA163" s="4">
        <v>6236.56</v>
      </c>
      <c r="AB163" s="3">
        <v>0.81059999999999999</v>
      </c>
      <c r="AC163" s="3">
        <v>0.86680000000000001</v>
      </c>
      <c r="AD163" s="3">
        <v>0.75270000000000004</v>
      </c>
      <c r="AE163" s="3">
        <v>0.67610000000000003</v>
      </c>
      <c r="AF163" s="3">
        <v>0.94679999999999997</v>
      </c>
      <c r="AG163" s="3">
        <v>0.90790000000000004</v>
      </c>
      <c r="AH163" s="3">
        <v>0.97409999999999997</v>
      </c>
      <c r="AI163" s="4">
        <v>1694.28</v>
      </c>
      <c r="AJ163" s="3">
        <v>0.95079999999999998</v>
      </c>
      <c r="AK163" s="4">
        <v>1651.86</v>
      </c>
      <c r="AL163" s="3">
        <v>1.0687</v>
      </c>
      <c r="AM163" s="4">
        <v>1812.78</v>
      </c>
      <c r="AN163" s="3">
        <v>1.0375000000000001</v>
      </c>
      <c r="AO163" s="4">
        <v>1826</v>
      </c>
    </row>
    <row r="164" spans="1:41" x14ac:dyDescent="0.2">
      <c r="A164" s="1" t="s">
        <v>822</v>
      </c>
      <c r="B164" s="1" t="s">
        <v>823</v>
      </c>
      <c r="C164" s="1" t="s">
        <v>410</v>
      </c>
      <c r="D164" s="1" t="b">
        <v>0</v>
      </c>
      <c r="E164" s="1">
        <v>13</v>
      </c>
      <c r="F164" s="1">
        <v>0</v>
      </c>
      <c r="G164" s="1">
        <v>7483</v>
      </c>
      <c r="H164" s="1">
        <v>4238</v>
      </c>
      <c r="I164" s="1">
        <v>3069</v>
      </c>
      <c r="J164" s="1">
        <v>2234</v>
      </c>
      <c r="K164" s="2">
        <v>2.2000000000000002</v>
      </c>
      <c r="L164" s="2">
        <v>2.2999999999999998</v>
      </c>
      <c r="M164" s="1">
        <v>13</v>
      </c>
      <c r="N164" s="1">
        <v>2887</v>
      </c>
      <c r="O164" s="1">
        <v>1717</v>
      </c>
      <c r="P164" s="2">
        <v>2.2000000000000002</v>
      </c>
      <c r="Q164" s="2">
        <v>2.2999999999999998</v>
      </c>
      <c r="R164" s="2">
        <v>1.7</v>
      </c>
      <c r="S164" s="2">
        <v>1.9</v>
      </c>
      <c r="T164" s="3">
        <v>0</v>
      </c>
      <c r="U164" s="1">
        <v>21</v>
      </c>
      <c r="V164" s="3">
        <v>0.87070000000000003</v>
      </c>
      <c r="W164" s="3">
        <v>1.5385</v>
      </c>
      <c r="Z164" s="1">
        <v>15</v>
      </c>
      <c r="AA164" s="4">
        <v>27592.22</v>
      </c>
      <c r="AB164" s="3">
        <v>0.69630000000000003</v>
      </c>
      <c r="AC164" s="3">
        <v>0.6351</v>
      </c>
      <c r="AD164" s="3">
        <v>1.1567000000000001</v>
      </c>
      <c r="AE164" s="3">
        <v>1.3263</v>
      </c>
      <c r="AF164" s="3">
        <v>1.4742</v>
      </c>
      <c r="AG164" s="3">
        <v>1.7076</v>
      </c>
      <c r="AH164" s="3">
        <v>0.65949999999999998</v>
      </c>
      <c r="AI164" s="4">
        <v>1147.0899999999999</v>
      </c>
      <c r="AJ164" s="3">
        <v>0.65849999999999997</v>
      </c>
      <c r="AK164" s="4">
        <v>1072.53</v>
      </c>
      <c r="AL164" s="3">
        <v>0.8196</v>
      </c>
      <c r="AM164" s="4">
        <v>1170.73</v>
      </c>
      <c r="AN164" s="3">
        <v>1.651</v>
      </c>
      <c r="AO164" s="4">
        <v>2446.96</v>
      </c>
    </row>
    <row r="165" spans="1:41" x14ac:dyDescent="0.2">
      <c r="A165" s="1" t="s">
        <v>824</v>
      </c>
      <c r="B165" s="1" t="s">
        <v>825</v>
      </c>
      <c r="C165" s="1" t="s">
        <v>407</v>
      </c>
      <c r="D165" s="1" t="b">
        <v>0</v>
      </c>
      <c r="E165" s="1">
        <v>29</v>
      </c>
      <c r="F165" s="1">
        <v>0</v>
      </c>
      <c r="G165" s="1">
        <v>17461</v>
      </c>
      <c r="H165" s="1">
        <v>9740</v>
      </c>
      <c r="I165" s="1">
        <v>6800</v>
      </c>
      <c r="J165" s="1">
        <v>3939</v>
      </c>
      <c r="K165" s="2">
        <v>7.2</v>
      </c>
      <c r="L165" s="2">
        <v>3.6</v>
      </c>
      <c r="M165" s="1">
        <v>29</v>
      </c>
      <c r="N165" s="1">
        <v>6659</v>
      </c>
      <c r="O165" s="1">
        <v>3541</v>
      </c>
      <c r="P165" s="2">
        <v>7.2</v>
      </c>
      <c r="Q165" s="2">
        <v>3.6</v>
      </c>
      <c r="R165" s="2">
        <v>6.3</v>
      </c>
      <c r="S165" s="2">
        <v>6.3</v>
      </c>
      <c r="T165" s="3">
        <v>0</v>
      </c>
      <c r="U165" s="1">
        <v>17</v>
      </c>
      <c r="V165" s="3">
        <v>2.0084</v>
      </c>
      <c r="W165" s="3">
        <v>2.0084</v>
      </c>
      <c r="Z165" s="1">
        <v>14</v>
      </c>
      <c r="AA165" s="4">
        <v>14441.66</v>
      </c>
      <c r="AB165" s="3">
        <v>2.3134000000000001</v>
      </c>
      <c r="AC165" s="3">
        <v>2.2823000000000002</v>
      </c>
      <c r="AD165" s="3">
        <v>2.3184999999999998</v>
      </c>
      <c r="AE165" s="3">
        <v>2.0238</v>
      </c>
      <c r="AF165" s="3">
        <v>2.9116</v>
      </c>
      <c r="AG165" s="3">
        <v>2.5636000000000001</v>
      </c>
      <c r="AH165" s="3">
        <v>2.3984000000000001</v>
      </c>
      <c r="AI165" s="4">
        <v>857.18</v>
      </c>
      <c r="AJ165" s="3">
        <v>2.2603</v>
      </c>
      <c r="AK165" s="4">
        <v>879.16</v>
      </c>
      <c r="AL165" s="3">
        <v>2.1457999999999999</v>
      </c>
      <c r="AM165" s="4">
        <v>924.4</v>
      </c>
      <c r="AN165" s="3">
        <v>2.1551999999999998</v>
      </c>
      <c r="AO165" s="4">
        <v>963.34</v>
      </c>
    </row>
    <row r="166" spans="1:41" x14ac:dyDescent="0.2">
      <c r="A166" s="1" t="s">
        <v>826</v>
      </c>
      <c r="B166" s="1" t="s">
        <v>827</v>
      </c>
      <c r="C166" s="1" t="s">
        <v>407</v>
      </c>
      <c r="D166" s="1" t="b">
        <v>0</v>
      </c>
      <c r="E166" s="1">
        <v>30</v>
      </c>
      <c r="F166" s="1">
        <v>0</v>
      </c>
      <c r="G166" s="1">
        <v>11564</v>
      </c>
      <c r="H166" s="1">
        <v>5455</v>
      </c>
      <c r="I166" s="1">
        <v>4836</v>
      </c>
      <c r="J166" s="1">
        <v>2105</v>
      </c>
      <c r="K166" s="2">
        <v>4.4000000000000004</v>
      </c>
      <c r="L166" s="2">
        <v>2</v>
      </c>
      <c r="M166" s="1">
        <v>30</v>
      </c>
      <c r="N166" s="1">
        <v>4696</v>
      </c>
      <c r="O166" s="1">
        <v>1637</v>
      </c>
      <c r="P166" s="2">
        <v>4.4000000000000004</v>
      </c>
      <c r="Q166" s="2">
        <v>2</v>
      </c>
      <c r="R166" s="2">
        <v>4</v>
      </c>
      <c r="S166" s="2">
        <v>4</v>
      </c>
      <c r="T166" s="3">
        <v>0</v>
      </c>
      <c r="U166" s="1">
        <v>7</v>
      </c>
      <c r="V166" s="3">
        <v>1.4162999999999999</v>
      </c>
      <c r="W166" s="3">
        <v>1.4162999999999999</v>
      </c>
      <c r="Z166" s="1">
        <v>8</v>
      </c>
      <c r="AA166" s="4">
        <v>8919.7000000000007</v>
      </c>
      <c r="AB166" s="3">
        <v>1.4916</v>
      </c>
      <c r="AC166" s="3">
        <v>1.4594</v>
      </c>
      <c r="AD166" s="3">
        <v>1.4734</v>
      </c>
      <c r="AE166" s="3">
        <v>1.4719</v>
      </c>
      <c r="AF166" s="3">
        <v>1.6133</v>
      </c>
      <c r="AG166" s="3">
        <v>1.4664999999999999</v>
      </c>
      <c r="AH166" s="3">
        <v>1.6698999999999999</v>
      </c>
      <c r="AI166" s="4">
        <v>907.66</v>
      </c>
      <c r="AJ166" s="3">
        <v>1.6444000000000001</v>
      </c>
      <c r="AK166" s="4">
        <v>996.58</v>
      </c>
      <c r="AL166" s="3">
        <v>1.3429</v>
      </c>
      <c r="AM166" s="4">
        <v>1041.32</v>
      </c>
      <c r="AN166" s="3">
        <v>1.5198</v>
      </c>
      <c r="AO166" s="4">
        <v>1069.94</v>
      </c>
    </row>
    <row r="167" spans="1:41" x14ac:dyDescent="0.2">
      <c r="A167" s="1" t="s">
        <v>828</v>
      </c>
      <c r="B167" s="1" t="s">
        <v>829</v>
      </c>
      <c r="C167" s="1" t="s">
        <v>407</v>
      </c>
      <c r="D167" s="1" t="b">
        <v>0</v>
      </c>
      <c r="E167" s="1">
        <v>31</v>
      </c>
      <c r="F167" s="1">
        <v>0</v>
      </c>
      <c r="G167" s="1">
        <v>9670</v>
      </c>
      <c r="H167" s="1">
        <v>6046</v>
      </c>
      <c r="I167" s="1">
        <v>3952</v>
      </c>
      <c r="J167" s="1">
        <v>1968</v>
      </c>
      <c r="K167" s="2">
        <v>3.4</v>
      </c>
      <c r="L167" s="2">
        <v>2.2000000000000002</v>
      </c>
      <c r="M167" s="1">
        <v>31</v>
      </c>
      <c r="N167" s="1">
        <v>3969</v>
      </c>
      <c r="O167" s="1">
        <v>1965</v>
      </c>
      <c r="P167" s="2">
        <v>3.4</v>
      </c>
      <c r="Q167" s="2">
        <v>2.2000000000000002</v>
      </c>
      <c r="R167" s="2">
        <v>2.8</v>
      </c>
      <c r="S167" s="2">
        <v>2.8</v>
      </c>
      <c r="T167" s="3">
        <v>0</v>
      </c>
      <c r="U167" s="1">
        <v>14</v>
      </c>
      <c r="V167" s="3">
        <v>1.1971000000000001</v>
      </c>
      <c r="W167" s="3">
        <v>1.1971000000000001</v>
      </c>
      <c r="Z167" s="1">
        <v>8</v>
      </c>
      <c r="AA167" s="4">
        <v>7769.92</v>
      </c>
      <c r="AB167" s="3">
        <v>1.2515000000000001</v>
      </c>
      <c r="AC167" s="3">
        <v>1.1365000000000001</v>
      </c>
      <c r="AD167" s="3">
        <v>1.1334</v>
      </c>
      <c r="AE167" s="3">
        <v>1.0782</v>
      </c>
      <c r="AF167" s="3">
        <v>1.4053</v>
      </c>
      <c r="AG167" s="3">
        <v>1.6207</v>
      </c>
      <c r="AH167" s="3">
        <v>1.2154</v>
      </c>
      <c r="AI167" s="4">
        <v>1174.44</v>
      </c>
      <c r="AJ167" s="3">
        <v>1.2496</v>
      </c>
      <c r="AK167" s="4">
        <v>1163.02</v>
      </c>
      <c r="AL167" s="3">
        <v>1.3261000000000001</v>
      </c>
      <c r="AM167" s="4">
        <v>1285.3699999999999</v>
      </c>
      <c r="AN167" s="3">
        <v>1.2846</v>
      </c>
      <c r="AO167" s="4">
        <v>1291.94</v>
      </c>
    </row>
    <row r="168" spans="1:41" x14ac:dyDescent="0.2">
      <c r="A168" s="1" t="s">
        <v>830</v>
      </c>
      <c r="B168" s="1" t="s">
        <v>831</v>
      </c>
      <c r="C168" s="1" t="s">
        <v>407</v>
      </c>
      <c r="D168" s="1" t="b">
        <v>0</v>
      </c>
      <c r="E168" s="1">
        <v>102</v>
      </c>
      <c r="F168" s="1">
        <v>0</v>
      </c>
      <c r="G168" s="1">
        <v>7068</v>
      </c>
      <c r="H168" s="1">
        <v>4607</v>
      </c>
      <c r="I168" s="1">
        <v>3040</v>
      </c>
      <c r="J168" s="1">
        <v>1291</v>
      </c>
      <c r="K168" s="2">
        <v>2.1</v>
      </c>
      <c r="L168" s="2">
        <v>1.6</v>
      </c>
      <c r="M168" s="1">
        <v>102</v>
      </c>
      <c r="N168" s="1">
        <v>2985</v>
      </c>
      <c r="O168" s="1">
        <v>1105</v>
      </c>
      <c r="P168" s="2">
        <v>2.1</v>
      </c>
      <c r="Q168" s="2">
        <v>1.6</v>
      </c>
      <c r="R168" s="2">
        <v>1.8</v>
      </c>
      <c r="S168" s="2">
        <v>1.8</v>
      </c>
      <c r="T168" s="3">
        <v>0</v>
      </c>
      <c r="U168" s="1">
        <v>8</v>
      </c>
      <c r="V168" s="3">
        <v>0.90029999999999999</v>
      </c>
      <c r="W168" s="3">
        <v>0.90029999999999999</v>
      </c>
      <c r="Z168" s="1">
        <v>5</v>
      </c>
      <c r="AA168" s="4">
        <v>5544.54</v>
      </c>
      <c r="AB168" s="3">
        <v>0.92010000000000003</v>
      </c>
      <c r="AC168" s="3">
        <v>0.8589</v>
      </c>
      <c r="AD168" s="3">
        <v>0.81869999999999998</v>
      </c>
      <c r="AE168" s="3">
        <v>0.82499999999999996</v>
      </c>
      <c r="AF168" s="3">
        <v>0.8458</v>
      </c>
      <c r="AG168" s="3">
        <v>0.90539999999999998</v>
      </c>
      <c r="AH168" s="3">
        <v>0.94469999999999998</v>
      </c>
      <c r="AI168" s="4">
        <v>1232.3599999999999</v>
      </c>
      <c r="AJ168" s="3">
        <v>0.90569999999999995</v>
      </c>
      <c r="AK168" s="4">
        <v>1311.25</v>
      </c>
      <c r="AL168" s="3">
        <v>0.91839999999999999</v>
      </c>
      <c r="AM168" s="4">
        <v>1311.86</v>
      </c>
      <c r="AN168" s="3">
        <v>0.96609999999999996</v>
      </c>
      <c r="AO168" s="4">
        <v>1511.41</v>
      </c>
    </row>
    <row r="169" spans="1:41" x14ac:dyDescent="0.2">
      <c r="A169" s="1" t="s">
        <v>832</v>
      </c>
      <c r="B169" s="1" t="s">
        <v>833</v>
      </c>
      <c r="C169" s="1" t="s">
        <v>410</v>
      </c>
      <c r="D169" s="1" t="b">
        <v>0</v>
      </c>
      <c r="E169" s="1">
        <v>4</v>
      </c>
      <c r="F169" s="1">
        <v>0</v>
      </c>
      <c r="G169" s="1">
        <v>27281</v>
      </c>
      <c r="H169" s="1">
        <v>22978</v>
      </c>
      <c r="I169" s="1">
        <v>8466</v>
      </c>
      <c r="J169" s="1">
        <v>5136</v>
      </c>
      <c r="K169" s="2">
        <v>7.3</v>
      </c>
      <c r="L169" s="2">
        <v>3.1</v>
      </c>
      <c r="M169" s="1">
        <v>4</v>
      </c>
      <c r="N169" s="1">
        <v>8466</v>
      </c>
      <c r="O169" s="1">
        <v>5136</v>
      </c>
      <c r="P169" s="2">
        <v>7.3</v>
      </c>
      <c r="Q169" s="2">
        <v>3.1</v>
      </c>
      <c r="R169" s="2">
        <v>6.2</v>
      </c>
      <c r="S169" s="2">
        <v>2.7</v>
      </c>
      <c r="T169" s="3">
        <v>0</v>
      </c>
      <c r="U169" s="1">
        <v>999</v>
      </c>
      <c r="V169" s="3">
        <v>2.5533999999999999</v>
      </c>
      <c r="W169" s="3">
        <v>1.6221000000000001</v>
      </c>
      <c r="Z169" s="1">
        <v>8</v>
      </c>
      <c r="AA169" s="4">
        <v>12796.36</v>
      </c>
      <c r="AB169" s="3">
        <v>3.6362999999999999</v>
      </c>
      <c r="AC169" s="3">
        <v>1.5789</v>
      </c>
      <c r="AD169" s="3">
        <v>1.6092</v>
      </c>
      <c r="AE169" s="3">
        <v>1.9866999999999999</v>
      </c>
      <c r="AF169" s="3">
        <v>2.2492000000000001</v>
      </c>
      <c r="AG169" s="3">
        <v>1.9488000000000001</v>
      </c>
      <c r="AH169" s="3">
        <v>2.0771999999999999</v>
      </c>
      <c r="AI169" s="4">
        <v>1548.4</v>
      </c>
      <c r="AJ169" s="3">
        <v>2.0028000000000001</v>
      </c>
      <c r="AK169" s="4">
        <v>1631.03</v>
      </c>
      <c r="AL169" s="3">
        <v>2.2618</v>
      </c>
      <c r="AM169" s="4">
        <v>1805.45</v>
      </c>
      <c r="AN169" s="3">
        <v>1.7406999999999999</v>
      </c>
      <c r="AO169" s="4">
        <v>1815.49</v>
      </c>
    </row>
    <row r="170" spans="1:41" x14ac:dyDescent="0.2">
      <c r="A170" s="1" t="s">
        <v>834</v>
      </c>
      <c r="B170" s="1" t="s">
        <v>835</v>
      </c>
      <c r="C170" s="1" t="s">
        <v>410</v>
      </c>
      <c r="D170" s="1" t="b">
        <v>0</v>
      </c>
      <c r="E170" s="1">
        <v>3</v>
      </c>
      <c r="F170" s="1">
        <v>1</v>
      </c>
      <c r="G170" s="1">
        <v>13007</v>
      </c>
      <c r="H170" s="1">
        <v>3808</v>
      </c>
      <c r="I170" s="1">
        <v>2576</v>
      </c>
      <c r="J170" s="1">
        <v>707</v>
      </c>
      <c r="K170" s="2">
        <v>2</v>
      </c>
      <c r="L170" s="2">
        <v>0.8</v>
      </c>
      <c r="M170" s="1">
        <v>3</v>
      </c>
      <c r="N170" s="1">
        <v>2576</v>
      </c>
      <c r="O170" s="1">
        <v>707</v>
      </c>
      <c r="P170" s="2">
        <v>2</v>
      </c>
      <c r="Q170" s="2">
        <v>0.8</v>
      </c>
      <c r="R170" s="2">
        <v>1.8</v>
      </c>
      <c r="S170" s="2">
        <v>1.8</v>
      </c>
      <c r="T170" s="3">
        <v>0</v>
      </c>
      <c r="U170" s="1">
        <v>999</v>
      </c>
      <c r="V170" s="3">
        <v>0.77690000000000003</v>
      </c>
      <c r="W170" s="3">
        <v>1.3032999999999999</v>
      </c>
      <c r="Z170" s="1">
        <v>5</v>
      </c>
      <c r="AA170" s="4">
        <v>9692.8799999999992</v>
      </c>
      <c r="AB170" s="3">
        <v>1.0696000000000001</v>
      </c>
      <c r="AC170" s="3">
        <v>0.77400000000000002</v>
      </c>
      <c r="AD170" s="3">
        <v>1.0946</v>
      </c>
      <c r="AE170" s="3">
        <v>0.629</v>
      </c>
      <c r="AF170" s="3">
        <v>1.4151</v>
      </c>
      <c r="AG170" s="3">
        <v>1.2464999999999999</v>
      </c>
      <c r="AH170" s="3">
        <v>1.2291000000000001</v>
      </c>
      <c r="AI170" s="4">
        <v>1527.01</v>
      </c>
      <c r="AJ170" s="3">
        <v>1.2267999999999999</v>
      </c>
      <c r="AK170" s="4">
        <v>1598.52</v>
      </c>
      <c r="AL170" s="3">
        <v>1.3667</v>
      </c>
      <c r="AM170" s="4">
        <v>1952.22</v>
      </c>
      <c r="AN170" s="3">
        <v>1.3986000000000001</v>
      </c>
      <c r="AO170" s="4">
        <v>2188.0300000000002</v>
      </c>
    </row>
    <row r="171" spans="1:41" x14ac:dyDescent="0.2">
      <c r="A171" s="1" t="s">
        <v>836</v>
      </c>
      <c r="B171" s="1" t="s">
        <v>837</v>
      </c>
      <c r="C171" s="1" t="s">
        <v>410</v>
      </c>
      <c r="D171" s="1" t="b">
        <v>0</v>
      </c>
      <c r="E171" s="1">
        <v>14</v>
      </c>
      <c r="F171" s="1">
        <v>0</v>
      </c>
      <c r="G171" s="1">
        <v>26567</v>
      </c>
      <c r="H171" s="1">
        <v>30268</v>
      </c>
      <c r="I171" s="1">
        <v>10256</v>
      </c>
      <c r="J171" s="1">
        <v>12642</v>
      </c>
      <c r="K171" s="2">
        <v>8.5</v>
      </c>
      <c r="L171" s="2">
        <v>7.3</v>
      </c>
      <c r="M171" s="1">
        <v>14</v>
      </c>
      <c r="N171" s="1">
        <v>9100</v>
      </c>
      <c r="O171" s="1">
        <v>9114</v>
      </c>
      <c r="P171" s="2">
        <v>8.5</v>
      </c>
      <c r="Q171" s="2">
        <v>7.3</v>
      </c>
      <c r="R171" s="2">
        <v>6.1</v>
      </c>
      <c r="S171" s="2">
        <v>6.6</v>
      </c>
      <c r="T171" s="3">
        <v>0</v>
      </c>
      <c r="U171" s="1">
        <v>59</v>
      </c>
      <c r="V171" s="3">
        <v>2.7446000000000002</v>
      </c>
      <c r="W171" s="3">
        <v>3.7382</v>
      </c>
      <c r="Z171" s="1">
        <v>27</v>
      </c>
      <c r="AA171" s="4">
        <v>41416.400000000001</v>
      </c>
      <c r="AB171" s="3">
        <v>3.1379999999999999</v>
      </c>
      <c r="AC171" s="3">
        <v>3.8683999999999998</v>
      </c>
      <c r="AD171" s="3">
        <v>1.8274999999999999</v>
      </c>
      <c r="AE171" s="3">
        <v>3.9979</v>
      </c>
      <c r="AF171" s="3">
        <v>4.0682999999999998</v>
      </c>
      <c r="AG171" s="3">
        <v>3.8818000000000001</v>
      </c>
      <c r="AH171" s="3">
        <v>3.6009000000000002</v>
      </c>
      <c r="AI171" s="4">
        <v>1236.1500000000001</v>
      </c>
      <c r="AJ171" s="3">
        <v>3.4971999999999999</v>
      </c>
      <c r="AK171" s="4">
        <v>1248.45</v>
      </c>
      <c r="AL171" s="3">
        <v>3.9826000000000001</v>
      </c>
      <c r="AM171" s="4">
        <v>1589.53</v>
      </c>
      <c r="AN171" s="3">
        <v>4.0114999999999998</v>
      </c>
      <c r="AO171" s="4">
        <v>1711.57</v>
      </c>
    </row>
    <row r="172" spans="1:41" x14ac:dyDescent="0.2">
      <c r="A172" s="1" t="s">
        <v>838</v>
      </c>
      <c r="B172" s="1" t="s">
        <v>839</v>
      </c>
      <c r="C172" s="1" t="s">
        <v>407</v>
      </c>
      <c r="D172" s="1" t="b">
        <v>0</v>
      </c>
      <c r="E172" s="1">
        <v>5</v>
      </c>
      <c r="F172" s="1">
        <v>0</v>
      </c>
      <c r="G172" s="1">
        <v>14652</v>
      </c>
      <c r="H172" s="1">
        <v>5804</v>
      </c>
      <c r="I172" s="1">
        <v>5847</v>
      </c>
      <c r="J172" s="1">
        <v>1289</v>
      </c>
      <c r="K172" s="2">
        <v>5.2</v>
      </c>
      <c r="L172" s="2">
        <v>1.9</v>
      </c>
      <c r="M172" s="1">
        <v>5</v>
      </c>
      <c r="N172" s="1">
        <v>5847</v>
      </c>
      <c r="O172" s="1">
        <v>1289</v>
      </c>
      <c r="P172" s="2">
        <v>5.2</v>
      </c>
      <c r="Q172" s="2">
        <v>1.9</v>
      </c>
      <c r="R172" s="2">
        <v>4.7</v>
      </c>
      <c r="S172" s="2">
        <v>4.7</v>
      </c>
      <c r="T172" s="3">
        <v>0</v>
      </c>
      <c r="U172" s="1">
        <v>3</v>
      </c>
      <c r="V172" s="3">
        <v>1.7635000000000001</v>
      </c>
      <c r="W172" s="3">
        <v>1.7635000000000001</v>
      </c>
      <c r="Z172" s="1">
        <v>9</v>
      </c>
      <c r="AA172" s="4">
        <v>8347.66</v>
      </c>
      <c r="AB172" s="3">
        <v>1.1781999999999999</v>
      </c>
      <c r="AC172" s="3">
        <v>1.4275</v>
      </c>
      <c r="AD172" s="3">
        <v>1.3715999999999999</v>
      </c>
      <c r="AE172" s="3">
        <v>1.0965</v>
      </c>
      <c r="AF172" s="3">
        <v>1.1595</v>
      </c>
      <c r="AG172" s="3">
        <v>1.6109</v>
      </c>
      <c r="AH172" s="3">
        <v>1.6215999999999999</v>
      </c>
      <c r="AI172" s="4">
        <v>1322.11</v>
      </c>
      <c r="AJ172" s="3">
        <v>1.5783</v>
      </c>
      <c r="AK172" s="4">
        <v>1326.79</v>
      </c>
      <c r="AL172" s="3">
        <v>1.6858</v>
      </c>
      <c r="AM172" s="4">
        <v>1525.09</v>
      </c>
      <c r="AN172" s="3">
        <v>1.8924000000000001</v>
      </c>
      <c r="AO172" s="4">
        <v>1133.83</v>
      </c>
    </row>
    <row r="173" spans="1:41" x14ac:dyDescent="0.2">
      <c r="A173" s="1" t="s">
        <v>840</v>
      </c>
      <c r="B173" s="1" t="s">
        <v>841</v>
      </c>
      <c r="C173" s="1" t="s">
        <v>410</v>
      </c>
      <c r="D173" s="1" t="b">
        <v>0</v>
      </c>
      <c r="E173" s="1">
        <v>27</v>
      </c>
      <c r="F173" s="1">
        <v>0</v>
      </c>
      <c r="G173" s="1">
        <v>15424</v>
      </c>
      <c r="H173" s="1">
        <v>13093</v>
      </c>
      <c r="I173" s="1">
        <v>6628</v>
      </c>
      <c r="J173" s="1">
        <v>5295</v>
      </c>
      <c r="K173" s="2">
        <v>7.5</v>
      </c>
      <c r="L173" s="2">
        <v>6.9</v>
      </c>
      <c r="M173" s="1">
        <v>27</v>
      </c>
      <c r="N173" s="1">
        <v>6578</v>
      </c>
      <c r="O173" s="1">
        <v>5151</v>
      </c>
      <c r="P173" s="2">
        <v>7.5</v>
      </c>
      <c r="Q173" s="2">
        <v>6.9</v>
      </c>
      <c r="R173" s="2">
        <v>5</v>
      </c>
      <c r="S173" s="2">
        <v>4.7</v>
      </c>
      <c r="T173" s="3">
        <v>0</v>
      </c>
      <c r="U173" s="1">
        <v>36</v>
      </c>
      <c r="V173" s="3">
        <v>1.984</v>
      </c>
      <c r="W173" s="3">
        <v>1.7393000000000001</v>
      </c>
      <c r="Z173" s="1">
        <v>19</v>
      </c>
      <c r="AA173" s="4">
        <v>17326.12</v>
      </c>
      <c r="AB173" s="3">
        <v>2.4350999999999998</v>
      </c>
      <c r="AC173" s="3">
        <v>1.7285999999999999</v>
      </c>
      <c r="AD173" s="3">
        <v>1.5045999999999999</v>
      </c>
      <c r="AE173" s="3">
        <v>1.3002</v>
      </c>
      <c r="AF173" s="3">
        <v>1.1715</v>
      </c>
      <c r="AG173" s="3">
        <v>2.3839999999999999</v>
      </c>
      <c r="AH173" s="3">
        <v>1.6926000000000001</v>
      </c>
      <c r="AI173" s="4">
        <v>849.23</v>
      </c>
      <c r="AJ173" s="3">
        <v>1.8706</v>
      </c>
      <c r="AK173" s="4">
        <v>955.84</v>
      </c>
      <c r="AL173" s="3">
        <v>1.8806</v>
      </c>
      <c r="AM173" s="4">
        <v>1041.6199999999999</v>
      </c>
      <c r="AN173" s="3">
        <v>1.8664000000000001</v>
      </c>
      <c r="AO173" s="4">
        <v>1118.25</v>
      </c>
    </row>
    <row r="174" spans="1:41" x14ac:dyDescent="0.2">
      <c r="A174" s="1" t="s">
        <v>842</v>
      </c>
      <c r="B174" s="1" t="s">
        <v>843</v>
      </c>
      <c r="C174" s="1" t="s">
        <v>410</v>
      </c>
      <c r="D174" s="1" t="b">
        <v>0</v>
      </c>
      <c r="E174" s="1">
        <v>3</v>
      </c>
      <c r="F174" s="1">
        <v>0</v>
      </c>
      <c r="G174" s="1">
        <v>4047</v>
      </c>
      <c r="H174" s="1">
        <v>2793</v>
      </c>
      <c r="I174" s="1">
        <v>2025</v>
      </c>
      <c r="J174" s="1">
        <v>1481</v>
      </c>
      <c r="K174" s="2">
        <v>3</v>
      </c>
      <c r="L174" s="2">
        <v>2.8</v>
      </c>
      <c r="M174" s="1">
        <v>3</v>
      </c>
      <c r="N174" s="1">
        <v>2025</v>
      </c>
      <c r="O174" s="1">
        <v>1481</v>
      </c>
      <c r="P174" s="2">
        <v>3</v>
      </c>
      <c r="Q174" s="2">
        <v>2.8</v>
      </c>
      <c r="R174" s="2">
        <v>1.9</v>
      </c>
      <c r="S174" s="2">
        <v>2.6</v>
      </c>
      <c r="T174" s="3">
        <v>0</v>
      </c>
      <c r="U174" s="1">
        <v>999</v>
      </c>
      <c r="V174" s="3">
        <v>0.61080000000000001</v>
      </c>
      <c r="W174" s="3">
        <v>1.0150999999999999</v>
      </c>
      <c r="Z174" s="1">
        <v>11</v>
      </c>
      <c r="AA174" s="4">
        <v>9070.7999999999993</v>
      </c>
      <c r="AB174" s="3">
        <v>1.4295</v>
      </c>
      <c r="AC174" s="3">
        <v>1.0155000000000001</v>
      </c>
      <c r="AD174" s="3">
        <v>0.79620000000000002</v>
      </c>
      <c r="AE174" s="3">
        <v>1.1507000000000001</v>
      </c>
      <c r="AF174" s="3">
        <v>1.1715</v>
      </c>
      <c r="AG174" s="3">
        <v>1.3962000000000001</v>
      </c>
      <c r="AH174" s="3">
        <v>0.98350000000000004</v>
      </c>
      <c r="AI174" s="4">
        <v>950.35</v>
      </c>
      <c r="AJ174" s="3">
        <v>0.91259999999999997</v>
      </c>
      <c r="AK174" s="4">
        <v>951.29</v>
      </c>
      <c r="AL174" s="3">
        <v>1.0885</v>
      </c>
      <c r="AM174" s="4">
        <v>1181.68</v>
      </c>
      <c r="AN174" s="3">
        <v>1.0892999999999999</v>
      </c>
      <c r="AO174" s="4">
        <v>1179.8</v>
      </c>
    </row>
    <row r="175" spans="1:41" x14ac:dyDescent="0.2">
      <c r="A175" s="1" t="s">
        <v>844</v>
      </c>
      <c r="B175" s="1" t="s">
        <v>845</v>
      </c>
      <c r="C175" s="1" t="s">
        <v>407</v>
      </c>
      <c r="D175" s="1" t="b">
        <v>0</v>
      </c>
      <c r="E175" s="1">
        <v>136</v>
      </c>
      <c r="F175" s="1">
        <v>7</v>
      </c>
      <c r="G175" s="1">
        <v>9946</v>
      </c>
      <c r="H175" s="1">
        <v>10496</v>
      </c>
      <c r="I175" s="1">
        <v>3983</v>
      </c>
      <c r="J175" s="1">
        <v>3449</v>
      </c>
      <c r="K175" s="2">
        <v>3.9</v>
      </c>
      <c r="L175" s="2">
        <v>3</v>
      </c>
      <c r="M175" s="1">
        <v>136</v>
      </c>
      <c r="N175" s="1">
        <v>3786</v>
      </c>
      <c r="O175" s="1">
        <v>2583</v>
      </c>
      <c r="P175" s="2">
        <v>3.9</v>
      </c>
      <c r="Q175" s="2">
        <v>3</v>
      </c>
      <c r="R175" s="2">
        <v>3.1</v>
      </c>
      <c r="S175" s="2">
        <v>3.1</v>
      </c>
      <c r="T175" s="3">
        <v>0</v>
      </c>
      <c r="U175" s="1">
        <v>27</v>
      </c>
      <c r="V175" s="3">
        <v>1.1418999999999999</v>
      </c>
      <c r="W175" s="3">
        <v>1.1418999999999999</v>
      </c>
      <c r="Z175" s="1">
        <v>10</v>
      </c>
      <c r="AA175" s="4">
        <v>10674.06</v>
      </c>
      <c r="AB175" s="3">
        <v>1.1820999999999999</v>
      </c>
      <c r="AC175" s="3">
        <v>1.3240000000000001</v>
      </c>
      <c r="AD175" s="3">
        <v>1.2204999999999999</v>
      </c>
      <c r="AE175" s="3">
        <v>1.2233000000000001</v>
      </c>
      <c r="AF175" s="3">
        <v>1.1932</v>
      </c>
      <c r="AG175" s="3">
        <v>1.26</v>
      </c>
      <c r="AH175" s="3">
        <v>1.3249</v>
      </c>
      <c r="AI175" s="4">
        <v>909.65</v>
      </c>
      <c r="AJ175" s="3">
        <v>1.2891999999999999</v>
      </c>
      <c r="AK175" s="4">
        <v>959.9</v>
      </c>
      <c r="AL175" s="3">
        <v>1.3163</v>
      </c>
      <c r="AM175" s="4">
        <v>1050.72</v>
      </c>
      <c r="AN175" s="3">
        <v>1.2254</v>
      </c>
      <c r="AO175" s="4">
        <v>1113.1400000000001</v>
      </c>
    </row>
    <row r="176" spans="1:41" x14ac:dyDescent="0.2">
      <c r="A176" s="1" t="s">
        <v>846</v>
      </c>
      <c r="B176" s="1" t="s">
        <v>847</v>
      </c>
      <c r="C176" s="1" t="s">
        <v>407</v>
      </c>
      <c r="D176" s="1" t="b">
        <v>0</v>
      </c>
      <c r="E176" s="1">
        <v>22</v>
      </c>
      <c r="F176" s="1">
        <v>0</v>
      </c>
      <c r="G176" s="1">
        <v>4742</v>
      </c>
      <c r="H176" s="1">
        <v>3878</v>
      </c>
      <c r="I176" s="1">
        <v>2150</v>
      </c>
      <c r="J176" s="1">
        <v>1254</v>
      </c>
      <c r="K176" s="2">
        <v>2.5</v>
      </c>
      <c r="L176" s="2">
        <v>1.5</v>
      </c>
      <c r="M176" s="1">
        <v>22</v>
      </c>
      <c r="N176" s="1">
        <v>2086</v>
      </c>
      <c r="O176" s="1">
        <v>1038</v>
      </c>
      <c r="P176" s="2">
        <v>2.5</v>
      </c>
      <c r="Q176" s="2">
        <v>1.5</v>
      </c>
      <c r="R176" s="2">
        <v>2.2999999999999998</v>
      </c>
      <c r="S176" s="2">
        <v>2.2999999999999998</v>
      </c>
      <c r="T176" s="3">
        <v>0</v>
      </c>
      <c r="U176" s="1">
        <v>15</v>
      </c>
      <c r="V176" s="3">
        <v>0.62919999999999998</v>
      </c>
      <c r="W176" s="3">
        <v>0.62919999999999998</v>
      </c>
      <c r="Z176" s="1">
        <v>5</v>
      </c>
      <c r="AA176" s="4">
        <v>4582.76</v>
      </c>
      <c r="AB176" s="3">
        <v>0.57730000000000004</v>
      </c>
      <c r="AC176" s="3">
        <v>0.50060000000000004</v>
      </c>
      <c r="AD176" s="3">
        <v>0.60780000000000001</v>
      </c>
      <c r="AE176" s="3">
        <v>0.61399999999999999</v>
      </c>
      <c r="AF176" s="3">
        <v>0.64370000000000005</v>
      </c>
      <c r="AG176" s="3">
        <v>0.42709999999999998</v>
      </c>
      <c r="AH176" s="3">
        <v>0.72989999999999999</v>
      </c>
      <c r="AI176" s="4">
        <v>865.6</v>
      </c>
      <c r="AJ176" s="3">
        <v>0.92769999999999997</v>
      </c>
      <c r="AK176" s="4">
        <v>967.03</v>
      </c>
      <c r="AL176" s="3">
        <v>0.76870000000000005</v>
      </c>
      <c r="AM176" s="4">
        <v>802.4</v>
      </c>
      <c r="AN176" s="3">
        <v>0.67520000000000002</v>
      </c>
      <c r="AO176" s="4">
        <v>826.68</v>
      </c>
    </row>
    <row r="177" spans="1:41" x14ac:dyDescent="0.2">
      <c r="A177" s="1" t="s">
        <v>848</v>
      </c>
      <c r="B177" s="1" t="s">
        <v>849</v>
      </c>
      <c r="C177" s="1" t="s">
        <v>410</v>
      </c>
      <c r="D177" s="1" t="b">
        <v>0</v>
      </c>
      <c r="E177" s="1">
        <v>16</v>
      </c>
      <c r="F177" s="1">
        <v>0</v>
      </c>
      <c r="G177" s="1">
        <v>9127</v>
      </c>
      <c r="H177" s="1">
        <v>6562</v>
      </c>
      <c r="I177" s="1">
        <v>5168</v>
      </c>
      <c r="J177" s="1">
        <v>3986</v>
      </c>
      <c r="K177" s="2">
        <v>5.8</v>
      </c>
      <c r="L177" s="2">
        <v>3.9</v>
      </c>
      <c r="M177" s="1">
        <v>16</v>
      </c>
      <c r="N177" s="1">
        <v>5047</v>
      </c>
      <c r="O177" s="1">
        <v>3712</v>
      </c>
      <c r="P177" s="2">
        <v>5.8</v>
      </c>
      <c r="Q177" s="2">
        <v>3.9</v>
      </c>
      <c r="R177" s="2">
        <v>4.5</v>
      </c>
      <c r="S177" s="2">
        <v>3.6</v>
      </c>
      <c r="T177" s="3">
        <v>0</v>
      </c>
      <c r="U177" s="1">
        <v>32</v>
      </c>
      <c r="V177" s="3">
        <v>1.5222</v>
      </c>
      <c r="W177" s="3">
        <v>1.3453999999999999</v>
      </c>
      <c r="Z177" s="1">
        <v>12</v>
      </c>
      <c r="AA177" s="4">
        <v>11997.79</v>
      </c>
      <c r="AB177" s="3">
        <v>0.72989999999999999</v>
      </c>
      <c r="AC177" s="3">
        <v>1.5026999999999999</v>
      </c>
      <c r="AD177" s="3">
        <v>1.3895999999999999</v>
      </c>
      <c r="AE177" s="3">
        <v>1.3627</v>
      </c>
      <c r="AF177" s="3">
        <v>1.3867</v>
      </c>
      <c r="AG177" s="3">
        <v>1.2633000000000001</v>
      </c>
      <c r="AH177" s="3">
        <v>1.3472</v>
      </c>
      <c r="AI177" s="4">
        <v>857.28</v>
      </c>
      <c r="AJ177" s="3">
        <v>1.3292999999999999</v>
      </c>
      <c r="AK177" s="4">
        <v>866.04</v>
      </c>
      <c r="AL177" s="3">
        <v>1.484</v>
      </c>
      <c r="AM177" s="4">
        <v>1059.8900000000001</v>
      </c>
      <c r="AN177" s="3">
        <v>1.4437</v>
      </c>
      <c r="AO177" s="4">
        <v>1129.29</v>
      </c>
    </row>
    <row r="178" spans="1:41" x14ac:dyDescent="0.2">
      <c r="A178" s="1" t="s">
        <v>850</v>
      </c>
      <c r="B178" s="1" t="s">
        <v>851</v>
      </c>
      <c r="C178" s="1" t="s">
        <v>407</v>
      </c>
      <c r="D178" s="1" t="b">
        <v>0</v>
      </c>
      <c r="E178" s="1">
        <v>10</v>
      </c>
      <c r="F178" s="1">
        <v>0</v>
      </c>
      <c r="G178" s="1">
        <v>11306</v>
      </c>
      <c r="H178" s="1">
        <v>8965</v>
      </c>
      <c r="I178" s="1">
        <v>3639</v>
      </c>
      <c r="J178" s="1">
        <v>1627</v>
      </c>
      <c r="K178" s="2">
        <v>4.7</v>
      </c>
      <c r="L178" s="2">
        <v>2.6</v>
      </c>
      <c r="M178" s="1">
        <v>10</v>
      </c>
      <c r="N178" s="1">
        <v>3557</v>
      </c>
      <c r="O178" s="1">
        <v>1436</v>
      </c>
      <c r="P178" s="2">
        <v>4.7</v>
      </c>
      <c r="Q178" s="2">
        <v>2.6</v>
      </c>
      <c r="R178" s="2">
        <v>4.0999999999999996</v>
      </c>
      <c r="S178" s="2">
        <v>4.0999999999999996</v>
      </c>
      <c r="T178" s="3">
        <v>0</v>
      </c>
      <c r="U178" s="1">
        <v>10</v>
      </c>
      <c r="V178" s="3">
        <v>1.0728</v>
      </c>
      <c r="W178" s="3">
        <v>1.0728</v>
      </c>
      <c r="Z178" s="1">
        <v>10</v>
      </c>
      <c r="AA178" s="4">
        <v>6795.38</v>
      </c>
      <c r="AB178" s="3">
        <v>0.82089999999999996</v>
      </c>
      <c r="AC178" s="3">
        <v>0.82010000000000005</v>
      </c>
      <c r="AD178" s="3">
        <v>0.79069999999999996</v>
      </c>
      <c r="AE178" s="3">
        <v>0.71989999999999998</v>
      </c>
      <c r="AF178" s="3">
        <v>0.77180000000000004</v>
      </c>
      <c r="AG178" s="3">
        <v>0.86560000000000004</v>
      </c>
      <c r="AH178" s="3">
        <v>1.0468999999999999</v>
      </c>
      <c r="AI178" s="4">
        <v>758.71</v>
      </c>
      <c r="AJ178" s="3">
        <v>0.97419999999999995</v>
      </c>
      <c r="AK178" s="4">
        <v>746.7</v>
      </c>
      <c r="AL178" s="3">
        <v>1.2272000000000001</v>
      </c>
      <c r="AM178" s="4">
        <v>1040.82</v>
      </c>
      <c r="AN178" s="3">
        <v>1.1512</v>
      </c>
      <c r="AO178" s="4">
        <v>790.68</v>
      </c>
    </row>
    <row r="179" spans="1:41" x14ac:dyDescent="0.2">
      <c r="A179" s="1" t="s">
        <v>852</v>
      </c>
      <c r="B179" s="1" t="s">
        <v>853</v>
      </c>
      <c r="C179" s="1" t="s">
        <v>410</v>
      </c>
      <c r="D179" s="1" t="b">
        <v>0</v>
      </c>
      <c r="E179" s="1">
        <v>9</v>
      </c>
      <c r="F179" s="1">
        <v>0</v>
      </c>
      <c r="G179" s="1">
        <v>6147</v>
      </c>
      <c r="H179" s="1">
        <v>3761</v>
      </c>
      <c r="I179" s="1">
        <v>2411</v>
      </c>
      <c r="J179" s="1">
        <v>1410</v>
      </c>
      <c r="K179" s="2">
        <v>3.3</v>
      </c>
      <c r="L179" s="2">
        <v>1.8</v>
      </c>
      <c r="M179" s="1">
        <v>9</v>
      </c>
      <c r="N179" s="1">
        <v>2585</v>
      </c>
      <c r="O179" s="1">
        <v>1624</v>
      </c>
      <c r="P179" s="2">
        <v>3.3</v>
      </c>
      <c r="Q179" s="2">
        <v>1.8</v>
      </c>
      <c r="R179" s="2">
        <v>2.8</v>
      </c>
      <c r="S179" s="2">
        <v>2.2000000000000002</v>
      </c>
      <c r="T179" s="3">
        <v>0</v>
      </c>
      <c r="U179" s="1">
        <v>23</v>
      </c>
      <c r="V179" s="3">
        <v>0.77969999999999995</v>
      </c>
      <c r="W179" s="3">
        <v>0.80330000000000001</v>
      </c>
      <c r="Z179" s="1">
        <v>6</v>
      </c>
      <c r="AA179" s="4">
        <v>5737.49</v>
      </c>
      <c r="AB179" s="3">
        <v>0.64090000000000003</v>
      </c>
      <c r="AC179" s="3">
        <v>0.65980000000000005</v>
      </c>
      <c r="AD179" s="3">
        <v>0.6351</v>
      </c>
      <c r="AE179" s="3">
        <v>0.71989999999999998</v>
      </c>
      <c r="AF179" s="3">
        <v>0.73699999999999999</v>
      </c>
      <c r="AG179" s="3">
        <v>0.86539999999999995</v>
      </c>
      <c r="AH179" s="3">
        <v>0.78449999999999998</v>
      </c>
      <c r="AI179" s="4">
        <v>818.7</v>
      </c>
      <c r="AJ179" s="3">
        <v>0.78220000000000001</v>
      </c>
      <c r="AK179" s="4">
        <v>815.37</v>
      </c>
      <c r="AL179" s="3">
        <v>0.91159999999999997</v>
      </c>
      <c r="AM179" s="4">
        <v>1075.69</v>
      </c>
      <c r="AN179" s="3">
        <v>0.86199999999999999</v>
      </c>
      <c r="AO179" s="4">
        <v>1103.3599999999999</v>
      </c>
    </row>
    <row r="180" spans="1:41" x14ac:dyDescent="0.2">
      <c r="A180" s="1" t="s">
        <v>854</v>
      </c>
      <c r="B180" s="1" t="s">
        <v>855</v>
      </c>
      <c r="C180" s="1" t="s">
        <v>410</v>
      </c>
      <c r="D180" s="1" t="b">
        <v>0</v>
      </c>
      <c r="E180" s="1">
        <v>39</v>
      </c>
      <c r="F180" s="1">
        <v>3</v>
      </c>
      <c r="G180" s="1">
        <v>13119</v>
      </c>
      <c r="H180" s="1">
        <v>25719</v>
      </c>
      <c r="I180" s="1">
        <v>5252</v>
      </c>
      <c r="J180" s="1">
        <v>10632</v>
      </c>
      <c r="K180" s="2">
        <v>5.7</v>
      </c>
      <c r="L180" s="2">
        <v>6.3</v>
      </c>
      <c r="M180" s="1">
        <v>39</v>
      </c>
      <c r="N180" s="1">
        <v>4157</v>
      </c>
      <c r="O180" s="1">
        <v>4454</v>
      </c>
      <c r="P180" s="2">
        <v>5.7</v>
      </c>
      <c r="Q180" s="2">
        <v>6.3</v>
      </c>
      <c r="R180" s="2">
        <v>4</v>
      </c>
      <c r="S180" s="2">
        <v>4</v>
      </c>
      <c r="T180" s="3">
        <v>0</v>
      </c>
      <c r="U180" s="1">
        <v>67</v>
      </c>
      <c r="V180" s="3">
        <v>1.2538</v>
      </c>
      <c r="W180" s="3">
        <v>1.2898000000000001</v>
      </c>
      <c r="Z180" s="1">
        <v>14</v>
      </c>
      <c r="AA180" s="4">
        <v>13118.84</v>
      </c>
      <c r="AB180" s="3">
        <v>1.1040000000000001</v>
      </c>
      <c r="AC180" s="3">
        <v>1.1136999999999999</v>
      </c>
      <c r="AD180" s="3">
        <v>1.2763</v>
      </c>
      <c r="AE180" s="3">
        <v>0.90410000000000001</v>
      </c>
      <c r="AF180" s="3">
        <v>0.91810000000000003</v>
      </c>
      <c r="AG180" s="3">
        <v>1.0629</v>
      </c>
      <c r="AH180" s="3">
        <v>1.3078000000000001</v>
      </c>
      <c r="AI180" s="4">
        <v>741.75</v>
      </c>
      <c r="AJ180" s="3">
        <v>1.2986</v>
      </c>
      <c r="AK180" s="4">
        <v>735.69</v>
      </c>
      <c r="AL180" s="3">
        <v>1.3258000000000001</v>
      </c>
      <c r="AM180" s="4">
        <v>799.6</v>
      </c>
      <c r="AN180" s="3">
        <v>1.3841000000000001</v>
      </c>
      <c r="AO180" s="4">
        <v>974.41</v>
      </c>
    </row>
    <row r="181" spans="1:41" x14ac:dyDescent="0.2">
      <c r="A181" s="1" t="s">
        <v>856</v>
      </c>
      <c r="B181" s="1" t="s">
        <v>857</v>
      </c>
      <c r="C181" s="1" t="s">
        <v>407</v>
      </c>
      <c r="D181" s="1" t="b">
        <v>0</v>
      </c>
      <c r="E181" s="1">
        <v>73</v>
      </c>
      <c r="F181" s="1">
        <v>5</v>
      </c>
      <c r="G181" s="1">
        <v>8159</v>
      </c>
      <c r="H181" s="1">
        <v>7672</v>
      </c>
      <c r="I181" s="1">
        <v>3745</v>
      </c>
      <c r="J181" s="1">
        <v>3305</v>
      </c>
      <c r="K181" s="2">
        <v>4.5999999999999996</v>
      </c>
      <c r="L181" s="2">
        <v>4.0999999999999996</v>
      </c>
      <c r="M181" s="1">
        <v>73</v>
      </c>
      <c r="N181" s="1">
        <v>3521</v>
      </c>
      <c r="O181" s="1">
        <v>2586</v>
      </c>
      <c r="P181" s="2">
        <v>4.5999999999999996</v>
      </c>
      <c r="Q181" s="2">
        <v>4.0999999999999996</v>
      </c>
      <c r="R181" s="2">
        <v>3.4</v>
      </c>
      <c r="S181" s="2">
        <v>3.4</v>
      </c>
      <c r="T181" s="3">
        <v>0</v>
      </c>
      <c r="U181" s="1">
        <v>32</v>
      </c>
      <c r="V181" s="3">
        <v>1.0620000000000001</v>
      </c>
      <c r="W181" s="3">
        <v>1.0620000000000001</v>
      </c>
      <c r="Z181" s="1">
        <v>13</v>
      </c>
      <c r="AA181" s="4">
        <v>10156.700000000001</v>
      </c>
      <c r="AB181" s="3">
        <v>1.3828</v>
      </c>
      <c r="AC181" s="3">
        <v>1.0999000000000001</v>
      </c>
      <c r="AD181" s="3">
        <v>1.1146</v>
      </c>
      <c r="AE181" s="3">
        <v>1.1173999999999999</v>
      </c>
      <c r="AF181" s="3">
        <v>1.1378999999999999</v>
      </c>
      <c r="AG181" s="3">
        <v>1.0716000000000001</v>
      </c>
      <c r="AH181" s="3">
        <v>1.0671999999999999</v>
      </c>
      <c r="AI181" s="4">
        <v>713.93</v>
      </c>
      <c r="AJ181" s="3">
        <v>1.1600999999999999</v>
      </c>
      <c r="AK181" s="4">
        <v>775.18</v>
      </c>
      <c r="AL181" s="3">
        <v>1.3132999999999999</v>
      </c>
      <c r="AM181" s="4">
        <v>869.34</v>
      </c>
      <c r="AN181" s="3">
        <v>1.1395999999999999</v>
      </c>
      <c r="AO181" s="4">
        <v>943.86</v>
      </c>
    </row>
    <row r="182" spans="1:41" x14ac:dyDescent="0.2">
      <c r="A182" s="1" t="s">
        <v>858</v>
      </c>
      <c r="B182" s="1" t="s">
        <v>859</v>
      </c>
      <c r="C182" s="1" t="s">
        <v>407</v>
      </c>
      <c r="D182" s="1" t="b">
        <v>0</v>
      </c>
      <c r="E182" s="1">
        <v>34</v>
      </c>
      <c r="F182" s="1">
        <v>0</v>
      </c>
      <c r="G182" s="1">
        <v>5134</v>
      </c>
      <c r="H182" s="1">
        <v>4421</v>
      </c>
      <c r="I182" s="1">
        <v>2502</v>
      </c>
      <c r="J182" s="1">
        <v>2000</v>
      </c>
      <c r="K182" s="2">
        <v>3</v>
      </c>
      <c r="L182" s="2">
        <v>2</v>
      </c>
      <c r="M182" s="1">
        <v>34</v>
      </c>
      <c r="N182" s="1">
        <v>2360</v>
      </c>
      <c r="O182" s="1">
        <v>1491</v>
      </c>
      <c r="P182" s="2">
        <v>3</v>
      </c>
      <c r="Q182" s="2">
        <v>2</v>
      </c>
      <c r="R182" s="2">
        <v>2.5</v>
      </c>
      <c r="S182" s="2">
        <v>2.5</v>
      </c>
      <c r="T182" s="3">
        <v>0</v>
      </c>
      <c r="U182" s="1">
        <v>23</v>
      </c>
      <c r="V182" s="3">
        <v>0.71179999999999999</v>
      </c>
      <c r="W182" s="3">
        <v>0.71179999999999999</v>
      </c>
      <c r="Z182" s="1">
        <v>7</v>
      </c>
      <c r="AA182" s="4">
        <v>6382</v>
      </c>
      <c r="AB182" s="3">
        <v>0.7319</v>
      </c>
      <c r="AC182" s="3">
        <v>0.64070000000000005</v>
      </c>
      <c r="AD182" s="3">
        <v>0.5534</v>
      </c>
      <c r="AE182" s="3">
        <v>0.66420000000000001</v>
      </c>
      <c r="AF182" s="3">
        <v>0.60540000000000005</v>
      </c>
      <c r="AG182" s="3">
        <v>0.79369999999999996</v>
      </c>
      <c r="AH182" s="3">
        <v>0.62509999999999999</v>
      </c>
      <c r="AI182" s="4">
        <v>709.08</v>
      </c>
      <c r="AJ182" s="3">
        <v>0.61970000000000003</v>
      </c>
      <c r="AK182" s="4">
        <v>672.89</v>
      </c>
      <c r="AL182" s="3">
        <v>0.74080000000000001</v>
      </c>
      <c r="AM182" s="4">
        <v>744.64</v>
      </c>
      <c r="AN182" s="3">
        <v>0.76380000000000003</v>
      </c>
      <c r="AO182" s="4">
        <v>860.34</v>
      </c>
    </row>
    <row r="183" spans="1:41" x14ac:dyDescent="0.2">
      <c r="A183" s="1" t="s">
        <v>860</v>
      </c>
      <c r="B183" s="1" t="s">
        <v>861</v>
      </c>
      <c r="C183" s="1" t="s">
        <v>407</v>
      </c>
      <c r="D183" s="1" t="b">
        <v>0</v>
      </c>
      <c r="E183" s="1">
        <v>345</v>
      </c>
      <c r="F183" s="1">
        <v>4</v>
      </c>
      <c r="G183" s="1">
        <v>6948</v>
      </c>
      <c r="H183" s="1">
        <v>6507</v>
      </c>
      <c r="I183" s="1">
        <v>3051</v>
      </c>
      <c r="J183" s="1">
        <v>2476</v>
      </c>
      <c r="K183" s="2">
        <v>3.7</v>
      </c>
      <c r="L183" s="2">
        <v>3.1</v>
      </c>
      <c r="M183" s="1">
        <v>345</v>
      </c>
      <c r="N183" s="1">
        <v>2914</v>
      </c>
      <c r="O183" s="1">
        <v>1812</v>
      </c>
      <c r="P183" s="2">
        <v>3.7</v>
      </c>
      <c r="Q183" s="2">
        <v>3.1</v>
      </c>
      <c r="R183" s="2">
        <v>2.9</v>
      </c>
      <c r="S183" s="2">
        <v>2.9</v>
      </c>
      <c r="T183" s="3">
        <v>0</v>
      </c>
      <c r="U183" s="1">
        <v>23</v>
      </c>
      <c r="V183" s="3">
        <v>0.87890000000000001</v>
      </c>
      <c r="W183" s="3">
        <v>0.87890000000000001</v>
      </c>
      <c r="Z183" s="1">
        <v>10</v>
      </c>
      <c r="AA183" s="4">
        <v>7854.44</v>
      </c>
      <c r="AB183" s="3">
        <v>0.86860000000000004</v>
      </c>
      <c r="AC183" s="3">
        <v>0.82369999999999999</v>
      </c>
      <c r="AD183" s="3">
        <v>0.87729999999999997</v>
      </c>
      <c r="AE183" s="3">
        <v>0.77690000000000003</v>
      </c>
      <c r="AF183" s="3">
        <v>0.84319999999999995</v>
      </c>
      <c r="AG183" s="3">
        <v>0.88980000000000004</v>
      </c>
      <c r="AH183" s="3">
        <v>0.82230000000000003</v>
      </c>
      <c r="AI183" s="4">
        <v>766.21</v>
      </c>
      <c r="AJ183" s="3">
        <v>0.88129999999999997</v>
      </c>
      <c r="AK183" s="4">
        <v>850.62</v>
      </c>
      <c r="AL183" s="3">
        <v>0.95589999999999997</v>
      </c>
      <c r="AM183" s="4">
        <v>926.54</v>
      </c>
      <c r="AN183" s="3">
        <v>0.94310000000000005</v>
      </c>
      <c r="AO183" s="4">
        <v>915.78</v>
      </c>
    </row>
    <row r="184" spans="1:41" x14ac:dyDescent="0.2">
      <c r="A184" s="1" t="s">
        <v>862</v>
      </c>
      <c r="B184" s="1" t="s">
        <v>863</v>
      </c>
      <c r="C184" s="1" t="s">
        <v>407</v>
      </c>
      <c r="D184" s="1" t="b">
        <v>0</v>
      </c>
      <c r="E184" s="1">
        <v>172</v>
      </c>
      <c r="F184" s="1">
        <v>3</v>
      </c>
      <c r="G184" s="1">
        <v>5172</v>
      </c>
      <c r="H184" s="1">
        <v>3861</v>
      </c>
      <c r="I184" s="1">
        <v>2177</v>
      </c>
      <c r="J184" s="1">
        <v>1337</v>
      </c>
      <c r="K184" s="2">
        <v>2.4</v>
      </c>
      <c r="L184" s="2">
        <v>1.8</v>
      </c>
      <c r="M184" s="1">
        <v>172</v>
      </c>
      <c r="N184" s="1">
        <v>2106</v>
      </c>
      <c r="O184" s="1">
        <v>1120</v>
      </c>
      <c r="P184" s="2">
        <v>2.4</v>
      </c>
      <c r="Q184" s="2">
        <v>1.8</v>
      </c>
      <c r="R184" s="2">
        <v>2</v>
      </c>
      <c r="S184" s="2">
        <v>2</v>
      </c>
      <c r="T184" s="3">
        <v>0</v>
      </c>
      <c r="U184" s="1">
        <v>17</v>
      </c>
      <c r="V184" s="3">
        <v>0.63519999999999999</v>
      </c>
      <c r="W184" s="3">
        <v>0.63519999999999999</v>
      </c>
      <c r="Z184" s="1">
        <v>6</v>
      </c>
      <c r="AA184" s="4">
        <v>4770.78</v>
      </c>
      <c r="AB184" s="3">
        <v>0.56589999999999996</v>
      </c>
      <c r="AC184" s="3">
        <v>0.58130000000000004</v>
      </c>
      <c r="AD184" s="3">
        <v>0.59950000000000003</v>
      </c>
      <c r="AE184" s="3">
        <v>0.61270000000000002</v>
      </c>
      <c r="AF184" s="3">
        <v>0.66239999999999999</v>
      </c>
      <c r="AG184" s="3">
        <v>0.72160000000000002</v>
      </c>
      <c r="AH184" s="3">
        <v>0.71919999999999995</v>
      </c>
      <c r="AI184" s="4">
        <v>852.91</v>
      </c>
      <c r="AJ184" s="3">
        <v>0.76870000000000005</v>
      </c>
      <c r="AK184" s="4">
        <v>870.97</v>
      </c>
      <c r="AL184" s="3">
        <v>0.67979999999999996</v>
      </c>
      <c r="AM184" s="4">
        <v>878.56</v>
      </c>
      <c r="AN184" s="3">
        <v>0.68159999999999998</v>
      </c>
      <c r="AO184" s="4">
        <v>959.69</v>
      </c>
    </row>
    <row r="185" spans="1:41" x14ac:dyDescent="0.2">
      <c r="A185" s="1" t="s">
        <v>864</v>
      </c>
      <c r="B185" s="1" t="s">
        <v>865</v>
      </c>
      <c r="C185" s="1" t="s">
        <v>407</v>
      </c>
      <c r="D185" s="1" t="b">
        <v>0</v>
      </c>
      <c r="E185" s="1">
        <v>507</v>
      </c>
      <c r="F185" s="1">
        <v>6</v>
      </c>
      <c r="G185" s="1">
        <v>2561</v>
      </c>
      <c r="H185" s="1">
        <v>2077</v>
      </c>
      <c r="I185" s="1">
        <v>1492</v>
      </c>
      <c r="J185" s="1">
        <v>1088</v>
      </c>
      <c r="K185" s="2">
        <v>2.1</v>
      </c>
      <c r="L185" s="2">
        <v>1.3</v>
      </c>
      <c r="M185" s="1">
        <v>507</v>
      </c>
      <c r="N185" s="1">
        <v>1453</v>
      </c>
      <c r="O185" s="1">
        <v>789</v>
      </c>
      <c r="P185" s="2">
        <v>2.1</v>
      </c>
      <c r="Q185" s="2">
        <v>1.3</v>
      </c>
      <c r="R185" s="2">
        <v>1.9</v>
      </c>
      <c r="S185" s="2">
        <v>1.9</v>
      </c>
      <c r="T185" s="3">
        <v>0</v>
      </c>
      <c r="U185" s="1">
        <v>17</v>
      </c>
      <c r="V185" s="3">
        <v>0.43819999999999998</v>
      </c>
      <c r="W185" s="3">
        <v>0.43819999999999998</v>
      </c>
      <c r="Z185" s="1">
        <v>5</v>
      </c>
      <c r="AA185" s="4">
        <v>3602.72</v>
      </c>
      <c r="AB185" s="3">
        <v>0.45479999999999998</v>
      </c>
      <c r="AC185" s="3">
        <v>0.4541</v>
      </c>
      <c r="AD185" s="3">
        <v>0.42859999999999998</v>
      </c>
      <c r="AE185" s="3">
        <v>0.47139999999999999</v>
      </c>
      <c r="AF185" s="3">
        <v>0.50109999999999999</v>
      </c>
      <c r="AG185" s="3">
        <v>0.52680000000000005</v>
      </c>
      <c r="AH185" s="3">
        <v>0.46250000000000002</v>
      </c>
      <c r="AI185" s="4">
        <v>603.33000000000004</v>
      </c>
      <c r="AJ185" s="3">
        <v>0.50090000000000001</v>
      </c>
      <c r="AK185" s="4">
        <v>652.66999999999996</v>
      </c>
      <c r="AL185" s="3">
        <v>0.49419999999999997</v>
      </c>
      <c r="AM185" s="4">
        <v>670.63</v>
      </c>
      <c r="AN185" s="3">
        <v>0.47020000000000001</v>
      </c>
      <c r="AO185" s="4">
        <v>696.89</v>
      </c>
    </row>
    <row r="186" spans="1:41" x14ac:dyDescent="0.2">
      <c r="A186" s="1" t="s">
        <v>866</v>
      </c>
      <c r="B186" s="1" t="s">
        <v>867</v>
      </c>
      <c r="C186" s="1" t="s">
        <v>410</v>
      </c>
      <c r="D186" s="1" t="b">
        <v>0</v>
      </c>
      <c r="E186" s="1">
        <v>13</v>
      </c>
      <c r="F186" s="1">
        <v>0</v>
      </c>
      <c r="G186" s="1">
        <v>8881</v>
      </c>
      <c r="H186" s="1">
        <v>6245</v>
      </c>
      <c r="I186" s="1">
        <v>4346</v>
      </c>
      <c r="J186" s="1">
        <v>3250</v>
      </c>
      <c r="K186" s="2">
        <v>4.5</v>
      </c>
      <c r="L186" s="2">
        <v>3.8</v>
      </c>
      <c r="M186" s="1">
        <v>13</v>
      </c>
      <c r="N186" s="1">
        <v>4320</v>
      </c>
      <c r="O186" s="1">
        <v>3199</v>
      </c>
      <c r="P186" s="2">
        <v>4.5</v>
      </c>
      <c r="Q186" s="2">
        <v>3.8</v>
      </c>
      <c r="R186" s="2">
        <v>3.3</v>
      </c>
      <c r="S186" s="2">
        <v>2.5</v>
      </c>
      <c r="T186" s="3">
        <v>0</v>
      </c>
      <c r="U186" s="1">
        <v>32</v>
      </c>
      <c r="V186" s="3">
        <v>1.3028999999999999</v>
      </c>
      <c r="W186" s="3">
        <v>1.1671</v>
      </c>
      <c r="Z186" s="1">
        <v>10</v>
      </c>
      <c r="AA186" s="4">
        <v>13173.57</v>
      </c>
      <c r="AB186" s="3">
        <v>0.80720000000000003</v>
      </c>
      <c r="AC186" s="3">
        <v>0.77139999999999997</v>
      </c>
      <c r="AD186" s="3">
        <v>0.88049999999999995</v>
      </c>
      <c r="AE186" s="3">
        <v>0.6885</v>
      </c>
      <c r="AF186" s="3">
        <v>1.2661</v>
      </c>
      <c r="AG186" s="3">
        <v>0.61929999999999996</v>
      </c>
      <c r="AH186" s="3">
        <v>0.77629999999999999</v>
      </c>
      <c r="AI186" s="4">
        <v>920.62</v>
      </c>
      <c r="AJ186" s="3">
        <v>1.0868</v>
      </c>
      <c r="AK186" s="4">
        <v>1132.8800000000001</v>
      </c>
      <c r="AL186" s="3">
        <v>1.0978000000000001</v>
      </c>
      <c r="AM186" s="4">
        <v>1241.43</v>
      </c>
      <c r="AN186" s="3">
        <v>1.2524</v>
      </c>
      <c r="AO186" s="4">
        <v>1410.7</v>
      </c>
    </row>
    <row r="187" spans="1:41" x14ac:dyDescent="0.2">
      <c r="A187" s="1" t="s">
        <v>868</v>
      </c>
      <c r="B187" s="1" t="s">
        <v>869</v>
      </c>
      <c r="C187" s="1" t="s">
        <v>407</v>
      </c>
      <c r="D187" s="1" t="b">
        <v>0</v>
      </c>
      <c r="E187" s="1">
        <v>18</v>
      </c>
      <c r="F187" s="1">
        <v>0</v>
      </c>
      <c r="G187" s="1">
        <v>2643</v>
      </c>
      <c r="H187" s="1">
        <v>1650</v>
      </c>
      <c r="I187" s="1">
        <v>1522</v>
      </c>
      <c r="J187" s="1">
        <v>810</v>
      </c>
      <c r="K187" s="2">
        <v>2.2000000000000002</v>
      </c>
      <c r="L187" s="2">
        <v>1.5</v>
      </c>
      <c r="M187" s="1">
        <v>18</v>
      </c>
      <c r="N187" s="1">
        <v>1485</v>
      </c>
      <c r="O187" s="1">
        <v>716</v>
      </c>
      <c r="P187" s="2">
        <v>2.2000000000000002</v>
      </c>
      <c r="Q187" s="2">
        <v>1.5</v>
      </c>
      <c r="R187" s="2">
        <v>2</v>
      </c>
      <c r="S187" s="2">
        <v>2</v>
      </c>
      <c r="T187" s="3">
        <v>0</v>
      </c>
      <c r="U187" s="1">
        <v>14</v>
      </c>
      <c r="V187" s="3">
        <v>0.44790000000000002</v>
      </c>
      <c r="W187" s="3">
        <v>0.44790000000000002</v>
      </c>
      <c r="Z187" s="1">
        <v>5</v>
      </c>
      <c r="AA187" s="4">
        <v>3093.4</v>
      </c>
      <c r="AB187" s="3">
        <v>0.59450000000000003</v>
      </c>
      <c r="AC187" s="3">
        <v>0.4829</v>
      </c>
      <c r="AD187" s="3">
        <v>0.58069999999999999</v>
      </c>
      <c r="AE187" s="3">
        <v>0.63770000000000004</v>
      </c>
      <c r="AF187" s="3">
        <v>0.58809999999999996</v>
      </c>
      <c r="AG187" s="3">
        <v>0.62029999999999996</v>
      </c>
      <c r="AH187" s="3">
        <v>0.80289999999999995</v>
      </c>
      <c r="AI187" s="4">
        <v>872.82</v>
      </c>
      <c r="AJ187" s="3">
        <v>0.77959999999999996</v>
      </c>
      <c r="AK187" s="4">
        <v>883.32</v>
      </c>
      <c r="AL187" s="3">
        <v>0.77270000000000005</v>
      </c>
      <c r="AM187" s="4">
        <v>998.62</v>
      </c>
      <c r="AN187" s="3">
        <v>0.48060000000000003</v>
      </c>
      <c r="AO187" s="4">
        <v>676.68</v>
      </c>
    </row>
    <row r="188" spans="1:41" x14ac:dyDescent="0.2">
      <c r="A188" s="1" t="s">
        <v>870</v>
      </c>
      <c r="B188" s="1" t="s">
        <v>871</v>
      </c>
      <c r="C188" s="1" t="s">
        <v>410</v>
      </c>
      <c r="D188" s="1" t="b">
        <v>0</v>
      </c>
      <c r="E188" s="1">
        <v>1</v>
      </c>
      <c r="F188" s="1">
        <v>0</v>
      </c>
      <c r="G188" s="1">
        <v>7328</v>
      </c>
      <c r="H188" s="1">
        <v>0</v>
      </c>
      <c r="I188" s="1">
        <v>2747</v>
      </c>
      <c r="J188" s="1">
        <v>0</v>
      </c>
      <c r="K188" s="2">
        <v>3</v>
      </c>
      <c r="L188" s="2">
        <v>0</v>
      </c>
      <c r="M188" s="1">
        <v>1</v>
      </c>
      <c r="N188" s="1">
        <v>2747</v>
      </c>
      <c r="O188" s="1">
        <v>0</v>
      </c>
      <c r="P188" s="2">
        <v>3</v>
      </c>
      <c r="Q188" s="2">
        <v>0</v>
      </c>
      <c r="R188" s="2">
        <v>3</v>
      </c>
      <c r="S188" s="2">
        <v>2.5</v>
      </c>
      <c r="T188" s="3">
        <v>0</v>
      </c>
      <c r="U188" s="1">
        <v>999</v>
      </c>
      <c r="V188" s="3">
        <v>0.82850000000000001</v>
      </c>
      <c r="W188" s="3">
        <v>1.1404000000000001</v>
      </c>
      <c r="Z188" s="1">
        <v>6</v>
      </c>
      <c r="AA188" s="4">
        <v>9400.2000000000007</v>
      </c>
      <c r="AB188" s="3">
        <v>0.78659999999999997</v>
      </c>
      <c r="AC188" s="3">
        <v>0.9123</v>
      </c>
      <c r="AD188" s="3">
        <v>0.89780000000000004</v>
      </c>
      <c r="AE188" s="3">
        <v>1.1761999999999999</v>
      </c>
      <c r="AF188" s="3">
        <v>1.2423999999999999</v>
      </c>
      <c r="AG188" s="3">
        <v>1.1194</v>
      </c>
      <c r="AH188" s="3">
        <v>1.004</v>
      </c>
      <c r="AI188" s="4">
        <v>1190.6500000000001</v>
      </c>
      <c r="AJ188" s="3">
        <v>0.99390000000000001</v>
      </c>
      <c r="AK188" s="4">
        <v>1177.32</v>
      </c>
      <c r="AL188" s="3">
        <v>1.1997</v>
      </c>
      <c r="AM188" s="4">
        <v>1302.3900000000001</v>
      </c>
      <c r="AN188" s="3">
        <v>1.2238</v>
      </c>
      <c r="AO188" s="4">
        <v>1378.49</v>
      </c>
    </row>
    <row r="189" spans="1:41" x14ac:dyDescent="0.2">
      <c r="A189" s="1" t="s">
        <v>872</v>
      </c>
      <c r="B189" s="1" t="s">
        <v>873</v>
      </c>
      <c r="C189" s="1" t="s">
        <v>407</v>
      </c>
      <c r="D189" s="1" t="b">
        <v>0</v>
      </c>
      <c r="E189" s="1">
        <v>70</v>
      </c>
      <c r="F189" s="1">
        <v>2</v>
      </c>
      <c r="G189" s="1">
        <v>12786</v>
      </c>
      <c r="H189" s="1">
        <v>19917</v>
      </c>
      <c r="I189" s="1">
        <v>5202</v>
      </c>
      <c r="J189" s="1">
        <v>6279</v>
      </c>
      <c r="K189" s="2">
        <v>6.1</v>
      </c>
      <c r="L189" s="2">
        <v>5.6</v>
      </c>
      <c r="M189" s="1">
        <v>70</v>
      </c>
      <c r="N189" s="1">
        <v>4609</v>
      </c>
      <c r="O189" s="1">
        <v>3456</v>
      </c>
      <c r="P189" s="2">
        <v>6.1</v>
      </c>
      <c r="Q189" s="2">
        <v>5.6</v>
      </c>
      <c r="R189" s="2">
        <v>4.4000000000000004</v>
      </c>
      <c r="S189" s="2">
        <v>4.4000000000000004</v>
      </c>
      <c r="T189" s="3">
        <v>0</v>
      </c>
      <c r="U189" s="1">
        <v>33</v>
      </c>
      <c r="V189" s="3">
        <v>1.3900999999999999</v>
      </c>
      <c r="W189" s="3">
        <v>1.3900999999999999</v>
      </c>
      <c r="Z189" s="1">
        <v>17</v>
      </c>
      <c r="AA189" s="4">
        <v>17383.259999999998</v>
      </c>
      <c r="AB189" s="3">
        <v>1.5210999999999999</v>
      </c>
      <c r="AC189" s="3">
        <v>1.5512999999999999</v>
      </c>
      <c r="AD189" s="3">
        <v>1.2091000000000001</v>
      </c>
      <c r="AE189" s="3">
        <v>1.2154</v>
      </c>
      <c r="AF189" s="3">
        <v>1.3323</v>
      </c>
      <c r="AG189" s="3">
        <v>1.4641</v>
      </c>
      <c r="AH189" s="3">
        <v>1.3492999999999999</v>
      </c>
      <c r="AI189" s="4">
        <v>858.62</v>
      </c>
      <c r="AJ189" s="3">
        <v>1.6148</v>
      </c>
      <c r="AK189" s="4">
        <v>895.36</v>
      </c>
      <c r="AL189" s="3">
        <v>2.1760000000000002</v>
      </c>
      <c r="AM189" s="4">
        <v>1157.97</v>
      </c>
      <c r="AN189" s="3">
        <v>1.4917</v>
      </c>
      <c r="AO189" s="4">
        <v>954.69</v>
      </c>
    </row>
    <row r="190" spans="1:41" x14ac:dyDescent="0.2">
      <c r="A190" s="1" t="s">
        <v>874</v>
      </c>
      <c r="B190" s="1" t="s">
        <v>875</v>
      </c>
      <c r="C190" s="1" t="s">
        <v>407</v>
      </c>
      <c r="D190" s="1" t="b">
        <v>0</v>
      </c>
      <c r="E190" s="1">
        <v>12</v>
      </c>
      <c r="F190" s="1">
        <v>0</v>
      </c>
      <c r="G190" s="1">
        <v>2106</v>
      </c>
      <c r="H190" s="1">
        <v>857</v>
      </c>
      <c r="I190" s="1">
        <v>1099</v>
      </c>
      <c r="J190" s="1">
        <v>431</v>
      </c>
      <c r="K190" s="2">
        <v>1.1000000000000001</v>
      </c>
      <c r="L190" s="2">
        <v>0.8</v>
      </c>
      <c r="M190" s="1">
        <v>12</v>
      </c>
      <c r="N190" s="1">
        <v>1090</v>
      </c>
      <c r="O190" s="1">
        <v>411</v>
      </c>
      <c r="P190" s="2">
        <v>1.1000000000000001</v>
      </c>
      <c r="Q190" s="2">
        <v>0.8</v>
      </c>
      <c r="R190" s="2">
        <v>1.2</v>
      </c>
      <c r="S190" s="2">
        <v>1.2</v>
      </c>
      <c r="T190" s="3">
        <v>0</v>
      </c>
      <c r="U190" s="1">
        <v>8</v>
      </c>
      <c r="V190" s="3">
        <v>0.32879999999999998</v>
      </c>
      <c r="W190" s="3">
        <v>0.32879999999999998</v>
      </c>
      <c r="Z190" s="1">
        <v>3</v>
      </c>
      <c r="AA190" s="4">
        <v>1935.14</v>
      </c>
      <c r="AB190" s="3">
        <v>0.75570000000000004</v>
      </c>
      <c r="AC190" s="3">
        <v>0.56999999999999995</v>
      </c>
      <c r="AD190" s="3">
        <v>0.57609999999999995</v>
      </c>
      <c r="AE190" s="3">
        <v>0.89039999999999997</v>
      </c>
      <c r="AF190" s="3">
        <v>0.90610000000000002</v>
      </c>
      <c r="AG190" s="3">
        <v>0.68569999999999998</v>
      </c>
      <c r="AH190" s="3">
        <v>0.8236</v>
      </c>
      <c r="AI190" s="4">
        <v>859.51</v>
      </c>
      <c r="AJ190" s="3">
        <v>0.78539999999999999</v>
      </c>
      <c r="AK190" s="4">
        <v>889.89</v>
      </c>
      <c r="AL190" s="3">
        <v>0.9032</v>
      </c>
      <c r="AM190" s="4">
        <v>1065.78</v>
      </c>
      <c r="AN190" s="3">
        <v>0.3528</v>
      </c>
      <c r="AO190" s="4">
        <v>827.9</v>
      </c>
    </row>
    <row r="191" spans="1:41" x14ac:dyDescent="0.2">
      <c r="A191" s="1" t="s">
        <v>876</v>
      </c>
      <c r="B191" s="1" t="s">
        <v>877</v>
      </c>
      <c r="C191" s="1" t="s">
        <v>410</v>
      </c>
      <c r="D191" s="1" t="b">
        <v>0</v>
      </c>
      <c r="E191" s="1">
        <v>32</v>
      </c>
      <c r="F191" s="1">
        <v>8</v>
      </c>
      <c r="G191" s="1">
        <v>8540</v>
      </c>
      <c r="H191" s="1">
        <v>16827</v>
      </c>
      <c r="I191" s="1">
        <v>2869</v>
      </c>
      <c r="J191" s="1">
        <v>4291</v>
      </c>
      <c r="K191" s="2">
        <v>3.5</v>
      </c>
      <c r="L191" s="2">
        <v>5</v>
      </c>
      <c r="M191" s="1">
        <v>32</v>
      </c>
      <c r="N191" s="1">
        <v>2437</v>
      </c>
      <c r="O191" s="1">
        <v>2250</v>
      </c>
      <c r="P191" s="2">
        <v>3.5</v>
      </c>
      <c r="Q191" s="2">
        <v>5</v>
      </c>
      <c r="R191" s="2">
        <v>2.2000000000000002</v>
      </c>
      <c r="S191" s="2">
        <v>2</v>
      </c>
      <c r="T191" s="3">
        <v>0</v>
      </c>
      <c r="U191" s="1">
        <v>50</v>
      </c>
      <c r="V191" s="3">
        <v>0.73499999999999999</v>
      </c>
      <c r="W191" s="3">
        <v>0.88500000000000001</v>
      </c>
      <c r="Z191" s="1">
        <v>15</v>
      </c>
      <c r="AA191" s="4">
        <v>19475.22</v>
      </c>
      <c r="AB191" s="3">
        <v>0.47360000000000002</v>
      </c>
      <c r="AC191" s="3">
        <v>0.70340000000000003</v>
      </c>
      <c r="AD191" s="3">
        <v>0.64459999999999995</v>
      </c>
      <c r="AE191" s="3">
        <v>0.74139999999999995</v>
      </c>
      <c r="AF191" s="3">
        <v>0.59009999999999996</v>
      </c>
      <c r="AG191" s="3">
        <v>0.72230000000000005</v>
      </c>
      <c r="AH191" s="3">
        <v>0.75370000000000004</v>
      </c>
      <c r="AI191" s="4">
        <v>1034.95</v>
      </c>
      <c r="AJ191" s="3">
        <v>0.70930000000000004</v>
      </c>
      <c r="AK191" s="4">
        <v>1026.9100000000001</v>
      </c>
      <c r="AL191" s="3">
        <v>0.84299999999999997</v>
      </c>
      <c r="AM191" s="4">
        <v>915.16</v>
      </c>
      <c r="AN191" s="3">
        <v>0.94969999999999999</v>
      </c>
      <c r="AO191" s="4">
        <v>1337.18</v>
      </c>
    </row>
    <row r="192" spans="1:41" x14ac:dyDescent="0.2">
      <c r="A192" s="1" t="s">
        <v>878</v>
      </c>
      <c r="B192" s="1" t="s">
        <v>879</v>
      </c>
      <c r="C192" s="1" t="s">
        <v>410</v>
      </c>
      <c r="D192" s="1" t="b">
        <v>0</v>
      </c>
      <c r="E192" s="1">
        <v>17</v>
      </c>
      <c r="F192" s="1">
        <v>1</v>
      </c>
      <c r="G192" s="1">
        <v>84568</v>
      </c>
      <c r="H192" s="1">
        <v>89835</v>
      </c>
      <c r="I192" s="1">
        <v>28469</v>
      </c>
      <c r="J192" s="1">
        <v>24547</v>
      </c>
      <c r="K192" s="2">
        <v>19.399999999999999</v>
      </c>
      <c r="L192" s="2">
        <v>17.8</v>
      </c>
      <c r="M192" s="1">
        <v>17</v>
      </c>
      <c r="N192" s="1">
        <v>29390</v>
      </c>
      <c r="O192" s="1">
        <v>26037</v>
      </c>
      <c r="P192" s="2">
        <v>19.399999999999999</v>
      </c>
      <c r="Q192" s="2">
        <v>17.8</v>
      </c>
      <c r="R192" s="2">
        <v>13.6</v>
      </c>
      <c r="S192" s="2">
        <v>9.6</v>
      </c>
      <c r="T192" s="3">
        <v>0</v>
      </c>
      <c r="U192" s="1">
        <v>46</v>
      </c>
      <c r="V192" s="3">
        <v>8.8642000000000003</v>
      </c>
      <c r="W192" s="3">
        <v>6.6238999999999999</v>
      </c>
      <c r="Z192" s="1">
        <v>37</v>
      </c>
      <c r="AA192" s="4">
        <v>68891.199999999997</v>
      </c>
      <c r="AB192" s="3">
        <v>5.6162999999999998</v>
      </c>
      <c r="AC192" s="3">
        <v>6.1142000000000003</v>
      </c>
      <c r="AD192" s="3">
        <v>6.3715999999999999</v>
      </c>
      <c r="AE192" s="3">
        <v>7.6298000000000004</v>
      </c>
      <c r="AF192" s="3">
        <v>4.4565000000000001</v>
      </c>
      <c r="AG192" s="3">
        <v>7.5862999999999996</v>
      </c>
      <c r="AH192" s="3">
        <v>6.9942000000000002</v>
      </c>
      <c r="AI192" s="4">
        <v>1559.65</v>
      </c>
      <c r="AJ192" s="3">
        <v>6.8666999999999998</v>
      </c>
      <c r="AK192" s="4">
        <v>1529.45</v>
      </c>
      <c r="AL192" s="3">
        <v>7.7858999999999998</v>
      </c>
      <c r="AM192" s="4">
        <v>2012.47</v>
      </c>
      <c r="AN192" s="3">
        <v>7.1081000000000003</v>
      </c>
      <c r="AO192" s="4">
        <v>2085.04</v>
      </c>
    </row>
    <row r="193" spans="1:41" x14ac:dyDescent="0.2">
      <c r="A193" s="1" t="s">
        <v>880</v>
      </c>
      <c r="B193" s="1" t="s">
        <v>881</v>
      </c>
      <c r="C193" s="1" t="s">
        <v>410</v>
      </c>
      <c r="D193" s="1" t="b">
        <v>0</v>
      </c>
      <c r="E193" s="1">
        <v>1</v>
      </c>
      <c r="F193" s="1">
        <v>0</v>
      </c>
      <c r="G193" s="1">
        <v>67039</v>
      </c>
      <c r="H193" s="1">
        <v>0</v>
      </c>
      <c r="I193" s="1">
        <v>31120</v>
      </c>
      <c r="J193" s="1">
        <v>0</v>
      </c>
      <c r="K193" s="2">
        <v>30</v>
      </c>
      <c r="L193" s="2">
        <v>0</v>
      </c>
      <c r="M193" s="1">
        <v>1</v>
      </c>
      <c r="N193" s="1">
        <v>31120</v>
      </c>
      <c r="O193" s="1">
        <v>0</v>
      </c>
      <c r="P193" s="2">
        <v>30</v>
      </c>
      <c r="Q193" s="2">
        <v>0</v>
      </c>
      <c r="R193" s="2">
        <v>30</v>
      </c>
      <c r="S193" s="2">
        <v>5.6</v>
      </c>
      <c r="T193" s="3">
        <v>0</v>
      </c>
      <c r="U193" s="1">
        <v>999</v>
      </c>
      <c r="V193" s="3">
        <v>9.3859999999999992</v>
      </c>
      <c r="W193" s="3">
        <v>3.0825</v>
      </c>
      <c r="Z193" s="1">
        <v>17</v>
      </c>
      <c r="AA193" s="4">
        <v>22408.26</v>
      </c>
      <c r="AB193" s="3">
        <v>3.1625999999999999</v>
      </c>
      <c r="AC193" s="3">
        <v>2.4605000000000001</v>
      </c>
      <c r="AD193" s="3">
        <v>1.1719999999999999</v>
      </c>
      <c r="AE193" s="3">
        <v>3.0182000000000002</v>
      </c>
      <c r="AF193" s="3">
        <v>3.0714000000000001</v>
      </c>
      <c r="AG193" s="3">
        <v>3.5167000000000002</v>
      </c>
      <c r="AH193" s="3">
        <v>2.875</v>
      </c>
      <c r="AI193" s="4">
        <v>1250.1500000000001</v>
      </c>
      <c r="AJ193" s="3">
        <v>2.8624999999999998</v>
      </c>
      <c r="AK193" s="4">
        <v>1222.9000000000001</v>
      </c>
      <c r="AL193" s="3">
        <v>3.1957</v>
      </c>
      <c r="AM193" s="4">
        <v>1398.89</v>
      </c>
      <c r="AN193" s="3">
        <v>3.3077999999999999</v>
      </c>
      <c r="AO193" s="4">
        <v>1663.35</v>
      </c>
    </row>
    <row r="194" spans="1:41" x14ac:dyDescent="0.2">
      <c r="A194" s="1" t="s">
        <v>882</v>
      </c>
      <c r="B194" s="1" t="s">
        <v>883</v>
      </c>
      <c r="C194" s="1" t="s">
        <v>410</v>
      </c>
      <c r="D194" s="1" t="b">
        <v>0</v>
      </c>
      <c r="E194" s="1">
        <v>6</v>
      </c>
      <c r="F194" s="1">
        <v>0</v>
      </c>
      <c r="G194" s="1">
        <v>32579</v>
      </c>
      <c r="H194" s="1">
        <v>20098</v>
      </c>
      <c r="I194" s="1">
        <v>11844</v>
      </c>
      <c r="J194" s="1">
        <v>7328</v>
      </c>
      <c r="K194" s="2">
        <v>11</v>
      </c>
      <c r="L194" s="2">
        <v>6.1</v>
      </c>
      <c r="M194" s="1">
        <v>6</v>
      </c>
      <c r="N194" s="1">
        <v>11844</v>
      </c>
      <c r="O194" s="1">
        <v>7328</v>
      </c>
      <c r="P194" s="2">
        <v>11</v>
      </c>
      <c r="Q194" s="2">
        <v>6.1</v>
      </c>
      <c r="R194" s="2">
        <v>9.1999999999999993</v>
      </c>
      <c r="S194" s="2">
        <v>8.6999999999999993</v>
      </c>
      <c r="T194" s="3">
        <v>0</v>
      </c>
      <c r="U194" s="1">
        <v>23</v>
      </c>
      <c r="V194" s="3">
        <v>3.5722</v>
      </c>
      <c r="W194" s="3">
        <v>4.2755999999999998</v>
      </c>
      <c r="Z194" s="1">
        <v>24</v>
      </c>
      <c r="AA194" s="4">
        <v>34357.19</v>
      </c>
      <c r="AB194" s="3">
        <v>2.9468000000000001</v>
      </c>
      <c r="AC194" s="3">
        <v>2.2595000000000001</v>
      </c>
      <c r="AD194" s="3">
        <v>2.7238000000000002</v>
      </c>
      <c r="AE194" s="3">
        <v>4.3789999999999996</v>
      </c>
      <c r="AF194" s="3">
        <v>4.4560000000000004</v>
      </c>
      <c r="AG194" s="3">
        <v>4.7050999999999998</v>
      </c>
      <c r="AH194" s="3">
        <v>4.6433999999999997</v>
      </c>
      <c r="AI194" s="4">
        <v>1132.21</v>
      </c>
      <c r="AJ194" s="3">
        <v>4.5655000000000001</v>
      </c>
      <c r="AK194" s="4">
        <v>1111.93</v>
      </c>
      <c r="AL194" s="3">
        <v>4.8661000000000003</v>
      </c>
      <c r="AM194" s="4">
        <v>1451.27</v>
      </c>
      <c r="AN194" s="3">
        <v>4.5880999999999998</v>
      </c>
      <c r="AO194" s="4">
        <v>1485.07</v>
      </c>
    </row>
    <row r="195" spans="1:41" x14ac:dyDescent="0.2">
      <c r="A195" s="1" t="s">
        <v>884</v>
      </c>
      <c r="B195" s="1" t="s">
        <v>885</v>
      </c>
      <c r="C195" s="1" t="s">
        <v>410</v>
      </c>
      <c r="D195" s="1" t="b">
        <v>0</v>
      </c>
      <c r="E195" s="1">
        <v>2</v>
      </c>
      <c r="F195" s="1">
        <v>0</v>
      </c>
      <c r="G195" s="1">
        <v>11199</v>
      </c>
      <c r="H195" s="1">
        <v>3937</v>
      </c>
      <c r="I195" s="1">
        <v>4676</v>
      </c>
      <c r="J195" s="1">
        <v>1096</v>
      </c>
      <c r="K195" s="2">
        <v>4</v>
      </c>
      <c r="L195" s="2">
        <v>3</v>
      </c>
      <c r="M195" s="1">
        <v>2</v>
      </c>
      <c r="N195" s="1">
        <v>4676</v>
      </c>
      <c r="O195" s="1">
        <v>1096</v>
      </c>
      <c r="P195" s="2">
        <v>4</v>
      </c>
      <c r="Q195" s="2">
        <v>3</v>
      </c>
      <c r="R195" s="2">
        <v>2.6</v>
      </c>
      <c r="S195" s="2">
        <v>4.9000000000000004</v>
      </c>
      <c r="T195" s="3">
        <v>0</v>
      </c>
      <c r="U195" s="1">
        <v>999</v>
      </c>
      <c r="V195" s="3">
        <v>1.4103000000000001</v>
      </c>
      <c r="W195" s="3">
        <v>2.5745</v>
      </c>
      <c r="Z195" s="1">
        <v>11</v>
      </c>
      <c r="AA195" s="4">
        <v>16632.37</v>
      </c>
      <c r="AB195" s="3">
        <v>2.9192</v>
      </c>
      <c r="AC195" s="3">
        <v>2.2595000000000001</v>
      </c>
      <c r="AD195" s="3">
        <v>2.5026999999999999</v>
      </c>
      <c r="AE195" s="3">
        <v>2.2139000000000002</v>
      </c>
      <c r="AF195" s="3">
        <v>2.2528999999999999</v>
      </c>
      <c r="AG195" s="3">
        <v>2.5335999999999999</v>
      </c>
      <c r="AH195" s="3">
        <v>2.359</v>
      </c>
      <c r="AI195" s="4">
        <v>1183.58</v>
      </c>
      <c r="AJ195" s="3">
        <v>2.2966000000000002</v>
      </c>
      <c r="AK195" s="4">
        <v>1150.95</v>
      </c>
      <c r="AL195" s="3">
        <v>2.5518999999999998</v>
      </c>
      <c r="AM195" s="4">
        <v>1473.59</v>
      </c>
      <c r="AN195" s="3">
        <v>2.7627000000000002</v>
      </c>
      <c r="AO195" s="4">
        <v>1587.71</v>
      </c>
    </row>
    <row r="196" spans="1:41" x14ac:dyDescent="0.2">
      <c r="A196" s="1" t="s">
        <v>886</v>
      </c>
      <c r="B196" s="1" t="s">
        <v>887</v>
      </c>
      <c r="C196" s="1" t="s">
        <v>410</v>
      </c>
      <c r="D196" s="1" t="b">
        <v>0</v>
      </c>
      <c r="E196" s="1">
        <v>10</v>
      </c>
      <c r="F196" s="1">
        <v>0</v>
      </c>
      <c r="G196" s="1">
        <v>17388</v>
      </c>
      <c r="H196" s="1">
        <v>9925</v>
      </c>
      <c r="I196" s="1">
        <v>6862</v>
      </c>
      <c r="J196" s="1">
        <v>4068</v>
      </c>
      <c r="K196" s="2">
        <v>5.3</v>
      </c>
      <c r="L196" s="2">
        <v>4</v>
      </c>
      <c r="M196" s="1">
        <v>10</v>
      </c>
      <c r="N196" s="1">
        <v>7232</v>
      </c>
      <c r="O196" s="1">
        <v>4543</v>
      </c>
      <c r="P196" s="2">
        <v>5.3</v>
      </c>
      <c r="Q196" s="2">
        <v>4</v>
      </c>
      <c r="R196" s="2">
        <v>3.7</v>
      </c>
      <c r="S196" s="2">
        <v>7</v>
      </c>
      <c r="T196" s="3">
        <v>0</v>
      </c>
      <c r="U196" s="1">
        <v>23</v>
      </c>
      <c r="V196" s="3">
        <v>2.1812</v>
      </c>
      <c r="W196" s="3">
        <v>3.6141999999999999</v>
      </c>
      <c r="Z196" s="1">
        <v>18</v>
      </c>
      <c r="AA196" s="4">
        <v>30235.86</v>
      </c>
      <c r="AB196" s="3">
        <v>1.9144000000000001</v>
      </c>
      <c r="AC196" s="3">
        <v>2.0217000000000001</v>
      </c>
      <c r="AD196" s="3">
        <v>2.1432000000000002</v>
      </c>
      <c r="AE196" s="3">
        <v>2.2244000000000002</v>
      </c>
      <c r="AF196" s="3">
        <v>2.4618000000000002</v>
      </c>
      <c r="AG196" s="3">
        <v>2.0007999999999999</v>
      </c>
      <c r="AH196" s="3">
        <v>3.4102999999999999</v>
      </c>
      <c r="AI196" s="4">
        <v>1218.83</v>
      </c>
      <c r="AJ196" s="3">
        <v>3.3721000000000001</v>
      </c>
      <c r="AK196" s="4">
        <v>1203.79</v>
      </c>
      <c r="AL196" s="3">
        <v>3.7549000000000001</v>
      </c>
      <c r="AM196" s="4">
        <v>1521.01</v>
      </c>
      <c r="AN196" s="3">
        <v>3.8784000000000001</v>
      </c>
      <c r="AO196" s="4">
        <v>1560.22</v>
      </c>
    </row>
    <row r="197" spans="1:41" x14ac:dyDescent="0.2">
      <c r="A197" s="1" t="s">
        <v>888</v>
      </c>
      <c r="B197" s="1" t="s">
        <v>889</v>
      </c>
      <c r="C197" s="1" t="s">
        <v>429</v>
      </c>
      <c r="D197" s="1" t="b">
        <v>0</v>
      </c>
      <c r="E197" s="1">
        <v>5</v>
      </c>
      <c r="F197" s="1">
        <v>0</v>
      </c>
      <c r="G197" s="1">
        <v>12823</v>
      </c>
      <c r="H197" s="1">
        <v>6505</v>
      </c>
      <c r="I197" s="1">
        <v>5108</v>
      </c>
      <c r="J197" s="1">
        <v>1695</v>
      </c>
      <c r="K197" s="2">
        <v>4.2</v>
      </c>
      <c r="L197" s="2">
        <v>2.4</v>
      </c>
      <c r="M197" s="1">
        <v>5</v>
      </c>
      <c r="N197" s="1">
        <v>5108</v>
      </c>
      <c r="O197" s="1">
        <v>1695</v>
      </c>
      <c r="P197" s="2">
        <v>4.2</v>
      </c>
      <c r="Q197" s="2">
        <v>2.4</v>
      </c>
      <c r="R197" s="2">
        <v>3.6</v>
      </c>
      <c r="S197" s="2">
        <v>3.6</v>
      </c>
      <c r="T197" s="3">
        <v>0</v>
      </c>
      <c r="U197" s="1">
        <v>6</v>
      </c>
      <c r="V197" s="3">
        <v>1.5406</v>
      </c>
      <c r="W197" s="3">
        <v>1.5406</v>
      </c>
      <c r="Z197" s="1">
        <v>9</v>
      </c>
      <c r="AA197" s="4">
        <v>8396.2999999999993</v>
      </c>
      <c r="AB197" s="3">
        <v>1.8862000000000001</v>
      </c>
      <c r="AC197" s="3">
        <v>1.8021</v>
      </c>
      <c r="AD197" s="3">
        <v>1.7513000000000001</v>
      </c>
      <c r="AE197" s="3">
        <v>2.2244000000000002</v>
      </c>
      <c r="AF197" s="3">
        <v>2.3081999999999998</v>
      </c>
      <c r="AG197" s="3">
        <v>2.0007999999999999</v>
      </c>
      <c r="AH197" s="3">
        <v>2.2843</v>
      </c>
      <c r="AI197" s="4">
        <v>1268.03</v>
      </c>
      <c r="AJ197" s="3">
        <v>2.2429000000000001</v>
      </c>
      <c r="AK197" s="4">
        <v>1243.6199999999999</v>
      </c>
      <c r="AL197" s="3">
        <v>1.7249000000000001</v>
      </c>
      <c r="AM197" s="4">
        <v>1265.24</v>
      </c>
      <c r="AN197" s="3">
        <v>1.6532</v>
      </c>
      <c r="AO197" s="4">
        <v>1293.17</v>
      </c>
    </row>
    <row r="198" spans="1:41" x14ac:dyDescent="0.2">
      <c r="A198" s="1" t="s">
        <v>890</v>
      </c>
      <c r="B198" s="1" t="s">
        <v>891</v>
      </c>
      <c r="C198" s="1" t="s">
        <v>410</v>
      </c>
      <c r="D198" s="1" t="b">
        <v>0</v>
      </c>
      <c r="E198" s="1">
        <v>14</v>
      </c>
      <c r="F198" s="1">
        <v>0</v>
      </c>
      <c r="G198" s="1">
        <v>21067</v>
      </c>
      <c r="H198" s="1">
        <v>18419</v>
      </c>
      <c r="I198" s="1">
        <v>7772</v>
      </c>
      <c r="J198" s="1">
        <v>6497</v>
      </c>
      <c r="K198" s="2">
        <v>6.6</v>
      </c>
      <c r="L198" s="2">
        <v>4.9000000000000004</v>
      </c>
      <c r="M198" s="1">
        <v>14</v>
      </c>
      <c r="N198" s="1">
        <v>7188</v>
      </c>
      <c r="O198" s="1">
        <v>4732</v>
      </c>
      <c r="P198" s="2">
        <v>6.6</v>
      </c>
      <c r="Q198" s="2">
        <v>4.9000000000000004</v>
      </c>
      <c r="R198" s="2">
        <v>5.0999999999999996</v>
      </c>
      <c r="S198" s="2">
        <v>6.2</v>
      </c>
      <c r="T198" s="3">
        <v>0</v>
      </c>
      <c r="U198" s="1">
        <v>25</v>
      </c>
      <c r="V198" s="3">
        <v>2.1678999999999999</v>
      </c>
      <c r="W198" s="3">
        <v>3.1444000000000001</v>
      </c>
      <c r="Z198" s="1">
        <v>17</v>
      </c>
      <c r="AA198" s="4">
        <v>27539.08</v>
      </c>
      <c r="AB198" s="3">
        <v>1.5608</v>
      </c>
      <c r="AC198" s="3">
        <v>1.7869999999999999</v>
      </c>
      <c r="AD198" s="3">
        <v>2.2336999999999998</v>
      </c>
      <c r="AE198" s="3">
        <v>2.0815999999999999</v>
      </c>
      <c r="AF198" s="3">
        <v>2.2021000000000002</v>
      </c>
      <c r="AG198" s="3">
        <v>2.1989999999999998</v>
      </c>
      <c r="AH198" s="3">
        <v>2.2056</v>
      </c>
      <c r="AI198" s="4">
        <v>1106.6199999999999</v>
      </c>
      <c r="AJ198" s="3">
        <v>2.4159000000000002</v>
      </c>
      <c r="AK198" s="4">
        <v>1124.26</v>
      </c>
      <c r="AL198" s="3">
        <v>2.5146000000000002</v>
      </c>
      <c r="AM198" s="4">
        <v>1118.79</v>
      </c>
      <c r="AN198" s="3">
        <v>3.3742999999999999</v>
      </c>
      <c r="AO198" s="4">
        <v>1532.59</v>
      </c>
    </row>
    <row r="199" spans="1:41" x14ac:dyDescent="0.2">
      <c r="A199" s="1" t="s">
        <v>892</v>
      </c>
      <c r="B199" s="1" t="s">
        <v>893</v>
      </c>
      <c r="C199" s="1" t="s">
        <v>407</v>
      </c>
      <c r="D199" s="1" t="b">
        <v>0</v>
      </c>
      <c r="E199" s="1">
        <v>13</v>
      </c>
      <c r="F199" s="1">
        <v>0</v>
      </c>
      <c r="G199" s="1">
        <v>10494</v>
      </c>
      <c r="H199" s="1">
        <v>3445</v>
      </c>
      <c r="I199" s="1">
        <v>4688</v>
      </c>
      <c r="J199" s="1">
        <v>1432</v>
      </c>
      <c r="K199" s="2">
        <v>3.4</v>
      </c>
      <c r="L199" s="2">
        <v>1.1000000000000001</v>
      </c>
      <c r="M199" s="1">
        <v>13</v>
      </c>
      <c r="N199" s="1">
        <v>4812</v>
      </c>
      <c r="O199" s="1">
        <v>1579</v>
      </c>
      <c r="P199" s="2">
        <v>3.4</v>
      </c>
      <c r="Q199" s="2">
        <v>1.1000000000000001</v>
      </c>
      <c r="R199" s="2">
        <v>3.2</v>
      </c>
      <c r="S199" s="2">
        <v>3.2</v>
      </c>
      <c r="T199" s="3">
        <v>0</v>
      </c>
      <c r="U199" s="1">
        <v>6</v>
      </c>
      <c r="V199" s="3">
        <v>1.4513</v>
      </c>
      <c r="W199" s="3">
        <v>1.4513</v>
      </c>
      <c r="Z199" s="1">
        <v>6</v>
      </c>
      <c r="AA199" s="4">
        <v>7466.08</v>
      </c>
      <c r="AB199" s="3">
        <v>1.2434000000000001</v>
      </c>
      <c r="AC199" s="3">
        <v>1.1068</v>
      </c>
      <c r="AD199" s="3">
        <v>1.1374</v>
      </c>
      <c r="AE199" s="3">
        <v>1.1549</v>
      </c>
      <c r="AF199" s="3">
        <v>1.2256</v>
      </c>
      <c r="AG199" s="3">
        <v>1.3983000000000001</v>
      </c>
      <c r="AH199" s="3">
        <v>1.2174</v>
      </c>
      <c r="AI199" s="4">
        <v>1058.73</v>
      </c>
      <c r="AJ199" s="3">
        <v>1.4784999999999999</v>
      </c>
      <c r="AK199" s="4">
        <v>1204.05</v>
      </c>
      <c r="AL199" s="3">
        <v>1.357</v>
      </c>
      <c r="AM199" s="4">
        <v>1188.03</v>
      </c>
      <c r="AN199" s="3">
        <v>1.5573999999999999</v>
      </c>
      <c r="AO199" s="4">
        <v>1370.51</v>
      </c>
    </row>
    <row r="200" spans="1:41" x14ac:dyDescent="0.2">
      <c r="A200" s="1" t="s">
        <v>894</v>
      </c>
      <c r="B200" s="1" t="s">
        <v>895</v>
      </c>
      <c r="C200" s="1" t="s">
        <v>410</v>
      </c>
      <c r="D200" s="1" t="b">
        <v>0</v>
      </c>
      <c r="E200" s="1">
        <v>3</v>
      </c>
      <c r="F200" s="1">
        <v>0</v>
      </c>
      <c r="G200" s="1">
        <v>19336</v>
      </c>
      <c r="H200" s="1">
        <v>9994</v>
      </c>
      <c r="I200" s="1">
        <v>9215</v>
      </c>
      <c r="J200" s="1">
        <v>4992</v>
      </c>
      <c r="K200" s="2">
        <v>7.7</v>
      </c>
      <c r="L200" s="2">
        <v>5.3</v>
      </c>
      <c r="M200" s="1">
        <v>3</v>
      </c>
      <c r="N200" s="1">
        <v>9215</v>
      </c>
      <c r="O200" s="1">
        <v>4992</v>
      </c>
      <c r="P200" s="2">
        <v>7.7</v>
      </c>
      <c r="Q200" s="2">
        <v>5.3</v>
      </c>
      <c r="R200" s="2">
        <v>4.8</v>
      </c>
      <c r="S200" s="2">
        <v>6.6</v>
      </c>
      <c r="T200" s="3">
        <v>0</v>
      </c>
      <c r="U200" s="1">
        <v>999</v>
      </c>
      <c r="V200" s="3">
        <v>2.7793000000000001</v>
      </c>
      <c r="W200" s="3">
        <v>3.4032</v>
      </c>
      <c r="Z200" s="1">
        <v>20</v>
      </c>
      <c r="AA200" s="4">
        <v>26156.97</v>
      </c>
      <c r="AB200" s="3">
        <v>4.3803000000000001</v>
      </c>
      <c r="AC200" s="3">
        <v>3.6796000000000002</v>
      </c>
      <c r="AD200" s="3">
        <v>2.9558</v>
      </c>
      <c r="AE200" s="3">
        <v>4.3005000000000004</v>
      </c>
      <c r="AF200" s="3">
        <v>4.4111000000000002</v>
      </c>
      <c r="AG200" s="3">
        <v>3.7751000000000001</v>
      </c>
      <c r="AH200" s="3">
        <v>2.8494999999999999</v>
      </c>
      <c r="AI200" s="4">
        <v>1047.0899999999999</v>
      </c>
      <c r="AJ200" s="3">
        <v>2.8016000000000001</v>
      </c>
      <c r="AK200" s="4">
        <v>1028.31</v>
      </c>
      <c r="AL200" s="3">
        <v>3.9024999999999999</v>
      </c>
      <c r="AM200" s="4">
        <v>1604.76</v>
      </c>
      <c r="AN200" s="3">
        <v>3.6520000000000001</v>
      </c>
      <c r="AO200" s="4">
        <v>1558.19</v>
      </c>
    </row>
    <row r="201" spans="1:41" x14ac:dyDescent="0.2">
      <c r="A201" s="1" t="s">
        <v>896</v>
      </c>
      <c r="B201" s="1" t="s">
        <v>897</v>
      </c>
      <c r="C201" s="1" t="s">
        <v>410</v>
      </c>
      <c r="D201" s="1" t="b">
        <v>0</v>
      </c>
      <c r="E201" s="1">
        <v>2</v>
      </c>
      <c r="F201" s="1">
        <v>0</v>
      </c>
      <c r="G201" s="1">
        <v>36632</v>
      </c>
      <c r="H201" s="1">
        <v>20735</v>
      </c>
      <c r="I201" s="1">
        <v>14080</v>
      </c>
      <c r="J201" s="1">
        <v>8874</v>
      </c>
      <c r="K201" s="2">
        <v>6.5</v>
      </c>
      <c r="L201" s="2">
        <v>3.5</v>
      </c>
      <c r="M201" s="1">
        <v>2</v>
      </c>
      <c r="N201" s="1">
        <v>14080</v>
      </c>
      <c r="O201" s="1">
        <v>8874</v>
      </c>
      <c r="P201" s="2">
        <v>6.5</v>
      </c>
      <c r="Q201" s="2">
        <v>3.5</v>
      </c>
      <c r="R201" s="2">
        <v>5.5</v>
      </c>
      <c r="S201" s="2">
        <v>5.7</v>
      </c>
      <c r="T201" s="3">
        <v>0</v>
      </c>
      <c r="U201" s="1">
        <v>999</v>
      </c>
      <c r="V201" s="3">
        <v>4.2465999999999999</v>
      </c>
      <c r="W201" s="3">
        <v>4.1292</v>
      </c>
      <c r="Z201" s="1">
        <v>24</v>
      </c>
      <c r="AA201" s="4">
        <v>48477.09</v>
      </c>
      <c r="AB201" s="3">
        <v>3.9581</v>
      </c>
      <c r="AC201" s="3">
        <v>1.7983</v>
      </c>
      <c r="AD201" s="3">
        <v>3.4645000000000001</v>
      </c>
      <c r="AE201" s="3">
        <v>5.4153000000000002</v>
      </c>
      <c r="AF201" s="3">
        <v>2.6572</v>
      </c>
      <c r="AG201" s="3">
        <v>1.9497</v>
      </c>
      <c r="AH201" s="3">
        <v>2.036</v>
      </c>
      <c r="AI201" s="4">
        <v>1207.26</v>
      </c>
      <c r="AJ201" s="3">
        <v>4.1936</v>
      </c>
      <c r="AK201" s="4">
        <v>1821.42</v>
      </c>
      <c r="AL201" s="3">
        <v>5.2816999999999998</v>
      </c>
      <c r="AM201" s="4">
        <v>1937.1</v>
      </c>
      <c r="AN201" s="3">
        <v>4.431</v>
      </c>
      <c r="AO201" s="4">
        <v>2189.0700000000002</v>
      </c>
    </row>
    <row r="202" spans="1:41" x14ac:dyDescent="0.2">
      <c r="A202" s="1" t="s">
        <v>898</v>
      </c>
      <c r="B202" s="1" t="s">
        <v>899</v>
      </c>
      <c r="C202" s="1" t="s">
        <v>410</v>
      </c>
      <c r="D202" s="1" t="b">
        <v>0</v>
      </c>
      <c r="E202" s="1">
        <v>3</v>
      </c>
      <c r="F202" s="1">
        <v>0</v>
      </c>
      <c r="G202" s="1">
        <v>75806</v>
      </c>
      <c r="H202" s="1">
        <v>63075</v>
      </c>
      <c r="I202" s="1">
        <v>19148</v>
      </c>
      <c r="J202" s="1">
        <v>11398</v>
      </c>
      <c r="K202" s="2">
        <v>10</v>
      </c>
      <c r="L202" s="2">
        <v>4.0999999999999996</v>
      </c>
      <c r="M202" s="1">
        <v>3</v>
      </c>
      <c r="N202" s="1">
        <v>19148</v>
      </c>
      <c r="O202" s="1">
        <v>11398</v>
      </c>
      <c r="P202" s="2">
        <v>10</v>
      </c>
      <c r="Q202" s="2">
        <v>4.0999999999999996</v>
      </c>
      <c r="R202" s="2">
        <v>9.1</v>
      </c>
      <c r="S202" s="2">
        <v>8</v>
      </c>
      <c r="T202" s="3">
        <v>0</v>
      </c>
      <c r="U202" s="1">
        <v>999</v>
      </c>
      <c r="V202" s="3">
        <v>5.7751999999999999</v>
      </c>
      <c r="W202" s="3">
        <v>5.4076000000000004</v>
      </c>
      <c r="Z202" s="1">
        <v>31</v>
      </c>
      <c r="AA202" s="4">
        <v>55584.49</v>
      </c>
      <c r="AB202" s="3">
        <v>3.7105999999999999</v>
      </c>
      <c r="AC202" s="3">
        <v>2.9304999999999999</v>
      </c>
      <c r="AD202" s="3">
        <v>2.6928999999999998</v>
      </c>
      <c r="AE202" s="3">
        <v>5.8685999999999998</v>
      </c>
      <c r="AF202" s="3">
        <v>6.1600999999999999</v>
      </c>
      <c r="AG202" s="3">
        <v>5.0734000000000004</v>
      </c>
      <c r="AH202" s="3">
        <v>6.6871999999999998</v>
      </c>
      <c r="AI202" s="4">
        <v>1466.13</v>
      </c>
      <c r="AJ202" s="3">
        <v>6.4801000000000002</v>
      </c>
      <c r="AK202" s="4">
        <v>1507.78</v>
      </c>
      <c r="AL202" s="3">
        <v>6.9188999999999998</v>
      </c>
      <c r="AM202" s="4">
        <v>1877.79</v>
      </c>
      <c r="AN202" s="3">
        <v>5.8029000000000002</v>
      </c>
      <c r="AO202" s="4">
        <v>2042.62</v>
      </c>
    </row>
    <row r="203" spans="1:41" x14ac:dyDescent="0.2">
      <c r="A203" s="1" t="s">
        <v>900</v>
      </c>
      <c r="B203" s="1" t="s">
        <v>901</v>
      </c>
      <c r="C203" s="1" t="s">
        <v>407</v>
      </c>
      <c r="D203" s="1" t="b">
        <v>0</v>
      </c>
      <c r="E203" s="1">
        <v>120</v>
      </c>
      <c r="F203" s="1">
        <v>1</v>
      </c>
      <c r="G203" s="1">
        <v>14311</v>
      </c>
      <c r="H203" s="1">
        <v>18950</v>
      </c>
      <c r="I203" s="1">
        <v>5877</v>
      </c>
      <c r="J203" s="1">
        <v>5445</v>
      </c>
      <c r="K203" s="2">
        <v>6.3</v>
      </c>
      <c r="L203" s="2">
        <v>4.9000000000000004</v>
      </c>
      <c r="M203" s="1">
        <v>120</v>
      </c>
      <c r="N203" s="1">
        <v>5691</v>
      </c>
      <c r="O203" s="1">
        <v>4643</v>
      </c>
      <c r="P203" s="2">
        <v>6.3</v>
      </c>
      <c r="Q203" s="2">
        <v>4.9000000000000004</v>
      </c>
      <c r="R203" s="2">
        <v>4.7</v>
      </c>
      <c r="S203" s="2">
        <v>4.7</v>
      </c>
      <c r="T203" s="3">
        <v>0</v>
      </c>
      <c r="U203" s="1">
        <v>39</v>
      </c>
      <c r="V203" s="3">
        <v>1.7163999999999999</v>
      </c>
      <c r="W203" s="3">
        <v>1.7163999999999999</v>
      </c>
      <c r="Z203" s="1">
        <v>16</v>
      </c>
      <c r="AA203" s="4">
        <v>16440.3</v>
      </c>
      <c r="AB203" s="3">
        <v>1.7019</v>
      </c>
      <c r="AC203" s="3">
        <v>1.9428000000000001</v>
      </c>
      <c r="AD203" s="3">
        <v>1.5818000000000001</v>
      </c>
      <c r="AE203" s="3">
        <v>1.6878</v>
      </c>
      <c r="AF203" s="3">
        <v>1.8747</v>
      </c>
      <c r="AG203" s="3">
        <v>2.0337999999999998</v>
      </c>
      <c r="AH203" s="3">
        <v>1.7889999999999999</v>
      </c>
      <c r="AI203" s="4">
        <v>880.66</v>
      </c>
      <c r="AJ203" s="3">
        <v>1.9123000000000001</v>
      </c>
      <c r="AK203" s="4">
        <v>906.08</v>
      </c>
      <c r="AL203" s="3">
        <v>1.8177000000000001</v>
      </c>
      <c r="AM203" s="4">
        <v>1006.78</v>
      </c>
      <c r="AN203" s="3">
        <v>1.8419000000000001</v>
      </c>
      <c r="AO203" s="4">
        <v>1103.57</v>
      </c>
    </row>
    <row r="204" spans="1:41" x14ac:dyDescent="0.2">
      <c r="A204" s="1" t="s">
        <v>902</v>
      </c>
      <c r="B204" s="1" t="s">
        <v>903</v>
      </c>
      <c r="C204" s="1" t="s">
        <v>410</v>
      </c>
      <c r="D204" s="1" t="b">
        <v>0</v>
      </c>
      <c r="E204" s="1">
        <v>20</v>
      </c>
      <c r="F204" s="1">
        <v>1</v>
      </c>
      <c r="G204" s="1">
        <v>12545</v>
      </c>
      <c r="H204" s="1">
        <v>8953</v>
      </c>
      <c r="I204" s="1">
        <v>5013</v>
      </c>
      <c r="J204" s="1">
        <v>3352</v>
      </c>
      <c r="K204" s="2">
        <v>5.9</v>
      </c>
      <c r="L204" s="2">
        <v>4.2</v>
      </c>
      <c r="M204" s="1">
        <v>20</v>
      </c>
      <c r="N204" s="1">
        <v>4877</v>
      </c>
      <c r="O204" s="1">
        <v>3015</v>
      </c>
      <c r="P204" s="2">
        <v>5.9</v>
      </c>
      <c r="Q204" s="2">
        <v>4.2</v>
      </c>
      <c r="R204" s="2">
        <v>4.3</v>
      </c>
      <c r="S204" s="2">
        <v>4.2</v>
      </c>
      <c r="T204" s="3">
        <v>0</v>
      </c>
      <c r="U204" s="1">
        <v>22</v>
      </c>
      <c r="V204" s="3">
        <v>1.4709000000000001</v>
      </c>
      <c r="W204" s="3">
        <v>1.6153999999999999</v>
      </c>
      <c r="Z204" s="1">
        <v>16</v>
      </c>
      <c r="AA204" s="4">
        <v>16018.22</v>
      </c>
      <c r="AB204" s="3">
        <v>1.1487000000000001</v>
      </c>
      <c r="AC204" s="3">
        <v>1.5660000000000001</v>
      </c>
      <c r="AD204" s="3">
        <v>1.4946999999999999</v>
      </c>
      <c r="AE204" s="3">
        <v>1.4638</v>
      </c>
      <c r="AF204" s="3">
        <v>1.4896</v>
      </c>
      <c r="AG204" s="3">
        <v>1.9967999999999999</v>
      </c>
      <c r="AH204" s="3">
        <v>1.7713000000000001</v>
      </c>
      <c r="AI204" s="4">
        <v>796.78</v>
      </c>
      <c r="AJ204" s="3">
        <v>1.5528999999999999</v>
      </c>
      <c r="AK204" s="4">
        <v>763.56</v>
      </c>
      <c r="AL204" s="3">
        <v>1.3112999999999999</v>
      </c>
      <c r="AM204" s="4">
        <v>808.83</v>
      </c>
      <c r="AN204" s="3">
        <v>1.7335</v>
      </c>
      <c r="AO204" s="4">
        <v>1162.27</v>
      </c>
    </row>
    <row r="205" spans="1:41" x14ac:dyDescent="0.2">
      <c r="A205" s="1" t="s">
        <v>904</v>
      </c>
      <c r="B205" s="1" t="s">
        <v>905</v>
      </c>
      <c r="C205" s="1" t="s">
        <v>407</v>
      </c>
      <c r="D205" s="1" t="b">
        <v>0</v>
      </c>
      <c r="E205" s="1">
        <v>120</v>
      </c>
      <c r="F205" s="1">
        <v>8</v>
      </c>
      <c r="G205" s="1">
        <v>14842</v>
      </c>
      <c r="H205" s="1">
        <v>34795</v>
      </c>
      <c r="I205" s="1">
        <v>5823</v>
      </c>
      <c r="J205" s="1">
        <v>11538</v>
      </c>
      <c r="K205" s="2">
        <v>6.1</v>
      </c>
      <c r="L205" s="2">
        <v>7.7</v>
      </c>
      <c r="M205" s="1">
        <v>120</v>
      </c>
      <c r="N205" s="1">
        <v>5005</v>
      </c>
      <c r="O205" s="1">
        <v>5995</v>
      </c>
      <c r="P205" s="2">
        <v>6.1</v>
      </c>
      <c r="Q205" s="2">
        <v>7.7</v>
      </c>
      <c r="R205" s="2">
        <v>4.3</v>
      </c>
      <c r="S205" s="2">
        <v>4.3</v>
      </c>
      <c r="T205" s="3">
        <v>0</v>
      </c>
      <c r="U205" s="1">
        <v>84</v>
      </c>
      <c r="V205" s="3">
        <v>1.5095000000000001</v>
      </c>
      <c r="W205" s="3">
        <v>1.5095000000000001</v>
      </c>
      <c r="Z205" s="1">
        <v>21</v>
      </c>
      <c r="AA205" s="4">
        <v>28206.720000000001</v>
      </c>
      <c r="AB205" s="3">
        <v>1.5368999999999999</v>
      </c>
      <c r="AC205" s="3">
        <v>1.3097000000000001</v>
      </c>
      <c r="AD205" s="3">
        <v>1.3458000000000001</v>
      </c>
      <c r="AE205" s="3">
        <v>1.5424</v>
      </c>
      <c r="AF205" s="3">
        <v>1.4349000000000001</v>
      </c>
      <c r="AG205" s="3">
        <v>1.4541999999999999</v>
      </c>
      <c r="AH205" s="3">
        <v>1.3623000000000001</v>
      </c>
      <c r="AI205" s="4">
        <v>807.78</v>
      </c>
      <c r="AJ205" s="3">
        <v>1.5508</v>
      </c>
      <c r="AK205" s="4">
        <v>859.87</v>
      </c>
      <c r="AL205" s="3">
        <v>1.3893</v>
      </c>
      <c r="AM205" s="4">
        <v>897.75</v>
      </c>
      <c r="AN205" s="3">
        <v>1.6197999999999999</v>
      </c>
      <c r="AO205" s="4">
        <v>1060.78</v>
      </c>
    </row>
    <row r="206" spans="1:41" x14ac:dyDescent="0.2">
      <c r="A206" s="1" t="s">
        <v>906</v>
      </c>
      <c r="B206" s="1" t="s">
        <v>907</v>
      </c>
      <c r="C206" s="1" t="s">
        <v>407</v>
      </c>
      <c r="D206" s="1" t="b">
        <v>0</v>
      </c>
      <c r="E206" s="1">
        <v>87</v>
      </c>
      <c r="F206" s="1">
        <v>2</v>
      </c>
      <c r="G206" s="1">
        <v>12568</v>
      </c>
      <c r="H206" s="1">
        <v>17504</v>
      </c>
      <c r="I206" s="1">
        <v>5891</v>
      </c>
      <c r="J206" s="1">
        <v>8155</v>
      </c>
      <c r="K206" s="2">
        <v>5.9</v>
      </c>
      <c r="L206" s="2">
        <v>6.4</v>
      </c>
      <c r="M206" s="1">
        <v>87</v>
      </c>
      <c r="N206" s="1">
        <v>5393</v>
      </c>
      <c r="O206" s="1">
        <v>4798</v>
      </c>
      <c r="P206" s="2">
        <v>5.9</v>
      </c>
      <c r="Q206" s="2">
        <v>6.4</v>
      </c>
      <c r="R206" s="2">
        <v>4.2</v>
      </c>
      <c r="S206" s="2">
        <v>4.2</v>
      </c>
      <c r="T206" s="3">
        <v>0</v>
      </c>
      <c r="U206" s="1">
        <v>47</v>
      </c>
      <c r="V206" s="3">
        <v>1.6266</v>
      </c>
      <c r="W206" s="3">
        <v>1.6266</v>
      </c>
      <c r="Z206" s="1">
        <v>18</v>
      </c>
      <c r="AA206" s="4">
        <v>21711.7</v>
      </c>
      <c r="AB206" s="3">
        <v>1.5673999999999999</v>
      </c>
      <c r="AC206" s="3">
        <v>1.6998</v>
      </c>
      <c r="AD206" s="3">
        <v>1.776</v>
      </c>
      <c r="AE206" s="3">
        <v>2.2332000000000001</v>
      </c>
      <c r="AF206" s="3">
        <v>2.3294000000000001</v>
      </c>
      <c r="AG206" s="3">
        <v>1.8035000000000001</v>
      </c>
      <c r="AH206" s="3">
        <v>1.2870999999999999</v>
      </c>
      <c r="AI206" s="4">
        <v>819.04</v>
      </c>
      <c r="AJ206" s="3">
        <v>1.2458</v>
      </c>
      <c r="AK206" s="4">
        <v>901.82</v>
      </c>
      <c r="AL206" s="3">
        <v>1.7044999999999999</v>
      </c>
      <c r="AM206" s="4">
        <v>1156.5</v>
      </c>
      <c r="AN206" s="3">
        <v>1.7455000000000001</v>
      </c>
      <c r="AO206" s="4">
        <v>1170.32</v>
      </c>
    </row>
    <row r="207" spans="1:41" x14ac:dyDescent="0.2">
      <c r="A207" s="1" t="s">
        <v>908</v>
      </c>
      <c r="B207" s="1" t="s">
        <v>909</v>
      </c>
      <c r="C207" s="1" t="s">
        <v>410</v>
      </c>
      <c r="D207" s="1" t="b">
        <v>0</v>
      </c>
      <c r="E207" s="1">
        <v>4</v>
      </c>
      <c r="F207" s="1">
        <v>1</v>
      </c>
      <c r="G207" s="1">
        <v>5947</v>
      </c>
      <c r="H207" s="1">
        <v>4897</v>
      </c>
      <c r="I207" s="1">
        <v>3032</v>
      </c>
      <c r="J207" s="1">
        <v>2334</v>
      </c>
      <c r="K207" s="2">
        <v>2.8</v>
      </c>
      <c r="L207" s="2">
        <v>1.5</v>
      </c>
      <c r="M207" s="1">
        <v>4</v>
      </c>
      <c r="N207" s="1">
        <v>3032</v>
      </c>
      <c r="O207" s="1">
        <v>2334</v>
      </c>
      <c r="P207" s="2">
        <v>2.8</v>
      </c>
      <c r="Q207" s="2">
        <v>1.5</v>
      </c>
      <c r="R207" s="2">
        <v>2.2999999999999998</v>
      </c>
      <c r="S207" s="2">
        <v>2.6</v>
      </c>
      <c r="T207" s="3">
        <v>0</v>
      </c>
      <c r="U207" s="1">
        <v>999</v>
      </c>
      <c r="V207" s="3">
        <v>0.91449999999999998</v>
      </c>
      <c r="W207" s="3">
        <v>1.0405</v>
      </c>
      <c r="Z207" s="1">
        <v>9</v>
      </c>
      <c r="AA207" s="4">
        <v>10025.709999999999</v>
      </c>
      <c r="AB207" s="3">
        <v>0.68930000000000002</v>
      </c>
      <c r="AC207" s="3">
        <v>0.7823</v>
      </c>
      <c r="AD207" s="3">
        <v>0.87319999999999998</v>
      </c>
      <c r="AE207" s="3">
        <v>0.55659999999999998</v>
      </c>
      <c r="AF207" s="3">
        <v>1.2337</v>
      </c>
      <c r="AG207" s="3">
        <v>0.64080000000000004</v>
      </c>
      <c r="AH207" s="3">
        <v>0.84040000000000004</v>
      </c>
      <c r="AI207" s="4">
        <v>843.31</v>
      </c>
      <c r="AJ207" s="3">
        <v>0.83520000000000005</v>
      </c>
      <c r="AK207" s="4">
        <v>870.61</v>
      </c>
      <c r="AL207" s="3">
        <v>0.98380000000000001</v>
      </c>
      <c r="AM207" s="4">
        <v>1026.94</v>
      </c>
      <c r="AN207" s="3">
        <v>1.1166</v>
      </c>
      <c r="AO207" s="4">
        <v>1209.3599999999999</v>
      </c>
    </row>
    <row r="208" spans="1:41" x14ac:dyDescent="0.2">
      <c r="A208" s="1" t="s">
        <v>910</v>
      </c>
      <c r="B208" s="1" t="s">
        <v>911</v>
      </c>
      <c r="C208" s="1" t="s">
        <v>407</v>
      </c>
      <c r="D208" s="1" t="b">
        <v>0</v>
      </c>
      <c r="E208" s="1">
        <v>33</v>
      </c>
      <c r="F208" s="1">
        <v>3</v>
      </c>
      <c r="G208" s="1">
        <v>11832</v>
      </c>
      <c r="H208" s="1">
        <v>10464</v>
      </c>
      <c r="I208" s="1">
        <v>4764</v>
      </c>
      <c r="J208" s="1">
        <v>4119</v>
      </c>
      <c r="K208" s="2">
        <v>5.3</v>
      </c>
      <c r="L208" s="2">
        <v>3.9</v>
      </c>
      <c r="M208" s="1">
        <v>33</v>
      </c>
      <c r="N208" s="1">
        <v>4466</v>
      </c>
      <c r="O208" s="1">
        <v>3223</v>
      </c>
      <c r="P208" s="2">
        <v>5.3</v>
      </c>
      <c r="Q208" s="2">
        <v>3.9</v>
      </c>
      <c r="R208" s="2">
        <v>3.9</v>
      </c>
      <c r="S208" s="2">
        <v>3.9</v>
      </c>
      <c r="T208" s="3">
        <v>0</v>
      </c>
      <c r="U208" s="1">
        <v>31</v>
      </c>
      <c r="V208" s="3">
        <v>1.347</v>
      </c>
      <c r="W208" s="3">
        <v>1.347</v>
      </c>
      <c r="Z208" s="1">
        <v>13</v>
      </c>
      <c r="AA208" s="4">
        <v>12754.86</v>
      </c>
      <c r="AB208" s="3">
        <v>1.0559000000000001</v>
      </c>
      <c r="AC208" s="3">
        <v>1.35</v>
      </c>
      <c r="AD208" s="3">
        <v>1.0734999999999999</v>
      </c>
      <c r="AE208" s="3">
        <v>1.0074000000000001</v>
      </c>
      <c r="AF208" s="3">
        <v>0.99260000000000004</v>
      </c>
      <c r="AG208" s="3">
        <v>1.1085</v>
      </c>
      <c r="AH208" s="3">
        <v>1.0438000000000001</v>
      </c>
      <c r="AI208" s="4">
        <v>939.06</v>
      </c>
      <c r="AJ208" s="3">
        <v>1.3651</v>
      </c>
      <c r="AK208" s="4">
        <v>961.47</v>
      </c>
      <c r="AL208" s="3">
        <v>1.2133</v>
      </c>
      <c r="AM208" s="4">
        <v>844.33</v>
      </c>
      <c r="AN208" s="3">
        <v>1.4455</v>
      </c>
      <c r="AO208" s="4">
        <v>1043.73</v>
      </c>
    </row>
    <row r="209" spans="1:41" x14ac:dyDescent="0.2">
      <c r="A209" s="1" t="s">
        <v>912</v>
      </c>
      <c r="B209" s="1" t="s">
        <v>913</v>
      </c>
      <c r="C209" s="1" t="s">
        <v>407</v>
      </c>
      <c r="D209" s="1" t="b">
        <v>0</v>
      </c>
      <c r="E209" s="1">
        <v>29</v>
      </c>
      <c r="F209" s="1">
        <v>1</v>
      </c>
      <c r="G209" s="1">
        <v>5409</v>
      </c>
      <c r="H209" s="1">
        <v>4270</v>
      </c>
      <c r="I209" s="1">
        <v>2467</v>
      </c>
      <c r="J209" s="1">
        <v>1841</v>
      </c>
      <c r="K209" s="2">
        <v>2.9</v>
      </c>
      <c r="L209" s="2">
        <v>2.4</v>
      </c>
      <c r="M209" s="1">
        <v>29</v>
      </c>
      <c r="N209" s="1">
        <v>2353</v>
      </c>
      <c r="O209" s="1">
        <v>1395</v>
      </c>
      <c r="P209" s="2">
        <v>2.9</v>
      </c>
      <c r="Q209" s="2">
        <v>2.4</v>
      </c>
      <c r="R209" s="2">
        <v>2.2999999999999998</v>
      </c>
      <c r="S209" s="2">
        <v>2.2999999999999998</v>
      </c>
      <c r="T209" s="3">
        <v>0</v>
      </c>
      <c r="U209" s="1">
        <v>21</v>
      </c>
      <c r="V209" s="3">
        <v>0.7097</v>
      </c>
      <c r="W209" s="3">
        <v>0.7097</v>
      </c>
      <c r="Z209" s="1">
        <v>8</v>
      </c>
      <c r="AA209" s="4">
        <v>6038.54</v>
      </c>
      <c r="AB209" s="3">
        <v>0.59719999999999995</v>
      </c>
      <c r="AC209" s="3">
        <v>0.5776</v>
      </c>
      <c r="AD209" s="3">
        <v>0.55400000000000005</v>
      </c>
      <c r="AE209" s="3">
        <v>0.57609999999999995</v>
      </c>
      <c r="AF209" s="3">
        <v>0.67449999999999999</v>
      </c>
      <c r="AG209" s="3">
        <v>0.54610000000000003</v>
      </c>
      <c r="AH209" s="3">
        <v>0.6462</v>
      </c>
      <c r="AI209" s="4">
        <v>802.83</v>
      </c>
      <c r="AJ209" s="3">
        <v>0.72809999999999997</v>
      </c>
      <c r="AK209" s="4">
        <v>862.47</v>
      </c>
      <c r="AL209" s="3">
        <v>0.85009999999999997</v>
      </c>
      <c r="AM209" s="4">
        <v>1153.5899999999999</v>
      </c>
      <c r="AN209" s="3">
        <v>0.76160000000000005</v>
      </c>
      <c r="AO209" s="4">
        <v>932.46</v>
      </c>
    </row>
    <row r="210" spans="1:41" x14ac:dyDescent="0.2">
      <c r="A210" s="1" t="s">
        <v>914</v>
      </c>
      <c r="B210" s="1" t="s">
        <v>915</v>
      </c>
      <c r="C210" s="1" t="s">
        <v>407</v>
      </c>
      <c r="D210" s="1" t="b">
        <v>0</v>
      </c>
      <c r="E210" s="1">
        <v>122</v>
      </c>
      <c r="F210" s="1">
        <v>2</v>
      </c>
      <c r="G210" s="1">
        <v>24608</v>
      </c>
      <c r="H210" s="1">
        <v>11938</v>
      </c>
      <c r="I210" s="1">
        <v>9767</v>
      </c>
      <c r="J210" s="1">
        <v>4976</v>
      </c>
      <c r="K210" s="2">
        <v>6.1</v>
      </c>
      <c r="L210" s="2">
        <v>3.7</v>
      </c>
      <c r="M210" s="1">
        <v>122</v>
      </c>
      <c r="N210" s="1">
        <v>9436</v>
      </c>
      <c r="O210" s="1">
        <v>3618</v>
      </c>
      <c r="P210" s="2">
        <v>6.1</v>
      </c>
      <c r="Q210" s="2">
        <v>3.7</v>
      </c>
      <c r="R210" s="2">
        <v>5.4</v>
      </c>
      <c r="S210" s="2">
        <v>5.4</v>
      </c>
      <c r="T210" s="3">
        <v>0</v>
      </c>
      <c r="U210" s="1">
        <v>9</v>
      </c>
      <c r="V210" s="3">
        <v>2.8460000000000001</v>
      </c>
      <c r="W210" s="3">
        <v>2.8460000000000001</v>
      </c>
      <c r="Z210" s="1">
        <v>13</v>
      </c>
      <c r="AA210" s="4">
        <v>19420.439999999999</v>
      </c>
      <c r="AB210" s="3">
        <v>3.7715999999999998</v>
      </c>
      <c r="AC210" s="3">
        <v>3.4603999999999999</v>
      </c>
      <c r="AD210" s="3">
        <v>3.2139000000000002</v>
      </c>
      <c r="AE210" s="3">
        <v>3.4117000000000002</v>
      </c>
      <c r="AF210" s="3">
        <v>3.363</v>
      </c>
      <c r="AG210" s="3">
        <v>3.4148999999999998</v>
      </c>
      <c r="AH210" s="3">
        <v>3.2633999999999999</v>
      </c>
      <c r="AI210" s="4">
        <v>1493.72</v>
      </c>
      <c r="AJ210" s="3">
        <v>3.1284999999999998</v>
      </c>
      <c r="AK210" s="4">
        <v>1455.87</v>
      </c>
      <c r="AL210" s="3">
        <v>3.2814000000000001</v>
      </c>
      <c r="AM210" s="4">
        <v>1590.31</v>
      </c>
      <c r="AN210" s="3">
        <v>3.0539999999999998</v>
      </c>
      <c r="AO210" s="4">
        <v>1592.6</v>
      </c>
    </row>
    <row r="211" spans="1:41" x14ac:dyDescent="0.2">
      <c r="A211" s="1" t="s">
        <v>916</v>
      </c>
      <c r="B211" s="1" t="s">
        <v>917</v>
      </c>
      <c r="C211" s="1" t="s">
        <v>407</v>
      </c>
      <c r="D211" s="1" t="b">
        <v>0</v>
      </c>
      <c r="E211" s="1">
        <v>41</v>
      </c>
      <c r="F211" s="1">
        <v>0</v>
      </c>
      <c r="G211" s="1">
        <v>21648</v>
      </c>
      <c r="H211" s="1">
        <v>18674</v>
      </c>
      <c r="I211" s="1">
        <v>8510</v>
      </c>
      <c r="J211" s="1">
        <v>4914</v>
      </c>
      <c r="K211" s="2">
        <v>8.1</v>
      </c>
      <c r="L211" s="2">
        <v>5.6</v>
      </c>
      <c r="M211" s="1">
        <v>41</v>
      </c>
      <c r="N211" s="1">
        <v>8427</v>
      </c>
      <c r="O211" s="1">
        <v>4466</v>
      </c>
      <c r="P211" s="2">
        <v>8.1</v>
      </c>
      <c r="Q211" s="2">
        <v>5.6</v>
      </c>
      <c r="R211" s="2">
        <v>6.7</v>
      </c>
      <c r="S211" s="2">
        <v>6.7</v>
      </c>
      <c r="T211" s="3">
        <v>0</v>
      </c>
      <c r="U211" s="1">
        <v>17</v>
      </c>
      <c r="V211" s="3">
        <v>2.5415999999999999</v>
      </c>
      <c r="W211" s="3">
        <v>2.5415999999999999</v>
      </c>
      <c r="Z211" s="1">
        <v>19</v>
      </c>
      <c r="AA211" s="4">
        <v>18043.16</v>
      </c>
      <c r="AB211" s="3">
        <v>3.1766000000000001</v>
      </c>
      <c r="AC211" s="3">
        <v>2.9883000000000002</v>
      </c>
      <c r="AD211" s="3">
        <v>2.4868000000000001</v>
      </c>
      <c r="AE211" s="3">
        <v>2.5550999999999999</v>
      </c>
      <c r="AF211" s="3">
        <v>2.5362</v>
      </c>
      <c r="AG211" s="3">
        <v>2.4337</v>
      </c>
      <c r="AH211" s="3">
        <v>2.3997000000000002</v>
      </c>
      <c r="AI211" s="4">
        <v>1204</v>
      </c>
      <c r="AJ211" s="3">
        <v>2.4937</v>
      </c>
      <c r="AK211" s="4">
        <v>1181.56</v>
      </c>
      <c r="AL211" s="3">
        <v>3.4767999999999999</v>
      </c>
      <c r="AM211" s="4">
        <v>1310.56</v>
      </c>
      <c r="AN211" s="3">
        <v>2.7273999999999998</v>
      </c>
      <c r="AO211" s="4">
        <v>1146.32</v>
      </c>
    </row>
    <row r="212" spans="1:41" x14ac:dyDescent="0.2">
      <c r="A212" s="1" t="s">
        <v>918</v>
      </c>
      <c r="B212" s="1" t="s">
        <v>919</v>
      </c>
      <c r="C212" s="1" t="s">
        <v>407</v>
      </c>
      <c r="D212" s="1" t="b">
        <v>0</v>
      </c>
      <c r="E212" s="1">
        <v>19</v>
      </c>
      <c r="F212" s="1">
        <v>0</v>
      </c>
      <c r="G212" s="1">
        <v>17259</v>
      </c>
      <c r="H212" s="1">
        <v>11255</v>
      </c>
      <c r="I212" s="1">
        <v>7169</v>
      </c>
      <c r="J212" s="1">
        <v>4445</v>
      </c>
      <c r="K212" s="2">
        <v>5.7</v>
      </c>
      <c r="L212" s="2">
        <v>2.4</v>
      </c>
      <c r="M212" s="1">
        <v>19</v>
      </c>
      <c r="N212" s="1">
        <v>6734</v>
      </c>
      <c r="O212" s="1">
        <v>2912</v>
      </c>
      <c r="P212" s="2">
        <v>5.7</v>
      </c>
      <c r="Q212" s="2">
        <v>2.4</v>
      </c>
      <c r="R212" s="2">
        <v>5.2</v>
      </c>
      <c r="S212" s="2">
        <v>5.2</v>
      </c>
      <c r="T212" s="3">
        <v>0</v>
      </c>
      <c r="U212" s="1">
        <v>11</v>
      </c>
      <c r="V212" s="3">
        <v>2.0310000000000001</v>
      </c>
      <c r="W212" s="3">
        <v>2.0310000000000001</v>
      </c>
      <c r="Z212" s="1">
        <v>10</v>
      </c>
      <c r="AA212" s="4">
        <v>15792.3</v>
      </c>
      <c r="AB212" s="3">
        <v>2.0762999999999998</v>
      </c>
      <c r="AC212" s="3">
        <v>2.2528999999999999</v>
      </c>
      <c r="AD212" s="3">
        <v>1.5940000000000001</v>
      </c>
      <c r="AE212" s="3">
        <v>2.1955</v>
      </c>
      <c r="AF212" s="3">
        <v>2.0951</v>
      </c>
      <c r="AG212" s="3">
        <v>2.1269</v>
      </c>
      <c r="AH212" s="3">
        <v>1.8495999999999999</v>
      </c>
      <c r="AI212" s="4">
        <v>1005.33</v>
      </c>
      <c r="AJ212" s="3">
        <v>1.9488000000000001</v>
      </c>
      <c r="AK212" s="4">
        <v>1269.6400000000001</v>
      </c>
      <c r="AL212" s="3">
        <v>2.0575999999999999</v>
      </c>
      <c r="AM212" s="4">
        <v>1396.08</v>
      </c>
      <c r="AN212" s="3">
        <v>2.1795</v>
      </c>
      <c r="AO212" s="4">
        <v>1180.28</v>
      </c>
    </row>
    <row r="213" spans="1:41" x14ac:dyDescent="0.2">
      <c r="A213" s="1" t="s">
        <v>920</v>
      </c>
      <c r="B213" s="1" t="s">
        <v>921</v>
      </c>
      <c r="C213" s="1" t="s">
        <v>407</v>
      </c>
      <c r="D213" s="1" t="b">
        <v>0</v>
      </c>
      <c r="E213" s="1">
        <v>42</v>
      </c>
      <c r="F213" s="1">
        <v>0</v>
      </c>
      <c r="G213" s="1">
        <v>13578</v>
      </c>
      <c r="H213" s="1">
        <v>6971</v>
      </c>
      <c r="I213" s="1">
        <v>4846</v>
      </c>
      <c r="J213" s="1">
        <v>2901</v>
      </c>
      <c r="K213" s="2">
        <v>3.4</v>
      </c>
      <c r="L213" s="2">
        <v>2.5</v>
      </c>
      <c r="M213" s="1">
        <v>42</v>
      </c>
      <c r="N213" s="1">
        <v>4625</v>
      </c>
      <c r="O213" s="1">
        <v>2166</v>
      </c>
      <c r="P213" s="2">
        <v>3.4</v>
      </c>
      <c r="Q213" s="2">
        <v>2.5</v>
      </c>
      <c r="R213" s="2">
        <v>2.8</v>
      </c>
      <c r="S213" s="2">
        <v>2.8</v>
      </c>
      <c r="T213" s="3">
        <v>0</v>
      </c>
      <c r="U213" s="1">
        <v>13</v>
      </c>
      <c r="V213" s="3">
        <v>1.3949</v>
      </c>
      <c r="W213" s="3">
        <v>1.3949</v>
      </c>
      <c r="Z213" s="1">
        <v>8</v>
      </c>
      <c r="AA213" s="4">
        <v>10473.94</v>
      </c>
      <c r="AB213" s="3">
        <v>1.9016</v>
      </c>
      <c r="AC213" s="3">
        <v>1.6762999999999999</v>
      </c>
      <c r="AD213" s="3">
        <v>1.4328000000000001</v>
      </c>
      <c r="AE213" s="3">
        <v>1.5869</v>
      </c>
      <c r="AF213" s="3">
        <v>1.4997</v>
      </c>
      <c r="AG213" s="3">
        <v>1.6598999999999999</v>
      </c>
      <c r="AH213" s="3">
        <v>1.8904000000000001</v>
      </c>
      <c r="AI213" s="4">
        <v>1264.6300000000001</v>
      </c>
      <c r="AJ213" s="3">
        <v>1.7545999999999999</v>
      </c>
      <c r="AK213" s="4">
        <v>1143.1199999999999</v>
      </c>
      <c r="AL213" s="3">
        <v>1.7123999999999999</v>
      </c>
      <c r="AM213" s="4">
        <v>1366.9</v>
      </c>
      <c r="AN213" s="3">
        <v>1.4968999999999999</v>
      </c>
      <c r="AO213" s="4">
        <v>1505.45</v>
      </c>
    </row>
    <row r="214" spans="1:41" x14ac:dyDescent="0.2">
      <c r="A214" s="1" t="s">
        <v>922</v>
      </c>
      <c r="B214" s="1" t="s">
        <v>923</v>
      </c>
      <c r="C214" s="1" t="s">
        <v>410</v>
      </c>
      <c r="D214" s="1" t="b">
        <v>0</v>
      </c>
      <c r="E214" s="1">
        <v>13</v>
      </c>
      <c r="F214" s="1">
        <v>0</v>
      </c>
      <c r="G214" s="1">
        <v>23050</v>
      </c>
      <c r="H214" s="1">
        <v>36075</v>
      </c>
      <c r="I214" s="1">
        <v>7158</v>
      </c>
      <c r="J214" s="1">
        <v>7574</v>
      </c>
      <c r="K214" s="2">
        <v>6.6</v>
      </c>
      <c r="L214" s="2">
        <v>6.7</v>
      </c>
      <c r="M214" s="1">
        <v>13</v>
      </c>
      <c r="N214" s="1">
        <v>6424</v>
      </c>
      <c r="O214" s="1">
        <v>5313</v>
      </c>
      <c r="P214" s="2">
        <v>6.6</v>
      </c>
      <c r="Q214" s="2">
        <v>6.7</v>
      </c>
      <c r="R214" s="2">
        <v>4.4000000000000004</v>
      </c>
      <c r="S214" s="2">
        <v>5.8</v>
      </c>
      <c r="T214" s="3">
        <v>0</v>
      </c>
      <c r="U214" s="1">
        <v>40</v>
      </c>
      <c r="V214" s="3">
        <v>1.9375</v>
      </c>
      <c r="W214" s="3">
        <v>2.6349</v>
      </c>
      <c r="Z214" s="1">
        <v>22</v>
      </c>
      <c r="AA214" s="4">
        <v>27313.41</v>
      </c>
      <c r="AB214" s="3">
        <v>10.695399999999999</v>
      </c>
      <c r="AC214" s="3">
        <v>2.7776000000000001</v>
      </c>
      <c r="AD214" s="3">
        <v>2.4529000000000001</v>
      </c>
      <c r="AE214" s="3">
        <v>2.2578999999999998</v>
      </c>
      <c r="AF214" s="3">
        <v>1.86</v>
      </c>
      <c r="AG214" s="3">
        <v>2.0148999999999999</v>
      </c>
      <c r="AH214" s="3">
        <v>2.6295000000000002</v>
      </c>
      <c r="AI214" s="4">
        <v>994.26</v>
      </c>
      <c r="AJ214" s="3">
        <v>2.5979000000000001</v>
      </c>
      <c r="AK214" s="4">
        <v>995.61</v>
      </c>
      <c r="AL214" s="3">
        <v>2.6593</v>
      </c>
      <c r="AM214" s="4">
        <v>1288.81</v>
      </c>
      <c r="AN214" s="3">
        <v>2.8275000000000001</v>
      </c>
      <c r="AO214" s="4">
        <v>1372.8</v>
      </c>
    </row>
    <row r="215" spans="1:41" x14ac:dyDescent="0.2">
      <c r="A215" s="1" t="s">
        <v>924</v>
      </c>
      <c r="B215" s="1" t="s">
        <v>925</v>
      </c>
      <c r="D215" s="1" t="b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2">
        <v>0</v>
      </c>
      <c r="L215" s="2">
        <v>0</v>
      </c>
      <c r="M215" s="1">
        <v>0</v>
      </c>
      <c r="N215" s="1">
        <v>0</v>
      </c>
      <c r="O215" s="1">
        <v>0</v>
      </c>
      <c r="P215" s="2">
        <v>0</v>
      </c>
      <c r="Q215" s="2">
        <v>0</v>
      </c>
      <c r="R215" s="2">
        <v>0</v>
      </c>
      <c r="S215" s="2">
        <v>0</v>
      </c>
      <c r="T215" s="3">
        <v>0</v>
      </c>
      <c r="U215" s="1">
        <v>0</v>
      </c>
      <c r="V215" s="3">
        <v>0</v>
      </c>
      <c r="W215" s="3">
        <v>0</v>
      </c>
      <c r="Z215" s="1">
        <v>0</v>
      </c>
      <c r="AA215" s="4">
        <v>0</v>
      </c>
      <c r="AB215" s="3">
        <v>2.6316999999999999</v>
      </c>
      <c r="AC215" s="3">
        <v>3.3235999999999999</v>
      </c>
      <c r="AD215" s="3">
        <v>2.9552</v>
      </c>
      <c r="AE215" s="3">
        <v>3.0238999999999998</v>
      </c>
      <c r="AF215" s="3">
        <v>2.8319000000000001</v>
      </c>
      <c r="AG215" s="3">
        <v>2.6334</v>
      </c>
      <c r="AH215" s="3">
        <v>0</v>
      </c>
      <c r="AI215" s="4">
        <v>0</v>
      </c>
      <c r="AJ215" s="3">
        <v>0</v>
      </c>
      <c r="AK215" s="4">
        <v>0</v>
      </c>
      <c r="AL215" s="3">
        <v>0</v>
      </c>
      <c r="AM215" s="4">
        <v>0</v>
      </c>
      <c r="AN215" s="3">
        <v>0</v>
      </c>
      <c r="AO215" s="4">
        <v>0</v>
      </c>
    </row>
    <row r="216" spans="1:41" x14ac:dyDescent="0.2">
      <c r="A216" s="1" t="s">
        <v>926</v>
      </c>
      <c r="B216" s="1" t="s">
        <v>925</v>
      </c>
      <c r="D216" s="1" t="b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2">
        <v>0</v>
      </c>
      <c r="L216" s="2">
        <v>0</v>
      </c>
      <c r="M216" s="1">
        <v>0</v>
      </c>
      <c r="N216" s="1">
        <v>0</v>
      </c>
      <c r="O216" s="1">
        <v>0</v>
      </c>
      <c r="P216" s="2">
        <v>0</v>
      </c>
      <c r="Q216" s="2">
        <v>0</v>
      </c>
      <c r="R216" s="2">
        <v>0</v>
      </c>
      <c r="S216" s="2">
        <v>0</v>
      </c>
      <c r="T216" s="3">
        <v>0</v>
      </c>
      <c r="U216" s="1">
        <v>0</v>
      </c>
      <c r="V216" s="3">
        <v>0</v>
      </c>
      <c r="W216" s="3">
        <v>0</v>
      </c>
      <c r="Z216" s="1">
        <v>0</v>
      </c>
      <c r="AA216" s="4">
        <v>0</v>
      </c>
      <c r="AB216" s="3">
        <v>1.6814</v>
      </c>
      <c r="AC216" s="3">
        <v>1.5503</v>
      </c>
      <c r="AD216" s="3">
        <v>1.4404999999999999</v>
      </c>
      <c r="AE216" s="3">
        <v>1.4676</v>
      </c>
      <c r="AF216" s="3">
        <v>1.5148999999999999</v>
      </c>
      <c r="AG216" s="3">
        <v>1.5119</v>
      </c>
      <c r="AH216" s="3">
        <v>0</v>
      </c>
      <c r="AI216" s="4">
        <v>0</v>
      </c>
      <c r="AJ216" s="3">
        <v>0</v>
      </c>
      <c r="AK216" s="4">
        <v>0</v>
      </c>
      <c r="AL216" s="3">
        <v>0</v>
      </c>
      <c r="AM216" s="4">
        <v>0</v>
      </c>
      <c r="AN216" s="3">
        <v>0</v>
      </c>
      <c r="AO216" s="4">
        <v>0</v>
      </c>
    </row>
    <row r="217" spans="1:41" x14ac:dyDescent="0.2">
      <c r="A217" s="1" t="s">
        <v>927</v>
      </c>
      <c r="B217" s="1" t="s">
        <v>928</v>
      </c>
      <c r="C217" s="1" t="s">
        <v>410</v>
      </c>
      <c r="D217" s="1" t="b">
        <v>0</v>
      </c>
      <c r="E217" s="1">
        <v>5</v>
      </c>
      <c r="F217" s="1">
        <v>0</v>
      </c>
      <c r="G217" s="1">
        <v>28908</v>
      </c>
      <c r="H217" s="1">
        <v>13525</v>
      </c>
      <c r="I217" s="1">
        <v>9937</v>
      </c>
      <c r="J217" s="1">
        <v>3558</v>
      </c>
      <c r="K217" s="2">
        <v>11.2</v>
      </c>
      <c r="L217" s="2">
        <v>5.7</v>
      </c>
      <c r="M217" s="1">
        <v>5</v>
      </c>
      <c r="N217" s="1">
        <v>9937</v>
      </c>
      <c r="O217" s="1">
        <v>3558</v>
      </c>
      <c r="P217" s="2">
        <v>11.2</v>
      </c>
      <c r="Q217" s="2">
        <v>5.7</v>
      </c>
      <c r="R217" s="2">
        <v>9.4</v>
      </c>
      <c r="S217" s="2">
        <v>4.9000000000000004</v>
      </c>
      <c r="T217" s="3">
        <v>0</v>
      </c>
      <c r="U217" s="1">
        <v>8</v>
      </c>
      <c r="V217" s="3">
        <v>2.9971000000000001</v>
      </c>
      <c r="W217" s="3">
        <v>2.7313000000000001</v>
      </c>
      <c r="Z217" s="1">
        <v>19</v>
      </c>
      <c r="AA217" s="4">
        <v>23362.7</v>
      </c>
      <c r="AB217" s="3">
        <v>2.8258000000000001</v>
      </c>
      <c r="AC217" s="3">
        <v>2.3757000000000001</v>
      </c>
      <c r="AD217" s="3">
        <v>1.6388</v>
      </c>
      <c r="AE217" s="3">
        <v>2.4258000000000002</v>
      </c>
      <c r="AF217" s="3">
        <v>2.4685999999999999</v>
      </c>
      <c r="AG217" s="3">
        <v>3.0621</v>
      </c>
      <c r="AH217" s="3">
        <v>2.9131</v>
      </c>
      <c r="AI217" s="4">
        <v>1310.3900000000001</v>
      </c>
      <c r="AJ217" s="3">
        <v>2.8786</v>
      </c>
      <c r="AK217" s="4">
        <v>1293.3800000000001</v>
      </c>
      <c r="AL217" s="3">
        <v>2.9138000000000002</v>
      </c>
      <c r="AM217" s="4">
        <v>1464.45</v>
      </c>
      <c r="AN217" s="3">
        <v>2.931</v>
      </c>
      <c r="AO217" s="4">
        <v>1684.43</v>
      </c>
    </row>
    <row r="218" spans="1:41" x14ac:dyDescent="0.2">
      <c r="A218" s="1" t="s">
        <v>929</v>
      </c>
      <c r="B218" s="1" t="s">
        <v>930</v>
      </c>
      <c r="C218" s="1" t="s">
        <v>410</v>
      </c>
      <c r="D218" s="1" t="b">
        <v>0</v>
      </c>
      <c r="E218" s="1">
        <v>48</v>
      </c>
      <c r="F218" s="1">
        <v>1</v>
      </c>
      <c r="G218" s="1">
        <v>44496</v>
      </c>
      <c r="H218" s="1">
        <v>91695</v>
      </c>
      <c r="I218" s="1">
        <v>14475</v>
      </c>
      <c r="J218" s="1">
        <v>20874</v>
      </c>
      <c r="K218" s="2">
        <v>10.3</v>
      </c>
      <c r="L218" s="2">
        <v>10.7</v>
      </c>
      <c r="M218" s="1">
        <v>48</v>
      </c>
      <c r="N218" s="1">
        <v>12658</v>
      </c>
      <c r="O218" s="1">
        <v>13456</v>
      </c>
      <c r="P218" s="2">
        <v>10.3</v>
      </c>
      <c r="Q218" s="2">
        <v>10.7</v>
      </c>
      <c r="R218" s="2">
        <v>7</v>
      </c>
      <c r="S218" s="2">
        <v>6.1</v>
      </c>
      <c r="T218" s="3">
        <v>0</v>
      </c>
      <c r="U218" s="1">
        <v>66</v>
      </c>
      <c r="V218" s="3">
        <v>3.8176999999999999</v>
      </c>
      <c r="W218" s="3">
        <v>3.7519</v>
      </c>
      <c r="Z218" s="1">
        <v>33</v>
      </c>
      <c r="AA218" s="4">
        <v>48149.760000000002</v>
      </c>
      <c r="AB218" s="3">
        <v>3.6695000000000002</v>
      </c>
      <c r="AC218" s="3">
        <v>3.5335000000000001</v>
      </c>
      <c r="AD218" s="3">
        <v>3.5564</v>
      </c>
      <c r="AE218" s="3">
        <v>2.4205999999999999</v>
      </c>
      <c r="AF218" s="3">
        <v>3.8862999999999999</v>
      </c>
      <c r="AG218" s="3">
        <v>3.4853999999999998</v>
      </c>
      <c r="AH218" s="3">
        <v>3.9579</v>
      </c>
      <c r="AI218" s="4">
        <v>1244.1199999999999</v>
      </c>
      <c r="AJ218" s="3">
        <v>4.6048999999999998</v>
      </c>
      <c r="AK218" s="4">
        <v>1363.68</v>
      </c>
      <c r="AL218" s="3">
        <v>4.7275999999999998</v>
      </c>
      <c r="AM218" s="4">
        <v>1545.87</v>
      </c>
      <c r="AN218" s="3">
        <v>4.0262000000000002</v>
      </c>
      <c r="AO218" s="4">
        <v>1858.65</v>
      </c>
    </row>
    <row r="219" spans="1:41" x14ac:dyDescent="0.2">
      <c r="A219" s="1" t="s">
        <v>931</v>
      </c>
      <c r="B219" s="1" t="s">
        <v>932</v>
      </c>
      <c r="C219" s="1" t="s">
        <v>407</v>
      </c>
      <c r="D219" s="1" t="b">
        <v>0</v>
      </c>
      <c r="E219" s="1">
        <v>43</v>
      </c>
      <c r="F219" s="1">
        <v>0</v>
      </c>
      <c r="G219" s="1">
        <v>17411</v>
      </c>
      <c r="H219" s="1">
        <v>14037</v>
      </c>
      <c r="I219" s="1">
        <v>7116</v>
      </c>
      <c r="J219" s="1">
        <v>5433</v>
      </c>
      <c r="K219" s="2">
        <v>6.1</v>
      </c>
      <c r="L219" s="2">
        <v>6.4</v>
      </c>
      <c r="M219" s="1">
        <v>43</v>
      </c>
      <c r="N219" s="1">
        <v>6727</v>
      </c>
      <c r="O219" s="1">
        <v>3823</v>
      </c>
      <c r="P219" s="2">
        <v>6.1</v>
      </c>
      <c r="Q219" s="2">
        <v>6.4</v>
      </c>
      <c r="R219" s="2">
        <v>4.5999999999999996</v>
      </c>
      <c r="S219" s="2">
        <v>4.5999999999999996</v>
      </c>
      <c r="T219" s="3">
        <v>0</v>
      </c>
      <c r="U219" s="1">
        <v>19</v>
      </c>
      <c r="V219" s="3">
        <v>2.0289000000000001</v>
      </c>
      <c r="W219" s="3">
        <v>2.0289000000000001</v>
      </c>
      <c r="Z219" s="1">
        <v>19</v>
      </c>
      <c r="AA219" s="4">
        <v>17656.02</v>
      </c>
      <c r="AB219" s="3">
        <v>1.9930000000000001</v>
      </c>
      <c r="AC219" s="3">
        <v>2.2437</v>
      </c>
      <c r="AD219" s="3">
        <v>1.9033</v>
      </c>
      <c r="AE219" s="3">
        <v>1.8583000000000001</v>
      </c>
      <c r="AF219" s="3">
        <v>1.8794</v>
      </c>
      <c r="AG219" s="3">
        <v>1.8746</v>
      </c>
      <c r="AH219" s="3">
        <v>1.87</v>
      </c>
      <c r="AI219" s="4">
        <v>1283.9000000000001</v>
      </c>
      <c r="AJ219" s="3">
        <v>2.0451999999999999</v>
      </c>
      <c r="AK219" s="4">
        <v>1299.95</v>
      </c>
      <c r="AL219" s="3">
        <v>2.1694</v>
      </c>
      <c r="AM219" s="4">
        <v>1279.95</v>
      </c>
      <c r="AN219" s="3">
        <v>2.1772</v>
      </c>
      <c r="AO219" s="4">
        <v>1332.83</v>
      </c>
    </row>
    <row r="220" spans="1:41" x14ac:dyDescent="0.2">
      <c r="A220" s="1" t="s">
        <v>933</v>
      </c>
      <c r="B220" s="1" t="s">
        <v>934</v>
      </c>
      <c r="C220" s="1" t="s">
        <v>407</v>
      </c>
      <c r="D220" s="1" t="b">
        <v>0</v>
      </c>
      <c r="E220" s="1">
        <v>46</v>
      </c>
      <c r="F220" s="1">
        <v>1</v>
      </c>
      <c r="G220" s="1">
        <v>13556</v>
      </c>
      <c r="H220" s="1">
        <v>8746</v>
      </c>
      <c r="I220" s="1">
        <v>5032</v>
      </c>
      <c r="J220" s="1">
        <v>3265</v>
      </c>
      <c r="K220" s="2">
        <v>3.2</v>
      </c>
      <c r="L220" s="2">
        <v>2.5</v>
      </c>
      <c r="M220" s="1">
        <v>46</v>
      </c>
      <c r="N220" s="1">
        <v>4847</v>
      </c>
      <c r="O220" s="1">
        <v>2554</v>
      </c>
      <c r="P220" s="2">
        <v>3.2</v>
      </c>
      <c r="Q220" s="2">
        <v>2.5</v>
      </c>
      <c r="R220" s="2">
        <v>2.6</v>
      </c>
      <c r="S220" s="2">
        <v>2.6</v>
      </c>
      <c r="T220" s="3">
        <v>0</v>
      </c>
      <c r="U220" s="1">
        <v>16</v>
      </c>
      <c r="V220" s="3">
        <v>1.4619</v>
      </c>
      <c r="W220" s="3">
        <v>1.4619</v>
      </c>
      <c r="Z220" s="1">
        <v>8</v>
      </c>
      <c r="AA220" s="4">
        <v>11366.1</v>
      </c>
      <c r="AB220" s="3">
        <v>1.3532</v>
      </c>
      <c r="AC220" s="3">
        <v>1.3118000000000001</v>
      </c>
      <c r="AD220" s="3">
        <v>1.2445999999999999</v>
      </c>
      <c r="AE220" s="3">
        <v>1.2357</v>
      </c>
      <c r="AF220" s="3">
        <v>1.1856</v>
      </c>
      <c r="AG220" s="3">
        <v>1.3444</v>
      </c>
      <c r="AH220" s="3">
        <v>1.4701</v>
      </c>
      <c r="AI220" s="4">
        <v>1278.5</v>
      </c>
      <c r="AJ220" s="3">
        <v>1.5925</v>
      </c>
      <c r="AK220" s="4">
        <v>1383.35</v>
      </c>
      <c r="AL220" s="3">
        <v>1.5462</v>
      </c>
      <c r="AM220" s="4">
        <v>1554.22</v>
      </c>
      <c r="AN220" s="3">
        <v>1.5688</v>
      </c>
      <c r="AO220" s="4">
        <v>1699.13</v>
      </c>
    </row>
    <row r="221" spans="1:41" x14ac:dyDescent="0.2">
      <c r="A221" s="1" t="s">
        <v>935</v>
      </c>
      <c r="B221" s="1" t="s">
        <v>936</v>
      </c>
      <c r="C221" s="1" t="s">
        <v>407</v>
      </c>
      <c r="D221" s="1" t="b">
        <v>0</v>
      </c>
      <c r="E221" s="1">
        <v>23</v>
      </c>
      <c r="F221" s="1">
        <v>0</v>
      </c>
      <c r="G221" s="1">
        <v>9139</v>
      </c>
      <c r="H221" s="1">
        <v>4834</v>
      </c>
      <c r="I221" s="1">
        <v>3146</v>
      </c>
      <c r="J221" s="1">
        <v>1507</v>
      </c>
      <c r="K221" s="2">
        <v>2.2999999999999998</v>
      </c>
      <c r="L221" s="2">
        <v>1.8</v>
      </c>
      <c r="M221" s="1">
        <v>23</v>
      </c>
      <c r="N221" s="1">
        <v>3198</v>
      </c>
      <c r="O221" s="1">
        <v>1482</v>
      </c>
      <c r="P221" s="2">
        <v>2.2999999999999998</v>
      </c>
      <c r="Q221" s="2">
        <v>1.8</v>
      </c>
      <c r="R221" s="2">
        <v>1.9</v>
      </c>
      <c r="S221" s="2">
        <v>1.9</v>
      </c>
      <c r="T221" s="3">
        <v>0</v>
      </c>
      <c r="U221" s="1">
        <v>13</v>
      </c>
      <c r="V221" s="3">
        <v>0.96450000000000002</v>
      </c>
      <c r="W221" s="3">
        <v>0.96450000000000002</v>
      </c>
      <c r="Z221" s="1">
        <v>6</v>
      </c>
      <c r="AA221" s="4">
        <v>6069.58</v>
      </c>
      <c r="AB221" s="3">
        <v>1.1283000000000001</v>
      </c>
      <c r="AC221" s="3">
        <v>0.96089999999999998</v>
      </c>
      <c r="AD221" s="3">
        <v>0.93799999999999994</v>
      </c>
      <c r="AE221" s="3">
        <v>0.86419999999999997</v>
      </c>
      <c r="AF221" s="3">
        <v>1.0382</v>
      </c>
      <c r="AG221" s="3">
        <v>1.0626</v>
      </c>
      <c r="AH221" s="3">
        <v>1.1227</v>
      </c>
      <c r="AI221" s="4">
        <v>1541.64</v>
      </c>
      <c r="AJ221" s="3">
        <v>1.0909</v>
      </c>
      <c r="AK221" s="4">
        <v>1579.38</v>
      </c>
      <c r="AL221" s="3">
        <v>1.2179</v>
      </c>
      <c r="AM221" s="4">
        <v>1573.99</v>
      </c>
      <c r="AN221" s="3">
        <v>1.0349999999999999</v>
      </c>
      <c r="AO221" s="4">
        <v>1533.98</v>
      </c>
    </row>
    <row r="222" spans="1:41" x14ac:dyDescent="0.2">
      <c r="A222" s="1" t="s">
        <v>937</v>
      </c>
      <c r="B222" s="1" t="s">
        <v>925</v>
      </c>
      <c r="D222" s="1" t="b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2">
        <v>0</v>
      </c>
      <c r="L222" s="2">
        <v>0</v>
      </c>
      <c r="M222" s="1">
        <v>0</v>
      </c>
      <c r="N222" s="1">
        <v>0</v>
      </c>
      <c r="O222" s="1">
        <v>0</v>
      </c>
      <c r="P222" s="2">
        <v>0</v>
      </c>
      <c r="Q222" s="2">
        <v>0</v>
      </c>
      <c r="R222" s="2">
        <v>0</v>
      </c>
      <c r="S222" s="2">
        <v>0</v>
      </c>
      <c r="T222" s="3">
        <v>0</v>
      </c>
      <c r="U222" s="1">
        <v>0</v>
      </c>
      <c r="V222" s="3">
        <v>0</v>
      </c>
      <c r="W222" s="3">
        <v>0</v>
      </c>
      <c r="Z222" s="1">
        <v>0</v>
      </c>
      <c r="AA222" s="4">
        <v>0</v>
      </c>
      <c r="AB222" s="3">
        <v>0</v>
      </c>
      <c r="AC222" s="3">
        <v>2.4449000000000001</v>
      </c>
      <c r="AD222" s="3">
        <v>1.4983</v>
      </c>
      <c r="AE222" s="3">
        <v>2.1753</v>
      </c>
      <c r="AF222" s="3">
        <v>2.2136</v>
      </c>
      <c r="AG222" s="3">
        <v>2.3797000000000001</v>
      </c>
      <c r="AH222" s="3">
        <v>0</v>
      </c>
      <c r="AI222" s="4">
        <v>0</v>
      </c>
      <c r="AJ222" s="3">
        <v>0</v>
      </c>
      <c r="AK222" s="4">
        <v>0</v>
      </c>
      <c r="AL222" s="3">
        <v>0</v>
      </c>
      <c r="AM222" s="4">
        <v>0</v>
      </c>
      <c r="AN222" s="3">
        <v>0</v>
      </c>
      <c r="AO222" s="4">
        <v>0</v>
      </c>
    </row>
    <row r="223" spans="1:41" x14ac:dyDescent="0.2">
      <c r="A223" s="1" t="s">
        <v>938</v>
      </c>
      <c r="B223" s="1" t="s">
        <v>925</v>
      </c>
      <c r="D223" s="1" t="b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2">
        <v>0</v>
      </c>
      <c r="L223" s="2">
        <v>0</v>
      </c>
      <c r="M223" s="1">
        <v>0</v>
      </c>
      <c r="N223" s="1">
        <v>0</v>
      </c>
      <c r="O223" s="1">
        <v>0</v>
      </c>
      <c r="P223" s="2">
        <v>0</v>
      </c>
      <c r="Q223" s="2">
        <v>0</v>
      </c>
      <c r="R223" s="2">
        <v>0</v>
      </c>
      <c r="S223" s="2">
        <v>0</v>
      </c>
      <c r="T223" s="3">
        <v>0</v>
      </c>
      <c r="U223" s="1">
        <v>0</v>
      </c>
      <c r="V223" s="3">
        <v>0</v>
      </c>
      <c r="W223" s="3">
        <v>0</v>
      </c>
      <c r="Z223" s="1">
        <v>0</v>
      </c>
      <c r="AA223" s="4">
        <v>0</v>
      </c>
      <c r="AB223" s="3">
        <v>0</v>
      </c>
      <c r="AC223" s="3">
        <v>1.3978999999999999</v>
      </c>
      <c r="AD223" s="3">
        <v>1.2726999999999999</v>
      </c>
      <c r="AE223" s="3">
        <v>1.2306999999999999</v>
      </c>
      <c r="AF223" s="3">
        <v>1.3216000000000001</v>
      </c>
      <c r="AG223" s="3">
        <v>1.3791</v>
      </c>
      <c r="AH223" s="3">
        <v>0</v>
      </c>
      <c r="AI223" s="4">
        <v>0</v>
      </c>
      <c r="AJ223" s="3">
        <v>0</v>
      </c>
      <c r="AK223" s="4">
        <v>0</v>
      </c>
      <c r="AL223" s="3">
        <v>0</v>
      </c>
      <c r="AM223" s="4">
        <v>0</v>
      </c>
      <c r="AN223" s="3">
        <v>0</v>
      </c>
      <c r="AO223" s="4">
        <v>0</v>
      </c>
    </row>
    <row r="224" spans="1:41" x14ac:dyDescent="0.2">
      <c r="A224" s="1" t="s">
        <v>939</v>
      </c>
      <c r="B224" s="1" t="s">
        <v>940</v>
      </c>
      <c r="C224" s="1" t="s">
        <v>410</v>
      </c>
      <c r="D224" s="1" t="b">
        <v>0</v>
      </c>
      <c r="E224" s="1">
        <v>12</v>
      </c>
      <c r="F224" s="1">
        <v>0</v>
      </c>
      <c r="G224" s="1">
        <v>13230</v>
      </c>
      <c r="H224" s="1">
        <v>7024</v>
      </c>
      <c r="I224" s="1">
        <v>4441</v>
      </c>
      <c r="J224" s="1">
        <v>2208</v>
      </c>
      <c r="K224" s="2">
        <v>3.6</v>
      </c>
      <c r="L224" s="2">
        <v>2.5</v>
      </c>
      <c r="M224" s="1">
        <v>12</v>
      </c>
      <c r="N224" s="1">
        <v>4381</v>
      </c>
      <c r="O224" s="1">
        <v>2078</v>
      </c>
      <c r="P224" s="2">
        <v>3.6</v>
      </c>
      <c r="Q224" s="2">
        <v>2.5</v>
      </c>
      <c r="R224" s="2">
        <v>2.7</v>
      </c>
      <c r="S224" s="2">
        <v>1.8</v>
      </c>
      <c r="T224" s="3">
        <v>0</v>
      </c>
      <c r="U224" s="1">
        <v>13</v>
      </c>
      <c r="V224" s="3">
        <v>1.3212999999999999</v>
      </c>
      <c r="W224" s="3">
        <v>1.3353999999999999</v>
      </c>
      <c r="Z224" s="1">
        <v>6</v>
      </c>
      <c r="AA224" s="4">
        <v>10429.58</v>
      </c>
      <c r="AB224" s="3">
        <v>1.3384</v>
      </c>
      <c r="AC224" s="3">
        <v>1.0584</v>
      </c>
      <c r="AD224" s="3">
        <v>1.2174</v>
      </c>
      <c r="AE224" s="3">
        <v>1.2676000000000001</v>
      </c>
      <c r="AF224" s="3">
        <v>1.0146999999999999</v>
      </c>
      <c r="AG224" s="3">
        <v>0.93779999999999997</v>
      </c>
      <c r="AH224" s="3">
        <v>1.0702</v>
      </c>
      <c r="AI224" s="4">
        <v>1269.1600000000001</v>
      </c>
      <c r="AJ224" s="3">
        <v>0.98380000000000001</v>
      </c>
      <c r="AK224" s="4">
        <v>1281.8900000000001</v>
      </c>
      <c r="AL224" s="3">
        <v>1.3904000000000001</v>
      </c>
      <c r="AM224" s="4">
        <v>2219.73</v>
      </c>
      <c r="AN224" s="3">
        <v>1.4330000000000001</v>
      </c>
      <c r="AO224" s="4">
        <v>2241.85</v>
      </c>
    </row>
    <row r="225" spans="1:41" x14ac:dyDescent="0.2">
      <c r="A225" s="1" t="s">
        <v>941</v>
      </c>
      <c r="B225" s="1" t="s">
        <v>942</v>
      </c>
      <c r="C225" s="1" t="s">
        <v>407</v>
      </c>
      <c r="D225" s="1" t="b">
        <v>0</v>
      </c>
      <c r="E225" s="1">
        <v>13</v>
      </c>
      <c r="F225" s="1">
        <v>0</v>
      </c>
      <c r="G225" s="1">
        <v>6569</v>
      </c>
      <c r="H225" s="1">
        <v>3062</v>
      </c>
      <c r="I225" s="1">
        <v>2365</v>
      </c>
      <c r="J225" s="1">
        <v>843</v>
      </c>
      <c r="K225" s="2">
        <v>1.2</v>
      </c>
      <c r="L225" s="2">
        <v>0.9</v>
      </c>
      <c r="M225" s="1">
        <v>13</v>
      </c>
      <c r="N225" s="1">
        <v>2376</v>
      </c>
      <c r="O225" s="1">
        <v>775</v>
      </c>
      <c r="P225" s="2">
        <v>1.2</v>
      </c>
      <c r="Q225" s="2">
        <v>0.9</v>
      </c>
      <c r="R225" s="2">
        <v>1.3</v>
      </c>
      <c r="S225" s="2">
        <v>1.3</v>
      </c>
      <c r="T225" s="3">
        <v>0</v>
      </c>
      <c r="U225" s="1">
        <v>6</v>
      </c>
      <c r="V225" s="3">
        <v>0.71660000000000001</v>
      </c>
      <c r="W225" s="3">
        <v>0.71660000000000001</v>
      </c>
      <c r="Z225" s="1">
        <v>3</v>
      </c>
      <c r="AA225" s="4">
        <v>4000.42</v>
      </c>
      <c r="AB225" s="3">
        <v>0.99139999999999995</v>
      </c>
      <c r="AC225" s="3">
        <v>0.90649999999999997</v>
      </c>
      <c r="AD225" s="3">
        <v>0.97299999999999998</v>
      </c>
      <c r="AE225" s="3">
        <v>0.91769999999999996</v>
      </c>
      <c r="AF225" s="3">
        <v>1.0146999999999999</v>
      </c>
      <c r="AG225" s="3">
        <v>0.93779999999999997</v>
      </c>
      <c r="AH225" s="3">
        <v>1.0702</v>
      </c>
      <c r="AI225" s="4">
        <v>1745.09</v>
      </c>
      <c r="AJ225" s="3">
        <v>1.2382</v>
      </c>
      <c r="AK225" s="4">
        <v>1898.09</v>
      </c>
      <c r="AL225" s="3">
        <v>1.0865</v>
      </c>
      <c r="AM225" s="4">
        <v>1734.57</v>
      </c>
      <c r="AN225" s="3">
        <v>0.76900000000000002</v>
      </c>
      <c r="AO225" s="4">
        <v>1665.77</v>
      </c>
    </row>
    <row r="226" spans="1:41" x14ac:dyDescent="0.2">
      <c r="A226" s="1" t="s">
        <v>943</v>
      </c>
      <c r="B226" s="1" t="s">
        <v>944</v>
      </c>
      <c r="C226" s="1" t="s">
        <v>410</v>
      </c>
      <c r="D226" s="1" t="b">
        <v>0</v>
      </c>
      <c r="E226" s="1">
        <v>16</v>
      </c>
      <c r="F226" s="1">
        <v>0</v>
      </c>
      <c r="G226" s="1">
        <v>9642</v>
      </c>
      <c r="H226" s="1">
        <v>4584</v>
      </c>
      <c r="I226" s="1">
        <v>4122</v>
      </c>
      <c r="J226" s="1">
        <v>2301</v>
      </c>
      <c r="K226" s="2">
        <v>3.3</v>
      </c>
      <c r="L226" s="2">
        <v>2.2000000000000002</v>
      </c>
      <c r="M226" s="1">
        <v>16</v>
      </c>
      <c r="N226" s="1">
        <v>4100</v>
      </c>
      <c r="O226" s="1">
        <v>2257</v>
      </c>
      <c r="P226" s="2">
        <v>3.3</v>
      </c>
      <c r="Q226" s="2">
        <v>2.2000000000000002</v>
      </c>
      <c r="R226" s="2">
        <v>2.7</v>
      </c>
      <c r="S226" s="2">
        <v>2.4</v>
      </c>
      <c r="T226" s="3">
        <v>0</v>
      </c>
      <c r="U226" s="1">
        <v>18</v>
      </c>
      <c r="V226" s="3">
        <v>1.2365999999999999</v>
      </c>
      <c r="W226" s="3">
        <v>1.4968999999999999</v>
      </c>
      <c r="Z226" s="1">
        <v>10</v>
      </c>
      <c r="AA226" s="4">
        <v>11894.69</v>
      </c>
      <c r="AB226" s="3">
        <v>0.99239999999999995</v>
      </c>
      <c r="AC226" s="3">
        <v>0.93100000000000005</v>
      </c>
      <c r="AD226" s="3">
        <v>1.0446</v>
      </c>
      <c r="AE226" s="3">
        <v>0.98160000000000003</v>
      </c>
      <c r="AF226" s="3">
        <v>1.0311999999999999</v>
      </c>
      <c r="AG226" s="3">
        <v>1.1496999999999999</v>
      </c>
      <c r="AH226" s="3">
        <v>1.0112000000000001</v>
      </c>
      <c r="AI226" s="4">
        <v>1199.19</v>
      </c>
      <c r="AJ226" s="3">
        <v>1.3954</v>
      </c>
      <c r="AK226" s="4">
        <v>1515.17</v>
      </c>
      <c r="AL226" s="3">
        <v>1.1460999999999999</v>
      </c>
      <c r="AM226" s="4">
        <v>1352.4</v>
      </c>
      <c r="AN226" s="3">
        <v>1.6063000000000001</v>
      </c>
      <c r="AO226" s="4">
        <v>1884.73</v>
      </c>
    </row>
    <row r="227" spans="1:41" x14ac:dyDescent="0.2">
      <c r="A227" s="1" t="s">
        <v>945</v>
      </c>
      <c r="B227" s="1" t="s">
        <v>946</v>
      </c>
      <c r="C227" s="1" t="s">
        <v>410</v>
      </c>
      <c r="D227" s="1" t="b">
        <v>0</v>
      </c>
      <c r="E227" s="1">
        <v>7</v>
      </c>
      <c r="F227" s="1">
        <v>0</v>
      </c>
      <c r="G227" s="1">
        <v>21184</v>
      </c>
      <c r="H227" s="1">
        <v>24035</v>
      </c>
      <c r="I227" s="1">
        <v>10494</v>
      </c>
      <c r="J227" s="1">
        <v>12885</v>
      </c>
      <c r="K227" s="2">
        <v>8.6</v>
      </c>
      <c r="L227" s="2">
        <v>11</v>
      </c>
      <c r="M227" s="1">
        <v>7</v>
      </c>
      <c r="N227" s="1">
        <v>9823</v>
      </c>
      <c r="O227" s="1">
        <v>11351</v>
      </c>
      <c r="P227" s="2">
        <v>8.6</v>
      </c>
      <c r="Q227" s="2">
        <v>11</v>
      </c>
      <c r="R227" s="2">
        <v>3.9</v>
      </c>
      <c r="S227" s="2">
        <v>3.4</v>
      </c>
      <c r="T227" s="3">
        <v>0</v>
      </c>
      <c r="U227" s="1">
        <v>78</v>
      </c>
      <c r="V227" s="3">
        <v>2.9626999999999999</v>
      </c>
      <c r="W227" s="3">
        <v>1.9876</v>
      </c>
      <c r="Z227" s="1">
        <v>15</v>
      </c>
      <c r="AA227" s="4">
        <v>26144.91</v>
      </c>
      <c r="AB227" s="3">
        <v>1.9479</v>
      </c>
      <c r="AC227" s="3">
        <v>2.1065</v>
      </c>
      <c r="AD227" s="3">
        <v>1.7346999999999999</v>
      </c>
      <c r="AE227" s="3">
        <v>1.2582</v>
      </c>
      <c r="AF227" s="3">
        <v>2.0950000000000002</v>
      </c>
      <c r="AG227" s="3">
        <v>1.9031</v>
      </c>
      <c r="AH227" s="3">
        <v>1.8656999999999999</v>
      </c>
      <c r="AI227" s="4">
        <v>1352.11</v>
      </c>
      <c r="AJ227" s="3">
        <v>1.8553999999999999</v>
      </c>
      <c r="AK227" s="4">
        <v>1381.48</v>
      </c>
      <c r="AL227" s="3">
        <v>2.2595999999999998</v>
      </c>
      <c r="AM227" s="4">
        <v>1703.49</v>
      </c>
      <c r="AN227" s="3">
        <v>2.1328999999999998</v>
      </c>
      <c r="AO227" s="4">
        <v>1766.54</v>
      </c>
    </row>
    <row r="228" spans="1:41" x14ac:dyDescent="0.2">
      <c r="A228" s="1" t="s">
        <v>947</v>
      </c>
      <c r="B228" s="1" t="s">
        <v>948</v>
      </c>
      <c r="C228" s="1" t="s">
        <v>410</v>
      </c>
      <c r="D228" s="1" t="b">
        <v>0</v>
      </c>
      <c r="E228" s="1">
        <v>12</v>
      </c>
      <c r="F228" s="1">
        <v>0</v>
      </c>
      <c r="G228" s="1">
        <v>13074</v>
      </c>
      <c r="H228" s="1">
        <v>8480</v>
      </c>
      <c r="I228" s="1">
        <v>3830</v>
      </c>
      <c r="J228" s="1">
        <v>2106</v>
      </c>
      <c r="K228" s="2">
        <v>3.2</v>
      </c>
      <c r="L228" s="2">
        <v>2.4</v>
      </c>
      <c r="M228" s="1">
        <v>12</v>
      </c>
      <c r="N228" s="1">
        <v>3820</v>
      </c>
      <c r="O228" s="1">
        <v>2060</v>
      </c>
      <c r="P228" s="2">
        <v>3.2</v>
      </c>
      <c r="Q228" s="2">
        <v>2.4</v>
      </c>
      <c r="R228" s="2">
        <v>2.6</v>
      </c>
      <c r="S228" s="2">
        <v>1.9</v>
      </c>
      <c r="T228" s="3">
        <v>0</v>
      </c>
      <c r="U228" s="1">
        <v>17</v>
      </c>
      <c r="V228" s="3">
        <v>1.1520999999999999</v>
      </c>
      <c r="W228" s="3">
        <v>1.2098</v>
      </c>
      <c r="Z228" s="1">
        <v>7</v>
      </c>
      <c r="AA228" s="4">
        <v>8880.39</v>
      </c>
      <c r="AB228" s="3">
        <v>0.97550000000000003</v>
      </c>
      <c r="AC228" s="3">
        <v>0.85360000000000003</v>
      </c>
      <c r="AD228" s="3">
        <v>0.61250000000000004</v>
      </c>
      <c r="AE228" s="3">
        <v>0.68410000000000004</v>
      </c>
      <c r="AF228" s="3">
        <v>0.85250000000000004</v>
      </c>
      <c r="AG228" s="3">
        <v>0.96589999999999998</v>
      </c>
      <c r="AH228" s="3">
        <v>1.1952</v>
      </c>
      <c r="AI228" s="4">
        <v>1641.2</v>
      </c>
      <c r="AJ228" s="3">
        <v>1.1775</v>
      </c>
      <c r="AK228" s="4">
        <v>1704.76</v>
      </c>
      <c r="AL228" s="3">
        <v>1.3212999999999999</v>
      </c>
      <c r="AM228" s="4">
        <v>1992.23</v>
      </c>
      <c r="AN228" s="3">
        <v>1.2982</v>
      </c>
      <c r="AO228" s="4">
        <v>1924.07</v>
      </c>
    </row>
    <row r="229" spans="1:41" x14ac:dyDescent="0.2">
      <c r="A229" s="1" t="s">
        <v>949</v>
      </c>
      <c r="B229" s="1" t="s">
        <v>950</v>
      </c>
      <c r="C229" s="1" t="s">
        <v>410</v>
      </c>
      <c r="D229" s="1" t="b">
        <v>0</v>
      </c>
      <c r="E229" s="1">
        <v>2</v>
      </c>
      <c r="F229" s="1">
        <v>0</v>
      </c>
      <c r="G229" s="1">
        <v>13967</v>
      </c>
      <c r="H229" s="1">
        <v>7108</v>
      </c>
      <c r="I229" s="1">
        <v>5741</v>
      </c>
      <c r="J229" s="1">
        <v>2372</v>
      </c>
      <c r="K229" s="2">
        <v>2.5</v>
      </c>
      <c r="L229" s="2">
        <v>0.5</v>
      </c>
      <c r="M229" s="1">
        <v>2</v>
      </c>
      <c r="N229" s="1">
        <v>5741</v>
      </c>
      <c r="O229" s="1">
        <v>2372</v>
      </c>
      <c r="P229" s="2">
        <v>2.5</v>
      </c>
      <c r="Q229" s="2">
        <v>0.5</v>
      </c>
      <c r="R229" s="2">
        <v>2.4</v>
      </c>
      <c r="S229" s="2">
        <v>2.2999999999999998</v>
      </c>
      <c r="T229" s="3">
        <v>0</v>
      </c>
      <c r="U229" s="1">
        <v>999</v>
      </c>
      <c r="V229" s="3">
        <v>1.7315</v>
      </c>
      <c r="W229" s="3">
        <v>1.6408</v>
      </c>
      <c r="Z229" s="1">
        <v>9</v>
      </c>
      <c r="AA229" s="4">
        <v>12996.71</v>
      </c>
      <c r="AB229" s="3">
        <v>1.2204999999999999</v>
      </c>
      <c r="AC229" s="3">
        <v>1.2818000000000001</v>
      </c>
      <c r="AD229" s="3">
        <v>0.69850000000000001</v>
      </c>
      <c r="AE229" s="3">
        <v>1.1951000000000001</v>
      </c>
      <c r="AF229" s="3">
        <v>1.2161999999999999</v>
      </c>
      <c r="AG229" s="3">
        <v>1.4000999999999999</v>
      </c>
      <c r="AH229" s="3">
        <v>1.3613</v>
      </c>
      <c r="AI229" s="4">
        <v>1973.13</v>
      </c>
      <c r="AJ229" s="3">
        <v>1.3214999999999999</v>
      </c>
      <c r="AK229" s="4">
        <v>1913.24</v>
      </c>
      <c r="AL229" s="3">
        <v>1.5842000000000001</v>
      </c>
      <c r="AM229" s="4">
        <v>2047.39</v>
      </c>
      <c r="AN229" s="3">
        <v>1.7606999999999999</v>
      </c>
      <c r="AO229" s="4">
        <v>2155.71</v>
      </c>
    </row>
    <row r="230" spans="1:41" x14ac:dyDescent="0.2">
      <c r="A230" s="1" t="s">
        <v>951</v>
      </c>
      <c r="B230" s="1" t="s">
        <v>952</v>
      </c>
      <c r="C230" s="1" t="s">
        <v>410</v>
      </c>
      <c r="D230" s="1" t="b">
        <v>0</v>
      </c>
      <c r="E230" s="1">
        <v>4</v>
      </c>
      <c r="F230" s="1">
        <v>0</v>
      </c>
      <c r="G230" s="1">
        <v>6494</v>
      </c>
      <c r="H230" s="1">
        <v>1739</v>
      </c>
      <c r="I230" s="1">
        <v>3091</v>
      </c>
      <c r="J230" s="1">
        <v>615</v>
      </c>
      <c r="K230" s="2">
        <v>1.5</v>
      </c>
      <c r="L230" s="2">
        <v>0.5</v>
      </c>
      <c r="M230" s="1">
        <v>4</v>
      </c>
      <c r="N230" s="1">
        <v>3091</v>
      </c>
      <c r="O230" s="1">
        <v>615</v>
      </c>
      <c r="P230" s="2">
        <v>1.5</v>
      </c>
      <c r="Q230" s="2">
        <v>0.5</v>
      </c>
      <c r="R230" s="2">
        <v>1.4</v>
      </c>
      <c r="S230" s="2">
        <v>1.8</v>
      </c>
      <c r="T230" s="3">
        <v>0</v>
      </c>
      <c r="U230" s="1">
        <v>999</v>
      </c>
      <c r="V230" s="3">
        <v>0.93230000000000002</v>
      </c>
      <c r="W230" s="3">
        <v>1.2283999999999999</v>
      </c>
      <c r="Z230" s="1">
        <v>5</v>
      </c>
      <c r="AA230" s="4">
        <v>8159.44</v>
      </c>
      <c r="AB230" s="3">
        <v>0.86240000000000006</v>
      </c>
      <c r="AC230" s="3">
        <v>0.82550000000000001</v>
      </c>
      <c r="AD230" s="3">
        <v>0.81879999999999997</v>
      </c>
      <c r="AE230" s="3">
        <v>1.0570999999999999</v>
      </c>
      <c r="AF230" s="3">
        <v>1.1189</v>
      </c>
      <c r="AG230" s="3">
        <v>1.1177999999999999</v>
      </c>
      <c r="AH230" s="3">
        <v>1.0678000000000001</v>
      </c>
      <c r="AI230" s="4">
        <v>1741.18</v>
      </c>
      <c r="AJ230" s="3">
        <v>1.026</v>
      </c>
      <c r="AK230" s="4">
        <v>1782.5</v>
      </c>
      <c r="AL230" s="3">
        <v>1.1459999999999999</v>
      </c>
      <c r="AM230" s="4">
        <v>1943.9</v>
      </c>
      <c r="AN230" s="3">
        <v>1.3182</v>
      </c>
      <c r="AO230" s="4">
        <v>2062.25</v>
      </c>
    </row>
    <row r="231" spans="1:41" x14ac:dyDescent="0.2">
      <c r="A231" s="1" t="s">
        <v>953</v>
      </c>
      <c r="B231" s="1" t="s">
        <v>954</v>
      </c>
      <c r="C231" s="1" t="s">
        <v>410</v>
      </c>
      <c r="D231" s="1" t="b">
        <v>0</v>
      </c>
      <c r="E231" s="1">
        <v>5</v>
      </c>
      <c r="F231" s="1">
        <v>0</v>
      </c>
      <c r="G231" s="1">
        <v>16631</v>
      </c>
      <c r="H231" s="1">
        <v>13498</v>
      </c>
      <c r="I231" s="1">
        <v>4974</v>
      </c>
      <c r="J231" s="1">
        <v>3096</v>
      </c>
      <c r="K231" s="2">
        <v>4.4000000000000004</v>
      </c>
      <c r="L231" s="2">
        <v>4.7</v>
      </c>
      <c r="M231" s="1">
        <v>5</v>
      </c>
      <c r="N231" s="1">
        <v>4974</v>
      </c>
      <c r="O231" s="1">
        <v>3096</v>
      </c>
      <c r="P231" s="2">
        <v>4.4000000000000004</v>
      </c>
      <c r="Q231" s="2">
        <v>4.7</v>
      </c>
      <c r="R231" s="2">
        <v>2.4</v>
      </c>
      <c r="S231" s="2">
        <v>2.6</v>
      </c>
      <c r="T231" s="3">
        <v>0</v>
      </c>
      <c r="U231" s="1">
        <v>23</v>
      </c>
      <c r="V231" s="3">
        <v>1.5002</v>
      </c>
      <c r="W231" s="3">
        <v>1.6235999999999999</v>
      </c>
      <c r="Z231" s="1">
        <v>14</v>
      </c>
      <c r="AA231" s="4">
        <v>15463.21</v>
      </c>
      <c r="AB231" s="3">
        <v>1.3166</v>
      </c>
      <c r="AC231" s="3">
        <v>1.0299</v>
      </c>
      <c r="AD231" s="3">
        <v>1.1042000000000001</v>
      </c>
      <c r="AE231" s="3">
        <v>0.50309999999999999</v>
      </c>
      <c r="AF231" s="3">
        <v>1.2290000000000001</v>
      </c>
      <c r="AG231" s="3">
        <v>1.5153000000000001</v>
      </c>
      <c r="AH231" s="3">
        <v>1.3161</v>
      </c>
      <c r="AI231" s="4">
        <v>1430.71</v>
      </c>
      <c r="AJ231" s="3">
        <v>1.3107</v>
      </c>
      <c r="AK231" s="4">
        <v>1485.08</v>
      </c>
      <c r="AL231" s="3">
        <v>1.8524</v>
      </c>
      <c r="AM231" s="4">
        <v>1733.59</v>
      </c>
      <c r="AN231" s="3">
        <v>1.7423</v>
      </c>
      <c r="AO231" s="4">
        <v>1887.04</v>
      </c>
    </row>
    <row r="232" spans="1:41" x14ac:dyDescent="0.2">
      <c r="A232" s="1" t="s">
        <v>955</v>
      </c>
      <c r="B232" s="1" t="s">
        <v>956</v>
      </c>
      <c r="C232" s="1" t="s">
        <v>407</v>
      </c>
      <c r="D232" s="1" t="b">
        <v>0</v>
      </c>
      <c r="E232" s="1">
        <v>25</v>
      </c>
      <c r="F232" s="1">
        <v>0</v>
      </c>
      <c r="G232" s="1">
        <v>13997</v>
      </c>
      <c r="H232" s="1">
        <v>7733</v>
      </c>
      <c r="I232" s="1">
        <v>5020</v>
      </c>
      <c r="J232" s="1">
        <v>3095</v>
      </c>
      <c r="K232" s="2">
        <v>4.2</v>
      </c>
      <c r="L232" s="2">
        <v>4.0999999999999996</v>
      </c>
      <c r="M232" s="1">
        <v>25</v>
      </c>
      <c r="N232" s="1">
        <v>4953</v>
      </c>
      <c r="O232" s="1">
        <v>2762</v>
      </c>
      <c r="P232" s="2">
        <v>4.2</v>
      </c>
      <c r="Q232" s="2">
        <v>4.0999999999999996</v>
      </c>
      <c r="R232" s="2">
        <v>2.9</v>
      </c>
      <c r="S232" s="2">
        <v>2.9</v>
      </c>
      <c r="T232" s="3">
        <v>0</v>
      </c>
      <c r="U232" s="1">
        <v>18</v>
      </c>
      <c r="V232" s="3">
        <v>1.4939</v>
      </c>
      <c r="W232" s="3">
        <v>1.4939</v>
      </c>
      <c r="Z232" s="1">
        <v>12</v>
      </c>
      <c r="AA232" s="4">
        <v>11024.3</v>
      </c>
      <c r="AB232" s="3">
        <v>1.3446</v>
      </c>
      <c r="AC232" s="3">
        <v>1.242</v>
      </c>
      <c r="AD232" s="3">
        <v>0.94199999999999995</v>
      </c>
      <c r="AE232" s="3">
        <v>1.3775999999999999</v>
      </c>
      <c r="AF232" s="3">
        <v>1.4406000000000001</v>
      </c>
      <c r="AG232" s="3">
        <v>1.8918999999999999</v>
      </c>
      <c r="AH232" s="3">
        <v>1.3804000000000001</v>
      </c>
      <c r="AI232" s="4">
        <v>1241.8800000000001</v>
      </c>
      <c r="AJ232" s="3">
        <v>1.5720000000000001</v>
      </c>
      <c r="AK232" s="4">
        <v>1862.11</v>
      </c>
      <c r="AL232" s="3">
        <v>1.3412999999999999</v>
      </c>
      <c r="AM232" s="4">
        <v>1255.27</v>
      </c>
      <c r="AN232" s="3">
        <v>1.6031</v>
      </c>
      <c r="AO232" s="4">
        <v>1556.67</v>
      </c>
    </row>
    <row r="233" spans="1:41" x14ac:dyDescent="0.2">
      <c r="A233" s="1" t="s">
        <v>957</v>
      </c>
      <c r="B233" s="1" t="s">
        <v>958</v>
      </c>
      <c r="C233" s="1" t="s">
        <v>410</v>
      </c>
      <c r="D233" s="1" t="b">
        <v>0</v>
      </c>
      <c r="E233" s="1">
        <v>1</v>
      </c>
      <c r="F233" s="1">
        <v>0</v>
      </c>
      <c r="G233" s="1">
        <v>8813</v>
      </c>
      <c r="H233" s="1">
        <v>0</v>
      </c>
      <c r="I233" s="1">
        <v>3325</v>
      </c>
      <c r="J233" s="1">
        <v>0</v>
      </c>
      <c r="K233" s="2">
        <v>2</v>
      </c>
      <c r="L233" s="2">
        <v>0</v>
      </c>
      <c r="M233" s="1">
        <v>1</v>
      </c>
      <c r="N233" s="1">
        <v>3325</v>
      </c>
      <c r="O233" s="1">
        <v>0</v>
      </c>
      <c r="P233" s="2">
        <v>2</v>
      </c>
      <c r="Q233" s="2">
        <v>0</v>
      </c>
      <c r="R233" s="2">
        <v>2</v>
      </c>
      <c r="S233" s="2">
        <v>1.7</v>
      </c>
      <c r="T233" s="3">
        <v>0</v>
      </c>
      <c r="U233" s="1">
        <v>999</v>
      </c>
      <c r="V233" s="3">
        <v>1.0027999999999999</v>
      </c>
      <c r="W233" s="3">
        <v>1.3631</v>
      </c>
      <c r="Z233" s="1">
        <v>6</v>
      </c>
      <c r="AA233" s="4">
        <v>10597.71</v>
      </c>
      <c r="AB233" s="3">
        <v>0.84350000000000003</v>
      </c>
      <c r="AC233" s="3">
        <v>1.4388000000000001</v>
      </c>
      <c r="AD233" s="3">
        <v>1.1511</v>
      </c>
      <c r="AE233" s="3">
        <v>1.3524</v>
      </c>
      <c r="AF233" s="3">
        <v>1.3762000000000001</v>
      </c>
      <c r="AG233" s="3">
        <v>1.3525</v>
      </c>
      <c r="AH233" s="3">
        <v>1.3925000000000001</v>
      </c>
      <c r="AI233" s="4">
        <v>2270.65</v>
      </c>
      <c r="AJ233" s="3">
        <v>1.3454999999999999</v>
      </c>
      <c r="AK233" s="4">
        <v>2191.48</v>
      </c>
      <c r="AL233" s="3">
        <v>1.4395</v>
      </c>
      <c r="AM233" s="4">
        <v>2604.54</v>
      </c>
      <c r="AN233" s="3">
        <v>1.4626999999999999</v>
      </c>
      <c r="AO233" s="4">
        <v>2422.92</v>
      </c>
    </row>
    <row r="234" spans="1:41" x14ac:dyDescent="0.2">
      <c r="A234" s="1" t="s">
        <v>959</v>
      </c>
      <c r="B234" s="1" t="s">
        <v>960</v>
      </c>
      <c r="C234" s="1" t="s">
        <v>407</v>
      </c>
      <c r="D234" s="1" t="b">
        <v>0</v>
      </c>
      <c r="E234" s="1">
        <v>8</v>
      </c>
      <c r="F234" s="1">
        <v>0</v>
      </c>
      <c r="G234" s="1">
        <v>35247</v>
      </c>
      <c r="H234" s="1">
        <v>16008</v>
      </c>
      <c r="I234" s="1">
        <v>10354</v>
      </c>
      <c r="J234" s="1">
        <v>4292</v>
      </c>
      <c r="K234" s="2">
        <v>9.4</v>
      </c>
      <c r="L234" s="2">
        <v>5.0999999999999996</v>
      </c>
      <c r="M234" s="1">
        <v>8</v>
      </c>
      <c r="N234" s="1">
        <v>10100</v>
      </c>
      <c r="O234" s="1">
        <v>3692</v>
      </c>
      <c r="P234" s="2">
        <v>9.4</v>
      </c>
      <c r="Q234" s="2">
        <v>5.0999999999999996</v>
      </c>
      <c r="R234" s="2">
        <v>8.1999999999999993</v>
      </c>
      <c r="S234" s="2">
        <v>8.1999999999999993</v>
      </c>
      <c r="T234" s="3">
        <v>0</v>
      </c>
      <c r="U234" s="1">
        <v>8</v>
      </c>
      <c r="V234" s="3">
        <v>3.0461999999999998</v>
      </c>
      <c r="W234" s="3">
        <v>3.0461999999999998</v>
      </c>
      <c r="Z234" s="1">
        <v>19</v>
      </c>
      <c r="AA234" s="4">
        <v>18680.48</v>
      </c>
      <c r="AB234" s="3">
        <v>2.2772999999999999</v>
      </c>
      <c r="AC234" s="3">
        <v>3.4908000000000001</v>
      </c>
      <c r="AD234" s="3">
        <v>1.5253000000000001</v>
      </c>
      <c r="AE234" s="3">
        <v>3.2080000000000002</v>
      </c>
      <c r="AF234" s="3">
        <v>3.2646000000000002</v>
      </c>
      <c r="AG234" s="3">
        <v>3.1913</v>
      </c>
      <c r="AH234" s="3">
        <v>3.335</v>
      </c>
      <c r="AI234" s="4">
        <v>1359.53</v>
      </c>
      <c r="AJ234" s="3">
        <v>3.2968000000000002</v>
      </c>
      <c r="AK234" s="4">
        <v>1342.42</v>
      </c>
      <c r="AL234" s="3">
        <v>3.9676</v>
      </c>
      <c r="AM234" s="4">
        <v>1856.56</v>
      </c>
      <c r="AN234" s="3">
        <v>3.2688999999999999</v>
      </c>
      <c r="AO234" s="4">
        <v>1122.5899999999999</v>
      </c>
    </row>
    <row r="235" spans="1:41" x14ac:dyDescent="0.2">
      <c r="A235" s="1" t="s">
        <v>961</v>
      </c>
      <c r="B235" s="1" t="s">
        <v>962</v>
      </c>
      <c r="C235" s="1" t="s">
        <v>407</v>
      </c>
      <c r="D235" s="1" t="b">
        <v>0</v>
      </c>
      <c r="E235" s="1">
        <v>10</v>
      </c>
      <c r="F235" s="1">
        <v>0</v>
      </c>
      <c r="G235" s="1">
        <v>14406</v>
      </c>
      <c r="H235" s="1">
        <v>5188</v>
      </c>
      <c r="I235" s="1">
        <v>4859</v>
      </c>
      <c r="J235" s="1">
        <v>1303</v>
      </c>
      <c r="K235" s="2">
        <v>2.2000000000000002</v>
      </c>
      <c r="L235" s="2">
        <v>1.2</v>
      </c>
      <c r="M235" s="1">
        <v>10</v>
      </c>
      <c r="N235" s="1">
        <v>5105</v>
      </c>
      <c r="O235" s="1">
        <v>1509</v>
      </c>
      <c r="P235" s="2">
        <v>2.2000000000000002</v>
      </c>
      <c r="Q235" s="2">
        <v>1.2</v>
      </c>
      <c r="R235" s="2">
        <v>1.9</v>
      </c>
      <c r="S235" s="2">
        <v>1.9</v>
      </c>
      <c r="T235" s="3">
        <v>0</v>
      </c>
      <c r="U235" s="1">
        <v>5</v>
      </c>
      <c r="V235" s="3">
        <v>1.5397000000000001</v>
      </c>
      <c r="W235" s="3">
        <v>1.5397000000000001</v>
      </c>
      <c r="Z235" s="1">
        <v>5</v>
      </c>
      <c r="AA235" s="4">
        <v>7386.82</v>
      </c>
      <c r="AB235" s="3">
        <v>1.5163</v>
      </c>
      <c r="AC235" s="3">
        <v>1.4269000000000001</v>
      </c>
      <c r="AD235" s="3">
        <v>1.153</v>
      </c>
      <c r="AE235" s="3">
        <v>1.5188999999999999</v>
      </c>
      <c r="AF235" s="3">
        <v>1.2179</v>
      </c>
      <c r="AG235" s="3">
        <v>1.8091999999999999</v>
      </c>
      <c r="AH235" s="3">
        <v>1.5113000000000001</v>
      </c>
      <c r="AI235" s="4">
        <v>1642.91</v>
      </c>
      <c r="AJ235" s="3">
        <v>1.4843999999999999</v>
      </c>
      <c r="AK235" s="4">
        <v>1611.81</v>
      </c>
      <c r="AL235" s="3">
        <v>1.7225999999999999</v>
      </c>
      <c r="AM235" s="4">
        <v>2032.67</v>
      </c>
      <c r="AN235" s="3">
        <v>1.6523000000000001</v>
      </c>
      <c r="AO235" s="4">
        <v>2448.88</v>
      </c>
    </row>
    <row r="236" spans="1:41" x14ac:dyDescent="0.2">
      <c r="A236" s="1" t="s">
        <v>963</v>
      </c>
      <c r="B236" s="1" t="s">
        <v>964</v>
      </c>
      <c r="C236" s="1" t="s">
        <v>410</v>
      </c>
      <c r="D236" s="1" t="b">
        <v>0</v>
      </c>
      <c r="E236" s="1">
        <v>21</v>
      </c>
      <c r="F236" s="1">
        <v>1</v>
      </c>
      <c r="G236" s="1">
        <v>9787</v>
      </c>
      <c r="H236" s="1">
        <v>6781</v>
      </c>
      <c r="I236" s="1">
        <v>5156</v>
      </c>
      <c r="J236" s="1">
        <v>3867</v>
      </c>
      <c r="K236" s="2">
        <v>9.9</v>
      </c>
      <c r="L236" s="2">
        <v>10.3</v>
      </c>
      <c r="M236" s="1">
        <v>21</v>
      </c>
      <c r="N236" s="1">
        <v>4954</v>
      </c>
      <c r="O236" s="1">
        <v>3327</v>
      </c>
      <c r="P236" s="2">
        <v>9.9</v>
      </c>
      <c r="Q236" s="2">
        <v>10.3</v>
      </c>
      <c r="R236" s="2">
        <v>6.2</v>
      </c>
      <c r="S236" s="2">
        <v>3.6</v>
      </c>
      <c r="T236" s="3">
        <v>0</v>
      </c>
      <c r="U236" s="1">
        <v>27</v>
      </c>
      <c r="V236" s="3">
        <v>1.4942</v>
      </c>
      <c r="W236" s="3">
        <v>1.181</v>
      </c>
      <c r="Z236" s="1">
        <v>18</v>
      </c>
      <c r="AA236" s="4">
        <v>11642.93</v>
      </c>
      <c r="AB236" s="3">
        <v>1.7589999999999999</v>
      </c>
      <c r="AC236" s="3">
        <v>1.8697999999999999</v>
      </c>
      <c r="AD236" s="3">
        <v>1.5402</v>
      </c>
      <c r="AE236" s="3">
        <v>1.4052</v>
      </c>
      <c r="AF236" s="3">
        <v>1.3499000000000001</v>
      </c>
      <c r="AG236" s="3">
        <v>1.5622</v>
      </c>
      <c r="AH236" s="3">
        <v>1.4861</v>
      </c>
      <c r="AI236" s="4">
        <v>745.62</v>
      </c>
      <c r="AJ236" s="3">
        <v>1.4433</v>
      </c>
      <c r="AK236" s="4">
        <v>737.5</v>
      </c>
      <c r="AL236" s="3">
        <v>1.4198</v>
      </c>
      <c r="AM236" s="4">
        <v>837.68</v>
      </c>
      <c r="AN236" s="3">
        <v>1.2673000000000001</v>
      </c>
      <c r="AO236" s="4">
        <v>991.31</v>
      </c>
    </row>
    <row r="237" spans="1:41" x14ac:dyDescent="0.2">
      <c r="A237" s="1" t="s">
        <v>965</v>
      </c>
      <c r="B237" s="1" t="s">
        <v>966</v>
      </c>
      <c r="C237" s="1" t="s">
        <v>410</v>
      </c>
      <c r="D237" s="1" t="b">
        <v>0</v>
      </c>
      <c r="E237" s="1">
        <v>10</v>
      </c>
      <c r="F237" s="1">
        <v>0</v>
      </c>
      <c r="G237" s="1">
        <v>12821</v>
      </c>
      <c r="H237" s="1">
        <v>14536</v>
      </c>
      <c r="I237" s="1">
        <v>7726</v>
      </c>
      <c r="J237" s="1">
        <v>7955</v>
      </c>
      <c r="K237" s="2">
        <v>10.8</v>
      </c>
      <c r="L237" s="2">
        <v>12</v>
      </c>
      <c r="M237" s="1">
        <v>10</v>
      </c>
      <c r="N237" s="1">
        <v>7555</v>
      </c>
      <c r="O237" s="1">
        <v>7595</v>
      </c>
      <c r="P237" s="2">
        <v>10.8</v>
      </c>
      <c r="Q237" s="2">
        <v>12</v>
      </c>
      <c r="R237" s="2">
        <v>5.4</v>
      </c>
      <c r="S237" s="2">
        <v>4.7</v>
      </c>
      <c r="T237" s="3">
        <v>0</v>
      </c>
      <c r="U237" s="1">
        <v>59</v>
      </c>
      <c r="V237" s="3">
        <v>2.2786</v>
      </c>
      <c r="W237" s="3">
        <v>1.1004</v>
      </c>
      <c r="Z237" s="1">
        <v>20</v>
      </c>
      <c r="AA237" s="4">
        <v>12074.93</v>
      </c>
      <c r="AB237" s="3">
        <v>1.6156999999999999</v>
      </c>
      <c r="AC237" s="3">
        <v>1.3169</v>
      </c>
      <c r="AD237" s="3">
        <v>1.0924</v>
      </c>
      <c r="AE237" s="3">
        <v>1.0377000000000001</v>
      </c>
      <c r="AF237" s="3">
        <v>1.0561</v>
      </c>
      <c r="AG237" s="3">
        <v>1.0742</v>
      </c>
      <c r="AH237" s="3">
        <v>1.0295000000000001</v>
      </c>
      <c r="AI237" s="4">
        <v>571.48</v>
      </c>
      <c r="AJ237" s="3">
        <v>1.0132000000000001</v>
      </c>
      <c r="AK237" s="4">
        <v>574</v>
      </c>
      <c r="AL237" s="3">
        <v>1.2369000000000001</v>
      </c>
      <c r="AM237" s="4">
        <v>633.39</v>
      </c>
      <c r="AN237" s="3">
        <v>1.1808000000000001</v>
      </c>
      <c r="AO237" s="4">
        <v>707.48</v>
      </c>
    </row>
    <row r="238" spans="1:41" x14ac:dyDescent="0.2">
      <c r="A238" s="1" t="s">
        <v>967</v>
      </c>
      <c r="B238" s="1" t="s">
        <v>968</v>
      </c>
      <c r="C238" s="1" t="s">
        <v>410</v>
      </c>
      <c r="D238" s="1" t="b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2">
        <v>0</v>
      </c>
      <c r="L238" s="2">
        <v>0</v>
      </c>
      <c r="M238" s="1">
        <v>0</v>
      </c>
      <c r="N238" s="1">
        <v>0</v>
      </c>
      <c r="O238" s="1">
        <v>0</v>
      </c>
      <c r="P238" s="2">
        <v>0</v>
      </c>
      <c r="Q238" s="2">
        <v>0</v>
      </c>
      <c r="R238" s="2">
        <v>0</v>
      </c>
      <c r="S238" s="2">
        <v>2.5</v>
      </c>
      <c r="T238" s="3">
        <v>0</v>
      </c>
      <c r="U238" s="1">
        <v>999</v>
      </c>
      <c r="V238" s="3">
        <v>0</v>
      </c>
      <c r="W238" s="3">
        <v>0.73229999999999995</v>
      </c>
      <c r="Z238" s="1">
        <v>8</v>
      </c>
      <c r="AA238" s="4">
        <v>5780.23</v>
      </c>
      <c r="AB238" s="3">
        <v>0.90069999999999995</v>
      </c>
      <c r="AC238" s="3">
        <v>0.95909999999999995</v>
      </c>
      <c r="AD238" s="3">
        <v>0.69530000000000003</v>
      </c>
      <c r="AE238" s="3">
        <v>0.79620000000000002</v>
      </c>
      <c r="AF238" s="3">
        <v>0.81010000000000004</v>
      </c>
      <c r="AG238" s="3">
        <v>0.97299999999999998</v>
      </c>
      <c r="AH238" s="3">
        <v>0.80630000000000002</v>
      </c>
      <c r="AI238" s="4">
        <v>751.3</v>
      </c>
      <c r="AJ238" s="3">
        <v>0.8024</v>
      </c>
      <c r="AK238" s="4">
        <v>774.46</v>
      </c>
      <c r="AL238" s="3">
        <v>0.81420000000000003</v>
      </c>
      <c r="AM238" s="4">
        <v>761.98</v>
      </c>
      <c r="AN238" s="3">
        <v>0.78580000000000005</v>
      </c>
      <c r="AO238" s="4">
        <v>885.13</v>
      </c>
    </row>
    <row r="239" spans="1:41" x14ac:dyDescent="0.2">
      <c r="A239" s="1" t="s">
        <v>969</v>
      </c>
      <c r="B239" s="1" t="s">
        <v>970</v>
      </c>
      <c r="C239" s="1" t="s">
        <v>407</v>
      </c>
      <c r="D239" s="1" t="b">
        <v>0</v>
      </c>
      <c r="E239" s="1">
        <v>13</v>
      </c>
      <c r="F239" s="1">
        <v>2</v>
      </c>
      <c r="G239" s="1">
        <v>15045</v>
      </c>
      <c r="H239" s="1">
        <v>8835</v>
      </c>
      <c r="I239" s="1">
        <v>6812</v>
      </c>
      <c r="J239" s="1">
        <v>3601</v>
      </c>
      <c r="K239" s="2">
        <v>8</v>
      </c>
      <c r="L239" s="2">
        <v>5</v>
      </c>
      <c r="M239" s="1">
        <v>13</v>
      </c>
      <c r="N239" s="1">
        <v>6633</v>
      </c>
      <c r="O239" s="1">
        <v>3166</v>
      </c>
      <c r="P239" s="2">
        <v>8</v>
      </c>
      <c r="Q239" s="2">
        <v>5</v>
      </c>
      <c r="R239" s="2">
        <v>6.7</v>
      </c>
      <c r="S239" s="2">
        <v>6.7</v>
      </c>
      <c r="T239" s="3">
        <v>0</v>
      </c>
      <c r="U239" s="1">
        <v>13</v>
      </c>
      <c r="V239" s="3">
        <v>2.0005999999999999</v>
      </c>
      <c r="W239" s="3">
        <v>2.0005999999999999</v>
      </c>
      <c r="Z239" s="1">
        <v>18</v>
      </c>
      <c r="AA239" s="4">
        <v>13797.94</v>
      </c>
      <c r="AB239" s="3">
        <v>1.7322</v>
      </c>
      <c r="AC239" s="3">
        <v>1.8312999999999999</v>
      </c>
      <c r="AD239" s="3">
        <v>1.8838999999999999</v>
      </c>
      <c r="AE239" s="3">
        <v>1.3568</v>
      </c>
      <c r="AF239" s="3">
        <v>1.3806</v>
      </c>
      <c r="AG239" s="3">
        <v>1.2597</v>
      </c>
      <c r="AH239" s="3">
        <v>1.0840000000000001</v>
      </c>
      <c r="AI239" s="4">
        <v>673.37</v>
      </c>
      <c r="AJ239" s="3">
        <v>0.91120000000000001</v>
      </c>
      <c r="AK239" s="4">
        <v>659.61</v>
      </c>
      <c r="AL239" s="3">
        <v>2.1051000000000002</v>
      </c>
      <c r="AM239" s="4">
        <v>921.49</v>
      </c>
      <c r="AN239" s="3">
        <v>2.1467999999999998</v>
      </c>
      <c r="AO239" s="4">
        <v>902.3</v>
      </c>
    </row>
    <row r="240" spans="1:41" x14ac:dyDescent="0.2">
      <c r="A240" s="1" t="s">
        <v>971</v>
      </c>
      <c r="B240" s="1" t="s">
        <v>972</v>
      </c>
      <c r="C240" s="1" t="s">
        <v>410</v>
      </c>
      <c r="D240" s="1" t="b">
        <v>0</v>
      </c>
      <c r="E240" s="1">
        <v>30</v>
      </c>
      <c r="F240" s="1">
        <v>4</v>
      </c>
      <c r="G240" s="1">
        <v>14117</v>
      </c>
      <c r="H240" s="1">
        <v>14092</v>
      </c>
      <c r="I240" s="1">
        <v>6077</v>
      </c>
      <c r="J240" s="1">
        <v>6098</v>
      </c>
      <c r="K240" s="2">
        <v>7.2</v>
      </c>
      <c r="L240" s="2">
        <v>7.1</v>
      </c>
      <c r="M240" s="1">
        <v>30</v>
      </c>
      <c r="N240" s="1">
        <v>5846</v>
      </c>
      <c r="O240" s="1">
        <v>5332</v>
      </c>
      <c r="P240" s="2">
        <v>7.2</v>
      </c>
      <c r="Q240" s="2">
        <v>7.1</v>
      </c>
      <c r="R240" s="2">
        <v>4.8</v>
      </c>
      <c r="S240" s="2">
        <v>4.8</v>
      </c>
      <c r="T240" s="3">
        <v>0</v>
      </c>
      <c r="U240" s="1">
        <v>49</v>
      </c>
      <c r="V240" s="3">
        <v>1.7632000000000001</v>
      </c>
      <c r="W240" s="3">
        <v>1.3097000000000001</v>
      </c>
      <c r="Z240" s="1">
        <v>16</v>
      </c>
      <c r="AA240" s="4">
        <v>13178.53</v>
      </c>
      <c r="AB240" s="3">
        <v>2.1322999999999999</v>
      </c>
      <c r="AC240" s="3">
        <v>1.4298999999999999</v>
      </c>
      <c r="AD240" s="3">
        <v>1.2972999999999999</v>
      </c>
      <c r="AE240" s="3">
        <v>1.3754999999999999</v>
      </c>
      <c r="AF240" s="3">
        <v>1.5309999999999999</v>
      </c>
      <c r="AG240" s="3">
        <v>1.6867000000000001</v>
      </c>
      <c r="AH240" s="3">
        <v>1.8834</v>
      </c>
      <c r="AI240" s="4">
        <v>818.97</v>
      </c>
      <c r="AJ240" s="3">
        <v>1.4697</v>
      </c>
      <c r="AK240" s="4">
        <v>660.35</v>
      </c>
      <c r="AL240" s="3">
        <v>1.4744999999999999</v>
      </c>
      <c r="AM240" s="4">
        <v>800.36</v>
      </c>
      <c r="AN240" s="3">
        <v>1.4054</v>
      </c>
      <c r="AO240" s="4">
        <v>824.5</v>
      </c>
    </row>
    <row r="241" spans="1:41" x14ac:dyDescent="0.2">
      <c r="A241" s="1" t="s">
        <v>973</v>
      </c>
      <c r="B241" s="1" t="s">
        <v>974</v>
      </c>
      <c r="C241" s="1" t="s">
        <v>410</v>
      </c>
      <c r="D241" s="1" t="b">
        <v>0</v>
      </c>
      <c r="E241" s="1">
        <v>24</v>
      </c>
      <c r="F241" s="1">
        <v>4</v>
      </c>
      <c r="G241" s="1">
        <v>9758</v>
      </c>
      <c r="H241" s="1">
        <v>10957</v>
      </c>
      <c r="I241" s="1">
        <v>3622</v>
      </c>
      <c r="J241" s="1">
        <v>2431</v>
      </c>
      <c r="K241" s="2">
        <v>4.2</v>
      </c>
      <c r="L241" s="2">
        <v>2.4</v>
      </c>
      <c r="M241" s="1">
        <v>24</v>
      </c>
      <c r="N241" s="1">
        <v>3602</v>
      </c>
      <c r="O241" s="1">
        <v>2331</v>
      </c>
      <c r="P241" s="2">
        <v>4.2</v>
      </c>
      <c r="Q241" s="2">
        <v>2.4</v>
      </c>
      <c r="R241" s="2">
        <v>3.5</v>
      </c>
      <c r="S241" s="2">
        <v>4.5999999999999996</v>
      </c>
      <c r="T241" s="3">
        <v>0</v>
      </c>
      <c r="U241" s="1">
        <v>25</v>
      </c>
      <c r="V241" s="3">
        <v>1.0864</v>
      </c>
      <c r="W241" s="3">
        <v>1.9558</v>
      </c>
      <c r="Z241" s="1">
        <v>18</v>
      </c>
      <c r="AA241" s="4">
        <v>30336.21</v>
      </c>
      <c r="AB241" s="3">
        <v>1.982</v>
      </c>
      <c r="AC241" s="3">
        <v>2.0070000000000001</v>
      </c>
      <c r="AD241" s="3">
        <v>2.0447000000000002</v>
      </c>
      <c r="AE241" s="3">
        <v>1.6908000000000001</v>
      </c>
      <c r="AF241" s="3">
        <v>1.7204999999999999</v>
      </c>
      <c r="AG241" s="3">
        <v>2.0074000000000001</v>
      </c>
      <c r="AH241" s="3">
        <v>1.1244000000000001</v>
      </c>
      <c r="AI241" s="4">
        <v>838.16</v>
      </c>
      <c r="AJ241" s="3">
        <v>1.9797</v>
      </c>
      <c r="AK241" s="4">
        <v>973.41</v>
      </c>
      <c r="AL241" s="3">
        <v>2.0034000000000001</v>
      </c>
      <c r="AM241" s="4">
        <v>1109.6400000000001</v>
      </c>
      <c r="AN241" s="3">
        <v>2.0988000000000002</v>
      </c>
      <c r="AO241" s="4">
        <v>1284.83</v>
      </c>
    </row>
    <row r="242" spans="1:41" x14ac:dyDescent="0.2">
      <c r="A242" s="1" t="s">
        <v>975</v>
      </c>
      <c r="B242" s="1" t="s">
        <v>976</v>
      </c>
      <c r="C242" s="1" t="s">
        <v>410</v>
      </c>
      <c r="D242" s="1" t="b">
        <v>0</v>
      </c>
      <c r="E242" s="1">
        <v>16</v>
      </c>
      <c r="F242" s="1">
        <v>0</v>
      </c>
      <c r="G242" s="1">
        <v>8892</v>
      </c>
      <c r="H242" s="1">
        <v>12178</v>
      </c>
      <c r="I242" s="1">
        <v>4233</v>
      </c>
      <c r="J242" s="1">
        <v>5624</v>
      </c>
      <c r="K242" s="2">
        <v>6.3</v>
      </c>
      <c r="L242" s="2">
        <v>10.4</v>
      </c>
      <c r="M242" s="1">
        <v>16</v>
      </c>
      <c r="N242" s="1">
        <v>3582</v>
      </c>
      <c r="O242" s="1">
        <v>3200</v>
      </c>
      <c r="P242" s="2">
        <v>6.3</v>
      </c>
      <c r="Q242" s="2">
        <v>10.4</v>
      </c>
      <c r="R242" s="2">
        <v>3.8</v>
      </c>
      <c r="S242" s="2">
        <v>2.9</v>
      </c>
      <c r="T242" s="3">
        <v>0</v>
      </c>
      <c r="U242" s="1">
        <v>47</v>
      </c>
      <c r="V242" s="3">
        <v>1.0804</v>
      </c>
      <c r="W242" s="3">
        <v>0.93</v>
      </c>
      <c r="Z242" s="1">
        <v>8</v>
      </c>
      <c r="AA242" s="4">
        <v>8077.41</v>
      </c>
      <c r="AB242" s="3">
        <v>1.1521999999999999</v>
      </c>
      <c r="AC242" s="3">
        <v>1.0118</v>
      </c>
      <c r="AD242" s="3">
        <v>0.81689999999999996</v>
      </c>
      <c r="AE242" s="3">
        <v>0.7792</v>
      </c>
      <c r="AF242" s="3">
        <v>0.79590000000000005</v>
      </c>
      <c r="AG242" s="3">
        <v>0.80640000000000001</v>
      </c>
      <c r="AH242" s="3">
        <v>0.95299999999999996</v>
      </c>
      <c r="AI242" s="4">
        <v>802.06</v>
      </c>
      <c r="AJ242" s="3">
        <v>0.96109999999999995</v>
      </c>
      <c r="AK242" s="4">
        <v>834.88</v>
      </c>
      <c r="AL242" s="3">
        <v>1.0508</v>
      </c>
      <c r="AM242" s="4">
        <v>919.96</v>
      </c>
      <c r="AN242" s="3">
        <v>0.998</v>
      </c>
      <c r="AO242" s="4">
        <v>969.09</v>
      </c>
    </row>
    <row r="243" spans="1:41" x14ac:dyDescent="0.2">
      <c r="A243" s="1" t="s">
        <v>977</v>
      </c>
      <c r="B243" s="1" t="s">
        <v>978</v>
      </c>
      <c r="C243" s="1" t="s">
        <v>410</v>
      </c>
      <c r="D243" s="1" t="b">
        <v>0</v>
      </c>
      <c r="E243" s="1">
        <v>5</v>
      </c>
      <c r="F243" s="1">
        <v>1</v>
      </c>
      <c r="G243" s="1">
        <v>6014</v>
      </c>
      <c r="H243" s="1">
        <v>4737</v>
      </c>
      <c r="I243" s="1">
        <v>2259</v>
      </c>
      <c r="J243" s="1">
        <v>1915</v>
      </c>
      <c r="K243" s="2">
        <v>3.4</v>
      </c>
      <c r="L243" s="2">
        <v>2.9</v>
      </c>
      <c r="M243" s="1">
        <v>5</v>
      </c>
      <c r="N243" s="1">
        <v>2259</v>
      </c>
      <c r="O243" s="1">
        <v>1915</v>
      </c>
      <c r="P243" s="2">
        <v>3.4</v>
      </c>
      <c r="Q243" s="2">
        <v>2.9</v>
      </c>
      <c r="R243" s="2">
        <v>2.4</v>
      </c>
      <c r="S243" s="2">
        <v>4.2</v>
      </c>
      <c r="T243" s="3">
        <v>0</v>
      </c>
      <c r="U243" s="1">
        <v>42</v>
      </c>
      <c r="V243" s="3">
        <v>0.68130000000000002</v>
      </c>
      <c r="W243" s="3">
        <v>1.1893</v>
      </c>
      <c r="Z243" s="1">
        <v>16</v>
      </c>
      <c r="AA243" s="4">
        <v>10960.57</v>
      </c>
      <c r="AB243" s="3">
        <v>1.3924000000000001</v>
      </c>
      <c r="AC243" s="3">
        <v>1.3456999999999999</v>
      </c>
      <c r="AD243" s="3">
        <v>1.0988</v>
      </c>
      <c r="AE243" s="3">
        <v>2.08</v>
      </c>
      <c r="AF243" s="3">
        <v>2.1385000000000001</v>
      </c>
      <c r="AG243" s="3">
        <v>0.86119999999999997</v>
      </c>
      <c r="AH243" s="3">
        <v>1.2742</v>
      </c>
      <c r="AI243" s="4">
        <v>651.84</v>
      </c>
      <c r="AJ243" s="3">
        <v>1.2466999999999999</v>
      </c>
      <c r="AK243" s="4">
        <v>649.78</v>
      </c>
      <c r="AL243" s="3">
        <v>1.2982</v>
      </c>
      <c r="AM243" s="4">
        <v>819.38</v>
      </c>
      <c r="AN243" s="3">
        <v>1.2762</v>
      </c>
      <c r="AO243" s="4">
        <v>855.66</v>
      </c>
    </row>
    <row r="244" spans="1:41" x14ac:dyDescent="0.2">
      <c r="A244" s="1" t="s">
        <v>979</v>
      </c>
      <c r="B244" s="1" t="s">
        <v>980</v>
      </c>
      <c r="C244" s="1" t="s">
        <v>407</v>
      </c>
      <c r="D244" s="1" t="b">
        <v>0</v>
      </c>
      <c r="E244" s="1">
        <v>114</v>
      </c>
      <c r="F244" s="1">
        <v>5</v>
      </c>
      <c r="G244" s="1">
        <v>5320</v>
      </c>
      <c r="H244" s="1">
        <v>4067</v>
      </c>
      <c r="I244" s="1">
        <v>2671</v>
      </c>
      <c r="J244" s="1">
        <v>2292</v>
      </c>
      <c r="K244" s="2">
        <v>3.5</v>
      </c>
      <c r="L244" s="2">
        <v>3.8</v>
      </c>
      <c r="M244" s="1">
        <v>114</v>
      </c>
      <c r="N244" s="1">
        <v>2482</v>
      </c>
      <c r="O244" s="1">
        <v>1516</v>
      </c>
      <c r="P244" s="2">
        <v>3.5</v>
      </c>
      <c r="Q244" s="2">
        <v>3.8</v>
      </c>
      <c r="R244" s="2">
        <v>2.6</v>
      </c>
      <c r="S244" s="2">
        <v>2.6</v>
      </c>
      <c r="T244" s="3">
        <v>0</v>
      </c>
      <c r="U244" s="1">
        <v>22</v>
      </c>
      <c r="V244" s="3">
        <v>0.74860000000000004</v>
      </c>
      <c r="W244" s="3">
        <v>0.74860000000000004</v>
      </c>
      <c r="Z244" s="1">
        <v>11</v>
      </c>
      <c r="AA244" s="4">
        <v>7117.48</v>
      </c>
      <c r="AB244" s="3">
        <v>0.86199999999999999</v>
      </c>
      <c r="AC244" s="3">
        <v>0.87590000000000001</v>
      </c>
      <c r="AD244" s="3">
        <v>0.81510000000000005</v>
      </c>
      <c r="AE244" s="3">
        <v>0.83919999999999995</v>
      </c>
      <c r="AF244" s="3">
        <v>0.8085</v>
      </c>
      <c r="AG244" s="3">
        <v>0.89139999999999997</v>
      </c>
      <c r="AH244" s="3">
        <v>0.75529999999999997</v>
      </c>
      <c r="AI244" s="4">
        <v>788.23</v>
      </c>
      <c r="AJ244" s="3">
        <v>0.84650000000000003</v>
      </c>
      <c r="AK244" s="4">
        <v>817.03</v>
      </c>
      <c r="AL244" s="3">
        <v>0.90859999999999996</v>
      </c>
      <c r="AM244" s="4">
        <v>795.46</v>
      </c>
      <c r="AN244" s="3">
        <v>0.80330000000000001</v>
      </c>
      <c r="AO244" s="4">
        <v>870.04</v>
      </c>
    </row>
    <row r="245" spans="1:41" x14ac:dyDescent="0.2">
      <c r="A245" s="1" t="s">
        <v>981</v>
      </c>
      <c r="B245" s="1" t="s">
        <v>982</v>
      </c>
      <c r="C245" s="1" t="s">
        <v>410</v>
      </c>
      <c r="D245" s="1" t="b">
        <v>0</v>
      </c>
      <c r="E245" s="1">
        <v>10</v>
      </c>
      <c r="F245" s="1">
        <v>0</v>
      </c>
      <c r="G245" s="1">
        <v>7513</v>
      </c>
      <c r="H245" s="1">
        <v>4448</v>
      </c>
      <c r="I245" s="1">
        <v>3511</v>
      </c>
      <c r="J245" s="1">
        <v>2127</v>
      </c>
      <c r="K245" s="2">
        <v>5.4</v>
      </c>
      <c r="L245" s="2">
        <v>3.7</v>
      </c>
      <c r="M245" s="1">
        <v>10</v>
      </c>
      <c r="N245" s="1">
        <v>3555</v>
      </c>
      <c r="O245" s="1">
        <v>2204</v>
      </c>
      <c r="P245" s="2">
        <v>5.4</v>
      </c>
      <c r="Q245" s="2">
        <v>3.7</v>
      </c>
      <c r="R245" s="2">
        <v>4.4000000000000004</v>
      </c>
      <c r="S245" s="2">
        <v>3.9</v>
      </c>
      <c r="T245" s="3">
        <v>0</v>
      </c>
      <c r="U245" s="1">
        <v>23</v>
      </c>
      <c r="V245" s="3">
        <v>1.0722</v>
      </c>
      <c r="W245" s="3">
        <v>1.0104</v>
      </c>
      <c r="Z245" s="1">
        <v>13</v>
      </c>
      <c r="AA245" s="4">
        <v>9386.39</v>
      </c>
      <c r="AB245" s="3">
        <v>1.3849</v>
      </c>
      <c r="AC245" s="3">
        <v>0.9657</v>
      </c>
      <c r="AD245" s="3">
        <v>0.95930000000000004</v>
      </c>
      <c r="AE245" s="3">
        <v>0.97450000000000003</v>
      </c>
      <c r="AF245" s="3">
        <v>0.99180000000000001</v>
      </c>
      <c r="AG245" s="3">
        <v>1.0044</v>
      </c>
      <c r="AH245" s="3">
        <v>1.0135000000000001</v>
      </c>
      <c r="AI245" s="4">
        <v>614.94000000000005</v>
      </c>
      <c r="AJ245" s="3">
        <v>0.97409999999999997</v>
      </c>
      <c r="AK245" s="4">
        <v>619.15</v>
      </c>
      <c r="AL245" s="3">
        <v>1.1313</v>
      </c>
      <c r="AM245" s="4">
        <v>682.3</v>
      </c>
      <c r="AN245" s="3">
        <v>1.0843</v>
      </c>
      <c r="AO245" s="4">
        <v>782.92</v>
      </c>
    </row>
    <row r="246" spans="1:41" x14ac:dyDescent="0.2">
      <c r="A246" s="1" t="s">
        <v>983</v>
      </c>
      <c r="B246" s="1" t="s">
        <v>984</v>
      </c>
      <c r="C246" s="1" t="s">
        <v>410</v>
      </c>
      <c r="D246" s="1" t="b">
        <v>0</v>
      </c>
      <c r="E246" s="1">
        <v>3</v>
      </c>
      <c r="F246" s="1">
        <v>0</v>
      </c>
      <c r="G246" s="1">
        <v>5633</v>
      </c>
      <c r="H246" s="1">
        <v>865</v>
      </c>
      <c r="I246" s="1">
        <v>2301</v>
      </c>
      <c r="J246" s="1">
        <v>240</v>
      </c>
      <c r="K246" s="2">
        <v>3.3</v>
      </c>
      <c r="L246" s="2">
        <v>0.9</v>
      </c>
      <c r="M246" s="1">
        <v>3</v>
      </c>
      <c r="N246" s="1">
        <v>2301</v>
      </c>
      <c r="O246" s="1">
        <v>240</v>
      </c>
      <c r="P246" s="2">
        <v>3.3</v>
      </c>
      <c r="Q246" s="2">
        <v>0.9</v>
      </c>
      <c r="R246" s="2">
        <v>3.2</v>
      </c>
      <c r="S246" s="2">
        <v>3.9</v>
      </c>
      <c r="T246" s="3">
        <v>0</v>
      </c>
      <c r="U246" s="1">
        <v>999</v>
      </c>
      <c r="V246" s="3">
        <v>0.69399999999999995</v>
      </c>
      <c r="W246" s="3">
        <v>0.81689999999999996</v>
      </c>
      <c r="Z246" s="1">
        <v>15</v>
      </c>
      <c r="AA246" s="4">
        <v>6671.71</v>
      </c>
      <c r="AB246" s="3">
        <v>1.4363999999999999</v>
      </c>
      <c r="AC246" s="3">
        <v>0.438</v>
      </c>
      <c r="AD246" s="3">
        <v>0.55049999999999999</v>
      </c>
      <c r="AE246" s="3">
        <v>0.61770000000000003</v>
      </c>
      <c r="AF246" s="3">
        <v>0.62870000000000004</v>
      </c>
      <c r="AG246" s="3">
        <v>0.82069999999999999</v>
      </c>
      <c r="AH246" s="3">
        <v>0.68720000000000003</v>
      </c>
      <c r="AI246" s="4">
        <v>560.28</v>
      </c>
      <c r="AJ246" s="3">
        <v>0.66549999999999998</v>
      </c>
      <c r="AK246" s="4">
        <v>559.45000000000005</v>
      </c>
      <c r="AL246" s="3">
        <v>0.8679</v>
      </c>
      <c r="AM246" s="4">
        <v>619.86</v>
      </c>
      <c r="AN246" s="3">
        <v>0.87660000000000005</v>
      </c>
      <c r="AO246" s="4">
        <v>632.95000000000005</v>
      </c>
    </row>
    <row r="247" spans="1:41" x14ac:dyDescent="0.2">
      <c r="A247" s="1" t="s">
        <v>985</v>
      </c>
      <c r="B247" s="1" t="s">
        <v>986</v>
      </c>
      <c r="C247" s="1" t="s">
        <v>410</v>
      </c>
      <c r="D247" s="1" t="b">
        <v>0</v>
      </c>
      <c r="E247" s="1">
        <v>1</v>
      </c>
      <c r="F247" s="1">
        <v>0</v>
      </c>
      <c r="G247" s="1">
        <v>17402</v>
      </c>
      <c r="H247" s="1">
        <v>0</v>
      </c>
      <c r="I247" s="1">
        <v>6051</v>
      </c>
      <c r="J247" s="1">
        <v>0</v>
      </c>
      <c r="K247" s="2">
        <v>7</v>
      </c>
      <c r="L247" s="2">
        <v>0</v>
      </c>
      <c r="M247" s="1">
        <v>1</v>
      </c>
      <c r="N247" s="1">
        <v>6051</v>
      </c>
      <c r="O247" s="1">
        <v>0</v>
      </c>
      <c r="P247" s="2">
        <v>7</v>
      </c>
      <c r="Q247" s="2">
        <v>0</v>
      </c>
      <c r="R247" s="2">
        <v>7</v>
      </c>
      <c r="S247" s="2">
        <v>3.4</v>
      </c>
      <c r="T247" s="3">
        <v>0</v>
      </c>
      <c r="U247" s="1">
        <v>999</v>
      </c>
      <c r="V247" s="3">
        <v>1.825</v>
      </c>
      <c r="W247" s="3">
        <v>0.82640000000000002</v>
      </c>
      <c r="Z247" s="1">
        <v>10</v>
      </c>
      <c r="AA247" s="4">
        <v>6092.29</v>
      </c>
      <c r="AB247" s="3">
        <v>0.95799999999999996</v>
      </c>
      <c r="AC247" s="3">
        <v>0.89870000000000005</v>
      </c>
      <c r="AD247" s="3">
        <v>0.746</v>
      </c>
      <c r="AE247" s="3">
        <v>1.0062</v>
      </c>
      <c r="AF247" s="3">
        <v>1.0744</v>
      </c>
      <c r="AG247" s="3">
        <v>0.79690000000000005</v>
      </c>
      <c r="AH247" s="3">
        <v>0.74339999999999995</v>
      </c>
      <c r="AI247" s="4">
        <v>606.1</v>
      </c>
      <c r="AJ247" s="3">
        <v>0.7177</v>
      </c>
      <c r="AK247" s="4">
        <v>603.33000000000004</v>
      </c>
      <c r="AL247" s="3">
        <v>1.0234000000000001</v>
      </c>
      <c r="AM247" s="4">
        <v>793.57</v>
      </c>
      <c r="AN247" s="3">
        <v>0.88680000000000003</v>
      </c>
      <c r="AO247" s="4">
        <v>734.48</v>
      </c>
    </row>
    <row r="248" spans="1:41" x14ac:dyDescent="0.2">
      <c r="A248" s="1" t="s">
        <v>987</v>
      </c>
      <c r="B248" s="1" t="s">
        <v>988</v>
      </c>
      <c r="C248" s="1" t="s">
        <v>407</v>
      </c>
      <c r="D248" s="1" t="b">
        <v>0</v>
      </c>
      <c r="E248" s="1">
        <v>33</v>
      </c>
      <c r="F248" s="1">
        <v>0</v>
      </c>
      <c r="G248" s="1">
        <v>4416</v>
      </c>
      <c r="H248" s="1">
        <v>2732</v>
      </c>
      <c r="I248" s="1">
        <v>2096</v>
      </c>
      <c r="J248" s="1">
        <v>1176</v>
      </c>
      <c r="K248" s="2">
        <v>2.5</v>
      </c>
      <c r="L248" s="2">
        <v>1.6</v>
      </c>
      <c r="M248" s="1">
        <v>33</v>
      </c>
      <c r="N248" s="1">
        <v>2115</v>
      </c>
      <c r="O248" s="1">
        <v>1112</v>
      </c>
      <c r="P248" s="2">
        <v>2.5</v>
      </c>
      <c r="Q248" s="2">
        <v>1.6</v>
      </c>
      <c r="R248" s="2">
        <v>2.2000000000000002</v>
      </c>
      <c r="S248" s="2">
        <v>2.2000000000000002</v>
      </c>
      <c r="T248" s="3">
        <v>0</v>
      </c>
      <c r="U248" s="1">
        <v>16</v>
      </c>
      <c r="V248" s="3">
        <v>0.63790000000000002</v>
      </c>
      <c r="W248" s="3">
        <v>0.63790000000000002</v>
      </c>
      <c r="Z248" s="1">
        <v>6</v>
      </c>
      <c r="AA248" s="4">
        <v>4377.4399999999996</v>
      </c>
      <c r="AB248" s="3">
        <v>0.62139999999999995</v>
      </c>
      <c r="AC248" s="3">
        <v>0.74180000000000001</v>
      </c>
      <c r="AD248" s="3">
        <v>0.61099999999999999</v>
      </c>
      <c r="AE248" s="3">
        <v>0.76680000000000004</v>
      </c>
      <c r="AF248" s="3">
        <v>0.91349999999999998</v>
      </c>
      <c r="AG248" s="3">
        <v>0.65210000000000001</v>
      </c>
      <c r="AH248" s="3">
        <v>1.0722</v>
      </c>
      <c r="AI248" s="4">
        <v>822.76</v>
      </c>
      <c r="AJ248" s="3">
        <v>0.73019999999999996</v>
      </c>
      <c r="AK248" s="4">
        <v>761.16</v>
      </c>
      <c r="AL248" s="3">
        <v>0.7006</v>
      </c>
      <c r="AM248" s="4">
        <v>950.71</v>
      </c>
      <c r="AN248" s="3">
        <v>0.6845</v>
      </c>
      <c r="AO248" s="4">
        <v>876.16</v>
      </c>
    </row>
    <row r="249" spans="1:41" x14ac:dyDescent="0.2">
      <c r="A249" s="1" t="s">
        <v>989</v>
      </c>
      <c r="B249" s="1" t="s">
        <v>990</v>
      </c>
      <c r="C249" s="1" t="s">
        <v>410</v>
      </c>
      <c r="D249" s="1" t="b">
        <v>0</v>
      </c>
      <c r="E249" s="1">
        <v>8</v>
      </c>
      <c r="F249" s="1">
        <v>2</v>
      </c>
      <c r="G249" s="1">
        <v>6683</v>
      </c>
      <c r="H249" s="1">
        <v>3069</v>
      </c>
      <c r="I249" s="1">
        <v>2572</v>
      </c>
      <c r="J249" s="1">
        <v>1540</v>
      </c>
      <c r="K249" s="2">
        <v>3.1</v>
      </c>
      <c r="L249" s="2">
        <v>1.8</v>
      </c>
      <c r="M249" s="1">
        <v>8</v>
      </c>
      <c r="N249" s="1">
        <v>2539</v>
      </c>
      <c r="O249" s="1">
        <v>1471</v>
      </c>
      <c r="P249" s="2">
        <v>3.1</v>
      </c>
      <c r="Q249" s="2">
        <v>1.8</v>
      </c>
      <c r="R249" s="2">
        <v>2.6</v>
      </c>
      <c r="S249" s="2">
        <v>2.8</v>
      </c>
      <c r="T249" s="3">
        <v>0</v>
      </c>
      <c r="U249" s="1">
        <v>20</v>
      </c>
      <c r="V249" s="3">
        <v>0.76580000000000004</v>
      </c>
      <c r="W249" s="3">
        <v>0.85819999999999996</v>
      </c>
      <c r="Z249" s="1">
        <v>11</v>
      </c>
      <c r="AA249" s="4">
        <v>8537.85</v>
      </c>
      <c r="AB249" s="3">
        <v>0.66949999999999998</v>
      </c>
      <c r="AC249" s="3">
        <v>0.79530000000000001</v>
      </c>
      <c r="AD249" s="3">
        <v>0.91579999999999995</v>
      </c>
      <c r="AE249" s="3">
        <v>0.83819999999999995</v>
      </c>
      <c r="AF249" s="3">
        <v>0.75880000000000003</v>
      </c>
      <c r="AG249" s="3">
        <v>0.85470000000000002</v>
      </c>
      <c r="AH249" s="3">
        <v>0.84460000000000002</v>
      </c>
      <c r="AI249" s="4">
        <v>688.61</v>
      </c>
      <c r="AJ249" s="3">
        <v>0.83930000000000005</v>
      </c>
      <c r="AK249" s="4">
        <v>705.55</v>
      </c>
      <c r="AL249" s="3">
        <v>0.95930000000000004</v>
      </c>
      <c r="AM249" s="4">
        <v>839.85</v>
      </c>
      <c r="AN249" s="3">
        <v>0.92090000000000005</v>
      </c>
      <c r="AO249" s="4">
        <v>926.16</v>
      </c>
    </row>
    <row r="250" spans="1:41" x14ac:dyDescent="0.2">
      <c r="A250" s="1" t="s">
        <v>991</v>
      </c>
      <c r="B250" s="1" t="s">
        <v>1358</v>
      </c>
      <c r="C250" s="1" t="s">
        <v>410</v>
      </c>
      <c r="D250" s="1" t="b">
        <v>0</v>
      </c>
      <c r="E250" s="1">
        <v>7</v>
      </c>
      <c r="F250" s="1">
        <v>0</v>
      </c>
      <c r="G250" s="1">
        <v>4530</v>
      </c>
      <c r="H250" s="1">
        <v>3514</v>
      </c>
      <c r="I250" s="1">
        <v>2606</v>
      </c>
      <c r="J250" s="1">
        <v>1827</v>
      </c>
      <c r="K250" s="2">
        <v>3.4</v>
      </c>
      <c r="L250" s="2">
        <v>3.2</v>
      </c>
      <c r="M250" s="1">
        <v>7</v>
      </c>
      <c r="N250" s="1">
        <v>2606</v>
      </c>
      <c r="O250" s="1">
        <v>1827</v>
      </c>
      <c r="P250" s="2">
        <v>3.4</v>
      </c>
      <c r="Q250" s="2">
        <v>3.2</v>
      </c>
      <c r="R250" s="2">
        <v>2.6</v>
      </c>
      <c r="S250" s="2">
        <v>3.1</v>
      </c>
      <c r="T250" s="3">
        <v>0</v>
      </c>
      <c r="U250" s="1">
        <v>29</v>
      </c>
      <c r="V250" s="3">
        <v>0.78600000000000003</v>
      </c>
      <c r="W250" s="3">
        <v>0.99650000000000005</v>
      </c>
      <c r="Z250" s="1">
        <v>18</v>
      </c>
      <c r="AA250" s="4">
        <v>11341.54</v>
      </c>
      <c r="AB250" s="3">
        <v>0.88219999999999998</v>
      </c>
      <c r="AC250" s="3">
        <v>0.91490000000000005</v>
      </c>
      <c r="AD250" s="3">
        <v>0.92010000000000003</v>
      </c>
      <c r="AE250" s="3">
        <v>0.83150000000000002</v>
      </c>
      <c r="AF250" s="3">
        <v>0.84609999999999996</v>
      </c>
      <c r="AG250" s="3">
        <v>0.98550000000000004</v>
      </c>
      <c r="AH250" s="3">
        <v>0.91279999999999994</v>
      </c>
      <c r="AI250" s="4">
        <v>768.22</v>
      </c>
      <c r="AJ250" s="3">
        <v>0.9032</v>
      </c>
      <c r="AK250" s="4">
        <v>784.58</v>
      </c>
      <c r="AL250" s="3">
        <v>1.0982000000000001</v>
      </c>
      <c r="AM250" s="4">
        <v>931.41</v>
      </c>
      <c r="AN250" s="3">
        <v>1.0692999999999999</v>
      </c>
      <c r="AO250" s="4">
        <v>971.34</v>
      </c>
    </row>
    <row r="251" spans="1:41" x14ac:dyDescent="0.2">
      <c r="A251" s="1" t="s">
        <v>1359</v>
      </c>
      <c r="B251" s="1" t="s">
        <v>1360</v>
      </c>
      <c r="C251" s="1" t="s">
        <v>429</v>
      </c>
      <c r="D251" s="1" t="b">
        <v>0</v>
      </c>
      <c r="E251" s="1">
        <v>5</v>
      </c>
      <c r="F251" s="1">
        <v>0</v>
      </c>
      <c r="G251" s="1">
        <v>3468</v>
      </c>
      <c r="H251" s="1">
        <v>948</v>
      </c>
      <c r="I251" s="1">
        <v>1938</v>
      </c>
      <c r="J251" s="1">
        <v>725</v>
      </c>
      <c r="K251" s="2">
        <v>2.6</v>
      </c>
      <c r="L251" s="2">
        <v>0.8</v>
      </c>
      <c r="M251" s="1">
        <v>5</v>
      </c>
      <c r="N251" s="1">
        <v>1938</v>
      </c>
      <c r="O251" s="1">
        <v>725</v>
      </c>
      <c r="P251" s="2">
        <v>2.6</v>
      </c>
      <c r="Q251" s="2">
        <v>0.8</v>
      </c>
      <c r="R251" s="2">
        <v>2.5</v>
      </c>
      <c r="S251" s="2">
        <v>2.5</v>
      </c>
      <c r="T251" s="3">
        <v>0</v>
      </c>
      <c r="U251" s="1">
        <v>8</v>
      </c>
      <c r="V251" s="3">
        <v>0.58450000000000002</v>
      </c>
      <c r="W251" s="3">
        <v>0.64139999999999997</v>
      </c>
      <c r="Z251" s="1">
        <v>4</v>
      </c>
      <c r="AA251" s="4">
        <v>3344.5</v>
      </c>
      <c r="AB251" s="3">
        <v>0.7631</v>
      </c>
      <c r="AC251" s="3">
        <v>0.66590000000000005</v>
      </c>
      <c r="AD251" s="3">
        <v>1.0545</v>
      </c>
      <c r="AE251" s="3">
        <v>1.2054</v>
      </c>
      <c r="AF251" s="3">
        <v>1.2265999999999999</v>
      </c>
      <c r="AG251" s="3">
        <v>1.1162000000000001</v>
      </c>
      <c r="AH251" s="3">
        <v>1.0259</v>
      </c>
      <c r="AI251" s="4">
        <v>836.43</v>
      </c>
      <c r="AJ251" s="3">
        <v>1.0524</v>
      </c>
      <c r="AK251" s="4">
        <v>884.69</v>
      </c>
      <c r="AL251" s="3">
        <v>0.9909</v>
      </c>
      <c r="AM251" s="4">
        <v>927.35</v>
      </c>
      <c r="AN251" s="3">
        <v>0.68830000000000002</v>
      </c>
      <c r="AO251" s="4">
        <v>775.3</v>
      </c>
    </row>
    <row r="252" spans="1:41" x14ac:dyDescent="0.2">
      <c r="A252" s="1" t="s">
        <v>1361</v>
      </c>
      <c r="B252" s="1" t="s">
        <v>1362</v>
      </c>
      <c r="C252" s="1" t="s">
        <v>410</v>
      </c>
      <c r="D252" s="1" t="b">
        <v>0</v>
      </c>
      <c r="E252" s="1">
        <v>5</v>
      </c>
      <c r="F252" s="1">
        <v>0</v>
      </c>
      <c r="G252" s="1">
        <v>8745</v>
      </c>
      <c r="H252" s="1">
        <v>8425</v>
      </c>
      <c r="I252" s="1">
        <v>4065</v>
      </c>
      <c r="J252" s="1">
        <v>4044</v>
      </c>
      <c r="K252" s="2">
        <v>6</v>
      </c>
      <c r="L252" s="2">
        <v>7.6</v>
      </c>
      <c r="M252" s="1">
        <v>5</v>
      </c>
      <c r="N252" s="1">
        <v>4070</v>
      </c>
      <c r="O252" s="1">
        <v>4053</v>
      </c>
      <c r="P252" s="2">
        <v>6</v>
      </c>
      <c r="Q252" s="2">
        <v>7.6</v>
      </c>
      <c r="R252" s="2">
        <v>3</v>
      </c>
      <c r="S252" s="2">
        <v>2</v>
      </c>
      <c r="T252" s="3">
        <v>0</v>
      </c>
      <c r="U252" s="1">
        <v>58</v>
      </c>
      <c r="V252" s="3">
        <v>1.2275</v>
      </c>
      <c r="W252" s="3">
        <v>0.64139999999999997</v>
      </c>
      <c r="Z252" s="1">
        <v>7</v>
      </c>
      <c r="AA252" s="4">
        <v>6071.12</v>
      </c>
      <c r="AB252" s="3">
        <v>0.66800000000000004</v>
      </c>
      <c r="AC252" s="3">
        <v>0.66590000000000005</v>
      </c>
      <c r="AD252" s="3">
        <v>0.77869999999999995</v>
      </c>
      <c r="AE252" s="3">
        <v>0.78029999999999999</v>
      </c>
      <c r="AF252" s="3">
        <v>0.79400000000000004</v>
      </c>
      <c r="AG252" s="3">
        <v>0.7329</v>
      </c>
      <c r="AH252" s="3">
        <v>0.67949999999999999</v>
      </c>
      <c r="AI252" s="4">
        <v>886.41</v>
      </c>
      <c r="AJ252" s="3">
        <v>0.68049999999999999</v>
      </c>
      <c r="AK252" s="4">
        <v>933.36</v>
      </c>
      <c r="AL252" s="3">
        <v>0.80179999999999996</v>
      </c>
      <c r="AM252" s="4">
        <v>989.13</v>
      </c>
      <c r="AN252" s="3">
        <v>0.68830000000000002</v>
      </c>
      <c r="AO252" s="4">
        <v>969.13</v>
      </c>
    </row>
    <row r="253" spans="1:41" x14ac:dyDescent="0.2">
      <c r="A253" s="1" t="s">
        <v>1363</v>
      </c>
      <c r="B253" s="1" t="s">
        <v>1364</v>
      </c>
      <c r="C253" s="1" t="s">
        <v>410</v>
      </c>
      <c r="D253" s="1" t="b">
        <v>0</v>
      </c>
      <c r="E253" s="1">
        <v>1</v>
      </c>
      <c r="F253" s="1">
        <v>0</v>
      </c>
      <c r="G253" s="1">
        <v>2304</v>
      </c>
      <c r="H253" s="1">
        <v>0</v>
      </c>
      <c r="I253" s="1">
        <v>1223</v>
      </c>
      <c r="J253" s="1">
        <v>0</v>
      </c>
      <c r="K253" s="2">
        <v>2</v>
      </c>
      <c r="L253" s="2">
        <v>0</v>
      </c>
      <c r="M253" s="1">
        <v>1</v>
      </c>
      <c r="N253" s="1">
        <v>1223</v>
      </c>
      <c r="O253" s="1">
        <v>0</v>
      </c>
      <c r="P253" s="2">
        <v>2</v>
      </c>
      <c r="Q253" s="2">
        <v>0</v>
      </c>
      <c r="R253" s="2">
        <v>2</v>
      </c>
      <c r="S253" s="2">
        <v>1.2</v>
      </c>
      <c r="T253" s="3">
        <v>0</v>
      </c>
      <c r="U253" s="1">
        <v>999</v>
      </c>
      <c r="V253" s="3">
        <v>0.36890000000000001</v>
      </c>
      <c r="W253" s="3">
        <v>0.58679999999999999</v>
      </c>
      <c r="Z253" s="1">
        <v>4</v>
      </c>
      <c r="AA253" s="4">
        <v>3820.96</v>
      </c>
      <c r="AB253" s="3">
        <v>0.40870000000000001</v>
      </c>
      <c r="AC253" s="3">
        <v>0.40289999999999998</v>
      </c>
      <c r="AD253" s="3">
        <v>0.45</v>
      </c>
      <c r="AE253" s="3">
        <v>0.6048</v>
      </c>
      <c r="AF253" s="3">
        <v>0.61529999999999996</v>
      </c>
      <c r="AG253" s="3">
        <v>0.63239999999999996</v>
      </c>
      <c r="AH253" s="3">
        <v>0.53649999999999998</v>
      </c>
      <c r="AI253" s="4">
        <v>1272.48</v>
      </c>
      <c r="AJ253" s="3">
        <v>0.52759999999999996</v>
      </c>
      <c r="AK253" s="4">
        <v>1249.93</v>
      </c>
      <c r="AL253" s="3">
        <v>0.63280000000000003</v>
      </c>
      <c r="AM253" s="4">
        <v>1431.18</v>
      </c>
      <c r="AN253" s="3">
        <v>0.62970000000000004</v>
      </c>
      <c r="AO253" s="4">
        <v>1477.7</v>
      </c>
    </row>
    <row r="254" spans="1:41" x14ac:dyDescent="0.2">
      <c r="A254" s="1" t="s">
        <v>1365</v>
      </c>
      <c r="B254" s="1" t="s">
        <v>1366</v>
      </c>
      <c r="C254" s="1" t="s">
        <v>410</v>
      </c>
      <c r="D254" s="1" t="b">
        <v>0</v>
      </c>
      <c r="E254" s="1">
        <v>13</v>
      </c>
      <c r="F254" s="1">
        <v>1</v>
      </c>
      <c r="G254" s="1">
        <v>5298</v>
      </c>
      <c r="H254" s="1">
        <v>2894</v>
      </c>
      <c r="I254" s="1">
        <v>2666</v>
      </c>
      <c r="J254" s="1">
        <v>1905</v>
      </c>
      <c r="K254" s="2">
        <v>3.2</v>
      </c>
      <c r="L254" s="2">
        <v>1.5</v>
      </c>
      <c r="M254" s="1">
        <v>13</v>
      </c>
      <c r="N254" s="1">
        <v>2589</v>
      </c>
      <c r="O254" s="1">
        <v>1726</v>
      </c>
      <c r="P254" s="2">
        <v>3.2</v>
      </c>
      <c r="Q254" s="2">
        <v>1.5</v>
      </c>
      <c r="R254" s="2">
        <v>2.7</v>
      </c>
      <c r="S254" s="2">
        <v>3.5</v>
      </c>
      <c r="T254" s="3">
        <v>0</v>
      </c>
      <c r="U254" s="1">
        <v>26</v>
      </c>
      <c r="V254" s="3">
        <v>0.78090000000000004</v>
      </c>
      <c r="W254" s="3">
        <v>0.98309999999999997</v>
      </c>
      <c r="Z254" s="1">
        <v>14</v>
      </c>
      <c r="AA254" s="4">
        <v>10084.31</v>
      </c>
      <c r="AB254" s="3">
        <v>1.2464999999999999</v>
      </c>
      <c r="AC254" s="3">
        <v>1.2595000000000001</v>
      </c>
      <c r="AD254" s="3">
        <v>1.1052</v>
      </c>
      <c r="AE254" s="3">
        <v>1.0768</v>
      </c>
      <c r="AF254" s="3">
        <v>1.0165</v>
      </c>
      <c r="AG254" s="3">
        <v>0.83620000000000005</v>
      </c>
      <c r="AH254" s="3">
        <v>0.72809999999999997</v>
      </c>
      <c r="AI254" s="4">
        <v>759.85</v>
      </c>
      <c r="AJ254" s="3">
        <v>1.0069999999999999</v>
      </c>
      <c r="AK254" s="4">
        <v>672.88</v>
      </c>
      <c r="AL254" s="3">
        <v>1.0780000000000001</v>
      </c>
      <c r="AM254" s="4">
        <v>812.69</v>
      </c>
      <c r="AN254" s="3">
        <v>1.0549999999999999</v>
      </c>
      <c r="AO254" s="4">
        <v>848.82</v>
      </c>
    </row>
    <row r="255" spans="1:41" x14ac:dyDescent="0.2">
      <c r="A255" s="1" t="s">
        <v>1367</v>
      </c>
      <c r="B255" s="1" t="s">
        <v>1368</v>
      </c>
      <c r="C255" s="1" t="s">
        <v>410</v>
      </c>
      <c r="D255" s="1" t="b">
        <v>0</v>
      </c>
      <c r="E255" s="1">
        <v>5</v>
      </c>
      <c r="F255" s="1">
        <v>2</v>
      </c>
      <c r="G255" s="1">
        <v>2503</v>
      </c>
      <c r="H255" s="1">
        <v>1191</v>
      </c>
      <c r="I255" s="1">
        <v>5104</v>
      </c>
      <c r="J255" s="1">
        <v>7755</v>
      </c>
      <c r="K255" s="2">
        <v>8.1999999999999993</v>
      </c>
      <c r="L255" s="2">
        <v>12.4</v>
      </c>
      <c r="M255" s="1">
        <v>5</v>
      </c>
      <c r="N255" s="1">
        <v>5011</v>
      </c>
      <c r="O255" s="1">
        <v>7570</v>
      </c>
      <c r="P255" s="2">
        <v>8.1999999999999993</v>
      </c>
      <c r="Q255" s="2">
        <v>12.4</v>
      </c>
      <c r="R255" s="2">
        <v>3.6</v>
      </c>
      <c r="S255" s="2">
        <v>2.2999999999999998</v>
      </c>
      <c r="T255" s="3">
        <v>0</v>
      </c>
      <c r="U255" s="1">
        <v>134</v>
      </c>
      <c r="V255" s="3">
        <v>1.5113000000000001</v>
      </c>
      <c r="W255" s="3">
        <v>0.64729999999999999</v>
      </c>
      <c r="Z255" s="1">
        <v>9</v>
      </c>
      <c r="AA255" s="4">
        <v>6364.72</v>
      </c>
      <c r="AB255" s="3">
        <v>0.61099999999999999</v>
      </c>
      <c r="AC255" s="3">
        <v>0.77129999999999999</v>
      </c>
      <c r="AD255" s="3">
        <v>0.60499999999999998</v>
      </c>
      <c r="AE255" s="3">
        <v>0.71599999999999997</v>
      </c>
      <c r="AF255" s="3">
        <v>0.74480000000000002</v>
      </c>
      <c r="AG255" s="3">
        <v>0.72589999999999999</v>
      </c>
      <c r="AH255" s="3">
        <v>0.66959999999999997</v>
      </c>
      <c r="AI255" s="4">
        <v>698.79</v>
      </c>
      <c r="AJ255" s="3">
        <v>0.6351</v>
      </c>
      <c r="AK255" s="4">
        <v>752.3</v>
      </c>
      <c r="AL255" s="3">
        <v>0.67859999999999998</v>
      </c>
      <c r="AM255" s="4">
        <v>800.75</v>
      </c>
      <c r="AN255" s="3">
        <v>0.6946</v>
      </c>
      <c r="AO255" s="4">
        <v>850.43</v>
      </c>
    </row>
    <row r="256" spans="1:41" x14ac:dyDescent="0.2">
      <c r="A256" s="1" t="s">
        <v>1369</v>
      </c>
      <c r="B256" s="1" t="s">
        <v>1370</v>
      </c>
      <c r="C256" s="1" t="s">
        <v>410</v>
      </c>
      <c r="D256" s="1" t="b">
        <v>0</v>
      </c>
      <c r="E256" s="1">
        <v>14</v>
      </c>
      <c r="F256" s="1">
        <v>0</v>
      </c>
      <c r="G256" s="1">
        <v>3941</v>
      </c>
      <c r="H256" s="1">
        <v>3462</v>
      </c>
      <c r="I256" s="1">
        <v>1669</v>
      </c>
      <c r="J256" s="1">
        <v>984</v>
      </c>
      <c r="K256" s="2">
        <v>1.6</v>
      </c>
      <c r="L256" s="2">
        <v>1.3</v>
      </c>
      <c r="M256" s="1">
        <v>14</v>
      </c>
      <c r="N256" s="1">
        <v>1655</v>
      </c>
      <c r="O256" s="1">
        <v>955</v>
      </c>
      <c r="P256" s="2">
        <v>1.6</v>
      </c>
      <c r="Q256" s="2">
        <v>1.3</v>
      </c>
      <c r="R256" s="2">
        <v>1.6</v>
      </c>
      <c r="S256" s="2">
        <v>1.5</v>
      </c>
      <c r="T256" s="3">
        <v>0</v>
      </c>
      <c r="U256" s="1">
        <v>20</v>
      </c>
      <c r="V256" s="3">
        <v>0.49919999999999998</v>
      </c>
      <c r="W256" s="3">
        <v>0.66359999999999997</v>
      </c>
      <c r="Z256" s="1">
        <v>5</v>
      </c>
      <c r="AA256" s="4">
        <v>5322.05</v>
      </c>
      <c r="AB256" s="3">
        <v>0.73260000000000003</v>
      </c>
      <c r="AC256" s="3">
        <v>0.65129999999999999</v>
      </c>
      <c r="AD256" s="3">
        <v>0.5716</v>
      </c>
      <c r="AE256" s="3">
        <v>0.52529999999999999</v>
      </c>
      <c r="AF256" s="3">
        <v>0.46970000000000001</v>
      </c>
      <c r="AG256" s="3">
        <v>0.68610000000000004</v>
      </c>
      <c r="AH256" s="3">
        <v>0.62019999999999997</v>
      </c>
      <c r="AI256" s="4">
        <v>1011.31</v>
      </c>
      <c r="AJ256" s="3">
        <v>0.57010000000000005</v>
      </c>
      <c r="AK256" s="4">
        <v>990.45</v>
      </c>
      <c r="AL256" s="3">
        <v>0.49719999999999998</v>
      </c>
      <c r="AM256" s="4">
        <v>963.86</v>
      </c>
      <c r="AN256" s="3">
        <v>0.71209999999999996</v>
      </c>
      <c r="AO256" s="4">
        <v>1336.85</v>
      </c>
    </row>
    <row r="257" spans="1:41" x14ac:dyDescent="0.2">
      <c r="A257" s="1" t="s">
        <v>1371</v>
      </c>
      <c r="B257" s="1" t="s">
        <v>1372</v>
      </c>
      <c r="C257" s="1" t="s">
        <v>410</v>
      </c>
      <c r="D257" s="1" t="b">
        <v>0</v>
      </c>
      <c r="E257" s="1">
        <v>12</v>
      </c>
      <c r="F257" s="1">
        <v>0</v>
      </c>
      <c r="G257" s="1">
        <v>4666</v>
      </c>
      <c r="H257" s="1">
        <v>3229</v>
      </c>
      <c r="I257" s="1">
        <v>2020</v>
      </c>
      <c r="J257" s="1">
        <v>1309</v>
      </c>
      <c r="K257" s="2">
        <v>2.8</v>
      </c>
      <c r="L257" s="2">
        <v>2.2999999999999998</v>
      </c>
      <c r="M257" s="1">
        <v>12</v>
      </c>
      <c r="N257" s="1">
        <v>2020</v>
      </c>
      <c r="O257" s="1">
        <v>1309</v>
      </c>
      <c r="P257" s="2">
        <v>2.8</v>
      </c>
      <c r="Q257" s="2">
        <v>2.2999999999999998</v>
      </c>
      <c r="R257" s="2">
        <v>2.2999999999999998</v>
      </c>
      <c r="S257" s="2">
        <v>3.4</v>
      </c>
      <c r="T257" s="3">
        <v>0</v>
      </c>
      <c r="U257" s="1">
        <v>25</v>
      </c>
      <c r="V257" s="3">
        <v>0.60919999999999996</v>
      </c>
      <c r="W257" s="3">
        <v>1.1294</v>
      </c>
      <c r="Z257" s="1">
        <v>16</v>
      </c>
      <c r="AA257" s="4">
        <v>12700.96</v>
      </c>
      <c r="AB257" s="3">
        <v>0.79659999999999997</v>
      </c>
      <c r="AC257" s="3">
        <v>0.60509999999999997</v>
      </c>
      <c r="AD257" s="3">
        <v>0.76119999999999999</v>
      </c>
      <c r="AE257" s="3">
        <v>0.9466</v>
      </c>
      <c r="AF257" s="3">
        <v>0.96319999999999995</v>
      </c>
      <c r="AG257" s="3">
        <v>1.0474000000000001</v>
      </c>
      <c r="AH257" s="3">
        <v>0.94020000000000004</v>
      </c>
      <c r="AI257" s="4">
        <v>943.45</v>
      </c>
      <c r="AJ257" s="3">
        <v>0.88890000000000002</v>
      </c>
      <c r="AK257" s="4">
        <v>926.59</v>
      </c>
      <c r="AL257" s="3">
        <v>1.2243999999999999</v>
      </c>
      <c r="AM257" s="4">
        <v>949.43</v>
      </c>
      <c r="AN257" s="3">
        <v>1.212</v>
      </c>
      <c r="AO257" s="4">
        <v>1003.82</v>
      </c>
    </row>
    <row r="258" spans="1:41" x14ac:dyDescent="0.2">
      <c r="A258" s="1" t="s">
        <v>1373</v>
      </c>
      <c r="B258" s="1" t="s">
        <v>1374</v>
      </c>
      <c r="C258" s="1" t="s">
        <v>410</v>
      </c>
      <c r="D258" s="1" t="b">
        <v>0</v>
      </c>
      <c r="E258" s="1">
        <v>9</v>
      </c>
      <c r="F258" s="1">
        <v>0</v>
      </c>
      <c r="G258" s="1">
        <v>12807</v>
      </c>
      <c r="H258" s="1">
        <v>11537</v>
      </c>
      <c r="I258" s="1">
        <v>5245</v>
      </c>
      <c r="J258" s="1">
        <v>4183</v>
      </c>
      <c r="K258" s="2">
        <v>3.8</v>
      </c>
      <c r="L258" s="2">
        <v>4.8</v>
      </c>
      <c r="M258" s="1">
        <v>9</v>
      </c>
      <c r="N258" s="1">
        <v>4936</v>
      </c>
      <c r="O258" s="1">
        <v>3393</v>
      </c>
      <c r="P258" s="2">
        <v>3.8</v>
      </c>
      <c r="Q258" s="2">
        <v>4.8</v>
      </c>
      <c r="R258" s="2">
        <v>2.4</v>
      </c>
      <c r="S258" s="2">
        <v>2.2999999999999998</v>
      </c>
      <c r="T258" s="3">
        <v>0</v>
      </c>
      <c r="U258" s="1">
        <v>28</v>
      </c>
      <c r="V258" s="3">
        <v>1.4886999999999999</v>
      </c>
      <c r="W258" s="3">
        <v>1.4689000000000001</v>
      </c>
      <c r="Z258" s="1">
        <v>8</v>
      </c>
      <c r="AA258" s="4">
        <v>11809.93</v>
      </c>
      <c r="AB258" s="3">
        <v>1.2093</v>
      </c>
      <c r="AC258" s="3">
        <v>1.3874</v>
      </c>
      <c r="AD258" s="3">
        <v>1.2236</v>
      </c>
      <c r="AE258" s="3">
        <v>1.0907</v>
      </c>
      <c r="AF258" s="3">
        <v>1.0928</v>
      </c>
      <c r="AG258" s="3">
        <v>1.3404</v>
      </c>
      <c r="AH258" s="3">
        <v>1.3408</v>
      </c>
      <c r="AI258" s="4">
        <v>1345.44</v>
      </c>
      <c r="AJ258" s="3">
        <v>1.2376</v>
      </c>
      <c r="AK258" s="4">
        <v>1402.25</v>
      </c>
      <c r="AL258" s="3">
        <v>1.5347999999999999</v>
      </c>
      <c r="AM258" s="4">
        <v>1735.6</v>
      </c>
      <c r="AN258" s="3">
        <v>1.5763</v>
      </c>
      <c r="AO258" s="4">
        <v>1929.94</v>
      </c>
    </row>
    <row r="259" spans="1:41" x14ac:dyDescent="0.2">
      <c r="A259" s="1" t="s">
        <v>1375</v>
      </c>
      <c r="B259" s="1" t="s">
        <v>1376</v>
      </c>
      <c r="C259" s="1" t="s">
        <v>407</v>
      </c>
      <c r="D259" s="1" t="b">
        <v>0</v>
      </c>
      <c r="E259" s="1">
        <v>6</v>
      </c>
      <c r="F259" s="1">
        <v>0</v>
      </c>
      <c r="G259" s="1">
        <v>6221</v>
      </c>
      <c r="H259" s="1">
        <v>1154</v>
      </c>
      <c r="I259" s="1">
        <v>2643</v>
      </c>
      <c r="J259" s="1">
        <v>290</v>
      </c>
      <c r="K259" s="2">
        <v>1.7</v>
      </c>
      <c r="L259" s="2">
        <v>0.5</v>
      </c>
      <c r="M259" s="1">
        <v>6</v>
      </c>
      <c r="N259" s="1">
        <v>2643</v>
      </c>
      <c r="O259" s="1">
        <v>290</v>
      </c>
      <c r="P259" s="2">
        <v>1.7</v>
      </c>
      <c r="Q259" s="2">
        <v>0.5</v>
      </c>
      <c r="R259" s="2">
        <v>1.6</v>
      </c>
      <c r="S259" s="2">
        <v>1.6</v>
      </c>
      <c r="T259" s="3">
        <v>0</v>
      </c>
      <c r="U259" s="1">
        <v>1</v>
      </c>
      <c r="V259" s="3">
        <v>0.79710000000000003</v>
      </c>
      <c r="W259" s="3">
        <v>0.79710000000000003</v>
      </c>
      <c r="Z259" s="1">
        <v>3</v>
      </c>
      <c r="AA259" s="4">
        <v>3205.6</v>
      </c>
      <c r="AB259" s="3">
        <v>1.1133</v>
      </c>
      <c r="AC259" s="3">
        <v>1.2285999999999999</v>
      </c>
      <c r="AD259" s="3">
        <v>1.1141000000000001</v>
      </c>
      <c r="AE259" s="3">
        <v>1.0907</v>
      </c>
      <c r="AF259" s="3">
        <v>0.96619999999999995</v>
      </c>
      <c r="AG259" s="3">
        <v>0.88580000000000003</v>
      </c>
      <c r="AH259" s="3">
        <v>1.1634</v>
      </c>
      <c r="AI259" s="4">
        <v>1379.69</v>
      </c>
      <c r="AJ259" s="3">
        <v>0.99550000000000005</v>
      </c>
      <c r="AK259" s="4">
        <v>1297.1400000000001</v>
      </c>
      <c r="AL259" s="3">
        <v>0.90990000000000004</v>
      </c>
      <c r="AM259" s="4">
        <v>1234.73</v>
      </c>
      <c r="AN259" s="3">
        <v>0.85540000000000005</v>
      </c>
      <c r="AO259" s="4">
        <v>1505.5</v>
      </c>
    </row>
    <row r="260" spans="1:41" x14ac:dyDescent="0.2">
      <c r="A260" s="1" t="s">
        <v>1377</v>
      </c>
      <c r="B260" s="1" t="s">
        <v>1378</v>
      </c>
      <c r="C260" s="1" t="s">
        <v>410</v>
      </c>
      <c r="D260" s="1" t="b">
        <v>0</v>
      </c>
      <c r="E260" s="1">
        <v>1</v>
      </c>
      <c r="F260" s="1">
        <v>0</v>
      </c>
      <c r="G260" s="1">
        <v>8791</v>
      </c>
      <c r="H260" s="1">
        <v>0</v>
      </c>
      <c r="I260" s="1">
        <v>3643</v>
      </c>
      <c r="J260" s="1">
        <v>0</v>
      </c>
      <c r="K260" s="2">
        <v>2</v>
      </c>
      <c r="L260" s="2">
        <v>0</v>
      </c>
      <c r="M260" s="1">
        <v>1</v>
      </c>
      <c r="N260" s="1">
        <v>3643</v>
      </c>
      <c r="O260" s="1">
        <v>0</v>
      </c>
      <c r="P260" s="2">
        <v>2</v>
      </c>
      <c r="Q260" s="2">
        <v>0</v>
      </c>
      <c r="R260" s="2">
        <v>2</v>
      </c>
      <c r="S260" s="2">
        <v>1.7</v>
      </c>
      <c r="T260" s="3">
        <v>0</v>
      </c>
      <c r="U260" s="1">
        <v>999</v>
      </c>
      <c r="V260" s="3">
        <v>1.0988</v>
      </c>
      <c r="W260" s="3">
        <v>1.3371999999999999</v>
      </c>
      <c r="Z260" s="1">
        <v>8</v>
      </c>
      <c r="AA260" s="4">
        <v>10510.06</v>
      </c>
      <c r="AB260" s="3">
        <v>2.0520999999999998</v>
      </c>
      <c r="AC260" s="3">
        <v>1.2424999999999999</v>
      </c>
      <c r="AD260" s="3">
        <v>1.0734999999999999</v>
      </c>
      <c r="AE260" s="3">
        <v>1.1717</v>
      </c>
      <c r="AF260" s="3">
        <v>1.1921999999999999</v>
      </c>
      <c r="AG260" s="3">
        <v>1.4698</v>
      </c>
      <c r="AH260" s="3">
        <v>1.3806</v>
      </c>
      <c r="AI260" s="4">
        <v>1715.23</v>
      </c>
      <c r="AJ260" s="3">
        <v>1.3854</v>
      </c>
      <c r="AK260" s="4">
        <v>1719.22</v>
      </c>
      <c r="AL260" s="3">
        <v>1.4607000000000001</v>
      </c>
      <c r="AM260" s="4">
        <v>2202.41</v>
      </c>
      <c r="AN260" s="3">
        <v>1.4349000000000001</v>
      </c>
      <c r="AO260" s="4">
        <v>2376.87</v>
      </c>
    </row>
    <row r="261" spans="1:41" x14ac:dyDescent="0.2">
      <c r="A261" s="1" t="s">
        <v>1379</v>
      </c>
      <c r="B261" s="1" t="s">
        <v>1380</v>
      </c>
      <c r="C261" s="1" t="s">
        <v>410</v>
      </c>
      <c r="D261" s="1" t="b">
        <v>0</v>
      </c>
      <c r="E261" s="1">
        <v>1</v>
      </c>
      <c r="F261" s="1">
        <v>0</v>
      </c>
      <c r="G261" s="1">
        <v>17428</v>
      </c>
      <c r="H261" s="1">
        <v>0</v>
      </c>
      <c r="I261" s="1">
        <v>0</v>
      </c>
      <c r="J261" s="1">
        <v>0</v>
      </c>
      <c r="K261" s="2">
        <v>0</v>
      </c>
      <c r="L261" s="2">
        <v>0</v>
      </c>
      <c r="M261" s="1">
        <v>0</v>
      </c>
      <c r="N261" s="1">
        <v>0</v>
      </c>
      <c r="O261" s="1">
        <v>0</v>
      </c>
      <c r="P261" s="2">
        <v>0</v>
      </c>
      <c r="Q261" s="2">
        <v>0</v>
      </c>
      <c r="R261" s="2">
        <v>0</v>
      </c>
      <c r="S261" s="2">
        <v>1.4</v>
      </c>
      <c r="T261" s="3">
        <v>0</v>
      </c>
      <c r="U261" s="1">
        <v>999</v>
      </c>
      <c r="V261" s="3">
        <v>0</v>
      </c>
      <c r="W261" s="3">
        <v>1.1362000000000001</v>
      </c>
      <c r="Z261" s="1">
        <v>3</v>
      </c>
      <c r="AA261" s="4">
        <v>7213</v>
      </c>
      <c r="AB261" s="3">
        <v>1.2519</v>
      </c>
      <c r="AC261" s="3">
        <v>1.0115000000000001</v>
      </c>
      <c r="AD261" s="3">
        <v>0.91120000000000001</v>
      </c>
      <c r="AE261" s="3">
        <v>1.0076000000000001</v>
      </c>
      <c r="AF261" s="3">
        <v>1.0254000000000001</v>
      </c>
      <c r="AG261" s="3">
        <v>1.1444000000000001</v>
      </c>
      <c r="AH261" s="3">
        <v>1.1244000000000001</v>
      </c>
      <c r="AI261" s="4">
        <v>1833.47</v>
      </c>
      <c r="AJ261" s="3">
        <v>1.1119000000000001</v>
      </c>
      <c r="AK261" s="4">
        <v>1811.01</v>
      </c>
      <c r="AL261" s="3">
        <v>1.2230000000000001</v>
      </c>
      <c r="AM261" s="4">
        <v>2370.87</v>
      </c>
      <c r="AN261" s="3">
        <v>1.2193000000000001</v>
      </c>
      <c r="AO261" s="4">
        <v>2452.5300000000002</v>
      </c>
    </row>
    <row r="262" spans="1:41" x14ac:dyDescent="0.2">
      <c r="A262" s="1" t="s">
        <v>1381</v>
      </c>
      <c r="B262" s="1" t="s">
        <v>1382</v>
      </c>
      <c r="C262" s="1" t="s">
        <v>410</v>
      </c>
      <c r="D262" s="1" t="b">
        <v>0</v>
      </c>
      <c r="E262" s="1">
        <v>3</v>
      </c>
      <c r="F262" s="1">
        <v>0</v>
      </c>
      <c r="G262" s="1">
        <v>12960</v>
      </c>
      <c r="H262" s="1">
        <v>9333</v>
      </c>
      <c r="I262" s="1">
        <v>5309</v>
      </c>
      <c r="J262" s="1">
        <v>3373</v>
      </c>
      <c r="K262" s="2">
        <v>3.3</v>
      </c>
      <c r="L262" s="2">
        <v>0.9</v>
      </c>
      <c r="M262" s="1">
        <v>3</v>
      </c>
      <c r="N262" s="1">
        <v>5309</v>
      </c>
      <c r="O262" s="1">
        <v>3373</v>
      </c>
      <c r="P262" s="2">
        <v>3.3</v>
      </c>
      <c r="Q262" s="2">
        <v>0.9</v>
      </c>
      <c r="R262" s="2">
        <v>3.2</v>
      </c>
      <c r="S262" s="2">
        <v>1.6</v>
      </c>
      <c r="T262" s="3">
        <v>0</v>
      </c>
      <c r="U262" s="1">
        <v>999</v>
      </c>
      <c r="V262" s="3">
        <v>1.6012</v>
      </c>
      <c r="W262" s="3">
        <v>1.6297999999999999</v>
      </c>
      <c r="Z262" s="1">
        <v>5</v>
      </c>
      <c r="AA262" s="4">
        <v>11732.5</v>
      </c>
      <c r="AB262" s="3">
        <v>1.2040999999999999</v>
      </c>
      <c r="AC262" s="3">
        <v>1.2209000000000001</v>
      </c>
      <c r="AD262" s="3">
        <v>0.83209999999999995</v>
      </c>
      <c r="AE262" s="3">
        <v>1.2551000000000001</v>
      </c>
      <c r="AF262" s="3">
        <v>1.2771999999999999</v>
      </c>
      <c r="AG262" s="3">
        <v>1.3211999999999999</v>
      </c>
      <c r="AH262" s="3">
        <v>1.3844000000000001</v>
      </c>
      <c r="AI262" s="4">
        <v>2257.44</v>
      </c>
      <c r="AJ262" s="3">
        <v>1.3532</v>
      </c>
      <c r="AK262" s="4">
        <v>2204.02</v>
      </c>
      <c r="AL262" s="3">
        <v>1.6952</v>
      </c>
      <c r="AM262" s="4">
        <v>3067.18</v>
      </c>
      <c r="AN262" s="3">
        <v>1.7488999999999999</v>
      </c>
      <c r="AO262" s="4">
        <v>3078.06</v>
      </c>
    </row>
    <row r="263" spans="1:41" x14ac:dyDescent="0.2">
      <c r="A263" s="1" t="s">
        <v>1383</v>
      </c>
      <c r="B263" s="1" t="s">
        <v>1384</v>
      </c>
      <c r="C263" s="1" t="s">
        <v>410</v>
      </c>
      <c r="D263" s="1" t="b">
        <v>0</v>
      </c>
      <c r="E263" s="1">
        <v>1</v>
      </c>
      <c r="F263" s="1">
        <v>0</v>
      </c>
      <c r="G263" s="1">
        <v>3956</v>
      </c>
      <c r="H263" s="1">
        <v>0</v>
      </c>
      <c r="I263" s="1">
        <v>2496</v>
      </c>
      <c r="J263" s="1">
        <v>0</v>
      </c>
      <c r="K263" s="2">
        <v>2</v>
      </c>
      <c r="L263" s="2">
        <v>0</v>
      </c>
      <c r="M263" s="1">
        <v>1</v>
      </c>
      <c r="N263" s="1">
        <v>2496</v>
      </c>
      <c r="O263" s="1">
        <v>0</v>
      </c>
      <c r="P263" s="2">
        <v>2</v>
      </c>
      <c r="Q263" s="2">
        <v>0</v>
      </c>
      <c r="R263" s="2">
        <v>2</v>
      </c>
      <c r="S263" s="2">
        <v>2</v>
      </c>
      <c r="T263" s="3">
        <v>0</v>
      </c>
      <c r="U263" s="1">
        <v>999</v>
      </c>
      <c r="V263" s="3">
        <v>0.75280000000000002</v>
      </c>
      <c r="W263" s="3">
        <v>1.0634999999999999</v>
      </c>
      <c r="Z263" s="1">
        <v>6</v>
      </c>
      <c r="AA263" s="4">
        <v>6624.91</v>
      </c>
      <c r="AB263" s="3">
        <v>0.63790000000000002</v>
      </c>
      <c r="AC263" s="3">
        <v>0.93510000000000004</v>
      </c>
      <c r="AD263" s="3">
        <v>0.7601</v>
      </c>
      <c r="AE263" s="3">
        <v>1.1779999999999999</v>
      </c>
      <c r="AF263" s="3">
        <v>1.3606</v>
      </c>
      <c r="AG263" s="3">
        <v>1.2712000000000001</v>
      </c>
      <c r="AH263" s="3">
        <v>1.2385999999999999</v>
      </c>
      <c r="AI263" s="4">
        <v>1077.17</v>
      </c>
      <c r="AJ263" s="3">
        <v>1.2123999999999999</v>
      </c>
      <c r="AK263" s="4">
        <v>1170.19</v>
      </c>
      <c r="AL263" s="3">
        <v>2.1107</v>
      </c>
      <c r="AM263" s="4">
        <v>2121.64</v>
      </c>
      <c r="AN263" s="3">
        <v>1.1412</v>
      </c>
      <c r="AO263" s="4">
        <v>1606.81</v>
      </c>
    </row>
    <row r="264" spans="1:41" x14ac:dyDescent="0.2">
      <c r="A264" s="1" t="s">
        <v>1385</v>
      </c>
      <c r="B264" s="1" t="s">
        <v>1386</v>
      </c>
      <c r="C264" s="1" t="s">
        <v>407</v>
      </c>
      <c r="D264" s="1" t="b">
        <v>0</v>
      </c>
      <c r="E264" s="1">
        <v>42</v>
      </c>
      <c r="F264" s="1">
        <v>1</v>
      </c>
      <c r="G264" s="1">
        <v>30086</v>
      </c>
      <c r="H264" s="1">
        <v>27385</v>
      </c>
      <c r="I264" s="1">
        <v>10940</v>
      </c>
      <c r="J264" s="1">
        <v>8968</v>
      </c>
      <c r="K264" s="2">
        <v>13.6</v>
      </c>
      <c r="L264" s="2">
        <v>12.7</v>
      </c>
      <c r="M264" s="1">
        <v>42</v>
      </c>
      <c r="N264" s="1">
        <v>10449</v>
      </c>
      <c r="O264" s="1">
        <v>7198</v>
      </c>
      <c r="P264" s="2">
        <v>13.6</v>
      </c>
      <c r="Q264" s="2">
        <v>12.7</v>
      </c>
      <c r="R264" s="2">
        <v>10.1</v>
      </c>
      <c r="S264" s="2">
        <v>10.1</v>
      </c>
      <c r="T264" s="3">
        <v>0</v>
      </c>
      <c r="U264" s="1">
        <v>28</v>
      </c>
      <c r="V264" s="3">
        <v>3.1515</v>
      </c>
      <c r="W264" s="3">
        <v>3.1515</v>
      </c>
      <c r="Z264" s="1">
        <v>38</v>
      </c>
      <c r="AA264" s="4">
        <v>28337.919999999998</v>
      </c>
      <c r="AB264" s="3">
        <v>5.1924000000000001</v>
      </c>
      <c r="AC264" s="3">
        <v>4.0231000000000003</v>
      </c>
      <c r="AD264" s="3">
        <v>3.4497</v>
      </c>
      <c r="AE264" s="3">
        <v>4.1353</v>
      </c>
      <c r="AF264" s="3">
        <v>3.8443999999999998</v>
      </c>
      <c r="AG264" s="3">
        <v>3.6053000000000002</v>
      </c>
      <c r="AH264" s="3">
        <v>2.9083999999999999</v>
      </c>
      <c r="AI264" s="4">
        <v>790.42</v>
      </c>
      <c r="AJ264" s="3">
        <v>3.3595000000000002</v>
      </c>
      <c r="AK264" s="4">
        <v>893.35</v>
      </c>
      <c r="AL264" s="3">
        <v>3.6861000000000002</v>
      </c>
      <c r="AM264" s="4">
        <v>1000.41</v>
      </c>
      <c r="AN264" s="3">
        <v>3.3818999999999999</v>
      </c>
      <c r="AO264" s="4">
        <v>942.91</v>
      </c>
    </row>
    <row r="265" spans="1:41" x14ac:dyDescent="0.2">
      <c r="A265" s="1" t="s">
        <v>1387</v>
      </c>
      <c r="B265" s="1" t="s">
        <v>1388</v>
      </c>
      <c r="C265" s="1" t="s">
        <v>410</v>
      </c>
      <c r="D265" s="1" t="b">
        <v>0</v>
      </c>
      <c r="E265" s="1">
        <v>8</v>
      </c>
      <c r="F265" s="1">
        <v>0</v>
      </c>
      <c r="G265" s="1">
        <v>11025</v>
      </c>
      <c r="H265" s="1">
        <v>4979</v>
      </c>
      <c r="I265" s="1">
        <v>5333</v>
      </c>
      <c r="J265" s="1">
        <v>2833</v>
      </c>
      <c r="K265" s="2">
        <v>5.8</v>
      </c>
      <c r="L265" s="2">
        <v>4.0999999999999996</v>
      </c>
      <c r="M265" s="1">
        <v>8</v>
      </c>
      <c r="N265" s="1">
        <v>5504</v>
      </c>
      <c r="O265" s="1">
        <v>3105</v>
      </c>
      <c r="P265" s="2">
        <v>5.8</v>
      </c>
      <c r="Q265" s="2">
        <v>4.0999999999999996</v>
      </c>
      <c r="R265" s="2">
        <v>4.4000000000000004</v>
      </c>
      <c r="S265" s="2">
        <v>4.5999999999999996</v>
      </c>
      <c r="T265" s="3">
        <v>0</v>
      </c>
      <c r="U265" s="1">
        <v>19</v>
      </c>
      <c r="V265" s="3">
        <v>1.66</v>
      </c>
      <c r="W265" s="3">
        <v>1.6619999999999999</v>
      </c>
      <c r="Z265" s="1">
        <v>17</v>
      </c>
      <c r="AA265" s="4">
        <v>13968.83</v>
      </c>
      <c r="AB265" s="3">
        <v>1.5089999999999999</v>
      </c>
      <c r="AC265" s="3">
        <v>2.1377000000000002</v>
      </c>
      <c r="AD265" s="3">
        <v>1.2649999999999999</v>
      </c>
      <c r="AE265" s="3">
        <v>1.3583000000000001</v>
      </c>
      <c r="AF265" s="3">
        <v>1.2364999999999999</v>
      </c>
      <c r="AG265" s="3">
        <v>1.2583</v>
      </c>
      <c r="AH265" s="3">
        <v>1.35</v>
      </c>
      <c r="AI265" s="4">
        <v>704.43</v>
      </c>
      <c r="AJ265" s="3">
        <v>1.3422000000000001</v>
      </c>
      <c r="AK265" s="4">
        <v>896.86</v>
      </c>
      <c r="AL265" s="3">
        <v>1.6158999999999999</v>
      </c>
      <c r="AM265" s="4">
        <v>974.57</v>
      </c>
      <c r="AN265" s="3">
        <v>1.7835000000000001</v>
      </c>
      <c r="AO265" s="4">
        <v>1091.81</v>
      </c>
    </row>
    <row r="266" spans="1:41" x14ac:dyDescent="0.2">
      <c r="A266" s="1" t="s">
        <v>1389</v>
      </c>
      <c r="B266" s="1" t="s">
        <v>1390</v>
      </c>
      <c r="C266" s="1" t="s">
        <v>410</v>
      </c>
      <c r="D266" s="1" t="b">
        <v>0</v>
      </c>
      <c r="E266" s="1">
        <v>8</v>
      </c>
      <c r="F266" s="1">
        <v>0</v>
      </c>
      <c r="G266" s="1">
        <v>20262</v>
      </c>
      <c r="H266" s="1">
        <v>13307</v>
      </c>
      <c r="I266" s="1">
        <v>7354</v>
      </c>
      <c r="J266" s="1">
        <v>3837</v>
      </c>
      <c r="K266" s="2">
        <v>8.5</v>
      </c>
      <c r="L266" s="2">
        <v>7.8</v>
      </c>
      <c r="M266" s="1">
        <v>8</v>
      </c>
      <c r="N266" s="1">
        <v>7513</v>
      </c>
      <c r="O266" s="1">
        <v>4106</v>
      </c>
      <c r="P266" s="2">
        <v>8.5</v>
      </c>
      <c r="Q266" s="2">
        <v>7.8</v>
      </c>
      <c r="R266" s="2">
        <v>6.1</v>
      </c>
      <c r="S266" s="2">
        <v>3.9</v>
      </c>
      <c r="T266" s="3">
        <v>0</v>
      </c>
      <c r="U266" s="1">
        <v>18</v>
      </c>
      <c r="V266" s="3">
        <v>2.266</v>
      </c>
      <c r="W266" s="3">
        <v>2.6818</v>
      </c>
      <c r="Z266" s="1">
        <v>18</v>
      </c>
      <c r="AA266" s="4">
        <v>30599.45</v>
      </c>
      <c r="AB266" s="3">
        <v>3.7780999999999998</v>
      </c>
      <c r="AC266" s="3">
        <v>2.2086999999999999</v>
      </c>
      <c r="AD266" s="3">
        <v>2.8007</v>
      </c>
      <c r="AE266" s="3">
        <v>2.3515999999999999</v>
      </c>
      <c r="AF266" s="3">
        <v>2.3929999999999998</v>
      </c>
      <c r="AG266" s="3">
        <v>2.5541</v>
      </c>
      <c r="AH266" s="3">
        <v>2.3580999999999999</v>
      </c>
      <c r="AI266" s="4">
        <v>1367.17</v>
      </c>
      <c r="AJ266" s="3">
        <v>2.3214000000000001</v>
      </c>
      <c r="AK266" s="4">
        <v>1374.9</v>
      </c>
      <c r="AL266" s="3">
        <v>1.5062</v>
      </c>
      <c r="AM266" s="4">
        <v>1459.94</v>
      </c>
      <c r="AN266" s="3">
        <v>2.8778000000000001</v>
      </c>
      <c r="AO266" s="4">
        <v>2077.92</v>
      </c>
    </row>
    <row r="267" spans="1:41" x14ac:dyDescent="0.2">
      <c r="A267" s="1" t="s">
        <v>1391</v>
      </c>
      <c r="B267" s="1" t="s">
        <v>1392</v>
      </c>
      <c r="C267" s="1" t="s">
        <v>410</v>
      </c>
      <c r="D267" s="1" t="b">
        <v>0</v>
      </c>
      <c r="E267" s="1">
        <v>7</v>
      </c>
      <c r="F267" s="1">
        <v>0</v>
      </c>
      <c r="G267" s="1">
        <v>17105</v>
      </c>
      <c r="H267" s="1">
        <v>12195</v>
      </c>
      <c r="I267" s="1">
        <v>8379</v>
      </c>
      <c r="J267" s="1">
        <v>7067</v>
      </c>
      <c r="K267" s="2">
        <v>4.9000000000000004</v>
      </c>
      <c r="L267" s="2">
        <v>4.0999999999999996</v>
      </c>
      <c r="M267" s="1">
        <v>7</v>
      </c>
      <c r="N267" s="1">
        <v>8500</v>
      </c>
      <c r="O267" s="1">
        <v>7290</v>
      </c>
      <c r="P267" s="2">
        <v>4.9000000000000004</v>
      </c>
      <c r="Q267" s="2">
        <v>4.0999999999999996</v>
      </c>
      <c r="R267" s="2">
        <v>3.4</v>
      </c>
      <c r="S267" s="2">
        <v>2.5</v>
      </c>
      <c r="T267" s="3">
        <v>0</v>
      </c>
      <c r="U267" s="1">
        <v>43</v>
      </c>
      <c r="V267" s="3">
        <v>2.5636999999999999</v>
      </c>
      <c r="W267" s="3">
        <v>1.6093999999999999</v>
      </c>
      <c r="Z267" s="1">
        <v>11</v>
      </c>
      <c r="AA267" s="4">
        <v>13744.88</v>
      </c>
      <c r="AB267" s="3">
        <v>1.1702999999999999</v>
      </c>
      <c r="AC267" s="3">
        <v>1.3246</v>
      </c>
      <c r="AD267" s="3">
        <v>0.80859999999999999</v>
      </c>
      <c r="AE267" s="3">
        <v>1.4664999999999999</v>
      </c>
      <c r="AF267" s="3">
        <v>1.4923</v>
      </c>
      <c r="AG267" s="3">
        <v>1.3447</v>
      </c>
      <c r="AH267" s="3">
        <v>1.4217</v>
      </c>
      <c r="AI267" s="4">
        <v>1483.69</v>
      </c>
      <c r="AJ267" s="3">
        <v>1.39</v>
      </c>
      <c r="AK267" s="4">
        <v>1509.31</v>
      </c>
      <c r="AL267" s="3">
        <v>1.5062</v>
      </c>
      <c r="AM267" s="4">
        <v>1572.24</v>
      </c>
      <c r="AN267" s="3">
        <v>1.7270000000000001</v>
      </c>
      <c r="AO267" s="4">
        <v>1945.29</v>
      </c>
    </row>
    <row r="268" spans="1:41" x14ac:dyDescent="0.2">
      <c r="A268" s="1" t="s">
        <v>1393</v>
      </c>
      <c r="B268" s="1" t="s">
        <v>1394</v>
      </c>
      <c r="C268" s="1" t="s">
        <v>410</v>
      </c>
      <c r="D268" s="1" t="b">
        <v>0</v>
      </c>
      <c r="E268" s="1">
        <v>1</v>
      </c>
      <c r="F268" s="1">
        <v>0</v>
      </c>
      <c r="G268" s="1">
        <v>3869</v>
      </c>
      <c r="H268" s="1">
        <v>0</v>
      </c>
      <c r="I268" s="1">
        <v>2120</v>
      </c>
      <c r="J268" s="1">
        <v>0</v>
      </c>
      <c r="K268" s="2">
        <v>1</v>
      </c>
      <c r="L268" s="2">
        <v>0</v>
      </c>
      <c r="M268" s="1">
        <v>1</v>
      </c>
      <c r="N268" s="1">
        <v>2120</v>
      </c>
      <c r="O268" s="1">
        <v>0</v>
      </c>
      <c r="P268" s="2">
        <v>1</v>
      </c>
      <c r="Q268" s="2">
        <v>0</v>
      </c>
      <c r="R268" s="2">
        <v>1</v>
      </c>
      <c r="S268" s="2">
        <v>2.1</v>
      </c>
      <c r="T268" s="3">
        <v>0</v>
      </c>
      <c r="U268" s="1">
        <v>999</v>
      </c>
      <c r="V268" s="3">
        <v>0.63939999999999997</v>
      </c>
      <c r="W268" s="3">
        <v>1.1168</v>
      </c>
      <c r="Z268" s="1">
        <v>10</v>
      </c>
      <c r="AA268" s="4">
        <v>9720.76</v>
      </c>
      <c r="AB268" s="3">
        <v>0.83230000000000004</v>
      </c>
      <c r="AC268" s="3">
        <v>0.66900000000000004</v>
      </c>
      <c r="AD268" s="3">
        <v>0.89100000000000001</v>
      </c>
      <c r="AE268" s="3">
        <v>0.87329999999999997</v>
      </c>
      <c r="AF268" s="3">
        <v>0.88870000000000005</v>
      </c>
      <c r="AG268" s="3">
        <v>0.81720000000000004</v>
      </c>
      <c r="AH268" s="3">
        <v>0.85680000000000001</v>
      </c>
      <c r="AI268" s="4">
        <v>1314.94</v>
      </c>
      <c r="AJ268" s="3">
        <v>0.81830000000000003</v>
      </c>
      <c r="AK268" s="4">
        <v>1254.4100000000001</v>
      </c>
      <c r="AL268" s="3">
        <v>1.1351</v>
      </c>
      <c r="AM268" s="4">
        <v>1621.4</v>
      </c>
      <c r="AN268" s="3">
        <v>1.1983999999999999</v>
      </c>
      <c r="AO268" s="4">
        <v>1607</v>
      </c>
    </row>
    <row r="269" spans="1:41" x14ac:dyDescent="0.2">
      <c r="A269" s="1" t="s">
        <v>1395</v>
      </c>
      <c r="B269" s="1" t="s">
        <v>1396</v>
      </c>
      <c r="C269" s="1" t="s">
        <v>410</v>
      </c>
      <c r="D269" s="1" t="b">
        <v>0</v>
      </c>
      <c r="E269" s="1">
        <v>1</v>
      </c>
      <c r="F269" s="1">
        <v>0</v>
      </c>
      <c r="G269" s="1">
        <v>57020</v>
      </c>
      <c r="H269" s="1">
        <v>0</v>
      </c>
      <c r="I269" s="1">
        <v>21065</v>
      </c>
      <c r="J269" s="1">
        <v>0</v>
      </c>
      <c r="K269" s="2">
        <v>25</v>
      </c>
      <c r="L269" s="2">
        <v>0</v>
      </c>
      <c r="M269" s="1">
        <v>1</v>
      </c>
      <c r="N269" s="1">
        <v>21065</v>
      </c>
      <c r="O269" s="1">
        <v>0</v>
      </c>
      <c r="P269" s="2">
        <v>25</v>
      </c>
      <c r="Q269" s="2">
        <v>0</v>
      </c>
      <c r="R269" s="2">
        <v>25</v>
      </c>
      <c r="S269" s="2">
        <v>1.9</v>
      </c>
      <c r="T269" s="3">
        <v>0</v>
      </c>
      <c r="U269" s="1">
        <v>999</v>
      </c>
      <c r="V269" s="3">
        <v>6.3532999999999999</v>
      </c>
      <c r="W269" s="3">
        <v>1.7115</v>
      </c>
      <c r="Z269" s="1">
        <v>7</v>
      </c>
      <c r="AA269" s="4">
        <v>12209.23</v>
      </c>
      <c r="AB269" s="3">
        <v>1.0843</v>
      </c>
      <c r="AC269" s="3">
        <v>1.4161999999999999</v>
      </c>
      <c r="AD269" s="3">
        <v>1.2384999999999999</v>
      </c>
      <c r="AE269" s="3">
        <v>1.3489</v>
      </c>
      <c r="AF269" s="3">
        <v>1.3726</v>
      </c>
      <c r="AG269" s="3">
        <v>1.5546</v>
      </c>
      <c r="AH269" s="3">
        <v>1.4249000000000001</v>
      </c>
      <c r="AI269" s="4">
        <v>1956.61</v>
      </c>
      <c r="AJ269" s="3">
        <v>1.3815999999999999</v>
      </c>
      <c r="AK269" s="4">
        <v>1894.97</v>
      </c>
      <c r="AL269" s="3">
        <v>1.7966</v>
      </c>
      <c r="AM269" s="4">
        <v>2708.87</v>
      </c>
      <c r="AN269" s="3">
        <v>1.8366</v>
      </c>
      <c r="AO269" s="4">
        <v>2722.03</v>
      </c>
    </row>
    <row r="270" spans="1:41" x14ac:dyDescent="0.2">
      <c r="A270" s="1" t="s">
        <v>1397</v>
      </c>
      <c r="B270" s="1" t="s">
        <v>1398</v>
      </c>
      <c r="C270" s="1" t="s">
        <v>410</v>
      </c>
      <c r="D270" s="1" t="b">
        <v>0</v>
      </c>
      <c r="E270" s="1">
        <v>10</v>
      </c>
      <c r="F270" s="1">
        <v>0</v>
      </c>
      <c r="G270" s="1">
        <v>21756</v>
      </c>
      <c r="H270" s="1">
        <v>15253</v>
      </c>
      <c r="I270" s="1">
        <v>9320</v>
      </c>
      <c r="J270" s="1">
        <v>7881</v>
      </c>
      <c r="K270" s="2">
        <v>7.6</v>
      </c>
      <c r="L270" s="2">
        <v>6.7</v>
      </c>
      <c r="M270" s="1">
        <v>10</v>
      </c>
      <c r="N270" s="1">
        <v>9012</v>
      </c>
      <c r="O270" s="1">
        <v>7186</v>
      </c>
      <c r="P270" s="2">
        <v>7.6</v>
      </c>
      <c r="Q270" s="2">
        <v>6.7</v>
      </c>
      <c r="R270" s="2">
        <v>5.0999999999999996</v>
      </c>
      <c r="S270" s="2">
        <v>4.7</v>
      </c>
      <c r="T270" s="3">
        <v>0</v>
      </c>
      <c r="U270" s="1">
        <v>37</v>
      </c>
      <c r="V270" s="3">
        <v>2.7181000000000002</v>
      </c>
      <c r="W270" s="3">
        <v>2.1850999999999998</v>
      </c>
      <c r="Z270" s="1">
        <v>19</v>
      </c>
      <c r="AA270" s="4">
        <v>21148.15</v>
      </c>
      <c r="AB270" s="3">
        <v>2.6297000000000001</v>
      </c>
      <c r="AC270" s="3">
        <v>2.16</v>
      </c>
      <c r="AD270" s="3">
        <v>1.9834000000000001</v>
      </c>
      <c r="AE270" s="3">
        <v>2.0604</v>
      </c>
      <c r="AF270" s="3">
        <v>2.5566</v>
      </c>
      <c r="AG270" s="3">
        <v>2.0503999999999998</v>
      </c>
      <c r="AH270" s="3">
        <v>2.5508000000000002</v>
      </c>
      <c r="AI270" s="4">
        <v>1210.01</v>
      </c>
      <c r="AJ270" s="3">
        <v>2.5998000000000001</v>
      </c>
      <c r="AK270" s="4">
        <v>1254.6400000000001</v>
      </c>
      <c r="AL270" s="3">
        <v>2.4965999999999999</v>
      </c>
      <c r="AM270" s="4">
        <v>1382.81</v>
      </c>
      <c r="AN270" s="3">
        <v>2.3448000000000002</v>
      </c>
      <c r="AO270" s="4">
        <v>1404.88</v>
      </c>
    </row>
    <row r="271" spans="1:41" x14ac:dyDescent="0.2">
      <c r="A271" s="1" t="s">
        <v>1399</v>
      </c>
      <c r="B271" s="1" t="s">
        <v>1400</v>
      </c>
      <c r="C271" s="1" t="s">
        <v>410</v>
      </c>
      <c r="D271" s="1" t="b">
        <v>0</v>
      </c>
      <c r="E271" s="1">
        <v>13</v>
      </c>
      <c r="F271" s="1">
        <v>0</v>
      </c>
      <c r="G271" s="1">
        <v>10766</v>
      </c>
      <c r="H271" s="1">
        <v>8561</v>
      </c>
      <c r="I271" s="1">
        <v>4850</v>
      </c>
      <c r="J271" s="1">
        <v>3702</v>
      </c>
      <c r="K271" s="2">
        <v>4.3</v>
      </c>
      <c r="L271" s="2">
        <v>3.5</v>
      </c>
      <c r="M271" s="1">
        <v>13</v>
      </c>
      <c r="N271" s="1">
        <v>4509</v>
      </c>
      <c r="O271" s="1">
        <v>2676</v>
      </c>
      <c r="P271" s="2">
        <v>4.3</v>
      </c>
      <c r="Q271" s="2">
        <v>3.5</v>
      </c>
      <c r="R271" s="2">
        <v>3.3</v>
      </c>
      <c r="S271" s="2">
        <v>2.4</v>
      </c>
      <c r="T271" s="3">
        <v>0</v>
      </c>
      <c r="U271" s="1">
        <v>21</v>
      </c>
      <c r="V271" s="3">
        <v>1.3599000000000001</v>
      </c>
      <c r="W271" s="3">
        <v>1.2931999999999999</v>
      </c>
      <c r="Z271" s="1">
        <v>8</v>
      </c>
      <c r="AA271" s="4">
        <v>9599.56</v>
      </c>
      <c r="AB271" s="3">
        <v>1.1122000000000001</v>
      </c>
      <c r="AC271" s="3">
        <v>0.86599999999999999</v>
      </c>
      <c r="AD271" s="3">
        <v>0.80179999999999996</v>
      </c>
      <c r="AE271" s="3">
        <v>0.94259999999999999</v>
      </c>
      <c r="AF271" s="3">
        <v>1.1478999999999999</v>
      </c>
      <c r="AG271" s="3">
        <v>1.0097</v>
      </c>
      <c r="AH271" s="3">
        <v>1.137</v>
      </c>
      <c r="AI271" s="4">
        <v>1289.75</v>
      </c>
      <c r="AJ271" s="3">
        <v>1.1051</v>
      </c>
      <c r="AK271" s="4">
        <v>1309.04</v>
      </c>
      <c r="AL271" s="3">
        <v>1.2524999999999999</v>
      </c>
      <c r="AM271" s="4">
        <v>1416.37</v>
      </c>
      <c r="AN271" s="3">
        <v>1.3876999999999999</v>
      </c>
      <c r="AO271" s="4">
        <v>1628.23</v>
      </c>
    </row>
    <row r="272" spans="1:41" x14ac:dyDescent="0.2">
      <c r="A272" s="1" t="s">
        <v>1401</v>
      </c>
      <c r="B272" s="1" t="s">
        <v>1402</v>
      </c>
      <c r="C272" s="1" t="s">
        <v>410</v>
      </c>
      <c r="D272" s="1" t="b">
        <v>0</v>
      </c>
      <c r="E272" s="1">
        <v>27</v>
      </c>
      <c r="F272" s="1">
        <v>0</v>
      </c>
      <c r="G272" s="1">
        <v>9406</v>
      </c>
      <c r="H272" s="1">
        <v>9255</v>
      </c>
      <c r="I272" s="1">
        <v>5543</v>
      </c>
      <c r="J272" s="1">
        <v>6125</v>
      </c>
      <c r="K272" s="2">
        <v>8</v>
      </c>
      <c r="L272" s="2">
        <v>9.5</v>
      </c>
      <c r="M272" s="1">
        <v>27</v>
      </c>
      <c r="N272" s="1">
        <v>4963</v>
      </c>
      <c r="O272" s="1">
        <v>3779</v>
      </c>
      <c r="P272" s="2">
        <v>8</v>
      </c>
      <c r="Q272" s="2">
        <v>9.5</v>
      </c>
      <c r="R272" s="2">
        <v>5.5</v>
      </c>
      <c r="S272" s="2">
        <v>5.3</v>
      </c>
      <c r="T272" s="3">
        <v>0</v>
      </c>
      <c r="U272" s="1">
        <v>34</v>
      </c>
      <c r="V272" s="3">
        <v>1.4968999999999999</v>
      </c>
      <c r="W272" s="3">
        <v>1.3557999999999999</v>
      </c>
      <c r="Z272" s="1">
        <v>19</v>
      </c>
      <c r="AA272" s="4">
        <v>14331.84</v>
      </c>
      <c r="AB272" s="3">
        <v>1.8858999999999999</v>
      </c>
      <c r="AC272" s="3">
        <v>1.6091</v>
      </c>
      <c r="AD272" s="3">
        <v>1.2692000000000001</v>
      </c>
      <c r="AE272" s="3">
        <v>1.4871000000000001</v>
      </c>
      <c r="AF272" s="3">
        <v>1.5132000000000001</v>
      </c>
      <c r="AG272" s="3">
        <v>1.8882000000000001</v>
      </c>
      <c r="AH272" s="3">
        <v>1.3923000000000001</v>
      </c>
      <c r="AI272" s="4">
        <v>615.67999999999995</v>
      </c>
      <c r="AJ272" s="3">
        <v>1.3724000000000001</v>
      </c>
      <c r="AK272" s="4">
        <v>616.63</v>
      </c>
      <c r="AL272" s="3">
        <v>1.4635</v>
      </c>
      <c r="AM272" s="4">
        <v>709.27</v>
      </c>
      <c r="AN272" s="3">
        <v>1.4549000000000001</v>
      </c>
      <c r="AO272" s="4">
        <v>773.02</v>
      </c>
    </row>
    <row r="273" spans="1:41" x14ac:dyDescent="0.2">
      <c r="A273" s="1" t="s">
        <v>1403</v>
      </c>
      <c r="B273" s="1" t="s">
        <v>1404</v>
      </c>
      <c r="C273" s="1" t="s">
        <v>410</v>
      </c>
      <c r="D273" s="1" t="b">
        <v>0</v>
      </c>
      <c r="E273" s="1">
        <v>10</v>
      </c>
      <c r="F273" s="1">
        <v>0</v>
      </c>
      <c r="G273" s="1">
        <v>6655</v>
      </c>
      <c r="H273" s="1">
        <v>4997</v>
      </c>
      <c r="I273" s="1">
        <v>2928</v>
      </c>
      <c r="J273" s="1">
        <v>1941</v>
      </c>
      <c r="K273" s="2">
        <v>4.3</v>
      </c>
      <c r="L273" s="2">
        <v>2.2999999999999998</v>
      </c>
      <c r="M273" s="1">
        <v>10</v>
      </c>
      <c r="N273" s="1">
        <v>2860</v>
      </c>
      <c r="O273" s="1">
        <v>1789</v>
      </c>
      <c r="P273" s="2">
        <v>4.3</v>
      </c>
      <c r="Q273" s="2">
        <v>2.2999999999999998</v>
      </c>
      <c r="R273" s="2">
        <v>3.6</v>
      </c>
      <c r="S273" s="2">
        <v>4</v>
      </c>
      <c r="T273" s="3">
        <v>0</v>
      </c>
      <c r="U273" s="1">
        <v>23</v>
      </c>
      <c r="V273" s="3">
        <v>0.86260000000000003</v>
      </c>
      <c r="W273" s="3">
        <v>1.3076000000000001</v>
      </c>
      <c r="Z273" s="1">
        <v>14</v>
      </c>
      <c r="AA273" s="4">
        <v>14323.28</v>
      </c>
      <c r="AB273" s="3">
        <v>1.2833000000000001</v>
      </c>
      <c r="AC273" s="3">
        <v>1.1892</v>
      </c>
      <c r="AD273" s="3">
        <v>1.2784</v>
      </c>
      <c r="AE273" s="3">
        <v>1.3440000000000001</v>
      </c>
      <c r="AF273" s="3">
        <v>1.3674999999999999</v>
      </c>
      <c r="AG273" s="3">
        <v>1.6107</v>
      </c>
      <c r="AH273" s="3">
        <v>1.3444</v>
      </c>
      <c r="AI273" s="4">
        <v>715.82</v>
      </c>
      <c r="AJ273" s="3">
        <v>1.3464</v>
      </c>
      <c r="AK273" s="4">
        <v>716.06</v>
      </c>
      <c r="AL273" s="3">
        <v>1.6486000000000001</v>
      </c>
      <c r="AM273" s="4">
        <v>972.67</v>
      </c>
      <c r="AN273" s="3">
        <v>1.4032</v>
      </c>
      <c r="AO273" s="4">
        <v>987.85</v>
      </c>
    </row>
    <row r="274" spans="1:41" x14ac:dyDescent="0.2">
      <c r="A274" s="1" t="s">
        <v>1405</v>
      </c>
      <c r="B274" s="1" t="s">
        <v>1406</v>
      </c>
      <c r="C274" s="1" t="s">
        <v>410</v>
      </c>
      <c r="D274" s="1" t="b">
        <v>0</v>
      </c>
      <c r="E274" s="1">
        <v>6</v>
      </c>
      <c r="F274" s="1">
        <v>0</v>
      </c>
      <c r="G274" s="1">
        <v>4224</v>
      </c>
      <c r="H274" s="1">
        <v>2443</v>
      </c>
      <c r="I274" s="1">
        <v>1608</v>
      </c>
      <c r="J274" s="1">
        <v>944</v>
      </c>
      <c r="K274" s="2">
        <v>2.2000000000000002</v>
      </c>
      <c r="L274" s="2">
        <v>1.1000000000000001</v>
      </c>
      <c r="M274" s="1">
        <v>6</v>
      </c>
      <c r="N274" s="1">
        <v>1608</v>
      </c>
      <c r="O274" s="1">
        <v>944</v>
      </c>
      <c r="P274" s="2">
        <v>2.2000000000000002</v>
      </c>
      <c r="Q274" s="2">
        <v>1.1000000000000001</v>
      </c>
      <c r="R274" s="2">
        <v>1.9</v>
      </c>
      <c r="S274" s="2">
        <v>2.7</v>
      </c>
      <c r="T274" s="3">
        <v>0</v>
      </c>
      <c r="U274" s="1">
        <v>20</v>
      </c>
      <c r="V274" s="3">
        <v>0.48499999999999999</v>
      </c>
      <c r="W274" s="3">
        <v>0.87860000000000005</v>
      </c>
      <c r="Z274" s="1">
        <v>11</v>
      </c>
      <c r="AA274" s="4">
        <v>12564.19</v>
      </c>
      <c r="AB274" s="3">
        <v>0.86350000000000005</v>
      </c>
      <c r="AC274" s="3">
        <v>1.0458000000000001</v>
      </c>
      <c r="AD274" s="3">
        <v>0.81340000000000001</v>
      </c>
      <c r="AE274" s="3">
        <v>0.96699999999999997</v>
      </c>
      <c r="AF274" s="3">
        <v>1.1957</v>
      </c>
      <c r="AG274" s="3">
        <v>0.79810000000000003</v>
      </c>
      <c r="AH274" s="3">
        <v>0.78149999999999997</v>
      </c>
      <c r="AI274" s="4">
        <v>617.86</v>
      </c>
      <c r="AJ274" s="3">
        <v>0.77629999999999999</v>
      </c>
      <c r="AK274" s="4">
        <v>632.20000000000005</v>
      </c>
      <c r="AL274" s="3">
        <v>0.77600000000000002</v>
      </c>
      <c r="AM274" s="4">
        <v>726.23</v>
      </c>
      <c r="AN274" s="3">
        <v>0.94279999999999997</v>
      </c>
      <c r="AO274" s="4">
        <v>983.31</v>
      </c>
    </row>
    <row r="275" spans="1:41" x14ac:dyDescent="0.2">
      <c r="A275" s="1" t="s">
        <v>1407</v>
      </c>
      <c r="B275" s="1" t="s">
        <v>1408</v>
      </c>
      <c r="C275" s="1" t="s">
        <v>410</v>
      </c>
      <c r="D275" s="1" t="b">
        <v>0</v>
      </c>
      <c r="E275" s="1">
        <v>1</v>
      </c>
      <c r="F275" s="1">
        <v>0</v>
      </c>
      <c r="G275" s="1">
        <v>6477</v>
      </c>
      <c r="H275" s="1">
        <v>0</v>
      </c>
      <c r="I275" s="1">
        <v>4493</v>
      </c>
      <c r="J275" s="1">
        <v>0</v>
      </c>
      <c r="K275" s="2">
        <v>5</v>
      </c>
      <c r="L275" s="2">
        <v>0</v>
      </c>
      <c r="M275" s="1">
        <v>1</v>
      </c>
      <c r="N275" s="1">
        <v>4493</v>
      </c>
      <c r="O275" s="1">
        <v>0</v>
      </c>
      <c r="P275" s="2">
        <v>5</v>
      </c>
      <c r="Q275" s="2">
        <v>0</v>
      </c>
      <c r="R275" s="2">
        <v>5</v>
      </c>
      <c r="S275" s="2">
        <v>4.5</v>
      </c>
      <c r="T275" s="3">
        <v>0</v>
      </c>
      <c r="U275" s="1">
        <v>999</v>
      </c>
      <c r="V275" s="3">
        <v>1.3551</v>
      </c>
      <c r="W275" s="3">
        <v>1.5194000000000001</v>
      </c>
      <c r="Z275" s="1">
        <v>24</v>
      </c>
      <c r="AA275" s="4">
        <v>18754.55</v>
      </c>
      <c r="AB275" s="3">
        <v>1.3472</v>
      </c>
      <c r="AC275" s="3">
        <v>1.8259000000000001</v>
      </c>
      <c r="AD275" s="3">
        <v>1.3854</v>
      </c>
      <c r="AE275" s="3">
        <v>2.0139999999999998</v>
      </c>
      <c r="AF275" s="3">
        <v>2.0428000000000002</v>
      </c>
      <c r="AG275" s="3">
        <v>2.2456</v>
      </c>
      <c r="AH275" s="3">
        <v>1.6611</v>
      </c>
      <c r="AI275" s="4">
        <v>833.42</v>
      </c>
      <c r="AJ275" s="3">
        <v>1.5871999999999999</v>
      </c>
      <c r="AK275" s="4">
        <v>844.13</v>
      </c>
      <c r="AL275" s="3">
        <v>1.7336</v>
      </c>
      <c r="AM275" s="4">
        <v>1147.56</v>
      </c>
      <c r="AN275" s="3">
        <v>1.6305000000000001</v>
      </c>
      <c r="AO275" s="4">
        <v>1020.33</v>
      </c>
    </row>
    <row r="276" spans="1:41" x14ac:dyDescent="0.2">
      <c r="A276" s="1" t="s">
        <v>1409</v>
      </c>
      <c r="B276" s="1" t="s">
        <v>1410</v>
      </c>
      <c r="C276" s="1" t="s">
        <v>611</v>
      </c>
      <c r="D276" s="1" t="b">
        <v>0</v>
      </c>
      <c r="E276" s="1">
        <v>1</v>
      </c>
      <c r="F276" s="1">
        <v>0</v>
      </c>
      <c r="G276" s="1">
        <v>9114</v>
      </c>
      <c r="H276" s="1">
        <v>0</v>
      </c>
      <c r="I276" s="1">
        <v>5233</v>
      </c>
      <c r="J276" s="1">
        <v>0</v>
      </c>
      <c r="K276" s="2">
        <v>5</v>
      </c>
      <c r="L276" s="2">
        <v>0</v>
      </c>
      <c r="M276" s="1">
        <v>1</v>
      </c>
      <c r="N276" s="1">
        <v>5233</v>
      </c>
      <c r="O276" s="1">
        <v>0</v>
      </c>
      <c r="P276" s="2">
        <v>5</v>
      </c>
      <c r="Q276" s="2">
        <v>0</v>
      </c>
      <c r="R276" s="2">
        <v>5</v>
      </c>
      <c r="S276" s="2">
        <v>2.4</v>
      </c>
      <c r="T276" s="3">
        <v>0</v>
      </c>
      <c r="U276" s="1">
        <v>999</v>
      </c>
      <c r="V276" s="3">
        <v>1.5783</v>
      </c>
      <c r="W276" s="3">
        <v>0.60329999999999995</v>
      </c>
      <c r="Z276" s="1">
        <v>11</v>
      </c>
      <c r="AA276" s="4">
        <v>3798.02</v>
      </c>
      <c r="AB276" s="3">
        <v>1.2206999999999999</v>
      </c>
      <c r="AC276" s="3">
        <v>0.94630000000000003</v>
      </c>
      <c r="AD276" s="3">
        <v>0.63149999999999995</v>
      </c>
      <c r="AE276" s="3">
        <v>0.90059999999999996</v>
      </c>
      <c r="AF276" s="3">
        <v>0.92210000000000003</v>
      </c>
      <c r="AG276" s="3">
        <v>1.5242</v>
      </c>
      <c r="AH276" s="3">
        <v>1.0404</v>
      </c>
      <c r="AI276" s="4">
        <v>1085.76</v>
      </c>
      <c r="AJ276" s="3">
        <v>0.89159999999999995</v>
      </c>
      <c r="AK276" s="4">
        <v>893.66</v>
      </c>
      <c r="AL276" s="3">
        <v>0.80279999999999996</v>
      </c>
      <c r="AM276" s="4">
        <v>680.87</v>
      </c>
      <c r="AN276" s="3">
        <v>0.64739999999999998</v>
      </c>
      <c r="AO276" s="4">
        <v>759.62</v>
      </c>
    </row>
    <row r="277" spans="1:41" x14ac:dyDescent="0.2">
      <c r="A277" s="1" t="s">
        <v>1411</v>
      </c>
      <c r="B277" s="1" t="s">
        <v>1412</v>
      </c>
      <c r="C277" s="1" t="s">
        <v>410</v>
      </c>
      <c r="D277" s="1" t="b">
        <v>0</v>
      </c>
      <c r="E277" s="1">
        <v>3</v>
      </c>
      <c r="F277" s="1">
        <v>0</v>
      </c>
      <c r="G277" s="1">
        <v>8363</v>
      </c>
      <c r="H277" s="1">
        <v>5767</v>
      </c>
      <c r="I277" s="1">
        <v>2562</v>
      </c>
      <c r="J277" s="1">
        <v>1191</v>
      </c>
      <c r="K277" s="2">
        <v>4.3</v>
      </c>
      <c r="L277" s="2">
        <v>2.1</v>
      </c>
      <c r="M277" s="1">
        <v>3</v>
      </c>
      <c r="N277" s="1">
        <v>2562</v>
      </c>
      <c r="O277" s="1">
        <v>1191</v>
      </c>
      <c r="P277" s="2">
        <v>4.3</v>
      </c>
      <c r="Q277" s="2">
        <v>2.1</v>
      </c>
      <c r="R277" s="2">
        <v>3.8</v>
      </c>
      <c r="S277" s="2">
        <v>2.7</v>
      </c>
      <c r="T277" s="3">
        <v>0</v>
      </c>
      <c r="U277" s="1">
        <v>999</v>
      </c>
      <c r="V277" s="3">
        <v>0.77270000000000005</v>
      </c>
      <c r="W277" s="3">
        <v>0.77690000000000003</v>
      </c>
      <c r="Z277" s="1">
        <v>7</v>
      </c>
      <c r="AA277" s="4">
        <v>6199.38</v>
      </c>
      <c r="AB277" s="3">
        <v>0.86650000000000005</v>
      </c>
      <c r="AC277" s="3">
        <v>0.96860000000000002</v>
      </c>
      <c r="AD277" s="3">
        <v>0.80289999999999995</v>
      </c>
      <c r="AE277" s="3">
        <v>1.1155999999999999</v>
      </c>
      <c r="AF277" s="3">
        <v>1.2295</v>
      </c>
      <c r="AG277" s="3">
        <v>0.84960000000000002</v>
      </c>
      <c r="AH277" s="3">
        <v>0.73429999999999995</v>
      </c>
      <c r="AI277" s="4">
        <v>660.62</v>
      </c>
      <c r="AJ277" s="3">
        <v>0.71389999999999998</v>
      </c>
      <c r="AK277" s="4">
        <v>664.44</v>
      </c>
      <c r="AL277" s="3">
        <v>0.87619999999999998</v>
      </c>
      <c r="AM277" s="4">
        <v>880.74</v>
      </c>
      <c r="AN277" s="3">
        <v>0.8337</v>
      </c>
      <c r="AO277" s="4">
        <v>869.52</v>
      </c>
    </row>
    <row r="278" spans="1:41" x14ac:dyDescent="0.2">
      <c r="A278" s="1" t="s">
        <v>1413</v>
      </c>
      <c r="B278" s="1" t="s">
        <v>1414</v>
      </c>
      <c r="C278" s="1" t="s">
        <v>407</v>
      </c>
      <c r="D278" s="1" t="b">
        <v>0</v>
      </c>
      <c r="E278" s="1">
        <v>89</v>
      </c>
      <c r="F278" s="1">
        <v>4</v>
      </c>
      <c r="G278" s="1">
        <v>9123</v>
      </c>
      <c r="H278" s="1">
        <v>13505</v>
      </c>
      <c r="I278" s="1">
        <v>4142</v>
      </c>
      <c r="J278" s="1">
        <v>4959</v>
      </c>
      <c r="K278" s="2">
        <v>5.5</v>
      </c>
      <c r="L278" s="2">
        <v>6</v>
      </c>
      <c r="M278" s="1">
        <v>89</v>
      </c>
      <c r="N278" s="1">
        <v>3714</v>
      </c>
      <c r="O278" s="1">
        <v>2909</v>
      </c>
      <c r="P278" s="2">
        <v>5.5</v>
      </c>
      <c r="Q278" s="2">
        <v>6</v>
      </c>
      <c r="R278" s="2">
        <v>4.0999999999999996</v>
      </c>
      <c r="S278" s="2">
        <v>4.0999999999999996</v>
      </c>
      <c r="T278" s="3">
        <v>0</v>
      </c>
      <c r="U278" s="1">
        <v>36</v>
      </c>
      <c r="V278" s="3">
        <v>1.1202000000000001</v>
      </c>
      <c r="W278" s="3">
        <v>1.1202000000000001</v>
      </c>
      <c r="Z278" s="1">
        <v>17</v>
      </c>
      <c r="AA278" s="4">
        <v>13762.46</v>
      </c>
      <c r="AB278" s="3">
        <v>1.1991000000000001</v>
      </c>
      <c r="AC278" s="3">
        <v>1.2578</v>
      </c>
      <c r="AD278" s="3">
        <v>1.3872</v>
      </c>
      <c r="AE278" s="3">
        <v>1.2553000000000001</v>
      </c>
      <c r="AF278" s="3">
        <v>1.1709000000000001</v>
      </c>
      <c r="AG278" s="3">
        <v>1.2318</v>
      </c>
      <c r="AH278" s="3">
        <v>1.3794</v>
      </c>
      <c r="AI278" s="4">
        <v>679.03</v>
      </c>
      <c r="AJ278" s="3">
        <v>1.4376</v>
      </c>
      <c r="AK278" s="4">
        <v>720.46</v>
      </c>
      <c r="AL278" s="3">
        <v>1.262</v>
      </c>
      <c r="AM278" s="4">
        <v>713.56</v>
      </c>
      <c r="AN278" s="3">
        <v>1.2020999999999999</v>
      </c>
      <c r="AO278" s="4">
        <v>825.64</v>
      </c>
    </row>
    <row r="279" spans="1:41" x14ac:dyDescent="0.2">
      <c r="A279" s="1" t="s">
        <v>1415</v>
      </c>
      <c r="B279" s="1" t="s">
        <v>1416</v>
      </c>
      <c r="C279" s="1" t="s">
        <v>407</v>
      </c>
      <c r="D279" s="1" t="b">
        <v>0</v>
      </c>
      <c r="E279" s="1">
        <v>45</v>
      </c>
      <c r="F279" s="1">
        <v>0</v>
      </c>
      <c r="G279" s="1">
        <v>4352</v>
      </c>
      <c r="H279" s="1">
        <v>2952</v>
      </c>
      <c r="I279" s="1">
        <v>2498</v>
      </c>
      <c r="J279" s="1">
        <v>1593</v>
      </c>
      <c r="K279" s="2">
        <v>3.6</v>
      </c>
      <c r="L279" s="2">
        <v>2.7</v>
      </c>
      <c r="M279" s="1">
        <v>45</v>
      </c>
      <c r="N279" s="1">
        <v>2482</v>
      </c>
      <c r="O279" s="1">
        <v>1497</v>
      </c>
      <c r="P279" s="2">
        <v>3.6</v>
      </c>
      <c r="Q279" s="2">
        <v>2.7</v>
      </c>
      <c r="R279" s="2">
        <v>2.9</v>
      </c>
      <c r="S279" s="2">
        <v>2.9</v>
      </c>
      <c r="T279" s="3">
        <v>0</v>
      </c>
      <c r="U279" s="1">
        <v>21</v>
      </c>
      <c r="V279" s="3">
        <v>0.74860000000000004</v>
      </c>
      <c r="W279" s="3">
        <v>0.74860000000000004</v>
      </c>
      <c r="Z279" s="1">
        <v>9</v>
      </c>
      <c r="AA279" s="4">
        <v>5588.42</v>
      </c>
      <c r="AB279" s="3">
        <v>0.83430000000000004</v>
      </c>
      <c r="AC279" s="3">
        <v>0.82840000000000003</v>
      </c>
      <c r="AD279" s="3">
        <v>0.72860000000000003</v>
      </c>
      <c r="AE279" s="3">
        <v>0.78310000000000002</v>
      </c>
      <c r="AF279" s="3">
        <v>0.86550000000000005</v>
      </c>
      <c r="AG279" s="3">
        <v>0.83389999999999997</v>
      </c>
      <c r="AH279" s="3">
        <v>0.89849999999999997</v>
      </c>
      <c r="AI279" s="4">
        <v>689.47</v>
      </c>
      <c r="AJ279" s="3">
        <v>0.9012</v>
      </c>
      <c r="AK279" s="4">
        <v>711.67</v>
      </c>
      <c r="AL279" s="3">
        <v>0.92900000000000005</v>
      </c>
      <c r="AM279" s="4">
        <v>764.03</v>
      </c>
      <c r="AN279" s="3">
        <v>0.80330000000000001</v>
      </c>
      <c r="AO279" s="4">
        <v>780.03</v>
      </c>
    </row>
    <row r="280" spans="1:41" x14ac:dyDescent="0.2">
      <c r="A280" s="1" t="s">
        <v>1417</v>
      </c>
      <c r="B280" s="1" t="s">
        <v>1418</v>
      </c>
      <c r="C280" s="1" t="s">
        <v>407</v>
      </c>
      <c r="D280" s="1" t="b">
        <v>0</v>
      </c>
      <c r="E280" s="1">
        <v>50</v>
      </c>
      <c r="F280" s="1">
        <v>1</v>
      </c>
      <c r="G280" s="1">
        <v>4161</v>
      </c>
      <c r="H280" s="1">
        <v>2969</v>
      </c>
      <c r="I280" s="1">
        <v>2258</v>
      </c>
      <c r="J280" s="1">
        <v>1458</v>
      </c>
      <c r="K280" s="2">
        <v>3.2</v>
      </c>
      <c r="L280" s="2">
        <v>2.1</v>
      </c>
      <c r="M280" s="1">
        <v>50</v>
      </c>
      <c r="N280" s="1">
        <v>2170</v>
      </c>
      <c r="O280" s="1">
        <v>1191</v>
      </c>
      <c r="P280" s="2">
        <v>3.2</v>
      </c>
      <c r="Q280" s="2">
        <v>2.1</v>
      </c>
      <c r="R280" s="2">
        <v>2.8</v>
      </c>
      <c r="S280" s="2">
        <v>2.8</v>
      </c>
      <c r="T280" s="3">
        <v>0</v>
      </c>
      <c r="U280" s="1">
        <v>18</v>
      </c>
      <c r="V280" s="3">
        <v>0.65449999999999997</v>
      </c>
      <c r="W280" s="3">
        <v>0.65449999999999997</v>
      </c>
      <c r="Z280" s="1">
        <v>7</v>
      </c>
      <c r="AA280" s="4">
        <v>5086.5200000000004</v>
      </c>
      <c r="AB280" s="3">
        <v>0.62270000000000003</v>
      </c>
      <c r="AC280" s="3">
        <v>0.61919999999999997</v>
      </c>
      <c r="AD280" s="3">
        <v>0.61460000000000004</v>
      </c>
      <c r="AE280" s="3">
        <v>0.66849999999999998</v>
      </c>
      <c r="AF280" s="3">
        <v>0.71519999999999995</v>
      </c>
      <c r="AG280" s="3">
        <v>0.70499999999999996</v>
      </c>
      <c r="AH280" s="3">
        <v>0.73480000000000001</v>
      </c>
      <c r="AI280" s="4">
        <v>661.07</v>
      </c>
      <c r="AJ280" s="3">
        <v>0.75080000000000002</v>
      </c>
      <c r="AK280" s="4">
        <v>674.68</v>
      </c>
      <c r="AL280" s="3">
        <v>0.66039999999999999</v>
      </c>
      <c r="AM280" s="4">
        <v>640.12</v>
      </c>
      <c r="AN280" s="3">
        <v>0.70230000000000004</v>
      </c>
      <c r="AO280" s="4">
        <v>706.31</v>
      </c>
    </row>
    <row r="281" spans="1:41" x14ac:dyDescent="0.2">
      <c r="A281" s="1" t="s">
        <v>1419</v>
      </c>
      <c r="B281" s="1" t="s">
        <v>1420</v>
      </c>
      <c r="C281" s="1" t="s">
        <v>410</v>
      </c>
      <c r="D281" s="1" t="b">
        <v>0</v>
      </c>
      <c r="E281" s="1">
        <v>10</v>
      </c>
      <c r="F281" s="1">
        <v>0</v>
      </c>
      <c r="G281" s="1">
        <v>9765</v>
      </c>
      <c r="H281" s="1">
        <v>8113</v>
      </c>
      <c r="I281" s="1">
        <v>4312</v>
      </c>
      <c r="J281" s="1">
        <v>2925</v>
      </c>
      <c r="K281" s="2">
        <v>4.4000000000000004</v>
      </c>
      <c r="L281" s="2">
        <v>3.6</v>
      </c>
      <c r="M281" s="1">
        <v>10</v>
      </c>
      <c r="N281" s="1">
        <v>4221</v>
      </c>
      <c r="O281" s="1">
        <v>2727</v>
      </c>
      <c r="P281" s="2">
        <v>4.4000000000000004</v>
      </c>
      <c r="Q281" s="2">
        <v>3.6</v>
      </c>
      <c r="R281" s="2">
        <v>3.1</v>
      </c>
      <c r="S281" s="2">
        <v>2.8</v>
      </c>
      <c r="T281" s="3">
        <v>0</v>
      </c>
      <c r="U281" s="1">
        <v>25</v>
      </c>
      <c r="V281" s="3">
        <v>1.2730999999999999</v>
      </c>
      <c r="W281" s="3">
        <v>0.8931</v>
      </c>
      <c r="Z281" s="1">
        <v>11</v>
      </c>
      <c r="AA281" s="4">
        <v>8466.6200000000008</v>
      </c>
      <c r="AB281" s="3">
        <v>0.78900000000000003</v>
      </c>
      <c r="AC281" s="3">
        <v>0.98709999999999998</v>
      </c>
      <c r="AD281" s="3">
        <v>1.0179</v>
      </c>
      <c r="AE281" s="3">
        <v>0.63790000000000002</v>
      </c>
      <c r="AF281" s="3">
        <v>0.94259999999999999</v>
      </c>
      <c r="AG281" s="3">
        <v>0.91069999999999995</v>
      </c>
      <c r="AH281" s="3">
        <v>0.91100000000000003</v>
      </c>
      <c r="AI281" s="4">
        <v>766.71</v>
      </c>
      <c r="AJ281" s="3">
        <v>0.87719999999999998</v>
      </c>
      <c r="AK281" s="4">
        <v>788.27</v>
      </c>
      <c r="AL281" s="3">
        <v>0.95530000000000004</v>
      </c>
      <c r="AM281" s="4">
        <v>925.96</v>
      </c>
      <c r="AN281" s="3">
        <v>0.95840000000000003</v>
      </c>
      <c r="AO281" s="4">
        <v>963.88</v>
      </c>
    </row>
    <row r="282" spans="1:41" x14ac:dyDescent="0.2">
      <c r="A282" s="1" t="s">
        <v>1421</v>
      </c>
      <c r="B282" s="1" t="s">
        <v>1003</v>
      </c>
      <c r="C282" s="1" t="s">
        <v>410</v>
      </c>
      <c r="D282" s="1" t="b">
        <v>0</v>
      </c>
      <c r="E282" s="1">
        <v>5</v>
      </c>
      <c r="F282" s="1">
        <v>0</v>
      </c>
      <c r="G282" s="1">
        <v>6822</v>
      </c>
      <c r="H282" s="1">
        <v>4425</v>
      </c>
      <c r="I282" s="1">
        <v>2717</v>
      </c>
      <c r="J282" s="1">
        <v>1666</v>
      </c>
      <c r="K282" s="2">
        <v>0.4</v>
      </c>
      <c r="L282" s="2">
        <v>0.5</v>
      </c>
      <c r="M282" s="1">
        <v>5</v>
      </c>
      <c r="N282" s="1">
        <v>2717</v>
      </c>
      <c r="O282" s="1">
        <v>1666</v>
      </c>
      <c r="P282" s="2">
        <v>0.4</v>
      </c>
      <c r="Q282" s="2">
        <v>0.5</v>
      </c>
      <c r="R282" s="2">
        <v>1</v>
      </c>
      <c r="S282" s="2">
        <v>1.9</v>
      </c>
      <c r="T282" s="3">
        <v>0</v>
      </c>
      <c r="U282" s="1">
        <v>22</v>
      </c>
      <c r="V282" s="3">
        <v>0.81950000000000001</v>
      </c>
      <c r="W282" s="3">
        <v>0.68940000000000001</v>
      </c>
      <c r="Z282" s="1">
        <v>7</v>
      </c>
      <c r="AA282" s="4">
        <v>6318.9</v>
      </c>
      <c r="AB282" s="3">
        <v>0.62790000000000001</v>
      </c>
      <c r="AC282" s="3">
        <v>0.65229999999999999</v>
      </c>
      <c r="AD282" s="3">
        <v>0.49880000000000002</v>
      </c>
      <c r="AE282" s="3">
        <v>0.47939999999999999</v>
      </c>
      <c r="AF282" s="3">
        <v>0.53979999999999995</v>
      </c>
      <c r="AG282" s="3">
        <v>0.65790000000000004</v>
      </c>
      <c r="AH282" s="3">
        <v>0.63929999999999998</v>
      </c>
      <c r="AI282" s="4">
        <v>877.86</v>
      </c>
      <c r="AJ282" s="3">
        <v>0.627</v>
      </c>
      <c r="AK282" s="4">
        <v>907.76</v>
      </c>
      <c r="AL282" s="3">
        <v>0.68159999999999998</v>
      </c>
      <c r="AM282" s="4">
        <v>924.93</v>
      </c>
      <c r="AN282" s="3">
        <v>0.73980000000000001</v>
      </c>
      <c r="AO282" s="4">
        <v>1096.46</v>
      </c>
    </row>
    <row r="283" spans="1:41" x14ac:dyDescent="0.2">
      <c r="A283" s="1" t="s">
        <v>1004</v>
      </c>
      <c r="B283" s="1" t="s">
        <v>1005</v>
      </c>
      <c r="C283" s="1" t="s">
        <v>410</v>
      </c>
      <c r="D283" s="1" t="b">
        <v>0</v>
      </c>
      <c r="E283" s="1">
        <v>14</v>
      </c>
      <c r="F283" s="1">
        <v>2</v>
      </c>
      <c r="G283" s="1">
        <v>4881</v>
      </c>
      <c r="H283" s="1">
        <v>3074</v>
      </c>
      <c r="I283" s="1">
        <v>2082</v>
      </c>
      <c r="J283" s="1">
        <v>1155</v>
      </c>
      <c r="K283" s="2">
        <v>1.4</v>
      </c>
      <c r="L283" s="2">
        <v>1</v>
      </c>
      <c r="M283" s="1">
        <v>14</v>
      </c>
      <c r="N283" s="1">
        <v>2130</v>
      </c>
      <c r="O283" s="1">
        <v>1221</v>
      </c>
      <c r="P283" s="2">
        <v>1.4</v>
      </c>
      <c r="Q283" s="2">
        <v>1</v>
      </c>
      <c r="R283" s="2">
        <v>1.3</v>
      </c>
      <c r="S283" s="2">
        <v>1.4</v>
      </c>
      <c r="T283" s="3">
        <v>0</v>
      </c>
      <c r="U283" s="1">
        <v>19</v>
      </c>
      <c r="V283" s="3">
        <v>0.64239999999999997</v>
      </c>
      <c r="W283" s="3">
        <v>0.65859999999999996</v>
      </c>
      <c r="Z283" s="1">
        <v>4</v>
      </c>
      <c r="AA283" s="4">
        <v>5209.79</v>
      </c>
      <c r="AB283" s="3">
        <v>0.61040000000000005</v>
      </c>
      <c r="AC283" s="3">
        <v>0.51619999999999999</v>
      </c>
      <c r="AD283" s="3">
        <v>0.60240000000000005</v>
      </c>
      <c r="AE283" s="3">
        <v>0.55249999999999999</v>
      </c>
      <c r="AF283" s="3">
        <v>0.68049999999999999</v>
      </c>
      <c r="AG283" s="3">
        <v>0.70569999999999999</v>
      </c>
      <c r="AH283" s="3">
        <v>0.70520000000000005</v>
      </c>
      <c r="AI283" s="4">
        <v>1226.58</v>
      </c>
      <c r="AJ283" s="3">
        <v>0.68189999999999995</v>
      </c>
      <c r="AK283" s="4">
        <v>1184.69</v>
      </c>
      <c r="AL283" s="3">
        <v>0.70079999999999998</v>
      </c>
      <c r="AM283" s="4">
        <v>1358.55</v>
      </c>
      <c r="AN283" s="3">
        <v>0.70669999999999999</v>
      </c>
      <c r="AO283" s="4">
        <v>1421.48</v>
      </c>
    </row>
    <row r="284" spans="1:41" x14ac:dyDescent="0.2">
      <c r="A284" s="1" t="s">
        <v>1006</v>
      </c>
      <c r="B284" s="1" t="s">
        <v>1007</v>
      </c>
      <c r="C284" s="1" t="s">
        <v>407</v>
      </c>
      <c r="D284" s="1" t="b">
        <v>0</v>
      </c>
      <c r="E284" s="1">
        <v>9</v>
      </c>
      <c r="F284" s="1">
        <v>1</v>
      </c>
      <c r="G284" s="1">
        <v>4995</v>
      </c>
      <c r="H284" s="1">
        <v>1635</v>
      </c>
      <c r="I284" s="1">
        <v>2766</v>
      </c>
      <c r="J284" s="1">
        <v>812</v>
      </c>
      <c r="K284" s="2">
        <v>3.1</v>
      </c>
      <c r="L284" s="2">
        <v>1.1000000000000001</v>
      </c>
      <c r="M284" s="1">
        <v>9</v>
      </c>
      <c r="N284" s="1">
        <v>2766</v>
      </c>
      <c r="O284" s="1">
        <v>812</v>
      </c>
      <c r="P284" s="2">
        <v>3.1</v>
      </c>
      <c r="Q284" s="2">
        <v>1.1000000000000001</v>
      </c>
      <c r="R284" s="2">
        <v>2.9</v>
      </c>
      <c r="S284" s="2">
        <v>2.9</v>
      </c>
      <c r="T284" s="3">
        <v>0</v>
      </c>
      <c r="U284" s="1">
        <v>5</v>
      </c>
      <c r="V284" s="3">
        <v>0.83420000000000005</v>
      </c>
      <c r="W284" s="3">
        <v>0.83420000000000005</v>
      </c>
      <c r="Z284" s="1">
        <v>5</v>
      </c>
      <c r="AA284" s="4">
        <v>4341.28</v>
      </c>
      <c r="AB284" s="3">
        <v>1.1577</v>
      </c>
      <c r="AC284" s="3">
        <v>1.127</v>
      </c>
      <c r="AD284" s="3">
        <v>0.97729999999999995</v>
      </c>
      <c r="AE284" s="3">
        <v>1.0308999999999999</v>
      </c>
      <c r="AF284" s="3">
        <v>1.0489999999999999</v>
      </c>
      <c r="AG284" s="3">
        <v>1.1615</v>
      </c>
      <c r="AH284" s="3">
        <v>0.99170000000000003</v>
      </c>
      <c r="AI284" s="4">
        <v>784.04</v>
      </c>
      <c r="AJ284" s="3">
        <v>0.99350000000000005</v>
      </c>
      <c r="AK284" s="4">
        <v>784.56</v>
      </c>
      <c r="AL284" s="3">
        <v>0.69599999999999995</v>
      </c>
      <c r="AM284" s="4">
        <v>699.61</v>
      </c>
      <c r="AN284" s="3">
        <v>0.8952</v>
      </c>
      <c r="AO284" s="4">
        <v>869.27</v>
      </c>
    </row>
    <row r="285" spans="1:41" x14ac:dyDescent="0.2">
      <c r="A285" s="1" t="s">
        <v>1008</v>
      </c>
      <c r="B285" s="1" t="s">
        <v>1009</v>
      </c>
      <c r="C285" s="1" t="s">
        <v>410</v>
      </c>
      <c r="D285" s="1" t="b">
        <v>0</v>
      </c>
      <c r="E285" s="1">
        <v>14</v>
      </c>
      <c r="F285" s="1">
        <v>0</v>
      </c>
      <c r="G285" s="1">
        <v>4943</v>
      </c>
      <c r="H285" s="1">
        <v>4701</v>
      </c>
      <c r="I285" s="1">
        <v>1954</v>
      </c>
      <c r="J285" s="1">
        <v>1520</v>
      </c>
      <c r="K285" s="2">
        <v>2.5</v>
      </c>
      <c r="L285" s="2">
        <v>2.7</v>
      </c>
      <c r="M285" s="1">
        <v>14</v>
      </c>
      <c r="N285" s="1">
        <v>1852</v>
      </c>
      <c r="O285" s="1">
        <v>1246</v>
      </c>
      <c r="P285" s="2">
        <v>2.5</v>
      </c>
      <c r="Q285" s="2">
        <v>2.7</v>
      </c>
      <c r="R285" s="2">
        <v>2</v>
      </c>
      <c r="S285" s="2">
        <v>2</v>
      </c>
      <c r="T285" s="3">
        <v>0</v>
      </c>
      <c r="U285" s="1">
        <v>27</v>
      </c>
      <c r="V285" s="3">
        <v>0.55859999999999999</v>
      </c>
      <c r="W285" s="3">
        <v>0.54910000000000003</v>
      </c>
      <c r="Z285" s="1">
        <v>7</v>
      </c>
      <c r="AA285" s="4">
        <v>5634.02</v>
      </c>
      <c r="AB285" s="3">
        <v>0.71779999999999999</v>
      </c>
      <c r="AC285" s="3">
        <v>0.75949999999999995</v>
      </c>
      <c r="AD285" s="3">
        <v>0.70020000000000004</v>
      </c>
      <c r="AE285" s="3">
        <v>0.6956</v>
      </c>
      <c r="AF285" s="3">
        <v>0.70789999999999997</v>
      </c>
      <c r="AG285" s="3">
        <v>0.62390000000000001</v>
      </c>
      <c r="AH285" s="3">
        <v>0.52980000000000005</v>
      </c>
      <c r="AI285" s="4">
        <v>658.21</v>
      </c>
      <c r="AJ285" s="3">
        <v>0.48880000000000001</v>
      </c>
      <c r="AK285" s="4">
        <v>579.01</v>
      </c>
      <c r="AL285" s="3">
        <v>0.52959999999999996</v>
      </c>
      <c r="AM285" s="4">
        <v>684.44</v>
      </c>
      <c r="AN285" s="3">
        <v>0.58919999999999995</v>
      </c>
      <c r="AO285" s="4">
        <v>829.59</v>
      </c>
    </row>
    <row r="286" spans="1:41" x14ac:dyDescent="0.2">
      <c r="A286" s="1" t="s">
        <v>1010</v>
      </c>
      <c r="B286" s="1" t="s">
        <v>1011</v>
      </c>
      <c r="C286" s="1" t="s">
        <v>410</v>
      </c>
      <c r="D286" s="1" t="b">
        <v>0</v>
      </c>
      <c r="E286" s="1">
        <v>9</v>
      </c>
      <c r="F286" s="1">
        <v>1</v>
      </c>
      <c r="G286" s="1">
        <v>21695</v>
      </c>
      <c r="H286" s="1">
        <v>15283</v>
      </c>
      <c r="I286" s="1">
        <v>10738</v>
      </c>
      <c r="J286" s="1">
        <v>8682</v>
      </c>
      <c r="K286" s="2">
        <v>12.4</v>
      </c>
      <c r="L286" s="2">
        <v>9</v>
      </c>
      <c r="M286" s="1">
        <v>9</v>
      </c>
      <c r="N286" s="1">
        <v>10591</v>
      </c>
      <c r="O286" s="1">
        <v>8379</v>
      </c>
      <c r="P286" s="2">
        <v>12.4</v>
      </c>
      <c r="Q286" s="2">
        <v>9</v>
      </c>
      <c r="R286" s="2">
        <v>9.1</v>
      </c>
      <c r="S286" s="2">
        <v>7.5</v>
      </c>
      <c r="T286" s="3">
        <v>0</v>
      </c>
      <c r="U286" s="1">
        <v>37</v>
      </c>
      <c r="V286" s="3">
        <v>3.1943000000000001</v>
      </c>
      <c r="W286" s="3">
        <v>2.8999000000000001</v>
      </c>
      <c r="Z286" s="1">
        <v>20</v>
      </c>
      <c r="AA286" s="4">
        <v>23999.43</v>
      </c>
      <c r="AB286" s="3">
        <v>4.3320999999999996</v>
      </c>
      <c r="AC286" s="3">
        <v>3.7078000000000002</v>
      </c>
      <c r="AD286" s="3">
        <v>2.6535000000000002</v>
      </c>
      <c r="AE286" s="3">
        <v>4.0484999999999998</v>
      </c>
      <c r="AF286" s="3">
        <v>4.1197999999999997</v>
      </c>
      <c r="AG286" s="3">
        <v>2.5022000000000002</v>
      </c>
      <c r="AH286" s="3">
        <v>3.3687</v>
      </c>
      <c r="AI286" s="4">
        <v>934.99</v>
      </c>
      <c r="AJ286" s="3">
        <v>3.2850000000000001</v>
      </c>
      <c r="AK286" s="4">
        <v>920.51</v>
      </c>
      <c r="AL286" s="3">
        <v>3.0156999999999998</v>
      </c>
      <c r="AM286" s="4">
        <v>1076.92</v>
      </c>
      <c r="AN286" s="3">
        <v>3.1118999999999999</v>
      </c>
      <c r="AO286" s="4">
        <v>1168.4100000000001</v>
      </c>
    </row>
    <row r="287" spans="1:41" x14ac:dyDescent="0.2">
      <c r="A287" s="1" t="s">
        <v>1012</v>
      </c>
      <c r="B287" s="1" t="s">
        <v>1013</v>
      </c>
      <c r="C287" s="1" t="s">
        <v>410</v>
      </c>
      <c r="D287" s="1" t="b">
        <v>0</v>
      </c>
      <c r="E287" s="1">
        <v>2</v>
      </c>
      <c r="F287" s="1">
        <v>0</v>
      </c>
      <c r="G287" s="1">
        <v>89970</v>
      </c>
      <c r="H287" s="1">
        <v>64819</v>
      </c>
      <c r="I287" s="1">
        <v>39350</v>
      </c>
      <c r="J287" s="1">
        <v>28594</v>
      </c>
      <c r="K287" s="2">
        <v>25.5</v>
      </c>
      <c r="L287" s="2">
        <v>19.5</v>
      </c>
      <c r="M287" s="1">
        <v>2</v>
      </c>
      <c r="N287" s="1">
        <v>39350</v>
      </c>
      <c r="O287" s="1">
        <v>28594</v>
      </c>
      <c r="P287" s="2">
        <v>25.5</v>
      </c>
      <c r="Q287" s="2">
        <v>19.5</v>
      </c>
      <c r="R287" s="2">
        <v>16.399999999999999</v>
      </c>
      <c r="S287" s="2">
        <v>4.8</v>
      </c>
      <c r="T287" s="3">
        <v>0</v>
      </c>
      <c r="U287" s="1">
        <v>999</v>
      </c>
      <c r="V287" s="3">
        <v>11.8682</v>
      </c>
      <c r="W287" s="3">
        <v>3.2418999999999998</v>
      </c>
      <c r="Z287" s="1">
        <v>15</v>
      </c>
      <c r="AA287" s="4">
        <v>24317.21</v>
      </c>
      <c r="AB287" s="3">
        <v>3.3206000000000002</v>
      </c>
      <c r="AC287" s="3">
        <v>3.6977000000000002</v>
      </c>
      <c r="AD287" s="3">
        <v>1.7877000000000001</v>
      </c>
      <c r="AE287" s="3">
        <v>1.9494</v>
      </c>
      <c r="AF287" s="3">
        <v>2.0903999999999998</v>
      </c>
      <c r="AG287" s="3">
        <v>3.9426000000000001</v>
      </c>
      <c r="AH287" s="3">
        <v>1.958</v>
      </c>
      <c r="AI287" s="4">
        <v>1110.53</v>
      </c>
      <c r="AJ287" s="3">
        <v>1.6889000000000001</v>
      </c>
      <c r="AK287" s="4">
        <v>1257.51</v>
      </c>
      <c r="AL287" s="3">
        <v>3.6217999999999999</v>
      </c>
      <c r="AM287" s="4">
        <v>1890.3</v>
      </c>
      <c r="AN287" s="3">
        <v>3.4788999999999999</v>
      </c>
      <c r="AO287" s="4">
        <v>2040.95</v>
      </c>
    </row>
    <row r="288" spans="1:41" x14ac:dyDescent="0.2">
      <c r="A288" s="1" t="s">
        <v>1014</v>
      </c>
      <c r="B288" s="1" t="s">
        <v>1015</v>
      </c>
      <c r="C288" s="1" t="s">
        <v>410</v>
      </c>
      <c r="D288" s="1" t="b">
        <v>0</v>
      </c>
      <c r="E288" s="1">
        <v>12</v>
      </c>
      <c r="F288" s="1">
        <v>0</v>
      </c>
      <c r="G288" s="1">
        <v>40826</v>
      </c>
      <c r="H288" s="1">
        <v>53508</v>
      </c>
      <c r="I288" s="1">
        <v>18280</v>
      </c>
      <c r="J288" s="1">
        <v>30295</v>
      </c>
      <c r="K288" s="2">
        <v>20.399999999999999</v>
      </c>
      <c r="L288" s="2">
        <v>32.5</v>
      </c>
      <c r="M288" s="1">
        <v>12</v>
      </c>
      <c r="N288" s="1">
        <v>14915</v>
      </c>
      <c r="O288" s="1">
        <v>19366</v>
      </c>
      <c r="P288" s="2">
        <v>20.399999999999999</v>
      </c>
      <c r="Q288" s="2">
        <v>32.5</v>
      </c>
      <c r="R288" s="2">
        <v>11.2</v>
      </c>
      <c r="S288" s="2">
        <v>6.8</v>
      </c>
      <c r="T288" s="3">
        <v>0</v>
      </c>
      <c r="U288" s="1">
        <v>99</v>
      </c>
      <c r="V288" s="3">
        <v>4.4984999999999999</v>
      </c>
      <c r="W288" s="3">
        <v>2.4702999999999999</v>
      </c>
      <c r="Z288" s="1">
        <v>22</v>
      </c>
      <c r="AA288" s="4">
        <v>26963.77</v>
      </c>
      <c r="AB288" s="3">
        <v>2.7010999999999998</v>
      </c>
      <c r="AC288" s="3">
        <v>3.4174000000000002</v>
      </c>
      <c r="AD288" s="3">
        <v>2.4516</v>
      </c>
      <c r="AE288" s="3">
        <v>2.1890999999999998</v>
      </c>
      <c r="AF288" s="3">
        <v>2.2275999999999998</v>
      </c>
      <c r="AG288" s="3">
        <v>3.2738999999999998</v>
      </c>
      <c r="AH288" s="3">
        <v>3.0301</v>
      </c>
      <c r="AI288" s="4">
        <v>898.36</v>
      </c>
      <c r="AJ288" s="3">
        <v>3.0348000000000002</v>
      </c>
      <c r="AK288" s="4">
        <v>898.71</v>
      </c>
      <c r="AL288" s="3">
        <v>2.7172999999999998</v>
      </c>
      <c r="AM288" s="4">
        <v>1068.8</v>
      </c>
      <c r="AN288" s="3">
        <v>2.6509</v>
      </c>
      <c r="AO288" s="4">
        <v>1097.78</v>
      </c>
    </row>
    <row r="289" spans="1:41" x14ac:dyDescent="0.2">
      <c r="A289" s="1" t="s">
        <v>1016</v>
      </c>
      <c r="B289" s="1" t="s">
        <v>1017</v>
      </c>
      <c r="C289" s="1" t="s">
        <v>410</v>
      </c>
      <c r="D289" s="1" t="b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2">
        <v>0</v>
      </c>
      <c r="L289" s="2">
        <v>0</v>
      </c>
      <c r="M289" s="1">
        <v>0</v>
      </c>
      <c r="N289" s="1">
        <v>0</v>
      </c>
      <c r="O289" s="1">
        <v>0</v>
      </c>
      <c r="P289" s="2">
        <v>0</v>
      </c>
      <c r="Q289" s="2">
        <v>0</v>
      </c>
      <c r="R289" s="2">
        <v>0</v>
      </c>
      <c r="S289" s="2">
        <v>4.2</v>
      </c>
      <c r="T289" s="3">
        <v>0</v>
      </c>
      <c r="U289" s="1">
        <v>999</v>
      </c>
      <c r="V289" s="3">
        <v>0</v>
      </c>
      <c r="W289" s="3">
        <v>2.4906999999999999</v>
      </c>
      <c r="Z289" s="1">
        <v>14</v>
      </c>
      <c r="AA289" s="4">
        <v>19832.66</v>
      </c>
      <c r="AB289" s="3">
        <v>2.2991000000000001</v>
      </c>
      <c r="AC289" s="3">
        <v>2.3445</v>
      </c>
      <c r="AD289" s="3">
        <v>2.226</v>
      </c>
      <c r="AE289" s="3">
        <v>2.5687000000000002</v>
      </c>
      <c r="AF289" s="3">
        <v>2.6139999999999999</v>
      </c>
      <c r="AG289" s="3">
        <v>2.464</v>
      </c>
      <c r="AH289" s="3">
        <v>2.5815999999999999</v>
      </c>
      <c r="AI289" s="4">
        <v>1566.37</v>
      </c>
      <c r="AJ289" s="3">
        <v>2.5242</v>
      </c>
      <c r="AK289" s="4">
        <v>1529.78</v>
      </c>
      <c r="AL289" s="3">
        <v>2.5154999999999998</v>
      </c>
      <c r="AM289" s="4">
        <v>1796.6</v>
      </c>
      <c r="AN289" s="3">
        <v>2.6728000000000001</v>
      </c>
      <c r="AO289" s="4">
        <v>1792.05</v>
      </c>
    </row>
    <row r="290" spans="1:41" x14ac:dyDescent="0.2">
      <c r="A290" s="1" t="s">
        <v>1018</v>
      </c>
      <c r="B290" s="1" t="s">
        <v>1019</v>
      </c>
      <c r="C290" s="1" t="s">
        <v>410</v>
      </c>
      <c r="D290" s="1" t="b">
        <v>0</v>
      </c>
      <c r="E290" s="1">
        <v>3</v>
      </c>
      <c r="F290" s="1">
        <v>0</v>
      </c>
      <c r="G290" s="1">
        <v>13790</v>
      </c>
      <c r="H290" s="1">
        <v>6794</v>
      </c>
      <c r="I290" s="1">
        <v>4556</v>
      </c>
      <c r="J290" s="1">
        <v>955</v>
      </c>
      <c r="K290" s="2">
        <v>3.3</v>
      </c>
      <c r="L290" s="2">
        <v>1.7</v>
      </c>
      <c r="M290" s="1">
        <v>3</v>
      </c>
      <c r="N290" s="1">
        <v>4556</v>
      </c>
      <c r="O290" s="1">
        <v>955</v>
      </c>
      <c r="P290" s="2">
        <v>3.3</v>
      </c>
      <c r="Q290" s="2">
        <v>1.7</v>
      </c>
      <c r="R290" s="2">
        <v>2.7</v>
      </c>
      <c r="S290" s="2">
        <v>1.9</v>
      </c>
      <c r="T290" s="3">
        <v>0</v>
      </c>
      <c r="U290" s="1">
        <v>999</v>
      </c>
      <c r="V290" s="3">
        <v>1.3741000000000001</v>
      </c>
      <c r="W290" s="3">
        <v>1.4296</v>
      </c>
      <c r="Z290" s="1">
        <v>7</v>
      </c>
      <c r="AA290" s="4">
        <v>10769.99</v>
      </c>
      <c r="AB290" s="3">
        <v>1.5447</v>
      </c>
      <c r="AC290" s="3">
        <v>1.2303999999999999</v>
      </c>
      <c r="AD290" s="3">
        <v>1.3079000000000001</v>
      </c>
      <c r="AE290" s="3">
        <v>1.4343999999999999</v>
      </c>
      <c r="AF290" s="3">
        <v>1.4596</v>
      </c>
      <c r="AG290" s="3">
        <v>1.5084</v>
      </c>
      <c r="AH290" s="3">
        <v>1.3295999999999999</v>
      </c>
      <c r="AI290" s="4">
        <v>1576.78</v>
      </c>
      <c r="AJ290" s="3">
        <v>1.2998000000000001</v>
      </c>
      <c r="AK290" s="4">
        <v>1539.67</v>
      </c>
      <c r="AL290" s="3">
        <v>1.5597000000000001</v>
      </c>
      <c r="AM290" s="4">
        <v>2116.5100000000002</v>
      </c>
      <c r="AN290" s="3">
        <v>1.5341</v>
      </c>
      <c r="AO290" s="4">
        <v>2273.6999999999998</v>
      </c>
    </row>
    <row r="291" spans="1:41" x14ac:dyDescent="0.2">
      <c r="A291" s="1" t="s">
        <v>1020</v>
      </c>
      <c r="B291" s="1" t="s">
        <v>1021</v>
      </c>
      <c r="C291" s="1" t="s">
        <v>407</v>
      </c>
      <c r="D291" s="1" t="b">
        <v>0</v>
      </c>
      <c r="E291" s="1">
        <v>23</v>
      </c>
      <c r="F291" s="1">
        <v>0</v>
      </c>
      <c r="G291" s="1">
        <v>8753</v>
      </c>
      <c r="H291" s="1">
        <v>4632</v>
      </c>
      <c r="I291" s="1">
        <v>3640</v>
      </c>
      <c r="J291" s="1">
        <v>2475</v>
      </c>
      <c r="K291" s="2">
        <v>2.2999999999999998</v>
      </c>
      <c r="L291" s="2">
        <v>3.6</v>
      </c>
      <c r="M291" s="1">
        <v>23</v>
      </c>
      <c r="N291" s="1">
        <v>3423</v>
      </c>
      <c r="O291" s="1">
        <v>1706</v>
      </c>
      <c r="P291" s="2">
        <v>2.2999999999999998</v>
      </c>
      <c r="Q291" s="2">
        <v>3.6</v>
      </c>
      <c r="R291" s="2">
        <v>1.6</v>
      </c>
      <c r="S291" s="2">
        <v>1.6</v>
      </c>
      <c r="T291" s="3">
        <v>0</v>
      </c>
      <c r="U291" s="1">
        <v>15</v>
      </c>
      <c r="V291" s="3">
        <v>1.0324</v>
      </c>
      <c r="W291" s="3">
        <v>1.0324</v>
      </c>
      <c r="Z291" s="1">
        <v>9</v>
      </c>
      <c r="AA291" s="4">
        <v>8441.5</v>
      </c>
      <c r="AB291" s="3">
        <v>1.0195000000000001</v>
      </c>
      <c r="AC291" s="3">
        <v>0.84870000000000001</v>
      </c>
      <c r="AD291" s="3">
        <v>0.78280000000000005</v>
      </c>
      <c r="AE291" s="3">
        <v>0.88849999999999996</v>
      </c>
      <c r="AF291" s="3">
        <v>0.88749999999999996</v>
      </c>
      <c r="AG291" s="3">
        <v>0.96619999999999995</v>
      </c>
      <c r="AH291" s="3">
        <v>0.93769999999999998</v>
      </c>
      <c r="AI291" s="4">
        <v>1439.09</v>
      </c>
      <c r="AJ291" s="3">
        <v>0.91710000000000003</v>
      </c>
      <c r="AK291" s="4">
        <v>1493.73</v>
      </c>
      <c r="AL291" s="3">
        <v>1.099</v>
      </c>
      <c r="AM291" s="4">
        <v>1420.33</v>
      </c>
      <c r="AN291" s="3">
        <v>1.1079000000000001</v>
      </c>
      <c r="AO291" s="4">
        <v>1949.9</v>
      </c>
    </row>
    <row r="292" spans="1:41" x14ac:dyDescent="0.2">
      <c r="A292" s="1" t="s">
        <v>1022</v>
      </c>
      <c r="B292" s="1" t="s">
        <v>1023</v>
      </c>
      <c r="C292" s="1" t="s">
        <v>410</v>
      </c>
      <c r="D292" s="1" t="b">
        <v>0</v>
      </c>
      <c r="E292" s="1">
        <v>1</v>
      </c>
      <c r="F292" s="1">
        <v>0</v>
      </c>
      <c r="G292" s="1">
        <v>4474</v>
      </c>
      <c r="H292" s="1">
        <v>0</v>
      </c>
      <c r="I292" s="1">
        <v>2174</v>
      </c>
      <c r="J292" s="1">
        <v>0</v>
      </c>
      <c r="K292" s="2">
        <v>3</v>
      </c>
      <c r="L292" s="2">
        <v>0</v>
      </c>
      <c r="M292" s="1">
        <v>1</v>
      </c>
      <c r="N292" s="1">
        <v>2174</v>
      </c>
      <c r="O292" s="1">
        <v>0</v>
      </c>
      <c r="P292" s="2">
        <v>3</v>
      </c>
      <c r="Q292" s="2">
        <v>0</v>
      </c>
      <c r="R292" s="2">
        <v>3</v>
      </c>
      <c r="S292" s="2">
        <v>1.4</v>
      </c>
      <c r="T292" s="3">
        <v>0</v>
      </c>
      <c r="U292" s="1">
        <v>999</v>
      </c>
      <c r="V292" s="3">
        <v>0.65569999999999995</v>
      </c>
      <c r="W292" s="3">
        <v>0.86880000000000002</v>
      </c>
      <c r="Z292" s="1">
        <v>6</v>
      </c>
      <c r="AA292" s="4">
        <v>5771.83</v>
      </c>
      <c r="AB292" s="3">
        <v>0.73040000000000005</v>
      </c>
      <c r="AC292" s="3">
        <v>0.77700000000000002</v>
      </c>
      <c r="AD292" s="3">
        <v>0.62960000000000005</v>
      </c>
      <c r="AE292" s="3">
        <v>0.61270000000000002</v>
      </c>
      <c r="AF292" s="3">
        <v>0.77100000000000002</v>
      </c>
      <c r="AG292" s="3">
        <v>0.89749999999999996</v>
      </c>
      <c r="AH292" s="3">
        <v>0.87519999999999998</v>
      </c>
      <c r="AI292" s="4">
        <v>1756.46</v>
      </c>
      <c r="AJ292" s="3">
        <v>0.85370000000000001</v>
      </c>
      <c r="AK292" s="4">
        <v>1711.34</v>
      </c>
      <c r="AL292" s="3">
        <v>0.89300000000000002</v>
      </c>
      <c r="AM292" s="4">
        <v>1864.31</v>
      </c>
      <c r="AN292" s="3">
        <v>0.93230000000000002</v>
      </c>
      <c r="AO292" s="4">
        <v>1875.25</v>
      </c>
    </row>
    <row r="293" spans="1:41" x14ac:dyDescent="0.2">
      <c r="A293" s="1" t="s">
        <v>1024</v>
      </c>
      <c r="B293" s="1" t="s">
        <v>1025</v>
      </c>
      <c r="C293" s="1" t="s">
        <v>410</v>
      </c>
      <c r="D293" s="1" t="b">
        <v>0</v>
      </c>
      <c r="E293" s="1">
        <v>8</v>
      </c>
      <c r="F293" s="1">
        <v>0</v>
      </c>
      <c r="G293" s="1">
        <v>32034</v>
      </c>
      <c r="H293" s="1">
        <v>24973</v>
      </c>
      <c r="I293" s="1">
        <v>10519</v>
      </c>
      <c r="J293" s="1">
        <v>6907</v>
      </c>
      <c r="K293" s="2">
        <v>8.4</v>
      </c>
      <c r="L293" s="2">
        <v>5.4</v>
      </c>
      <c r="M293" s="1">
        <v>8</v>
      </c>
      <c r="N293" s="1">
        <v>10075</v>
      </c>
      <c r="O293" s="1">
        <v>5834</v>
      </c>
      <c r="P293" s="2">
        <v>8.4</v>
      </c>
      <c r="Q293" s="2">
        <v>5.4</v>
      </c>
      <c r="R293" s="2">
        <v>6.6</v>
      </c>
      <c r="S293" s="2">
        <v>6.9</v>
      </c>
      <c r="T293" s="3">
        <v>0</v>
      </c>
      <c r="U293" s="1">
        <v>20</v>
      </c>
      <c r="V293" s="3">
        <v>3.0387</v>
      </c>
      <c r="W293" s="3">
        <v>4.0430999999999999</v>
      </c>
      <c r="Z293" s="1">
        <v>28</v>
      </c>
      <c r="AA293" s="4">
        <v>42796.71</v>
      </c>
      <c r="AB293" s="3">
        <v>4.7336999999999998</v>
      </c>
      <c r="AC293" s="3">
        <v>4.4843000000000002</v>
      </c>
      <c r="AD293" s="3">
        <v>4.2401</v>
      </c>
      <c r="AE293" s="3">
        <v>4.9176000000000002</v>
      </c>
      <c r="AF293" s="3">
        <v>5.0042999999999997</v>
      </c>
      <c r="AG293" s="3">
        <v>4.6496000000000004</v>
      </c>
      <c r="AH293" s="3">
        <v>4.694</v>
      </c>
      <c r="AI293" s="4">
        <v>1316.84</v>
      </c>
      <c r="AJ293" s="3">
        <v>1.7732000000000001</v>
      </c>
      <c r="AK293" s="4">
        <v>1004.56</v>
      </c>
      <c r="AL293" s="3">
        <v>3.6667000000000001</v>
      </c>
      <c r="AM293" s="4">
        <v>1442.24</v>
      </c>
      <c r="AN293" s="3">
        <v>4.3387000000000002</v>
      </c>
      <c r="AO293" s="4">
        <v>1770.69</v>
      </c>
    </row>
    <row r="294" spans="1:41" x14ac:dyDescent="0.2">
      <c r="A294" s="1" t="s">
        <v>1026</v>
      </c>
      <c r="B294" s="1" t="s">
        <v>1027</v>
      </c>
      <c r="C294" s="1" t="s">
        <v>410</v>
      </c>
      <c r="D294" s="1" t="b">
        <v>0</v>
      </c>
      <c r="E294" s="1">
        <v>1</v>
      </c>
      <c r="F294" s="1">
        <v>0</v>
      </c>
      <c r="G294" s="1">
        <v>9437</v>
      </c>
      <c r="H294" s="1">
        <v>0</v>
      </c>
      <c r="I294" s="1">
        <v>0</v>
      </c>
      <c r="J294" s="1">
        <v>0</v>
      </c>
      <c r="K294" s="2">
        <v>0</v>
      </c>
      <c r="L294" s="2">
        <v>0</v>
      </c>
      <c r="M294" s="1">
        <v>0</v>
      </c>
      <c r="N294" s="1">
        <v>0</v>
      </c>
      <c r="O294" s="1">
        <v>0</v>
      </c>
      <c r="P294" s="2">
        <v>0</v>
      </c>
      <c r="Q294" s="2">
        <v>0</v>
      </c>
      <c r="R294" s="2">
        <v>0</v>
      </c>
      <c r="S294" s="2">
        <v>3.7</v>
      </c>
      <c r="T294" s="3">
        <v>0</v>
      </c>
      <c r="U294" s="1">
        <v>999</v>
      </c>
      <c r="V294" s="3">
        <v>0</v>
      </c>
      <c r="W294" s="3">
        <v>2.3538999999999999</v>
      </c>
      <c r="Z294" s="1">
        <v>12</v>
      </c>
      <c r="AA294" s="4">
        <v>19432.12</v>
      </c>
      <c r="AB294" s="3">
        <v>2.1166</v>
      </c>
      <c r="AC294" s="3">
        <v>1.8238000000000001</v>
      </c>
      <c r="AD294" s="3">
        <v>1.327</v>
      </c>
      <c r="AE294" s="3">
        <v>2.1387999999999998</v>
      </c>
      <c r="AF294" s="3">
        <v>2.1999</v>
      </c>
      <c r="AG294" s="3">
        <v>1.6778</v>
      </c>
      <c r="AH294" s="3">
        <v>1.6554</v>
      </c>
      <c r="AI294" s="4">
        <v>1349.67</v>
      </c>
      <c r="AJ294" s="3">
        <v>1.6252</v>
      </c>
      <c r="AK294" s="4">
        <v>1323.52</v>
      </c>
      <c r="AL294" s="3">
        <v>2.9542000000000002</v>
      </c>
      <c r="AM294" s="4">
        <v>2290.77</v>
      </c>
      <c r="AN294" s="3">
        <v>2.5259999999999998</v>
      </c>
      <c r="AO294" s="4">
        <v>1922.49</v>
      </c>
    </row>
    <row r="295" spans="1:41" x14ac:dyDescent="0.2">
      <c r="A295" s="1" t="s">
        <v>1028</v>
      </c>
      <c r="B295" s="1" t="s">
        <v>1029</v>
      </c>
      <c r="C295" s="1" t="s">
        <v>407</v>
      </c>
      <c r="D295" s="1" t="b">
        <v>0</v>
      </c>
      <c r="E295" s="1">
        <v>197</v>
      </c>
      <c r="F295" s="1">
        <v>1</v>
      </c>
      <c r="G295" s="1">
        <v>6945</v>
      </c>
      <c r="H295" s="1">
        <v>5803</v>
      </c>
      <c r="I295" s="1">
        <v>3232</v>
      </c>
      <c r="J295" s="1">
        <v>2118</v>
      </c>
      <c r="K295" s="2">
        <v>4.2</v>
      </c>
      <c r="L295" s="2">
        <v>2.8</v>
      </c>
      <c r="M295" s="1">
        <v>197</v>
      </c>
      <c r="N295" s="1">
        <v>3157</v>
      </c>
      <c r="O295" s="1">
        <v>1828</v>
      </c>
      <c r="P295" s="2">
        <v>4.2</v>
      </c>
      <c r="Q295" s="2">
        <v>2.8</v>
      </c>
      <c r="R295" s="2">
        <v>3.4</v>
      </c>
      <c r="S295" s="2">
        <v>3.4</v>
      </c>
      <c r="T295" s="3">
        <v>0</v>
      </c>
      <c r="U295" s="1">
        <v>20</v>
      </c>
      <c r="V295" s="3">
        <v>0.95220000000000005</v>
      </c>
      <c r="W295" s="3">
        <v>0.95220000000000005</v>
      </c>
      <c r="Z295" s="1">
        <v>10</v>
      </c>
      <c r="AA295" s="4">
        <v>7340.92</v>
      </c>
      <c r="AB295" s="3">
        <v>1.1242000000000001</v>
      </c>
      <c r="AC295" s="3">
        <v>1.0548999999999999</v>
      </c>
      <c r="AD295" s="3">
        <v>1.0009999999999999</v>
      </c>
      <c r="AE295" s="3">
        <v>0.97450000000000003</v>
      </c>
      <c r="AF295" s="3">
        <v>1.0345</v>
      </c>
      <c r="AG295" s="3">
        <v>1.1082000000000001</v>
      </c>
      <c r="AH295" s="3">
        <v>1.2479</v>
      </c>
      <c r="AI295" s="4">
        <v>757.16</v>
      </c>
      <c r="AJ295" s="3">
        <v>1.2417</v>
      </c>
      <c r="AK295" s="4">
        <v>770.45</v>
      </c>
      <c r="AL295" s="3">
        <v>1.1066</v>
      </c>
      <c r="AM295" s="4">
        <v>811.71</v>
      </c>
      <c r="AN295" s="3">
        <v>1.0218</v>
      </c>
      <c r="AO295" s="4">
        <v>846.29</v>
      </c>
    </row>
    <row r="296" spans="1:41" x14ac:dyDescent="0.2">
      <c r="A296" s="1" t="s">
        <v>1030</v>
      </c>
      <c r="B296" s="1" t="s">
        <v>1031</v>
      </c>
      <c r="C296" s="1" t="s">
        <v>407</v>
      </c>
      <c r="D296" s="1" t="b">
        <v>0</v>
      </c>
      <c r="E296" s="1">
        <v>239</v>
      </c>
      <c r="F296" s="1">
        <v>5</v>
      </c>
      <c r="G296" s="1">
        <v>6297</v>
      </c>
      <c r="H296" s="1">
        <v>4332</v>
      </c>
      <c r="I296" s="1">
        <v>2922</v>
      </c>
      <c r="J296" s="1">
        <v>1614</v>
      </c>
      <c r="K296" s="2">
        <v>3.9</v>
      </c>
      <c r="L296" s="2">
        <v>2.6</v>
      </c>
      <c r="M296" s="1">
        <v>239</v>
      </c>
      <c r="N296" s="1">
        <v>2894</v>
      </c>
      <c r="O296" s="1">
        <v>1471</v>
      </c>
      <c r="P296" s="2">
        <v>3.9</v>
      </c>
      <c r="Q296" s="2">
        <v>2.6</v>
      </c>
      <c r="R296" s="2">
        <v>3.2</v>
      </c>
      <c r="S296" s="2">
        <v>3.2</v>
      </c>
      <c r="T296" s="3">
        <v>0</v>
      </c>
      <c r="U296" s="1">
        <v>15</v>
      </c>
      <c r="V296" s="3">
        <v>0.87280000000000002</v>
      </c>
      <c r="W296" s="3">
        <v>0.87280000000000002</v>
      </c>
      <c r="Z296" s="1">
        <v>9</v>
      </c>
      <c r="AA296" s="4">
        <v>6053.16</v>
      </c>
      <c r="AB296" s="3">
        <v>0.84160000000000001</v>
      </c>
      <c r="AC296" s="3">
        <v>0.77170000000000005</v>
      </c>
      <c r="AD296" s="3">
        <v>0.87990000000000002</v>
      </c>
      <c r="AE296" s="3">
        <v>0.78110000000000002</v>
      </c>
      <c r="AF296" s="3">
        <v>0.87350000000000005</v>
      </c>
      <c r="AG296" s="3">
        <v>0.95399999999999996</v>
      </c>
      <c r="AH296" s="3">
        <v>0.8044</v>
      </c>
      <c r="AI296" s="4">
        <v>723.68</v>
      </c>
      <c r="AJ296" s="3">
        <v>0.82099999999999995</v>
      </c>
      <c r="AK296" s="4">
        <v>737.77</v>
      </c>
      <c r="AL296" s="3">
        <v>0.94110000000000005</v>
      </c>
      <c r="AM296" s="4">
        <v>798.17</v>
      </c>
      <c r="AN296" s="3">
        <v>0.93659999999999999</v>
      </c>
      <c r="AO296" s="4">
        <v>824.21</v>
      </c>
    </row>
    <row r="297" spans="1:41" x14ac:dyDescent="0.2">
      <c r="A297" s="1" t="s">
        <v>1032</v>
      </c>
      <c r="B297" s="1" t="s">
        <v>1033</v>
      </c>
      <c r="C297" s="1" t="s">
        <v>407</v>
      </c>
      <c r="D297" s="1" t="b">
        <v>0</v>
      </c>
      <c r="E297" s="1">
        <v>205</v>
      </c>
      <c r="F297" s="1">
        <v>4</v>
      </c>
      <c r="G297" s="1">
        <v>6413</v>
      </c>
      <c r="H297" s="1">
        <v>7968</v>
      </c>
      <c r="I297" s="1">
        <v>3097</v>
      </c>
      <c r="J297" s="1">
        <v>3639</v>
      </c>
      <c r="K297" s="2">
        <v>3.9</v>
      </c>
      <c r="L297" s="2">
        <v>4.5</v>
      </c>
      <c r="M297" s="1">
        <v>205</v>
      </c>
      <c r="N297" s="1">
        <v>2845</v>
      </c>
      <c r="O297" s="1">
        <v>2132</v>
      </c>
      <c r="P297" s="2">
        <v>3.9</v>
      </c>
      <c r="Q297" s="2">
        <v>4.5</v>
      </c>
      <c r="R297" s="2">
        <v>2.8</v>
      </c>
      <c r="S297" s="2">
        <v>2.8</v>
      </c>
      <c r="T297" s="3">
        <v>0</v>
      </c>
      <c r="U297" s="1">
        <v>33</v>
      </c>
      <c r="V297" s="3">
        <v>0.85809999999999997</v>
      </c>
      <c r="W297" s="3">
        <v>0.85809999999999997</v>
      </c>
      <c r="Z297" s="1">
        <v>13</v>
      </c>
      <c r="AA297" s="4">
        <v>10156.66</v>
      </c>
      <c r="AB297" s="3">
        <v>1.0825</v>
      </c>
      <c r="AC297" s="3">
        <v>0.9869</v>
      </c>
      <c r="AD297" s="3">
        <v>1.0760000000000001</v>
      </c>
      <c r="AE297" s="3">
        <v>1.2281</v>
      </c>
      <c r="AF297" s="3">
        <v>1.1616</v>
      </c>
      <c r="AG297" s="3">
        <v>1.0766</v>
      </c>
      <c r="AH297" s="3">
        <v>1.0535000000000001</v>
      </c>
      <c r="AI297" s="4">
        <v>832.9</v>
      </c>
      <c r="AJ297" s="3">
        <v>1.0953999999999999</v>
      </c>
      <c r="AK297" s="4">
        <v>865.03</v>
      </c>
      <c r="AL297" s="3">
        <v>1.1431</v>
      </c>
      <c r="AM297" s="4">
        <v>912.46</v>
      </c>
      <c r="AN297" s="3">
        <v>0.92079999999999995</v>
      </c>
      <c r="AO297" s="4">
        <v>926.06</v>
      </c>
    </row>
    <row r="298" spans="1:41" x14ac:dyDescent="0.2">
      <c r="A298" s="1" t="s">
        <v>1034</v>
      </c>
      <c r="B298" s="1" t="s">
        <v>1035</v>
      </c>
      <c r="C298" s="1" t="s">
        <v>407</v>
      </c>
      <c r="D298" s="1" t="b">
        <v>0</v>
      </c>
      <c r="E298" s="1">
        <v>45</v>
      </c>
      <c r="F298" s="1">
        <v>1</v>
      </c>
      <c r="G298" s="1">
        <v>4716</v>
      </c>
      <c r="H298" s="1">
        <v>4163</v>
      </c>
      <c r="I298" s="1">
        <v>2161</v>
      </c>
      <c r="J298" s="1">
        <v>1548</v>
      </c>
      <c r="K298" s="2">
        <v>3</v>
      </c>
      <c r="L298" s="2">
        <v>2</v>
      </c>
      <c r="M298" s="1">
        <v>45</v>
      </c>
      <c r="N298" s="1">
        <v>2119</v>
      </c>
      <c r="O298" s="1">
        <v>1393</v>
      </c>
      <c r="P298" s="2">
        <v>3</v>
      </c>
      <c r="Q298" s="2">
        <v>2</v>
      </c>
      <c r="R298" s="2">
        <v>2.4</v>
      </c>
      <c r="S298" s="2">
        <v>2.4</v>
      </c>
      <c r="T298" s="3">
        <v>0</v>
      </c>
      <c r="U298" s="1">
        <v>25</v>
      </c>
      <c r="V298" s="3">
        <v>0.6391</v>
      </c>
      <c r="W298" s="3">
        <v>0.6391</v>
      </c>
      <c r="Z298" s="1">
        <v>7</v>
      </c>
      <c r="AA298" s="4">
        <v>5164.12</v>
      </c>
      <c r="AB298" s="3">
        <v>0.68669999999999998</v>
      </c>
      <c r="AC298" s="3">
        <v>0.62090000000000001</v>
      </c>
      <c r="AD298" s="3">
        <v>0.56820000000000004</v>
      </c>
      <c r="AE298" s="3">
        <v>0.62629999999999997</v>
      </c>
      <c r="AF298" s="3">
        <v>0.55910000000000004</v>
      </c>
      <c r="AG298" s="3">
        <v>0.53620000000000001</v>
      </c>
      <c r="AH298" s="3">
        <v>0.78539999999999999</v>
      </c>
      <c r="AI298" s="4">
        <v>931.41</v>
      </c>
      <c r="AJ298" s="3">
        <v>0.66500000000000004</v>
      </c>
      <c r="AK298" s="4">
        <v>866.5</v>
      </c>
      <c r="AL298" s="3">
        <v>0.71870000000000001</v>
      </c>
      <c r="AM298" s="4">
        <v>750.21</v>
      </c>
      <c r="AN298" s="3">
        <v>0.68579999999999997</v>
      </c>
      <c r="AO298" s="4">
        <v>804.67</v>
      </c>
    </row>
    <row r="299" spans="1:41" x14ac:dyDescent="0.2">
      <c r="A299" s="1" t="s">
        <v>1036</v>
      </c>
      <c r="B299" s="1" t="s">
        <v>1037</v>
      </c>
      <c r="C299" s="1" t="s">
        <v>407</v>
      </c>
      <c r="D299" s="1" t="b">
        <v>0</v>
      </c>
      <c r="E299" s="1">
        <v>407</v>
      </c>
      <c r="F299" s="1">
        <v>10</v>
      </c>
      <c r="G299" s="1">
        <v>2816</v>
      </c>
      <c r="H299" s="1">
        <v>2125</v>
      </c>
      <c r="I299" s="1">
        <v>1486</v>
      </c>
      <c r="J299" s="1">
        <v>1006</v>
      </c>
      <c r="K299" s="2">
        <v>2.4</v>
      </c>
      <c r="L299" s="2">
        <v>1.7</v>
      </c>
      <c r="M299" s="1">
        <v>407</v>
      </c>
      <c r="N299" s="1">
        <v>1454</v>
      </c>
      <c r="O299" s="1">
        <v>834</v>
      </c>
      <c r="P299" s="2">
        <v>2.4</v>
      </c>
      <c r="Q299" s="2">
        <v>1.7</v>
      </c>
      <c r="R299" s="2">
        <v>2</v>
      </c>
      <c r="S299" s="2">
        <v>2</v>
      </c>
      <c r="T299" s="3">
        <v>0</v>
      </c>
      <c r="U299" s="1">
        <v>19</v>
      </c>
      <c r="V299" s="3">
        <v>0.4385</v>
      </c>
      <c r="W299" s="3">
        <v>0.4385</v>
      </c>
      <c r="Z299" s="1">
        <v>6</v>
      </c>
      <c r="AA299" s="4">
        <v>3437.64</v>
      </c>
      <c r="AB299" s="3">
        <v>0.54069999999999996</v>
      </c>
      <c r="AC299" s="3">
        <v>0.53920000000000001</v>
      </c>
      <c r="AD299" s="3">
        <v>0.56710000000000005</v>
      </c>
      <c r="AE299" s="3">
        <v>0.57110000000000005</v>
      </c>
      <c r="AF299" s="3">
        <v>0.52270000000000005</v>
      </c>
      <c r="AG299" s="3">
        <v>0.50119999999999998</v>
      </c>
      <c r="AH299" s="3">
        <v>0.57489999999999997</v>
      </c>
      <c r="AI299" s="4">
        <v>652.14</v>
      </c>
      <c r="AJ299" s="3">
        <v>0.57730000000000004</v>
      </c>
      <c r="AK299" s="4">
        <v>654.11</v>
      </c>
      <c r="AL299" s="3">
        <v>0.52359999999999995</v>
      </c>
      <c r="AM299" s="4">
        <v>645.92999999999995</v>
      </c>
      <c r="AN299" s="3">
        <v>0.47060000000000002</v>
      </c>
      <c r="AO299" s="4">
        <v>662.6</v>
      </c>
    </row>
    <row r="300" spans="1:41" x14ac:dyDescent="0.2">
      <c r="A300" s="1" t="s">
        <v>1038</v>
      </c>
      <c r="B300" s="1" t="s">
        <v>1039</v>
      </c>
      <c r="C300" s="1" t="s">
        <v>410</v>
      </c>
      <c r="D300" s="1" t="b">
        <v>0</v>
      </c>
      <c r="E300" s="1">
        <v>12</v>
      </c>
      <c r="F300" s="1">
        <v>0</v>
      </c>
      <c r="G300" s="1">
        <v>7012</v>
      </c>
      <c r="H300" s="1">
        <v>10566</v>
      </c>
      <c r="I300" s="1">
        <v>3340</v>
      </c>
      <c r="J300" s="1">
        <v>4455</v>
      </c>
      <c r="K300" s="2">
        <v>3.2</v>
      </c>
      <c r="L300" s="2">
        <v>2.8</v>
      </c>
      <c r="M300" s="1">
        <v>12</v>
      </c>
      <c r="N300" s="1">
        <v>2863</v>
      </c>
      <c r="O300" s="1">
        <v>2943</v>
      </c>
      <c r="P300" s="2">
        <v>3.2</v>
      </c>
      <c r="Q300" s="2">
        <v>2.8</v>
      </c>
      <c r="R300" s="2">
        <v>2.5</v>
      </c>
      <c r="S300" s="2">
        <v>3.7</v>
      </c>
      <c r="T300" s="3">
        <v>0</v>
      </c>
      <c r="U300" s="1">
        <v>62</v>
      </c>
      <c r="V300" s="3">
        <v>0.86350000000000005</v>
      </c>
      <c r="W300" s="3">
        <v>1.4178999999999999</v>
      </c>
      <c r="Z300" s="1">
        <v>14</v>
      </c>
      <c r="AA300" s="4">
        <v>18785.82</v>
      </c>
      <c r="AB300" s="3">
        <v>1.0182</v>
      </c>
      <c r="AC300" s="3">
        <v>1.2914000000000001</v>
      </c>
      <c r="AD300" s="3">
        <v>1.0155000000000001</v>
      </c>
      <c r="AE300" s="3">
        <v>1.4713000000000001</v>
      </c>
      <c r="AF300" s="3">
        <v>1.8680000000000001</v>
      </c>
      <c r="AG300" s="3">
        <v>0.64049999999999996</v>
      </c>
      <c r="AH300" s="3">
        <v>1.0981000000000001</v>
      </c>
      <c r="AI300" s="4">
        <v>987.91</v>
      </c>
      <c r="AJ300" s="3">
        <v>1.0346</v>
      </c>
      <c r="AK300" s="4">
        <v>962.92</v>
      </c>
      <c r="AL300" s="3">
        <v>0.7147</v>
      </c>
      <c r="AM300" s="4">
        <v>625.71</v>
      </c>
      <c r="AN300" s="3">
        <v>1.5215000000000001</v>
      </c>
      <c r="AO300" s="4">
        <v>1157.98</v>
      </c>
    </row>
    <row r="301" spans="1:41" x14ac:dyDescent="0.2">
      <c r="A301" s="1" t="s">
        <v>1040</v>
      </c>
      <c r="B301" s="1" t="s">
        <v>1041</v>
      </c>
      <c r="C301" s="1" t="s">
        <v>410</v>
      </c>
      <c r="D301" s="1" t="b">
        <v>0</v>
      </c>
      <c r="E301" s="1">
        <v>15</v>
      </c>
      <c r="F301" s="1">
        <v>2</v>
      </c>
      <c r="G301" s="1">
        <v>7217</v>
      </c>
      <c r="H301" s="1">
        <v>6646</v>
      </c>
      <c r="I301" s="1">
        <v>3317</v>
      </c>
      <c r="J301" s="1">
        <v>2398</v>
      </c>
      <c r="K301" s="2">
        <v>3.9</v>
      </c>
      <c r="L301" s="2">
        <v>2.9</v>
      </c>
      <c r="M301" s="1">
        <v>15</v>
      </c>
      <c r="N301" s="1">
        <v>3309</v>
      </c>
      <c r="O301" s="1">
        <v>2383</v>
      </c>
      <c r="P301" s="2">
        <v>3.9</v>
      </c>
      <c r="Q301" s="2">
        <v>2.9</v>
      </c>
      <c r="R301" s="2">
        <v>3</v>
      </c>
      <c r="S301" s="2">
        <v>4</v>
      </c>
      <c r="T301" s="3">
        <v>0</v>
      </c>
      <c r="U301" s="1">
        <v>30</v>
      </c>
      <c r="V301" s="3">
        <v>0.998</v>
      </c>
      <c r="W301" s="3">
        <v>1.3788</v>
      </c>
      <c r="Z301" s="1">
        <v>14</v>
      </c>
      <c r="AA301" s="4">
        <v>13436.97</v>
      </c>
      <c r="AB301" s="3">
        <v>1.2279</v>
      </c>
      <c r="AC301" s="3">
        <v>1.4616</v>
      </c>
      <c r="AD301" s="3">
        <v>1.3258000000000001</v>
      </c>
      <c r="AE301" s="3">
        <v>1.2766999999999999</v>
      </c>
      <c r="AF301" s="3">
        <v>1.2990999999999999</v>
      </c>
      <c r="AG301" s="3">
        <v>1.6069</v>
      </c>
      <c r="AH301" s="3">
        <v>1.3721000000000001</v>
      </c>
      <c r="AI301" s="4">
        <v>778.22</v>
      </c>
      <c r="AJ301" s="3">
        <v>1.3446</v>
      </c>
      <c r="AK301" s="4">
        <v>778.67</v>
      </c>
      <c r="AL301" s="3">
        <v>1.5651999999999999</v>
      </c>
      <c r="AM301" s="4">
        <v>1036.0899999999999</v>
      </c>
      <c r="AN301" s="3">
        <v>1.4796</v>
      </c>
      <c r="AO301" s="4">
        <v>1041.6400000000001</v>
      </c>
    </row>
    <row r="302" spans="1:41" x14ac:dyDescent="0.2">
      <c r="A302" s="1" t="s">
        <v>1042</v>
      </c>
      <c r="B302" s="1" t="s">
        <v>1043</v>
      </c>
      <c r="C302" s="1" t="s">
        <v>407</v>
      </c>
      <c r="D302" s="1" t="b">
        <v>0</v>
      </c>
      <c r="E302" s="1">
        <v>10</v>
      </c>
      <c r="F302" s="1">
        <v>0</v>
      </c>
      <c r="G302" s="1">
        <v>5329</v>
      </c>
      <c r="H302" s="1">
        <v>2969</v>
      </c>
      <c r="I302" s="1">
        <v>2006</v>
      </c>
      <c r="J302" s="1">
        <v>717</v>
      </c>
      <c r="K302" s="2">
        <v>2.8</v>
      </c>
      <c r="L302" s="2">
        <v>1.4</v>
      </c>
      <c r="M302" s="1">
        <v>10</v>
      </c>
      <c r="N302" s="1">
        <v>2039</v>
      </c>
      <c r="O302" s="1">
        <v>770</v>
      </c>
      <c r="P302" s="2">
        <v>2.8</v>
      </c>
      <c r="Q302" s="2">
        <v>1.4</v>
      </c>
      <c r="R302" s="2">
        <v>2.4</v>
      </c>
      <c r="S302" s="2">
        <v>2.4</v>
      </c>
      <c r="T302" s="3">
        <v>0</v>
      </c>
      <c r="U302" s="1">
        <v>8</v>
      </c>
      <c r="V302" s="3">
        <v>0.61499999999999999</v>
      </c>
      <c r="W302" s="3">
        <v>0.61499999999999999</v>
      </c>
      <c r="Z302" s="1">
        <v>6</v>
      </c>
      <c r="AA302" s="4">
        <v>3396.98</v>
      </c>
      <c r="AB302" s="3">
        <v>0.75560000000000005</v>
      </c>
      <c r="AC302" s="3">
        <v>0.75849999999999995</v>
      </c>
      <c r="AD302" s="3">
        <v>0.59560000000000002</v>
      </c>
      <c r="AE302" s="3">
        <v>0.56879999999999997</v>
      </c>
      <c r="AF302" s="3">
        <v>0.57889999999999997</v>
      </c>
      <c r="AG302" s="3">
        <v>0.78600000000000003</v>
      </c>
      <c r="AH302" s="3">
        <v>0.79</v>
      </c>
      <c r="AI302" s="4">
        <v>824.44</v>
      </c>
      <c r="AJ302" s="3">
        <v>0.66820000000000002</v>
      </c>
      <c r="AK302" s="4">
        <v>725.55</v>
      </c>
      <c r="AL302" s="3">
        <v>0.74380000000000002</v>
      </c>
      <c r="AM302" s="4">
        <v>1009.34</v>
      </c>
      <c r="AN302" s="3">
        <v>0.66</v>
      </c>
      <c r="AO302" s="4">
        <v>774.4</v>
      </c>
    </row>
    <row r="303" spans="1:41" x14ac:dyDescent="0.2">
      <c r="A303" s="1" t="s">
        <v>1044</v>
      </c>
      <c r="B303" s="1" t="s">
        <v>1045</v>
      </c>
      <c r="C303" s="1" t="s">
        <v>410</v>
      </c>
      <c r="D303" s="1" t="b">
        <v>0</v>
      </c>
      <c r="E303" s="1">
        <v>3</v>
      </c>
      <c r="F303" s="1">
        <v>0</v>
      </c>
      <c r="G303" s="1">
        <v>118899</v>
      </c>
      <c r="H303" s="1">
        <v>35264</v>
      </c>
      <c r="I303" s="1">
        <v>41248</v>
      </c>
      <c r="J303" s="1">
        <v>14270</v>
      </c>
      <c r="K303" s="2">
        <v>13.7</v>
      </c>
      <c r="L303" s="2">
        <v>5.2</v>
      </c>
      <c r="M303" s="1">
        <v>3</v>
      </c>
      <c r="N303" s="1">
        <v>41248</v>
      </c>
      <c r="O303" s="1">
        <v>14270</v>
      </c>
      <c r="P303" s="2">
        <v>13.7</v>
      </c>
      <c r="Q303" s="2">
        <v>5.2</v>
      </c>
      <c r="R303" s="2">
        <v>12.8</v>
      </c>
      <c r="S303" s="2">
        <v>8.5</v>
      </c>
      <c r="T303" s="3">
        <v>0</v>
      </c>
      <c r="U303" s="1">
        <v>999</v>
      </c>
      <c r="V303" s="3">
        <v>12.4407</v>
      </c>
      <c r="W303" s="3">
        <v>10.1684</v>
      </c>
      <c r="Z303" s="1">
        <v>27</v>
      </c>
      <c r="AA303" s="4">
        <v>68117.119999999995</v>
      </c>
      <c r="AB303" s="3">
        <v>12.093999999999999</v>
      </c>
      <c r="AC303" s="3">
        <v>12.989100000000001</v>
      </c>
      <c r="AD303" s="3">
        <v>12.6663</v>
      </c>
      <c r="AE303" s="3">
        <v>13.5021</v>
      </c>
      <c r="AF303" s="3">
        <v>13.74</v>
      </c>
      <c r="AG303" s="3">
        <v>13.283300000000001</v>
      </c>
      <c r="AH303" s="3">
        <v>12.1815</v>
      </c>
      <c r="AI303" s="4">
        <v>2176.8200000000002</v>
      </c>
      <c r="AJ303" s="3">
        <v>11.8797</v>
      </c>
      <c r="AK303" s="4">
        <v>2120.4499999999998</v>
      </c>
      <c r="AL303" s="3">
        <v>10.885400000000001</v>
      </c>
      <c r="AM303" s="4">
        <v>3211.19</v>
      </c>
      <c r="AN303" s="3">
        <v>10.9117</v>
      </c>
      <c r="AO303" s="4">
        <v>3614.98</v>
      </c>
    </row>
    <row r="304" spans="1:41" x14ac:dyDescent="0.2">
      <c r="A304" s="1" t="s">
        <v>1046</v>
      </c>
      <c r="B304" s="1" t="s">
        <v>1047</v>
      </c>
      <c r="C304" s="1" t="s">
        <v>410</v>
      </c>
      <c r="D304" s="1" t="b">
        <v>0</v>
      </c>
      <c r="E304" s="1">
        <v>11</v>
      </c>
      <c r="F304" s="1">
        <v>0</v>
      </c>
      <c r="G304" s="1">
        <v>31122</v>
      </c>
      <c r="H304" s="1">
        <v>16207</v>
      </c>
      <c r="I304" s="1">
        <v>11496</v>
      </c>
      <c r="J304" s="1">
        <v>6824</v>
      </c>
      <c r="K304" s="2">
        <v>8.1</v>
      </c>
      <c r="L304" s="2">
        <v>4</v>
      </c>
      <c r="M304" s="1">
        <v>11</v>
      </c>
      <c r="N304" s="1">
        <v>11306</v>
      </c>
      <c r="O304" s="1">
        <v>6412</v>
      </c>
      <c r="P304" s="2">
        <v>8.1</v>
      </c>
      <c r="Q304" s="2">
        <v>4</v>
      </c>
      <c r="R304" s="2">
        <v>7.2</v>
      </c>
      <c r="S304" s="2">
        <v>6.6</v>
      </c>
      <c r="T304" s="3">
        <v>0</v>
      </c>
      <c r="U304" s="1">
        <v>19</v>
      </c>
      <c r="V304" s="3">
        <v>3.41</v>
      </c>
      <c r="W304" s="3">
        <v>3.7404999999999999</v>
      </c>
      <c r="Z304" s="1">
        <v>19</v>
      </c>
      <c r="AA304" s="4">
        <v>32620.47</v>
      </c>
      <c r="AB304" s="3">
        <v>3.1507000000000001</v>
      </c>
      <c r="AC304" s="3">
        <v>4.1565000000000003</v>
      </c>
      <c r="AD304" s="3">
        <v>3.4710000000000001</v>
      </c>
      <c r="AE304" s="3">
        <v>2.6972999999999998</v>
      </c>
      <c r="AF304" s="3">
        <v>3.9218000000000002</v>
      </c>
      <c r="AG304" s="3">
        <v>4.2759999999999998</v>
      </c>
      <c r="AH304" s="3">
        <v>3.7273000000000001</v>
      </c>
      <c r="AI304" s="4">
        <v>1185.92</v>
      </c>
      <c r="AJ304" s="3">
        <v>2.3666</v>
      </c>
      <c r="AK304" s="4">
        <v>963.65</v>
      </c>
      <c r="AL304" s="3">
        <v>3.9539</v>
      </c>
      <c r="AM304" s="4">
        <v>1532.98</v>
      </c>
      <c r="AN304" s="3">
        <v>4.0138999999999996</v>
      </c>
      <c r="AO304" s="4">
        <v>1712.6</v>
      </c>
    </row>
    <row r="305" spans="1:41" x14ac:dyDescent="0.2">
      <c r="A305" s="1" t="s">
        <v>1048</v>
      </c>
      <c r="B305" s="1" t="s">
        <v>1049</v>
      </c>
      <c r="C305" s="1" t="s">
        <v>407</v>
      </c>
      <c r="D305" s="1" t="b">
        <v>0</v>
      </c>
      <c r="E305" s="1">
        <v>22</v>
      </c>
      <c r="F305" s="1">
        <v>3</v>
      </c>
      <c r="G305" s="1">
        <v>24335</v>
      </c>
      <c r="H305" s="1">
        <v>11822</v>
      </c>
      <c r="I305" s="1">
        <v>8597</v>
      </c>
      <c r="J305" s="1">
        <v>4571</v>
      </c>
      <c r="K305" s="2">
        <v>6.5</v>
      </c>
      <c r="L305" s="2">
        <v>2.2999999999999998</v>
      </c>
      <c r="M305" s="1">
        <v>22</v>
      </c>
      <c r="N305" s="1">
        <v>8498</v>
      </c>
      <c r="O305" s="1">
        <v>4245</v>
      </c>
      <c r="P305" s="2">
        <v>6.5</v>
      </c>
      <c r="Q305" s="2">
        <v>2.2999999999999998</v>
      </c>
      <c r="R305" s="2">
        <v>6.1</v>
      </c>
      <c r="S305" s="2">
        <v>6.1</v>
      </c>
      <c r="T305" s="3">
        <v>0</v>
      </c>
      <c r="U305" s="1">
        <v>15</v>
      </c>
      <c r="V305" s="3">
        <v>2.5630999999999999</v>
      </c>
      <c r="W305" s="3">
        <v>2.5630999999999999</v>
      </c>
      <c r="Z305" s="1">
        <v>11</v>
      </c>
      <c r="AA305" s="4">
        <v>17464.740000000002</v>
      </c>
      <c r="AB305" s="3">
        <v>2.9651000000000001</v>
      </c>
      <c r="AC305" s="3">
        <v>2.7290000000000001</v>
      </c>
      <c r="AD305" s="3">
        <v>2.2397999999999998</v>
      </c>
      <c r="AE305" s="3">
        <v>3.3328000000000002</v>
      </c>
      <c r="AF305" s="3">
        <v>2.5085000000000002</v>
      </c>
      <c r="AG305" s="3">
        <v>2.4346999999999999</v>
      </c>
      <c r="AH305" s="3">
        <v>2.6520999999999999</v>
      </c>
      <c r="AI305" s="4">
        <v>1134.32</v>
      </c>
      <c r="AJ305" s="3">
        <v>2.6107</v>
      </c>
      <c r="AK305" s="4">
        <v>1153.1300000000001</v>
      </c>
      <c r="AL305" s="3">
        <v>2.6496</v>
      </c>
      <c r="AM305" s="4">
        <v>1178.8499999999999</v>
      </c>
      <c r="AN305" s="3">
        <v>2.7505000000000002</v>
      </c>
      <c r="AO305" s="4">
        <v>1269.74</v>
      </c>
    </row>
    <row r="306" spans="1:41" x14ac:dyDescent="0.2">
      <c r="A306" s="1" t="s">
        <v>1050</v>
      </c>
      <c r="B306" s="1" t="s">
        <v>1051</v>
      </c>
      <c r="C306" s="1" t="s">
        <v>410</v>
      </c>
      <c r="D306" s="1" t="b">
        <v>0</v>
      </c>
      <c r="E306" s="1">
        <v>14</v>
      </c>
      <c r="F306" s="1">
        <v>0</v>
      </c>
      <c r="G306" s="1">
        <v>14526</v>
      </c>
      <c r="H306" s="1">
        <v>7602</v>
      </c>
      <c r="I306" s="1">
        <v>4695</v>
      </c>
      <c r="J306" s="1">
        <v>2940</v>
      </c>
      <c r="K306" s="2">
        <v>4.5999999999999996</v>
      </c>
      <c r="L306" s="2">
        <v>3.8</v>
      </c>
      <c r="M306" s="1">
        <v>14</v>
      </c>
      <c r="N306" s="1">
        <v>4488</v>
      </c>
      <c r="O306" s="1">
        <v>2374</v>
      </c>
      <c r="P306" s="2">
        <v>4.5999999999999996</v>
      </c>
      <c r="Q306" s="2">
        <v>3.8</v>
      </c>
      <c r="R306" s="2">
        <v>3.7</v>
      </c>
      <c r="S306" s="2">
        <v>3.3</v>
      </c>
      <c r="T306" s="3">
        <v>0</v>
      </c>
      <c r="U306" s="1">
        <v>16</v>
      </c>
      <c r="V306" s="3">
        <v>1.3535999999999999</v>
      </c>
      <c r="W306" s="3">
        <v>1.8581000000000001</v>
      </c>
      <c r="Z306" s="1">
        <v>8</v>
      </c>
      <c r="AA306" s="4">
        <v>11889.03</v>
      </c>
      <c r="AB306" s="3">
        <v>1.6798999999999999</v>
      </c>
      <c r="AC306" s="3">
        <v>1.3505</v>
      </c>
      <c r="AD306" s="3">
        <v>1.6334</v>
      </c>
      <c r="AE306" s="3">
        <v>1.4862</v>
      </c>
      <c r="AF306" s="3">
        <v>1.5689</v>
      </c>
      <c r="AG306" s="3">
        <v>1.8741000000000001</v>
      </c>
      <c r="AH306" s="3">
        <v>1.6893</v>
      </c>
      <c r="AI306" s="4">
        <v>1224.27</v>
      </c>
      <c r="AJ306" s="3">
        <v>1.5608</v>
      </c>
      <c r="AK306" s="4">
        <v>1232.56</v>
      </c>
      <c r="AL306" s="3">
        <v>1.5876999999999999</v>
      </c>
      <c r="AM306" s="4">
        <v>1164.5999999999999</v>
      </c>
      <c r="AN306" s="3">
        <v>1.9939</v>
      </c>
      <c r="AO306" s="4">
        <v>1701.46</v>
      </c>
    </row>
    <row r="307" spans="1:41" x14ac:dyDescent="0.2">
      <c r="A307" s="1" t="s">
        <v>1052</v>
      </c>
      <c r="B307" s="1" t="s">
        <v>1053</v>
      </c>
      <c r="C307" s="1" t="s">
        <v>410</v>
      </c>
      <c r="D307" s="1" t="b">
        <v>0</v>
      </c>
      <c r="E307" s="1">
        <v>1</v>
      </c>
      <c r="F307" s="1">
        <v>0</v>
      </c>
      <c r="G307" s="1">
        <v>25526</v>
      </c>
      <c r="H307" s="1">
        <v>0</v>
      </c>
      <c r="I307" s="1">
        <v>11426</v>
      </c>
      <c r="J307" s="1">
        <v>0</v>
      </c>
      <c r="K307" s="2">
        <v>18</v>
      </c>
      <c r="L307" s="2">
        <v>0</v>
      </c>
      <c r="M307" s="1">
        <v>1</v>
      </c>
      <c r="N307" s="1">
        <v>11426</v>
      </c>
      <c r="O307" s="1">
        <v>0</v>
      </c>
      <c r="P307" s="2">
        <v>18</v>
      </c>
      <c r="Q307" s="2">
        <v>0</v>
      </c>
      <c r="R307" s="2">
        <v>18</v>
      </c>
      <c r="S307" s="2">
        <v>3.2</v>
      </c>
      <c r="T307" s="3">
        <v>0</v>
      </c>
      <c r="U307" s="1">
        <v>999</v>
      </c>
      <c r="V307" s="3">
        <v>3.4462000000000002</v>
      </c>
      <c r="W307" s="3">
        <v>1.5901000000000001</v>
      </c>
      <c r="Z307" s="1">
        <v>14</v>
      </c>
      <c r="AA307" s="4">
        <v>16770.73</v>
      </c>
      <c r="AB307" s="3">
        <v>2.2951999999999999</v>
      </c>
      <c r="AC307" s="3">
        <v>1.4907999999999999</v>
      </c>
      <c r="AD307" s="3">
        <v>1.3153999999999999</v>
      </c>
      <c r="AE307" s="3">
        <v>1.2839</v>
      </c>
      <c r="AF307" s="3">
        <v>1.3065</v>
      </c>
      <c r="AG307" s="3">
        <v>1.8968</v>
      </c>
      <c r="AH307" s="3">
        <v>1.7083999999999999</v>
      </c>
      <c r="AI307" s="4">
        <v>968.96</v>
      </c>
      <c r="AJ307" s="3">
        <v>1.7053</v>
      </c>
      <c r="AK307" s="4">
        <v>966.09</v>
      </c>
      <c r="AL307" s="3">
        <v>1.7192000000000001</v>
      </c>
      <c r="AM307" s="4">
        <v>1296.0899999999999</v>
      </c>
      <c r="AN307" s="3">
        <v>1.7062999999999999</v>
      </c>
      <c r="AO307" s="4">
        <v>1501.54</v>
      </c>
    </row>
    <row r="308" spans="1:41" x14ac:dyDescent="0.2">
      <c r="A308" s="1" t="s">
        <v>1054</v>
      </c>
      <c r="B308" s="1" t="s">
        <v>1055</v>
      </c>
      <c r="C308" s="1" t="s">
        <v>410</v>
      </c>
      <c r="D308" s="1" t="b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2">
        <v>0</v>
      </c>
      <c r="L308" s="2">
        <v>0</v>
      </c>
      <c r="M308" s="1">
        <v>0</v>
      </c>
      <c r="N308" s="1">
        <v>0</v>
      </c>
      <c r="O308" s="1">
        <v>0</v>
      </c>
      <c r="P308" s="2">
        <v>0</v>
      </c>
      <c r="Q308" s="2">
        <v>0</v>
      </c>
      <c r="R308" s="2">
        <v>0</v>
      </c>
      <c r="S308" s="2">
        <v>2</v>
      </c>
      <c r="T308" s="3">
        <v>0</v>
      </c>
      <c r="U308" s="1">
        <v>999</v>
      </c>
      <c r="V308" s="3">
        <v>0</v>
      </c>
      <c r="W308" s="3">
        <v>1.0629</v>
      </c>
      <c r="Z308" s="1">
        <v>6</v>
      </c>
      <c r="AA308" s="4">
        <v>7113.3</v>
      </c>
      <c r="AB308" s="3">
        <v>1.5764</v>
      </c>
      <c r="AC308" s="3">
        <v>0.87839999999999996</v>
      </c>
      <c r="AD308" s="3">
        <v>0.83760000000000001</v>
      </c>
      <c r="AE308" s="3">
        <v>0.96840000000000004</v>
      </c>
      <c r="AF308" s="3">
        <v>0.98550000000000004</v>
      </c>
      <c r="AG308" s="3">
        <v>1.1577999999999999</v>
      </c>
      <c r="AH308" s="3">
        <v>0.98550000000000004</v>
      </c>
      <c r="AI308" s="4">
        <v>1071.32</v>
      </c>
      <c r="AJ308" s="3">
        <v>0.96630000000000005</v>
      </c>
      <c r="AK308" s="4">
        <v>1049.24</v>
      </c>
      <c r="AL308" s="3">
        <v>1.0687</v>
      </c>
      <c r="AM308" s="4">
        <v>1450.23</v>
      </c>
      <c r="AN308" s="3">
        <v>1.1406000000000001</v>
      </c>
      <c r="AO308" s="4">
        <v>1605.96</v>
      </c>
    </row>
    <row r="309" spans="1:41" x14ac:dyDescent="0.2">
      <c r="A309" s="1" t="s">
        <v>1056</v>
      </c>
      <c r="B309" s="1" t="s">
        <v>1057</v>
      </c>
      <c r="C309" s="1" t="s">
        <v>410</v>
      </c>
      <c r="D309" s="1" t="b">
        <v>0</v>
      </c>
      <c r="E309" s="1">
        <v>6</v>
      </c>
      <c r="F309" s="1">
        <v>1</v>
      </c>
      <c r="G309" s="1">
        <v>15907</v>
      </c>
      <c r="H309" s="1">
        <v>11683</v>
      </c>
      <c r="I309" s="1">
        <v>6525</v>
      </c>
      <c r="J309" s="1">
        <v>5410</v>
      </c>
      <c r="K309" s="2">
        <v>4.5</v>
      </c>
      <c r="L309" s="2">
        <v>4.0999999999999996</v>
      </c>
      <c r="M309" s="1">
        <v>6</v>
      </c>
      <c r="N309" s="1">
        <v>6525</v>
      </c>
      <c r="O309" s="1">
        <v>5410</v>
      </c>
      <c r="P309" s="2">
        <v>4.5</v>
      </c>
      <c r="Q309" s="2">
        <v>4.0999999999999996</v>
      </c>
      <c r="R309" s="2">
        <v>2.9</v>
      </c>
      <c r="S309" s="2">
        <v>3.9</v>
      </c>
      <c r="T309" s="3">
        <v>0</v>
      </c>
      <c r="U309" s="1">
        <v>40</v>
      </c>
      <c r="V309" s="3">
        <v>1.968</v>
      </c>
      <c r="W309" s="3">
        <v>2.2873000000000001</v>
      </c>
      <c r="Z309" s="1">
        <v>20</v>
      </c>
      <c r="AA309" s="4">
        <v>31638.53</v>
      </c>
      <c r="AB309" s="3">
        <v>1.3387</v>
      </c>
      <c r="AC309" s="3">
        <v>2.2786</v>
      </c>
      <c r="AD309" s="3">
        <v>1.9591000000000001</v>
      </c>
      <c r="AE309" s="3">
        <v>1.9801</v>
      </c>
      <c r="AF309" s="3">
        <v>1.2159</v>
      </c>
      <c r="AG309" s="3">
        <v>2.2700999999999998</v>
      </c>
      <c r="AH309" s="3">
        <v>2.0857000000000001</v>
      </c>
      <c r="AI309" s="4">
        <v>1236.73</v>
      </c>
      <c r="AJ309" s="3">
        <v>2.0657000000000001</v>
      </c>
      <c r="AK309" s="4">
        <v>1223.46</v>
      </c>
      <c r="AL309" s="3">
        <v>2.3479999999999999</v>
      </c>
      <c r="AM309" s="4">
        <v>1517.26</v>
      </c>
      <c r="AN309" s="3">
        <v>2.4544999999999999</v>
      </c>
      <c r="AO309" s="4">
        <v>1772.27</v>
      </c>
    </row>
    <row r="310" spans="1:41" x14ac:dyDescent="0.2">
      <c r="A310" s="1" t="s">
        <v>1058</v>
      </c>
      <c r="B310" s="1" t="s">
        <v>1059</v>
      </c>
      <c r="C310" s="1" t="s">
        <v>410</v>
      </c>
      <c r="D310" s="1" t="b">
        <v>0</v>
      </c>
      <c r="E310" s="1">
        <v>6</v>
      </c>
      <c r="F310" s="1">
        <v>0</v>
      </c>
      <c r="G310" s="1">
        <v>10882</v>
      </c>
      <c r="H310" s="1">
        <v>4016</v>
      </c>
      <c r="I310" s="1">
        <v>3276</v>
      </c>
      <c r="J310" s="1">
        <v>1501</v>
      </c>
      <c r="K310" s="2">
        <v>2</v>
      </c>
      <c r="L310" s="2">
        <v>1</v>
      </c>
      <c r="M310" s="1">
        <v>6</v>
      </c>
      <c r="N310" s="1">
        <v>3246</v>
      </c>
      <c r="O310" s="1">
        <v>1440</v>
      </c>
      <c r="P310" s="2">
        <v>2</v>
      </c>
      <c r="Q310" s="2">
        <v>1</v>
      </c>
      <c r="R310" s="2">
        <v>1.8</v>
      </c>
      <c r="S310" s="2">
        <v>2.1</v>
      </c>
      <c r="T310" s="3">
        <v>0</v>
      </c>
      <c r="U310" s="1">
        <v>12</v>
      </c>
      <c r="V310" s="3">
        <v>0.97899999999999998</v>
      </c>
      <c r="W310" s="3">
        <v>1.4692000000000001</v>
      </c>
      <c r="Z310" s="1">
        <v>6</v>
      </c>
      <c r="AA310" s="4">
        <v>10538.98</v>
      </c>
      <c r="AB310" s="3">
        <v>1.0787</v>
      </c>
      <c r="AC310" s="3">
        <v>1.2178</v>
      </c>
      <c r="AD310" s="3">
        <v>1.0571999999999999</v>
      </c>
      <c r="AE310" s="3">
        <v>1.3482000000000001</v>
      </c>
      <c r="AF310" s="3">
        <v>1.2159</v>
      </c>
      <c r="AG310" s="3">
        <v>1.2786</v>
      </c>
      <c r="AH310" s="3">
        <v>1.3081</v>
      </c>
      <c r="AI310" s="4">
        <v>1365.13</v>
      </c>
      <c r="AJ310" s="3">
        <v>0.98760000000000003</v>
      </c>
      <c r="AK310" s="4">
        <v>1118.99</v>
      </c>
      <c r="AL310" s="3">
        <v>1.4404999999999999</v>
      </c>
      <c r="AM310" s="4">
        <v>1777.05</v>
      </c>
      <c r="AN310" s="3">
        <v>1.5766</v>
      </c>
      <c r="AO310" s="4">
        <v>2114.15</v>
      </c>
    </row>
    <row r="311" spans="1:41" x14ac:dyDescent="0.2">
      <c r="A311" s="1" t="s">
        <v>1060</v>
      </c>
      <c r="B311" s="1" t="s">
        <v>1061</v>
      </c>
      <c r="C311" s="1" t="s">
        <v>410</v>
      </c>
      <c r="D311" s="1" t="b">
        <v>0</v>
      </c>
      <c r="E311" s="1">
        <v>6</v>
      </c>
      <c r="F311" s="1">
        <v>0</v>
      </c>
      <c r="G311" s="1">
        <v>9629</v>
      </c>
      <c r="H311" s="1">
        <v>6281</v>
      </c>
      <c r="I311" s="1">
        <v>3624</v>
      </c>
      <c r="J311" s="1">
        <v>1976</v>
      </c>
      <c r="K311" s="2">
        <v>3.7</v>
      </c>
      <c r="L311" s="2">
        <v>3.1</v>
      </c>
      <c r="M311" s="1">
        <v>6</v>
      </c>
      <c r="N311" s="1">
        <v>3546</v>
      </c>
      <c r="O311" s="1">
        <v>1808</v>
      </c>
      <c r="P311" s="2">
        <v>3.7</v>
      </c>
      <c r="Q311" s="2">
        <v>3.1</v>
      </c>
      <c r="R311" s="2">
        <v>2.6</v>
      </c>
      <c r="S311" s="2">
        <v>2.5</v>
      </c>
      <c r="T311" s="3">
        <v>0</v>
      </c>
      <c r="U311" s="1">
        <v>15</v>
      </c>
      <c r="V311" s="3">
        <v>1.0694999999999999</v>
      </c>
      <c r="W311" s="3">
        <v>1.4084000000000001</v>
      </c>
      <c r="Z311" s="1">
        <v>9</v>
      </c>
      <c r="AA311" s="4">
        <v>11304.97</v>
      </c>
      <c r="AB311" s="3">
        <v>1.4961</v>
      </c>
      <c r="AC311" s="3">
        <v>0.92100000000000004</v>
      </c>
      <c r="AD311" s="3">
        <v>1.4842</v>
      </c>
      <c r="AE311" s="3">
        <v>1.2118</v>
      </c>
      <c r="AF311" s="3">
        <v>1.0112000000000001</v>
      </c>
      <c r="AG311" s="3">
        <v>1.1137999999999999</v>
      </c>
      <c r="AH311" s="3">
        <v>1.4306000000000001</v>
      </c>
      <c r="AI311" s="4">
        <v>1166.3900000000001</v>
      </c>
      <c r="AJ311" s="3">
        <v>1.3573</v>
      </c>
      <c r="AK311" s="4">
        <v>1179.04</v>
      </c>
      <c r="AL311" s="3">
        <v>1.3053999999999999</v>
      </c>
      <c r="AM311" s="4">
        <v>1221.67</v>
      </c>
      <c r="AN311" s="3">
        <v>1.5114000000000001</v>
      </c>
      <c r="AO311" s="4">
        <v>1702.44</v>
      </c>
    </row>
    <row r="312" spans="1:41" x14ac:dyDescent="0.2">
      <c r="A312" s="1" t="s">
        <v>1062</v>
      </c>
      <c r="B312" s="1" t="s">
        <v>1063</v>
      </c>
      <c r="C312" s="1" t="s">
        <v>407</v>
      </c>
      <c r="D312" s="1" t="b">
        <v>0</v>
      </c>
      <c r="E312" s="1">
        <v>12</v>
      </c>
      <c r="F312" s="1">
        <v>0</v>
      </c>
      <c r="G312" s="1">
        <v>5887</v>
      </c>
      <c r="H312" s="1">
        <v>2768</v>
      </c>
      <c r="I312" s="1">
        <v>2526</v>
      </c>
      <c r="J312" s="1">
        <v>756</v>
      </c>
      <c r="K312" s="2">
        <v>1.6</v>
      </c>
      <c r="L312" s="2">
        <v>0.9</v>
      </c>
      <c r="M312" s="1">
        <v>12</v>
      </c>
      <c r="N312" s="1">
        <v>2517</v>
      </c>
      <c r="O312" s="1">
        <v>738</v>
      </c>
      <c r="P312" s="2">
        <v>1.6</v>
      </c>
      <c r="Q312" s="2">
        <v>0.9</v>
      </c>
      <c r="R312" s="2">
        <v>1.5</v>
      </c>
      <c r="S312" s="2">
        <v>1.5</v>
      </c>
      <c r="T312" s="3">
        <v>0</v>
      </c>
      <c r="U312" s="1">
        <v>5</v>
      </c>
      <c r="V312" s="3">
        <v>0.7591</v>
      </c>
      <c r="W312" s="3">
        <v>0.7591</v>
      </c>
      <c r="Z312" s="1">
        <v>3</v>
      </c>
      <c r="AA312" s="4">
        <v>3992.64</v>
      </c>
      <c r="AB312" s="3">
        <v>0.92479999999999996</v>
      </c>
      <c r="AC312" s="3">
        <v>0.88770000000000004</v>
      </c>
      <c r="AD312" s="3">
        <v>0.9143</v>
      </c>
      <c r="AE312" s="3">
        <v>0.86860000000000004</v>
      </c>
      <c r="AF312" s="3">
        <v>0.88649999999999995</v>
      </c>
      <c r="AG312" s="3">
        <v>0.90710000000000002</v>
      </c>
      <c r="AH312" s="3">
        <v>1.0174000000000001</v>
      </c>
      <c r="AI312" s="4">
        <v>1474.66</v>
      </c>
      <c r="AJ312" s="3">
        <v>1.0557000000000001</v>
      </c>
      <c r="AK312" s="4">
        <v>1528.42</v>
      </c>
      <c r="AL312" s="3">
        <v>1.1071</v>
      </c>
      <c r="AM312" s="4">
        <v>1877.92</v>
      </c>
      <c r="AN312" s="3">
        <v>0.81459999999999999</v>
      </c>
      <c r="AO312" s="4">
        <v>1529.28</v>
      </c>
    </row>
    <row r="313" spans="1:41" x14ac:dyDescent="0.2">
      <c r="A313" s="1" t="s">
        <v>1064</v>
      </c>
      <c r="B313" s="1" t="s">
        <v>1065</v>
      </c>
      <c r="C313" s="1" t="s">
        <v>410</v>
      </c>
      <c r="D313" s="1" t="b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2">
        <v>0</v>
      </c>
      <c r="L313" s="2">
        <v>0</v>
      </c>
      <c r="M313" s="1">
        <v>0</v>
      </c>
      <c r="N313" s="1">
        <v>0</v>
      </c>
      <c r="O313" s="1">
        <v>0</v>
      </c>
      <c r="P313" s="2">
        <v>0</v>
      </c>
      <c r="Q313" s="2">
        <v>0</v>
      </c>
      <c r="R313" s="2">
        <v>0</v>
      </c>
      <c r="S313" s="2">
        <v>2.2999999999999998</v>
      </c>
      <c r="T313" s="3">
        <v>0</v>
      </c>
      <c r="U313" s="1">
        <v>999</v>
      </c>
      <c r="V313" s="3">
        <v>0</v>
      </c>
      <c r="W313" s="3">
        <v>1.3627</v>
      </c>
      <c r="Z313" s="1">
        <v>9</v>
      </c>
      <c r="AA313" s="4">
        <v>11342.35</v>
      </c>
      <c r="AB313" s="3">
        <v>1.3789</v>
      </c>
      <c r="AC313" s="3">
        <v>1.2850999999999999</v>
      </c>
      <c r="AD313" s="3">
        <v>1.0479000000000001</v>
      </c>
      <c r="AE313" s="3">
        <v>1.5375000000000001</v>
      </c>
      <c r="AF313" s="3">
        <v>1.6887000000000001</v>
      </c>
      <c r="AG313" s="3">
        <v>1.7474000000000001</v>
      </c>
      <c r="AH313" s="3">
        <v>1.4177</v>
      </c>
      <c r="AI313" s="4">
        <v>1275.44</v>
      </c>
      <c r="AJ313" s="3">
        <v>1.3718999999999999</v>
      </c>
      <c r="AK313" s="4">
        <v>1276.8499999999999</v>
      </c>
      <c r="AL313" s="3">
        <v>1.5221</v>
      </c>
      <c r="AM313" s="4">
        <v>1588.84</v>
      </c>
      <c r="AN313" s="3">
        <v>1.4622999999999999</v>
      </c>
      <c r="AO313" s="4">
        <v>1790.36</v>
      </c>
    </row>
    <row r="314" spans="1:41" x14ac:dyDescent="0.2">
      <c r="A314" s="1" t="s">
        <v>1066</v>
      </c>
      <c r="B314" s="1" t="s">
        <v>1067</v>
      </c>
      <c r="C314" s="1" t="s">
        <v>410</v>
      </c>
      <c r="D314" s="1" t="b">
        <v>0</v>
      </c>
      <c r="E314" s="1">
        <v>2</v>
      </c>
      <c r="F314" s="1">
        <v>0</v>
      </c>
      <c r="G314" s="1">
        <v>14974</v>
      </c>
      <c r="H314" s="1">
        <v>651</v>
      </c>
      <c r="I314" s="1">
        <v>5505</v>
      </c>
      <c r="J314" s="1">
        <v>510</v>
      </c>
      <c r="K314" s="2">
        <v>3.5</v>
      </c>
      <c r="L314" s="2">
        <v>0.5</v>
      </c>
      <c r="M314" s="1">
        <v>2</v>
      </c>
      <c r="N314" s="1">
        <v>5505</v>
      </c>
      <c r="O314" s="1">
        <v>510</v>
      </c>
      <c r="P314" s="2">
        <v>3.5</v>
      </c>
      <c r="Q314" s="2">
        <v>0.5</v>
      </c>
      <c r="R314" s="2">
        <v>3.5</v>
      </c>
      <c r="S314" s="2">
        <v>2.2000000000000002</v>
      </c>
      <c r="T314" s="3">
        <v>0</v>
      </c>
      <c r="U314" s="1">
        <v>999</v>
      </c>
      <c r="V314" s="3">
        <v>1.6603000000000001</v>
      </c>
      <c r="W314" s="3">
        <v>1.3627</v>
      </c>
      <c r="Z314" s="1">
        <v>7</v>
      </c>
      <c r="AA314" s="4">
        <v>8451.02</v>
      </c>
      <c r="AB314" s="3">
        <v>0.87670000000000003</v>
      </c>
      <c r="AC314" s="3">
        <v>0.73409999999999997</v>
      </c>
      <c r="AD314" s="3">
        <v>0.91890000000000005</v>
      </c>
      <c r="AE314" s="3">
        <v>0.90380000000000005</v>
      </c>
      <c r="AF314" s="3">
        <v>0.91979999999999995</v>
      </c>
      <c r="AG314" s="3">
        <v>1.0790999999999999</v>
      </c>
      <c r="AH314" s="3">
        <v>1.1992</v>
      </c>
      <c r="AI314" s="4">
        <v>1564.36</v>
      </c>
      <c r="AJ314" s="3">
        <v>1.1767000000000001</v>
      </c>
      <c r="AK314" s="4">
        <v>1533.24</v>
      </c>
      <c r="AL314" s="3">
        <v>1.5221</v>
      </c>
      <c r="AM314" s="4">
        <v>1721.24</v>
      </c>
      <c r="AN314" s="3">
        <v>1.4622999999999999</v>
      </c>
      <c r="AO314" s="4">
        <v>1871.74</v>
      </c>
    </row>
    <row r="315" spans="1:41" x14ac:dyDescent="0.2">
      <c r="A315" s="1" t="s">
        <v>1453</v>
      </c>
      <c r="B315" s="1" t="s">
        <v>1454</v>
      </c>
      <c r="C315" s="1" t="s">
        <v>611</v>
      </c>
      <c r="D315" s="1" t="b">
        <v>0</v>
      </c>
      <c r="E315" s="1">
        <v>1</v>
      </c>
      <c r="F315" s="1">
        <v>0</v>
      </c>
      <c r="G315" s="1">
        <v>2879</v>
      </c>
      <c r="H315" s="1">
        <v>0</v>
      </c>
      <c r="I315" s="1">
        <v>0</v>
      </c>
      <c r="J315" s="1">
        <v>0</v>
      </c>
      <c r="K315" s="2">
        <v>0</v>
      </c>
      <c r="L315" s="2">
        <v>0</v>
      </c>
      <c r="M315" s="1">
        <v>0</v>
      </c>
      <c r="N315" s="1">
        <v>0</v>
      </c>
      <c r="O315" s="1">
        <v>0</v>
      </c>
      <c r="P315" s="2">
        <v>0</v>
      </c>
      <c r="Q315" s="2">
        <v>0</v>
      </c>
      <c r="R315" s="2">
        <v>0</v>
      </c>
      <c r="S315" s="2">
        <v>2.2999999999999998</v>
      </c>
      <c r="T315" s="3">
        <v>0</v>
      </c>
      <c r="U315" s="1">
        <v>999</v>
      </c>
      <c r="V315" s="3">
        <v>0</v>
      </c>
      <c r="W315" s="3">
        <v>0.56059999999999999</v>
      </c>
      <c r="Z315" s="1">
        <v>10</v>
      </c>
      <c r="AA315" s="4">
        <v>3516.2</v>
      </c>
      <c r="AB315" s="3">
        <v>0.63180000000000003</v>
      </c>
      <c r="AC315" s="3">
        <v>0.69159999999999999</v>
      </c>
      <c r="AD315" s="3">
        <v>0.55930000000000002</v>
      </c>
      <c r="AE315" s="3">
        <v>0.81850000000000001</v>
      </c>
      <c r="AF315" s="3">
        <v>0.89690000000000003</v>
      </c>
      <c r="AG315" s="3">
        <v>1.0004</v>
      </c>
      <c r="AH315" s="3">
        <v>0.99639999999999995</v>
      </c>
      <c r="AI315" s="4">
        <v>1529.18</v>
      </c>
      <c r="AJ315" s="3">
        <v>1.0112000000000001</v>
      </c>
      <c r="AK315" s="4">
        <v>1646.99</v>
      </c>
      <c r="AL315" s="3">
        <v>1.2424999999999999</v>
      </c>
      <c r="AM315" s="4">
        <v>1466.15</v>
      </c>
      <c r="AN315" s="3">
        <v>0.60160000000000002</v>
      </c>
      <c r="AO315" s="4">
        <v>736.57</v>
      </c>
    </row>
    <row r="316" spans="1:41" x14ac:dyDescent="0.2">
      <c r="A316" s="1" t="s">
        <v>1455</v>
      </c>
      <c r="B316" s="1" t="s">
        <v>1456</v>
      </c>
      <c r="C316" s="1" t="s">
        <v>407</v>
      </c>
      <c r="D316" s="1" t="b">
        <v>0</v>
      </c>
      <c r="E316" s="1">
        <v>38</v>
      </c>
      <c r="F316" s="1">
        <v>0</v>
      </c>
      <c r="G316" s="1">
        <v>24513</v>
      </c>
      <c r="H316" s="1">
        <v>13481</v>
      </c>
      <c r="I316" s="1">
        <v>8614</v>
      </c>
      <c r="J316" s="1">
        <v>4350</v>
      </c>
      <c r="K316" s="2">
        <v>7.4</v>
      </c>
      <c r="L316" s="2">
        <v>4.0999999999999996</v>
      </c>
      <c r="M316" s="1">
        <v>38</v>
      </c>
      <c r="N316" s="1">
        <v>8507</v>
      </c>
      <c r="O316" s="1">
        <v>4089</v>
      </c>
      <c r="P316" s="2">
        <v>7.4</v>
      </c>
      <c r="Q316" s="2">
        <v>4.0999999999999996</v>
      </c>
      <c r="R316" s="2">
        <v>5.9</v>
      </c>
      <c r="S316" s="2">
        <v>5.9</v>
      </c>
      <c r="T316" s="3">
        <v>0</v>
      </c>
      <c r="U316" s="1">
        <v>14</v>
      </c>
      <c r="V316" s="3">
        <v>2.5657999999999999</v>
      </c>
      <c r="W316" s="3">
        <v>2.5657999999999999</v>
      </c>
      <c r="Z316" s="1">
        <v>15</v>
      </c>
      <c r="AA316" s="4">
        <v>17053</v>
      </c>
      <c r="AB316" s="3">
        <v>4.8087999999999997</v>
      </c>
      <c r="AC316" s="3">
        <v>2.8969</v>
      </c>
      <c r="AD316" s="3">
        <v>1.9717</v>
      </c>
      <c r="AE316" s="3">
        <v>2.8858999999999999</v>
      </c>
      <c r="AF316" s="3">
        <v>2.9308999999999998</v>
      </c>
      <c r="AG316" s="3">
        <v>3.0708000000000002</v>
      </c>
      <c r="AH316" s="3">
        <v>2.5895000000000001</v>
      </c>
      <c r="AI316" s="4">
        <v>1039.3900000000001</v>
      </c>
      <c r="AJ316" s="3">
        <v>2.3955000000000002</v>
      </c>
      <c r="AK316" s="4">
        <v>1058.08</v>
      </c>
      <c r="AL316" s="3">
        <v>2.5324</v>
      </c>
      <c r="AM316" s="4">
        <v>1205.78</v>
      </c>
      <c r="AN316" s="3">
        <v>2.7534000000000001</v>
      </c>
      <c r="AO316" s="4">
        <v>1314.17</v>
      </c>
    </row>
    <row r="317" spans="1:41" x14ac:dyDescent="0.2">
      <c r="A317" s="1" t="s">
        <v>1457</v>
      </c>
      <c r="B317" s="1" t="s">
        <v>1458</v>
      </c>
      <c r="C317" s="1" t="s">
        <v>407</v>
      </c>
      <c r="D317" s="1" t="b">
        <v>0</v>
      </c>
      <c r="E317" s="1">
        <v>58</v>
      </c>
      <c r="F317" s="1">
        <v>3</v>
      </c>
      <c r="G317" s="1">
        <v>15885</v>
      </c>
      <c r="H317" s="1">
        <v>17248</v>
      </c>
      <c r="I317" s="1">
        <v>6525</v>
      </c>
      <c r="J317" s="1">
        <v>6695</v>
      </c>
      <c r="K317" s="2">
        <v>5.6</v>
      </c>
      <c r="L317" s="2">
        <v>4.5</v>
      </c>
      <c r="M317" s="1">
        <v>58</v>
      </c>
      <c r="N317" s="1">
        <v>6131</v>
      </c>
      <c r="O317" s="1">
        <v>4983</v>
      </c>
      <c r="P317" s="2">
        <v>5.6</v>
      </c>
      <c r="Q317" s="2">
        <v>4.5</v>
      </c>
      <c r="R317" s="2">
        <v>4.3</v>
      </c>
      <c r="S317" s="2">
        <v>4.3</v>
      </c>
      <c r="T317" s="3">
        <v>0</v>
      </c>
      <c r="U317" s="1">
        <v>39</v>
      </c>
      <c r="V317" s="3">
        <v>1.8491</v>
      </c>
      <c r="W317" s="3">
        <v>1.8491</v>
      </c>
      <c r="Z317" s="1">
        <v>14</v>
      </c>
      <c r="AA317" s="4">
        <v>19513.3</v>
      </c>
      <c r="AB317" s="3">
        <v>1.1779999999999999</v>
      </c>
      <c r="AC317" s="3">
        <v>1.4353</v>
      </c>
      <c r="AD317" s="3">
        <v>1.8010999999999999</v>
      </c>
      <c r="AE317" s="3">
        <v>2.0903</v>
      </c>
      <c r="AF317" s="3">
        <v>1.6395999999999999</v>
      </c>
      <c r="AG317" s="3">
        <v>1.9305000000000001</v>
      </c>
      <c r="AH317" s="3">
        <v>1.9219999999999999</v>
      </c>
      <c r="AI317" s="4">
        <v>946.13</v>
      </c>
      <c r="AJ317" s="3">
        <v>1.6365000000000001</v>
      </c>
      <c r="AK317" s="4">
        <v>1015.41</v>
      </c>
      <c r="AL317" s="3">
        <v>1.7118</v>
      </c>
      <c r="AM317" s="4">
        <v>1032.4100000000001</v>
      </c>
      <c r="AN317" s="3">
        <v>1.9843</v>
      </c>
      <c r="AO317" s="4">
        <v>1299.49</v>
      </c>
    </row>
    <row r="318" spans="1:41" x14ac:dyDescent="0.2">
      <c r="A318" s="1" t="s">
        <v>1459</v>
      </c>
      <c r="B318" s="1" t="s">
        <v>1460</v>
      </c>
      <c r="C318" s="1" t="s">
        <v>410</v>
      </c>
      <c r="D318" s="1" t="b">
        <v>0</v>
      </c>
      <c r="E318" s="1">
        <v>1</v>
      </c>
      <c r="F318" s="1">
        <v>0</v>
      </c>
      <c r="G318" s="1">
        <v>27622</v>
      </c>
      <c r="H318" s="1">
        <v>0</v>
      </c>
      <c r="I318" s="1">
        <v>0</v>
      </c>
      <c r="J318" s="1">
        <v>0</v>
      </c>
      <c r="K318" s="2">
        <v>0</v>
      </c>
      <c r="L318" s="2">
        <v>0</v>
      </c>
      <c r="M318" s="1">
        <v>0</v>
      </c>
      <c r="N318" s="1">
        <v>0</v>
      </c>
      <c r="O318" s="1">
        <v>0</v>
      </c>
      <c r="P318" s="2">
        <v>0</v>
      </c>
      <c r="Q318" s="2">
        <v>0</v>
      </c>
      <c r="R318" s="2">
        <v>0</v>
      </c>
      <c r="S318" s="2">
        <v>2.2000000000000002</v>
      </c>
      <c r="T318" s="3">
        <v>0</v>
      </c>
      <c r="U318" s="1">
        <v>999</v>
      </c>
      <c r="V318" s="3">
        <v>0</v>
      </c>
      <c r="W318" s="3">
        <v>1.2221</v>
      </c>
      <c r="Z318" s="1">
        <v>8</v>
      </c>
      <c r="AA318" s="4">
        <v>9470.9</v>
      </c>
      <c r="AB318" s="3">
        <v>0.81479999999999997</v>
      </c>
      <c r="AC318" s="3">
        <v>0.80359999999999998</v>
      </c>
      <c r="AD318" s="3">
        <v>0.65749999999999997</v>
      </c>
      <c r="AE318" s="3">
        <v>0.93710000000000004</v>
      </c>
      <c r="AF318" s="3">
        <v>1.2149000000000001</v>
      </c>
      <c r="AG318" s="3">
        <v>0.42449999999999999</v>
      </c>
      <c r="AH318" s="3">
        <v>1.6153999999999999</v>
      </c>
      <c r="AI318" s="4">
        <v>1080.6600000000001</v>
      </c>
      <c r="AJ318" s="3">
        <v>1.7033</v>
      </c>
      <c r="AK318" s="4">
        <v>1138.1500000000001</v>
      </c>
      <c r="AL318" s="3">
        <v>1.7334000000000001</v>
      </c>
      <c r="AM318" s="4">
        <v>2240.21</v>
      </c>
      <c r="AN318" s="3">
        <v>1.3113999999999999</v>
      </c>
      <c r="AO318" s="4">
        <v>1678.59</v>
      </c>
    </row>
    <row r="319" spans="1:41" x14ac:dyDescent="0.2">
      <c r="A319" s="1" t="s">
        <v>1461</v>
      </c>
      <c r="B319" s="1" t="s">
        <v>1462</v>
      </c>
      <c r="C319" s="1" t="s">
        <v>410</v>
      </c>
      <c r="D319" s="1" t="b">
        <v>0</v>
      </c>
      <c r="E319" s="1">
        <v>3</v>
      </c>
      <c r="F319" s="1">
        <v>0</v>
      </c>
      <c r="G319" s="1">
        <v>13555</v>
      </c>
      <c r="H319" s="1">
        <v>959</v>
      </c>
      <c r="I319" s="1">
        <v>6764</v>
      </c>
      <c r="J319" s="1">
        <v>1056</v>
      </c>
      <c r="K319" s="2">
        <v>8</v>
      </c>
      <c r="L319" s="2">
        <v>4.2</v>
      </c>
      <c r="M319" s="1">
        <v>3</v>
      </c>
      <c r="N319" s="1">
        <v>6764</v>
      </c>
      <c r="O319" s="1">
        <v>1056</v>
      </c>
      <c r="P319" s="2">
        <v>8</v>
      </c>
      <c r="Q319" s="2">
        <v>4.2</v>
      </c>
      <c r="R319" s="2">
        <v>7</v>
      </c>
      <c r="S319" s="2">
        <v>4</v>
      </c>
      <c r="T319" s="3">
        <v>0</v>
      </c>
      <c r="U319" s="1">
        <v>999</v>
      </c>
      <c r="V319" s="3">
        <v>2.0400999999999998</v>
      </c>
      <c r="W319" s="3">
        <v>1.4103000000000001</v>
      </c>
      <c r="Z319" s="1">
        <v>14</v>
      </c>
      <c r="AA319" s="4">
        <v>13085.13</v>
      </c>
      <c r="AB319" s="3">
        <v>3.6097000000000001</v>
      </c>
      <c r="AC319" s="3">
        <v>1.3992</v>
      </c>
      <c r="AD319" s="3">
        <v>1.2411000000000001</v>
      </c>
      <c r="AE319" s="3">
        <v>1.1741999999999999</v>
      </c>
      <c r="AF319" s="3">
        <v>1.2408999999999999</v>
      </c>
      <c r="AG319" s="3">
        <v>1.8322000000000001</v>
      </c>
      <c r="AH319" s="3">
        <v>1.4774</v>
      </c>
      <c r="AI319" s="4">
        <v>837.94</v>
      </c>
      <c r="AJ319" s="3">
        <v>1.4355</v>
      </c>
      <c r="AK319" s="4">
        <v>831.31</v>
      </c>
      <c r="AL319" s="3">
        <v>1.5029999999999999</v>
      </c>
      <c r="AM319" s="4">
        <v>994.91</v>
      </c>
      <c r="AN319" s="3">
        <v>1.5134000000000001</v>
      </c>
      <c r="AO319" s="4">
        <v>1065.43</v>
      </c>
    </row>
    <row r="320" spans="1:41" x14ac:dyDescent="0.2">
      <c r="A320" s="1" t="s">
        <v>1463</v>
      </c>
      <c r="B320" s="1" t="s">
        <v>1464</v>
      </c>
      <c r="C320" s="1" t="s">
        <v>611</v>
      </c>
      <c r="D320" s="1" t="b">
        <v>0</v>
      </c>
      <c r="E320" s="1">
        <v>1</v>
      </c>
      <c r="F320" s="1">
        <v>0</v>
      </c>
      <c r="G320" s="1">
        <v>1122</v>
      </c>
      <c r="H320" s="1">
        <v>0</v>
      </c>
      <c r="I320" s="1">
        <v>685</v>
      </c>
      <c r="J320" s="1">
        <v>0</v>
      </c>
      <c r="K320" s="2">
        <v>1</v>
      </c>
      <c r="L320" s="2">
        <v>0</v>
      </c>
      <c r="M320" s="1">
        <v>1</v>
      </c>
      <c r="N320" s="1">
        <v>685</v>
      </c>
      <c r="O320" s="1">
        <v>0</v>
      </c>
      <c r="P320" s="2">
        <v>1</v>
      </c>
      <c r="Q320" s="2">
        <v>0</v>
      </c>
      <c r="R320" s="2">
        <v>1</v>
      </c>
      <c r="S320" s="2">
        <v>2.1</v>
      </c>
      <c r="T320" s="3">
        <v>0</v>
      </c>
      <c r="U320" s="1">
        <v>999</v>
      </c>
      <c r="V320" s="3">
        <v>0.20660000000000001</v>
      </c>
      <c r="W320" s="3">
        <v>0.68610000000000004</v>
      </c>
      <c r="Z320" s="1">
        <v>10</v>
      </c>
      <c r="AA320" s="4">
        <v>4344.5200000000004</v>
      </c>
      <c r="AB320" s="3">
        <v>1.0901000000000001</v>
      </c>
      <c r="AC320" s="3">
        <v>0.80289999999999995</v>
      </c>
      <c r="AD320" s="3">
        <v>0.67159999999999997</v>
      </c>
      <c r="AE320" s="3">
        <v>1.0062</v>
      </c>
      <c r="AF320" s="3">
        <v>1.0270999999999999</v>
      </c>
      <c r="AG320" s="3">
        <v>1.4628000000000001</v>
      </c>
      <c r="AH320" s="3">
        <v>1.0273000000000001</v>
      </c>
      <c r="AI320" s="4">
        <v>1340.11</v>
      </c>
      <c r="AJ320" s="3">
        <v>1.0404</v>
      </c>
      <c r="AK320" s="4">
        <v>1232.4000000000001</v>
      </c>
      <c r="AL320" s="3">
        <v>1.5029999999999999</v>
      </c>
      <c r="AM320" s="4">
        <v>1942.45</v>
      </c>
      <c r="AN320" s="3">
        <v>0.73629999999999995</v>
      </c>
      <c r="AO320" s="4">
        <v>987.34</v>
      </c>
    </row>
    <row r="321" spans="1:41" x14ac:dyDescent="0.2">
      <c r="A321" s="1" t="s">
        <v>1465</v>
      </c>
      <c r="B321" s="1" t="s">
        <v>1466</v>
      </c>
      <c r="C321" s="1" t="s">
        <v>407</v>
      </c>
      <c r="D321" s="1" t="b">
        <v>0</v>
      </c>
      <c r="E321" s="1">
        <v>156</v>
      </c>
      <c r="F321" s="1">
        <v>5</v>
      </c>
      <c r="G321" s="1">
        <v>6972</v>
      </c>
      <c r="H321" s="1">
        <v>6156</v>
      </c>
      <c r="I321" s="1">
        <v>3366</v>
      </c>
      <c r="J321" s="1">
        <v>2849</v>
      </c>
      <c r="K321" s="2">
        <v>4.2</v>
      </c>
      <c r="L321" s="2">
        <v>3.3</v>
      </c>
      <c r="M321" s="1">
        <v>156</v>
      </c>
      <c r="N321" s="1">
        <v>3212</v>
      </c>
      <c r="O321" s="1">
        <v>2197</v>
      </c>
      <c r="P321" s="2">
        <v>4.2</v>
      </c>
      <c r="Q321" s="2">
        <v>3.3</v>
      </c>
      <c r="R321" s="2">
        <v>3.3</v>
      </c>
      <c r="S321" s="2">
        <v>3.3</v>
      </c>
      <c r="T321" s="3">
        <v>0</v>
      </c>
      <c r="U321" s="1">
        <v>27</v>
      </c>
      <c r="V321" s="3">
        <v>0.96879999999999999</v>
      </c>
      <c r="W321" s="3">
        <v>0.96879999999999999</v>
      </c>
      <c r="Z321" s="1">
        <v>11</v>
      </c>
      <c r="AA321" s="4">
        <v>8893.06</v>
      </c>
      <c r="AB321" s="3">
        <v>1.0767</v>
      </c>
      <c r="AC321" s="3">
        <v>0.998</v>
      </c>
      <c r="AD321" s="3">
        <v>0.97889999999999999</v>
      </c>
      <c r="AE321" s="3">
        <v>0.97250000000000003</v>
      </c>
      <c r="AF321" s="3">
        <v>1.0258</v>
      </c>
      <c r="AG321" s="3">
        <v>1.0874999999999999</v>
      </c>
      <c r="AH321" s="3">
        <v>0.99319999999999997</v>
      </c>
      <c r="AI321" s="4">
        <v>762.13</v>
      </c>
      <c r="AJ321" s="3">
        <v>1.0365</v>
      </c>
      <c r="AK321" s="4">
        <v>730.03</v>
      </c>
      <c r="AL321" s="3">
        <v>1.1244000000000001</v>
      </c>
      <c r="AM321" s="4">
        <v>824.76</v>
      </c>
      <c r="AN321" s="3">
        <v>1.0396000000000001</v>
      </c>
      <c r="AO321" s="4">
        <v>887.13</v>
      </c>
    </row>
    <row r="322" spans="1:41" x14ac:dyDescent="0.2">
      <c r="A322" s="1" t="s">
        <v>1467</v>
      </c>
      <c r="B322" s="1" t="s">
        <v>1468</v>
      </c>
      <c r="C322" s="1" t="s">
        <v>407</v>
      </c>
      <c r="D322" s="1" t="b">
        <v>0</v>
      </c>
      <c r="E322" s="1">
        <v>46</v>
      </c>
      <c r="F322" s="1">
        <v>0</v>
      </c>
      <c r="G322" s="1">
        <v>4366</v>
      </c>
      <c r="H322" s="1">
        <v>2343</v>
      </c>
      <c r="I322" s="1">
        <v>2284</v>
      </c>
      <c r="J322" s="1">
        <v>1257</v>
      </c>
      <c r="K322" s="2">
        <v>3</v>
      </c>
      <c r="L322" s="2">
        <v>2.1</v>
      </c>
      <c r="M322" s="1">
        <v>46</v>
      </c>
      <c r="N322" s="1">
        <v>2288</v>
      </c>
      <c r="O322" s="1">
        <v>1245</v>
      </c>
      <c r="P322" s="2">
        <v>3</v>
      </c>
      <c r="Q322" s="2">
        <v>2.1</v>
      </c>
      <c r="R322" s="2">
        <v>2.2999999999999998</v>
      </c>
      <c r="S322" s="2">
        <v>2.2999999999999998</v>
      </c>
      <c r="T322" s="3">
        <v>0</v>
      </c>
      <c r="U322" s="1">
        <v>17</v>
      </c>
      <c r="V322" s="3">
        <v>0.69010000000000005</v>
      </c>
      <c r="W322" s="3">
        <v>0.69010000000000005</v>
      </c>
      <c r="Z322" s="1">
        <v>7</v>
      </c>
      <c r="AA322" s="4">
        <v>4722.58</v>
      </c>
      <c r="AB322" s="3">
        <v>0.67920000000000003</v>
      </c>
      <c r="AC322" s="3">
        <v>0.66920000000000002</v>
      </c>
      <c r="AD322" s="3">
        <v>0.70820000000000005</v>
      </c>
      <c r="AE322" s="3">
        <v>0.68320000000000003</v>
      </c>
      <c r="AF322" s="3">
        <v>0.71609999999999996</v>
      </c>
      <c r="AG322" s="3">
        <v>0.67010000000000003</v>
      </c>
      <c r="AH322" s="3">
        <v>0.73419999999999996</v>
      </c>
      <c r="AI322" s="4">
        <v>709.45</v>
      </c>
      <c r="AJ322" s="3">
        <v>0.75390000000000001</v>
      </c>
      <c r="AK322" s="4">
        <v>727.65</v>
      </c>
      <c r="AL322" s="3">
        <v>0.73280000000000001</v>
      </c>
      <c r="AM322" s="4">
        <v>764.93</v>
      </c>
      <c r="AN322" s="3">
        <v>0.74050000000000005</v>
      </c>
      <c r="AO322" s="4">
        <v>906.63</v>
      </c>
    </row>
    <row r="323" spans="1:41" x14ac:dyDescent="0.2">
      <c r="A323" s="1" t="s">
        <v>1469</v>
      </c>
      <c r="B323" s="1" t="s">
        <v>1470</v>
      </c>
      <c r="C323" s="1" t="s">
        <v>407</v>
      </c>
      <c r="D323" s="1" t="b">
        <v>0</v>
      </c>
      <c r="E323" s="1">
        <v>104</v>
      </c>
      <c r="F323" s="1">
        <v>2</v>
      </c>
      <c r="G323" s="1">
        <v>4053</v>
      </c>
      <c r="H323" s="1">
        <v>2575</v>
      </c>
      <c r="I323" s="1">
        <v>2210</v>
      </c>
      <c r="J323" s="1">
        <v>1709</v>
      </c>
      <c r="K323" s="2">
        <v>3</v>
      </c>
      <c r="L323" s="2">
        <v>2</v>
      </c>
      <c r="M323" s="1">
        <v>104</v>
      </c>
      <c r="N323" s="1">
        <v>2096</v>
      </c>
      <c r="O323" s="1">
        <v>1229</v>
      </c>
      <c r="P323" s="2">
        <v>3</v>
      </c>
      <c r="Q323" s="2">
        <v>2</v>
      </c>
      <c r="R323" s="2">
        <v>2.6</v>
      </c>
      <c r="S323" s="2">
        <v>2.6</v>
      </c>
      <c r="T323" s="3">
        <v>0</v>
      </c>
      <c r="U323" s="1">
        <v>20</v>
      </c>
      <c r="V323" s="3">
        <v>0.63219999999999998</v>
      </c>
      <c r="W323" s="3">
        <v>0.63219999999999998</v>
      </c>
      <c r="Z323" s="1">
        <v>7</v>
      </c>
      <c r="AA323" s="4">
        <v>5525.46</v>
      </c>
      <c r="AB323" s="3">
        <v>0.74009999999999998</v>
      </c>
      <c r="AC323" s="3">
        <v>0.67169999999999996</v>
      </c>
      <c r="AD323" s="3">
        <v>0.70089999999999997</v>
      </c>
      <c r="AE323" s="3">
        <v>0.68110000000000004</v>
      </c>
      <c r="AF323" s="3">
        <v>0.66049999999999998</v>
      </c>
      <c r="AG323" s="3">
        <v>0.69589999999999996</v>
      </c>
      <c r="AH323" s="3">
        <v>0.69740000000000002</v>
      </c>
      <c r="AI323" s="4">
        <v>586.94000000000005</v>
      </c>
      <c r="AJ323" s="3">
        <v>0.65610000000000002</v>
      </c>
      <c r="AK323" s="4">
        <v>610.64</v>
      </c>
      <c r="AL323" s="3">
        <v>0.69730000000000003</v>
      </c>
      <c r="AM323" s="4">
        <v>727.87</v>
      </c>
      <c r="AN323" s="3">
        <v>0.6784</v>
      </c>
      <c r="AO323" s="4">
        <v>734.76</v>
      </c>
    </row>
    <row r="324" spans="1:41" x14ac:dyDescent="0.2">
      <c r="A324" s="1" t="s">
        <v>1471</v>
      </c>
      <c r="B324" s="1" t="s">
        <v>1472</v>
      </c>
      <c r="C324" s="1" t="s">
        <v>407</v>
      </c>
      <c r="D324" s="1" t="b">
        <v>0</v>
      </c>
      <c r="E324" s="1">
        <v>29</v>
      </c>
      <c r="F324" s="1">
        <v>0</v>
      </c>
      <c r="G324" s="1">
        <v>7982</v>
      </c>
      <c r="H324" s="1">
        <v>6012</v>
      </c>
      <c r="I324" s="1">
        <v>2945</v>
      </c>
      <c r="J324" s="1">
        <v>1895</v>
      </c>
      <c r="K324" s="2">
        <v>2.2000000000000002</v>
      </c>
      <c r="L324" s="2">
        <v>1.6</v>
      </c>
      <c r="M324" s="1">
        <v>29</v>
      </c>
      <c r="N324" s="1">
        <v>2944</v>
      </c>
      <c r="O324" s="1">
        <v>1836</v>
      </c>
      <c r="P324" s="2">
        <v>2.2000000000000002</v>
      </c>
      <c r="Q324" s="2">
        <v>1.6</v>
      </c>
      <c r="R324" s="2">
        <v>1.9</v>
      </c>
      <c r="S324" s="2">
        <v>1.9</v>
      </c>
      <c r="T324" s="3">
        <v>0</v>
      </c>
      <c r="U324" s="1">
        <v>23</v>
      </c>
      <c r="V324" s="3">
        <v>0.88790000000000002</v>
      </c>
      <c r="W324" s="3">
        <v>0.88790000000000002</v>
      </c>
      <c r="Z324" s="1">
        <v>5</v>
      </c>
      <c r="AA324" s="4">
        <v>6621.3</v>
      </c>
      <c r="AB324" s="3">
        <v>0.82320000000000004</v>
      </c>
      <c r="AC324" s="3">
        <v>0.99160000000000004</v>
      </c>
      <c r="AD324" s="3">
        <v>0.79810000000000003</v>
      </c>
      <c r="AE324" s="3">
        <v>0.88680000000000003</v>
      </c>
      <c r="AF324" s="3">
        <v>0.92749999999999999</v>
      </c>
      <c r="AG324" s="3">
        <v>0.99550000000000005</v>
      </c>
      <c r="AH324" s="3">
        <v>0.94310000000000005</v>
      </c>
      <c r="AI324" s="4">
        <v>1069.8</v>
      </c>
      <c r="AJ324" s="3">
        <v>0.84850000000000003</v>
      </c>
      <c r="AK324" s="4">
        <v>1052.95</v>
      </c>
      <c r="AL324" s="3">
        <v>1.1704000000000001</v>
      </c>
      <c r="AM324" s="4">
        <v>1221.72</v>
      </c>
      <c r="AN324" s="3">
        <v>0.95279999999999998</v>
      </c>
      <c r="AO324" s="4">
        <v>1412.15</v>
      </c>
    </row>
    <row r="325" spans="1:41" x14ac:dyDescent="0.2">
      <c r="A325" s="1" t="s">
        <v>1473</v>
      </c>
      <c r="B325" s="1" t="s">
        <v>1474</v>
      </c>
      <c r="C325" s="1" t="s">
        <v>407</v>
      </c>
      <c r="D325" s="1" t="b">
        <v>0</v>
      </c>
      <c r="E325" s="1">
        <v>32</v>
      </c>
      <c r="F325" s="1">
        <v>2</v>
      </c>
      <c r="G325" s="1">
        <v>3860</v>
      </c>
      <c r="H325" s="1">
        <v>3438</v>
      </c>
      <c r="I325" s="1">
        <v>1824</v>
      </c>
      <c r="J325" s="1">
        <v>1303</v>
      </c>
      <c r="K325" s="2">
        <v>1.6</v>
      </c>
      <c r="L325" s="2">
        <v>1.3</v>
      </c>
      <c r="M325" s="1">
        <v>32</v>
      </c>
      <c r="N325" s="1">
        <v>1783</v>
      </c>
      <c r="O325" s="1">
        <v>1167</v>
      </c>
      <c r="P325" s="2">
        <v>1.6</v>
      </c>
      <c r="Q325" s="2">
        <v>1.3</v>
      </c>
      <c r="R325" s="2">
        <v>1.6</v>
      </c>
      <c r="S325" s="2">
        <v>1.6</v>
      </c>
      <c r="T325" s="3">
        <v>0</v>
      </c>
      <c r="U325" s="1">
        <v>25</v>
      </c>
      <c r="V325" s="3">
        <v>0.53779999999999994</v>
      </c>
      <c r="W325" s="3">
        <v>0.53779999999999994</v>
      </c>
      <c r="Z325" s="1">
        <v>4</v>
      </c>
      <c r="AA325" s="4">
        <v>4351.82</v>
      </c>
      <c r="AB325" s="3">
        <v>0.61260000000000003</v>
      </c>
      <c r="AC325" s="3">
        <v>0.55420000000000003</v>
      </c>
      <c r="AD325" s="3">
        <v>0.48080000000000001</v>
      </c>
      <c r="AE325" s="3">
        <v>0.56850000000000001</v>
      </c>
      <c r="AF325" s="3">
        <v>0.66379999999999995</v>
      </c>
      <c r="AG325" s="3">
        <v>0.69130000000000003</v>
      </c>
      <c r="AH325" s="3">
        <v>0.5706</v>
      </c>
      <c r="AI325" s="4">
        <v>875.7</v>
      </c>
      <c r="AJ325" s="3">
        <v>0.64990000000000003</v>
      </c>
      <c r="AK325" s="4">
        <v>940.91</v>
      </c>
      <c r="AL325" s="3">
        <v>0.61370000000000002</v>
      </c>
      <c r="AM325" s="4">
        <v>979.75</v>
      </c>
      <c r="AN325" s="3">
        <v>0.57709999999999995</v>
      </c>
      <c r="AO325" s="4">
        <v>1015.7</v>
      </c>
    </row>
    <row r="326" spans="1:41" x14ac:dyDescent="0.2">
      <c r="A326" s="1" t="s">
        <v>1475</v>
      </c>
      <c r="B326" s="1" t="s">
        <v>1476</v>
      </c>
      <c r="C326" s="1" t="s">
        <v>410</v>
      </c>
      <c r="D326" s="1" t="b">
        <v>0</v>
      </c>
      <c r="E326" s="1">
        <v>9</v>
      </c>
      <c r="F326" s="1">
        <v>0</v>
      </c>
      <c r="G326" s="1">
        <v>7977</v>
      </c>
      <c r="H326" s="1">
        <v>11534</v>
      </c>
      <c r="I326" s="1">
        <v>2624</v>
      </c>
      <c r="J326" s="1">
        <v>2643</v>
      </c>
      <c r="K326" s="2">
        <v>2.7</v>
      </c>
      <c r="L326" s="2">
        <v>1.8</v>
      </c>
      <c r="M326" s="1">
        <v>9</v>
      </c>
      <c r="N326" s="1">
        <v>2374</v>
      </c>
      <c r="O326" s="1">
        <v>1949</v>
      </c>
      <c r="P326" s="2">
        <v>2.7</v>
      </c>
      <c r="Q326" s="2">
        <v>1.8</v>
      </c>
      <c r="R326" s="2">
        <v>2.1</v>
      </c>
      <c r="S326" s="2">
        <v>2.8</v>
      </c>
      <c r="T326" s="3">
        <v>0</v>
      </c>
      <c r="U326" s="1">
        <v>40</v>
      </c>
      <c r="V326" s="3">
        <v>0.71599999999999997</v>
      </c>
      <c r="W326" s="3">
        <v>0.92549999999999999</v>
      </c>
      <c r="Z326" s="1">
        <v>10</v>
      </c>
      <c r="AA326" s="4">
        <v>9382.6200000000008</v>
      </c>
      <c r="AB326" s="3">
        <v>0.6966</v>
      </c>
      <c r="AC326" s="3">
        <v>0.8538</v>
      </c>
      <c r="AD326" s="3">
        <v>0.78149999999999997</v>
      </c>
      <c r="AE326" s="3">
        <v>0.74390000000000001</v>
      </c>
      <c r="AF326" s="3">
        <v>0.7913</v>
      </c>
      <c r="AG326" s="3">
        <v>1.0522</v>
      </c>
      <c r="AH326" s="3">
        <v>0.84719999999999995</v>
      </c>
      <c r="AI326" s="4">
        <v>736.78</v>
      </c>
      <c r="AJ326" s="3">
        <v>0.82340000000000002</v>
      </c>
      <c r="AK326" s="4">
        <v>739.92</v>
      </c>
      <c r="AL326" s="3">
        <v>0.97740000000000005</v>
      </c>
      <c r="AM326" s="4">
        <v>884.22</v>
      </c>
      <c r="AN326" s="3">
        <v>0.99319999999999997</v>
      </c>
      <c r="AO326" s="4">
        <v>998.88</v>
      </c>
    </row>
    <row r="327" spans="1:41" x14ac:dyDescent="0.2">
      <c r="A327" s="1" t="s">
        <v>1477</v>
      </c>
      <c r="B327" s="1" t="s">
        <v>1478</v>
      </c>
      <c r="C327" s="1" t="s">
        <v>410</v>
      </c>
      <c r="D327" s="1" t="b">
        <v>0</v>
      </c>
      <c r="E327" s="1">
        <v>2</v>
      </c>
      <c r="F327" s="1">
        <v>0</v>
      </c>
      <c r="G327" s="1">
        <v>5705</v>
      </c>
      <c r="H327" s="1">
        <v>1347</v>
      </c>
      <c r="I327" s="1">
        <v>2177</v>
      </c>
      <c r="J327" s="1">
        <v>393</v>
      </c>
      <c r="K327" s="2">
        <v>4.5</v>
      </c>
      <c r="L327" s="2">
        <v>0.5</v>
      </c>
      <c r="M327" s="1">
        <v>2</v>
      </c>
      <c r="N327" s="1">
        <v>2177</v>
      </c>
      <c r="O327" s="1">
        <v>393</v>
      </c>
      <c r="P327" s="2">
        <v>4.5</v>
      </c>
      <c r="Q327" s="2">
        <v>0.5</v>
      </c>
      <c r="R327" s="2">
        <v>4.5</v>
      </c>
      <c r="S327" s="2">
        <v>2</v>
      </c>
      <c r="T327" s="3">
        <v>0</v>
      </c>
      <c r="U327" s="1">
        <v>999</v>
      </c>
      <c r="V327" s="3">
        <v>0.65659999999999996</v>
      </c>
      <c r="W327" s="3">
        <v>0.6915</v>
      </c>
      <c r="Z327" s="1">
        <v>7</v>
      </c>
      <c r="AA327" s="4">
        <v>8171.06</v>
      </c>
      <c r="AB327" s="3">
        <v>0.69469999999999998</v>
      </c>
      <c r="AC327" s="3">
        <v>0.65790000000000004</v>
      </c>
      <c r="AD327" s="3">
        <v>0.50460000000000005</v>
      </c>
      <c r="AE327" s="3">
        <v>0.74390000000000001</v>
      </c>
      <c r="AF327" s="3">
        <v>0.7913</v>
      </c>
      <c r="AG327" s="3">
        <v>0.69750000000000001</v>
      </c>
      <c r="AH327" s="3">
        <v>0.62439999999999996</v>
      </c>
      <c r="AI327" s="4">
        <v>775.74</v>
      </c>
      <c r="AJ327" s="3">
        <v>0.58009999999999995</v>
      </c>
      <c r="AK327" s="4">
        <v>795.65</v>
      </c>
      <c r="AL327" s="3">
        <v>0.7268</v>
      </c>
      <c r="AM327" s="4">
        <v>857.62</v>
      </c>
      <c r="AN327" s="3">
        <v>0.74199999999999999</v>
      </c>
      <c r="AO327" s="4">
        <v>1044.74</v>
      </c>
    </row>
    <row r="328" spans="1:41" x14ac:dyDescent="0.2">
      <c r="A328" s="1" t="s">
        <v>1479</v>
      </c>
      <c r="B328" s="1" t="s">
        <v>1480</v>
      </c>
      <c r="C328" s="1" t="s">
        <v>410</v>
      </c>
      <c r="D328" s="1" t="b">
        <v>0</v>
      </c>
      <c r="E328" s="1">
        <v>2</v>
      </c>
      <c r="F328" s="1">
        <v>0</v>
      </c>
      <c r="G328" s="1">
        <v>1809</v>
      </c>
      <c r="H328" s="1">
        <v>137</v>
      </c>
      <c r="I328" s="1">
        <v>1539</v>
      </c>
      <c r="J328" s="1">
        <v>593</v>
      </c>
      <c r="K328" s="2">
        <v>1</v>
      </c>
      <c r="L328" s="2">
        <v>1</v>
      </c>
      <c r="M328" s="1">
        <v>2</v>
      </c>
      <c r="N328" s="1">
        <v>1539</v>
      </c>
      <c r="O328" s="1">
        <v>593</v>
      </c>
      <c r="P328" s="2">
        <v>1</v>
      </c>
      <c r="Q328" s="2">
        <v>1</v>
      </c>
      <c r="R328" s="2">
        <v>1.4</v>
      </c>
      <c r="S328" s="2">
        <v>1.9</v>
      </c>
      <c r="T328" s="3">
        <v>0</v>
      </c>
      <c r="U328" s="1">
        <v>999</v>
      </c>
      <c r="V328" s="3">
        <v>0.4642</v>
      </c>
      <c r="W328" s="3">
        <v>0.55430000000000001</v>
      </c>
      <c r="Z328" s="1">
        <v>6</v>
      </c>
      <c r="AA328" s="4">
        <v>3524.58</v>
      </c>
      <c r="AB328" s="3">
        <v>0.85370000000000001</v>
      </c>
      <c r="AC328" s="3">
        <v>0.88160000000000005</v>
      </c>
      <c r="AD328" s="3">
        <v>0.89680000000000004</v>
      </c>
      <c r="AE328" s="3">
        <v>0.621</v>
      </c>
      <c r="AF328" s="3">
        <v>0.43519999999999998</v>
      </c>
      <c r="AG328" s="3">
        <v>0.59089999999999998</v>
      </c>
      <c r="AH328" s="3">
        <v>0.68920000000000003</v>
      </c>
      <c r="AI328" s="4">
        <v>1057.72</v>
      </c>
      <c r="AJ328" s="3">
        <v>0.4844</v>
      </c>
      <c r="AK328" s="4">
        <v>525.98</v>
      </c>
      <c r="AL328" s="3">
        <v>0.88870000000000005</v>
      </c>
      <c r="AM328" s="4">
        <v>778.04</v>
      </c>
      <c r="AN328" s="3">
        <v>0.5948</v>
      </c>
      <c r="AO328" s="4">
        <v>881.56</v>
      </c>
    </row>
    <row r="329" spans="1:41" x14ac:dyDescent="0.2">
      <c r="A329" s="1" t="s">
        <v>1481</v>
      </c>
      <c r="B329" s="1" t="s">
        <v>1482</v>
      </c>
      <c r="C329" s="1" t="s">
        <v>410</v>
      </c>
      <c r="D329" s="1" t="b">
        <v>0</v>
      </c>
      <c r="E329" s="1">
        <v>1</v>
      </c>
      <c r="F329" s="1">
        <v>0</v>
      </c>
      <c r="G329" s="1">
        <v>13909</v>
      </c>
      <c r="H329" s="1">
        <v>0</v>
      </c>
      <c r="I329" s="1">
        <v>0</v>
      </c>
      <c r="J329" s="1">
        <v>0</v>
      </c>
      <c r="K329" s="2">
        <v>0</v>
      </c>
      <c r="L329" s="2">
        <v>0</v>
      </c>
      <c r="M329" s="1">
        <v>0</v>
      </c>
      <c r="N329" s="1">
        <v>0</v>
      </c>
      <c r="O329" s="1">
        <v>0</v>
      </c>
      <c r="P329" s="2">
        <v>0</v>
      </c>
      <c r="Q329" s="2">
        <v>0</v>
      </c>
      <c r="R329" s="2">
        <v>0</v>
      </c>
      <c r="S329" s="2">
        <v>2.8</v>
      </c>
      <c r="T329" s="3">
        <v>0</v>
      </c>
      <c r="U329" s="1">
        <v>999</v>
      </c>
      <c r="V329" s="3">
        <v>0</v>
      </c>
      <c r="W329" s="3">
        <v>0.98960000000000004</v>
      </c>
      <c r="Z329" s="1">
        <v>9</v>
      </c>
      <c r="AA329" s="4">
        <v>6492.76</v>
      </c>
      <c r="AB329" s="3">
        <v>1.0350999999999999</v>
      </c>
      <c r="AC329" s="3">
        <v>1.0122</v>
      </c>
      <c r="AD329" s="3">
        <v>0.82920000000000005</v>
      </c>
      <c r="AE329" s="3">
        <v>1.2263999999999999</v>
      </c>
      <c r="AF329" s="3">
        <v>1.2693000000000001</v>
      </c>
      <c r="AG329" s="3">
        <v>1.2111000000000001</v>
      </c>
      <c r="AH329" s="3">
        <v>1.1579999999999999</v>
      </c>
      <c r="AI329" s="4">
        <v>888.59</v>
      </c>
      <c r="AJ329" s="3">
        <v>1.1524000000000001</v>
      </c>
      <c r="AK329" s="4">
        <v>883.28</v>
      </c>
      <c r="AL329" s="3">
        <v>1.7678</v>
      </c>
      <c r="AM329" s="4">
        <v>1776.97</v>
      </c>
      <c r="AN329" s="3">
        <v>1.0619000000000001</v>
      </c>
      <c r="AO329" s="4">
        <v>1067.97</v>
      </c>
    </row>
    <row r="330" spans="1:41" x14ac:dyDescent="0.2">
      <c r="A330" s="1" t="s">
        <v>1483</v>
      </c>
      <c r="B330" s="1" t="s">
        <v>1484</v>
      </c>
      <c r="C330" s="1" t="s">
        <v>611</v>
      </c>
      <c r="D330" s="1" t="b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2">
        <v>0</v>
      </c>
      <c r="L330" s="2">
        <v>0</v>
      </c>
      <c r="M330" s="1">
        <v>0</v>
      </c>
      <c r="N330" s="1">
        <v>0</v>
      </c>
      <c r="O330" s="1">
        <v>0</v>
      </c>
      <c r="P330" s="2">
        <v>0</v>
      </c>
      <c r="Q330" s="2">
        <v>0</v>
      </c>
      <c r="R330" s="2">
        <v>0</v>
      </c>
      <c r="S330" s="2">
        <v>1.7</v>
      </c>
      <c r="T330" s="3">
        <v>0</v>
      </c>
      <c r="U330" s="1">
        <v>999</v>
      </c>
      <c r="V330" s="3">
        <v>0</v>
      </c>
      <c r="W330" s="3">
        <v>0.59960000000000002</v>
      </c>
      <c r="Z330" s="1">
        <v>8</v>
      </c>
      <c r="AA330" s="4">
        <v>3773.6</v>
      </c>
      <c r="AB330" s="3">
        <v>0.85050000000000003</v>
      </c>
      <c r="AC330" s="3">
        <v>0.65239999999999998</v>
      </c>
      <c r="AD330" s="3">
        <v>0.49540000000000001</v>
      </c>
      <c r="AE330" s="3">
        <v>0.78539999999999999</v>
      </c>
      <c r="AF330" s="3">
        <v>0.81189999999999996</v>
      </c>
      <c r="AG330" s="3">
        <v>0.39810000000000001</v>
      </c>
      <c r="AH330" s="3">
        <v>0.89849999999999997</v>
      </c>
      <c r="AI330" s="4">
        <v>1233.78</v>
      </c>
      <c r="AJ330" s="3">
        <v>0.82809999999999995</v>
      </c>
      <c r="AK330" s="4">
        <v>1269.43</v>
      </c>
      <c r="AL330" s="3">
        <v>1.069</v>
      </c>
      <c r="AM330" s="4">
        <v>1526.98</v>
      </c>
      <c r="AN330" s="3">
        <v>0.64339999999999997</v>
      </c>
      <c r="AO330" s="4">
        <v>1065.77</v>
      </c>
    </row>
    <row r="331" spans="1:41" x14ac:dyDescent="0.2">
      <c r="A331" s="1" t="s">
        <v>1485</v>
      </c>
      <c r="B331" s="1" t="s">
        <v>1486</v>
      </c>
      <c r="C331" s="1" t="s">
        <v>611</v>
      </c>
      <c r="D331" s="1" t="b">
        <v>0</v>
      </c>
      <c r="E331" s="1">
        <v>1</v>
      </c>
      <c r="F331" s="1">
        <v>0</v>
      </c>
      <c r="G331" s="1">
        <v>2861</v>
      </c>
      <c r="H331" s="1">
        <v>0</v>
      </c>
      <c r="I331" s="1">
        <v>2913</v>
      </c>
      <c r="J331" s="1">
        <v>0</v>
      </c>
      <c r="K331" s="2">
        <v>3</v>
      </c>
      <c r="L331" s="2">
        <v>0</v>
      </c>
      <c r="M331" s="1">
        <v>1</v>
      </c>
      <c r="N331" s="1">
        <v>2913</v>
      </c>
      <c r="O331" s="1">
        <v>0</v>
      </c>
      <c r="P331" s="2">
        <v>3</v>
      </c>
      <c r="Q331" s="2">
        <v>0</v>
      </c>
      <c r="R331" s="2">
        <v>3</v>
      </c>
      <c r="S331" s="2">
        <v>1.6</v>
      </c>
      <c r="T331" s="3">
        <v>0</v>
      </c>
      <c r="U331" s="1">
        <v>999</v>
      </c>
      <c r="V331" s="3">
        <v>0.87860000000000005</v>
      </c>
      <c r="W331" s="3">
        <v>0.36109999999999998</v>
      </c>
      <c r="Z331" s="1">
        <v>8</v>
      </c>
      <c r="AA331" s="4">
        <v>2199.4699999999998</v>
      </c>
      <c r="AB331" s="3">
        <v>0.54359999999999997</v>
      </c>
      <c r="AC331" s="3">
        <v>0.44600000000000001</v>
      </c>
      <c r="AD331" s="3">
        <v>0.36049999999999999</v>
      </c>
      <c r="AE331" s="3">
        <v>0.52769999999999995</v>
      </c>
      <c r="AF331" s="3">
        <v>0.57899999999999996</v>
      </c>
      <c r="AG331" s="3">
        <v>0.2732</v>
      </c>
      <c r="AH331" s="3">
        <v>0.56020000000000003</v>
      </c>
      <c r="AI331" s="4">
        <v>913.48</v>
      </c>
      <c r="AJ331" s="3">
        <v>0.53649999999999998</v>
      </c>
      <c r="AK331" s="4">
        <v>873.82</v>
      </c>
      <c r="AL331" s="3">
        <v>0.80049999999999999</v>
      </c>
      <c r="AM331" s="4">
        <v>1357.85</v>
      </c>
      <c r="AN331" s="3">
        <v>0.38750000000000001</v>
      </c>
      <c r="AO331" s="4">
        <v>682</v>
      </c>
    </row>
    <row r="332" spans="1:41" x14ac:dyDescent="0.2">
      <c r="A332" s="1" t="s">
        <v>1487</v>
      </c>
      <c r="B332" s="1" t="s">
        <v>1488</v>
      </c>
      <c r="C332" s="1" t="s">
        <v>407</v>
      </c>
      <c r="D332" s="1" t="b">
        <v>0</v>
      </c>
      <c r="E332" s="1">
        <v>53</v>
      </c>
      <c r="F332" s="1">
        <v>0</v>
      </c>
      <c r="G332" s="1">
        <v>10047</v>
      </c>
      <c r="H332" s="1">
        <v>8891</v>
      </c>
      <c r="I332" s="1">
        <v>4191</v>
      </c>
      <c r="J332" s="1">
        <v>3221</v>
      </c>
      <c r="K332" s="2">
        <v>5.4</v>
      </c>
      <c r="L332" s="2">
        <v>4.3</v>
      </c>
      <c r="M332" s="1">
        <v>53</v>
      </c>
      <c r="N332" s="1">
        <v>4031</v>
      </c>
      <c r="O332" s="1">
        <v>2688</v>
      </c>
      <c r="P332" s="2">
        <v>5.4</v>
      </c>
      <c r="Q332" s="2">
        <v>4.3</v>
      </c>
      <c r="R332" s="2">
        <v>4.2</v>
      </c>
      <c r="S332" s="2">
        <v>4.2</v>
      </c>
      <c r="T332" s="3">
        <v>0</v>
      </c>
      <c r="U332" s="1">
        <v>26</v>
      </c>
      <c r="V332" s="3">
        <v>1.2158</v>
      </c>
      <c r="W332" s="3">
        <v>1.2158</v>
      </c>
      <c r="Z332" s="1">
        <v>14</v>
      </c>
      <c r="AA332" s="4">
        <v>10439.74</v>
      </c>
      <c r="AB332" s="3">
        <v>1.0145</v>
      </c>
      <c r="AC332" s="3">
        <v>1.0409999999999999</v>
      </c>
      <c r="AD332" s="3">
        <v>1.2103999999999999</v>
      </c>
      <c r="AE332" s="3">
        <v>1.1961999999999999</v>
      </c>
      <c r="AF332" s="3">
        <v>1.1581999999999999</v>
      </c>
      <c r="AG332" s="3">
        <v>1.0209999999999999</v>
      </c>
      <c r="AH332" s="3">
        <v>1.2479</v>
      </c>
      <c r="AI332" s="4">
        <v>723.5</v>
      </c>
      <c r="AJ332" s="3">
        <v>1.1735</v>
      </c>
      <c r="AK332" s="4">
        <v>784.14</v>
      </c>
      <c r="AL332" s="3">
        <v>1.1440999999999999</v>
      </c>
      <c r="AM332" s="4">
        <v>839.21</v>
      </c>
      <c r="AN332" s="3">
        <v>1.3047</v>
      </c>
      <c r="AO332" s="4">
        <v>874.77</v>
      </c>
    </row>
    <row r="333" spans="1:41" x14ac:dyDescent="0.2">
      <c r="A333" s="1" t="s">
        <v>1489</v>
      </c>
      <c r="B333" s="1" t="s">
        <v>1490</v>
      </c>
      <c r="C333" s="1" t="s">
        <v>410</v>
      </c>
      <c r="D333" s="1" t="b">
        <v>0</v>
      </c>
      <c r="E333" s="1">
        <v>10</v>
      </c>
      <c r="F333" s="1">
        <v>0</v>
      </c>
      <c r="G333" s="1">
        <v>11644</v>
      </c>
      <c r="H333" s="1">
        <v>8144</v>
      </c>
      <c r="I333" s="1">
        <v>4158</v>
      </c>
      <c r="J333" s="1">
        <v>2350</v>
      </c>
      <c r="K333" s="2">
        <v>4.5</v>
      </c>
      <c r="L333" s="2">
        <v>3.2</v>
      </c>
      <c r="M333" s="1">
        <v>10</v>
      </c>
      <c r="N333" s="1">
        <v>4108</v>
      </c>
      <c r="O333" s="1">
        <v>2245</v>
      </c>
      <c r="P333" s="2">
        <v>4.5</v>
      </c>
      <c r="Q333" s="2">
        <v>3.2</v>
      </c>
      <c r="R333" s="2">
        <v>3.2</v>
      </c>
      <c r="S333" s="2">
        <v>2.1</v>
      </c>
      <c r="T333" s="3">
        <v>0</v>
      </c>
      <c r="U333" s="1">
        <v>18</v>
      </c>
      <c r="V333" s="3">
        <v>1.2390000000000001</v>
      </c>
      <c r="W333" s="3">
        <v>0.77159999999999995</v>
      </c>
      <c r="Z333" s="1">
        <v>8</v>
      </c>
      <c r="AA333" s="4">
        <v>9056.34</v>
      </c>
      <c r="AB333" s="3">
        <v>0.85350000000000004</v>
      </c>
      <c r="AC333" s="3">
        <v>0.46929999999999999</v>
      </c>
      <c r="AD333" s="3">
        <v>0.7399</v>
      </c>
      <c r="AE333" s="3">
        <v>0.63729999999999998</v>
      </c>
      <c r="AF333" s="3">
        <v>0.74680000000000002</v>
      </c>
      <c r="AG333" s="3">
        <v>0.77439999999999998</v>
      </c>
      <c r="AH333" s="3">
        <v>0.89670000000000005</v>
      </c>
      <c r="AI333" s="4">
        <v>974.79</v>
      </c>
      <c r="AJ333" s="3">
        <v>0.87660000000000005</v>
      </c>
      <c r="AK333" s="4">
        <v>993.23</v>
      </c>
      <c r="AL333" s="3">
        <v>0.8044</v>
      </c>
      <c r="AM333" s="4">
        <v>1039.5899999999999</v>
      </c>
      <c r="AN333" s="3">
        <v>0.82799999999999996</v>
      </c>
      <c r="AO333" s="4">
        <v>1110.31</v>
      </c>
    </row>
    <row r="334" spans="1:41" x14ac:dyDescent="0.2">
      <c r="A334" s="1" t="s">
        <v>1491</v>
      </c>
      <c r="B334" s="1" t="s">
        <v>1492</v>
      </c>
      <c r="C334" s="1" t="s">
        <v>407</v>
      </c>
      <c r="D334" s="1" t="b">
        <v>0</v>
      </c>
      <c r="E334" s="1">
        <v>5</v>
      </c>
      <c r="F334" s="1">
        <v>0</v>
      </c>
      <c r="G334" s="1">
        <v>4631</v>
      </c>
      <c r="H334" s="1">
        <v>1994</v>
      </c>
      <c r="I334" s="1">
        <v>1754</v>
      </c>
      <c r="J334" s="1">
        <v>392</v>
      </c>
      <c r="K334" s="2">
        <v>2.6</v>
      </c>
      <c r="L334" s="2">
        <v>0.8</v>
      </c>
      <c r="M334" s="1">
        <v>5</v>
      </c>
      <c r="N334" s="1">
        <v>1754</v>
      </c>
      <c r="O334" s="1">
        <v>392</v>
      </c>
      <c r="P334" s="2">
        <v>2.6</v>
      </c>
      <c r="Q334" s="2">
        <v>0.8</v>
      </c>
      <c r="R334" s="2">
        <v>2.4</v>
      </c>
      <c r="S334" s="2">
        <v>2.4</v>
      </c>
      <c r="T334" s="3">
        <v>0</v>
      </c>
      <c r="U334" s="1">
        <v>3</v>
      </c>
      <c r="V334" s="3">
        <v>0.52900000000000003</v>
      </c>
      <c r="W334" s="3">
        <v>0.52900000000000003</v>
      </c>
      <c r="Z334" s="1">
        <v>4</v>
      </c>
      <c r="AA334" s="4">
        <v>2514.48</v>
      </c>
      <c r="AB334" s="3">
        <v>0.66190000000000004</v>
      </c>
      <c r="AC334" s="3">
        <v>0.77869999999999995</v>
      </c>
      <c r="AD334" s="3">
        <v>1.2065999999999999</v>
      </c>
      <c r="AE334" s="3">
        <v>1.8366</v>
      </c>
      <c r="AF334" s="3">
        <v>1.6415</v>
      </c>
      <c r="AG334" s="3">
        <v>1.0727</v>
      </c>
      <c r="AH334" s="3">
        <v>1.1051</v>
      </c>
      <c r="AI334" s="4">
        <v>1029.72</v>
      </c>
      <c r="AJ334" s="3">
        <v>1.0847</v>
      </c>
      <c r="AK334" s="4">
        <v>1087.2</v>
      </c>
      <c r="AL334" s="3">
        <v>1.0802</v>
      </c>
      <c r="AM334" s="4">
        <v>1047.02</v>
      </c>
      <c r="AN334" s="3">
        <v>0.56769999999999998</v>
      </c>
      <c r="AO334" s="4">
        <v>666.1</v>
      </c>
    </row>
    <row r="335" spans="1:41" x14ac:dyDescent="0.2">
      <c r="A335" s="1" t="s">
        <v>1493</v>
      </c>
      <c r="B335" s="1" t="s">
        <v>1494</v>
      </c>
      <c r="C335" s="1" t="s">
        <v>410</v>
      </c>
      <c r="D335" s="1" t="b">
        <v>0</v>
      </c>
      <c r="E335" s="1">
        <v>2</v>
      </c>
      <c r="F335" s="1">
        <v>0</v>
      </c>
      <c r="G335" s="1">
        <v>16083</v>
      </c>
      <c r="H335" s="1">
        <v>421</v>
      </c>
      <c r="I335" s="1">
        <v>5932</v>
      </c>
      <c r="J335" s="1">
        <v>961</v>
      </c>
      <c r="K335" s="2">
        <v>4</v>
      </c>
      <c r="L335" s="2">
        <v>1</v>
      </c>
      <c r="M335" s="1">
        <v>2</v>
      </c>
      <c r="N335" s="1">
        <v>5932</v>
      </c>
      <c r="O335" s="1">
        <v>961</v>
      </c>
      <c r="P335" s="2">
        <v>4</v>
      </c>
      <c r="Q335" s="2">
        <v>1</v>
      </c>
      <c r="R335" s="2">
        <v>3.9</v>
      </c>
      <c r="S335" s="2">
        <v>3.7</v>
      </c>
      <c r="T335" s="3">
        <v>0</v>
      </c>
      <c r="U335" s="1">
        <v>999</v>
      </c>
      <c r="V335" s="3">
        <v>1.7890999999999999</v>
      </c>
      <c r="W335" s="3">
        <v>2.3978000000000002</v>
      </c>
      <c r="Z335" s="1">
        <v>9</v>
      </c>
      <c r="AA335" s="4">
        <v>16251.93</v>
      </c>
      <c r="AB335" s="3">
        <v>3.173</v>
      </c>
      <c r="AC335" s="3">
        <v>2.6598999999999999</v>
      </c>
      <c r="AD335" s="3">
        <v>2.4685000000000001</v>
      </c>
      <c r="AE335" s="3">
        <v>2.5727000000000002</v>
      </c>
      <c r="AF335" s="3">
        <v>2.6179999999999999</v>
      </c>
      <c r="AG335" s="3">
        <v>2.7835999999999999</v>
      </c>
      <c r="AH335" s="3">
        <v>2.5678000000000001</v>
      </c>
      <c r="AI335" s="4">
        <v>1175.33</v>
      </c>
      <c r="AJ335" s="3">
        <v>2.5514999999999999</v>
      </c>
      <c r="AK335" s="4">
        <v>1166.53</v>
      </c>
      <c r="AL335" s="3">
        <v>2.6427999999999998</v>
      </c>
      <c r="AM335" s="4">
        <v>1749.4</v>
      </c>
      <c r="AN335" s="3">
        <v>2.5731000000000002</v>
      </c>
      <c r="AO335" s="4">
        <v>1958.34</v>
      </c>
    </row>
    <row r="336" spans="1:41" x14ac:dyDescent="0.2">
      <c r="A336" s="1" t="s">
        <v>1495</v>
      </c>
      <c r="B336" s="1" t="s">
        <v>1496</v>
      </c>
      <c r="C336" s="1" t="s">
        <v>410</v>
      </c>
      <c r="D336" s="1" t="b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2">
        <v>0</v>
      </c>
      <c r="L336" s="2">
        <v>0</v>
      </c>
      <c r="M336" s="1">
        <v>0</v>
      </c>
      <c r="N336" s="1">
        <v>0</v>
      </c>
      <c r="O336" s="1">
        <v>0</v>
      </c>
      <c r="P336" s="2">
        <v>0</v>
      </c>
      <c r="Q336" s="2">
        <v>0</v>
      </c>
      <c r="R336" s="2">
        <v>0</v>
      </c>
      <c r="S336" s="2">
        <v>3.2</v>
      </c>
      <c r="T336" s="3">
        <v>0</v>
      </c>
      <c r="U336" s="1">
        <v>999</v>
      </c>
      <c r="V336" s="3">
        <v>0</v>
      </c>
      <c r="W336" s="3">
        <v>1.9104000000000001</v>
      </c>
      <c r="Z336" s="1">
        <v>6</v>
      </c>
      <c r="AA336" s="4">
        <v>11009.61</v>
      </c>
      <c r="AB336" s="3">
        <v>1.8374999999999999</v>
      </c>
      <c r="AC336" s="3">
        <v>2.3279000000000001</v>
      </c>
      <c r="AD336" s="3">
        <v>2.1223999999999998</v>
      </c>
      <c r="AE336" s="3">
        <v>2.2086999999999999</v>
      </c>
      <c r="AF336" s="3">
        <v>2.2475999999999998</v>
      </c>
      <c r="AG336" s="3">
        <v>2.3489</v>
      </c>
      <c r="AH336" s="3">
        <v>2.1516000000000002</v>
      </c>
      <c r="AI336" s="4">
        <v>1145.6199999999999</v>
      </c>
      <c r="AJ336" s="3">
        <v>2.1112000000000002</v>
      </c>
      <c r="AK336" s="4">
        <v>1122.81</v>
      </c>
      <c r="AL336" s="3">
        <v>2.0827</v>
      </c>
      <c r="AM336" s="4">
        <v>1662.48</v>
      </c>
      <c r="AN336" s="3">
        <v>2.0501</v>
      </c>
      <c r="AO336" s="4">
        <v>1804.09</v>
      </c>
    </row>
    <row r="337" spans="1:41" x14ac:dyDescent="0.2">
      <c r="A337" s="1" t="s">
        <v>1497</v>
      </c>
      <c r="B337" s="1" t="s">
        <v>1498</v>
      </c>
      <c r="C337" s="1" t="s">
        <v>410</v>
      </c>
      <c r="D337" s="1" t="b">
        <v>0</v>
      </c>
      <c r="E337" s="1">
        <v>9</v>
      </c>
      <c r="F337" s="1">
        <v>0</v>
      </c>
      <c r="G337" s="1">
        <v>9675</v>
      </c>
      <c r="H337" s="1">
        <v>6880</v>
      </c>
      <c r="I337" s="1">
        <v>4687</v>
      </c>
      <c r="J337" s="1">
        <v>3060</v>
      </c>
      <c r="K337" s="2">
        <v>5</v>
      </c>
      <c r="L337" s="2">
        <v>3.4</v>
      </c>
      <c r="M337" s="1">
        <v>9</v>
      </c>
      <c r="N337" s="1">
        <v>4587</v>
      </c>
      <c r="O337" s="1">
        <v>2841</v>
      </c>
      <c r="P337" s="2">
        <v>5</v>
      </c>
      <c r="Q337" s="2">
        <v>3.4</v>
      </c>
      <c r="R337" s="2">
        <v>3.7</v>
      </c>
      <c r="S337" s="2">
        <v>2.7</v>
      </c>
      <c r="T337" s="3">
        <v>0</v>
      </c>
      <c r="U337" s="1">
        <v>23</v>
      </c>
      <c r="V337" s="3">
        <v>1.3835</v>
      </c>
      <c r="W337" s="3">
        <v>1.1919</v>
      </c>
      <c r="Z337" s="1">
        <v>8</v>
      </c>
      <c r="AA337" s="4">
        <v>9124.08</v>
      </c>
      <c r="AB337" s="3">
        <v>1.2748999999999999</v>
      </c>
      <c r="AC337" s="3">
        <v>1.1657999999999999</v>
      </c>
      <c r="AD337" s="3">
        <v>1.3681000000000001</v>
      </c>
      <c r="AE337" s="3">
        <v>1.0931</v>
      </c>
      <c r="AF337" s="3">
        <v>1.1798</v>
      </c>
      <c r="AG337" s="3">
        <v>0.86450000000000005</v>
      </c>
      <c r="AH337" s="3">
        <v>1.1957</v>
      </c>
      <c r="AI337" s="4">
        <v>1075.72</v>
      </c>
      <c r="AJ337" s="3">
        <v>1.2376</v>
      </c>
      <c r="AK337" s="4">
        <v>977.33</v>
      </c>
      <c r="AL337" s="3">
        <v>1.3152999999999999</v>
      </c>
      <c r="AM337" s="4">
        <v>1230.94</v>
      </c>
      <c r="AN337" s="3">
        <v>1.2789999999999999</v>
      </c>
      <c r="AO337" s="4">
        <v>1333.95</v>
      </c>
    </row>
    <row r="338" spans="1:41" x14ac:dyDescent="0.2">
      <c r="A338" s="1" t="s">
        <v>1499</v>
      </c>
      <c r="B338" s="1" t="s">
        <v>1500</v>
      </c>
      <c r="C338" s="1" t="s">
        <v>410</v>
      </c>
      <c r="D338" s="1" t="b">
        <v>0</v>
      </c>
      <c r="E338" s="1">
        <v>3</v>
      </c>
      <c r="F338" s="1">
        <v>1</v>
      </c>
      <c r="G338" s="1">
        <v>3830</v>
      </c>
      <c r="H338" s="1">
        <v>177</v>
      </c>
      <c r="I338" s="1">
        <v>2162</v>
      </c>
      <c r="J338" s="1">
        <v>684</v>
      </c>
      <c r="K338" s="2">
        <v>2</v>
      </c>
      <c r="L338" s="2">
        <v>0.8</v>
      </c>
      <c r="M338" s="1">
        <v>3</v>
      </c>
      <c r="N338" s="1">
        <v>2162</v>
      </c>
      <c r="O338" s="1">
        <v>684</v>
      </c>
      <c r="P338" s="2">
        <v>2</v>
      </c>
      <c r="Q338" s="2">
        <v>0.8</v>
      </c>
      <c r="R338" s="2">
        <v>1.8</v>
      </c>
      <c r="S338" s="2">
        <v>2</v>
      </c>
      <c r="T338" s="3">
        <v>0</v>
      </c>
      <c r="U338" s="1">
        <v>999</v>
      </c>
      <c r="V338" s="3">
        <v>0.65210000000000001</v>
      </c>
      <c r="W338" s="3">
        <v>0.94230000000000003</v>
      </c>
      <c r="Z338" s="1">
        <v>4</v>
      </c>
      <c r="AA338" s="4">
        <v>5275.7</v>
      </c>
      <c r="AB338" s="3">
        <v>1.0033000000000001</v>
      </c>
      <c r="AC338" s="3">
        <v>0.75849999999999995</v>
      </c>
      <c r="AD338" s="3">
        <v>0.59730000000000005</v>
      </c>
      <c r="AE338" s="3">
        <v>0.65859999999999996</v>
      </c>
      <c r="AF338" s="3">
        <v>0.93020000000000003</v>
      </c>
      <c r="AG338" s="3">
        <v>0.86450000000000005</v>
      </c>
      <c r="AH338" s="3">
        <v>0.94350000000000001</v>
      </c>
      <c r="AI338" s="4">
        <v>946.77</v>
      </c>
      <c r="AJ338" s="3">
        <v>0.85340000000000005</v>
      </c>
      <c r="AK338" s="4">
        <v>1111.98</v>
      </c>
      <c r="AL338" s="3">
        <v>1.0847</v>
      </c>
      <c r="AM338" s="4">
        <v>1401.85</v>
      </c>
      <c r="AN338" s="3">
        <v>1.0112000000000001</v>
      </c>
      <c r="AO338" s="4">
        <v>1423.77</v>
      </c>
    </row>
    <row r="339" spans="1:41" x14ac:dyDescent="0.2">
      <c r="A339" s="1" t="s">
        <v>1501</v>
      </c>
      <c r="B339" s="1" t="s">
        <v>1502</v>
      </c>
      <c r="C339" s="1" t="s">
        <v>410</v>
      </c>
      <c r="D339" s="1" t="b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2">
        <v>0</v>
      </c>
      <c r="L339" s="2">
        <v>0</v>
      </c>
      <c r="M339" s="1">
        <v>0</v>
      </c>
      <c r="N339" s="1">
        <v>0</v>
      </c>
      <c r="O339" s="1">
        <v>0</v>
      </c>
      <c r="P339" s="2">
        <v>0</v>
      </c>
      <c r="Q339" s="2">
        <v>0</v>
      </c>
      <c r="R339" s="2">
        <v>0</v>
      </c>
      <c r="S339" s="2">
        <v>3.3</v>
      </c>
      <c r="T339" s="3">
        <v>0</v>
      </c>
      <c r="U339" s="1">
        <v>999</v>
      </c>
      <c r="V339" s="3">
        <v>0</v>
      </c>
      <c r="W339" s="3">
        <v>1.7384999999999999</v>
      </c>
      <c r="Z339" s="1">
        <v>10</v>
      </c>
      <c r="AA339" s="4">
        <v>15292</v>
      </c>
      <c r="AB339" s="3">
        <v>1.7825</v>
      </c>
      <c r="AC339" s="3">
        <v>1.3017000000000001</v>
      </c>
      <c r="AD339" s="3">
        <v>1.2599</v>
      </c>
      <c r="AE339" s="3">
        <v>1.2501</v>
      </c>
      <c r="AF339" s="3">
        <v>1.2722</v>
      </c>
      <c r="AG339" s="3">
        <v>1.5567</v>
      </c>
      <c r="AH339" s="3">
        <v>1.4311</v>
      </c>
      <c r="AI339" s="4">
        <v>1166.79</v>
      </c>
      <c r="AJ339" s="3">
        <v>1.4085000000000001</v>
      </c>
      <c r="AK339" s="4">
        <v>1184.05</v>
      </c>
      <c r="AL339" s="3">
        <v>1.7126999999999999</v>
      </c>
      <c r="AM339" s="4">
        <v>1408.57</v>
      </c>
      <c r="AN339" s="3">
        <v>1.8655999999999999</v>
      </c>
      <c r="AO339" s="4">
        <v>1591.98</v>
      </c>
    </row>
    <row r="340" spans="1:41" x14ac:dyDescent="0.2">
      <c r="A340" s="1" t="s">
        <v>1503</v>
      </c>
      <c r="B340" s="1" t="s">
        <v>1504</v>
      </c>
      <c r="C340" s="1" t="s">
        <v>410</v>
      </c>
      <c r="D340" s="1" t="b">
        <v>0</v>
      </c>
      <c r="E340" s="1">
        <v>2</v>
      </c>
      <c r="F340" s="1">
        <v>0</v>
      </c>
      <c r="G340" s="1">
        <v>14177</v>
      </c>
      <c r="H340" s="1">
        <v>10277</v>
      </c>
      <c r="I340" s="1">
        <v>7006</v>
      </c>
      <c r="J340" s="1">
        <v>4905</v>
      </c>
      <c r="K340" s="2">
        <v>5.5</v>
      </c>
      <c r="L340" s="2">
        <v>4.5</v>
      </c>
      <c r="M340" s="1">
        <v>2</v>
      </c>
      <c r="N340" s="1">
        <v>7006</v>
      </c>
      <c r="O340" s="1">
        <v>4905</v>
      </c>
      <c r="P340" s="2">
        <v>5.5</v>
      </c>
      <c r="Q340" s="2">
        <v>4.5</v>
      </c>
      <c r="R340" s="2">
        <v>3.2</v>
      </c>
      <c r="S340" s="2">
        <v>2.5</v>
      </c>
      <c r="T340" s="3">
        <v>0</v>
      </c>
      <c r="U340" s="1">
        <v>999</v>
      </c>
      <c r="V340" s="3">
        <v>2.1131000000000002</v>
      </c>
      <c r="W340" s="3">
        <v>1.3779999999999999</v>
      </c>
      <c r="Z340" s="1">
        <v>15</v>
      </c>
      <c r="AA340" s="4">
        <v>19111.39</v>
      </c>
      <c r="AB340" s="3">
        <v>0.70730000000000004</v>
      </c>
      <c r="AC340" s="3">
        <v>1.1299999999999999</v>
      </c>
      <c r="AD340" s="3">
        <v>1.1213</v>
      </c>
      <c r="AE340" s="3">
        <v>1.24</v>
      </c>
      <c r="AF340" s="3">
        <v>1.2619</v>
      </c>
      <c r="AG340" s="3">
        <v>1.0742</v>
      </c>
      <c r="AH340" s="3">
        <v>1.2069000000000001</v>
      </c>
      <c r="AI340" s="4">
        <v>1312</v>
      </c>
      <c r="AJ340" s="3">
        <v>1.1605000000000001</v>
      </c>
      <c r="AK340" s="4">
        <v>1314.9</v>
      </c>
      <c r="AL340" s="3">
        <v>1.5647</v>
      </c>
      <c r="AM340" s="4">
        <v>1572.81</v>
      </c>
      <c r="AN340" s="3">
        <v>1.4786999999999999</v>
      </c>
      <c r="AO340" s="4">
        <v>1665.61</v>
      </c>
    </row>
    <row r="341" spans="1:41" x14ac:dyDescent="0.2">
      <c r="A341" s="1" t="s">
        <v>1505</v>
      </c>
      <c r="B341" s="1" t="s">
        <v>1506</v>
      </c>
      <c r="C341" s="1" t="s">
        <v>410</v>
      </c>
      <c r="D341" s="1" t="b">
        <v>0</v>
      </c>
      <c r="E341" s="1">
        <v>2</v>
      </c>
      <c r="F341" s="1">
        <v>0</v>
      </c>
      <c r="G341" s="1">
        <v>4267</v>
      </c>
      <c r="H341" s="1">
        <v>1703</v>
      </c>
      <c r="I341" s="1">
        <v>2197</v>
      </c>
      <c r="J341" s="1">
        <v>558</v>
      </c>
      <c r="K341" s="2">
        <v>1.5</v>
      </c>
      <c r="L341" s="2">
        <v>1.5</v>
      </c>
      <c r="M341" s="1">
        <v>2</v>
      </c>
      <c r="N341" s="1">
        <v>2197</v>
      </c>
      <c r="O341" s="1">
        <v>558</v>
      </c>
      <c r="P341" s="2">
        <v>1.5</v>
      </c>
      <c r="Q341" s="2">
        <v>1.5</v>
      </c>
      <c r="R341" s="2">
        <v>1.7</v>
      </c>
      <c r="S341" s="2">
        <v>1.2</v>
      </c>
      <c r="T341" s="3">
        <v>0</v>
      </c>
      <c r="U341" s="1">
        <v>999</v>
      </c>
      <c r="V341" s="3">
        <v>0.66259999999999997</v>
      </c>
      <c r="W341" s="3">
        <v>0.77270000000000005</v>
      </c>
      <c r="Z341" s="1">
        <v>3</v>
      </c>
      <c r="AA341" s="4">
        <v>4781.21</v>
      </c>
      <c r="AB341" s="3">
        <v>0.59809999999999997</v>
      </c>
      <c r="AC341" s="3">
        <v>0.52290000000000003</v>
      </c>
      <c r="AD341" s="3">
        <v>0.5202</v>
      </c>
      <c r="AE341" s="3">
        <v>0.54120000000000001</v>
      </c>
      <c r="AF341" s="3">
        <v>0.65880000000000005</v>
      </c>
      <c r="AG341" s="3">
        <v>0.75049999999999994</v>
      </c>
      <c r="AH341" s="3">
        <v>0.62409999999999999</v>
      </c>
      <c r="AI341" s="4">
        <v>1480.25</v>
      </c>
      <c r="AJ341" s="3">
        <v>0.75819999999999999</v>
      </c>
      <c r="AK341" s="4">
        <v>1646.56</v>
      </c>
      <c r="AL341" s="3">
        <v>0.8669</v>
      </c>
      <c r="AM341" s="4">
        <v>1809.82</v>
      </c>
      <c r="AN341" s="3">
        <v>0.82920000000000005</v>
      </c>
      <c r="AO341" s="4">
        <v>1945.86</v>
      </c>
    </row>
    <row r="342" spans="1:41" x14ac:dyDescent="0.2">
      <c r="A342" s="1" t="s">
        <v>1507</v>
      </c>
      <c r="B342" s="1" t="s">
        <v>1508</v>
      </c>
      <c r="C342" s="1" t="s">
        <v>410</v>
      </c>
      <c r="D342" s="1" t="b">
        <v>0</v>
      </c>
      <c r="E342" s="1">
        <v>3</v>
      </c>
      <c r="F342" s="1">
        <v>0</v>
      </c>
      <c r="G342" s="1">
        <v>4485</v>
      </c>
      <c r="H342" s="1">
        <v>921</v>
      </c>
      <c r="I342" s="1">
        <v>1705</v>
      </c>
      <c r="J342" s="1">
        <v>1044</v>
      </c>
      <c r="K342" s="2">
        <v>1.7</v>
      </c>
      <c r="L342" s="2">
        <v>0.9</v>
      </c>
      <c r="M342" s="1">
        <v>3</v>
      </c>
      <c r="N342" s="1">
        <v>1705</v>
      </c>
      <c r="O342" s="1">
        <v>1044</v>
      </c>
      <c r="P342" s="2">
        <v>1.7</v>
      </c>
      <c r="Q342" s="2">
        <v>0.9</v>
      </c>
      <c r="R342" s="2">
        <v>1.4</v>
      </c>
      <c r="S342" s="2">
        <v>2</v>
      </c>
      <c r="T342" s="3">
        <v>0</v>
      </c>
      <c r="U342" s="1">
        <v>999</v>
      </c>
      <c r="V342" s="3">
        <v>0.51419999999999999</v>
      </c>
      <c r="W342" s="3">
        <v>1.6946000000000001</v>
      </c>
      <c r="Z342" s="1">
        <v>10</v>
      </c>
      <c r="AA342" s="4">
        <v>15128.64</v>
      </c>
      <c r="AB342" s="3">
        <v>1.0464</v>
      </c>
      <c r="AC342" s="3">
        <v>0.79079999999999995</v>
      </c>
      <c r="AD342" s="3">
        <v>1.325</v>
      </c>
      <c r="AE342" s="3">
        <v>1.3692</v>
      </c>
      <c r="AF342" s="3">
        <v>1.3934</v>
      </c>
      <c r="AG342" s="3">
        <v>0.89339999999999997</v>
      </c>
      <c r="AH342" s="3">
        <v>1.6033999999999999</v>
      </c>
      <c r="AI342" s="4">
        <v>1901.49</v>
      </c>
      <c r="AJ342" s="3">
        <v>1.6204000000000001</v>
      </c>
      <c r="AK342" s="4">
        <v>1919.44</v>
      </c>
      <c r="AL342" s="3">
        <v>1.6720999999999999</v>
      </c>
      <c r="AM342" s="4">
        <v>2160.9899999999998</v>
      </c>
      <c r="AN342" s="3">
        <v>1.8185</v>
      </c>
      <c r="AO342" s="4">
        <v>2560.4499999999998</v>
      </c>
    </row>
    <row r="343" spans="1:41" x14ac:dyDescent="0.2">
      <c r="A343" s="1" t="s">
        <v>1509</v>
      </c>
      <c r="B343" s="1" t="s">
        <v>1510</v>
      </c>
      <c r="C343" s="1" t="s">
        <v>410</v>
      </c>
      <c r="D343" s="1" t="b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2">
        <v>0</v>
      </c>
      <c r="L343" s="2">
        <v>0</v>
      </c>
      <c r="M343" s="1">
        <v>0</v>
      </c>
      <c r="N343" s="1">
        <v>0</v>
      </c>
      <c r="O343" s="1">
        <v>0</v>
      </c>
      <c r="P343" s="2">
        <v>0</v>
      </c>
      <c r="Q343" s="2">
        <v>0</v>
      </c>
      <c r="R343" s="2">
        <v>0</v>
      </c>
      <c r="S343" s="2">
        <v>2.5</v>
      </c>
      <c r="T343" s="3">
        <v>0</v>
      </c>
      <c r="U343" s="1">
        <v>999</v>
      </c>
      <c r="V343" s="3">
        <v>0</v>
      </c>
      <c r="W343" s="3">
        <v>1.2289000000000001</v>
      </c>
      <c r="Z343" s="1">
        <v>9</v>
      </c>
      <c r="AA343" s="4">
        <v>10023.58</v>
      </c>
      <c r="AB343" s="3">
        <v>0.67569999999999997</v>
      </c>
      <c r="AC343" s="3">
        <v>0.92630000000000001</v>
      </c>
      <c r="AD343" s="3">
        <v>0.73240000000000005</v>
      </c>
      <c r="AE343" s="3">
        <v>1.2248000000000001</v>
      </c>
      <c r="AF343" s="3">
        <v>1.3855999999999999</v>
      </c>
      <c r="AG343" s="3">
        <v>1.0611999999999999</v>
      </c>
      <c r="AH343" s="3">
        <v>1.3129999999999999</v>
      </c>
      <c r="AI343" s="4">
        <v>1105.04</v>
      </c>
      <c r="AJ343" s="3">
        <v>1.2783</v>
      </c>
      <c r="AK343" s="4">
        <v>1074.5999999999999</v>
      </c>
      <c r="AL343" s="3">
        <v>1.4097999999999999</v>
      </c>
      <c r="AM343" s="4">
        <v>1417.11</v>
      </c>
      <c r="AN343" s="3">
        <v>1.3187</v>
      </c>
      <c r="AO343" s="4">
        <v>1485.38</v>
      </c>
    </row>
    <row r="344" spans="1:41" x14ac:dyDescent="0.2">
      <c r="A344" s="1" t="s">
        <v>1511</v>
      </c>
      <c r="B344" s="1" t="s">
        <v>1512</v>
      </c>
      <c r="C344" s="1" t="s">
        <v>611</v>
      </c>
      <c r="D344" s="1" t="b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2">
        <v>0</v>
      </c>
      <c r="L344" s="2">
        <v>0</v>
      </c>
      <c r="M344" s="1">
        <v>0</v>
      </c>
      <c r="N344" s="1">
        <v>0</v>
      </c>
      <c r="O344" s="1">
        <v>0</v>
      </c>
      <c r="P344" s="2">
        <v>0</v>
      </c>
      <c r="Q344" s="2">
        <v>0</v>
      </c>
      <c r="R344" s="2">
        <v>0</v>
      </c>
      <c r="S344" s="2">
        <v>1.7</v>
      </c>
      <c r="T344" s="3">
        <v>0</v>
      </c>
      <c r="U344" s="1">
        <v>999</v>
      </c>
      <c r="V344" s="3">
        <v>0</v>
      </c>
      <c r="W344" s="3">
        <v>0.1744</v>
      </c>
      <c r="Z344" s="1">
        <v>8</v>
      </c>
      <c r="AA344" s="4">
        <v>967.22</v>
      </c>
      <c r="AB344" s="3">
        <v>0.47370000000000001</v>
      </c>
      <c r="AC344" s="3">
        <v>0.60599999999999998</v>
      </c>
      <c r="AD344" s="3">
        <v>0.4899</v>
      </c>
      <c r="AE344" s="3">
        <v>0.71699999999999997</v>
      </c>
      <c r="AF344" s="3">
        <v>0.2797</v>
      </c>
      <c r="AG344" s="3">
        <v>0.13189999999999999</v>
      </c>
      <c r="AH344" s="3">
        <v>0.27039999999999997</v>
      </c>
      <c r="AI344" s="4">
        <v>414.98</v>
      </c>
      <c r="AJ344" s="3">
        <v>0.25900000000000001</v>
      </c>
      <c r="AK344" s="4">
        <v>397.03</v>
      </c>
      <c r="AL344" s="3">
        <v>0.38650000000000001</v>
      </c>
      <c r="AM344" s="4">
        <v>617.04</v>
      </c>
      <c r="AN344" s="3">
        <v>0.18709999999999999</v>
      </c>
      <c r="AO344" s="4">
        <v>309.93</v>
      </c>
    </row>
    <row r="345" spans="1:41" x14ac:dyDescent="0.2">
      <c r="A345" s="1" t="s">
        <v>1513</v>
      </c>
      <c r="B345" s="1" t="s">
        <v>1515</v>
      </c>
      <c r="C345" s="1" t="s">
        <v>410</v>
      </c>
      <c r="D345" s="1" t="b">
        <v>0</v>
      </c>
      <c r="E345" s="1">
        <v>4</v>
      </c>
      <c r="F345" s="1">
        <v>0</v>
      </c>
      <c r="G345" s="1">
        <v>15094</v>
      </c>
      <c r="H345" s="1">
        <v>11344</v>
      </c>
      <c r="I345" s="1">
        <v>6402</v>
      </c>
      <c r="J345" s="1">
        <v>4823</v>
      </c>
      <c r="K345" s="2">
        <v>7.5</v>
      </c>
      <c r="L345" s="2">
        <v>6.3</v>
      </c>
      <c r="M345" s="1">
        <v>4</v>
      </c>
      <c r="N345" s="1">
        <v>6402</v>
      </c>
      <c r="O345" s="1">
        <v>4823</v>
      </c>
      <c r="P345" s="2">
        <v>7.5</v>
      </c>
      <c r="Q345" s="2">
        <v>6.3</v>
      </c>
      <c r="R345" s="2">
        <v>4.3</v>
      </c>
      <c r="S345" s="2">
        <v>2.6</v>
      </c>
      <c r="T345" s="3">
        <v>0</v>
      </c>
      <c r="U345" s="1">
        <v>999</v>
      </c>
      <c r="V345" s="3">
        <v>1.9309000000000001</v>
      </c>
      <c r="W345" s="3">
        <v>1.7955000000000001</v>
      </c>
      <c r="Z345" s="1">
        <v>10</v>
      </c>
      <c r="AA345" s="4">
        <v>13789.14</v>
      </c>
      <c r="AB345" s="3">
        <v>1.7225999999999999</v>
      </c>
      <c r="AC345" s="3">
        <v>1.3959999999999999</v>
      </c>
      <c r="AD345" s="3">
        <v>1.5142</v>
      </c>
      <c r="AE345" s="3">
        <v>1.6146</v>
      </c>
      <c r="AF345" s="3">
        <v>1.6431</v>
      </c>
      <c r="AG345" s="3">
        <v>1.6509</v>
      </c>
      <c r="AH345" s="3">
        <v>1.7060999999999999</v>
      </c>
      <c r="AI345" s="4">
        <v>1780.49</v>
      </c>
      <c r="AJ345" s="3">
        <v>1.6608000000000001</v>
      </c>
      <c r="AK345" s="4">
        <v>1803.35</v>
      </c>
      <c r="AL345" s="3">
        <v>1.8515999999999999</v>
      </c>
      <c r="AM345" s="4">
        <v>1861.2</v>
      </c>
      <c r="AN345" s="3">
        <v>1.9268000000000001</v>
      </c>
      <c r="AO345" s="4">
        <v>2086.87</v>
      </c>
    </row>
    <row r="346" spans="1:41" x14ac:dyDescent="0.2">
      <c r="A346" s="1" t="s">
        <v>1516</v>
      </c>
      <c r="B346" s="1" t="s">
        <v>1106</v>
      </c>
      <c r="C346" s="1" t="s">
        <v>410</v>
      </c>
      <c r="D346" s="1" t="b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2">
        <v>0</v>
      </c>
      <c r="L346" s="2">
        <v>0</v>
      </c>
      <c r="M346" s="1">
        <v>0</v>
      </c>
      <c r="N346" s="1">
        <v>0</v>
      </c>
      <c r="O346" s="1">
        <v>0</v>
      </c>
      <c r="P346" s="2">
        <v>0</v>
      </c>
      <c r="Q346" s="2">
        <v>0</v>
      </c>
      <c r="R346" s="2">
        <v>0</v>
      </c>
      <c r="S346" s="2">
        <v>2.1</v>
      </c>
      <c r="T346" s="3">
        <v>0</v>
      </c>
      <c r="U346" s="1">
        <v>999</v>
      </c>
      <c r="V346" s="3">
        <v>0</v>
      </c>
      <c r="W346" s="3">
        <v>1.1105</v>
      </c>
      <c r="Z346" s="1">
        <v>7</v>
      </c>
      <c r="AA346" s="4">
        <v>7924.44</v>
      </c>
      <c r="AB346" s="3">
        <v>1.1711</v>
      </c>
      <c r="AC346" s="3">
        <v>0.97870000000000001</v>
      </c>
      <c r="AD346" s="3">
        <v>0.97599999999999998</v>
      </c>
      <c r="AE346" s="3">
        <v>1.3695999999999999</v>
      </c>
      <c r="AF346" s="3">
        <v>1.5993999999999999</v>
      </c>
      <c r="AG346" s="3">
        <v>1.4259999999999999</v>
      </c>
      <c r="AH346" s="3">
        <v>1.1409</v>
      </c>
      <c r="AI346" s="4">
        <v>1240.25</v>
      </c>
      <c r="AJ346" s="3">
        <v>1.1515</v>
      </c>
      <c r="AK346" s="4">
        <v>1250.3399999999999</v>
      </c>
      <c r="AL346" s="3">
        <v>1.641</v>
      </c>
      <c r="AM346" s="4">
        <v>1649.51</v>
      </c>
      <c r="AN346" s="3">
        <v>1.1917</v>
      </c>
      <c r="AO346" s="4">
        <v>1598.01</v>
      </c>
    </row>
    <row r="347" spans="1:41" x14ac:dyDescent="0.2">
      <c r="A347" s="1" t="s">
        <v>1107</v>
      </c>
      <c r="B347" s="1" t="s">
        <v>1108</v>
      </c>
      <c r="C347" s="1" t="s">
        <v>410</v>
      </c>
      <c r="D347" s="1" t="b">
        <v>0</v>
      </c>
      <c r="E347" s="1">
        <v>4</v>
      </c>
      <c r="F347" s="1">
        <v>0</v>
      </c>
      <c r="G347" s="1">
        <v>15549</v>
      </c>
      <c r="H347" s="1">
        <v>6750</v>
      </c>
      <c r="I347" s="1">
        <v>6870</v>
      </c>
      <c r="J347" s="1">
        <v>2645</v>
      </c>
      <c r="K347" s="2">
        <v>8</v>
      </c>
      <c r="L347" s="2">
        <v>4.0999999999999996</v>
      </c>
      <c r="M347" s="1">
        <v>4</v>
      </c>
      <c r="N347" s="1">
        <v>6870</v>
      </c>
      <c r="O347" s="1">
        <v>2645</v>
      </c>
      <c r="P347" s="2">
        <v>8</v>
      </c>
      <c r="Q347" s="2">
        <v>4.0999999999999996</v>
      </c>
      <c r="R347" s="2">
        <v>6.9</v>
      </c>
      <c r="S347" s="2">
        <v>3.9</v>
      </c>
      <c r="T347" s="3">
        <v>0</v>
      </c>
      <c r="U347" s="1">
        <v>999</v>
      </c>
      <c r="V347" s="3">
        <v>2.0720000000000001</v>
      </c>
      <c r="W347" s="3">
        <v>1.2512000000000001</v>
      </c>
      <c r="Z347" s="1">
        <v>16</v>
      </c>
      <c r="AA347" s="4">
        <v>11654.51</v>
      </c>
      <c r="AB347" s="3">
        <v>1.5154000000000001</v>
      </c>
      <c r="AC347" s="3">
        <v>1.1335</v>
      </c>
      <c r="AD347" s="3">
        <v>1.1269</v>
      </c>
      <c r="AE347" s="3">
        <v>1.7495000000000001</v>
      </c>
      <c r="AF347" s="3">
        <v>1.8265</v>
      </c>
      <c r="AG347" s="3">
        <v>1.4052</v>
      </c>
      <c r="AH347" s="3">
        <v>1.3325</v>
      </c>
      <c r="AI347" s="4">
        <v>772.55</v>
      </c>
      <c r="AJ347" s="3">
        <v>1.2675000000000001</v>
      </c>
      <c r="AK347" s="4">
        <v>768.16</v>
      </c>
      <c r="AL347" s="3">
        <v>1.3433999999999999</v>
      </c>
      <c r="AM347" s="4">
        <v>868.09</v>
      </c>
      <c r="AN347" s="3">
        <v>1.3427</v>
      </c>
      <c r="AO347" s="4">
        <v>969.5</v>
      </c>
    </row>
    <row r="348" spans="1:41" x14ac:dyDescent="0.2">
      <c r="A348" s="1" t="s">
        <v>1109</v>
      </c>
      <c r="B348" s="1" t="s">
        <v>1110</v>
      </c>
      <c r="C348" s="1" t="s">
        <v>611</v>
      </c>
      <c r="D348" s="1" t="b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2">
        <v>0</v>
      </c>
      <c r="L348" s="2">
        <v>0</v>
      </c>
      <c r="M348" s="1">
        <v>0</v>
      </c>
      <c r="N348" s="1">
        <v>0</v>
      </c>
      <c r="O348" s="1">
        <v>0</v>
      </c>
      <c r="P348" s="2">
        <v>0</v>
      </c>
      <c r="Q348" s="2">
        <v>0</v>
      </c>
      <c r="R348" s="2">
        <v>0</v>
      </c>
      <c r="S348" s="2">
        <v>2.4</v>
      </c>
      <c r="T348" s="3">
        <v>0</v>
      </c>
      <c r="U348" s="1">
        <v>999</v>
      </c>
      <c r="V348" s="3">
        <v>0</v>
      </c>
      <c r="W348" s="3">
        <v>0.67020000000000002</v>
      </c>
      <c r="Z348" s="1">
        <v>11</v>
      </c>
      <c r="AA348" s="4">
        <v>4239.57</v>
      </c>
      <c r="AB348" s="3">
        <v>1.1184000000000001</v>
      </c>
      <c r="AC348" s="3">
        <v>0.82079999999999997</v>
      </c>
      <c r="AD348" s="3">
        <v>0.61209999999999998</v>
      </c>
      <c r="AE348" s="3">
        <v>0.89710000000000001</v>
      </c>
      <c r="AF348" s="3">
        <v>0.92349999999999999</v>
      </c>
      <c r="AG348" s="3">
        <v>0.93689999999999996</v>
      </c>
      <c r="AH348" s="3">
        <v>0.85</v>
      </c>
      <c r="AI348" s="4">
        <v>964.2</v>
      </c>
      <c r="AJ348" s="3">
        <v>0.85609999999999997</v>
      </c>
      <c r="AK348" s="4">
        <v>970</v>
      </c>
      <c r="AL348" s="3">
        <v>0.87409999999999999</v>
      </c>
      <c r="AM348" s="4">
        <v>878.63</v>
      </c>
      <c r="AN348" s="3">
        <v>0.71919999999999995</v>
      </c>
      <c r="AO348" s="4">
        <v>843.86</v>
      </c>
    </row>
    <row r="349" spans="1:41" x14ac:dyDescent="0.2">
      <c r="A349" s="1" t="s">
        <v>1111</v>
      </c>
      <c r="B349" s="1" t="s">
        <v>1115</v>
      </c>
      <c r="C349" s="1" t="s">
        <v>410</v>
      </c>
      <c r="D349" s="1" t="b">
        <v>0</v>
      </c>
      <c r="E349" s="1">
        <v>1</v>
      </c>
      <c r="F349" s="1">
        <v>0</v>
      </c>
      <c r="G349" s="1">
        <v>6202</v>
      </c>
      <c r="H349" s="1">
        <v>0</v>
      </c>
      <c r="I349" s="1">
        <v>4244</v>
      </c>
      <c r="J349" s="1">
        <v>0</v>
      </c>
      <c r="K349" s="2">
        <v>4</v>
      </c>
      <c r="L349" s="2">
        <v>0</v>
      </c>
      <c r="M349" s="1">
        <v>1</v>
      </c>
      <c r="N349" s="1">
        <v>4244</v>
      </c>
      <c r="O349" s="1">
        <v>0</v>
      </c>
      <c r="P349" s="2">
        <v>4</v>
      </c>
      <c r="Q349" s="2">
        <v>0</v>
      </c>
      <c r="R349" s="2">
        <v>4</v>
      </c>
      <c r="S349" s="2">
        <v>3.1</v>
      </c>
      <c r="T349" s="3">
        <v>0</v>
      </c>
      <c r="U349" s="1">
        <v>999</v>
      </c>
      <c r="V349" s="3">
        <v>1.28</v>
      </c>
      <c r="W349" s="3">
        <v>0.87009999999999998</v>
      </c>
      <c r="Z349" s="1">
        <v>12</v>
      </c>
      <c r="AA349" s="4">
        <v>8254.1200000000008</v>
      </c>
      <c r="AB349" s="3">
        <v>1.0626</v>
      </c>
      <c r="AC349" s="3">
        <v>1.0835999999999999</v>
      </c>
      <c r="AD349" s="3">
        <v>0.85760000000000003</v>
      </c>
      <c r="AE349" s="3">
        <v>1.2262</v>
      </c>
      <c r="AF349" s="3">
        <v>1.3474999999999999</v>
      </c>
      <c r="AG349" s="3">
        <v>0.99670000000000003</v>
      </c>
      <c r="AH349" s="3">
        <v>0.99350000000000005</v>
      </c>
      <c r="AI349" s="4">
        <v>720.01</v>
      </c>
      <c r="AJ349" s="3">
        <v>0.93279999999999996</v>
      </c>
      <c r="AK349" s="4">
        <v>714.96</v>
      </c>
      <c r="AL349" s="3">
        <v>0.98950000000000005</v>
      </c>
      <c r="AM349" s="4">
        <v>994.63</v>
      </c>
      <c r="AN349" s="3">
        <v>0.93369999999999997</v>
      </c>
      <c r="AO349" s="4">
        <v>848.16</v>
      </c>
    </row>
    <row r="350" spans="1:41" x14ac:dyDescent="0.2">
      <c r="A350" s="1" t="s">
        <v>1116</v>
      </c>
      <c r="B350" s="1" t="s">
        <v>1117</v>
      </c>
      <c r="C350" s="1" t="s">
        <v>410</v>
      </c>
      <c r="D350" s="1" t="b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2">
        <v>0</v>
      </c>
      <c r="L350" s="2">
        <v>0</v>
      </c>
      <c r="M350" s="1">
        <v>0</v>
      </c>
      <c r="N350" s="1">
        <v>0</v>
      </c>
      <c r="O350" s="1">
        <v>0</v>
      </c>
      <c r="P350" s="2">
        <v>0</v>
      </c>
      <c r="Q350" s="2">
        <v>0</v>
      </c>
      <c r="R350" s="2">
        <v>0</v>
      </c>
      <c r="S350" s="2">
        <v>2.5</v>
      </c>
      <c r="T350" s="3">
        <v>0</v>
      </c>
      <c r="U350" s="1">
        <v>999</v>
      </c>
      <c r="V350" s="3">
        <v>0</v>
      </c>
      <c r="W350" s="3">
        <v>0.79279999999999995</v>
      </c>
      <c r="Z350" s="1">
        <v>8</v>
      </c>
      <c r="AA350" s="4">
        <v>6682.56</v>
      </c>
      <c r="AB350" s="3">
        <v>1.1556</v>
      </c>
      <c r="AC350" s="3">
        <v>0.63460000000000005</v>
      </c>
      <c r="AD350" s="3">
        <v>0.48699999999999999</v>
      </c>
      <c r="AE350" s="3">
        <v>0.74809999999999999</v>
      </c>
      <c r="AF350" s="3">
        <v>0.7994</v>
      </c>
      <c r="AG350" s="3">
        <v>0.86419999999999997</v>
      </c>
      <c r="AH350" s="3">
        <v>0.65069999999999995</v>
      </c>
      <c r="AI350" s="4">
        <v>893.51</v>
      </c>
      <c r="AJ350" s="3">
        <v>0.69850000000000001</v>
      </c>
      <c r="AK350" s="4">
        <v>866.81</v>
      </c>
      <c r="AL350" s="3">
        <v>0.80630000000000002</v>
      </c>
      <c r="AM350" s="4">
        <v>911.79</v>
      </c>
      <c r="AN350" s="3">
        <v>0.8508</v>
      </c>
      <c r="AO350" s="4">
        <v>958.34</v>
      </c>
    </row>
    <row r="351" spans="1:41" x14ac:dyDescent="0.2">
      <c r="A351" s="1" t="s">
        <v>1118</v>
      </c>
      <c r="B351" s="1" t="s">
        <v>1119</v>
      </c>
      <c r="C351" s="1" t="s">
        <v>410</v>
      </c>
      <c r="D351" s="1" t="b">
        <v>0</v>
      </c>
      <c r="E351" s="1">
        <v>5</v>
      </c>
      <c r="F351" s="1">
        <v>0</v>
      </c>
      <c r="G351" s="1">
        <v>10717</v>
      </c>
      <c r="H351" s="1">
        <v>6940</v>
      </c>
      <c r="I351" s="1">
        <v>3641</v>
      </c>
      <c r="J351" s="1">
        <v>2707</v>
      </c>
      <c r="K351" s="2">
        <v>5</v>
      </c>
      <c r="L351" s="2">
        <v>3.6</v>
      </c>
      <c r="M351" s="1">
        <v>5</v>
      </c>
      <c r="N351" s="1">
        <v>3641</v>
      </c>
      <c r="O351" s="1">
        <v>2707</v>
      </c>
      <c r="P351" s="2">
        <v>5</v>
      </c>
      <c r="Q351" s="2">
        <v>3.6</v>
      </c>
      <c r="R351" s="2">
        <v>3.6</v>
      </c>
      <c r="S351" s="2">
        <v>3</v>
      </c>
      <c r="T351" s="3">
        <v>0</v>
      </c>
      <c r="U351" s="1">
        <v>32</v>
      </c>
      <c r="V351" s="3">
        <v>1.0981000000000001</v>
      </c>
      <c r="W351" s="3">
        <v>0.83050000000000002</v>
      </c>
      <c r="Z351" s="1">
        <v>8</v>
      </c>
      <c r="AA351" s="4">
        <v>7854.17</v>
      </c>
      <c r="AB351" s="3">
        <v>0.69430000000000003</v>
      </c>
      <c r="AC351" s="3">
        <v>0.79279999999999995</v>
      </c>
      <c r="AD351" s="3">
        <v>0.54010000000000002</v>
      </c>
      <c r="AE351" s="3">
        <v>0.80410000000000004</v>
      </c>
      <c r="AF351" s="3">
        <v>0.79120000000000001</v>
      </c>
      <c r="AG351" s="3">
        <v>0.92359999999999998</v>
      </c>
      <c r="AH351" s="3">
        <v>0.84950000000000003</v>
      </c>
      <c r="AI351" s="4">
        <v>651.87</v>
      </c>
      <c r="AJ351" s="3">
        <v>0.82579999999999998</v>
      </c>
      <c r="AK351" s="4">
        <v>652.13</v>
      </c>
      <c r="AL351" s="3">
        <v>0.96299999999999997</v>
      </c>
      <c r="AM351" s="4">
        <v>843.09</v>
      </c>
      <c r="AN351" s="3">
        <v>0.89119999999999999</v>
      </c>
      <c r="AO351" s="4">
        <v>836.54</v>
      </c>
    </row>
    <row r="352" spans="1:41" x14ac:dyDescent="0.2">
      <c r="A352" s="1" t="s">
        <v>1120</v>
      </c>
      <c r="B352" s="1" t="s">
        <v>1121</v>
      </c>
      <c r="C352" s="1" t="s">
        <v>611</v>
      </c>
      <c r="D352" s="1" t="b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2">
        <v>0</v>
      </c>
      <c r="L352" s="2">
        <v>0</v>
      </c>
      <c r="M352" s="1">
        <v>0</v>
      </c>
      <c r="N352" s="1">
        <v>0</v>
      </c>
      <c r="O352" s="1">
        <v>0</v>
      </c>
      <c r="P352" s="2">
        <v>0</v>
      </c>
      <c r="Q352" s="2">
        <v>0</v>
      </c>
      <c r="R352" s="2">
        <v>0</v>
      </c>
      <c r="S352" s="2">
        <v>1.3</v>
      </c>
      <c r="T352" s="3">
        <v>0</v>
      </c>
      <c r="U352" s="1">
        <v>999</v>
      </c>
      <c r="V352" s="3">
        <v>0</v>
      </c>
      <c r="W352" s="3">
        <v>0.2676</v>
      </c>
      <c r="Z352" s="1">
        <v>7</v>
      </c>
      <c r="AA352" s="4">
        <v>1582.35</v>
      </c>
      <c r="AB352" s="3">
        <v>0.4531</v>
      </c>
      <c r="AC352" s="3">
        <v>0.5333</v>
      </c>
      <c r="AD352" s="3">
        <v>0.43120000000000003</v>
      </c>
      <c r="AE352" s="3">
        <v>0.63109999999999999</v>
      </c>
      <c r="AF352" s="3">
        <v>0.42909999999999998</v>
      </c>
      <c r="AG352" s="3">
        <v>0.2026</v>
      </c>
      <c r="AH352" s="3">
        <v>0.41510000000000002</v>
      </c>
      <c r="AI352" s="4">
        <v>833.07</v>
      </c>
      <c r="AJ352" s="3">
        <v>0.39760000000000001</v>
      </c>
      <c r="AK352" s="4">
        <v>797.04</v>
      </c>
      <c r="AL352" s="3">
        <v>0.59309999999999996</v>
      </c>
      <c r="AM352" s="4">
        <v>1238.21</v>
      </c>
      <c r="AN352" s="3">
        <v>0.28720000000000001</v>
      </c>
      <c r="AO352" s="4">
        <v>622.12</v>
      </c>
    </row>
    <row r="353" spans="1:41" x14ac:dyDescent="0.2">
      <c r="A353" s="1" t="s">
        <v>1122</v>
      </c>
      <c r="B353" s="1" t="s">
        <v>1123</v>
      </c>
      <c r="C353" s="1" t="s">
        <v>611</v>
      </c>
      <c r="D353" s="1" t="b">
        <v>0</v>
      </c>
      <c r="E353" s="1">
        <v>1</v>
      </c>
      <c r="F353" s="1">
        <v>0</v>
      </c>
      <c r="G353" s="1">
        <v>859</v>
      </c>
      <c r="H353" s="1">
        <v>0</v>
      </c>
      <c r="I353" s="1">
        <v>0</v>
      </c>
      <c r="J353" s="1">
        <v>0</v>
      </c>
      <c r="K353" s="2">
        <v>0</v>
      </c>
      <c r="L353" s="2">
        <v>0</v>
      </c>
      <c r="M353" s="1">
        <v>0</v>
      </c>
      <c r="N353" s="1">
        <v>0</v>
      </c>
      <c r="O353" s="1">
        <v>0</v>
      </c>
      <c r="P353" s="2">
        <v>0</v>
      </c>
      <c r="Q353" s="2">
        <v>0</v>
      </c>
      <c r="R353" s="2">
        <v>0</v>
      </c>
      <c r="S353" s="2">
        <v>2.8</v>
      </c>
      <c r="T353" s="3">
        <v>0</v>
      </c>
      <c r="U353" s="1">
        <v>999</v>
      </c>
      <c r="V353" s="3">
        <v>0</v>
      </c>
      <c r="W353" s="3">
        <v>0.78029999999999999</v>
      </c>
      <c r="Z353" s="1">
        <v>12</v>
      </c>
      <c r="AA353" s="4">
        <v>4966.25</v>
      </c>
      <c r="AB353" s="3">
        <v>0.49149999999999999</v>
      </c>
      <c r="AC353" s="3">
        <v>0.92079999999999995</v>
      </c>
      <c r="AD353" s="3">
        <v>0.66720000000000002</v>
      </c>
      <c r="AE353" s="3">
        <v>1.0616000000000001</v>
      </c>
      <c r="AF353" s="3">
        <v>1.1312</v>
      </c>
      <c r="AG353" s="3">
        <v>0.7238</v>
      </c>
      <c r="AH353" s="3">
        <v>0.63519999999999999</v>
      </c>
      <c r="AI353" s="4">
        <v>828.62</v>
      </c>
      <c r="AJ353" s="3">
        <v>0.59719999999999995</v>
      </c>
      <c r="AK353" s="4">
        <v>819.11</v>
      </c>
      <c r="AL353" s="3">
        <v>1.0329999999999999</v>
      </c>
      <c r="AM353" s="4">
        <v>1168.1500000000001</v>
      </c>
      <c r="AN353" s="3">
        <v>0.83730000000000004</v>
      </c>
      <c r="AO353" s="4">
        <v>842.08</v>
      </c>
    </row>
    <row r="354" spans="1:41" x14ac:dyDescent="0.2">
      <c r="A354" s="1" t="s">
        <v>1124</v>
      </c>
      <c r="B354" s="1" t="s">
        <v>1125</v>
      </c>
      <c r="C354" s="1" t="s">
        <v>410</v>
      </c>
      <c r="D354" s="1" t="b">
        <v>0</v>
      </c>
      <c r="E354" s="1">
        <v>4</v>
      </c>
      <c r="F354" s="1">
        <v>0</v>
      </c>
      <c r="G354" s="1">
        <v>26819</v>
      </c>
      <c r="H354" s="1">
        <v>7176</v>
      </c>
      <c r="I354" s="1">
        <v>8780</v>
      </c>
      <c r="J354" s="1">
        <v>3155</v>
      </c>
      <c r="K354" s="2">
        <v>13</v>
      </c>
      <c r="L354" s="2">
        <v>6.3</v>
      </c>
      <c r="M354" s="1">
        <v>4</v>
      </c>
      <c r="N354" s="1">
        <v>8780</v>
      </c>
      <c r="O354" s="1">
        <v>3155</v>
      </c>
      <c r="P354" s="2">
        <v>13</v>
      </c>
      <c r="Q354" s="2">
        <v>6.3</v>
      </c>
      <c r="R354" s="2">
        <v>11</v>
      </c>
      <c r="S354" s="2">
        <v>4.2</v>
      </c>
      <c r="T354" s="3">
        <v>0</v>
      </c>
      <c r="U354" s="1">
        <v>999</v>
      </c>
      <c r="V354" s="3">
        <v>2.6480999999999999</v>
      </c>
      <c r="W354" s="3">
        <v>2.8908999999999998</v>
      </c>
      <c r="Z354" s="1">
        <v>14</v>
      </c>
      <c r="AA354" s="4">
        <v>24332.639999999999</v>
      </c>
      <c r="AB354" s="3">
        <v>3.7757000000000001</v>
      </c>
      <c r="AC354" s="3">
        <v>3.6067999999999998</v>
      </c>
      <c r="AD354" s="3">
        <v>3.6751999999999998</v>
      </c>
      <c r="AE354" s="3">
        <v>3.3662999999999998</v>
      </c>
      <c r="AF354" s="3">
        <v>2.1741000000000001</v>
      </c>
      <c r="AG354" s="3">
        <v>2.5384000000000002</v>
      </c>
      <c r="AH354" s="3">
        <v>3.0691000000000002</v>
      </c>
      <c r="AI354" s="4">
        <v>1231.8900000000001</v>
      </c>
      <c r="AJ354" s="3">
        <v>3.0531999999999999</v>
      </c>
      <c r="AK354" s="4">
        <v>1224.0999999999999</v>
      </c>
      <c r="AL354" s="3">
        <v>3.2656000000000001</v>
      </c>
      <c r="AM354" s="4">
        <v>1772.57</v>
      </c>
      <c r="AN354" s="3">
        <v>3.1021999999999998</v>
      </c>
      <c r="AO354" s="4">
        <v>2079.9499999999998</v>
      </c>
    </row>
    <row r="355" spans="1:41" x14ac:dyDescent="0.2">
      <c r="A355" s="1" t="s">
        <v>1126</v>
      </c>
      <c r="B355" s="1" t="s">
        <v>1127</v>
      </c>
      <c r="C355" s="1" t="s">
        <v>410</v>
      </c>
      <c r="D355" s="1" t="b">
        <v>0</v>
      </c>
      <c r="E355" s="1">
        <v>7</v>
      </c>
      <c r="F355" s="1">
        <v>0</v>
      </c>
      <c r="G355" s="1">
        <v>11255</v>
      </c>
      <c r="H355" s="1">
        <v>4629</v>
      </c>
      <c r="I355" s="1">
        <v>4696</v>
      </c>
      <c r="J355" s="1">
        <v>2375</v>
      </c>
      <c r="K355" s="2">
        <v>3.9</v>
      </c>
      <c r="L355" s="2">
        <v>2.2000000000000002</v>
      </c>
      <c r="M355" s="1">
        <v>7</v>
      </c>
      <c r="N355" s="1">
        <v>4577</v>
      </c>
      <c r="O355" s="1">
        <v>2105</v>
      </c>
      <c r="P355" s="2">
        <v>3.9</v>
      </c>
      <c r="Q355" s="2">
        <v>2.2000000000000002</v>
      </c>
      <c r="R355" s="2">
        <v>3.4</v>
      </c>
      <c r="S355" s="2">
        <v>4</v>
      </c>
      <c r="T355" s="3">
        <v>0</v>
      </c>
      <c r="U355" s="1">
        <v>12</v>
      </c>
      <c r="V355" s="3">
        <v>1.3805000000000001</v>
      </c>
      <c r="W355" s="3">
        <v>2.0310999999999999</v>
      </c>
      <c r="Z355" s="1">
        <v>11</v>
      </c>
      <c r="AA355" s="4">
        <v>16013.97</v>
      </c>
      <c r="AB355" s="3">
        <v>2.1246</v>
      </c>
      <c r="AC355" s="3">
        <v>1.44</v>
      </c>
      <c r="AD355" s="3">
        <v>1.2412000000000001</v>
      </c>
      <c r="AE355" s="3">
        <v>1.1701999999999999</v>
      </c>
      <c r="AF355" s="3">
        <v>1.2616000000000001</v>
      </c>
      <c r="AG355" s="3">
        <v>1.6073999999999999</v>
      </c>
      <c r="AH355" s="3">
        <v>1.2934000000000001</v>
      </c>
      <c r="AI355" s="4">
        <v>964.14</v>
      </c>
      <c r="AJ355" s="3">
        <v>1.9721</v>
      </c>
      <c r="AK355" s="4">
        <v>1070.69</v>
      </c>
      <c r="AL355" s="3">
        <v>2.4043999999999999</v>
      </c>
      <c r="AM355" s="4">
        <v>1483.08</v>
      </c>
      <c r="AN355" s="3">
        <v>2.1796000000000002</v>
      </c>
      <c r="AO355" s="4">
        <v>1534.44</v>
      </c>
    </row>
    <row r="356" spans="1:41" x14ac:dyDescent="0.2">
      <c r="A356" s="1" t="s">
        <v>1128</v>
      </c>
      <c r="B356" s="1" t="s">
        <v>1129</v>
      </c>
      <c r="C356" s="1" t="s">
        <v>410</v>
      </c>
      <c r="D356" s="1" t="b">
        <v>0</v>
      </c>
      <c r="E356" s="1">
        <v>6</v>
      </c>
      <c r="F356" s="1">
        <v>0</v>
      </c>
      <c r="G356" s="1">
        <v>7341</v>
      </c>
      <c r="H356" s="1">
        <v>4935</v>
      </c>
      <c r="I356" s="1">
        <v>3361</v>
      </c>
      <c r="J356" s="1">
        <v>1790</v>
      </c>
      <c r="K356" s="2">
        <v>2.2999999999999998</v>
      </c>
      <c r="L356" s="2">
        <v>1.4</v>
      </c>
      <c r="M356" s="1">
        <v>6</v>
      </c>
      <c r="N356" s="1">
        <v>3348</v>
      </c>
      <c r="O356" s="1">
        <v>1765</v>
      </c>
      <c r="P356" s="2">
        <v>2.2999999999999998</v>
      </c>
      <c r="Q356" s="2">
        <v>1.4</v>
      </c>
      <c r="R356" s="2">
        <v>2</v>
      </c>
      <c r="S356" s="2">
        <v>2.6</v>
      </c>
      <c r="T356" s="3">
        <v>0</v>
      </c>
      <c r="U356" s="1">
        <v>16</v>
      </c>
      <c r="V356" s="3">
        <v>1.0098</v>
      </c>
      <c r="W356" s="3">
        <v>1.3677999999999999</v>
      </c>
      <c r="Z356" s="1">
        <v>5</v>
      </c>
      <c r="AA356" s="4">
        <v>7964.16</v>
      </c>
      <c r="AB356" s="3">
        <v>1.1359999999999999</v>
      </c>
      <c r="AC356" s="3">
        <v>1.0471999999999999</v>
      </c>
      <c r="AD356" s="3">
        <v>0.9194</v>
      </c>
      <c r="AE356" s="3">
        <v>0.97119999999999995</v>
      </c>
      <c r="AF356" s="3">
        <v>0.85750000000000004</v>
      </c>
      <c r="AG356" s="3">
        <v>1.0164</v>
      </c>
      <c r="AH356" s="3">
        <v>0.9042</v>
      </c>
      <c r="AI356" s="4">
        <v>1310.5899999999999</v>
      </c>
      <c r="AJ356" s="3">
        <v>1.0085999999999999</v>
      </c>
      <c r="AK356" s="4">
        <v>1251.6199999999999</v>
      </c>
      <c r="AL356" s="3">
        <v>1.1573</v>
      </c>
      <c r="AM356" s="4">
        <v>1256.3599999999999</v>
      </c>
      <c r="AN356" s="3">
        <v>1.4678</v>
      </c>
      <c r="AO356" s="4">
        <v>1589.74</v>
      </c>
    </row>
    <row r="357" spans="1:41" x14ac:dyDescent="0.2">
      <c r="A357" s="1" t="s">
        <v>1130</v>
      </c>
      <c r="B357" s="1" t="s">
        <v>1131</v>
      </c>
      <c r="C357" s="1" t="s">
        <v>407</v>
      </c>
      <c r="D357" s="1" t="b">
        <v>0</v>
      </c>
      <c r="E357" s="1">
        <v>29</v>
      </c>
      <c r="F357" s="1">
        <v>0</v>
      </c>
      <c r="G357" s="1">
        <v>8106</v>
      </c>
      <c r="H357" s="1">
        <v>2101</v>
      </c>
      <c r="I357" s="1">
        <v>3137</v>
      </c>
      <c r="J357" s="1">
        <v>1030</v>
      </c>
      <c r="K357" s="2">
        <v>2.4</v>
      </c>
      <c r="L357" s="2">
        <v>1.7</v>
      </c>
      <c r="M357" s="1">
        <v>29</v>
      </c>
      <c r="N357" s="1">
        <v>3093</v>
      </c>
      <c r="O357" s="1">
        <v>926</v>
      </c>
      <c r="P357" s="2">
        <v>2.4</v>
      </c>
      <c r="Q357" s="2">
        <v>1.7</v>
      </c>
      <c r="R357" s="2">
        <v>2</v>
      </c>
      <c r="S357" s="2">
        <v>2</v>
      </c>
      <c r="T357" s="3">
        <v>0</v>
      </c>
      <c r="U357" s="1">
        <v>5</v>
      </c>
      <c r="V357" s="3">
        <v>0.93289999999999995</v>
      </c>
      <c r="W357" s="3">
        <v>0.93289999999999995</v>
      </c>
      <c r="Z357" s="1">
        <v>6</v>
      </c>
      <c r="AA357" s="4">
        <v>5135.2</v>
      </c>
      <c r="AB357" s="3">
        <v>1.1177999999999999</v>
      </c>
      <c r="AC357" s="3">
        <v>1.0181</v>
      </c>
      <c r="AD357" s="3">
        <v>0.90429999999999999</v>
      </c>
      <c r="AE357" s="3">
        <v>0.85960000000000003</v>
      </c>
      <c r="AF357" s="3">
        <v>0.98119999999999996</v>
      </c>
      <c r="AG357" s="3">
        <v>0.99150000000000005</v>
      </c>
      <c r="AH357" s="3">
        <v>1.1301000000000001</v>
      </c>
      <c r="AI357" s="4">
        <v>1092.01</v>
      </c>
      <c r="AJ357" s="3">
        <v>1.1829000000000001</v>
      </c>
      <c r="AK357" s="4">
        <v>1062.98</v>
      </c>
      <c r="AL357" s="3">
        <v>0.93459999999999999</v>
      </c>
      <c r="AM357" s="4">
        <v>1207.8599999999999</v>
      </c>
      <c r="AN357" s="3">
        <v>1.0011000000000001</v>
      </c>
      <c r="AO357" s="4">
        <v>1409.55</v>
      </c>
    </row>
    <row r="358" spans="1:41" x14ac:dyDescent="0.2">
      <c r="A358" s="1" t="s">
        <v>1132</v>
      </c>
      <c r="B358" s="1" t="s">
        <v>1133</v>
      </c>
      <c r="C358" s="1" t="s">
        <v>410</v>
      </c>
      <c r="D358" s="1" t="b">
        <v>0</v>
      </c>
      <c r="E358" s="1">
        <v>5</v>
      </c>
      <c r="F358" s="1">
        <v>0</v>
      </c>
      <c r="G358" s="1">
        <v>20277</v>
      </c>
      <c r="H358" s="1">
        <v>17119</v>
      </c>
      <c r="I358" s="1">
        <v>6772</v>
      </c>
      <c r="J358" s="1">
        <v>4965</v>
      </c>
      <c r="K358" s="2">
        <v>6.2</v>
      </c>
      <c r="L358" s="2">
        <v>4.8</v>
      </c>
      <c r="M358" s="1">
        <v>5</v>
      </c>
      <c r="N358" s="1">
        <v>6772</v>
      </c>
      <c r="O358" s="1">
        <v>4965</v>
      </c>
      <c r="P358" s="2">
        <v>6.2</v>
      </c>
      <c r="Q358" s="2">
        <v>4.8</v>
      </c>
      <c r="R358" s="2">
        <v>4.4000000000000004</v>
      </c>
      <c r="S358" s="2">
        <v>5.7</v>
      </c>
      <c r="T358" s="3">
        <v>0</v>
      </c>
      <c r="U358" s="1">
        <v>32</v>
      </c>
      <c r="V358" s="3">
        <v>2.0425</v>
      </c>
      <c r="W358" s="3">
        <v>3.0741999999999998</v>
      </c>
      <c r="Z358" s="1">
        <v>17</v>
      </c>
      <c r="AA358" s="4">
        <v>27186.26</v>
      </c>
      <c r="AB358" s="3">
        <v>2.1288999999999998</v>
      </c>
      <c r="AC358" s="3">
        <v>2.9658000000000002</v>
      </c>
      <c r="AD358" s="3">
        <v>3.1827000000000001</v>
      </c>
      <c r="AE358" s="3">
        <v>3.0882999999999998</v>
      </c>
      <c r="AF358" s="3">
        <v>3.1427</v>
      </c>
      <c r="AG358" s="3">
        <v>3.2079</v>
      </c>
      <c r="AH358" s="3">
        <v>3.0327000000000002</v>
      </c>
      <c r="AI358" s="4">
        <v>1198.8399999999999</v>
      </c>
      <c r="AJ358" s="3">
        <v>2.9902000000000002</v>
      </c>
      <c r="AK358" s="4">
        <v>1180.68</v>
      </c>
      <c r="AL358" s="3">
        <v>3.2972000000000001</v>
      </c>
      <c r="AM358" s="4">
        <v>1516.71</v>
      </c>
      <c r="AN358" s="3">
        <v>3.2989000000000002</v>
      </c>
      <c r="AO358" s="4">
        <v>1629.77</v>
      </c>
    </row>
    <row r="359" spans="1:41" x14ac:dyDescent="0.2">
      <c r="A359" s="1" t="s">
        <v>1134</v>
      </c>
      <c r="B359" s="1" t="s">
        <v>1135</v>
      </c>
      <c r="C359" s="1" t="s">
        <v>407</v>
      </c>
      <c r="D359" s="1" t="b">
        <v>0</v>
      </c>
      <c r="E359" s="1">
        <v>101</v>
      </c>
      <c r="F359" s="1">
        <v>0</v>
      </c>
      <c r="G359" s="1">
        <v>11947</v>
      </c>
      <c r="H359" s="1">
        <v>7377</v>
      </c>
      <c r="I359" s="1">
        <v>4333</v>
      </c>
      <c r="J359" s="1">
        <v>1910</v>
      </c>
      <c r="K359" s="2">
        <v>3.9</v>
      </c>
      <c r="L359" s="2">
        <v>2.2999999999999998</v>
      </c>
      <c r="M359" s="1">
        <v>101</v>
      </c>
      <c r="N359" s="1">
        <v>4247</v>
      </c>
      <c r="O359" s="1">
        <v>1646</v>
      </c>
      <c r="P359" s="2">
        <v>3.9</v>
      </c>
      <c r="Q359" s="2">
        <v>2.2999999999999998</v>
      </c>
      <c r="R359" s="2">
        <v>3.3</v>
      </c>
      <c r="S359" s="2">
        <v>3.3</v>
      </c>
      <c r="T359" s="3">
        <v>0</v>
      </c>
      <c r="U359" s="1">
        <v>9</v>
      </c>
      <c r="V359" s="3">
        <v>1.2808999999999999</v>
      </c>
      <c r="W359" s="3">
        <v>1.2808999999999999</v>
      </c>
      <c r="Z359" s="1">
        <v>8</v>
      </c>
      <c r="AA359" s="4">
        <v>8038.4</v>
      </c>
      <c r="AB359" s="3">
        <v>1.4838</v>
      </c>
      <c r="AC359" s="3">
        <v>1.306</v>
      </c>
      <c r="AD359" s="3">
        <v>1.3030999999999999</v>
      </c>
      <c r="AE359" s="3">
        <v>1.2463</v>
      </c>
      <c r="AF359" s="3">
        <v>1.3019000000000001</v>
      </c>
      <c r="AG359" s="3">
        <v>1.5099</v>
      </c>
      <c r="AH359" s="3">
        <v>1.3593999999999999</v>
      </c>
      <c r="AI359" s="4">
        <v>1108.3399999999999</v>
      </c>
      <c r="AJ359" s="3">
        <v>1.4151</v>
      </c>
      <c r="AK359" s="4">
        <v>1117.5</v>
      </c>
      <c r="AL359" s="3">
        <v>1.3952</v>
      </c>
      <c r="AM359" s="4">
        <v>1147.45</v>
      </c>
      <c r="AN359" s="3">
        <v>1.3745000000000001</v>
      </c>
      <c r="AO359" s="4">
        <v>1172.9100000000001</v>
      </c>
    </row>
    <row r="360" spans="1:41" x14ac:dyDescent="0.2">
      <c r="A360" s="1" t="s">
        <v>1136</v>
      </c>
      <c r="B360" s="1" t="s">
        <v>1137</v>
      </c>
      <c r="C360" s="1" t="s">
        <v>407</v>
      </c>
      <c r="D360" s="1" t="b">
        <v>0</v>
      </c>
      <c r="E360" s="1">
        <v>150</v>
      </c>
      <c r="F360" s="1">
        <v>0</v>
      </c>
      <c r="G360" s="1">
        <v>8050</v>
      </c>
      <c r="H360" s="1">
        <v>3712</v>
      </c>
      <c r="I360" s="1">
        <v>3359</v>
      </c>
      <c r="J360" s="1">
        <v>1154</v>
      </c>
      <c r="K360" s="2">
        <v>2.6</v>
      </c>
      <c r="L360" s="2">
        <v>1</v>
      </c>
      <c r="M360" s="1">
        <v>150</v>
      </c>
      <c r="N360" s="1">
        <v>3316</v>
      </c>
      <c r="O360" s="1">
        <v>1042</v>
      </c>
      <c r="P360" s="2">
        <v>2.6</v>
      </c>
      <c r="Q360" s="2">
        <v>1</v>
      </c>
      <c r="R360" s="2">
        <v>2.4</v>
      </c>
      <c r="S360" s="2">
        <v>2.4</v>
      </c>
      <c r="T360" s="3">
        <v>0</v>
      </c>
      <c r="U360" s="1">
        <v>6</v>
      </c>
      <c r="V360" s="3">
        <v>1.0001</v>
      </c>
      <c r="W360" s="3">
        <v>1.0001</v>
      </c>
      <c r="Z360" s="1">
        <v>5</v>
      </c>
      <c r="AA360" s="4">
        <v>5597.76</v>
      </c>
      <c r="AB360" s="3">
        <v>1.0968</v>
      </c>
      <c r="AC360" s="3">
        <v>1</v>
      </c>
      <c r="AD360" s="3">
        <v>0.999</v>
      </c>
      <c r="AE360" s="3">
        <v>1.0024999999999999</v>
      </c>
      <c r="AF360" s="3">
        <v>1.0012000000000001</v>
      </c>
      <c r="AG360" s="3">
        <v>1.0111000000000001</v>
      </c>
      <c r="AH360" s="3">
        <v>1.1221000000000001</v>
      </c>
      <c r="AI360" s="4">
        <v>1272.8499999999999</v>
      </c>
      <c r="AJ360" s="3">
        <v>1.0743</v>
      </c>
      <c r="AK360" s="4">
        <v>1166.51</v>
      </c>
      <c r="AL360" s="3">
        <v>1.0494000000000001</v>
      </c>
      <c r="AM360" s="4">
        <v>1139.23</v>
      </c>
      <c r="AN360" s="3">
        <v>1.0731999999999999</v>
      </c>
      <c r="AO360" s="4">
        <v>1259.22</v>
      </c>
    </row>
    <row r="361" spans="1:41" x14ac:dyDescent="0.2">
      <c r="A361" s="1" t="s">
        <v>1138</v>
      </c>
      <c r="B361" s="1" t="s">
        <v>1139</v>
      </c>
      <c r="C361" s="1" t="s">
        <v>410</v>
      </c>
      <c r="D361" s="1" t="b">
        <v>0</v>
      </c>
      <c r="E361" s="1">
        <v>16</v>
      </c>
      <c r="F361" s="1">
        <v>0</v>
      </c>
      <c r="G361" s="1">
        <v>17643</v>
      </c>
      <c r="H361" s="1">
        <v>31975</v>
      </c>
      <c r="I361" s="1">
        <v>6393</v>
      </c>
      <c r="J361" s="1">
        <v>13191</v>
      </c>
      <c r="K361" s="2">
        <v>4.7</v>
      </c>
      <c r="L361" s="2">
        <v>8.5</v>
      </c>
      <c r="M361" s="1">
        <v>16</v>
      </c>
      <c r="N361" s="1">
        <v>4813</v>
      </c>
      <c r="O361" s="1">
        <v>7121</v>
      </c>
      <c r="P361" s="2">
        <v>4.7</v>
      </c>
      <c r="Q361" s="2">
        <v>8.5</v>
      </c>
      <c r="R361" s="2">
        <v>2.5</v>
      </c>
      <c r="S361" s="2">
        <v>2.2999999999999998</v>
      </c>
      <c r="T361" s="3">
        <v>0</v>
      </c>
      <c r="U361" s="1">
        <v>129</v>
      </c>
      <c r="V361" s="3">
        <v>1.4516</v>
      </c>
      <c r="W361" s="3">
        <v>1.3525</v>
      </c>
      <c r="Z361" s="1">
        <v>7</v>
      </c>
      <c r="AA361" s="4">
        <v>9813.76</v>
      </c>
      <c r="AB361" s="3">
        <v>1.0327999999999999</v>
      </c>
      <c r="AC361" s="3">
        <v>1.2955000000000001</v>
      </c>
      <c r="AD361" s="3">
        <v>0.90290000000000004</v>
      </c>
      <c r="AE361" s="3">
        <v>1.3482000000000001</v>
      </c>
      <c r="AF361" s="3">
        <v>0.76919999999999999</v>
      </c>
      <c r="AG361" s="3">
        <v>0.98119999999999996</v>
      </c>
      <c r="AH361" s="3">
        <v>1.2301</v>
      </c>
      <c r="AI361" s="4">
        <v>1283.73</v>
      </c>
      <c r="AJ361" s="3">
        <v>1.1067</v>
      </c>
      <c r="AK361" s="4">
        <v>1373.36</v>
      </c>
      <c r="AL361" s="3">
        <v>1.2695000000000001</v>
      </c>
      <c r="AM361" s="4">
        <v>1276.08</v>
      </c>
      <c r="AN361" s="3">
        <v>1.4514</v>
      </c>
      <c r="AO361" s="4">
        <v>1777.02</v>
      </c>
    </row>
    <row r="362" spans="1:41" x14ac:dyDescent="0.2">
      <c r="A362" s="1" t="s">
        <v>1140</v>
      </c>
      <c r="B362" s="1" t="s">
        <v>1141</v>
      </c>
      <c r="C362" s="1" t="s">
        <v>407</v>
      </c>
      <c r="D362" s="1" t="b">
        <v>0</v>
      </c>
      <c r="E362" s="1">
        <v>28</v>
      </c>
      <c r="F362" s="1">
        <v>0</v>
      </c>
      <c r="G362" s="1">
        <v>6621</v>
      </c>
      <c r="H362" s="1">
        <v>2631</v>
      </c>
      <c r="I362" s="1">
        <v>3258</v>
      </c>
      <c r="J362" s="1">
        <v>976</v>
      </c>
      <c r="K362" s="2">
        <v>2.2000000000000002</v>
      </c>
      <c r="L362" s="2">
        <v>1</v>
      </c>
      <c r="M362" s="1">
        <v>28</v>
      </c>
      <c r="N362" s="1">
        <v>3197</v>
      </c>
      <c r="O362" s="1">
        <v>814</v>
      </c>
      <c r="P362" s="2">
        <v>2.2000000000000002</v>
      </c>
      <c r="Q362" s="2">
        <v>1</v>
      </c>
      <c r="R362" s="2">
        <v>2</v>
      </c>
      <c r="S362" s="2">
        <v>2</v>
      </c>
      <c r="T362" s="3">
        <v>0</v>
      </c>
      <c r="U362" s="1">
        <v>4</v>
      </c>
      <c r="V362" s="3">
        <v>0.96419999999999995</v>
      </c>
      <c r="W362" s="3">
        <v>0.96419999999999995</v>
      </c>
      <c r="Z362" s="1">
        <v>4</v>
      </c>
      <c r="AA362" s="4">
        <v>5151.4399999999996</v>
      </c>
      <c r="AB362" s="3">
        <v>1.0022</v>
      </c>
      <c r="AC362" s="3">
        <v>0.82489999999999997</v>
      </c>
      <c r="AD362" s="3">
        <v>1.0004999999999999</v>
      </c>
      <c r="AE362" s="3">
        <v>1.2915000000000001</v>
      </c>
      <c r="AF362" s="3">
        <v>1.2305999999999999</v>
      </c>
      <c r="AG362" s="3">
        <v>1.0404</v>
      </c>
      <c r="AH362" s="3">
        <v>1.0666</v>
      </c>
      <c r="AI362" s="4">
        <v>1159.48</v>
      </c>
      <c r="AJ362" s="3">
        <v>1.1297999999999999</v>
      </c>
      <c r="AK362" s="4">
        <v>1177.7</v>
      </c>
      <c r="AL362" s="3">
        <v>1.1207</v>
      </c>
      <c r="AM362" s="4">
        <v>1322.43</v>
      </c>
      <c r="AN362" s="3">
        <v>1.0347</v>
      </c>
      <c r="AO362" s="4">
        <v>1456.86</v>
      </c>
    </row>
    <row r="363" spans="1:41" x14ac:dyDescent="0.2">
      <c r="A363" s="1" t="s">
        <v>1142</v>
      </c>
      <c r="B363" s="1" t="s">
        <v>1143</v>
      </c>
      <c r="C363" s="1" t="s">
        <v>611</v>
      </c>
      <c r="D363" s="1" t="b">
        <v>0</v>
      </c>
      <c r="E363" s="1">
        <v>1</v>
      </c>
      <c r="F363" s="1">
        <v>0</v>
      </c>
      <c r="G363" s="1">
        <v>12276</v>
      </c>
      <c r="H363" s="1">
        <v>0</v>
      </c>
      <c r="I363" s="1">
        <v>3384</v>
      </c>
      <c r="J363" s="1">
        <v>0</v>
      </c>
      <c r="K363" s="2">
        <v>2</v>
      </c>
      <c r="L363" s="2">
        <v>0</v>
      </c>
      <c r="M363" s="1">
        <v>1</v>
      </c>
      <c r="N363" s="1">
        <v>3384</v>
      </c>
      <c r="O363" s="1">
        <v>0</v>
      </c>
      <c r="P363" s="2">
        <v>2</v>
      </c>
      <c r="Q363" s="2">
        <v>0</v>
      </c>
      <c r="R363" s="2">
        <v>2</v>
      </c>
      <c r="S363" s="2">
        <v>1.4</v>
      </c>
      <c r="T363" s="3">
        <v>0</v>
      </c>
      <c r="U363" s="1">
        <v>999</v>
      </c>
      <c r="V363" s="3">
        <v>1.0206</v>
      </c>
      <c r="W363" s="3">
        <v>0.34200000000000003</v>
      </c>
      <c r="Z363" s="1">
        <v>7</v>
      </c>
      <c r="AA363" s="4">
        <v>2073.4</v>
      </c>
      <c r="AB363" s="3">
        <v>0.62139999999999995</v>
      </c>
      <c r="AC363" s="3">
        <v>0.79700000000000004</v>
      </c>
      <c r="AD363" s="3">
        <v>0.64429999999999998</v>
      </c>
      <c r="AE363" s="3">
        <v>0.94310000000000005</v>
      </c>
      <c r="AF363" s="3">
        <v>0.54849999999999999</v>
      </c>
      <c r="AG363" s="3">
        <v>0.90349999999999997</v>
      </c>
      <c r="AH363" s="3">
        <v>1.018</v>
      </c>
      <c r="AI363" s="4">
        <v>2414.5100000000002</v>
      </c>
      <c r="AJ363" s="3">
        <v>0.9294</v>
      </c>
      <c r="AK363" s="4">
        <v>2201.83</v>
      </c>
      <c r="AL363" s="3">
        <v>0.75800000000000001</v>
      </c>
      <c r="AM363" s="4">
        <v>1469.44</v>
      </c>
      <c r="AN363" s="3">
        <v>0.36699999999999999</v>
      </c>
      <c r="AO363" s="4">
        <v>738.19</v>
      </c>
    </row>
    <row r="364" spans="1:41" x14ac:dyDescent="0.2">
      <c r="A364" s="1" t="s">
        <v>1144</v>
      </c>
      <c r="B364" s="1" t="s">
        <v>1145</v>
      </c>
      <c r="C364" s="1" t="s">
        <v>407</v>
      </c>
      <c r="D364" s="1" t="b">
        <v>0</v>
      </c>
      <c r="E364" s="1">
        <v>11</v>
      </c>
      <c r="F364" s="1">
        <v>0</v>
      </c>
      <c r="G364" s="1">
        <v>9235</v>
      </c>
      <c r="H364" s="1">
        <v>3727</v>
      </c>
      <c r="I364" s="1">
        <v>2773</v>
      </c>
      <c r="J364" s="1">
        <v>1072</v>
      </c>
      <c r="K364" s="2">
        <v>2.6</v>
      </c>
      <c r="L364" s="2">
        <v>1.5</v>
      </c>
      <c r="M364" s="1">
        <v>11</v>
      </c>
      <c r="N364" s="1">
        <v>2777</v>
      </c>
      <c r="O364" s="1">
        <v>1081</v>
      </c>
      <c r="P364" s="2">
        <v>2.6</v>
      </c>
      <c r="Q364" s="2">
        <v>1.5</v>
      </c>
      <c r="R364" s="2">
        <v>2.4</v>
      </c>
      <c r="S364" s="2">
        <v>2.4</v>
      </c>
      <c r="T364" s="3">
        <v>0</v>
      </c>
      <c r="U364" s="1">
        <v>9</v>
      </c>
      <c r="V364" s="3">
        <v>0.83760000000000001</v>
      </c>
      <c r="W364" s="3">
        <v>0.83760000000000001</v>
      </c>
      <c r="Z364" s="1">
        <v>6</v>
      </c>
      <c r="AA364" s="4">
        <v>4852.68</v>
      </c>
      <c r="AB364" s="3">
        <v>0.96089999999999998</v>
      </c>
      <c r="AC364" s="3">
        <v>0.98609999999999998</v>
      </c>
      <c r="AD364" s="3">
        <v>0.77100000000000002</v>
      </c>
      <c r="AE364" s="3">
        <v>1.0196000000000001</v>
      </c>
      <c r="AF364" s="3">
        <v>0.84209999999999996</v>
      </c>
      <c r="AG364" s="3">
        <v>0.92500000000000004</v>
      </c>
      <c r="AH364" s="3">
        <v>0.7218</v>
      </c>
      <c r="AI364" s="4">
        <v>1107.75</v>
      </c>
      <c r="AJ364" s="3">
        <v>0.79349999999999998</v>
      </c>
      <c r="AK364" s="4">
        <v>1088.3499999999999</v>
      </c>
      <c r="AL364" s="3">
        <v>0.5887</v>
      </c>
      <c r="AM364" s="4">
        <v>998.58</v>
      </c>
      <c r="AN364" s="3">
        <v>0.89880000000000004</v>
      </c>
      <c r="AO364" s="4">
        <v>1054.5899999999999</v>
      </c>
    </row>
    <row r="365" spans="1:41" x14ac:dyDescent="0.2">
      <c r="A365" s="1" t="s">
        <v>1146</v>
      </c>
      <c r="B365" s="1" t="s">
        <v>1147</v>
      </c>
      <c r="C365" s="1" t="s">
        <v>410</v>
      </c>
      <c r="D365" s="1" t="b">
        <v>0</v>
      </c>
      <c r="E365" s="1">
        <v>3</v>
      </c>
      <c r="F365" s="1">
        <v>0</v>
      </c>
      <c r="G365" s="1">
        <v>7605</v>
      </c>
      <c r="H365" s="1">
        <v>810</v>
      </c>
      <c r="I365" s="1">
        <v>2913</v>
      </c>
      <c r="J365" s="1">
        <v>230</v>
      </c>
      <c r="K365" s="2">
        <v>3</v>
      </c>
      <c r="L365" s="2">
        <v>1.4</v>
      </c>
      <c r="M365" s="1">
        <v>3</v>
      </c>
      <c r="N365" s="1">
        <v>2913</v>
      </c>
      <c r="O365" s="1">
        <v>230</v>
      </c>
      <c r="P365" s="2">
        <v>3</v>
      </c>
      <c r="Q365" s="2">
        <v>1.4</v>
      </c>
      <c r="R365" s="2">
        <v>2.7</v>
      </c>
      <c r="S365" s="2">
        <v>2</v>
      </c>
      <c r="T365" s="3">
        <v>0</v>
      </c>
      <c r="U365" s="1">
        <v>999</v>
      </c>
      <c r="V365" s="3">
        <v>0.87860000000000005</v>
      </c>
      <c r="W365" s="3">
        <v>1.0330999999999999</v>
      </c>
      <c r="Z365" s="1">
        <v>6</v>
      </c>
      <c r="AA365" s="4">
        <v>7281.9</v>
      </c>
      <c r="AB365" s="3">
        <v>0.74339999999999995</v>
      </c>
      <c r="AC365" s="3">
        <v>0.95660000000000001</v>
      </c>
      <c r="AD365" s="3">
        <v>0.75490000000000002</v>
      </c>
      <c r="AE365" s="3">
        <v>1.0648</v>
      </c>
      <c r="AF365" s="3">
        <v>0.69550000000000001</v>
      </c>
      <c r="AG365" s="3">
        <v>0.68500000000000005</v>
      </c>
      <c r="AH365" s="3">
        <v>0.90339999999999998</v>
      </c>
      <c r="AI365" s="4">
        <v>1240.51</v>
      </c>
      <c r="AJ365" s="3">
        <v>0.87949999999999995</v>
      </c>
      <c r="AK365" s="4">
        <v>1206.3</v>
      </c>
      <c r="AL365" s="3">
        <v>1.0407999999999999</v>
      </c>
      <c r="AM365" s="4">
        <v>1486.7</v>
      </c>
      <c r="AN365" s="3">
        <v>1.1086</v>
      </c>
      <c r="AO365" s="4">
        <v>1560.91</v>
      </c>
    </row>
    <row r="366" spans="1:41" x14ac:dyDescent="0.2">
      <c r="A366" s="1" t="s">
        <v>1148</v>
      </c>
      <c r="B366" s="1" t="s">
        <v>1149</v>
      </c>
      <c r="C366" s="1" t="s">
        <v>410</v>
      </c>
      <c r="D366" s="1" t="b">
        <v>0</v>
      </c>
      <c r="E366" s="1">
        <v>9</v>
      </c>
      <c r="F366" s="1">
        <v>0</v>
      </c>
      <c r="G366" s="1">
        <v>31608</v>
      </c>
      <c r="H366" s="1">
        <v>38484</v>
      </c>
      <c r="I366" s="1">
        <v>11560</v>
      </c>
      <c r="J366" s="1">
        <v>15613</v>
      </c>
      <c r="K366" s="2">
        <v>7.3</v>
      </c>
      <c r="L366" s="2">
        <v>8.6999999999999993</v>
      </c>
      <c r="M366" s="1">
        <v>9</v>
      </c>
      <c r="N366" s="1">
        <v>10247</v>
      </c>
      <c r="O366" s="1">
        <v>12122</v>
      </c>
      <c r="P366" s="2">
        <v>7.3</v>
      </c>
      <c r="Q366" s="2">
        <v>8.6999999999999993</v>
      </c>
      <c r="R366" s="2">
        <v>4.4000000000000004</v>
      </c>
      <c r="S366" s="2">
        <v>3.3</v>
      </c>
      <c r="T366" s="3">
        <v>0</v>
      </c>
      <c r="U366" s="1">
        <v>82</v>
      </c>
      <c r="V366" s="3">
        <v>3.0905999999999998</v>
      </c>
      <c r="W366" s="3">
        <v>2.0510000000000002</v>
      </c>
      <c r="Z366" s="1">
        <v>13</v>
      </c>
      <c r="AA366" s="4">
        <v>20512.47</v>
      </c>
      <c r="AB366" s="3">
        <v>1.1224000000000001</v>
      </c>
      <c r="AC366" s="3">
        <v>1.2168000000000001</v>
      </c>
      <c r="AD366" s="3">
        <v>1.4109</v>
      </c>
      <c r="AE366" s="3">
        <v>1.4149</v>
      </c>
      <c r="AF366" s="3">
        <v>1.4399</v>
      </c>
      <c r="AG366" s="3">
        <v>2.1991999999999998</v>
      </c>
      <c r="AH366" s="3">
        <v>1.9000999999999999</v>
      </c>
      <c r="AI366" s="4">
        <v>1304.57</v>
      </c>
      <c r="AJ366" s="3">
        <v>1.8589</v>
      </c>
      <c r="AK366" s="4">
        <v>1309.27</v>
      </c>
      <c r="AL366" s="3">
        <v>2.1793999999999998</v>
      </c>
      <c r="AM366" s="4">
        <v>1689.97</v>
      </c>
      <c r="AN366" s="3">
        <v>2.2008999999999999</v>
      </c>
      <c r="AO366" s="4">
        <v>1878.1</v>
      </c>
    </row>
    <row r="367" spans="1:41" x14ac:dyDescent="0.2">
      <c r="A367" s="1" t="s">
        <v>1150</v>
      </c>
      <c r="B367" s="1" t="s">
        <v>1151</v>
      </c>
      <c r="C367" s="1" t="s">
        <v>410</v>
      </c>
      <c r="D367" s="1" t="b">
        <v>0</v>
      </c>
      <c r="E367" s="1">
        <v>9</v>
      </c>
      <c r="F367" s="1">
        <v>1</v>
      </c>
      <c r="G367" s="1">
        <v>10223</v>
      </c>
      <c r="H367" s="1">
        <v>5822</v>
      </c>
      <c r="I367" s="1">
        <v>4648</v>
      </c>
      <c r="J367" s="1">
        <v>2518</v>
      </c>
      <c r="K367" s="2">
        <v>4.8</v>
      </c>
      <c r="L367" s="2">
        <v>3.5</v>
      </c>
      <c r="M367" s="1">
        <v>9</v>
      </c>
      <c r="N367" s="1">
        <v>4925</v>
      </c>
      <c r="O367" s="1">
        <v>2878</v>
      </c>
      <c r="P367" s="2">
        <v>4.8</v>
      </c>
      <c r="Q367" s="2">
        <v>3.5</v>
      </c>
      <c r="R367" s="2">
        <v>3.6</v>
      </c>
      <c r="S367" s="2">
        <v>4.2</v>
      </c>
      <c r="T367" s="3">
        <v>0</v>
      </c>
      <c r="U367" s="1">
        <v>20</v>
      </c>
      <c r="V367" s="3">
        <v>1.4854000000000001</v>
      </c>
      <c r="W367" s="3">
        <v>1.6645000000000001</v>
      </c>
      <c r="Z367" s="1">
        <v>20</v>
      </c>
      <c r="AA367" s="4">
        <v>20719.169999999998</v>
      </c>
      <c r="AB367" s="3">
        <v>1.6035999999999999</v>
      </c>
      <c r="AC367" s="3">
        <v>1.9037999999999999</v>
      </c>
      <c r="AD367" s="3">
        <v>1.4977</v>
      </c>
      <c r="AE367" s="3">
        <v>1.0206999999999999</v>
      </c>
      <c r="AF367" s="3">
        <v>2.1503000000000001</v>
      </c>
      <c r="AG367" s="3">
        <v>1.8706</v>
      </c>
      <c r="AH367" s="3">
        <v>1.5768</v>
      </c>
      <c r="AI367" s="4">
        <v>822.77</v>
      </c>
      <c r="AJ367" s="3">
        <v>1.5470999999999999</v>
      </c>
      <c r="AK367" s="4">
        <v>806.35</v>
      </c>
      <c r="AL367" s="3">
        <v>1.7766</v>
      </c>
      <c r="AM367" s="4">
        <v>1121.32</v>
      </c>
      <c r="AN367" s="3">
        <v>1.7862</v>
      </c>
      <c r="AO367" s="4">
        <v>1197.5999999999999</v>
      </c>
    </row>
    <row r="368" spans="1:41" x14ac:dyDescent="0.2">
      <c r="A368" s="1" t="s">
        <v>1152</v>
      </c>
      <c r="B368" s="1" t="s">
        <v>1153</v>
      </c>
      <c r="C368" s="1" t="s">
        <v>611</v>
      </c>
      <c r="D368" s="1" t="b">
        <v>0</v>
      </c>
      <c r="E368" s="1">
        <v>1</v>
      </c>
      <c r="F368" s="1">
        <v>0</v>
      </c>
      <c r="G368" s="1">
        <v>3904</v>
      </c>
      <c r="H368" s="1">
        <v>0</v>
      </c>
      <c r="I368" s="1">
        <v>1267</v>
      </c>
      <c r="J368" s="1">
        <v>0</v>
      </c>
      <c r="K368" s="2">
        <v>3</v>
      </c>
      <c r="L368" s="2">
        <v>0</v>
      </c>
      <c r="M368" s="1">
        <v>1</v>
      </c>
      <c r="N368" s="1">
        <v>1267</v>
      </c>
      <c r="O368" s="1">
        <v>0</v>
      </c>
      <c r="P368" s="2">
        <v>3</v>
      </c>
      <c r="Q368" s="2">
        <v>0</v>
      </c>
      <c r="R368" s="2">
        <v>3</v>
      </c>
      <c r="S368" s="2">
        <v>2.4</v>
      </c>
      <c r="T368" s="3">
        <v>0</v>
      </c>
      <c r="U368" s="1">
        <v>999</v>
      </c>
      <c r="V368" s="3">
        <v>0.3821</v>
      </c>
      <c r="W368" s="3">
        <v>0.64410000000000001</v>
      </c>
      <c r="Z368" s="1">
        <v>11</v>
      </c>
      <c r="AA368" s="4">
        <v>4067.31</v>
      </c>
      <c r="AB368" s="3">
        <v>0.88780000000000003</v>
      </c>
      <c r="AC368" s="3">
        <v>0.78120000000000001</v>
      </c>
      <c r="AD368" s="3">
        <v>0.59789999999999999</v>
      </c>
      <c r="AE368" s="3">
        <v>0.8165</v>
      </c>
      <c r="AF368" s="3">
        <v>0.9496</v>
      </c>
      <c r="AG368" s="3">
        <v>1.2596000000000001</v>
      </c>
      <c r="AH368" s="3">
        <v>0.81810000000000005</v>
      </c>
      <c r="AI368" s="4">
        <v>1016.39</v>
      </c>
      <c r="AJ368" s="3">
        <v>0.80449999999999999</v>
      </c>
      <c r="AK368" s="4">
        <v>998.35</v>
      </c>
      <c r="AL368" s="3">
        <v>0.92669999999999997</v>
      </c>
      <c r="AM368" s="4">
        <v>1197.6500000000001</v>
      </c>
      <c r="AN368" s="3">
        <v>0.69120000000000004</v>
      </c>
      <c r="AO368" s="4">
        <v>811.01</v>
      </c>
    </row>
    <row r="369" spans="1:41" x14ac:dyDescent="0.2">
      <c r="A369" s="1" t="s">
        <v>1154</v>
      </c>
      <c r="B369" s="1" t="s">
        <v>1155</v>
      </c>
      <c r="C369" s="1" t="s">
        <v>407</v>
      </c>
      <c r="D369" s="1" t="b">
        <v>0</v>
      </c>
      <c r="E369" s="1">
        <v>52</v>
      </c>
      <c r="F369" s="1">
        <v>0</v>
      </c>
      <c r="G369" s="1">
        <v>4701</v>
      </c>
      <c r="H369" s="1">
        <v>3329</v>
      </c>
      <c r="I369" s="1">
        <v>2114</v>
      </c>
      <c r="J369" s="1">
        <v>1442</v>
      </c>
      <c r="K369" s="2">
        <v>2.7</v>
      </c>
      <c r="L369" s="2">
        <v>1.8</v>
      </c>
      <c r="M369" s="1">
        <v>52</v>
      </c>
      <c r="N369" s="1">
        <v>2009</v>
      </c>
      <c r="O369" s="1">
        <v>950</v>
      </c>
      <c r="P369" s="2">
        <v>2.7</v>
      </c>
      <c r="Q369" s="2">
        <v>1.8</v>
      </c>
      <c r="R369" s="2">
        <v>2.2000000000000002</v>
      </c>
      <c r="S369" s="2">
        <v>2.2000000000000002</v>
      </c>
      <c r="T369" s="3">
        <v>0</v>
      </c>
      <c r="U369" s="1">
        <v>13</v>
      </c>
      <c r="V369" s="3">
        <v>0.60589999999999999</v>
      </c>
      <c r="W369" s="3">
        <v>0.60589999999999999</v>
      </c>
      <c r="Z369" s="1">
        <v>6</v>
      </c>
      <c r="AA369" s="4">
        <v>4911.4799999999996</v>
      </c>
      <c r="AB369" s="3">
        <v>0.7177</v>
      </c>
      <c r="AC369" s="3">
        <v>0.64590000000000003</v>
      </c>
      <c r="AD369" s="3">
        <v>0.60860000000000003</v>
      </c>
      <c r="AE369" s="3">
        <v>0.6784</v>
      </c>
      <c r="AF369" s="3">
        <v>0.78280000000000005</v>
      </c>
      <c r="AG369" s="3">
        <v>0.67369999999999997</v>
      </c>
      <c r="AH369" s="3">
        <v>0.71440000000000003</v>
      </c>
      <c r="AI369" s="4">
        <v>716.87</v>
      </c>
      <c r="AJ369" s="3">
        <v>0.72629999999999995</v>
      </c>
      <c r="AK369" s="4">
        <v>757.1</v>
      </c>
      <c r="AL369" s="3">
        <v>0.74990000000000001</v>
      </c>
      <c r="AM369" s="4">
        <v>814.09</v>
      </c>
      <c r="AN369" s="3">
        <v>0.6502</v>
      </c>
      <c r="AO369" s="4">
        <v>832.26</v>
      </c>
    </row>
    <row r="370" spans="1:41" x14ac:dyDescent="0.2">
      <c r="A370" s="1" t="s">
        <v>1156</v>
      </c>
      <c r="B370" s="1" t="s">
        <v>1157</v>
      </c>
      <c r="C370" s="1" t="s">
        <v>407</v>
      </c>
      <c r="D370" s="1" t="b">
        <v>0</v>
      </c>
      <c r="E370" s="1">
        <v>39</v>
      </c>
      <c r="F370" s="1">
        <v>1</v>
      </c>
      <c r="G370" s="1">
        <v>3868</v>
      </c>
      <c r="H370" s="1">
        <v>2120</v>
      </c>
      <c r="I370" s="1">
        <v>1954</v>
      </c>
      <c r="J370" s="1">
        <v>916</v>
      </c>
      <c r="K370" s="2">
        <v>2</v>
      </c>
      <c r="L370" s="2">
        <v>1.3</v>
      </c>
      <c r="M370" s="1">
        <v>39</v>
      </c>
      <c r="N370" s="1">
        <v>1941</v>
      </c>
      <c r="O370" s="1">
        <v>886</v>
      </c>
      <c r="P370" s="2">
        <v>2</v>
      </c>
      <c r="Q370" s="2">
        <v>1.3</v>
      </c>
      <c r="R370" s="2">
        <v>1.8</v>
      </c>
      <c r="S370" s="2">
        <v>1.8</v>
      </c>
      <c r="T370" s="3">
        <v>0</v>
      </c>
      <c r="U370" s="1">
        <v>12</v>
      </c>
      <c r="V370" s="3">
        <v>0.58540000000000003</v>
      </c>
      <c r="W370" s="3">
        <v>0.58540000000000003</v>
      </c>
      <c r="Z370" s="1">
        <v>5</v>
      </c>
      <c r="AA370" s="4">
        <v>3731.04</v>
      </c>
      <c r="AB370" s="3">
        <v>0.43380000000000002</v>
      </c>
      <c r="AC370" s="3">
        <v>0.53879999999999995</v>
      </c>
      <c r="AD370" s="3">
        <v>0.50380000000000003</v>
      </c>
      <c r="AE370" s="3">
        <v>0.48180000000000001</v>
      </c>
      <c r="AF370" s="3">
        <v>0.46</v>
      </c>
      <c r="AG370" s="3">
        <v>0.54549999999999998</v>
      </c>
      <c r="AH370" s="3">
        <v>0.59630000000000005</v>
      </c>
      <c r="AI370" s="4">
        <v>864.3</v>
      </c>
      <c r="AJ370" s="3">
        <v>0.61280000000000001</v>
      </c>
      <c r="AK370" s="4">
        <v>840.5</v>
      </c>
      <c r="AL370" s="3">
        <v>0.81540000000000001</v>
      </c>
      <c r="AM370" s="4">
        <v>1053.81</v>
      </c>
      <c r="AN370" s="3">
        <v>0.62819999999999998</v>
      </c>
      <c r="AO370" s="4">
        <v>982.78</v>
      </c>
    </row>
    <row r="371" spans="1:41" x14ac:dyDescent="0.2">
      <c r="A371" s="1" t="s">
        <v>1158</v>
      </c>
      <c r="B371" s="1" t="s">
        <v>1159</v>
      </c>
      <c r="C371" s="1" t="s">
        <v>407</v>
      </c>
      <c r="D371" s="1" t="b">
        <v>0</v>
      </c>
      <c r="E371" s="1">
        <v>989</v>
      </c>
      <c r="F371" s="1">
        <v>2</v>
      </c>
      <c r="G371" s="1">
        <v>8949</v>
      </c>
      <c r="H371" s="1">
        <v>6302</v>
      </c>
      <c r="I371" s="1">
        <v>3807</v>
      </c>
      <c r="J371" s="1">
        <v>2350</v>
      </c>
      <c r="K371" s="2">
        <v>4</v>
      </c>
      <c r="L371" s="2">
        <v>3.2</v>
      </c>
      <c r="M371" s="1">
        <v>989</v>
      </c>
      <c r="N371" s="1">
        <v>3656</v>
      </c>
      <c r="O371" s="1">
        <v>1560</v>
      </c>
      <c r="P371" s="2">
        <v>4</v>
      </c>
      <c r="Q371" s="2">
        <v>3.2</v>
      </c>
      <c r="R371" s="2">
        <v>3.5</v>
      </c>
      <c r="S371" s="2">
        <v>3.5</v>
      </c>
      <c r="T371" s="3">
        <v>0</v>
      </c>
      <c r="U371" s="1">
        <v>11</v>
      </c>
      <c r="V371" s="3">
        <v>1.1027</v>
      </c>
      <c r="W371" s="3">
        <v>1.1027</v>
      </c>
      <c r="Z371" s="1">
        <v>10</v>
      </c>
      <c r="AA371" s="4">
        <v>8366</v>
      </c>
      <c r="AB371" s="3">
        <v>1.3447</v>
      </c>
      <c r="AC371" s="3">
        <v>1.1975</v>
      </c>
      <c r="AD371" s="3">
        <v>1.1575</v>
      </c>
      <c r="AE371" s="3">
        <v>1.1801999999999999</v>
      </c>
      <c r="AF371" s="3">
        <v>1.1536</v>
      </c>
      <c r="AG371" s="3">
        <v>1.1616</v>
      </c>
      <c r="AH371" s="3">
        <v>1.1572</v>
      </c>
      <c r="AI371" s="4">
        <v>887.98</v>
      </c>
      <c r="AJ371" s="3">
        <v>1.1700999999999999</v>
      </c>
      <c r="AK371" s="4">
        <v>896.85</v>
      </c>
      <c r="AL371" s="3">
        <v>1.1372</v>
      </c>
      <c r="AM371" s="4">
        <v>907.75</v>
      </c>
      <c r="AN371" s="3">
        <v>1.1833</v>
      </c>
      <c r="AO371" s="4">
        <v>952.05</v>
      </c>
    </row>
    <row r="372" spans="1:41" x14ac:dyDescent="0.2">
      <c r="A372" s="1" t="s">
        <v>1160</v>
      </c>
      <c r="B372" s="1" t="s">
        <v>1161</v>
      </c>
      <c r="C372" s="1" t="s">
        <v>407</v>
      </c>
      <c r="D372" s="1" t="b">
        <v>0</v>
      </c>
      <c r="E372" s="1">
        <v>1425</v>
      </c>
      <c r="F372" s="1">
        <v>0</v>
      </c>
      <c r="G372" s="1">
        <v>6896</v>
      </c>
      <c r="H372" s="1">
        <v>3409</v>
      </c>
      <c r="I372" s="1">
        <v>3163</v>
      </c>
      <c r="J372" s="1">
        <v>1248</v>
      </c>
      <c r="K372" s="2">
        <v>3.1</v>
      </c>
      <c r="L372" s="2">
        <v>1.7</v>
      </c>
      <c r="M372" s="1">
        <v>1424</v>
      </c>
      <c r="N372" s="1">
        <v>3101</v>
      </c>
      <c r="O372" s="1">
        <v>953</v>
      </c>
      <c r="P372" s="2">
        <v>3.1</v>
      </c>
      <c r="Q372" s="2">
        <v>1.7</v>
      </c>
      <c r="R372" s="2">
        <v>2.9</v>
      </c>
      <c r="S372" s="2">
        <v>2.9</v>
      </c>
      <c r="T372" s="3">
        <v>0</v>
      </c>
      <c r="U372" s="1">
        <v>6</v>
      </c>
      <c r="V372" s="3">
        <v>0.93530000000000002</v>
      </c>
      <c r="W372" s="3">
        <v>0.93530000000000002</v>
      </c>
      <c r="Z372" s="1">
        <v>6</v>
      </c>
      <c r="AA372" s="4">
        <v>5584.12</v>
      </c>
      <c r="AB372" s="3">
        <v>1.0994999999999999</v>
      </c>
      <c r="AC372" s="3">
        <v>0.97240000000000004</v>
      </c>
      <c r="AD372" s="3">
        <v>0.96089999999999998</v>
      </c>
      <c r="AE372" s="3">
        <v>0.95589999999999997</v>
      </c>
      <c r="AF372" s="3">
        <v>0.95879999999999999</v>
      </c>
      <c r="AG372" s="3">
        <v>0.96689999999999998</v>
      </c>
      <c r="AH372" s="3">
        <v>0.97950000000000004</v>
      </c>
      <c r="AI372" s="4">
        <v>851.84</v>
      </c>
      <c r="AJ372" s="3">
        <v>1.0114000000000001</v>
      </c>
      <c r="AK372" s="4">
        <v>878.57</v>
      </c>
      <c r="AL372" s="3">
        <v>0.99770000000000003</v>
      </c>
      <c r="AM372" s="4">
        <v>902.59</v>
      </c>
      <c r="AN372" s="3">
        <v>1.0037</v>
      </c>
      <c r="AO372" s="4">
        <v>974.63</v>
      </c>
    </row>
    <row r="373" spans="1:41" x14ac:dyDescent="0.2">
      <c r="A373" s="1" t="s">
        <v>1162</v>
      </c>
      <c r="B373" s="1" t="s">
        <v>1163</v>
      </c>
      <c r="C373" s="1" t="s">
        <v>407</v>
      </c>
      <c r="D373" s="1" t="b">
        <v>0</v>
      </c>
      <c r="E373" s="1">
        <v>957</v>
      </c>
      <c r="F373" s="1">
        <v>0</v>
      </c>
      <c r="G373" s="1">
        <v>5368</v>
      </c>
      <c r="H373" s="1">
        <v>3301</v>
      </c>
      <c r="I373" s="1">
        <v>2311</v>
      </c>
      <c r="J373" s="1">
        <v>1277</v>
      </c>
      <c r="K373" s="2">
        <v>2.2000000000000002</v>
      </c>
      <c r="L373" s="2">
        <v>1.5</v>
      </c>
      <c r="M373" s="1">
        <v>957</v>
      </c>
      <c r="N373" s="1">
        <v>2236</v>
      </c>
      <c r="O373" s="1">
        <v>965</v>
      </c>
      <c r="P373" s="2">
        <v>2.2000000000000002</v>
      </c>
      <c r="Q373" s="2">
        <v>1.5</v>
      </c>
      <c r="R373" s="2">
        <v>1.9</v>
      </c>
      <c r="S373" s="2">
        <v>1.9</v>
      </c>
      <c r="T373" s="3">
        <v>0</v>
      </c>
      <c r="U373" s="1">
        <v>11</v>
      </c>
      <c r="V373" s="3">
        <v>0.6744</v>
      </c>
      <c r="W373" s="3">
        <v>0.6744</v>
      </c>
      <c r="Z373" s="1">
        <v>5</v>
      </c>
      <c r="AA373" s="4">
        <v>4788.38</v>
      </c>
      <c r="AB373" s="3">
        <v>0.82540000000000002</v>
      </c>
      <c r="AC373" s="3">
        <v>0.73119999999999996</v>
      </c>
      <c r="AD373" s="3">
        <v>0.71660000000000001</v>
      </c>
      <c r="AE373" s="3">
        <v>0.66920000000000002</v>
      </c>
      <c r="AF373" s="3">
        <v>0.64370000000000005</v>
      </c>
      <c r="AG373" s="3">
        <v>0.65539999999999998</v>
      </c>
      <c r="AH373" s="3">
        <v>0.73660000000000003</v>
      </c>
      <c r="AI373" s="4">
        <v>1011.47</v>
      </c>
      <c r="AJ373" s="3">
        <v>0.75109999999999999</v>
      </c>
      <c r="AK373" s="4">
        <v>1030.19</v>
      </c>
      <c r="AL373" s="3">
        <v>0.70879999999999999</v>
      </c>
      <c r="AM373" s="4">
        <v>961.84</v>
      </c>
      <c r="AN373" s="3">
        <v>0.72370000000000001</v>
      </c>
      <c r="AO373" s="4">
        <v>1072.5999999999999</v>
      </c>
    </row>
    <row r="374" spans="1:41" x14ac:dyDescent="0.2">
      <c r="A374" s="1" t="s">
        <v>1164</v>
      </c>
      <c r="B374" s="1" t="s">
        <v>1165</v>
      </c>
      <c r="C374" s="1" t="s">
        <v>407</v>
      </c>
      <c r="D374" s="1" t="b">
        <v>0</v>
      </c>
      <c r="E374" s="1">
        <v>7662</v>
      </c>
      <c r="F374" s="1">
        <v>2</v>
      </c>
      <c r="G374" s="1">
        <v>3904</v>
      </c>
      <c r="H374" s="1">
        <v>1956</v>
      </c>
      <c r="I374" s="1">
        <v>1905</v>
      </c>
      <c r="J374" s="1">
        <v>978</v>
      </c>
      <c r="K374" s="2">
        <v>1.7</v>
      </c>
      <c r="L374" s="2">
        <v>1</v>
      </c>
      <c r="M374" s="1">
        <v>7662</v>
      </c>
      <c r="N374" s="1">
        <v>1841</v>
      </c>
      <c r="O374" s="1">
        <v>712</v>
      </c>
      <c r="P374" s="2">
        <v>1.7</v>
      </c>
      <c r="Q374" s="2">
        <v>1</v>
      </c>
      <c r="R374" s="2">
        <v>1.5</v>
      </c>
      <c r="S374" s="2">
        <v>1.5</v>
      </c>
      <c r="T374" s="3">
        <v>0</v>
      </c>
      <c r="U374" s="1">
        <v>9</v>
      </c>
      <c r="V374" s="3">
        <v>0.55530000000000002</v>
      </c>
      <c r="W374" s="3">
        <v>0.55530000000000002</v>
      </c>
      <c r="Z374" s="1">
        <v>4</v>
      </c>
      <c r="AA374" s="4">
        <v>3802.32</v>
      </c>
      <c r="AB374" s="3">
        <v>0.61399999999999999</v>
      </c>
      <c r="AC374" s="3">
        <v>0.54779999999999995</v>
      </c>
      <c r="AD374" s="3">
        <v>0.54690000000000005</v>
      </c>
      <c r="AE374" s="3">
        <v>0.53</v>
      </c>
      <c r="AF374" s="3">
        <v>0.53669999999999995</v>
      </c>
      <c r="AG374" s="3">
        <v>0.53820000000000001</v>
      </c>
      <c r="AH374" s="3">
        <v>0.5615</v>
      </c>
      <c r="AI374" s="4">
        <v>1046.4000000000001</v>
      </c>
      <c r="AJ374" s="3">
        <v>0.58520000000000005</v>
      </c>
      <c r="AK374" s="4">
        <v>1016.69</v>
      </c>
      <c r="AL374" s="3">
        <v>0.5585</v>
      </c>
      <c r="AM374" s="4">
        <v>1010.51</v>
      </c>
      <c r="AN374" s="3">
        <v>0.59589999999999999</v>
      </c>
      <c r="AO374" s="4">
        <v>1118.7</v>
      </c>
    </row>
    <row r="375" spans="1:41" x14ac:dyDescent="0.2">
      <c r="A375" s="1" t="s">
        <v>1166</v>
      </c>
      <c r="B375" s="1" t="s">
        <v>1167</v>
      </c>
      <c r="C375" s="1" t="s">
        <v>407</v>
      </c>
      <c r="D375" s="1" t="b">
        <v>0</v>
      </c>
      <c r="E375" s="1">
        <v>488</v>
      </c>
      <c r="F375" s="1">
        <v>0</v>
      </c>
      <c r="G375" s="1">
        <v>6150</v>
      </c>
      <c r="H375" s="1">
        <v>2744</v>
      </c>
      <c r="I375" s="1">
        <v>2738</v>
      </c>
      <c r="J375" s="1">
        <v>1318</v>
      </c>
      <c r="K375" s="2">
        <v>1.9</v>
      </c>
      <c r="L375" s="2">
        <v>1.5</v>
      </c>
      <c r="M375" s="1">
        <v>488</v>
      </c>
      <c r="N375" s="1">
        <v>2666</v>
      </c>
      <c r="O375" s="1">
        <v>994</v>
      </c>
      <c r="P375" s="2">
        <v>1.9</v>
      </c>
      <c r="Q375" s="2">
        <v>1.5</v>
      </c>
      <c r="R375" s="2">
        <v>1.7</v>
      </c>
      <c r="S375" s="2">
        <v>1.7</v>
      </c>
      <c r="T375" s="3">
        <v>0</v>
      </c>
      <c r="U375" s="1">
        <v>8</v>
      </c>
      <c r="V375" s="3">
        <v>0.80410000000000004</v>
      </c>
      <c r="W375" s="3">
        <v>0.80410000000000004</v>
      </c>
      <c r="Z375" s="1">
        <v>5</v>
      </c>
      <c r="AA375" s="4">
        <v>5294.92</v>
      </c>
      <c r="AB375" s="3">
        <v>0.90100000000000002</v>
      </c>
      <c r="AC375" s="3">
        <v>0.79200000000000004</v>
      </c>
      <c r="AD375" s="3">
        <v>0.81469999999999998</v>
      </c>
      <c r="AE375" s="3">
        <v>0.79139999999999999</v>
      </c>
      <c r="AF375" s="3">
        <v>0.79279999999999995</v>
      </c>
      <c r="AG375" s="3">
        <v>0.7954</v>
      </c>
      <c r="AH375" s="3">
        <v>0.85829999999999995</v>
      </c>
      <c r="AI375" s="4">
        <v>1317.24</v>
      </c>
      <c r="AJ375" s="3">
        <v>0.88090000000000002</v>
      </c>
      <c r="AK375" s="4">
        <v>1434.77</v>
      </c>
      <c r="AL375" s="3">
        <v>0.85289999999999999</v>
      </c>
      <c r="AM375" s="4">
        <v>1361.63</v>
      </c>
      <c r="AN375" s="3">
        <v>0.8629</v>
      </c>
      <c r="AO375" s="4">
        <v>1429.37</v>
      </c>
    </row>
    <row r="376" spans="1:41" x14ac:dyDescent="0.2">
      <c r="A376" s="1" t="s">
        <v>1168</v>
      </c>
      <c r="B376" s="1" t="s">
        <v>1169</v>
      </c>
      <c r="C376" s="1" t="s">
        <v>410</v>
      </c>
      <c r="D376" s="1" t="b">
        <v>0</v>
      </c>
      <c r="E376" s="1">
        <v>3</v>
      </c>
      <c r="F376" s="1">
        <v>0</v>
      </c>
      <c r="G376" s="1">
        <v>4040</v>
      </c>
      <c r="H376" s="1">
        <v>1785</v>
      </c>
      <c r="I376" s="1">
        <v>1480</v>
      </c>
      <c r="J376" s="1">
        <v>361</v>
      </c>
      <c r="K376" s="2">
        <v>1</v>
      </c>
      <c r="L376" s="2">
        <v>0</v>
      </c>
      <c r="M376" s="1">
        <v>3</v>
      </c>
      <c r="N376" s="1">
        <v>1480</v>
      </c>
      <c r="O376" s="1">
        <v>361</v>
      </c>
      <c r="P376" s="2">
        <v>1</v>
      </c>
      <c r="Q376" s="2">
        <v>0</v>
      </c>
      <c r="R376" s="2">
        <v>1</v>
      </c>
      <c r="S376" s="2">
        <v>2.4</v>
      </c>
      <c r="T376" s="3">
        <v>0</v>
      </c>
      <c r="U376" s="1">
        <v>999</v>
      </c>
      <c r="V376" s="3">
        <v>0.44640000000000002</v>
      </c>
      <c r="W376" s="3">
        <v>1.2008000000000001</v>
      </c>
      <c r="Z376" s="1">
        <v>7</v>
      </c>
      <c r="AA376" s="4">
        <v>13760.05</v>
      </c>
      <c r="AB376" s="3">
        <v>1.6171</v>
      </c>
      <c r="AC376" s="3">
        <v>0.60070000000000001</v>
      </c>
      <c r="AD376" s="3">
        <v>0.48709999999999998</v>
      </c>
      <c r="AE376" s="3">
        <v>0.70040000000000002</v>
      </c>
      <c r="AF376" s="3">
        <v>0.7127</v>
      </c>
      <c r="AG376" s="3">
        <v>0.85819999999999996</v>
      </c>
      <c r="AH376" s="3">
        <v>0.82909999999999995</v>
      </c>
      <c r="AI376" s="4">
        <v>1030.06</v>
      </c>
      <c r="AJ376" s="3">
        <v>0.80720000000000003</v>
      </c>
      <c r="AK376" s="4">
        <v>1001.7</v>
      </c>
      <c r="AL376" s="3">
        <v>1.2918000000000001</v>
      </c>
      <c r="AM376" s="4">
        <v>1593.61</v>
      </c>
      <c r="AN376" s="3">
        <v>1.2886</v>
      </c>
      <c r="AO376" s="4">
        <v>1511.96</v>
      </c>
    </row>
    <row r="377" spans="1:41" x14ac:dyDescent="0.2">
      <c r="A377" s="1" t="s">
        <v>1170</v>
      </c>
      <c r="B377" s="1" t="s">
        <v>1171</v>
      </c>
      <c r="C377" s="1" t="s">
        <v>407</v>
      </c>
      <c r="D377" s="1" t="b">
        <v>0</v>
      </c>
      <c r="E377" s="1">
        <v>135</v>
      </c>
      <c r="F377" s="1">
        <v>3</v>
      </c>
      <c r="G377" s="1">
        <v>4460</v>
      </c>
      <c r="H377" s="1">
        <v>4224</v>
      </c>
      <c r="I377" s="1">
        <v>1922</v>
      </c>
      <c r="J377" s="1">
        <v>1470</v>
      </c>
      <c r="K377" s="2">
        <v>2.6</v>
      </c>
      <c r="L377" s="2">
        <v>2.1</v>
      </c>
      <c r="M377" s="1">
        <v>135</v>
      </c>
      <c r="N377" s="1">
        <v>1855</v>
      </c>
      <c r="O377" s="1">
        <v>1234</v>
      </c>
      <c r="P377" s="2">
        <v>2.6</v>
      </c>
      <c r="Q377" s="2">
        <v>2.1</v>
      </c>
      <c r="R377" s="2">
        <v>2</v>
      </c>
      <c r="S377" s="2">
        <v>2</v>
      </c>
      <c r="T377" s="3">
        <v>0</v>
      </c>
      <c r="U377" s="1">
        <v>26</v>
      </c>
      <c r="V377" s="3">
        <v>0.5595</v>
      </c>
      <c r="W377" s="3">
        <v>0.5595</v>
      </c>
      <c r="Z377" s="1">
        <v>7</v>
      </c>
      <c r="AA377" s="4">
        <v>4773.8</v>
      </c>
      <c r="AB377" s="3">
        <v>0.62509999999999999</v>
      </c>
      <c r="AC377" s="3">
        <v>0.64790000000000003</v>
      </c>
      <c r="AD377" s="3">
        <v>0.67149999999999999</v>
      </c>
      <c r="AE377" s="3">
        <v>0.70940000000000003</v>
      </c>
      <c r="AF377" s="3">
        <v>0.65620000000000001</v>
      </c>
      <c r="AG377" s="3">
        <v>0.56440000000000001</v>
      </c>
      <c r="AH377" s="3">
        <v>0.58630000000000004</v>
      </c>
      <c r="AI377" s="4">
        <v>728.41</v>
      </c>
      <c r="AJ377" s="3">
        <v>0.62760000000000005</v>
      </c>
      <c r="AK377" s="4">
        <v>778.82</v>
      </c>
      <c r="AL377" s="3">
        <v>0.63670000000000004</v>
      </c>
      <c r="AM377" s="4">
        <v>822.86</v>
      </c>
      <c r="AN377" s="3">
        <v>0.60040000000000004</v>
      </c>
      <c r="AO377" s="4">
        <v>845.36</v>
      </c>
    </row>
    <row r="378" spans="1:41" x14ac:dyDescent="0.2">
      <c r="A378" s="1" t="s">
        <v>1172</v>
      </c>
      <c r="B378" s="1" t="s">
        <v>1173</v>
      </c>
      <c r="C378" s="1" t="s">
        <v>407</v>
      </c>
      <c r="D378" s="1" t="b">
        <v>0</v>
      </c>
      <c r="E378" s="1">
        <v>30</v>
      </c>
      <c r="F378" s="1">
        <v>0</v>
      </c>
      <c r="G378" s="1">
        <v>12148</v>
      </c>
      <c r="H378" s="1">
        <v>9987</v>
      </c>
      <c r="I378" s="1">
        <v>4416</v>
      </c>
      <c r="J378" s="1">
        <v>3010</v>
      </c>
      <c r="K378" s="2">
        <v>3.5</v>
      </c>
      <c r="L378" s="2">
        <v>3</v>
      </c>
      <c r="M378" s="1">
        <v>30</v>
      </c>
      <c r="N378" s="1">
        <v>4318</v>
      </c>
      <c r="O378" s="1">
        <v>2666</v>
      </c>
      <c r="P378" s="2">
        <v>3.5</v>
      </c>
      <c r="Q378" s="2">
        <v>3</v>
      </c>
      <c r="R378" s="2">
        <v>2.6</v>
      </c>
      <c r="S378" s="2">
        <v>2.6</v>
      </c>
      <c r="T378" s="3">
        <v>0</v>
      </c>
      <c r="U378" s="1">
        <v>22</v>
      </c>
      <c r="V378" s="3">
        <v>1.3023</v>
      </c>
      <c r="W378" s="3">
        <v>1.3023</v>
      </c>
      <c r="Z378" s="1">
        <v>9</v>
      </c>
      <c r="AA378" s="4">
        <v>10255.4</v>
      </c>
      <c r="AB378" s="3">
        <v>1.0708</v>
      </c>
      <c r="AC378" s="3">
        <v>0.78510000000000002</v>
      </c>
      <c r="AD378" s="3">
        <v>0.99380000000000002</v>
      </c>
      <c r="AE378" s="3">
        <v>1.02</v>
      </c>
      <c r="AF378" s="3">
        <v>1.5174000000000001</v>
      </c>
      <c r="AG378" s="3">
        <v>1.0144</v>
      </c>
      <c r="AH378" s="3">
        <v>1.6558999999999999</v>
      </c>
      <c r="AI378" s="4">
        <v>1028.6300000000001</v>
      </c>
      <c r="AJ378" s="3">
        <v>1.4252</v>
      </c>
      <c r="AK378" s="4">
        <v>1061.1600000000001</v>
      </c>
      <c r="AL378" s="3">
        <v>1.4685999999999999</v>
      </c>
      <c r="AM378" s="4">
        <v>1328.59</v>
      </c>
      <c r="AN378" s="3">
        <v>1.3975</v>
      </c>
      <c r="AO378" s="4">
        <v>1513.6</v>
      </c>
    </row>
    <row r="379" spans="1:41" x14ac:dyDescent="0.2">
      <c r="A379" s="1" t="s">
        <v>1174</v>
      </c>
      <c r="B379" s="1" t="s">
        <v>158</v>
      </c>
      <c r="C379" s="1" t="s">
        <v>407</v>
      </c>
      <c r="D379" s="1" t="b">
        <v>0</v>
      </c>
      <c r="E379" s="1">
        <v>64</v>
      </c>
      <c r="F379" s="1">
        <v>0</v>
      </c>
      <c r="G379" s="1">
        <v>9311</v>
      </c>
      <c r="H379" s="1">
        <v>4246</v>
      </c>
      <c r="I379" s="1">
        <v>3829</v>
      </c>
      <c r="J379" s="1">
        <v>2063</v>
      </c>
      <c r="K379" s="2">
        <v>2.4</v>
      </c>
      <c r="L379" s="2">
        <v>1.4</v>
      </c>
      <c r="M379" s="1">
        <v>64</v>
      </c>
      <c r="N379" s="1">
        <v>3732</v>
      </c>
      <c r="O379" s="1">
        <v>1710</v>
      </c>
      <c r="P379" s="2">
        <v>2.4</v>
      </c>
      <c r="Q379" s="2">
        <v>1.4</v>
      </c>
      <c r="R379" s="2">
        <v>2.1</v>
      </c>
      <c r="S379" s="2">
        <v>2.1</v>
      </c>
      <c r="T379" s="3">
        <v>0</v>
      </c>
      <c r="U379" s="1">
        <v>12</v>
      </c>
      <c r="V379" s="3">
        <v>1.1255999999999999</v>
      </c>
      <c r="W379" s="3">
        <v>1.1255999999999999</v>
      </c>
      <c r="Z379" s="1">
        <v>5</v>
      </c>
      <c r="AA379" s="4">
        <v>7831.22</v>
      </c>
      <c r="AB379" s="3">
        <v>1.1991000000000001</v>
      </c>
      <c r="AC379" s="3">
        <v>0.99870000000000003</v>
      </c>
      <c r="AD379" s="3">
        <v>1.0202</v>
      </c>
      <c r="AE379" s="3">
        <v>1.0218</v>
      </c>
      <c r="AF379" s="3">
        <v>1.0671999999999999</v>
      </c>
      <c r="AG379" s="3">
        <v>1.1053999999999999</v>
      </c>
      <c r="AH379" s="3">
        <v>1.1140000000000001</v>
      </c>
      <c r="AI379" s="4">
        <v>1263.6600000000001</v>
      </c>
      <c r="AJ379" s="3">
        <v>1.21</v>
      </c>
      <c r="AK379" s="4">
        <v>1433.3</v>
      </c>
      <c r="AL379" s="3">
        <v>1.1484000000000001</v>
      </c>
      <c r="AM379" s="4">
        <v>1416.71</v>
      </c>
      <c r="AN379" s="3">
        <v>1.2079</v>
      </c>
      <c r="AO379" s="4">
        <v>1619.74</v>
      </c>
    </row>
    <row r="380" spans="1:41" x14ac:dyDescent="0.2">
      <c r="A380" s="1" t="s">
        <v>159</v>
      </c>
      <c r="B380" s="1" t="s">
        <v>160</v>
      </c>
      <c r="C380" s="1" t="s">
        <v>407</v>
      </c>
      <c r="D380" s="1" t="b">
        <v>0</v>
      </c>
      <c r="E380" s="1">
        <v>310</v>
      </c>
      <c r="F380" s="1">
        <v>17</v>
      </c>
      <c r="G380" s="1">
        <v>3792</v>
      </c>
      <c r="H380" s="1">
        <v>3118</v>
      </c>
      <c r="I380" s="1">
        <v>1821</v>
      </c>
      <c r="J380" s="1">
        <v>1258</v>
      </c>
      <c r="K380" s="2">
        <v>2.4</v>
      </c>
      <c r="L380" s="2">
        <v>2.2000000000000002</v>
      </c>
      <c r="M380" s="1">
        <v>310</v>
      </c>
      <c r="N380" s="1">
        <v>1756</v>
      </c>
      <c r="O380" s="1">
        <v>1056</v>
      </c>
      <c r="P380" s="2">
        <v>2.4</v>
      </c>
      <c r="Q380" s="2">
        <v>2.2000000000000002</v>
      </c>
      <c r="R380" s="2">
        <v>2</v>
      </c>
      <c r="S380" s="2">
        <v>2</v>
      </c>
      <c r="T380" s="3">
        <v>0</v>
      </c>
      <c r="U380" s="1">
        <v>21</v>
      </c>
      <c r="V380" s="3">
        <v>0.52959999999999996</v>
      </c>
      <c r="W380" s="3">
        <v>0.52959999999999996</v>
      </c>
      <c r="Z380" s="1">
        <v>7</v>
      </c>
      <c r="AA380" s="4">
        <v>4261.5200000000004</v>
      </c>
      <c r="AB380" s="3">
        <v>0.49309999999999998</v>
      </c>
      <c r="AC380" s="3">
        <v>0.4662</v>
      </c>
      <c r="AD380" s="3">
        <v>0.49890000000000001</v>
      </c>
      <c r="AE380" s="3">
        <v>0.52559999999999996</v>
      </c>
      <c r="AF380" s="3">
        <v>0.52439999999999998</v>
      </c>
      <c r="AG380" s="3">
        <v>0.54879999999999995</v>
      </c>
      <c r="AH380" s="3">
        <v>0.51129999999999998</v>
      </c>
      <c r="AI380" s="4">
        <v>702.1</v>
      </c>
      <c r="AJ380" s="3">
        <v>0.58040000000000003</v>
      </c>
      <c r="AK380" s="4">
        <v>796.06</v>
      </c>
      <c r="AL380" s="3">
        <v>0.56899999999999995</v>
      </c>
      <c r="AM380" s="4">
        <v>772.13</v>
      </c>
      <c r="AN380" s="3">
        <v>0.56830000000000003</v>
      </c>
      <c r="AO380" s="4">
        <v>800.17</v>
      </c>
    </row>
    <row r="381" spans="1:41" x14ac:dyDescent="0.2">
      <c r="A381" s="1" t="s">
        <v>161</v>
      </c>
      <c r="B381" s="1" t="s">
        <v>162</v>
      </c>
      <c r="C381" s="1" t="s">
        <v>407</v>
      </c>
      <c r="D381" s="1" t="b">
        <v>0</v>
      </c>
      <c r="E381" s="1">
        <v>31</v>
      </c>
      <c r="F381" s="1">
        <v>0</v>
      </c>
      <c r="G381" s="1">
        <v>4102</v>
      </c>
      <c r="H381" s="1">
        <v>2696</v>
      </c>
      <c r="I381" s="1">
        <v>1855</v>
      </c>
      <c r="J381" s="1">
        <v>1259</v>
      </c>
      <c r="K381" s="2">
        <v>1.5</v>
      </c>
      <c r="L381" s="2">
        <v>0.9</v>
      </c>
      <c r="M381" s="1">
        <v>31</v>
      </c>
      <c r="N381" s="1">
        <v>1851</v>
      </c>
      <c r="O381" s="1">
        <v>1152</v>
      </c>
      <c r="P381" s="2">
        <v>1.5</v>
      </c>
      <c r="Q381" s="2">
        <v>0.9</v>
      </c>
      <c r="R381" s="2">
        <v>1.4</v>
      </c>
      <c r="S381" s="2">
        <v>1.4</v>
      </c>
      <c r="T381" s="3">
        <v>0</v>
      </c>
      <c r="U381" s="1">
        <v>23</v>
      </c>
      <c r="V381" s="3">
        <v>0.55830000000000002</v>
      </c>
      <c r="W381" s="3">
        <v>0.55830000000000002</v>
      </c>
      <c r="Z381" s="1">
        <v>3</v>
      </c>
      <c r="AA381" s="4">
        <v>4297.46</v>
      </c>
      <c r="AB381" s="3">
        <v>0.43730000000000002</v>
      </c>
      <c r="AC381" s="3">
        <v>0.36499999999999999</v>
      </c>
      <c r="AD381" s="3">
        <v>0.44990000000000002</v>
      </c>
      <c r="AE381" s="3">
        <v>0.6008</v>
      </c>
      <c r="AF381" s="3">
        <v>0.47839999999999999</v>
      </c>
      <c r="AG381" s="3">
        <v>0.55410000000000004</v>
      </c>
      <c r="AH381" s="3">
        <v>0.47089999999999999</v>
      </c>
      <c r="AI381" s="4">
        <v>945.06</v>
      </c>
      <c r="AJ381" s="3">
        <v>0.48680000000000001</v>
      </c>
      <c r="AK381" s="4">
        <v>906.14</v>
      </c>
      <c r="AL381" s="3">
        <v>0.5575</v>
      </c>
      <c r="AM381" s="4">
        <v>1080.75</v>
      </c>
      <c r="AN381" s="3">
        <v>0.59909999999999997</v>
      </c>
      <c r="AO381" s="4">
        <v>1205.05</v>
      </c>
    </row>
    <row r="382" spans="1:41" x14ac:dyDescent="0.2">
      <c r="A382" s="1" t="s">
        <v>163</v>
      </c>
      <c r="B382" s="1" t="s">
        <v>167</v>
      </c>
      <c r="C382" s="1" t="s">
        <v>407</v>
      </c>
      <c r="D382" s="1" t="b">
        <v>0</v>
      </c>
      <c r="E382" s="1">
        <v>59</v>
      </c>
      <c r="F382" s="1">
        <v>0</v>
      </c>
      <c r="G382" s="1">
        <v>5825</v>
      </c>
      <c r="H382" s="1">
        <v>2721</v>
      </c>
      <c r="I382" s="1">
        <v>2324</v>
      </c>
      <c r="J382" s="1">
        <v>994</v>
      </c>
      <c r="K382" s="2">
        <v>1.4</v>
      </c>
      <c r="L382" s="2">
        <v>1.1000000000000001</v>
      </c>
      <c r="M382" s="1">
        <v>59</v>
      </c>
      <c r="N382" s="1">
        <v>2251</v>
      </c>
      <c r="O382" s="1">
        <v>755</v>
      </c>
      <c r="P382" s="2">
        <v>1.4</v>
      </c>
      <c r="Q382" s="2">
        <v>1.1000000000000001</v>
      </c>
      <c r="R382" s="2">
        <v>1.3</v>
      </c>
      <c r="S382" s="2">
        <v>1.3</v>
      </c>
      <c r="T382" s="3">
        <v>0</v>
      </c>
      <c r="U382" s="1">
        <v>7</v>
      </c>
      <c r="V382" s="3">
        <v>0.67889999999999995</v>
      </c>
      <c r="W382" s="3">
        <v>0.67889999999999995</v>
      </c>
      <c r="Z382" s="1">
        <v>4</v>
      </c>
      <c r="AA382" s="4">
        <v>4252.3599999999997</v>
      </c>
      <c r="AB382" s="3">
        <v>0.64119999999999999</v>
      </c>
      <c r="AC382" s="3">
        <v>0.59809999999999997</v>
      </c>
      <c r="AD382" s="3">
        <v>0.70379999999999998</v>
      </c>
      <c r="AE382" s="3">
        <v>0.62729999999999997</v>
      </c>
      <c r="AF382" s="3">
        <v>0.7248</v>
      </c>
      <c r="AG382" s="3">
        <v>0.75349999999999995</v>
      </c>
      <c r="AH382" s="3">
        <v>0.78339999999999999</v>
      </c>
      <c r="AI382" s="4">
        <v>1362.59</v>
      </c>
      <c r="AJ382" s="3">
        <v>0.83099999999999996</v>
      </c>
      <c r="AK382" s="4">
        <v>1353.49</v>
      </c>
      <c r="AL382" s="3">
        <v>0.72850000000000004</v>
      </c>
      <c r="AM382" s="4">
        <v>1318.1</v>
      </c>
      <c r="AN382" s="3">
        <v>0.72850000000000004</v>
      </c>
      <c r="AO382" s="4">
        <v>1578.04</v>
      </c>
    </row>
    <row r="383" spans="1:41" x14ac:dyDescent="0.2">
      <c r="A383" s="1" t="s">
        <v>168</v>
      </c>
      <c r="B383" s="1" t="s">
        <v>169</v>
      </c>
      <c r="C383" s="1" t="s">
        <v>407</v>
      </c>
      <c r="D383" s="1" t="b">
        <v>0</v>
      </c>
      <c r="E383" s="1">
        <v>38</v>
      </c>
      <c r="F383" s="1">
        <v>3</v>
      </c>
      <c r="G383" s="1">
        <v>1593</v>
      </c>
      <c r="H383" s="1">
        <v>1346</v>
      </c>
      <c r="I383" s="1">
        <v>848</v>
      </c>
      <c r="J383" s="1">
        <v>502</v>
      </c>
      <c r="K383" s="2">
        <v>0.5</v>
      </c>
      <c r="L383" s="2">
        <v>0.7</v>
      </c>
      <c r="M383" s="1">
        <v>38</v>
      </c>
      <c r="N383" s="1">
        <v>811</v>
      </c>
      <c r="O383" s="1">
        <v>370</v>
      </c>
      <c r="P383" s="2">
        <v>0.5</v>
      </c>
      <c r="Q383" s="2">
        <v>0.7</v>
      </c>
      <c r="R383" s="2">
        <v>1</v>
      </c>
      <c r="S383" s="2">
        <v>1</v>
      </c>
      <c r="T383" s="3">
        <v>0</v>
      </c>
      <c r="U383" s="1">
        <v>12</v>
      </c>
      <c r="V383" s="3">
        <v>0.24460000000000001</v>
      </c>
      <c r="W383" s="3">
        <v>0.24460000000000001</v>
      </c>
      <c r="Z383" s="1">
        <v>2</v>
      </c>
      <c r="AA383" s="4">
        <v>1821.88</v>
      </c>
      <c r="AB383" s="3">
        <v>0.248</v>
      </c>
      <c r="AC383" s="3">
        <v>0.24010000000000001</v>
      </c>
      <c r="AD383" s="3">
        <v>0.22689999999999999</v>
      </c>
      <c r="AE383" s="3">
        <v>0.21929999999999999</v>
      </c>
      <c r="AF383" s="3">
        <v>0.22800000000000001</v>
      </c>
      <c r="AG383" s="3">
        <v>0.25159999999999999</v>
      </c>
      <c r="AH383" s="3">
        <v>0.24260000000000001</v>
      </c>
      <c r="AI383" s="4">
        <v>575.4</v>
      </c>
      <c r="AJ383" s="3">
        <v>0.26200000000000001</v>
      </c>
      <c r="AK383" s="4">
        <v>620.70000000000005</v>
      </c>
      <c r="AL383" s="3">
        <v>0.28660000000000002</v>
      </c>
      <c r="AM383" s="4">
        <v>648.19000000000005</v>
      </c>
      <c r="AN383" s="3">
        <v>0.26250000000000001</v>
      </c>
      <c r="AO383" s="4">
        <v>739.2</v>
      </c>
    </row>
    <row r="384" spans="1:41" x14ac:dyDescent="0.2">
      <c r="A384" s="1" t="s">
        <v>170</v>
      </c>
      <c r="B384" s="1" t="s">
        <v>171</v>
      </c>
      <c r="C384" s="1" t="s">
        <v>407</v>
      </c>
      <c r="D384" s="1" t="b">
        <v>0</v>
      </c>
      <c r="E384" s="1">
        <v>752</v>
      </c>
      <c r="F384" s="1">
        <v>30</v>
      </c>
      <c r="G384" s="1">
        <v>4461</v>
      </c>
      <c r="H384" s="1">
        <v>4385</v>
      </c>
      <c r="I384" s="1">
        <v>2036</v>
      </c>
      <c r="J384" s="1">
        <v>2000</v>
      </c>
      <c r="K384" s="2">
        <v>2.7</v>
      </c>
      <c r="L384" s="2">
        <v>3.3</v>
      </c>
      <c r="M384" s="1">
        <v>752</v>
      </c>
      <c r="N384" s="1">
        <v>1909</v>
      </c>
      <c r="O384" s="1">
        <v>1268</v>
      </c>
      <c r="P384" s="2">
        <v>2.7</v>
      </c>
      <c r="Q384" s="2">
        <v>3.3</v>
      </c>
      <c r="R384" s="2">
        <v>2.1</v>
      </c>
      <c r="S384" s="2">
        <v>2.1</v>
      </c>
      <c r="T384" s="3">
        <v>0</v>
      </c>
      <c r="U384" s="1">
        <v>26</v>
      </c>
      <c r="V384" s="3">
        <v>0.57579999999999998</v>
      </c>
      <c r="W384" s="3">
        <v>0.57579999999999998</v>
      </c>
      <c r="Z384" s="1">
        <v>9</v>
      </c>
      <c r="AA384" s="4">
        <v>5916</v>
      </c>
      <c r="AB384" s="3">
        <v>0.55049999999999999</v>
      </c>
      <c r="AC384" s="3">
        <v>0.52380000000000004</v>
      </c>
      <c r="AD384" s="3">
        <v>0.57099999999999995</v>
      </c>
      <c r="AE384" s="3">
        <v>0.5605</v>
      </c>
      <c r="AF384" s="3">
        <v>0.55010000000000003</v>
      </c>
      <c r="AG384" s="3">
        <v>0.55179999999999996</v>
      </c>
      <c r="AH384" s="3">
        <v>0.61099999999999999</v>
      </c>
      <c r="AI384" s="4">
        <v>724.59</v>
      </c>
      <c r="AJ384" s="3">
        <v>0.64239999999999997</v>
      </c>
      <c r="AK384" s="4">
        <v>760.95</v>
      </c>
      <c r="AL384" s="3">
        <v>0.64959999999999996</v>
      </c>
      <c r="AM384" s="4">
        <v>766.53</v>
      </c>
      <c r="AN384" s="3">
        <v>0.6179</v>
      </c>
      <c r="AO384" s="4">
        <v>828.57</v>
      </c>
    </row>
    <row r="385" spans="1:41" x14ac:dyDescent="0.2">
      <c r="A385" s="1" t="s">
        <v>172</v>
      </c>
      <c r="B385" s="1" t="s">
        <v>173</v>
      </c>
      <c r="C385" s="1" t="s">
        <v>407</v>
      </c>
      <c r="D385" s="1" t="b">
        <v>0</v>
      </c>
      <c r="E385" s="1">
        <v>105</v>
      </c>
      <c r="F385" s="1">
        <v>12</v>
      </c>
      <c r="G385" s="1">
        <v>3347</v>
      </c>
      <c r="H385" s="1">
        <v>2900</v>
      </c>
      <c r="I385" s="1">
        <v>1628</v>
      </c>
      <c r="J385" s="1">
        <v>1338</v>
      </c>
      <c r="K385" s="2">
        <v>2</v>
      </c>
      <c r="L385" s="2">
        <v>1.8</v>
      </c>
      <c r="M385" s="1">
        <v>105</v>
      </c>
      <c r="N385" s="1">
        <v>1560</v>
      </c>
      <c r="O385" s="1">
        <v>1000</v>
      </c>
      <c r="P385" s="2">
        <v>2</v>
      </c>
      <c r="Q385" s="2">
        <v>1.8</v>
      </c>
      <c r="R385" s="2">
        <v>1.8</v>
      </c>
      <c r="S385" s="2">
        <v>1.8</v>
      </c>
      <c r="T385" s="3">
        <v>0</v>
      </c>
      <c r="U385" s="1">
        <v>24</v>
      </c>
      <c r="V385" s="3">
        <v>0.47049999999999997</v>
      </c>
      <c r="W385" s="3">
        <v>0.47049999999999997</v>
      </c>
      <c r="Z385" s="1">
        <v>5</v>
      </c>
      <c r="AA385" s="4">
        <v>4223.72</v>
      </c>
      <c r="AB385" s="3">
        <v>0.42149999999999999</v>
      </c>
      <c r="AC385" s="3">
        <v>0.42059999999999997</v>
      </c>
      <c r="AD385" s="3">
        <v>0.50229999999999997</v>
      </c>
      <c r="AE385" s="3">
        <v>0.4632</v>
      </c>
      <c r="AF385" s="3">
        <v>0.48010000000000003</v>
      </c>
      <c r="AG385" s="3">
        <v>0.43070000000000003</v>
      </c>
      <c r="AH385" s="3">
        <v>0.40500000000000003</v>
      </c>
      <c r="AI385" s="4">
        <v>660.4</v>
      </c>
      <c r="AJ385" s="3">
        <v>0.43</v>
      </c>
      <c r="AK385" s="4">
        <v>700.36</v>
      </c>
      <c r="AL385" s="3">
        <v>0.53480000000000005</v>
      </c>
      <c r="AM385" s="4">
        <v>763.92</v>
      </c>
      <c r="AN385" s="3">
        <v>0.50490000000000002</v>
      </c>
      <c r="AO385" s="4">
        <v>789.89</v>
      </c>
    </row>
    <row r="386" spans="1:41" x14ac:dyDescent="0.2">
      <c r="A386" s="1" t="s">
        <v>174</v>
      </c>
      <c r="B386" s="1" t="s">
        <v>175</v>
      </c>
      <c r="C386" s="1" t="s">
        <v>407</v>
      </c>
      <c r="D386" s="1" t="b">
        <v>0</v>
      </c>
      <c r="E386" s="1">
        <v>155</v>
      </c>
      <c r="F386" s="1">
        <v>0</v>
      </c>
      <c r="G386" s="1">
        <v>2657</v>
      </c>
      <c r="H386" s="1">
        <v>3281</v>
      </c>
      <c r="I386" s="1">
        <v>1102</v>
      </c>
      <c r="J386" s="1">
        <v>883</v>
      </c>
      <c r="K386" s="2">
        <v>0.6</v>
      </c>
      <c r="L386" s="2">
        <v>0.7</v>
      </c>
      <c r="M386" s="1">
        <v>155</v>
      </c>
      <c r="N386" s="1">
        <v>1234</v>
      </c>
      <c r="O386" s="1">
        <v>904</v>
      </c>
      <c r="P386" s="2">
        <v>0.6</v>
      </c>
      <c r="Q386" s="2">
        <v>0.7</v>
      </c>
      <c r="R386" s="2">
        <v>1.1000000000000001</v>
      </c>
      <c r="S386" s="2">
        <v>0</v>
      </c>
      <c r="T386" s="3">
        <v>0</v>
      </c>
      <c r="U386" s="1">
        <v>32</v>
      </c>
      <c r="V386" s="3">
        <v>0.37219999999999998</v>
      </c>
      <c r="W386" s="3">
        <v>0.37219999999999998</v>
      </c>
      <c r="Z386" s="1">
        <v>2</v>
      </c>
      <c r="AA386" s="4">
        <v>2815.02</v>
      </c>
      <c r="AB386" s="3">
        <v>1.0009999999999999</v>
      </c>
      <c r="AC386" s="3">
        <v>0.47689999999999999</v>
      </c>
      <c r="AD386" s="3">
        <v>0.36180000000000001</v>
      </c>
      <c r="AE386" s="3">
        <v>0.33889999999999998</v>
      </c>
      <c r="AF386" s="3">
        <v>0.37340000000000001</v>
      </c>
      <c r="AG386" s="3">
        <v>0.36759999999999998</v>
      </c>
      <c r="AH386" s="3">
        <v>0.36380000000000001</v>
      </c>
      <c r="AI386" s="4">
        <v>0</v>
      </c>
      <c r="AJ386" s="3">
        <v>0.36420000000000002</v>
      </c>
      <c r="AK386" s="4">
        <v>949.11</v>
      </c>
      <c r="AL386" s="3">
        <v>0.34720000000000001</v>
      </c>
      <c r="AM386" s="4">
        <v>942.3</v>
      </c>
      <c r="AN386" s="3">
        <v>0.39939999999999998</v>
      </c>
      <c r="AO386" s="4">
        <v>0</v>
      </c>
    </row>
    <row r="387" spans="1:41" x14ac:dyDescent="0.2">
      <c r="A387" s="1" t="s">
        <v>176</v>
      </c>
      <c r="B387" s="1" t="s">
        <v>177</v>
      </c>
      <c r="D387" s="1" t="b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2">
        <v>0</v>
      </c>
      <c r="L387" s="2">
        <v>0</v>
      </c>
      <c r="M387" s="1">
        <v>0</v>
      </c>
      <c r="N387" s="1">
        <v>0</v>
      </c>
      <c r="O387" s="1">
        <v>0</v>
      </c>
      <c r="P387" s="2">
        <v>0</v>
      </c>
      <c r="Q387" s="2">
        <v>0</v>
      </c>
      <c r="R387" s="2">
        <v>0</v>
      </c>
      <c r="S387" s="2">
        <v>0</v>
      </c>
      <c r="T387" s="3">
        <v>0</v>
      </c>
      <c r="U387" s="1">
        <v>0</v>
      </c>
      <c r="V387" s="3">
        <v>0</v>
      </c>
      <c r="W387" s="3">
        <v>0</v>
      </c>
      <c r="Z387" s="1">
        <v>0</v>
      </c>
      <c r="AA387" s="4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4">
        <v>0</v>
      </c>
      <c r="AJ387" s="3">
        <v>0</v>
      </c>
      <c r="AK387" s="4">
        <v>0</v>
      </c>
      <c r="AL387" s="3">
        <v>0</v>
      </c>
      <c r="AM387" s="4">
        <v>0</v>
      </c>
      <c r="AN387" s="3">
        <v>0</v>
      </c>
      <c r="AO387" s="4">
        <v>0</v>
      </c>
    </row>
    <row r="388" spans="1:41" x14ac:dyDescent="0.2">
      <c r="A388" s="1" t="s">
        <v>178</v>
      </c>
      <c r="B388" s="1" t="s">
        <v>179</v>
      </c>
      <c r="D388" s="1" t="b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2">
        <v>0</v>
      </c>
      <c r="L388" s="2">
        <v>0</v>
      </c>
      <c r="M388" s="1">
        <v>0</v>
      </c>
      <c r="N388" s="1">
        <v>0</v>
      </c>
      <c r="O388" s="1">
        <v>0</v>
      </c>
      <c r="P388" s="2">
        <v>0</v>
      </c>
      <c r="Q388" s="2">
        <v>0</v>
      </c>
      <c r="R388" s="2">
        <v>0</v>
      </c>
      <c r="S388" s="2">
        <v>0</v>
      </c>
      <c r="T388" s="3">
        <v>0</v>
      </c>
      <c r="U388" s="1">
        <v>0</v>
      </c>
      <c r="V388" s="3">
        <v>0</v>
      </c>
      <c r="W388" s="3">
        <v>0</v>
      </c>
      <c r="Z388" s="1">
        <v>0</v>
      </c>
      <c r="AA388" s="4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4">
        <v>0</v>
      </c>
      <c r="AJ388" s="3">
        <v>0</v>
      </c>
      <c r="AK388" s="4">
        <v>0</v>
      </c>
      <c r="AL388" s="3">
        <v>0</v>
      </c>
      <c r="AM388" s="4">
        <v>0</v>
      </c>
      <c r="AN388" s="3">
        <v>0</v>
      </c>
      <c r="AO388" s="4">
        <v>0</v>
      </c>
    </row>
    <row r="389" spans="1:41" x14ac:dyDescent="0.2">
      <c r="A389" s="1" t="s">
        <v>180</v>
      </c>
      <c r="B389" s="1" t="s">
        <v>181</v>
      </c>
      <c r="D389" s="1" t="b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2">
        <v>0</v>
      </c>
      <c r="L389" s="2">
        <v>0</v>
      </c>
      <c r="M389" s="1">
        <v>0</v>
      </c>
      <c r="N389" s="1">
        <v>0</v>
      </c>
      <c r="O389" s="1">
        <v>0</v>
      </c>
      <c r="P389" s="2">
        <v>0</v>
      </c>
      <c r="Q389" s="2">
        <v>0</v>
      </c>
      <c r="R389" s="2">
        <v>0</v>
      </c>
      <c r="S389" s="2">
        <v>0</v>
      </c>
      <c r="T389" s="3">
        <v>0</v>
      </c>
      <c r="U389" s="1">
        <v>0</v>
      </c>
      <c r="V389" s="3">
        <v>0</v>
      </c>
      <c r="W389" s="3">
        <v>0</v>
      </c>
      <c r="Z389" s="1">
        <v>0</v>
      </c>
      <c r="AA389" s="4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4">
        <v>0</v>
      </c>
      <c r="AJ389" s="3">
        <v>0</v>
      </c>
      <c r="AK389" s="4">
        <v>0</v>
      </c>
      <c r="AL389" s="3">
        <v>0</v>
      </c>
      <c r="AM389" s="4">
        <v>0</v>
      </c>
      <c r="AN389" s="3">
        <v>0</v>
      </c>
      <c r="AO389" s="4">
        <v>0</v>
      </c>
    </row>
    <row r="390" spans="1:41" x14ac:dyDescent="0.2">
      <c r="A390" s="1" t="s">
        <v>182</v>
      </c>
      <c r="B390" s="1" t="s">
        <v>183</v>
      </c>
      <c r="C390" s="1" t="s">
        <v>407</v>
      </c>
      <c r="D390" s="1" t="b">
        <v>0</v>
      </c>
      <c r="E390" s="1">
        <v>861</v>
      </c>
      <c r="F390" s="1">
        <v>14</v>
      </c>
      <c r="G390" s="1">
        <v>6879</v>
      </c>
      <c r="H390" s="1">
        <v>18706</v>
      </c>
      <c r="I390" s="1">
        <v>2780</v>
      </c>
      <c r="J390" s="1">
        <v>6374</v>
      </c>
      <c r="K390" s="2">
        <v>4</v>
      </c>
      <c r="L390" s="2">
        <v>5.4</v>
      </c>
      <c r="M390" s="1">
        <v>835</v>
      </c>
      <c r="N390" s="1">
        <v>2519</v>
      </c>
      <c r="O390" s="1">
        <v>2970</v>
      </c>
      <c r="P390" s="2">
        <v>4.0999999999999996</v>
      </c>
      <c r="Q390" s="2">
        <v>5.5</v>
      </c>
      <c r="R390" s="2">
        <v>2.9</v>
      </c>
      <c r="S390" s="2">
        <v>2.9</v>
      </c>
      <c r="T390" s="3">
        <v>0</v>
      </c>
      <c r="U390" s="1">
        <v>82</v>
      </c>
      <c r="V390" s="3">
        <v>0.75970000000000004</v>
      </c>
      <c r="W390" s="3">
        <v>0.75970000000000004</v>
      </c>
      <c r="Z390" s="1">
        <v>14</v>
      </c>
      <c r="AA390" s="4">
        <v>15145.56</v>
      </c>
      <c r="AB390" s="3">
        <v>0.55200000000000005</v>
      </c>
      <c r="AC390" s="3">
        <v>0.73660000000000003</v>
      </c>
      <c r="AD390" s="3">
        <v>0.77800000000000002</v>
      </c>
      <c r="AE390" s="3">
        <v>0.7772</v>
      </c>
      <c r="AF390" s="3">
        <v>0.83650000000000002</v>
      </c>
      <c r="AG390" s="3">
        <v>0.85880000000000001</v>
      </c>
      <c r="AH390" s="3">
        <v>0.92490000000000006</v>
      </c>
      <c r="AI390" s="4">
        <v>778.41</v>
      </c>
      <c r="AJ390" s="3">
        <v>0.85780000000000001</v>
      </c>
      <c r="AK390" s="4">
        <v>745.14</v>
      </c>
      <c r="AL390" s="3">
        <v>0.82289999999999996</v>
      </c>
      <c r="AM390" s="4">
        <v>744.45</v>
      </c>
      <c r="AN390" s="3">
        <v>0.81520000000000004</v>
      </c>
      <c r="AO390" s="4">
        <v>791.59</v>
      </c>
    </row>
    <row r="391" spans="1:41" x14ac:dyDescent="0.2">
      <c r="A391" s="1" t="s">
        <v>184</v>
      </c>
      <c r="B391" s="1" t="s">
        <v>185</v>
      </c>
      <c r="C391" s="1" t="s">
        <v>407</v>
      </c>
      <c r="D391" s="1" t="b">
        <v>0</v>
      </c>
      <c r="E391" s="1">
        <v>1360</v>
      </c>
      <c r="F391" s="1">
        <v>3</v>
      </c>
      <c r="G391" s="1">
        <v>1994</v>
      </c>
      <c r="H391" s="1">
        <v>2802</v>
      </c>
      <c r="I391" s="1">
        <v>1101</v>
      </c>
      <c r="J391" s="1">
        <v>1379</v>
      </c>
      <c r="K391" s="2">
        <v>2.2999999999999998</v>
      </c>
      <c r="L391" s="2">
        <v>1.5</v>
      </c>
      <c r="M391" s="1">
        <v>1356</v>
      </c>
      <c r="N391" s="1">
        <v>1053</v>
      </c>
      <c r="O391" s="1">
        <v>848</v>
      </c>
      <c r="P391" s="2">
        <v>2.2999999999999998</v>
      </c>
      <c r="Q391" s="2">
        <v>1.5</v>
      </c>
      <c r="R391" s="2">
        <v>2</v>
      </c>
      <c r="S391" s="2">
        <v>2</v>
      </c>
      <c r="T391" s="3">
        <v>0</v>
      </c>
      <c r="U391" s="1">
        <v>38</v>
      </c>
      <c r="V391" s="3">
        <v>0.31759999999999999</v>
      </c>
      <c r="W391" s="3">
        <v>0.31759999999999999</v>
      </c>
      <c r="Z391" s="1">
        <v>5</v>
      </c>
      <c r="AA391" s="4">
        <v>3776.26</v>
      </c>
      <c r="AB391" s="3">
        <v>0.31879999999999997</v>
      </c>
      <c r="AC391" s="3">
        <v>0.32540000000000002</v>
      </c>
      <c r="AD391" s="3">
        <v>0.30730000000000002</v>
      </c>
      <c r="AE391" s="3">
        <v>0.28210000000000002</v>
      </c>
      <c r="AF391" s="3">
        <v>0.29139999999999999</v>
      </c>
      <c r="AG391" s="3">
        <v>0.38329999999999997</v>
      </c>
      <c r="AH391" s="3">
        <v>0.37480000000000002</v>
      </c>
      <c r="AI391" s="4">
        <v>514.66</v>
      </c>
      <c r="AJ391" s="3">
        <v>0.34699999999999998</v>
      </c>
      <c r="AK391" s="4">
        <v>475.94</v>
      </c>
      <c r="AL391" s="3">
        <v>0.40339999999999998</v>
      </c>
      <c r="AM391" s="4">
        <v>521.35</v>
      </c>
      <c r="AN391" s="3">
        <v>0.34079999999999999</v>
      </c>
      <c r="AO391" s="4">
        <v>479.85</v>
      </c>
    </row>
    <row r="392" spans="1:41" x14ac:dyDescent="0.2">
      <c r="A392" s="1" t="s">
        <v>186</v>
      </c>
      <c r="B392" s="1" t="s">
        <v>187</v>
      </c>
      <c r="C392" s="1" t="s">
        <v>407</v>
      </c>
      <c r="D392" s="1" t="b">
        <v>0</v>
      </c>
      <c r="E392" s="1">
        <v>9061</v>
      </c>
      <c r="F392" s="1">
        <v>4</v>
      </c>
      <c r="G392" s="1">
        <v>1090</v>
      </c>
      <c r="H392" s="1">
        <v>1576</v>
      </c>
      <c r="I392" s="1">
        <v>696</v>
      </c>
      <c r="J392" s="1">
        <v>724</v>
      </c>
      <c r="K392" s="2">
        <v>1.7</v>
      </c>
      <c r="L392" s="2">
        <v>1.2</v>
      </c>
      <c r="M392" s="1">
        <v>9061</v>
      </c>
      <c r="N392" s="1">
        <v>656</v>
      </c>
      <c r="O392" s="1">
        <v>441</v>
      </c>
      <c r="P392" s="2">
        <v>1.7</v>
      </c>
      <c r="Q392" s="2">
        <v>1.2</v>
      </c>
      <c r="R392" s="2">
        <v>1.5</v>
      </c>
      <c r="S392" s="2">
        <v>1.5</v>
      </c>
      <c r="T392" s="3">
        <v>0</v>
      </c>
      <c r="U392" s="1">
        <v>27</v>
      </c>
      <c r="V392" s="3">
        <v>0.19789999999999999</v>
      </c>
      <c r="W392" s="3">
        <v>0.19789999999999999</v>
      </c>
      <c r="Z392" s="1">
        <v>4</v>
      </c>
      <c r="AA392" s="4">
        <v>2100.56</v>
      </c>
      <c r="AB392" s="3">
        <v>0.2382</v>
      </c>
      <c r="AC392" s="3">
        <v>0.23530000000000001</v>
      </c>
      <c r="AD392" s="3">
        <v>0.2321</v>
      </c>
      <c r="AE392" s="3">
        <v>0.2293</v>
      </c>
      <c r="AF392" s="3">
        <v>0.2334</v>
      </c>
      <c r="AG392" s="3">
        <v>0.2024</v>
      </c>
      <c r="AH392" s="3">
        <v>0.25130000000000002</v>
      </c>
      <c r="AI392" s="4">
        <v>437.09</v>
      </c>
      <c r="AJ392" s="3">
        <v>0.2268</v>
      </c>
      <c r="AK392" s="4">
        <v>394.03</v>
      </c>
      <c r="AL392" s="3">
        <v>0.21390000000000001</v>
      </c>
      <c r="AM392" s="4">
        <v>387.02</v>
      </c>
      <c r="AN392" s="3">
        <v>0.21240000000000001</v>
      </c>
      <c r="AO392" s="4">
        <v>398.75</v>
      </c>
    </row>
    <row r="393" spans="1:41" x14ac:dyDescent="0.2">
      <c r="A393" s="1" t="s">
        <v>188</v>
      </c>
      <c r="B393" s="1" t="s">
        <v>189</v>
      </c>
      <c r="C393" s="1" t="s">
        <v>410</v>
      </c>
      <c r="D393" s="1" t="b">
        <v>0</v>
      </c>
      <c r="E393" s="1">
        <v>4</v>
      </c>
      <c r="F393" s="1">
        <v>0</v>
      </c>
      <c r="G393" s="1">
        <v>13239</v>
      </c>
      <c r="H393" s="1">
        <v>4921</v>
      </c>
      <c r="I393" s="1">
        <v>6430</v>
      </c>
      <c r="J393" s="1">
        <v>3314</v>
      </c>
      <c r="K393" s="2">
        <v>2.5</v>
      </c>
      <c r="L393" s="2">
        <v>1.5</v>
      </c>
      <c r="M393" s="1">
        <v>4</v>
      </c>
      <c r="N393" s="1">
        <v>6430</v>
      </c>
      <c r="O393" s="1">
        <v>3314</v>
      </c>
      <c r="P393" s="2">
        <v>2.5</v>
      </c>
      <c r="Q393" s="2">
        <v>1.5</v>
      </c>
      <c r="R393" s="2">
        <v>2</v>
      </c>
      <c r="S393" s="2">
        <v>5.5</v>
      </c>
      <c r="T393" s="3">
        <v>0</v>
      </c>
      <c r="U393" s="1">
        <v>999</v>
      </c>
      <c r="V393" s="3">
        <v>1.9393</v>
      </c>
      <c r="W393" s="3">
        <v>3.5790000000000002</v>
      </c>
      <c r="Z393" s="1">
        <v>23</v>
      </c>
      <c r="AA393" s="4">
        <v>38916.71</v>
      </c>
      <c r="AB393" s="3">
        <v>1.9383999999999999</v>
      </c>
      <c r="AC393" s="3">
        <v>3.3858000000000001</v>
      </c>
      <c r="AD393" s="3">
        <v>2.2124000000000001</v>
      </c>
      <c r="AE393" s="3">
        <v>2.1177999999999999</v>
      </c>
      <c r="AF393" s="3">
        <v>3.6738</v>
      </c>
      <c r="AG393" s="3">
        <v>3.3955000000000002</v>
      </c>
      <c r="AH393" s="3">
        <v>1.8462000000000001</v>
      </c>
      <c r="AI393" s="4">
        <v>944.46</v>
      </c>
      <c r="AJ393" s="3">
        <v>1.9456</v>
      </c>
      <c r="AK393" s="4">
        <v>1056.3</v>
      </c>
      <c r="AL393" s="3">
        <v>3.8700999999999999</v>
      </c>
      <c r="AM393" s="4">
        <v>1780.25</v>
      </c>
      <c r="AN393" s="3">
        <v>3.8405999999999998</v>
      </c>
      <c r="AO393" s="4">
        <v>1966.39</v>
      </c>
    </row>
    <row r="394" spans="1:41" x14ac:dyDescent="0.2">
      <c r="A394" s="1" t="s">
        <v>190</v>
      </c>
      <c r="B394" s="1" t="s">
        <v>191</v>
      </c>
      <c r="C394" s="1" t="s">
        <v>407</v>
      </c>
      <c r="D394" s="1" t="b">
        <v>0</v>
      </c>
      <c r="E394" s="1">
        <v>6</v>
      </c>
      <c r="F394" s="1">
        <v>0</v>
      </c>
      <c r="G394" s="1">
        <v>13920</v>
      </c>
      <c r="H394" s="1">
        <v>6987</v>
      </c>
      <c r="I394" s="1">
        <v>4733</v>
      </c>
      <c r="J394" s="1">
        <v>1234</v>
      </c>
      <c r="K394" s="2">
        <v>3.3</v>
      </c>
      <c r="L394" s="2">
        <v>1.2</v>
      </c>
      <c r="M394" s="1">
        <v>6</v>
      </c>
      <c r="N394" s="1">
        <v>4733</v>
      </c>
      <c r="O394" s="1">
        <v>1234</v>
      </c>
      <c r="P394" s="2">
        <v>3.3</v>
      </c>
      <c r="Q394" s="2">
        <v>1.2</v>
      </c>
      <c r="R394" s="2">
        <v>3</v>
      </c>
      <c r="S394" s="2">
        <v>3</v>
      </c>
      <c r="T394" s="3">
        <v>0</v>
      </c>
      <c r="U394" s="1">
        <v>4</v>
      </c>
      <c r="V394" s="3">
        <v>1.4275</v>
      </c>
      <c r="W394" s="3">
        <v>1.4275</v>
      </c>
      <c r="Z394" s="1">
        <v>6</v>
      </c>
      <c r="AA394" s="4">
        <v>7126.96</v>
      </c>
      <c r="AB394" s="3">
        <v>1.9642999999999999</v>
      </c>
      <c r="AC394" s="3">
        <v>2.1772999999999998</v>
      </c>
      <c r="AD394" s="3">
        <v>1.9670000000000001</v>
      </c>
      <c r="AE394" s="3">
        <v>1.9805999999999999</v>
      </c>
      <c r="AF394" s="3">
        <v>2.0154999999999998</v>
      </c>
      <c r="AG394" s="3">
        <v>2.2219000000000002</v>
      </c>
      <c r="AH394" s="3">
        <v>2.3462000000000001</v>
      </c>
      <c r="AI394" s="4">
        <v>1177.1600000000001</v>
      </c>
      <c r="AJ394" s="3">
        <v>2.2844000000000002</v>
      </c>
      <c r="AK394" s="4">
        <v>1144.8399999999999</v>
      </c>
      <c r="AL394" s="3">
        <v>2.3401999999999998</v>
      </c>
      <c r="AM394" s="4">
        <v>1628.54</v>
      </c>
      <c r="AN394" s="3">
        <v>1.5319</v>
      </c>
      <c r="AO394" s="4">
        <v>1437.94</v>
      </c>
    </row>
    <row r="395" spans="1:41" x14ac:dyDescent="0.2">
      <c r="A395" s="1" t="s">
        <v>192</v>
      </c>
      <c r="B395" s="1" t="s">
        <v>193</v>
      </c>
      <c r="C395" s="1" t="s">
        <v>407</v>
      </c>
      <c r="D395" s="1" t="b">
        <v>0</v>
      </c>
      <c r="E395" s="1">
        <v>6</v>
      </c>
      <c r="F395" s="1">
        <v>0</v>
      </c>
      <c r="G395" s="1">
        <v>8822</v>
      </c>
      <c r="H395" s="1">
        <v>3634</v>
      </c>
      <c r="I395" s="1">
        <v>3984</v>
      </c>
      <c r="J395" s="1">
        <v>630</v>
      </c>
      <c r="K395" s="2">
        <v>3.8</v>
      </c>
      <c r="L395" s="2">
        <v>0.7</v>
      </c>
      <c r="M395" s="1">
        <v>6</v>
      </c>
      <c r="N395" s="1">
        <v>3984</v>
      </c>
      <c r="O395" s="1">
        <v>630</v>
      </c>
      <c r="P395" s="2">
        <v>3.8</v>
      </c>
      <c r="Q395" s="2">
        <v>0.7</v>
      </c>
      <c r="R395" s="2">
        <v>3.8</v>
      </c>
      <c r="S395" s="2">
        <v>3.8</v>
      </c>
      <c r="T395" s="3">
        <v>0</v>
      </c>
      <c r="U395" s="1">
        <v>1</v>
      </c>
      <c r="V395" s="3">
        <v>1.2016</v>
      </c>
      <c r="W395" s="3">
        <v>1.2016</v>
      </c>
      <c r="Z395" s="1">
        <v>5</v>
      </c>
      <c r="AA395" s="4">
        <v>5206.2</v>
      </c>
      <c r="AB395" s="3">
        <v>1.7292000000000001</v>
      </c>
      <c r="AC395" s="3">
        <v>0.94589999999999996</v>
      </c>
      <c r="AD395" s="3">
        <v>2.1034999999999999</v>
      </c>
      <c r="AE395" s="3">
        <v>1.6958</v>
      </c>
      <c r="AF395" s="3">
        <v>1.7256</v>
      </c>
      <c r="AG395" s="3">
        <v>1.8313999999999999</v>
      </c>
      <c r="AH395" s="3">
        <v>1.7517</v>
      </c>
      <c r="AI395" s="4">
        <v>1575.93</v>
      </c>
      <c r="AJ395" s="3">
        <v>1.6941999999999999</v>
      </c>
      <c r="AK395" s="4">
        <v>1576.82</v>
      </c>
      <c r="AL395" s="3">
        <v>2.2206999999999999</v>
      </c>
      <c r="AM395" s="4">
        <v>1883.43</v>
      </c>
      <c r="AN395" s="3">
        <v>1.2894000000000001</v>
      </c>
      <c r="AO395" s="4">
        <v>955.51</v>
      </c>
    </row>
    <row r="396" spans="1:41" x14ac:dyDescent="0.2">
      <c r="A396" s="1" t="s">
        <v>194</v>
      </c>
      <c r="B396" s="1" t="s">
        <v>195</v>
      </c>
      <c r="C396" s="1" t="s">
        <v>407</v>
      </c>
      <c r="D396" s="1" t="b">
        <v>0</v>
      </c>
      <c r="E396" s="1">
        <v>187</v>
      </c>
      <c r="F396" s="1">
        <v>6</v>
      </c>
      <c r="G396" s="1">
        <v>10848</v>
      </c>
      <c r="H396" s="1">
        <v>13324</v>
      </c>
      <c r="I396" s="1">
        <v>4393</v>
      </c>
      <c r="J396" s="1">
        <v>3850</v>
      </c>
      <c r="K396" s="2">
        <v>5.4</v>
      </c>
      <c r="L396" s="2">
        <v>5</v>
      </c>
      <c r="M396" s="1">
        <v>187</v>
      </c>
      <c r="N396" s="1">
        <v>4146</v>
      </c>
      <c r="O396" s="1">
        <v>3066</v>
      </c>
      <c r="P396" s="2">
        <v>5.4</v>
      </c>
      <c r="Q396" s="2">
        <v>5</v>
      </c>
      <c r="R396" s="2">
        <v>3.8</v>
      </c>
      <c r="S396" s="2">
        <v>3.8</v>
      </c>
      <c r="T396" s="3">
        <v>0</v>
      </c>
      <c r="U396" s="1">
        <v>32</v>
      </c>
      <c r="V396" s="3">
        <v>1.2504999999999999</v>
      </c>
      <c r="W396" s="3">
        <v>1.2504999999999999</v>
      </c>
      <c r="Z396" s="1">
        <v>15</v>
      </c>
      <c r="AA396" s="4">
        <v>11862</v>
      </c>
      <c r="AB396" s="3">
        <v>1.7503</v>
      </c>
      <c r="AC396" s="3">
        <v>1.4883999999999999</v>
      </c>
      <c r="AD396" s="3">
        <v>1.3756999999999999</v>
      </c>
      <c r="AE396" s="3">
        <v>1.3560000000000001</v>
      </c>
      <c r="AF396" s="3">
        <v>1.49</v>
      </c>
      <c r="AG396" s="3">
        <v>1.738</v>
      </c>
      <c r="AH396" s="3">
        <v>1.6457999999999999</v>
      </c>
      <c r="AI396" s="4">
        <v>810.17</v>
      </c>
      <c r="AJ396" s="3">
        <v>1.6372</v>
      </c>
      <c r="AK396" s="4">
        <v>820.49</v>
      </c>
      <c r="AL396" s="3">
        <v>1.5290999999999999</v>
      </c>
      <c r="AM396" s="4">
        <v>922.22</v>
      </c>
      <c r="AN396" s="3">
        <v>1.3419000000000001</v>
      </c>
      <c r="AO396" s="4">
        <v>994.42</v>
      </c>
    </row>
    <row r="397" spans="1:41" x14ac:dyDescent="0.2">
      <c r="A397" s="1" t="s">
        <v>196</v>
      </c>
      <c r="B397" s="1" t="s">
        <v>197</v>
      </c>
      <c r="C397" s="1" t="s">
        <v>407</v>
      </c>
      <c r="D397" s="1" t="b">
        <v>0</v>
      </c>
      <c r="E397" s="1">
        <v>96</v>
      </c>
      <c r="F397" s="1">
        <v>1</v>
      </c>
      <c r="G397" s="1">
        <v>8810</v>
      </c>
      <c r="H397" s="1">
        <v>8128</v>
      </c>
      <c r="I397" s="1">
        <v>3513</v>
      </c>
      <c r="J397" s="1">
        <v>3154</v>
      </c>
      <c r="K397" s="2">
        <v>3.9</v>
      </c>
      <c r="L397" s="2">
        <v>3</v>
      </c>
      <c r="M397" s="1">
        <v>96</v>
      </c>
      <c r="N397" s="1">
        <v>3334</v>
      </c>
      <c r="O397" s="1">
        <v>2576</v>
      </c>
      <c r="P397" s="2">
        <v>3.9</v>
      </c>
      <c r="Q397" s="2">
        <v>3</v>
      </c>
      <c r="R397" s="2">
        <v>3.1</v>
      </c>
      <c r="S397" s="2">
        <v>3.1</v>
      </c>
      <c r="T397" s="3">
        <v>0</v>
      </c>
      <c r="U397" s="1">
        <v>35</v>
      </c>
      <c r="V397" s="3">
        <v>1.0056</v>
      </c>
      <c r="W397" s="3">
        <v>1.0056</v>
      </c>
      <c r="Z397" s="1">
        <v>10</v>
      </c>
      <c r="AA397" s="4">
        <v>9631.76</v>
      </c>
      <c r="AB397" s="3">
        <v>0.65569999999999995</v>
      </c>
      <c r="AC397" s="3">
        <v>0.75529999999999997</v>
      </c>
      <c r="AD397" s="3">
        <v>0.87949999999999995</v>
      </c>
      <c r="AE397" s="3">
        <v>0.49059999999999998</v>
      </c>
      <c r="AF397" s="3">
        <v>1.1738999999999999</v>
      </c>
      <c r="AG397" s="3">
        <v>1.1122000000000001</v>
      </c>
      <c r="AH397" s="3">
        <v>1.1113999999999999</v>
      </c>
      <c r="AI397" s="4">
        <v>852.84</v>
      </c>
      <c r="AJ397" s="3">
        <v>0.94320000000000004</v>
      </c>
      <c r="AK397" s="4">
        <v>819.33</v>
      </c>
      <c r="AL397" s="3">
        <v>1.0586</v>
      </c>
      <c r="AM397" s="4">
        <v>845.01</v>
      </c>
      <c r="AN397" s="3">
        <v>1.0790999999999999</v>
      </c>
      <c r="AO397" s="4">
        <v>980.24</v>
      </c>
    </row>
    <row r="398" spans="1:41" x14ac:dyDescent="0.2">
      <c r="A398" s="1" t="s">
        <v>198</v>
      </c>
      <c r="B398" s="1" t="s">
        <v>199</v>
      </c>
      <c r="C398" s="1" t="s">
        <v>407</v>
      </c>
      <c r="D398" s="1" t="b">
        <v>0</v>
      </c>
      <c r="E398" s="1">
        <v>24</v>
      </c>
      <c r="F398" s="1">
        <v>1</v>
      </c>
      <c r="G398" s="1">
        <v>4471</v>
      </c>
      <c r="H398" s="1">
        <v>2877</v>
      </c>
      <c r="I398" s="1">
        <v>1908</v>
      </c>
      <c r="J398" s="1">
        <v>1136</v>
      </c>
      <c r="K398" s="2">
        <v>2.5</v>
      </c>
      <c r="L398" s="2">
        <v>1.6</v>
      </c>
      <c r="M398" s="1">
        <v>24</v>
      </c>
      <c r="N398" s="1">
        <v>1937</v>
      </c>
      <c r="O398" s="1">
        <v>1169</v>
      </c>
      <c r="P398" s="2">
        <v>2.5</v>
      </c>
      <c r="Q398" s="2">
        <v>1.6</v>
      </c>
      <c r="R398" s="2">
        <v>2.1</v>
      </c>
      <c r="S398" s="2">
        <v>2.1</v>
      </c>
      <c r="T398" s="3">
        <v>0</v>
      </c>
      <c r="U398" s="1">
        <v>21</v>
      </c>
      <c r="V398" s="3">
        <v>0.58420000000000005</v>
      </c>
      <c r="W398" s="3">
        <v>0.58420000000000005</v>
      </c>
      <c r="Z398" s="1">
        <v>6</v>
      </c>
      <c r="AA398" s="4">
        <v>4111.84</v>
      </c>
      <c r="AB398" s="3">
        <v>1.0330999999999999</v>
      </c>
      <c r="AC398" s="3">
        <v>0.91579999999999995</v>
      </c>
      <c r="AD398" s="3">
        <v>0.88039999999999996</v>
      </c>
      <c r="AE398" s="3">
        <v>0.78039999999999998</v>
      </c>
      <c r="AF398" s="3">
        <v>1.0506</v>
      </c>
      <c r="AG398" s="3">
        <v>1.7437</v>
      </c>
      <c r="AH398" s="3">
        <v>1.2191000000000001</v>
      </c>
      <c r="AI398" s="4">
        <v>1096.77</v>
      </c>
      <c r="AJ398" s="3">
        <v>1.6140000000000001</v>
      </c>
      <c r="AK398" s="4">
        <v>1201.74</v>
      </c>
      <c r="AL398" s="3">
        <v>0.6825</v>
      </c>
      <c r="AM398" s="4">
        <v>841.96</v>
      </c>
      <c r="AN398" s="3">
        <v>0.62690000000000001</v>
      </c>
      <c r="AO398" s="4">
        <v>840.64</v>
      </c>
    </row>
    <row r="399" spans="1:41" x14ac:dyDescent="0.2">
      <c r="A399" s="1" t="s">
        <v>200</v>
      </c>
      <c r="B399" s="1" t="s">
        <v>201</v>
      </c>
      <c r="C399" s="1" t="s">
        <v>407</v>
      </c>
      <c r="D399" s="1" t="b">
        <v>0</v>
      </c>
      <c r="E399" s="1">
        <v>42</v>
      </c>
      <c r="F399" s="1">
        <v>3</v>
      </c>
      <c r="G399" s="1">
        <v>10329</v>
      </c>
      <c r="H399" s="1">
        <v>8279</v>
      </c>
      <c r="I399" s="1">
        <v>4473</v>
      </c>
      <c r="J399" s="1">
        <v>3509</v>
      </c>
      <c r="K399" s="2">
        <v>5.8</v>
      </c>
      <c r="L399" s="2">
        <v>4.5999999999999996</v>
      </c>
      <c r="M399" s="1">
        <v>42</v>
      </c>
      <c r="N399" s="1">
        <v>4223</v>
      </c>
      <c r="O399" s="1">
        <v>2734</v>
      </c>
      <c r="P399" s="2">
        <v>5.8</v>
      </c>
      <c r="Q399" s="2">
        <v>4.5999999999999996</v>
      </c>
      <c r="R399" s="2">
        <v>4.5999999999999996</v>
      </c>
      <c r="S399" s="2">
        <v>4.5999999999999996</v>
      </c>
      <c r="T399" s="3">
        <v>0</v>
      </c>
      <c r="U399" s="1">
        <v>25</v>
      </c>
      <c r="V399" s="3">
        <v>1.2737000000000001</v>
      </c>
      <c r="W399" s="3">
        <v>1.2737000000000001</v>
      </c>
      <c r="Z399" s="1">
        <v>15</v>
      </c>
      <c r="AA399" s="4">
        <v>11280.46</v>
      </c>
      <c r="AB399" s="3">
        <v>2.2551000000000001</v>
      </c>
      <c r="AC399" s="3">
        <v>1.8522000000000001</v>
      </c>
      <c r="AD399" s="3">
        <v>1.3075000000000001</v>
      </c>
      <c r="AE399" s="3">
        <v>1.4227000000000001</v>
      </c>
      <c r="AF399" s="3">
        <v>1.6607000000000001</v>
      </c>
      <c r="AG399" s="3">
        <v>1.4970000000000001</v>
      </c>
      <c r="AH399" s="3">
        <v>1.8867</v>
      </c>
      <c r="AI399" s="4">
        <v>1004.57</v>
      </c>
      <c r="AJ399" s="3">
        <v>1.5428999999999999</v>
      </c>
      <c r="AK399" s="4">
        <v>837.67</v>
      </c>
      <c r="AL399" s="3">
        <v>1.0642</v>
      </c>
      <c r="AM399" s="4">
        <v>780.61</v>
      </c>
      <c r="AN399" s="3">
        <v>1.3668</v>
      </c>
      <c r="AO399" s="4">
        <v>836.72</v>
      </c>
    </row>
    <row r="400" spans="1:41" x14ac:dyDescent="0.2">
      <c r="A400" s="1" t="s">
        <v>202</v>
      </c>
      <c r="B400" s="1" t="s">
        <v>203</v>
      </c>
      <c r="C400" s="1" t="s">
        <v>407</v>
      </c>
      <c r="D400" s="1" t="b">
        <v>0</v>
      </c>
      <c r="E400" s="1">
        <v>18</v>
      </c>
      <c r="F400" s="1">
        <v>0</v>
      </c>
      <c r="G400" s="1">
        <v>5179</v>
      </c>
      <c r="H400" s="1">
        <v>3523</v>
      </c>
      <c r="I400" s="1">
        <v>2736</v>
      </c>
      <c r="J400" s="1">
        <v>1719</v>
      </c>
      <c r="K400" s="2">
        <v>3.5</v>
      </c>
      <c r="L400" s="2">
        <v>1.6</v>
      </c>
      <c r="M400" s="1">
        <v>18</v>
      </c>
      <c r="N400" s="1">
        <v>2780</v>
      </c>
      <c r="O400" s="1">
        <v>1553</v>
      </c>
      <c r="P400" s="2">
        <v>3.5</v>
      </c>
      <c r="Q400" s="2">
        <v>1.6</v>
      </c>
      <c r="R400" s="2">
        <v>3.2</v>
      </c>
      <c r="S400" s="2">
        <v>3.2</v>
      </c>
      <c r="T400" s="3">
        <v>0</v>
      </c>
      <c r="U400" s="1">
        <v>18</v>
      </c>
      <c r="V400" s="3">
        <v>0.83850000000000002</v>
      </c>
      <c r="W400" s="3">
        <v>0.83850000000000002</v>
      </c>
      <c r="Z400" s="1">
        <v>7</v>
      </c>
      <c r="AA400" s="4">
        <v>6070.86</v>
      </c>
      <c r="AB400" s="3">
        <v>0.95720000000000005</v>
      </c>
      <c r="AC400" s="3">
        <v>0.94930000000000003</v>
      </c>
      <c r="AD400" s="3">
        <v>0.94299999999999995</v>
      </c>
      <c r="AE400" s="3">
        <v>0.87549999999999994</v>
      </c>
      <c r="AF400" s="3">
        <v>0.80820000000000003</v>
      </c>
      <c r="AG400" s="3">
        <v>1.0767</v>
      </c>
      <c r="AH400" s="3">
        <v>0.78879999999999995</v>
      </c>
      <c r="AI400" s="4">
        <v>709.65</v>
      </c>
      <c r="AJ400" s="3">
        <v>0.96809999999999996</v>
      </c>
      <c r="AK400" s="4">
        <v>764.51</v>
      </c>
      <c r="AL400" s="3">
        <v>1.0185</v>
      </c>
      <c r="AM400" s="4">
        <v>953.18</v>
      </c>
      <c r="AN400" s="3">
        <v>0.89980000000000004</v>
      </c>
      <c r="AO400" s="4">
        <v>791.82</v>
      </c>
    </row>
    <row r="401" spans="1:41" x14ac:dyDescent="0.2">
      <c r="A401" s="1" t="s">
        <v>204</v>
      </c>
      <c r="B401" s="1" t="s">
        <v>205</v>
      </c>
      <c r="C401" s="1" t="s">
        <v>410</v>
      </c>
      <c r="D401" s="1" t="b">
        <v>0</v>
      </c>
      <c r="E401" s="1">
        <v>5</v>
      </c>
      <c r="F401" s="1">
        <v>0</v>
      </c>
      <c r="G401" s="1">
        <v>97582</v>
      </c>
      <c r="H401" s="1">
        <v>74627</v>
      </c>
      <c r="I401" s="1">
        <v>30900</v>
      </c>
      <c r="J401" s="1">
        <v>15060</v>
      </c>
      <c r="K401" s="2">
        <v>18.600000000000001</v>
      </c>
      <c r="L401" s="2">
        <v>7.2</v>
      </c>
      <c r="M401" s="1">
        <v>5</v>
      </c>
      <c r="N401" s="1">
        <v>30900</v>
      </c>
      <c r="O401" s="1">
        <v>15060</v>
      </c>
      <c r="P401" s="2">
        <v>18.600000000000001</v>
      </c>
      <c r="Q401" s="2">
        <v>7.2</v>
      </c>
      <c r="R401" s="2">
        <v>16.600000000000001</v>
      </c>
      <c r="S401" s="2">
        <v>5.4</v>
      </c>
      <c r="T401" s="3">
        <v>0</v>
      </c>
      <c r="U401" s="1">
        <v>14</v>
      </c>
      <c r="V401" s="3">
        <v>9.3195999999999994</v>
      </c>
      <c r="W401" s="3">
        <v>3.8315999999999999</v>
      </c>
      <c r="Z401" s="1">
        <v>32</v>
      </c>
      <c r="AA401" s="4">
        <v>59045.95</v>
      </c>
      <c r="AB401" s="3">
        <v>7.1901000000000002</v>
      </c>
      <c r="AC401" s="3">
        <v>3.4506000000000001</v>
      </c>
      <c r="AD401" s="3">
        <v>3.0781999999999998</v>
      </c>
      <c r="AE401" s="3">
        <v>2.8719000000000001</v>
      </c>
      <c r="AF401" s="3">
        <v>2.9224000000000001</v>
      </c>
      <c r="AG401" s="3">
        <v>4.1681999999999997</v>
      </c>
      <c r="AH401" s="3">
        <v>3.7473999999999998</v>
      </c>
      <c r="AI401" s="4">
        <v>1504.15</v>
      </c>
      <c r="AJ401" s="3">
        <v>3.6513</v>
      </c>
      <c r="AK401" s="4">
        <v>1486.76</v>
      </c>
      <c r="AL401" s="3">
        <v>4.3250000000000002</v>
      </c>
      <c r="AM401" s="4">
        <v>2173.71</v>
      </c>
      <c r="AN401" s="3">
        <v>4.1116999999999999</v>
      </c>
      <c r="AO401" s="4">
        <v>2144.1799999999998</v>
      </c>
    </row>
    <row r="402" spans="1:41" x14ac:dyDescent="0.2">
      <c r="A402" s="1" t="s">
        <v>206</v>
      </c>
      <c r="B402" s="1" t="s">
        <v>207</v>
      </c>
      <c r="C402" s="1" t="s">
        <v>410</v>
      </c>
      <c r="D402" s="1" t="b">
        <v>0</v>
      </c>
      <c r="E402" s="1">
        <v>2</v>
      </c>
      <c r="F402" s="1">
        <v>0</v>
      </c>
      <c r="G402" s="1">
        <v>13242</v>
      </c>
      <c r="H402" s="1">
        <v>335</v>
      </c>
      <c r="I402" s="1">
        <v>5618</v>
      </c>
      <c r="J402" s="1">
        <v>701</v>
      </c>
      <c r="K402" s="2">
        <v>8</v>
      </c>
      <c r="L402" s="2">
        <v>1</v>
      </c>
      <c r="M402" s="1">
        <v>2</v>
      </c>
      <c r="N402" s="1">
        <v>5618</v>
      </c>
      <c r="O402" s="1">
        <v>701</v>
      </c>
      <c r="P402" s="2">
        <v>8</v>
      </c>
      <c r="Q402" s="2">
        <v>1</v>
      </c>
      <c r="R402" s="2">
        <v>7.9</v>
      </c>
      <c r="S402" s="2">
        <v>6.9</v>
      </c>
      <c r="T402" s="3">
        <v>0</v>
      </c>
      <c r="U402" s="1">
        <v>999</v>
      </c>
      <c r="V402" s="3">
        <v>1.6943999999999999</v>
      </c>
      <c r="W402" s="3">
        <v>3.7418999999999998</v>
      </c>
      <c r="Z402" s="1">
        <v>24</v>
      </c>
      <c r="AA402" s="4">
        <v>37836.32</v>
      </c>
      <c r="AB402" s="3">
        <v>3.9493</v>
      </c>
      <c r="AC402" s="3">
        <v>4.0514000000000001</v>
      </c>
      <c r="AD402" s="3">
        <v>3.8327</v>
      </c>
      <c r="AE402" s="3">
        <v>3.2408000000000001</v>
      </c>
      <c r="AF402" s="3">
        <v>3.2978999999999998</v>
      </c>
      <c r="AG402" s="3">
        <v>4.1121999999999996</v>
      </c>
      <c r="AH402" s="3">
        <v>4.1077000000000004</v>
      </c>
      <c r="AI402" s="4">
        <v>1356.58</v>
      </c>
      <c r="AJ402" s="3">
        <v>4.0148000000000001</v>
      </c>
      <c r="AK402" s="4">
        <v>1324.38</v>
      </c>
      <c r="AL402" s="3">
        <v>2.7707000000000002</v>
      </c>
      <c r="AM402" s="4">
        <v>1139.3499999999999</v>
      </c>
      <c r="AN402" s="3">
        <v>4.0153999999999996</v>
      </c>
      <c r="AO402" s="4">
        <v>1638.75</v>
      </c>
    </row>
    <row r="403" spans="1:41" x14ac:dyDescent="0.2">
      <c r="A403" s="1" t="s">
        <v>208</v>
      </c>
      <c r="B403" s="1" t="s">
        <v>209</v>
      </c>
      <c r="C403" s="1" t="s">
        <v>410</v>
      </c>
      <c r="D403" s="1" t="b">
        <v>0</v>
      </c>
      <c r="E403" s="1">
        <v>1</v>
      </c>
      <c r="F403" s="1">
        <v>0</v>
      </c>
      <c r="G403" s="1">
        <v>18510</v>
      </c>
      <c r="H403" s="1">
        <v>0</v>
      </c>
      <c r="I403" s="1">
        <v>0</v>
      </c>
      <c r="J403" s="1">
        <v>0</v>
      </c>
      <c r="K403" s="2">
        <v>0</v>
      </c>
      <c r="L403" s="2">
        <v>0</v>
      </c>
      <c r="M403" s="1">
        <v>0</v>
      </c>
      <c r="N403" s="1">
        <v>0</v>
      </c>
      <c r="O403" s="1">
        <v>0</v>
      </c>
      <c r="P403" s="2">
        <v>0</v>
      </c>
      <c r="Q403" s="2">
        <v>0</v>
      </c>
      <c r="R403" s="2">
        <v>0</v>
      </c>
      <c r="S403" s="2">
        <v>2.8</v>
      </c>
      <c r="T403" s="3">
        <v>0</v>
      </c>
      <c r="U403" s="1">
        <v>999</v>
      </c>
      <c r="V403" s="3">
        <v>0</v>
      </c>
      <c r="W403" s="3">
        <v>1.8672</v>
      </c>
      <c r="Z403" s="1">
        <v>11</v>
      </c>
      <c r="AA403" s="4">
        <v>14622.29</v>
      </c>
      <c r="AB403" s="3">
        <v>2.0310999999999999</v>
      </c>
      <c r="AC403" s="3">
        <v>1.4488000000000001</v>
      </c>
      <c r="AD403" s="3">
        <v>1.2444</v>
      </c>
      <c r="AE403" s="3">
        <v>0.81940000000000002</v>
      </c>
      <c r="AF403" s="3">
        <v>1.5446</v>
      </c>
      <c r="AG403" s="3">
        <v>1.8418000000000001</v>
      </c>
      <c r="AH403" s="3">
        <v>1.7383999999999999</v>
      </c>
      <c r="AI403" s="4">
        <v>1619.82</v>
      </c>
      <c r="AJ403" s="3">
        <v>1.7116</v>
      </c>
      <c r="AK403" s="4">
        <v>1652.01</v>
      </c>
      <c r="AL403" s="3">
        <v>1.9903999999999999</v>
      </c>
      <c r="AM403" s="4">
        <v>1688.11</v>
      </c>
      <c r="AN403" s="3">
        <v>2.0036999999999998</v>
      </c>
      <c r="AO403" s="4">
        <v>2015.15</v>
      </c>
    </row>
    <row r="404" spans="1:41" x14ac:dyDescent="0.2">
      <c r="A404" s="1" t="s">
        <v>210</v>
      </c>
      <c r="B404" s="1" t="s">
        <v>211</v>
      </c>
      <c r="C404" s="1" t="s">
        <v>410</v>
      </c>
      <c r="D404" s="1" t="b">
        <v>0</v>
      </c>
      <c r="E404" s="1">
        <v>27</v>
      </c>
      <c r="F404" s="1">
        <v>4</v>
      </c>
      <c r="G404" s="1">
        <v>18391</v>
      </c>
      <c r="H404" s="1">
        <v>16689</v>
      </c>
      <c r="I404" s="1">
        <v>7821</v>
      </c>
      <c r="J404" s="1">
        <v>6700</v>
      </c>
      <c r="K404" s="2">
        <v>7.6</v>
      </c>
      <c r="L404" s="2">
        <v>6.4</v>
      </c>
      <c r="M404" s="1">
        <v>27</v>
      </c>
      <c r="N404" s="1">
        <v>7700</v>
      </c>
      <c r="O404" s="1">
        <v>6153</v>
      </c>
      <c r="P404" s="2">
        <v>7.6</v>
      </c>
      <c r="Q404" s="2">
        <v>6.4</v>
      </c>
      <c r="R404" s="2">
        <v>5.2</v>
      </c>
      <c r="S404" s="2">
        <v>5.4</v>
      </c>
      <c r="T404" s="3">
        <v>0</v>
      </c>
      <c r="U404" s="1">
        <v>38</v>
      </c>
      <c r="V404" s="3">
        <v>2.3224</v>
      </c>
      <c r="W404" s="3">
        <v>2.3691</v>
      </c>
      <c r="Z404" s="1">
        <v>19</v>
      </c>
      <c r="AA404" s="4">
        <v>26693.19</v>
      </c>
      <c r="AB404" s="3">
        <v>2.5251999999999999</v>
      </c>
      <c r="AC404" s="3">
        <v>2.4864999999999999</v>
      </c>
      <c r="AD404" s="3">
        <v>2.6976</v>
      </c>
      <c r="AE404" s="3">
        <v>2.6076000000000001</v>
      </c>
      <c r="AF404" s="3">
        <v>2.6534</v>
      </c>
      <c r="AG404" s="3">
        <v>2.8919999999999999</v>
      </c>
      <c r="AH404" s="3">
        <v>2.6553</v>
      </c>
      <c r="AI404" s="4">
        <v>1065.8</v>
      </c>
      <c r="AJ404" s="3">
        <v>2.6168999999999998</v>
      </c>
      <c r="AK404" s="4">
        <v>1065.57</v>
      </c>
      <c r="AL404" s="3">
        <v>2.4186000000000001</v>
      </c>
      <c r="AM404" s="4">
        <v>965.31</v>
      </c>
      <c r="AN404" s="3">
        <v>2.5423</v>
      </c>
      <c r="AO404" s="4">
        <v>1325.76</v>
      </c>
    </row>
    <row r="405" spans="1:41" x14ac:dyDescent="0.2">
      <c r="A405" s="1" t="s">
        <v>212</v>
      </c>
      <c r="B405" s="1" t="s">
        <v>213</v>
      </c>
      <c r="C405" s="1" t="s">
        <v>410</v>
      </c>
      <c r="D405" s="1" t="b">
        <v>0</v>
      </c>
      <c r="E405" s="1">
        <v>1</v>
      </c>
      <c r="F405" s="1">
        <v>2</v>
      </c>
      <c r="G405" s="1">
        <v>18349</v>
      </c>
      <c r="H405" s="1">
        <v>0</v>
      </c>
      <c r="I405" s="1">
        <v>7164</v>
      </c>
      <c r="J405" s="1">
        <v>0</v>
      </c>
      <c r="K405" s="2">
        <v>8</v>
      </c>
      <c r="L405" s="2">
        <v>0</v>
      </c>
      <c r="M405" s="1">
        <v>1</v>
      </c>
      <c r="N405" s="1">
        <v>7164</v>
      </c>
      <c r="O405" s="1">
        <v>0</v>
      </c>
      <c r="P405" s="2">
        <v>8</v>
      </c>
      <c r="Q405" s="2">
        <v>0</v>
      </c>
      <c r="R405" s="2">
        <v>8</v>
      </c>
      <c r="S405" s="2">
        <v>3.3</v>
      </c>
      <c r="T405" s="3">
        <v>0</v>
      </c>
      <c r="U405" s="1">
        <v>999</v>
      </c>
      <c r="V405" s="3">
        <v>2.1606999999999998</v>
      </c>
      <c r="W405" s="3">
        <v>1.2808999999999999</v>
      </c>
      <c r="Z405" s="1">
        <v>11</v>
      </c>
      <c r="AA405" s="4">
        <v>11422.98</v>
      </c>
      <c r="AB405" s="3">
        <v>0.87209999999999999</v>
      </c>
      <c r="AC405" s="3">
        <v>0.93530000000000002</v>
      </c>
      <c r="AD405" s="3">
        <v>0.64029999999999998</v>
      </c>
      <c r="AE405" s="3">
        <v>2.3431999999999999</v>
      </c>
      <c r="AF405" s="3">
        <v>2.3845999999999998</v>
      </c>
      <c r="AG405" s="3">
        <v>1.7690999999999999</v>
      </c>
      <c r="AH405" s="3">
        <v>1.3997999999999999</v>
      </c>
      <c r="AI405" s="4">
        <v>987.05</v>
      </c>
      <c r="AJ405" s="3">
        <v>1.3349</v>
      </c>
      <c r="AK405" s="4">
        <v>993.93</v>
      </c>
      <c r="AL405" s="3">
        <v>1.3338000000000001</v>
      </c>
      <c r="AM405" s="4">
        <v>1206.6400000000001</v>
      </c>
      <c r="AN405" s="3">
        <v>1.3745000000000001</v>
      </c>
      <c r="AO405" s="4">
        <v>1172.9100000000001</v>
      </c>
    </row>
    <row r="406" spans="1:41" x14ac:dyDescent="0.2">
      <c r="A406" s="1" t="s">
        <v>214</v>
      </c>
      <c r="B406" s="1" t="s">
        <v>215</v>
      </c>
      <c r="C406" s="1" t="s">
        <v>410</v>
      </c>
      <c r="D406" s="1" t="b">
        <v>0</v>
      </c>
      <c r="E406" s="1">
        <v>4</v>
      </c>
      <c r="F406" s="1">
        <v>0</v>
      </c>
      <c r="G406" s="1">
        <v>73374</v>
      </c>
      <c r="H406" s="1">
        <v>62924</v>
      </c>
      <c r="I406" s="1">
        <v>16914</v>
      </c>
      <c r="J406" s="1">
        <v>12238</v>
      </c>
      <c r="K406" s="2">
        <v>16</v>
      </c>
      <c r="L406" s="2">
        <v>7.2</v>
      </c>
      <c r="M406" s="1">
        <v>4</v>
      </c>
      <c r="N406" s="1">
        <v>16914</v>
      </c>
      <c r="O406" s="1">
        <v>12238</v>
      </c>
      <c r="P406" s="2">
        <v>16</v>
      </c>
      <c r="Q406" s="2">
        <v>7.2</v>
      </c>
      <c r="R406" s="2">
        <v>14.5</v>
      </c>
      <c r="S406" s="2">
        <v>6.2</v>
      </c>
      <c r="T406" s="3">
        <v>0</v>
      </c>
      <c r="U406" s="1">
        <v>999</v>
      </c>
      <c r="V406" s="3">
        <v>5.1013999999999999</v>
      </c>
      <c r="W406" s="3">
        <v>4.0210999999999997</v>
      </c>
      <c r="Z406" s="1">
        <v>23</v>
      </c>
      <c r="AA406" s="4">
        <v>41723.72</v>
      </c>
      <c r="AB406" s="3">
        <v>2.7147999999999999</v>
      </c>
      <c r="AC406" s="3">
        <v>1.6648000000000001</v>
      </c>
      <c r="AD406" s="3">
        <v>1.3462000000000001</v>
      </c>
      <c r="AE406" s="3">
        <v>1.9702999999999999</v>
      </c>
      <c r="AF406" s="3">
        <v>3.4698000000000002</v>
      </c>
      <c r="AG406" s="3">
        <v>3.5430999999999999</v>
      </c>
      <c r="AH406" s="3">
        <v>4.9733000000000001</v>
      </c>
      <c r="AI406" s="4">
        <v>1777.44</v>
      </c>
      <c r="AJ406" s="3">
        <v>4.7990000000000004</v>
      </c>
      <c r="AK406" s="4">
        <v>1736.97</v>
      </c>
      <c r="AL406" s="3">
        <v>7.1567999999999996</v>
      </c>
      <c r="AM406" s="4">
        <v>2182.42</v>
      </c>
      <c r="AN406" s="3">
        <v>4.3150000000000004</v>
      </c>
      <c r="AO406" s="4">
        <v>1959.85</v>
      </c>
    </row>
    <row r="407" spans="1:41" x14ac:dyDescent="0.2">
      <c r="A407" s="1" t="s">
        <v>216</v>
      </c>
      <c r="B407" s="1" t="s">
        <v>217</v>
      </c>
      <c r="C407" s="1" t="s">
        <v>410</v>
      </c>
      <c r="D407" s="1" t="b">
        <v>0</v>
      </c>
      <c r="E407" s="1">
        <v>5</v>
      </c>
      <c r="F407" s="1">
        <v>0</v>
      </c>
      <c r="G407" s="1">
        <v>69330</v>
      </c>
      <c r="H407" s="1">
        <v>33157</v>
      </c>
      <c r="I407" s="1">
        <v>25405</v>
      </c>
      <c r="J407" s="1">
        <v>13332</v>
      </c>
      <c r="K407" s="2">
        <v>21.2</v>
      </c>
      <c r="L407" s="2">
        <v>5.8</v>
      </c>
      <c r="M407" s="1">
        <v>5</v>
      </c>
      <c r="N407" s="1">
        <v>25405</v>
      </c>
      <c r="O407" s="1">
        <v>13332</v>
      </c>
      <c r="P407" s="2">
        <v>21.2</v>
      </c>
      <c r="Q407" s="2">
        <v>5.8</v>
      </c>
      <c r="R407" s="2">
        <v>20.399999999999999</v>
      </c>
      <c r="S407" s="2">
        <v>6.7</v>
      </c>
      <c r="T407" s="3">
        <v>0</v>
      </c>
      <c r="U407" s="1">
        <v>16</v>
      </c>
      <c r="V407" s="3">
        <v>7.6623000000000001</v>
      </c>
      <c r="W407" s="3">
        <v>4.6497999999999999</v>
      </c>
      <c r="Z407" s="1">
        <v>34</v>
      </c>
      <c r="AA407" s="4">
        <v>56576.44</v>
      </c>
      <c r="AB407" s="3">
        <v>3.8182</v>
      </c>
      <c r="AC407" s="3">
        <v>3.8224</v>
      </c>
      <c r="AD407" s="3">
        <v>3.6221000000000001</v>
      </c>
      <c r="AE407" s="3">
        <v>4.0644999999999998</v>
      </c>
      <c r="AF407" s="3">
        <v>4.1360999999999999</v>
      </c>
      <c r="AG407" s="3">
        <v>5.3445999999999998</v>
      </c>
      <c r="AH407" s="3">
        <v>4.3852000000000002</v>
      </c>
      <c r="AI407" s="4">
        <v>1378.43</v>
      </c>
      <c r="AJ407" s="3">
        <v>4.3804999999999996</v>
      </c>
      <c r="AK407" s="4">
        <v>1375.37</v>
      </c>
      <c r="AL407" s="3">
        <v>4.6989000000000001</v>
      </c>
      <c r="AM407" s="4">
        <v>1848.23</v>
      </c>
      <c r="AN407" s="3">
        <v>4.9897</v>
      </c>
      <c r="AO407" s="4">
        <v>2097.16</v>
      </c>
    </row>
    <row r="408" spans="1:41" x14ac:dyDescent="0.2">
      <c r="A408" s="1" t="s">
        <v>218</v>
      </c>
      <c r="B408" s="1" t="s">
        <v>219</v>
      </c>
      <c r="C408" s="1" t="s">
        <v>410</v>
      </c>
      <c r="D408" s="1" t="b">
        <v>0</v>
      </c>
      <c r="E408" s="1">
        <v>1</v>
      </c>
      <c r="F408" s="1">
        <v>0</v>
      </c>
      <c r="G408" s="1">
        <v>12365</v>
      </c>
      <c r="H408" s="1">
        <v>0</v>
      </c>
      <c r="I408" s="1">
        <v>8073</v>
      </c>
      <c r="J408" s="1">
        <v>0</v>
      </c>
      <c r="K408" s="2">
        <v>4</v>
      </c>
      <c r="L408" s="2">
        <v>0</v>
      </c>
      <c r="M408" s="1">
        <v>1</v>
      </c>
      <c r="N408" s="1">
        <v>8073</v>
      </c>
      <c r="O408" s="1">
        <v>0</v>
      </c>
      <c r="P408" s="2">
        <v>4</v>
      </c>
      <c r="Q408" s="2">
        <v>0</v>
      </c>
      <c r="R408" s="2">
        <v>4</v>
      </c>
      <c r="S408" s="2">
        <v>3.9</v>
      </c>
      <c r="T408" s="3">
        <v>0</v>
      </c>
      <c r="U408" s="1">
        <v>999</v>
      </c>
      <c r="V408" s="3">
        <v>2.4348999999999998</v>
      </c>
      <c r="W408" s="3">
        <v>2.1606999999999998</v>
      </c>
      <c r="Z408" s="1">
        <v>9</v>
      </c>
      <c r="AA408" s="4">
        <v>13300.89</v>
      </c>
      <c r="AB408" s="3">
        <v>2.2968999999999999</v>
      </c>
      <c r="AC408" s="3">
        <v>1.9488000000000001</v>
      </c>
      <c r="AD408" s="3">
        <v>1.4067000000000001</v>
      </c>
      <c r="AE408" s="3">
        <v>2.3231999999999999</v>
      </c>
      <c r="AF408" s="3">
        <v>2.3639999999999999</v>
      </c>
      <c r="AG408" s="3">
        <v>2.4895999999999998</v>
      </c>
      <c r="AH408" s="3">
        <v>2.2572000000000001</v>
      </c>
      <c r="AI408" s="4">
        <v>1308.67</v>
      </c>
      <c r="AJ408" s="3">
        <v>2.2361</v>
      </c>
      <c r="AK408" s="4">
        <v>1324.38</v>
      </c>
      <c r="AL408" s="3">
        <v>2.4234</v>
      </c>
      <c r="AM408" s="4">
        <v>1826.97</v>
      </c>
      <c r="AN408" s="3">
        <v>2.3186</v>
      </c>
      <c r="AO408" s="4">
        <v>1674.15</v>
      </c>
    </row>
    <row r="409" spans="1:41" x14ac:dyDescent="0.2">
      <c r="A409" s="1" t="s">
        <v>220</v>
      </c>
      <c r="B409" s="1" t="s">
        <v>221</v>
      </c>
      <c r="C409" s="1" t="s">
        <v>410</v>
      </c>
      <c r="D409" s="1" t="b">
        <v>0</v>
      </c>
      <c r="E409" s="1">
        <v>1</v>
      </c>
      <c r="F409" s="1">
        <v>0</v>
      </c>
      <c r="G409" s="1">
        <v>17851</v>
      </c>
      <c r="H409" s="1">
        <v>0</v>
      </c>
      <c r="I409" s="1">
        <v>4964</v>
      </c>
      <c r="J409" s="1">
        <v>0</v>
      </c>
      <c r="K409" s="2">
        <v>3</v>
      </c>
      <c r="L409" s="2">
        <v>0</v>
      </c>
      <c r="M409" s="1">
        <v>1</v>
      </c>
      <c r="N409" s="1">
        <v>4964</v>
      </c>
      <c r="O409" s="1">
        <v>0</v>
      </c>
      <c r="P409" s="2">
        <v>3</v>
      </c>
      <c r="Q409" s="2">
        <v>0</v>
      </c>
      <c r="R409" s="2">
        <v>3</v>
      </c>
      <c r="S409" s="2">
        <v>3.9</v>
      </c>
      <c r="T409" s="3">
        <v>0</v>
      </c>
      <c r="U409" s="1">
        <v>999</v>
      </c>
      <c r="V409" s="3">
        <v>1.4972000000000001</v>
      </c>
      <c r="W409" s="3">
        <v>2.5655999999999999</v>
      </c>
      <c r="Z409" s="1">
        <v>19</v>
      </c>
      <c r="AA409" s="4">
        <v>27403.39</v>
      </c>
      <c r="AB409" s="3">
        <v>1.0490999999999999</v>
      </c>
      <c r="AC409" s="3">
        <v>1.0011000000000001</v>
      </c>
      <c r="AD409" s="3">
        <v>0.98799999999999999</v>
      </c>
      <c r="AE409" s="3">
        <v>2.2673000000000001</v>
      </c>
      <c r="AF409" s="3">
        <v>2.3071999999999999</v>
      </c>
      <c r="AG409" s="3">
        <v>2.8725999999999998</v>
      </c>
      <c r="AH409" s="3">
        <v>2.6735000000000002</v>
      </c>
      <c r="AI409" s="4">
        <v>1701.26</v>
      </c>
      <c r="AJ409" s="3">
        <v>2.6482000000000001</v>
      </c>
      <c r="AK409" s="4">
        <v>1683.22</v>
      </c>
      <c r="AL409" s="3">
        <v>2.7938999999999998</v>
      </c>
      <c r="AM409" s="4">
        <v>1805.39</v>
      </c>
      <c r="AN409" s="3">
        <v>2.7530999999999999</v>
      </c>
      <c r="AO409" s="4">
        <v>1987.88</v>
      </c>
    </row>
    <row r="410" spans="1:41" x14ac:dyDescent="0.2">
      <c r="A410" s="1" t="s">
        <v>222</v>
      </c>
      <c r="B410" s="1" t="s">
        <v>223</v>
      </c>
      <c r="C410" s="1" t="s">
        <v>410</v>
      </c>
      <c r="D410" s="1" t="b">
        <v>0</v>
      </c>
      <c r="E410" s="1">
        <v>8</v>
      </c>
      <c r="F410" s="1">
        <v>0</v>
      </c>
      <c r="G410" s="1">
        <v>9257</v>
      </c>
      <c r="H410" s="1">
        <v>6609</v>
      </c>
      <c r="I410" s="1">
        <v>4603</v>
      </c>
      <c r="J410" s="1">
        <v>3648</v>
      </c>
      <c r="K410" s="2">
        <v>6.6</v>
      </c>
      <c r="L410" s="2">
        <v>5.4</v>
      </c>
      <c r="M410" s="1">
        <v>8</v>
      </c>
      <c r="N410" s="1">
        <v>4603</v>
      </c>
      <c r="O410" s="1">
        <v>3648</v>
      </c>
      <c r="P410" s="2">
        <v>6.6</v>
      </c>
      <c r="Q410" s="2">
        <v>5.4</v>
      </c>
      <c r="R410" s="2">
        <v>4.2</v>
      </c>
      <c r="S410" s="2">
        <v>3.5</v>
      </c>
      <c r="T410" s="3">
        <v>0</v>
      </c>
      <c r="U410" s="1">
        <v>37</v>
      </c>
      <c r="V410" s="3">
        <v>1.3883000000000001</v>
      </c>
      <c r="W410" s="3">
        <v>1.4796</v>
      </c>
      <c r="Z410" s="1">
        <v>16</v>
      </c>
      <c r="AA410" s="4">
        <v>15730.71</v>
      </c>
      <c r="AB410" s="3">
        <v>1.2741</v>
      </c>
      <c r="AC410" s="3">
        <v>1.1679999999999999</v>
      </c>
      <c r="AD410" s="3">
        <v>0.6915</v>
      </c>
      <c r="AE410" s="3">
        <v>1.1067</v>
      </c>
      <c r="AF410" s="3">
        <v>1.1263000000000001</v>
      </c>
      <c r="AG410" s="3">
        <v>1.5307999999999999</v>
      </c>
      <c r="AH410" s="3">
        <v>1.228</v>
      </c>
      <c r="AI410" s="4">
        <v>1033.5</v>
      </c>
      <c r="AJ410" s="3">
        <v>1.2033</v>
      </c>
      <c r="AK410" s="4">
        <v>1045.27</v>
      </c>
      <c r="AL410" s="3">
        <v>1.4528000000000001</v>
      </c>
      <c r="AM410" s="4">
        <v>1194.82</v>
      </c>
      <c r="AN410" s="3">
        <v>1.5878000000000001</v>
      </c>
      <c r="AO410" s="4">
        <v>1277.5</v>
      </c>
    </row>
    <row r="411" spans="1:41" x14ac:dyDescent="0.2">
      <c r="A411" s="1" t="s">
        <v>224</v>
      </c>
      <c r="B411" s="1" t="s">
        <v>225</v>
      </c>
      <c r="C411" s="1" t="s">
        <v>407</v>
      </c>
      <c r="D411" s="1" t="b">
        <v>0</v>
      </c>
      <c r="E411" s="1">
        <v>95</v>
      </c>
      <c r="F411" s="1">
        <v>0</v>
      </c>
      <c r="G411" s="1">
        <v>11970</v>
      </c>
      <c r="H411" s="1">
        <v>8768</v>
      </c>
      <c r="I411" s="1">
        <v>3947</v>
      </c>
      <c r="J411" s="1">
        <v>2024</v>
      </c>
      <c r="K411" s="2">
        <v>4.0999999999999996</v>
      </c>
      <c r="L411" s="2">
        <v>2.2999999999999998</v>
      </c>
      <c r="M411" s="1">
        <v>95</v>
      </c>
      <c r="N411" s="1">
        <v>3902</v>
      </c>
      <c r="O411" s="1">
        <v>1903</v>
      </c>
      <c r="P411" s="2">
        <v>4.0999999999999996</v>
      </c>
      <c r="Q411" s="2">
        <v>2.2999999999999998</v>
      </c>
      <c r="R411" s="2">
        <v>3.6</v>
      </c>
      <c r="S411" s="2">
        <v>3.6</v>
      </c>
      <c r="T411" s="3">
        <v>0</v>
      </c>
      <c r="U411" s="1">
        <v>14</v>
      </c>
      <c r="V411" s="3">
        <v>1.1769000000000001</v>
      </c>
      <c r="W411" s="3">
        <v>1.1769000000000001</v>
      </c>
      <c r="Z411" s="1">
        <v>9</v>
      </c>
      <c r="AA411" s="4">
        <v>7873.56</v>
      </c>
      <c r="AB411" s="3">
        <v>0.77869999999999995</v>
      </c>
      <c r="AC411" s="3">
        <v>0.80779999999999996</v>
      </c>
      <c r="AD411" s="3">
        <v>0.93179999999999996</v>
      </c>
      <c r="AE411" s="3">
        <v>1.1333</v>
      </c>
      <c r="AF411" s="3">
        <v>1.1735</v>
      </c>
      <c r="AG411" s="3">
        <v>1.3727</v>
      </c>
      <c r="AH411" s="3">
        <v>1.2017</v>
      </c>
      <c r="AI411" s="4">
        <v>979.76</v>
      </c>
      <c r="AJ411" s="3">
        <v>1.2624</v>
      </c>
      <c r="AK411" s="4">
        <v>996.91</v>
      </c>
      <c r="AL411" s="3">
        <v>1.2097</v>
      </c>
      <c r="AM411" s="4">
        <v>1025.98</v>
      </c>
      <c r="AN411" s="3">
        <v>1.2628999999999999</v>
      </c>
      <c r="AO411" s="4">
        <v>987.87</v>
      </c>
    </row>
    <row r="412" spans="1:41" x14ac:dyDescent="0.2">
      <c r="A412" s="1" t="s">
        <v>226</v>
      </c>
      <c r="B412" s="1" t="s">
        <v>227</v>
      </c>
      <c r="C412" s="1" t="s">
        <v>611</v>
      </c>
      <c r="D412" s="1" t="b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2">
        <v>0</v>
      </c>
      <c r="L412" s="2">
        <v>0</v>
      </c>
      <c r="M412" s="1">
        <v>0</v>
      </c>
      <c r="N412" s="1">
        <v>0</v>
      </c>
      <c r="O412" s="1">
        <v>0</v>
      </c>
      <c r="P412" s="2">
        <v>0</v>
      </c>
      <c r="Q412" s="2">
        <v>0</v>
      </c>
      <c r="R412" s="2">
        <v>0</v>
      </c>
      <c r="S412" s="2">
        <v>2</v>
      </c>
      <c r="T412" s="3">
        <v>0</v>
      </c>
      <c r="U412" s="1">
        <v>999</v>
      </c>
      <c r="V412" s="3">
        <v>0</v>
      </c>
      <c r="W412" s="3">
        <v>0.37319999999999998</v>
      </c>
      <c r="Z412" s="1">
        <v>9</v>
      </c>
      <c r="AA412" s="4">
        <v>2279.33</v>
      </c>
      <c r="AB412" s="3">
        <v>0.90800000000000003</v>
      </c>
      <c r="AC412" s="3">
        <v>0.73909999999999998</v>
      </c>
      <c r="AD412" s="3">
        <v>0.53810000000000002</v>
      </c>
      <c r="AE412" s="3">
        <v>0.81920000000000004</v>
      </c>
      <c r="AF412" s="3">
        <v>0.95520000000000005</v>
      </c>
      <c r="AG412" s="3">
        <v>0.33169999999999999</v>
      </c>
      <c r="AH412" s="3">
        <v>0.74529999999999996</v>
      </c>
      <c r="AI412" s="4">
        <v>1080.27</v>
      </c>
      <c r="AJ412" s="3">
        <v>0.54449999999999998</v>
      </c>
      <c r="AK412" s="4">
        <v>709.48</v>
      </c>
      <c r="AL412" s="3">
        <v>1.0484</v>
      </c>
      <c r="AM412" s="4">
        <v>1580.75</v>
      </c>
      <c r="AN412" s="3">
        <v>0.40050000000000002</v>
      </c>
      <c r="AO412" s="4">
        <v>563.9</v>
      </c>
    </row>
    <row r="413" spans="1:41" x14ac:dyDescent="0.2">
      <c r="A413" s="1" t="s">
        <v>228</v>
      </c>
      <c r="B413" s="1" t="s">
        <v>229</v>
      </c>
      <c r="C413" s="1" t="s">
        <v>611</v>
      </c>
      <c r="D413" s="1" t="b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2">
        <v>0</v>
      </c>
      <c r="L413" s="2">
        <v>0</v>
      </c>
      <c r="M413" s="1">
        <v>0</v>
      </c>
      <c r="N413" s="1">
        <v>0</v>
      </c>
      <c r="O413" s="1">
        <v>0</v>
      </c>
      <c r="P413" s="2">
        <v>0</v>
      </c>
      <c r="Q413" s="2">
        <v>0</v>
      </c>
      <c r="R413" s="2">
        <v>0</v>
      </c>
      <c r="S413" s="2">
        <v>2</v>
      </c>
      <c r="T413" s="3">
        <v>0</v>
      </c>
      <c r="U413" s="1">
        <v>999</v>
      </c>
      <c r="V413" s="3">
        <v>0</v>
      </c>
      <c r="W413" s="3">
        <v>0.55349999999999999</v>
      </c>
      <c r="Z413" s="1">
        <v>9</v>
      </c>
      <c r="AA413" s="4">
        <v>3469.34</v>
      </c>
      <c r="AB413" s="3">
        <v>0.73540000000000005</v>
      </c>
      <c r="AC413" s="3">
        <v>0.64059999999999995</v>
      </c>
      <c r="AD413" s="3">
        <v>0.60570000000000002</v>
      </c>
      <c r="AE413" s="3">
        <v>0.81810000000000005</v>
      </c>
      <c r="AF413" s="3">
        <v>0.85650000000000004</v>
      </c>
      <c r="AG413" s="3">
        <v>0.36270000000000002</v>
      </c>
      <c r="AH413" s="3">
        <v>0.9153</v>
      </c>
      <c r="AI413" s="4">
        <v>995.01</v>
      </c>
      <c r="AJ413" s="3">
        <v>0.88049999999999995</v>
      </c>
      <c r="AK413" s="4">
        <v>1207.68</v>
      </c>
      <c r="AL413" s="3">
        <v>1.0109999999999999</v>
      </c>
      <c r="AM413" s="4">
        <v>1829.24</v>
      </c>
      <c r="AN413" s="3">
        <v>0.59399999999999997</v>
      </c>
      <c r="AO413" s="4">
        <v>836.35</v>
      </c>
    </row>
    <row r="414" spans="1:41" x14ac:dyDescent="0.2">
      <c r="A414" s="1" t="s">
        <v>230</v>
      </c>
      <c r="B414" s="1" t="s">
        <v>231</v>
      </c>
      <c r="C414" s="1" t="s">
        <v>410</v>
      </c>
      <c r="D414" s="1" t="b">
        <v>0</v>
      </c>
      <c r="E414" s="1">
        <v>6</v>
      </c>
      <c r="F414" s="1">
        <v>2</v>
      </c>
      <c r="G414" s="1">
        <v>12321</v>
      </c>
      <c r="H414" s="1">
        <v>8731</v>
      </c>
      <c r="I414" s="1">
        <v>5244</v>
      </c>
      <c r="J414" s="1">
        <v>3996</v>
      </c>
      <c r="K414" s="2">
        <v>6.5</v>
      </c>
      <c r="L414" s="2">
        <v>4.5999999999999996</v>
      </c>
      <c r="M414" s="1">
        <v>6</v>
      </c>
      <c r="N414" s="1">
        <v>5244</v>
      </c>
      <c r="O414" s="1">
        <v>3996</v>
      </c>
      <c r="P414" s="2">
        <v>6.5</v>
      </c>
      <c r="Q414" s="2">
        <v>4.5999999999999996</v>
      </c>
      <c r="R414" s="2">
        <v>4.5</v>
      </c>
      <c r="S414" s="2">
        <v>4.9000000000000004</v>
      </c>
      <c r="T414" s="3">
        <v>0</v>
      </c>
      <c r="U414" s="1">
        <v>34</v>
      </c>
      <c r="V414" s="3">
        <v>1.5815999999999999</v>
      </c>
      <c r="W414" s="3">
        <v>1.7403</v>
      </c>
      <c r="Z414" s="1">
        <v>21</v>
      </c>
      <c r="AA414" s="4">
        <v>19497.75</v>
      </c>
      <c r="AB414" s="3">
        <v>1.1809000000000001</v>
      </c>
      <c r="AC414" s="3">
        <v>1.9233</v>
      </c>
      <c r="AD414" s="3">
        <v>1.7882</v>
      </c>
      <c r="AE414" s="3">
        <v>1.9415</v>
      </c>
      <c r="AF414" s="3">
        <v>1.9757</v>
      </c>
      <c r="AG414" s="3">
        <v>2.1589</v>
      </c>
      <c r="AH414" s="3">
        <v>1.8408</v>
      </c>
      <c r="AI414" s="4">
        <v>828.04</v>
      </c>
      <c r="AJ414" s="3">
        <v>1.7793000000000001</v>
      </c>
      <c r="AK414" s="4">
        <v>828.01</v>
      </c>
      <c r="AL414" s="3">
        <v>2.0062000000000002</v>
      </c>
      <c r="AM414" s="4">
        <v>1088.97</v>
      </c>
      <c r="AN414" s="3">
        <v>1.8674999999999999</v>
      </c>
      <c r="AO414" s="4">
        <v>1073.24</v>
      </c>
    </row>
    <row r="415" spans="1:41" x14ac:dyDescent="0.2">
      <c r="A415" s="1" t="s">
        <v>232</v>
      </c>
      <c r="B415" s="1" t="s">
        <v>233</v>
      </c>
      <c r="C415" s="1" t="s">
        <v>410</v>
      </c>
      <c r="D415" s="1" t="b">
        <v>0</v>
      </c>
      <c r="E415" s="1">
        <v>4</v>
      </c>
      <c r="F415" s="1">
        <v>0</v>
      </c>
      <c r="G415" s="1">
        <v>6126</v>
      </c>
      <c r="H415" s="1">
        <v>2704</v>
      </c>
      <c r="I415" s="1">
        <v>3276</v>
      </c>
      <c r="J415" s="1">
        <v>2306</v>
      </c>
      <c r="K415" s="2">
        <v>3.3</v>
      </c>
      <c r="L415" s="2">
        <v>2.9</v>
      </c>
      <c r="M415" s="1">
        <v>4</v>
      </c>
      <c r="N415" s="1">
        <v>3276</v>
      </c>
      <c r="O415" s="1">
        <v>2306</v>
      </c>
      <c r="P415" s="2">
        <v>3.3</v>
      </c>
      <c r="Q415" s="2">
        <v>2.9</v>
      </c>
      <c r="R415" s="2">
        <v>2.2000000000000002</v>
      </c>
      <c r="S415" s="2">
        <v>3.1</v>
      </c>
      <c r="T415" s="3">
        <v>0</v>
      </c>
      <c r="U415" s="1">
        <v>999</v>
      </c>
      <c r="V415" s="3">
        <v>0.98809999999999998</v>
      </c>
      <c r="W415" s="3">
        <v>1.1229</v>
      </c>
      <c r="Z415" s="1">
        <v>13</v>
      </c>
      <c r="AA415" s="4">
        <v>12323.6</v>
      </c>
      <c r="AB415" s="3">
        <v>1.0296000000000001</v>
      </c>
      <c r="AC415" s="3">
        <v>1.0774999999999999</v>
      </c>
      <c r="AD415" s="3">
        <v>0.88859999999999995</v>
      </c>
      <c r="AE415" s="3">
        <v>1.2089000000000001</v>
      </c>
      <c r="AF415" s="3">
        <v>1.3247</v>
      </c>
      <c r="AG415" s="3">
        <v>1.528</v>
      </c>
      <c r="AH415" s="3">
        <v>1.2505999999999999</v>
      </c>
      <c r="AI415" s="4">
        <v>932.23</v>
      </c>
      <c r="AJ415" s="3">
        <v>1.1828000000000001</v>
      </c>
      <c r="AK415" s="4">
        <v>934.05</v>
      </c>
      <c r="AL415" s="3">
        <v>1.2589999999999999</v>
      </c>
      <c r="AM415" s="4">
        <v>1004.98</v>
      </c>
      <c r="AN415" s="3">
        <v>1.2050000000000001</v>
      </c>
      <c r="AO415" s="4">
        <v>1094.6099999999999</v>
      </c>
    </row>
    <row r="416" spans="1:41" x14ac:dyDescent="0.2">
      <c r="A416" s="1" t="s">
        <v>234</v>
      </c>
      <c r="B416" s="1" t="s">
        <v>235</v>
      </c>
      <c r="C416" s="1" t="s">
        <v>410</v>
      </c>
      <c r="D416" s="1" t="b">
        <v>0</v>
      </c>
      <c r="E416" s="1">
        <v>50</v>
      </c>
      <c r="F416" s="1">
        <v>2</v>
      </c>
      <c r="G416" s="1">
        <v>35947</v>
      </c>
      <c r="H416" s="1">
        <v>39458</v>
      </c>
      <c r="I416" s="1">
        <v>14094</v>
      </c>
      <c r="J416" s="1">
        <v>14494</v>
      </c>
      <c r="K416" s="2">
        <v>14.2</v>
      </c>
      <c r="L416" s="2">
        <v>15.1</v>
      </c>
      <c r="M416" s="1">
        <v>50</v>
      </c>
      <c r="N416" s="1">
        <v>13523</v>
      </c>
      <c r="O416" s="1">
        <v>12833</v>
      </c>
      <c r="P416" s="2">
        <v>14.2</v>
      </c>
      <c r="Q416" s="2">
        <v>15.1</v>
      </c>
      <c r="R416" s="2">
        <v>8.1999999999999993</v>
      </c>
      <c r="S416" s="2">
        <v>7.9</v>
      </c>
      <c r="T416" s="3">
        <v>0</v>
      </c>
      <c r="U416" s="1">
        <v>53</v>
      </c>
      <c r="V416" s="3">
        <v>4.0785999999999998</v>
      </c>
      <c r="W416" s="3">
        <v>4.5601000000000003</v>
      </c>
      <c r="Z416" s="1">
        <v>31</v>
      </c>
      <c r="AA416" s="4">
        <v>52225.07</v>
      </c>
      <c r="AB416" s="3">
        <v>4.6337000000000002</v>
      </c>
      <c r="AC416" s="3">
        <v>4.7477999999999998</v>
      </c>
      <c r="AD416" s="3">
        <v>4.3287000000000004</v>
      </c>
      <c r="AE416" s="3">
        <v>4.5911999999999997</v>
      </c>
      <c r="AF416" s="3">
        <v>4.0744999999999996</v>
      </c>
      <c r="AG416" s="3">
        <v>4.4233000000000002</v>
      </c>
      <c r="AH416" s="3">
        <v>3.9521000000000002</v>
      </c>
      <c r="AI416" s="4">
        <v>1108.71</v>
      </c>
      <c r="AJ416" s="3">
        <v>3.9672999999999998</v>
      </c>
      <c r="AK416" s="4">
        <v>1123.78</v>
      </c>
      <c r="AL416" s="3">
        <v>5.0198</v>
      </c>
      <c r="AM416" s="4">
        <v>1404.51</v>
      </c>
      <c r="AN416" s="3">
        <v>4.8933999999999997</v>
      </c>
      <c r="AO416" s="4">
        <v>1744.28</v>
      </c>
    </row>
    <row r="417" spans="1:41" x14ac:dyDescent="0.2">
      <c r="A417" s="1" t="s">
        <v>236</v>
      </c>
      <c r="B417" s="1" t="s">
        <v>237</v>
      </c>
      <c r="C417" s="1" t="s">
        <v>407</v>
      </c>
      <c r="D417" s="1" t="b">
        <v>0</v>
      </c>
      <c r="E417" s="1">
        <v>109</v>
      </c>
      <c r="F417" s="1">
        <v>5</v>
      </c>
      <c r="G417" s="1">
        <v>26283</v>
      </c>
      <c r="H417" s="1">
        <v>52582</v>
      </c>
      <c r="I417" s="1">
        <v>9150</v>
      </c>
      <c r="J417" s="1">
        <v>12566</v>
      </c>
      <c r="K417" s="2">
        <v>9.1</v>
      </c>
      <c r="L417" s="2">
        <v>9.5</v>
      </c>
      <c r="M417" s="1">
        <v>109</v>
      </c>
      <c r="N417" s="1">
        <v>8140</v>
      </c>
      <c r="O417" s="1">
        <v>7049</v>
      </c>
      <c r="P417" s="2">
        <v>9.1</v>
      </c>
      <c r="Q417" s="2">
        <v>9.5</v>
      </c>
      <c r="R417" s="2">
        <v>6.7</v>
      </c>
      <c r="S417" s="2">
        <v>6.7</v>
      </c>
      <c r="T417" s="3">
        <v>0</v>
      </c>
      <c r="U417" s="1">
        <v>44</v>
      </c>
      <c r="V417" s="3">
        <v>2.4550999999999998</v>
      </c>
      <c r="W417" s="3">
        <v>2.4550999999999998</v>
      </c>
      <c r="Z417" s="1">
        <v>28</v>
      </c>
      <c r="AA417" s="4">
        <v>33528.04</v>
      </c>
      <c r="AB417" s="3">
        <v>2.0831</v>
      </c>
      <c r="AC417" s="3">
        <v>1.8783000000000001</v>
      </c>
      <c r="AD417" s="3">
        <v>1.9963</v>
      </c>
      <c r="AE417" s="3">
        <v>1.946</v>
      </c>
      <c r="AF417" s="3">
        <v>1.8906000000000001</v>
      </c>
      <c r="AG417" s="3">
        <v>1.8640000000000001</v>
      </c>
      <c r="AH417" s="3">
        <v>1.6916</v>
      </c>
      <c r="AI417" s="4">
        <v>882.68</v>
      </c>
      <c r="AJ417" s="3">
        <v>1.7645999999999999</v>
      </c>
      <c r="AK417" s="4">
        <v>901.68</v>
      </c>
      <c r="AL417" s="3">
        <v>2.0207999999999999</v>
      </c>
      <c r="AM417" s="4">
        <v>997.17</v>
      </c>
      <c r="AN417" s="3">
        <v>2.6345999999999998</v>
      </c>
      <c r="AO417" s="4">
        <v>1107.32</v>
      </c>
    </row>
    <row r="418" spans="1:41" x14ac:dyDescent="0.2">
      <c r="A418" s="1" t="s">
        <v>238</v>
      </c>
      <c r="B418" s="1" t="s">
        <v>239</v>
      </c>
      <c r="C418" s="1" t="s">
        <v>407</v>
      </c>
      <c r="D418" s="1" t="b">
        <v>0</v>
      </c>
      <c r="E418" s="1">
        <v>60</v>
      </c>
      <c r="F418" s="1">
        <v>3</v>
      </c>
      <c r="G418" s="1">
        <v>7167</v>
      </c>
      <c r="H418" s="1">
        <v>10057</v>
      </c>
      <c r="I418" s="1">
        <v>3493</v>
      </c>
      <c r="J418" s="1">
        <v>4540</v>
      </c>
      <c r="K418" s="2">
        <v>4.7</v>
      </c>
      <c r="L418" s="2">
        <v>5.2</v>
      </c>
      <c r="M418" s="1">
        <v>60</v>
      </c>
      <c r="N418" s="1">
        <v>3059</v>
      </c>
      <c r="O418" s="1">
        <v>2511</v>
      </c>
      <c r="P418" s="2">
        <v>4.7</v>
      </c>
      <c r="Q418" s="2">
        <v>5.2</v>
      </c>
      <c r="R418" s="2">
        <v>3.5</v>
      </c>
      <c r="S418" s="2">
        <v>3.5</v>
      </c>
      <c r="T418" s="3">
        <v>0</v>
      </c>
      <c r="U418" s="1">
        <v>40</v>
      </c>
      <c r="V418" s="3">
        <v>0.92259999999999998</v>
      </c>
      <c r="W418" s="3">
        <v>0.92259999999999998</v>
      </c>
      <c r="Z418" s="1">
        <v>15</v>
      </c>
      <c r="AA418" s="4">
        <v>12300.6</v>
      </c>
      <c r="AB418" s="3">
        <v>1.0810999999999999</v>
      </c>
      <c r="AC418" s="3">
        <v>1.0007999999999999</v>
      </c>
      <c r="AD418" s="3">
        <v>0.9556</v>
      </c>
      <c r="AE418" s="3">
        <v>1.1273</v>
      </c>
      <c r="AF418" s="3">
        <v>1.0769</v>
      </c>
      <c r="AG418" s="3">
        <v>1.1778999999999999</v>
      </c>
      <c r="AH418" s="3">
        <v>1.0143</v>
      </c>
      <c r="AI418" s="4">
        <v>645.44000000000005</v>
      </c>
      <c r="AJ418" s="3">
        <v>1.1173999999999999</v>
      </c>
      <c r="AK418" s="4">
        <v>693.32</v>
      </c>
      <c r="AL418" s="3">
        <v>0.99509999999999998</v>
      </c>
      <c r="AM418" s="4">
        <v>710.71</v>
      </c>
      <c r="AN418" s="3">
        <v>0.99</v>
      </c>
      <c r="AO418" s="4">
        <v>796.53</v>
      </c>
    </row>
    <row r="419" spans="1:41" x14ac:dyDescent="0.2">
      <c r="A419" s="1" t="s">
        <v>240</v>
      </c>
      <c r="B419" s="1" t="s">
        <v>241</v>
      </c>
      <c r="C419" s="1" t="s">
        <v>407</v>
      </c>
      <c r="D419" s="1" t="b">
        <v>0</v>
      </c>
      <c r="E419" s="1">
        <v>37</v>
      </c>
      <c r="F419" s="1">
        <v>0</v>
      </c>
      <c r="G419" s="1">
        <v>7266</v>
      </c>
      <c r="H419" s="1">
        <v>5363</v>
      </c>
      <c r="I419" s="1">
        <v>3033</v>
      </c>
      <c r="J419" s="1">
        <v>1710</v>
      </c>
      <c r="K419" s="2">
        <v>4.2</v>
      </c>
      <c r="L419" s="2">
        <v>2.4</v>
      </c>
      <c r="M419" s="1">
        <v>37</v>
      </c>
      <c r="N419" s="1">
        <v>3044</v>
      </c>
      <c r="O419" s="1">
        <v>1723</v>
      </c>
      <c r="P419" s="2">
        <v>4.2</v>
      </c>
      <c r="Q419" s="2">
        <v>2.4</v>
      </c>
      <c r="R419" s="2">
        <v>3.4</v>
      </c>
      <c r="S419" s="2">
        <v>3.4</v>
      </c>
      <c r="T419" s="3">
        <v>0</v>
      </c>
      <c r="U419" s="1">
        <v>19</v>
      </c>
      <c r="V419" s="3">
        <v>0.91810000000000003</v>
      </c>
      <c r="W419" s="3">
        <v>0.91810000000000003</v>
      </c>
      <c r="Z419" s="1">
        <v>9</v>
      </c>
      <c r="AA419" s="4">
        <v>6350.4</v>
      </c>
      <c r="AB419" s="3">
        <v>1.0872999999999999</v>
      </c>
      <c r="AC419" s="3">
        <v>0.77829999999999999</v>
      </c>
      <c r="AD419" s="3">
        <v>0.98980000000000001</v>
      </c>
      <c r="AE419" s="3">
        <v>1.0432999999999999</v>
      </c>
      <c r="AF419" s="3">
        <v>1.1237999999999999</v>
      </c>
      <c r="AG419" s="3">
        <v>0.99939999999999996</v>
      </c>
      <c r="AH419" s="3">
        <v>0.95009999999999994</v>
      </c>
      <c r="AI419" s="4">
        <v>729.06</v>
      </c>
      <c r="AJ419" s="3">
        <v>0.9587</v>
      </c>
      <c r="AK419" s="4">
        <v>693.99</v>
      </c>
      <c r="AL419" s="3">
        <v>1.0365</v>
      </c>
      <c r="AM419" s="4">
        <v>703.27</v>
      </c>
      <c r="AN419" s="3">
        <v>0.98519999999999996</v>
      </c>
      <c r="AO419" s="4">
        <v>815.98</v>
      </c>
    </row>
    <row r="420" spans="1:41" x14ac:dyDescent="0.2">
      <c r="A420" s="1" t="s">
        <v>242</v>
      </c>
      <c r="B420" s="1" t="s">
        <v>243</v>
      </c>
      <c r="C420" s="1" t="s">
        <v>410</v>
      </c>
      <c r="D420" s="1" t="b">
        <v>0</v>
      </c>
      <c r="E420" s="1">
        <v>13</v>
      </c>
      <c r="F420" s="1">
        <v>1</v>
      </c>
      <c r="G420" s="1">
        <v>10269</v>
      </c>
      <c r="H420" s="1">
        <v>11788</v>
      </c>
      <c r="I420" s="1">
        <v>4125</v>
      </c>
      <c r="J420" s="1">
        <v>4110</v>
      </c>
      <c r="K420" s="2">
        <v>5.0999999999999996</v>
      </c>
      <c r="L420" s="2">
        <v>4.5999999999999996</v>
      </c>
      <c r="M420" s="1">
        <v>13</v>
      </c>
      <c r="N420" s="1">
        <v>4242</v>
      </c>
      <c r="O420" s="1">
        <v>4096</v>
      </c>
      <c r="P420" s="2">
        <v>5.0999999999999996</v>
      </c>
      <c r="Q420" s="2">
        <v>4.5999999999999996</v>
      </c>
      <c r="R420" s="2">
        <v>3.5</v>
      </c>
      <c r="S420" s="2">
        <v>3.5</v>
      </c>
      <c r="T420" s="3">
        <v>0</v>
      </c>
      <c r="U420" s="1">
        <v>55</v>
      </c>
      <c r="V420" s="3">
        <v>1.2794000000000001</v>
      </c>
      <c r="W420" s="3">
        <v>1.2665</v>
      </c>
      <c r="Z420" s="1">
        <v>11</v>
      </c>
      <c r="AA420" s="4">
        <v>12920.6</v>
      </c>
      <c r="AB420" s="3">
        <v>1.4495</v>
      </c>
      <c r="AC420" s="3">
        <v>1.5165</v>
      </c>
      <c r="AD420" s="3">
        <v>1.4429000000000001</v>
      </c>
      <c r="AE420" s="3">
        <v>1.4741</v>
      </c>
      <c r="AF420" s="3">
        <v>1.5002</v>
      </c>
      <c r="AG420" s="3">
        <v>1.3956</v>
      </c>
      <c r="AH420" s="3">
        <v>1.2985</v>
      </c>
      <c r="AI420" s="4">
        <v>787.86</v>
      </c>
      <c r="AJ420" s="3">
        <v>1.2799</v>
      </c>
      <c r="AK420" s="4">
        <v>794.15</v>
      </c>
      <c r="AL420" s="3">
        <v>1.4012</v>
      </c>
      <c r="AM420" s="4">
        <v>1056.3499999999999</v>
      </c>
      <c r="AN420" s="3">
        <v>1.3591</v>
      </c>
      <c r="AO420" s="4">
        <v>1093.49</v>
      </c>
    </row>
    <row r="421" spans="1:41" x14ac:dyDescent="0.2">
      <c r="A421" s="1" t="s">
        <v>244</v>
      </c>
      <c r="B421" s="1" t="s">
        <v>245</v>
      </c>
      <c r="C421" s="1" t="s">
        <v>410</v>
      </c>
      <c r="D421" s="1" t="b">
        <v>0</v>
      </c>
      <c r="E421" s="1">
        <v>2</v>
      </c>
      <c r="F421" s="1">
        <v>0</v>
      </c>
      <c r="G421" s="1">
        <v>12152</v>
      </c>
      <c r="H421" s="1">
        <v>6789</v>
      </c>
      <c r="I421" s="1">
        <v>3790</v>
      </c>
      <c r="J421" s="1">
        <v>1071</v>
      </c>
      <c r="K421" s="2">
        <v>4</v>
      </c>
      <c r="L421" s="2">
        <v>1</v>
      </c>
      <c r="M421" s="1">
        <v>2</v>
      </c>
      <c r="N421" s="1">
        <v>3790</v>
      </c>
      <c r="O421" s="1">
        <v>1071</v>
      </c>
      <c r="P421" s="2">
        <v>4</v>
      </c>
      <c r="Q421" s="2">
        <v>1</v>
      </c>
      <c r="R421" s="2">
        <v>3.9</v>
      </c>
      <c r="S421" s="2">
        <v>2.7</v>
      </c>
      <c r="T421" s="3">
        <v>0</v>
      </c>
      <c r="U421" s="1">
        <v>999</v>
      </c>
      <c r="V421" s="3">
        <v>1.1431</v>
      </c>
      <c r="W421" s="3">
        <v>0.83840000000000003</v>
      </c>
      <c r="Z421" s="1">
        <v>8</v>
      </c>
      <c r="AA421" s="4">
        <v>6768.16</v>
      </c>
      <c r="AB421" s="3">
        <v>1.3092999999999999</v>
      </c>
      <c r="AC421" s="3">
        <v>1.139</v>
      </c>
      <c r="AD421" s="3">
        <v>0.71079999999999999</v>
      </c>
      <c r="AE421" s="3">
        <v>1.0233000000000001</v>
      </c>
      <c r="AF421" s="3">
        <v>1.0412999999999999</v>
      </c>
      <c r="AG421" s="3">
        <v>0.59</v>
      </c>
      <c r="AH421" s="3">
        <v>0.87549999999999994</v>
      </c>
      <c r="AI421" s="4">
        <v>761.39</v>
      </c>
      <c r="AJ421" s="3">
        <v>0.86829999999999996</v>
      </c>
      <c r="AK421" s="4">
        <v>754.26</v>
      </c>
      <c r="AL421" s="3">
        <v>0.98880000000000001</v>
      </c>
      <c r="AM421" s="4">
        <v>925.38</v>
      </c>
      <c r="AN421" s="3">
        <v>0.89970000000000006</v>
      </c>
      <c r="AO421" s="4">
        <v>938.35</v>
      </c>
    </row>
    <row r="422" spans="1:41" x14ac:dyDescent="0.2">
      <c r="A422" s="1" t="s">
        <v>246</v>
      </c>
      <c r="B422" s="1" t="s">
        <v>247</v>
      </c>
      <c r="C422" s="1" t="s">
        <v>410</v>
      </c>
      <c r="D422" s="1" t="b">
        <v>0</v>
      </c>
      <c r="E422" s="1">
        <v>16</v>
      </c>
      <c r="F422" s="1">
        <v>0</v>
      </c>
      <c r="G422" s="1">
        <v>7159</v>
      </c>
      <c r="H422" s="1">
        <v>10182</v>
      </c>
      <c r="I422" s="1">
        <v>2952</v>
      </c>
      <c r="J422" s="1">
        <v>3991</v>
      </c>
      <c r="K422" s="2">
        <v>3.6</v>
      </c>
      <c r="L422" s="2">
        <v>4.2</v>
      </c>
      <c r="M422" s="1">
        <v>16</v>
      </c>
      <c r="N422" s="1">
        <v>2497</v>
      </c>
      <c r="O422" s="1">
        <v>2318</v>
      </c>
      <c r="P422" s="2">
        <v>3.6</v>
      </c>
      <c r="Q422" s="2">
        <v>4.2</v>
      </c>
      <c r="R422" s="2">
        <v>2.5</v>
      </c>
      <c r="S422" s="2">
        <v>2.5</v>
      </c>
      <c r="T422" s="3">
        <v>0</v>
      </c>
      <c r="U422" s="1">
        <v>51</v>
      </c>
      <c r="V422" s="3">
        <v>0.75309999999999999</v>
      </c>
      <c r="W422" s="3">
        <v>0.8357</v>
      </c>
      <c r="Z422" s="1">
        <v>9</v>
      </c>
      <c r="AA422" s="4">
        <v>10517.57</v>
      </c>
      <c r="AB422" s="3">
        <v>0.81530000000000002</v>
      </c>
      <c r="AC422" s="3">
        <v>0.74060000000000004</v>
      </c>
      <c r="AD422" s="3">
        <v>0.70269999999999999</v>
      </c>
      <c r="AE422" s="3">
        <v>0.6825</v>
      </c>
      <c r="AF422" s="3">
        <v>0.77839999999999998</v>
      </c>
      <c r="AG422" s="3">
        <v>0.69299999999999995</v>
      </c>
      <c r="AH422" s="3">
        <v>0.87209999999999999</v>
      </c>
      <c r="AI422" s="4">
        <v>1034.23</v>
      </c>
      <c r="AJ422" s="3">
        <v>0.86439999999999995</v>
      </c>
      <c r="AK422" s="4">
        <v>1023.92</v>
      </c>
      <c r="AL422" s="3">
        <v>0.90600000000000003</v>
      </c>
      <c r="AM422" s="4">
        <v>983.55</v>
      </c>
      <c r="AN422" s="3">
        <v>0.89680000000000004</v>
      </c>
      <c r="AO422" s="4">
        <v>1010.16</v>
      </c>
    </row>
    <row r="423" spans="1:41" x14ac:dyDescent="0.2">
      <c r="A423" s="1" t="s">
        <v>248</v>
      </c>
      <c r="B423" s="1" t="s">
        <v>249</v>
      </c>
      <c r="C423" s="1" t="s">
        <v>407</v>
      </c>
      <c r="D423" s="1" t="b">
        <v>0</v>
      </c>
      <c r="E423" s="1">
        <v>197</v>
      </c>
      <c r="F423" s="1">
        <v>3</v>
      </c>
      <c r="G423" s="1">
        <v>3324</v>
      </c>
      <c r="H423" s="1">
        <v>2472</v>
      </c>
      <c r="I423" s="1">
        <v>1738</v>
      </c>
      <c r="J423" s="1">
        <v>1033</v>
      </c>
      <c r="K423" s="2">
        <v>2.2999999999999998</v>
      </c>
      <c r="L423" s="2">
        <v>1.3</v>
      </c>
      <c r="M423" s="1">
        <v>197</v>
      </c>
      <c r="N423" s="1">
        <v>1695</v>
      </c>
      <c r="O423" s="1">
        <v>855</v>
      </c>
      <c r="P423" s="2">
        <v>2.2999999999999998</v>
      </c>
      <c r="Q423" s="2">
        <v>1.3</v>
      </c>
      <c r="R423" s="2">
        <v>2.1</v>
      </c>
      <c r="S423" s="2">
        <v>2.1</v>
      </c>
      <c r="T423" s="3">
        <v>0</v>
      </c>
      <c r="U423" s="1">
        <v>15</v>
      </c>
      <c r="V423" s="3">
        <v>0.51119999999999999</v>
      </c>
      <c r="W423" s="3">
        <v>0.51119999999999999</v>
      </c>
      <c r="Z423" s="1">
        <v>5</v>
      </c>
      <c r="AA423" s="4">
        <v>3742.02</v>
      </c>
      <c r="AB423" s="3">
        <v>0.55120000000000002</v>
      </c>
      <c r="AC423" s="3">
        <v>0.52380000000000004</v>
      </c>
      <c r="AD423" s="3">
        <v>0.49819999999999998</v>
      </c>
      <c r="AE423" s="3">
        <v>0.53</v>
      </c>
      <c r="AF423" s="3">
        <v>0.5464</v>
      </c>
      <c r="AG423" s="3">
        <v>0.59330000000000005</v>
      </c>
      <c r="AH423" s="3">
        <v>0.58160000000000001</v>
      </c>
      <c r="AI423" s="4">
        <v>689.72</v>
      </c>
      <c r="AJ423" s="3">
        <v>0.57520000000000004</v>
      </c>
      <c r="AK423" s="4">
        <v>681.35</v>
      </c>
      <c r="AL423" s="3">
        <v>0.55940000000000001</v>
      </c>
      <c r="AM423" s="4">
        <v>660.09</v>
      </c>
      <c r="AN423" s="3">
        <v>0.54859999999999998</v>
      </c>
      <c r="AO423" s="4">
        <v>735.65</v>
      </c>
    </row>
    <row r="424" spans="1:41" x14ac:dyDescent="0.2">
      <c r="A424" s="1" t="s">
        <v>250</v>
      </c>
      <c r="B424" s="1" t="s">
        <v>251</v>
      </c>
      <c r="C424" s="1" t="s">
        <v>410</v>
      </c>
      <c r="D424" s="1" t="b">
        <v>0</v>
      </c>
      <c r="E424" s="1">
        <v>18</v>
      </c>
      <c r="F424" s="1">
        <v>1</v>
      </c>
      <c r="G424" s="1">
        <v>15445</v>
      </c>
      <c r="H424" s="1">
        <v>16719</v>
      </c>
      <c r="I424" s="1">
        <v>6843</v>
      </c>
      <c r="J424" s="1">
        <v>6181</v>
      </c>
      <c r="K424" s="2">
        <v>8.1999999999999993</v>
      </c>
      <c r="L424" s="2">
        <v>6.1</v>
      </c>
      <c r="M424" s="1">
        <v>18</v>
      </c>
      <c r="N424" s="1">
        <v>6620</v>
      </c>
      <c r="O424" s="1">
        <v>5326</v>
      </c>
      <c r="P424" s="2">
        <v>8.1999999999999993</v>
      </c>
      <c r="Q424" s="2">
        <v>6.1</v>
      </c>
      <c r="R424" s="2">
        <v>6.2</v>
      </c>
      <c r="S424" s="2">
        <v>4.5999999999999996</v>
      </c>
      <c r="T424" s="3">
        <v>0</v>
      </c>
      <c r="U424" s="1">
        <v>38</v>
      </c>
      <c r="V424" s="3">
        <v>1.9965999999999999</v>
      </c>
      <c r="W424" s="3">
        <v>2.0830000000000002</v>
      </c>
      <c r="Z424" s="1">
        <v>21</v>
      </c>
      <c r="AA424" s="4">
        <v>29416.639999999999</v>
      </c>
      <c r="AB424" s="3">
        <v>1.496</v>
      </c>
      <c r="AC424" s="3">
        <v>0.8377</v>
      </c>
      <c r="AD424" s="3">
        <v>1.8297000000000001</v>
      </c>
      <c r="AE424" s="3">
        <v>2.1080999999999999</v>
      </c>
      <c r="AF424" s="3">
        <v>2.1453000000000002</v>
      </c>
      <c r="AG424" s="3">
        <v>2.3029000000000002</v>
      </c>
      <c r="AH424" s="3">
        <v>2.2719999999999998</v>
      </c>
      <c r="AI424" s="4">
        <v>1039.94</v>
      </c>
      <c r="AJ424" s="3">
        <v>2.2334999999999998</v>
      </c>
      <c r="AK424" s="4">
        <v>1039.3800000000001</v>
      </c>
      <c r="AL424" s="3">
        <v>2.3873000000000002</v>
      </c>
      <c r="AM424" s="4">
        <v>1295.83</v>
      </c>
      <c r="AN424" s="3">
        <v>2.2353000000000001</v>
      </c>
      <c r="AO424" s="4">
        <v>1368.39</v>
      </c>
    </row>
    <row r="425" spans="1:41" x14ac:dyDescent="0.2">
      <c r="A425" s="1" t="s">
        <v>252</v>
      </c>
      <c r="B425" s="1" t="s">
        <v>253</v>
      </c>
      <c r="C425" s="1" t="s">
        <v>410</v>
      </c>
      <c r="D425" s="1" t="b">
        <v>0</v>
      </c>
      <c r="E425" s="1">
        <v>8</v>
      </c>
      <c r="F425" s="1">
        <v>0</v>
      </c>
      <c r="G425" s="1">
        <v>24772</v>
      </c>
      <c r="H425" s="1">
        <v>26047</v>
      </c>
      <c r="I425" s="1">
        <v>11752</v>
      </c>
      <c r="J425" s="1">
        <v>9662</v>
      </c>
      <c r="K425" s="2">
        <v>15.8</v>
      </c>
      <c r="L425" s="2">
        <v>4.3</v>
      </c>
      <c r="M425" s="1">
        <v>8</v>
      </c>
      <c r="N425" s="1">
        <v>10924</v>
      </c>
      <c r="O425" s="1">
        <v>7494</v>
      </c>
      <c r="P425" s="2">
        <v>15.8</v>
      </c>
      <c r="Q425" s="2">
        <v>4.3</v>
      </c>
      <c r="R425" s="2">
        <v>15.1</v>
      </c>
      <c r="S425" s="2">
        <v>8.1</v>
      </c>
      <c r="T425" s="3">
        <v>0</v>
      </c>
      <c r="U425" s="1">
        <v>28</v>
      </c>
      <c r="V425" s="3">
        <v>3.2947000000000002</v>
      </c>
      <c r="W425" s="3">
        <v>2.2168999999999999</v>
      </c>
      <c r="Z425" s="1">
        <v>26</v>
      </c>
      <c r="AA425" s="4">
        <v>19757.54</v>
      </c>
      <c r="AB425" s="3">
        <v>2.6714000000000002</v>
      </c>
      <c r="AC425" s="3">
        <v>2.8803999999999998</v>
      </c>
      <c r="AD425" s="3">
        <v>3.0497000000000001</v>
      </c>
      <c r="AE425" s="3">
        <v>2.3441000000000001</v>
      </c>
      <c r="AF425" s="3">
        <v>2.3580999999999999</v>
      </c>
      <c r="AG425" s="3">
        <v>3.3258000000000001</v>
      </c>
      <c r="AH425" s="3">
        <v>1.3701000000000001</v>
      </c>
      <c r="AI425" s="4">
        <v>470.34</v>
      </c>
      <c r="AJ425" s="3">
        <v>2.5699000000000001</v>
      </c>
      <c r="AK425" s="4">
        <v>650.21</v>
      </c>
      <c r="AL425" s="3">
        <v>1.6167</v>
      </c>
      <c r="AM425" s="4">
        <v>609.41</v>
      </c>
      <c r="AN425" s="3">
        <v>2.379</v>
      </c>
      <c r="AO425" s="4">
        <v>827.07</v>
      </c>
    </row>
    <row r="426" spans="1:41" x14ac:dyDescent="0.2">
      <c r="A426" s="1" t="s">
        <v>254</v>
      </c>
      <c r="B426" s="1" t="s">
        <v>255</v>
      </c>
      <c r="C426" s="1" t="s">
        <v>407</v>
      </c>
      <c r="D426" s="1" t="b">
        <v>0</v>
      </c>
      <c r="E426" s="1">
        <v>61</v>
      </c>
      <c r="F426" s="1">
        <v>0</v>
      </c>
      <c r="G426" s="1">
        <v>6279</v>
      </c>
      <c r="H426" s="1">
        <v>5852</v>
      </c>
      <c r="I426" s="1">
        <v>3817</v>
      </c>
      <c r="J426" s="1">
        <v>4677</v>
      </c>
      <c r="K426" s="2">
        <v>5.5</v>
      </c>
      <c r="L426" s="2">
        <v>6</v>
      </c>
      <c r="M426" s="1">
        <v>60</v>
      </c>
      <c r="N426" s="1">
        <v>3616</v>
      </c>
      <c r="O426" s="1">
        <v>3135</v>
      </c>
      <c r="P426" s="2">
        <v>5.6</v>
      </c>
      <c r="Q426" s="2">
        <v>6</v>
      </c>
      <c r="R426" s="2">
        <v>3.8</v>
      </c>
      <c r="S426" s="2">
        <v>3.8</v>
      </c>
      <c r="T426" s="3">
        <v>0</v>
      </c>
      <c r="U426" s="1">
        <v>44</v>
      </c>
      <c r="V426" s="3">
        <v>1.0906</v>
      </c>
      <c r="W426" s="3">
        <v>1.0906</v>
      </c>
      <c r="Z426" s="1">
        <v>17</v>
      </c>
      <c r="AA426" s="4">
        <v>12890.38</v>
      </c>
      <c r="AB426" s="3">
        <v>1.0533999999999999</v>
      </c>
      <c r="AC426" s="3">
        <v>1.1594</v>
      </c>
      <c r="AD426" s="3">
        <v>1.5653999999999999</v>
      </c>
      <c r="AE426" s="3">
        <v>1.4799</v>
      </c>
      <c r="AF426" s="3">
        <v>1.4218999999999999</v>
      </c>
      <c r="AG426" s="3">
        <v>1.3209</v>
      </c>
      <c r="AH426" s="3">
        <v>0.97550000000000003</v>
      </c>
      <c r="AI426" s="4">
        <v>727.17</v>
      </c>
      <c r="AJ426" s="3">
        <v>1.1205000000000001</v>
      </c>
      <c r="AK426" s="4">
        <v>789.2</v>
      </c>
      <c r="AL426" s="3">
        <v>1.0642</v>
      </c>
      <c r="AM426" s="4">
        <v>704.45</v>
      </c>
      <c r="AN426" s="3">
        <v>1.1702999999999999</v>
      </c>
      <c r="AO426" s="4">
        <v>867.25</v>
      </c>
    </row>
    <row r="427" spans="1:41" x14ac:dyDescent="0.2">
      <c r="A427" s="1" t="s">
        <v>256</v>
      </c>
      <c r="B427" s="1" t="s">
        <v>257</v>
      </c>
      <c r="C427" s="1" t="s">
        <v>407</v>
      </c>
      <c r="D427" s="1" t="b">
        <v>0</v>
      </c>
      <c r="E427" s="1">
        <v>128</v>
      </c>
      <c r="F427" s="1">
        <v>0</v>
      </c>
      <c r="G427" s="1">
        <v>5683</v>
      </c>
      <c r="H427" s="1">
        <v>3604</v>
      </c>
      <c r="I427" s="1">
        <v>4152</v>
      </c>
      <c r="J427" s="1">
        <v>2339</v>
      </c>
      <c r="K427" s="2">
        <v>6.4</v>
      </c>
      <c r="L427" s="2">
        <v>3.8</v>
      </c>
      <c r="M427" s="1">
        <v>128</v>
      </c>
      <c r="N427" s="1">
        <v>4087</v>
      </c>
      <c r="O427" s="1">
        <v>2162</v>
      </c>
      <c r="P427" s="2">
        <v>6.4</v>
      </c>
      <c r="Q427" s="2">
        <v>3.8</v>
      </c>
      <c r="R427" s="2">
        <v>5.3</v>
      </c>
      <c r="S427" s="2">
        <v>5.3</v>
      </c>
      <c r="T427" s="3">
        <v>0</v>
      </c>
      <c r="U427" s="1">
        <v>16</v>
      </c>
      <c r="V427" s="3">
        <v>1.2326999999999999</v>
      </c>
      <c r="W427" s="3">
        <v>1.2326999999999999</v>
      </c>
      <c r="Z427" s="1">
        <v>14</v>
      </c>
      <c r="AA427" s="4">
        <v>8689.66</v>
      </c>
      <c r="AB427" s="3">
        <v>1.5986</v>
      </c>
      <c r="AC427" s="3">
        <v>1.6102000000000001</v>
      </c>
      <c r="AD427" s="3">
        <v>1.4428000000000001</v>
      </c>
      <c r="AE427" s="3">
        <v>1.4180999999999999</v>
      </c>
      <c r="AF427" s="3">
        <v>1.2892999999999999</v>
      </c>
      <c r="AG427" s="3">
        <v>1.1713</v>
      </c>
      <c r="AH427" s="3">
        <v>1.0206</v>
      </c>
      <c r="AI427" s="4">
        <v>578.86</v>
      </c>
      <c r="AJ427" s="3">
        <v>1.0375000000000001</v>
      </c>
      <c r="AK427" s="4">
        <v>587.77</v>
      </c>
      <c r="AL427" s="3">
        <v>1.2857000000000001</v>
      </c>
      <c r="AM427" s="4">
        <v>697.88</v>
      </c>
      <c r="AN427" s="3">
        <v>1.3228</v>
      </c>
      <c r="AO427" s="4">
        <v>702.83</v>
      </c>
    </row>
    <row r="428" spans="1:41" x14ac:dyDescent="0.2">
      <c r="A428" s="1" t="s">
        <v>258</v>
      </c>
      <c r="B428" s="1" t="s">
        <v>259</v>
      </c>
      <c r="C428" s="1" t="s">
        <v>407</v>
      </c>
      <c r="D428" s="1" t="b">
        <v>0</v>
      </c>
      <c r="E428" s="1">
        <v>108</v>
      </c>
      <c r="F428" s="1">
        <v>1</v>
      </c>
      <c r="G428" s="1">
        <v>5423</v>
      </c>
      <c r="H428" s="1">
        <v>4135</v>
      </c>
      <c r="I428" s="1">
        <v>4082</v>
      </c>
      <c r="J428" s="1">
        <v>3308</v>
      </c>
      <c r="K428" s="2">
        <v>6</v>
      </c>
      <c r="L428" s="2">
        <v>4.5</v>
      </c>
      <c r="M428" s="1">
        <v>108</v>
      </c>
      <c r="N428" s="1">
        <v>3897</v>
      </c>
      <c r="O428" s="1">
        <v>2246</v>
      </c>
      <c r="P428" s="2">
        <v>6</v>
      </c>
      <c r="Q428" s="2">
        <v>4.5</v>
      </c>
      <c r="R428" s="2">
        <v>4.8</v>
      </c>
      <c r="S428" s="2">
        <v>4.8</v>
      </c>
      <c r="T428" s="3">
        <v>0</v>
      </c>
      <c r="U428" s="1">
        <v>20</v>
      </c>
      <c r="V428" s="3">
        <v>1.1754</v>
      </c>
      <c r="W428" s="3">
        <v>1.1754</v>
      </c>
      <c r="Z428" s="1">
        <v>15</v>
      </c>
      <c r="AA428" s="4">
        <v>10499.52</v>
      </c>
      <c r="AB428" s="3">
        <v>1.9386000000000001</v>
      </c>
      <c r="AC428" s="3">
        <v>1.6366000000000001</v>
      </c>
      <c r="AD428" s="3">
        <v>1.5474000000000001</v>
      </c>
      <c r="AE428" s="3">
        <v>1.5925</v>
      </c>
      <c r="AF428" s="3">
        <v>1.3479000000000001</v>
      </c>
      <c r="AG428" s="3">
        <v>1.3039000000000001</v>
      </c>
      <c r="AH428" s="3">
        <v>1.2723</v>
      </c>
      <c r="AI428" s="4">
        <v>582.36</v>
      </c>
      <c r="AJ428" s="3">
        <v>1.4014</v>
      </c>
      <c r="AK428" s="4">
        <v>640.71</v>
      </c>
      <c r="AL428" s="3">
        <v>1.5349999999999999</v>
      </c>
      <c r="AM428" s="4">
        <v>650.94000000000005</v>
      </c>
      <c r="AN428" s="3">
        <v>1.2613000000000001</v>
      </c>
      <c r="AO428" s="4">
        <v>739.96</v>
      </c>
    </row>
    <row r="429" spans="1:41" x14ac:dyDescent="0.2">
      <c r="A429" s="1" t="s">
        <v>260</v>
      </c>
      <c r="B429" s="1" t="s">
        <v>261</v>
      </c>
      <c r="C429" s="1" t="s">
        <v>407</v>
      </c>
      <c r="D429" s="1" t="b">
        <v>0</v>
      </c>
      <c r="E429" s="1">
        <v>69</v>
      </c>
      <c r="F429" s="1">
        <v>2</v>
      </c>
      <c r="G429" s="1">
        <v>8405</v>
      </c>
      <c r="H429" s="1">
        <v>11402</v>
      </c>
      <c r="I429" s="1">
        <v>5450</v>
      </c>
      <c r="J429" s="1">
        <v>7171</v>
      </c>
      <c r="K429" s="2">
        <v>8.8000000000000007</v>
      </c>
      <c r="L429" s="2">
        <v>9.6999999999999993</v>
      </c>
      <c r="M429" s="1">
        <v>69</v>
      </c>
      <c r="N429" s="1">
        <v>4877</v>
      </c>
      <c r="O429" s="1">
        <v>4032</v>
      </c>
      <c r="P429" s="2">
        <v>8.8000000000000007</v>
      </c>
      <c r="Q429" s="2">
        <v>9.6999999999999993</v>
      </c>
      <c r="R429" s="2">
        <v>6.4</v>
      </c>
      <c r="S429" s="2">
        <v>6.4</v>
      </c>
      <c r="T429" s="3">
        <v>0</v>
      </c>
      <c r="U429" s="1">
        <v>40</v>
      </c>
      <c r="V429" s="3">
        <v>1.4709000000000001</v>
      </c>
      <c r="W429" s="3">
        <v>1.4709000000000001</v>
      </c>
      <c r="Z429" s="1">
        <v>28</v>
      </c>
      <c r="AA429" s="4">
        <v>19361.740000000002</v>
      </c>
      <c r="AB429" s="3">
        <v>2.0882000000000001</v>
      </c>
      <c r="AC429" s="3">
        <v>1.6733</v>
      </c>
      <c r="AD429" s="3">
        <v>1.9444999999999999</v>
      </c>
      <c r="AE429" s="3">
        <v>1.6566000000000001</v>
      </c>
      <c r="AF429" s="3">
        <v>1.5303</v>
      </c>
      <c r="AG429" s="3">
        <v>1.4332</v>
      </c>
      <c r="AH429" s="3">
        <v>1.3701000000000001</v>
      </c>
      <c r="AI429" s="4">
        <v>616.30999999999995</v>
      </c>
      <c r="AJ429" s="3">
        <v>1.4789000000000001</v>
      </c>
      <c r="AK429" s="4">
        <v>602.19000000000005</v>
      </c>
      <c r="AL429" s="3">
        <v>1.4685999999999999</v>
      </c>
      <c r="AM429" s="4">
        <v>622.78</v>
      </c>
      <c r="AN429" s="3">
        <v>1.5784</v>
      </c>
      <c r="AO429" s="4">
        <v>694.5</v>
      </c>
    </row>
    <row r="430" spans="1:41" x14ac:dyDescent="0.2">
      <c r="A430" s="1" t="s">
        <v>262</v>
      </c>
      <c r="B430" s="1" t="s">
        <v>263</v>
      </c>
      <c r="C430" s="1" t="s">
        <v>407</v>
      </c>
      <c r="D430" s="1" t="b">
        <v>0</v>
      </c>
      <c r="E430" s="1">
        <v>59</v>
      </c>
      <c r="F430" s="1">
        <v>4</v>
      </c>
      <c r="G430" s="1">
        <v>7568</v>
      </c>
      <c r="H430" s="1">
        <v>6696</v>
      </c>
      <c r="I430" s="1">
        <v>5210</v>
      </c>
      <c r="J430" s="1">
        <v>4264</v>
      </c>
      <c r="K430" s="2">
        <v>8.6999999999999993</v>
      </c>
      <c r="L430" s="2">
        <v>8.1999999999999993</v>
      </c>
      <c r="M430" s="1">
        <v>59</v>
      </c>
      <c r="N430" s="1">
        <v>4934</v>
      </c>
      <c r="O430" s="1">
        <v>3300</v>
      </c>
      <c r="P430" s="2">
        <v>8.6999999999999993</v>
      </c>
      <c r="Q430" s="2">
        <v>8.1999999999999993</v>
      </c>
      <c r="R430" s="2">
        <v>5.9</v>
      </c>
      <c r="S430" s="2">
        <v>5.9</v>
      </c>
      <c r="T430" s="3">
        <v>0</v>
      </c>
      <c r="U430" s="1">
        <v>26</v>
      </c>
      <c r="V430" s="3">
        <v>1.4881</v>
      </c>
      <c r="W430" s="3">
        <v>1.4881</v>
      </c>
      <c r="Z430" s="1">
        <v>25</v>
      </c>
      <c r="AA430" s="4">
        <v>13482.16</v>
      </c>
      <c r="AB430" s="3">
        <v>1.8408</v>
      </c>
      <c r="AC430" s="3">
        <v>1.9528000000000001</v>
      </c>
      <c r="AD430" s="3">
        <v>1.9265000000000001</v>
      </c>
      <c r="AE430" s="3">
        <v>1.6224000000000001</v>
      </c>
      <c r="AF430" s="3">
        <v>1.5472999999999999</v>
      </c>
      <c r="AG430" s="3">
        <v>1.5793999999999999</v>
      </c>
      <c r="AH430" s="3">
        <v>1.6725000000000001</v>
      </c>
      <c r="AI430" s="4">
        <v>574.15</v>
      </c>
      <c r="AJ430" s="3">
        <v>1.6316999999999999</v>
      </c>
      <c r="AK430" s="4">
        <v>545.16</v>
      </c>
      <c r="AL430" s="3">
        <v>1.9198</v>
      </c>
      <c r="AM430" s="4">
        <v>667.99</v>
      </c>
      <c r="AN430" s="3">
        <v>1.5969</v>
      </c>
      <c r="AO430" s="4">
        <v>762.18</v>
      </c>
    </row>
    <row r="431" spans="1:41" x14ac:dyDescent="0.2">
      <c r="A431" s="1" t="s">
        <v>264</v>
      </c>
      <c r="B431" s="1" t="s">
        <v>265</v>
      </c>
      <c r="C431" s="1" t="s">
        <v>407</v>
      </c>
      <c r="D431" s="1" t="b">
        <v>0</v>
      </c>
      <c r="E431" s="1">
        <v>1833</v>
      </c>
      <c r="F431" s="1">
        <v>30</v>
      </c>
      <c r="G431" s="1">
        <v>6759</v>
      </c>
      <c r="H431" s="1">
        <v>4942</v>
      </c>
      <c r="I431" s="1">
        <v>4402</v>
      </c>
      <c r="J431" s="1">
        <v>3050</v>
      </c>
      <c r="K431" s="2">
        <v>7.6</v>
      </c>
      <c r="L431" s="2">
        <v>5.4</v>
      </c>
      <c r="M431" s="1">
        <v>1833</v>
      </c>
      <c r="N431" s="1">
        <v>4247</v>
      </c>
      <c r="O431" s="1">
        <v>2443</v>
      </c>
      <c r="P431" s="2">
        <v>7.6</v>
      </c>
      <c r="Q431" s="2">
        <v>5.4</v>
      </c>
      <c r="R431" s="2">
        <v>6.2</v>
      </c>
      <c r="S431" s="2">
        <v>6.2</v>
      </c>
      <c r="T431" s="3">
        <v>0</v>
      </c>
      <c r="U431" s="1">
        <v>19</v>
      </c>
      <c r="V431" s="3">
        <v>1.2808999999999999</v>
      </c>
      <c r="W431" s="3">
        <v>1.2808999999999999</v>
      </c>
      <c r="Z431" s="1">
        <v>18</v>
      </c>
      <c r="AA431" s="4">
        <v>10319</v>
      </c>
      <c r="AB431" s="3">
        <v>1.8233999999999999</v>
      </c>
      <c r="AC431" s="3">
        <v>1.7892999999999999</v>
      </c>
      <c r="AD431" s="3">
        <v>1.7845</v>
      </c>
      <c r="AE431" s="3">
        <v>1.5437000000000001</v>
      </c>
      <c r="AF431" s="3">
        <v>1.4793000000000001</v>
      </c>
      <c r="AG431" s="3">
        <v>1.4651000000000001</v>
      </c>
      <c r="AH431" s="3">
        <v>1.4186000000000001</v>
      </c>
      <c r="AI431" s="4">
        <v>536.4</v>
      </c>
      <c r="AJ431" s="3">
        <v>1.4867999999999999</v>
      </c>
      <c r="AK431" s="4">
        <v>553.51</v>
      </c>
      <c r="AL431" s="3">
        <v>1.4426000000000001</v>
      </c>
      <c r="AM431" s="4">
        <v>584.36</v>
      </c>
      <c r="AN431" s="3">
        <v>1.3745000000000001</v>
      </c>
      <c r="AO431" s="4">
        <v>624.29</v>
      </c>
    </row>
    <row r="432" spans="1:41" x14ac:dyDescent="0.2">
      <c r="A432" s="1" t="s">
        <v>266</v>
      </c>
      <c r="B432" s="1" t="s">
        <v>267</v>
      </c>
      <c r="C432" s="1" t="s">
        <v>407</v>
      </c>
      <c r="D432" s="1" t="b">
        <v>0</v>
      </c>
      <c r="E432" s="1">
        <v>319</v>
      </c>
      <c r="F432" s="1">
        <v>4</v>
      </c>
      <c r="G432" s="1">
        <v>7590</v>
      </c>
      <c r="H432" s="1">
        <v>5023</v>
      </c>
      <c r="I432" s="1">
        <v>4670</v>
      </c>
      <c r="J432" s="1">
        <v>2926</v>
      </c>
      <c r="K432" s="2">
        <v>8.1</v>
      </c>
      <c r="L432" s="2">
        <v>4.9000000000000004</v>
      </c>
      <c r="M432" s="1">
        <v>319</v>
      </c>
      <c r="N432" s="1">
        <v>4561</v>
      </c>
      <c r="O432" s="1">
        <v>2243</v>
      </c>
      <c r="P432" s="2">
        <v>8.1</v>
      </c>
      <c r="Q432" s="2">
        <v>4.9000000000000004</v>
      </c>
      <c r="R432" s="2">
        <v>7</v>
      </c>
      <c r="S432" s="2">
        <v>7</v>
      </c>
      <c r="T432" s="3">
        <v>0</v>
      </c>
      <c r="U432" s="1">
        <v>14</v>
      </c>
      <c r="V432" s="3">
        <v>1.3755999999999999</v>
      </c>
      <c r="W432" s="3">
        <v>1.3755999999999999</v>
      </c>
      <c r="Z432" s="1">
        <v>18</v>
      </c>
      <c r="AA432" s="4">
        <v>10346.44</v>
      </c>
      <c r="AB432" s="3">
        <v>2.4340999999999999</v>
      </c>
      <c r="AC432" s="3">
        <v>2.4811999999999999</v>
      </c>
      <c r="AD432" s="3">
        <v>2.6078000000000001</v>
      </c>
      <c r="AE432" s="3">
        <v>2.1320999999999999</v>
      </c>
      <c r="AF432" s="3">
        <v>1.6889000000000001</v>
      </c>
      <c r="AG432" s="3">
        <v>1.5645</v>
      </c>
      <c r="AH432" s="3">
        <v>1.2231000000000001</v>
      </c>
      <c r="AI432" s="4">
        <v>498.6</v>
      </c>
      <c r="AJ432" s="3">
        <v>1.2365999999999999</v>
      </c>
      <c r="AK432" s="4">
        <v>519.77</v>
      </c>
      <c r="AL432" s="3">
        <v>1.5007999999999999</v>
      </c>
      <c r="AM432" s="4">
        <v>599</v>
      </c>
      <c r="AN432" s="3">
        <v>1.4762</v>
      </c>
      <c r="AO432" s="4">
        <v>593.85</v>
      </c>
    </row>
    <row r="433" spans="1:41" x14ac:dyDescent="0.2">
      <c r="A433" s="1" t="s">
        <v>268</v>
      </c>
      <c r="B433" s="1" t="s">
        <v>269</v>
      </c>
      <c r="C433" s="1" t="s">
        <v>410</v>
      </c>
      <c r="D433" s="1" t="b">
        <v>0</v>
      </c>
      <c r="E433" s="1">
        <v>10</v>
      </c>
      <c r="F433" s="1">
        <v>0</v>
      </c>
      <c r="G433" s="1">
        <v>7835</v>
      </c>
      <c r="H433" s="1">
        <v>8074</v>
      </c>
      <c r="I433" s="1">
        <v>6919</v>
      </c>
      <c r="J433" s="1">
        <v>9073</v>
      </c>
      <c r="K433" s="2">
        <v>8</v>
      </c>
      <c r="L433" s="2">
        <v>10.5</v>
      </c>
      <c r="M433" s="1">
        <v>10</v>
      </c>
      <c r="N433" s="1">
        <v>6241</v>
      </c>
      <c r="O433" s="1">
        <v>7307</v>
      </c>
      <c r="P433" s="2">
        <v>8</v>
      </c>
      <c r="Q433" s="2">
        <v>10.5</v>
      </c>
      <c r="R433" s="2">
        <v>4.2</v>
      </c>
      <c r="S433" s="2">
        <v>4.7</v>
      </c>
      <c r="T433" s="3">
        <v>0</v>
      </c>
      <c r="U433" s="1">
        <v>81</v>
      </c>
      <c r="V433" s="3">
        <v>1.8823000000000001</v>
      </c>
      <c r="W433" s="3">
        <v>1.2032</v>
      </c>
      <c r="Z433" s="1">
        <v>27</v>
      </c>
      <c r="AA433" s="4">
        <v>12255.61</v>
      </c>
      <c r="AB433" s="3">
        <v>1.3037000000000001</v>
      </c>
      <c r="AC433" s="3">
        <v>1.1886000000000001</v>
      </c>
      <c r="AD433" s="3">
        <v>0.91120000000000001</v>
      </c>
      <c r="AE433" s="3">
        <v>1.379</v>
      </c>
      <c r="AF433" s="3">
        <v>1.3651</v>
      </c>
      <c r="AG433" s="3">
        <v>1.7906</v>
      </c>
      <c r="AH433" s="3">
        <v>1.3425</v>
      </c>
      <c r="AI433" s="4">
        <v>636.83000000000004</v>
      </c>
      <c r="AJ433" s="3">
        <v>1.2627999999999999</v>
      </c>
      <c r="AK433" s="4">
        <v>632.86</v>
      </c>
      <c r="AL433" s="3">
        <v>1.4809000000000001</v>
      </c>
      <c r="AM433" s="4">
        <v>744.29</v>
      </c>
      <c r="AN433" s="3">
        <v>1.2911999999999999</v>
      </c>
      <c r="AO433" s="4">
        <v>773.62</v>
      </c>
    </row>
    <row r="434" spans="1:41" x14ac:dyDescent="0.2">
      <c r="A434" s="1" t="s">
        <v>270</v>
      </c>
      <c r="B434" s="1" t="s">
        <v>271</v>
      </c>
      <c r="C434" s="1" t="s">
        <v>407</v>
      </c>
      <c r="D434" s="1" t="b">
        <v>0</v>
      </c>
      <c r="E434" s="1">
        <v>37</v>
      </c>
      <c r="F434" s="1">
        <v>0</v>
      </c>
      <c r="G434" s="1">
        <v>3018</v>
      </c>
      <c r="H434" s="1">
        <v>1509</v>
      </c>
      <c r="I434" s="1">
        <v>1406</v>
      </c>
      <c r="J434" s="1">
        <v>558</v>
      </c>
      <c r="K434" s="2">
        <v>1.8</v>
      </c>
      <c r="L434" s="2">
        <v>1.2</v>
      </c>
      <c r="M434" s="1">
        <v>37</v>
      </c>
      <c r="N434" s="1">
        <v>1382</v>
      </c>
      <c r="O434" s="1">
        <v>495</v>
      </c>
      <c r="P434" s="2">
        <v>1.8</v>
      </c>
      <c r="Q434" s="2">
        <v>1.2</v>
      </c>
      <c r="R434" s="2">
        <v>1.7</v>
      </c>
      <c r="S434" s="2">
        <v>1.7</v>
      </c>
      <c r="T434" s="3">
        <v>0</v>
      </c>
      <c r="U434" s="1">
        <v>8</v>
      </c>
      <c r="V434" s="3">
        <v>0.4168</v>
      </c>
      <c r="W434" s="3">
        <v>0.4168</v>
      </c>
      <c r="Z434" s="1">
        <v>4</v>
      </c>
      <c r="AA434" s="4">
        <v>2488.52</v>
      </c>
      <c r="AB434" s="3">
        <v>0.55220000000000002</v>
      </c>
      <c r="AC434" s="3">
        <v>0.41449999999999998</v>
      </c>
      <c r="AD434" s="3">
        <v>0.4</v>
      </c>
      <c r="AE434" s="3">
        <v>0.38080000000000003</v>
      </c>
      <c r="AF434" s="3">
        <v>0.38040000000000002</v>
      </c>
      <c r="AG434" s="3">
        <v>0.41149999999999998</v>
      </c>
      <c r="AH434" s="3">
        <v>0.36749999999999999</v>
      </c>
      <c r="AI434" s="4">
        <v>599.25</v>
      </c>
      <c r="AJ434" s="3">
        <v>0.45610000000000001</v>
      </c>
      <c r="AK434" s="4">
        <v>742.87</v>
      </c>
      <c r="AL434" s="3">
        <v>0.47610000000000002</v>
      </c>
      <c r="AM434" s="4">
        <v>760.08</v>
      </c>
      <c r="AN434" s="3">
        <v>0.44729999999999998</v>
      </c>
      <c r="AO434" s="4">
        <v>740.94</v>
      </c>
    </row>
    <row r="435" spans="1:41" x14ac:dyDescent="0.2">
      <c r="A435" s="1" t="s">
        <v>272</v>
      </c>
      <c r="B435" s="1" t="s">
        <v>273</v>
      </c>
      <c r="C435" s="1" t="s">
        <v>407</v>
      </c>
      <c r="D435" s="1" t="b">
        <v>0</v>
      </c>
      <c r="E435" s="1">
        <v>239</v>
      </c>
      <c r="F435" s="1">
        <v>5</v>
      </c>
      <c r="G435" s="1">
        <v>5319</v>
      </c>
      <c r="H435" s="1">
        <v>4152</v>
      </c>
      <c r="I435" s="1">
        <v>2561</v>
      </c>
      <c r="J435" s="1">
        <v>1841</v>
      </c>
      <c r="K435" s="2">
        <v>4</v>
      </c>
      <c r="L435" s="2">
        <v>3.1</v>
      </c>
      <c r="M435" s="1">
        <v>239</v>
      </c>
      <c r="N435" s="1">
        <v>2468</v>
      </c>
      <c r="O435" s="1">
        <v>1472</v>
      </c>
      <c r="P435" s="2">
        <v>4</v>
      </c>
      <c r="Q435" s="2">
        <v>3.1</v>
      </c>
      <c r="R435" s="2">
        <v>3.2</v>
      </c>
      <c r="S435" s="2">
        <v>3.2</v>
      </c>
      <c r="T435" s="3">
        <v>0</v>
      </c>
      <c r="U435" s="1">
        <v>21</v>
      </c>
      <c r="V435" s="3">
        <v>0.74439999999999995</v>
      </c>
      <c r="W435" s="3">
        <v>0.74439999999999995</v>
      </c>
      <c r="Z435" s="1">
        <v>10</v>
      </c>
      <c r="AA435" s="4">
        <v>6132.54</v>
      </c>
      <c r="AB435" s="3">
        <v>1.3134999999999999</v>
      </c>
      <c r="AC435" s="3">
        <v>0.8327</v>
      </c>
      <c r="AD435" s="3">
        <v>0.88029999999999997</v>
      </c>
      <c r="AE435" s="3">
        <v>0.78949999999999998</v>
      </c>
      <c r="AF435" s="3">
        <v>0.78120000000000001</v>
      </c>
      <c r="AG435" s="3">
        <v>0.83819999999999995</v>
      </c>
      <c r="AH435" s="3">
        <v>0.81989999999999996</v>
      </c>
      <c r="AI435" s="4">
        <v>594.20000000000005</v>
      </c>
      <c r="AJ435" s="3">
        <v>0.92569999999999997</v>
      </c>
      <c r="AK435" s="4">
        <v>670.1</v>
      </c>
      <c r="AL435" s="3">
        <v>0.93320000000000003</v>
      </c>
      <c r="AM435" s="4">
        <v>703.53</v>
      </c>
      <c r="AN435" s="3">
        <v>0.79879999999999995</v>
      </c>
      <c r="AO435" s="4">
        <v>702.94</v>
      </c>
    </row>
    <row r="436" spans="1:41" x14ac:dyDescent="0.2">
      <c r="A436" s="1" t="s">
        <v>274</v>
      </c>
      <c r="B436" s="1" t="s">
        <v>275</v>
      </c>
      <c r="C436" s="1" t="s">
        <v>407</v>
      </c>
      <c r="D436" s="1" t="b">
        <v>0</v>
      </c>
      <c r="E436" s="1">
        <v>228</v>
      </c>
      <c r="F436" s="1">
        <v>3</v>
      </c>
      <c r="G436" s="1">
        <v>4044</v>
      </c>
      <c r="H436" s="1">
        <v>2516</v>
      </c>
      <c r="I436" s="1">
        <v>2161</v>
      </c>
      <c r="J436" s="1">
        <v>1322</v>
      </c>
      <c r="K436" s="2">
        <v>3.5</v>
      </c>
      <c r="L436" s="2">
        <v>2.5</v>
      </c>
      <c r="M436" s="1">
        <v>228</v>
      </c>
      <c r="N436" s="1">
        <v>2097</v>
      </c>
      <c r="O436" s="1">
        <v>1134</v>
      </c>
      <c r="P436" s="2">
        <v>3.5</v>
      </c>
      <c r="Q436" s="2">
        <v>2.5</v>
      </c>
      <c r="R436" s="2">
        <v>2.8</v>
      </c>
      <c r="S436" s="2">
        <v>2.8</v>
      </c>
      <c r="T436" s="3">
        <v>0</v>
      </c>
      <c r="U436" s="1">
        <v>17</v>
      </c>
      <c r="V436" s="3">
        <v>0.63249999999999995</v>
      </c>
      <c r="W436" s="3">
        <v>0.63249999999999995</v>
      </c>
      <c r="Z436" s="1">
        <v>8</v>
      </c>
      <c r="AA436" s="4">
        <v>4725.68</v>
      </c>
      <c r="AB436" s="3">
        <v>1.1000000000000001</v>
      </c>
      <c r="AC436" s="3">
        <v>0.68220000000000003</v>
      </c>
      <c r="AD436" s="3">
        <v>0.63970000000000005</v>
      </c>
      <c r="AE436" s="3">
        <v>0.5948</v>
      </c>
      <c r="AF436" s="3">
        <v>0.60750000000000004</v>
      </c>
      <c r="AG436" s="3">
        <v>0.6069</v>
      </c>
      <c r="AH436" s="3">
        <v>0.54779999999999995</v>
      </c>
      <c r="AI436" s="4">
        <v>510.43</v>
      </c>
      <c r="AJ436" s="3">
        <v>0.65610000000000002</v>
      </c>
      <c r="AK436" s="4">
        <v>589.59</v>
      </c>
      <c r="AL436" s="3">
        <v>0.69889999999999997</v>
      </c>
      <c r="AM436" s="4">
        <v>611.88</v>
      </c>
      <c r="AN436" s="3">
        <v>0.67869999999999997</v>
      </c>
      <c r="AO436" s="4">
        <v>682.58</v>
      </c>
    </row>
    <row r="437" spans="1:41" x14ac:dyDescent="0.2">
      <c r="A437" s="1" t="s">
        <v>276</v>
      </c>
      <c r="B437" s="1" t="s">
        <v>277</v>
      </c>
      <c r="C437" s="1" t="s">
        <v>410</v>
      </c>
      <c r="D437" s="1" t="b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2">
        <v>0</v>
      </c>
      <c r="L437" s="2">
        <v>0</v>
      </c>
      <c r="M437" s="1">
        <v>0</v>
      </c>
      <c r="N437" s="1">
        <v>0</v>
      </c>
      <c r="O437" s="1">
        <v>0</v>
      </c>
      <c r="P437" s="2">
        <v>0</v>
      </c>
      <c r="Q437" s="2">
        <v>0</v>
      </c>
      <c r="R437" s="2">
        <v>0</v>
      </c>
      <c r="S437" s="2">
        <v>8.6999999999999993</v>
      </c>
      <c r="T437" s="3">
        <v>0</v>
      </c>
      <c r="U437" s="1">
        <v>999</v>
      </c>
      <c r="V437" s="3">
        <v>0</v>
      </c>
      <c r="W437" s="3">
        <v>0.83420000000000005</v>
      </c>
      <c r="Z437" s="1">
        <v>23</v>
      </c>
      <c r="AA437" s="4">
        <v>6577.91</v>
      </c>
      <c r="AB437" s="3">
        <v>2.7361</v>
      </c>
      <c r="AC437" s="3">
        <v>1.3080000000000001</v>
      </c>
      <c r="AD437" s="3">
        <v>1.518</v>
      </c>
      <c r="AE437" s="3">
        <v>1.2062999999999999</v>
      </c>
      <c r="AF437" s="3">
        <v>1.2275</v>
      </c>
      <c r="AG437" s="3">
        <v>1.3746</v>
      </c>
      <c r="AH437" s="3">
        <v>1.1383000000000001</v>
      </c>
      <c r="AI437" s="4">
        <v>258.25</v>
      </c>
      <c r="AJ437" s="3">
        <v>1.1077999999999999</v>
      </c>
      <c r="AK437" s="4">
        <v>253.24</v>
      </c>
      <c r="AL437" s="3">
        <v>0.91949999999999998</v>
      </c>
      <c r="AM437" s="4">
        <v>280.39999999999998</v>
      </c>
      <c r="AN437" s="3">
        <v>0.8952</v>
      </c>
      <c r="AO437" s="4">
        <v>289.76</v>
      </c>
    </row>
    <row r="438" spans="1:41" x14ac:dyDescent="0.2">
      <c r="A438" s="1" t="s">
        <v>278</v>
      </c>
      <c r="B438" s="1" t="s">
        <v>279</v>
      </c>
      <c r="C438" s="1" t="s">
        <v>410</v>
      </c>
      <c r="D438" s="1" t="b">
        <v>0</v>
      </c>
      <c r="E438" s="1">
        <v>1</v>
      </c>
      <c r="F438" s="1">
        <v>0</v>
      </c>
      <c r="G438" s="1">
        <v>6773</v>
      </c>
      <c r="H438" s="1">
        <v>0</v>
      </c>
      <c r="I438" s="1">
        <v>3891</v>
      </c>
      <c r="J438" s="1">
        <v>0</v>
      </c>
      <c r="K438" s="2">
        <v>3</v>
      </c>
      <c r="L438" s="2">
        <v>0</v>
      </c>
      <c r="M438" s="1">
        <v>1</v>
      </c>
      <c r="N438" s="1">
        <v>3891</v>
      </c>
      <c r="O438" s="1">
        <v>0</v>
      </c>
      <c r="P438" s="2">
        <v>3</v>
      </c>
      <c r="Q438" s="2">
        <v>0</v>
      </c>
      <c r="R438" s="2">
        <v>3</v>
      </c>
      <c r="S438" s="2">
        <v>5.3</v>
      </c>
      <c r="T438" s="3">
        <v>0</v>
      </c>
      <c r="U438" s="1">
        <v>999</v>
      </c>
      <c r="V438" s="3">
        <v>1.1736</v>
      </c>
      <c r="W438" s="3">
        <v>0.81720000000000004</v>
      </c>
      <c r="Z438" s="1">
        <v>15</v>
      </c>
      <c r="AA438" s="4">
        <v>6434.89</v>
      </c>
      <c r="AB438" s="3">
        <v>2.7822</v>
      </c>
      <c r="AC438" s="3">
        <v>2.2696000000000001</v>
      </c>
      <c r="AD438" s="3">
        <v>1.3467</v>
      </c>
      <c r="AE438" s="3">
        <v>1.7183999999999999</v>
      </c>
      <c r="AF438" s="3">
        <v>1.7486999999999999</v>
      </c>
      <c r="AG438" s="3">
        <v>1.411</v>
      </c>
      <c r="AH438" s="3">
        <v>1.0209999999999999</v>
      </c>
      <c r="AI438" s="4">
        <v>324.85000000000002</v>
      </c>
      <c r="AJ438" s="3">
        <v>1.0024999999999999</v>
      </c>
      <c r="AK438" s="4">
        <v>322.52999999999997</v>
      </c>
      <c r="AL438" s="3">
        <v>0.95120000000000005</v>
      </c>
      <c r="AM438" s="4">
        <v>430.26</v>
      </c>
      <c r="AN438" s="3">
        <v>0.87690000000000001</v>
      </c>
      <c r="AO438" s="4">
        <v>465.92</v>
      </c>
    </row>
    <row r="439" spans="1:41" x14ac:dyDescent="0.2">
      <c r="A439" s="1" t="s">
        <v>280</v>
      </c>
      <c r="B439" s="1" t="s">
        <v>925</v>
      </c>
      <c r="C439" s="1" t="s">
        <v>410</v>
      </c>
      <c r="D439" s="1" t="b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2">
        <v>0</v>
      </c>
      <c r="L439" s="2">
        <v>0</v>
      </c>
      <c r="M439" s="1">
        <v>0</v>
      </c>
      <c r="N439" s="1">
        <v>0</v>
      </c>
      <c r="O439" s="1">
        <v>0</v>
      </c>
      <c r="P439" s="2">
        <v>0</v>
      </c>
      <c r="Q439" s="2">
        <v>0</v>
      </c>
      <c r="R439" s="2">
        <v>0</v>
      </c>
      <c r="S439" s="2">
        <v>0</v>
      </c>
      <c r="T439" s="3">
        <v>0</v>
      </c>
      <c r="U439" s="1">
        <v>999</v>
      </c>
      <c r="V439" s="3">
        <v>0</v>
      </c>
      <c r="W439" s="3">
        <v>0</v>
      </c>
      <c r="Z439" s="1">
        <v>0</v>
      </c>
      <c r="AA439" s="4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4">
        <v>0</v>
      </c>
      <c r="AJ439" s="3">
        <v>0</v>
      </c>
      <c r="AK439" s="4">
        <v>0</v>
      </c>
      <c r="AL439" s="3">
        <v>0</v>
      </c>
      <c r="AM439" s="4">
        <v>0</v>
      </c>
      <c r="AN439" s="3">
        <v>0</v>
      </c>
      <c r="AO439" s="4">
        <v>0</v>
      </c>
    </row>
    <row r="440" spans="1:41" x14ac:dyDescent="0.2">
      <c r="A440" s="1" t="s">
        <v>281</v>
      </c>
      <c r="B440" s="1" t="s">
        <v>282</v>
      </c>
      <c r="C440" s="1" t="s">
        <v>410</v>
      </c>
      <c r="D440" s="1" t="b">
        <v>0</v>
      </c>
      <c r="E440" s="1">
        <v>3</v>
      </c>
      <c r="F440" s="1">
        <v>0</v>
      </c>
      <c r="G440" s="1">
        <v>28645</v>
      </c>
      <c r="H440" s="1">
        <v>29473</v>
      </c>
      <c r="I440" s="1">
        <v>8166</v>
      </c>
      <c r="J440" s="1">
        <v>7290</v>
      </c>
      <c r="K440" s="2">
        <v>13</v>
      </c>
      <c r="L440" s="2">
        <v>13.6</v>
      </c>
      <c r="M440" s="1">
        <v>3</v>
      </c>
      <c r="N440" s="1">
        <v>8166</v>
      </c>
      <c r="O440" s="1">
        <v>7290</v>
      </c>
      <c r="P440" s="2">
        <v>13</v>
      </c>
      <c r="Q440" s="2">
        <v>13.6</v>
      </c>
      <c r="R440" s="2">
        <v>5.8</v>
      </c>
      <c r="S440" s="2">
        <v>4.4000000000000004</v>
      </c>
      <c r="T440" s="3">
        <v>0</v>
      </c>
      <c r="U440" s="1">
        <v>999</v>
      </c>
      <c r="V440" s="3">
        <v>2.4628999999999999</v>
      </c>
      <c r="W440" s="3">
        <v>2.5486</v>
      </c>
      <c r="Z440" s="1">
        <v>22</v>
      </c>
      <c r="AA440" s="4">
        <v>32602.83</v>
      </c>
      <c r="AB440" s="3">
        <v>2.3961999999999999</v>
      </c>
      <c r="AC440" s="3">
        <v>1.929</v>
      </c>
      <c r="AD440" s="3">
        <v>1.7222</v>
      </c>
      <c r="AE440" s="3">
        <v>2.3885999999999998</v>
      </c>
      <c r="AF440" s="3">
        <v>3.1503000000000001</v>
      </c>
      <c r="AG440" s="3">
        <v>1.9390000000000001</v>
      </c>
      <c r="AH440" s="3">
        <v>2.6349</v>
      </c>
      <c r="AI440" s="4">
        <v>1562.38</v>
      </c>
      <c r="AJ440" s="3">
        <v>2.5943000000000001</v>
      </c>
      <c r="AK440" s="4">
        <v>1536.53</v>
      </c>
      <c r="AL440" s="3">
        <v>2.7107999999999999</v>
      </c>
      <c r="AM440" s="4">
        <v>1672.07</v>
      </c>
      <c r="AN440" s="3">
        <v>2.7349000000000001</v>
      </c>
      <c r="AO440" s="4">
        <v>1750.34</v>
      </c>
    </row>
    <row r="441" spans="1:41" x14ac:dyDescent="0.2">
      <c r="A441" s="1" t="s">
        <v>283</v>
      </c>
      <c r="B441" s="1" t="s">
        <v>284</v>
      </c>
      <c r="C441" s="1" t="s">
        <v>410</v>
      </c>
      <c r="D441" s="1" t="b">
        <v>0</v>
      </c>
      <c r="E441" s="1">
        <v>19</v>
      </c>
      <c r="F441" s="1">
        <v>0</v>
      </c>
      <c r="G441" s="1">
        <v>26610</v>
      </c>
      <c r="H441" s="1">
        <v>20015</v>
      </c>
      <c r="I441" s="1">
        <v>10721</v>
      </c>
      <c r="J441" s="1">
        <v>8804</v>
      </c>
      <c r="K441" s="2">
        <v>11.4</v>
      </c>
      <c r="L441" s="2">
        <v>10.1</v>
      </c>
      <c r="M441" s="1">
        <v>19</v>
      </c>
      <c r="N441" s="1">
        <v>10201</v>
      </c>
      <c r="O441" s="1">
        <v>7371</v>
      </c>
      <c r="P441" s="2">
        <v>11.4</v>
      </c>
      <c r="Q441" s="2">
        <v>10.1</v>
      </c>
      <c r="R441" s="2">
        <v>7.2</v>
      </c>
      <c r="S441" s="2">
        <v>4.2</v>
      </c>
      <c r="T441" s="3">
        <v>0</v>
      </c>
      <c r="U441" s="1">
        <v>31</v>
      </c>
      <c r="V441" s="3">
        <v>3.0767000000000002</v>
      </c>
      <c r="W441" s="3">
        <v>2.3433999999999999</v>
      </c>
      <c r="Z441" s="1">
        <v>21</v>
      </c>
      <c r="AA441" s="4">
        <v>26930.11</v>
      </c>
      <c r="AB441" s="3">
        <v>2.9878999999999998</v>
      </c>
      <c r="AC441" s="3">
        <v>2.1200999999999999</v>
      </c>
      <c r="AD441" s="3">
        <v>2.2515999999999998</v>
      </c>
      <c r="AE441" s="3">
        <v>2.6819999999999999</v>
      </c>
      <c r="AF441" s="3">
        <v>2.5045999999999999</v>
      </c>
      <c r="AG441" s="3">
        <v>2.1069</v>
      </c>
      <c r="AH441" s="3">
        <v>2.5648</v>
      </c>
      <c r="AI441" s="4">
        <v>1487.01</v>
      </c>
      <c r="AJ441" s="3">
        <v>2.5242</v>
      </c>
      <c r="AK441" s="4">
        <v>1495.01</v>
      </c>
      <c r="AL441" s="3">
        <v>2.4203000000000001</v>
      </c>
      <c r="AM441" s="4">
        <v>1563.97</v>
      </c>
      <c r="AN441" s="3">
        <v>2.5146999999999999</v>
      </c>
      <c r="AO441" s="4">
        <v>1686.05</v>
      </c>
    </row>
    <row r="442" spans="1:41" x14ac:dyDescent="0.2">
      <c r="A442" s="1" t="s">
        <v>285</v>
      </c>
      <c r="B442" s="1" t="s">
        <v>286</v>
      </c>
      <c r="C442" s="1" t="s">
        <v>429</v>
      </c>
      <c r="D442" s="1" t="b">
        <v>0</v>
      </c>
      <c r="E442" s="1">
        <v>5</v>
      </c>
      <c r="F442" s="1">
        <v>0</v>
      </c>
      <c r="G442" s="1">
        <v>6306</v>
      </c>
      <c r="H442" s="1">
        <v>3055</v>
      </c>
      <c r="I442" s="1">
        <v>2088</v>
      </c>
      <c r="J442" s="1">
        <v>768</v>
      </c>
      <c r="K442" s="2">
        <v>1.4</v>
      </c>
      <c r="L442" s="2">
        <v>0.8</v>
      </c>
      <c r="M442" s="1">
        <v>5</v>
      </c>
      <c r="N442" s="1">
        <v>2481</v>
      </c>
      <c r="O442" s="1">
        <v>897</v>
      </c>
      <c r="P442" s="2">
        <v>1.4</v>
      </c>
      <c r="Q442" s="2">
        <v>0.8</v>
      </c>
      <c r="R442" s="2">
        <v>1.2</v>
      </c>
      <c r="S442" s="2">
        <v>1.2</v>
      </c>
      <c r="T442" s="3">
        <v>0</v>
      </c>
      <c r="U442" s="1">
        <v>8</v>
      </c>
      <c r="V442" s="3">
        <v>0.74829999999999997</v>
      </c>
      <c r="W442" s="3">
        <v>0.74829999999999997</v>
      </c>
      <c r="Z442" s="1">
        <v>3</v>
      </c>
      <c r="AA442" s="4">
        <v>3577.92</v>
      </c>
      <c r="AB442" s="3">
        <v>1.0442</v>
      </c>
      <c r="AC442" s="3">
        <v>0.9093</v>
      </c>
      <c r="AD442" s="3">
        <v>1.4394</v>
      </c>
      <c r="AE442" s="3">
        <v>1.5451999999999999</v>
      </c>
      <c r="AF442" s="3">
        <v>1.5723</v>
      </c>
      <c r="AG442" s="3">
        <v>1.4177999999999999</v>
      </c>
      <c r="AH442" s="3">
        <v>1.5206999999999999</v>
      </c>
      <c r="AI442" s="4">
        <v>1803.41</v>
      </c>
      <c r="AJ442" s="3">
        <v>1.4971000000000001</v>
      </c>
      <c r="AK442" s="4">
        <v>1857.83</v>
      </c>
      <c r="AL442" s="3">
        <v>1.9882</v>
      </c>
      <c r="AM442" s="4">
        <v>2075.37</v>
      </c>
      <c r="AN442" s="3">
        <v>0.80300000000000005</v>
      </c>
      <c r="AO442" s="4">
        <v>1884.37</v>
      </c>
    </row>
    <row r="443" spans="1:41" x14ac:dyDescent="0.2">
      <c r="A443" s="1" t="s">
        <v>287</v>
      </c>
      <c r="B443" s="1" t="s">
        <v>288</v>
      </c>
      <c r="C443" s="1" t="s">
        <v>410</v>
      </c>
      <c r="D443" s="1" t="b">
        <v>0</v>
      </c>
      <c r="E443" s="1">
        <v>34</v>
      </c>
      <c r="F443" s="1">
        <v>3</v>
      </c>
      <c r="G443" s="1">
        <v>37993</v>
      </c>
      <c r="H443" s="1">
        <v>60236</v>
      </c>
      <c r="I443" s="1">
        <v>12493</v>
      </c>
      <c r="J443" s="1">
        <v>21745</v>
      </c>
      <c r="K443" s="2">
        <v>8.9</v>
      </c>
      <c r="L443" s="2">
        <v>15.3</v>
      </c>
      <c r="M443" s="1">
        <v>34</v>
      </c>
      <c r="N443" s="1">
        <v>10456</v>
      </c>
      <c r="O443" s="1">
        <v>12346</v>
      </c>
      <c r="P443" s="2">
        <v>8.9</v>
      </c>
      <c r="Q443" s="2">
        <v>15.3</v>
      </c>
      <c r="R443" s="2">
        <v>4.5999999999999996</v>
      </c>
      <c r="S443" s="2">
        <v>4.7</v>
      </c>
      <c r="T443" s="3">
        <v>0</v>
      </c>
      <c r="U443" s="1">
        <v>82</v>
      </c>
      <c r="V443" s="3">
        <v>3.1536</v>
      </c>
      <c r="W443" s="3">
        <v>3.2126000000000001</v>
      </c>
      <c r="Z443" s="1">
        <v>22</v>
      </c>
      <c r="AA443" s="4">
        <v>37423.449999999997</v>
      </c>
      <c r="AB443" s="3">
        <v>2.3984999999999999</v>
      </c>
      <c r="AC443" s="3">
        <v>2.7707000000000002</v>
      </c>
      <c r="AD443" s="3">
        <v>2.4714999999999998</v>
      </c>
      <c r="AE443" s="3">
        <v>2.9712999999999998</v>
      </c>
      <c r="AF443" s="3">
        <v>3.0234999999999999</v>
      </c>
      <c r="AG443" s="3">
        <v>2.8555000000000001</v>
      </c>
      <c r="AH443" s="3">
        <v>3.1455000000000002</v>
      </c>
      <c r="AI443" s="4">
        <v>1709.71</v>
      </c>
      <c r="AJ443" s="3">
        <v>3.1029</v>
      </c>
      <c r="AK443" s="4">
        <v>1720.46</v>
      </c>
      <c r="AL443" s="3">
        <v>3.4581</v>
      </c>
      <c r="AM443" s="4">
        <v>1996.87</v>
      </c>
      <c r="AN443" s="3">
        <v>3.4474</v>
      </c>
      <c r="AO443" s="4">
        <v>2065.5100000000002</v>
      </c>
    </row>
    <row r="444" spans="1:41" x14ac:dyDescent="0.2">
      <c r="A444" s="1" t="s">
        <v>289</v>
      </c>
      <c r="B444" s="1" t="s">
        <v>290</v>
      </c>
      <c r="C444" s="1" t="s">
        <v>407</v>
      </c>
      <c r="D444" s="1" t="b">
        <v>0</v>
      </c>
      <c r="E444" s="1">
        <v>14</v>
      </c>
      <c r="F444" s="1">
        <v>0</v>
      </c>
      <c r="G444" s="1">
        <v>9300</v>
      </c>
      <c r="H444" s="1">
        <v>5125</v>
      </c>
      <c r="I444" s="1">
        <v>3236</v>
      </c>
      <c r="J444" s="1">
        <v>1493</v>
      </c>
      <c r="K444" s="2">
        <v>2</v>
      </c>
      <c r="L444" s="2">
        <v>0.9</v>
      </c>
      <c r="M444" s="1">
        <v>14</v>
      </c>
      <c r="N444" s="1">
        <v>3163</v>
      </c>
      <c r="O444" s="1">
        <v>1314</v>
      </c>
      <c r="P444" s="2">
        <v>2</v>
      </c>
      <c r="Q444" s="2">
        <v>0.9</v>
      </c>
      <c r="R444" s="2">
        <v>1.9</v>
      </c>
      <c r="S444" s="2">
        <v>1.9</v>
      </c>
      <c r="T444" s="3">
        <v>0</v>
      </c>
      <c r="U444" s="1">
        <v>10</v>
      </c>
      <c r="V444" s="3">
        <v>0.95399999999999996</v>
      </c>
      <c r="W444" s="3">
        <v>0.95399999999999996</v>
      </c>
      <c r="Z444" s="1">
        <v>4</v>
      </c>
      <c r="AA444" s="4">
        <v>6132.42</v>
      </c>
      <c r="AB444" s="3">
        <v>1.2589999999999999</v>
      </c>
      <c r="AC444" s="3">
        <v>1.0853999999999999</v>
      </c>
      <c r="AD444" s="3">
        <v>1.2081999999999999</v>
      </c>
      <c r="AE444" s="3">
        <v>1.3151999999999999</v>
      </c>
      <c r="AF444" s="3">
        <v>0.84519999999999995</v>
      </c>
      <c r="AG444" s="3">
        <v>1.0842000000000001</v>
      </c>
      <c r="AH444" s="3">
        <v>1.3385</v>
      </c>
      <c r="AI444" s="4">
        <v>1587.34</v>
      </c>
      <c r="AJ444" s="3">
        <v>1.3522000000000001</v>
      </c>
      <c r="AK444" s="4">
        <v>1854.65</v>
      </c>
      <c r="AL444" s="3">
        <v>1.494</v>
      </c>
      <c r="AM444" s="4">
        <v>1762.92</v>
      </c>
      <c r="AN444" s="3">
        <v>1.0237000000000001</v>
      </c>
      <c r="AO444" s="4">
        <v>1517.23</v>
      </c>
    </row>
    <row r="445" spans="1:41" x14ac:dyDescent="0.2">
      <c r="A445" s="1" t="s">
        <v>291</v>
      </c>
      <c r="B445" s="1" t="s">
        <v>292</v>
      </c>
      <c r="C445" s="1" t="s">
        <v>410</v>
      </c>
      <c r="D445" s="1" t="b">
        <v>0</v>
      </c>
      <c r="E445" s="1">
        <v>9</v>
      </c>
      <c r="F445" s="1">
        <v>0</v>
      </c>
      <c r="G445" s="1">
        <v>8622</v>
      </c>
      <c r="H445" s="1">
        <v>7660</v>
      </c>
      <c r="I445" s="1">
        <v>2938</v>
      </c>
      <c r="J445" s="1">
        <v>1603</v>
      </c>
      <c r="K445" s="2">
        <v>2.8</v>
      </c>
      <c r="L445" s="2">
        <v>1.8</v>
      </c>
      <c r="M445" s="1">
        <v>9</v>
      </c>
      <c r="N445" s="1">
        <v>2927</v>
      </c>
      <c r="O445" s="1">
        <v>1580</v>
      </c>
      <c r="P445" s="2">
        <v>2.8</v>
      </c>
      <c r="Q445" s="2">
        <v>1.8</v>
      </c>
      <c r="R445" s="2">
        <v>2.4</v>
      </c>
      <c r="S445" s="2">
        <v>2.9</v>
      </c>
      <c r="T445" s="3">
        <v>0</v>
      </c>
      <c r="U445" s="1">
        <v>17</v>
      </c>
      <c r="V445" s="3">
        <v>0.88280000000000003</v>
      </c>
      <c r="W445" s="3">
        <v>1.0161</v>
      </c>
      <c r="Z445" s="1">
        <v>10</v>
      </c>
      <c r="AA445" s="4">
        <v>9362.48</v>
      </c>
      <c r="AB445" s="3">
        <v>0.74960000000000004</v>
      </c>
      <c r="AC445" s="3">
        <v>1.1322000000000001</v>
      </c>
      <c r="AD445" s="3">
        <v>0.86319999999999997</v>
      </c>
      <c r="AE445" s="3">
        <v>0.9516</v>
      </c>
      <c r="AF445" s="3">
        <v>0.96840000000000004</v>
      </c>
      <c r="AG445" s="3">
        <v>1.0156000000000001</v>
      </c>
      <c r="AH445" s="3">
        <v>0.95779999999999998</v>
      </c>
      <c r="AI445" s="4">
        <v>961.12</v>
      </c>
      <c r="AJ445" s="3">
        <v>0.89359999999999995</v>
      </c>
      <c r="AK445" s="4">
        <v>727.73</v>
      </c>
      <c r="AL445" s="3">
        <v>1.0627</v>
      </c>
      <c r="AM445" s="4">
        <v>848.28</v>
      </c>
      <c r="AN445" s="3">
        <v>1.0904</v>
      </c>
      <c r="AO445" s="4">
        <v>1058.82</v>
      </c>
    </row>
    <row r="446" spans="1:41" x14ac:dyDescent="0.2">
      <c r="A446" s="1" t="s">
        <v>293</v>
      </c>
      <c r="B446" s="1" t="s">
        <v>294</v>
      </c>
      <c r="C446" s="1" t="s">
        <v>410</v>
      </c>
      <c r="D446" s="1" t="b">
        <v>0</v>
      </c>
      <c r="E446" s="1">
        <v>2</v>
      </c>
      <c r="F446" s="1">
        <v>0</v>
      </c>
      <c r="G446" s="1">
        <v>7812</v>
      </c>
      <c r="H446" s="1">
        <v>1163</v>
      </c>
      <c r="I446" s="1">
        <v>3544</v>
      </c>
      <c r="J446" s="1">
        <v>1228</v>
      </c>
      <c r="K446" s="2">
        <v>4</v>
      </c>
      <c r="L446" s="2">
        <v>2</v>
      </c>
      <c r="M446" s="1">
        <v>2</v>
      </c>
      <c r="N446" s="1">
        <v>3544</v>
      </c>
      <c r="O446" s="1">
        <v>1228</v>
      </c>
      <c r="P446" s="2">
        <v>4</v>
      </c>
      <c r="Q446" s="2">
        <v>2</v>
      </c>
      <c r="R446" s="2">
        <v>3.5</v>
      </c>
      <c r="S446" s="2">
        <v>2.1</v>
      </c>
      <c r="T446" s="3">
        <v>0</v>
      </c>
      <c r="U446" s="1">
        <v>999</v>
      </c>
      <c r="V446" s="3">
        <v>1.0689</v>
      </c>
      <c r="W446" s="3">
        <v>0.8468</v>
      </c>
      <c r="Z446" s="1">
        <v>9</v>
      </c>
      <c r="AA446" s="4">
        <v>14973.76</v>
      </c>
      <c r="AB446" s="3">
        <v>0.76100000000000001</v>
      </c>
      <c r="AC446" s="3">
        <v>0.75670000000000004</v>
      </c>
      <c r="AD446" s="3">
        <v>0.66890000000000005</v>
      </c>
      <c r="AE446" s="3">
        <v>0.67579999999999996</v>
      </c>
      <c r="AF446" s="3">
        <v>0.81010000000000004</v>
      </c>
      <c r="AG446" s="3">
        <v>0.71560000000000001</v>
      </c>
      <c r="AH446" s="3">
        <v>0.5877</v>
      </c>
      <c r="AI446" s="4">
        <v>1095.22</v>
      </c>
      <c r="AJ446" s="3">
        <v>0.68289999999999995</v>
      </c>
      <c r="AK446" s="4">
        <v>773.76</v>
      </c>
      <c r="AL446" s="3">
        <v>0.67920000000000003</v>
      </c>
      <c r="AM446" s="4">
        <v>837.89</v>
      </c>
      <c r="AN446" s="3">
        <v>0.90869999999999995</v>
      </c>
      <c r="AO446" s="4">
        <v>1218.52</v>
      </c>
    </row>
    <row r="447" spans="1:41" x14ac:dyDescent="0.2">
      <c r="A447" s="1" t="s">
        <v>295</v>
      </c>
      <c r="B447" s="1" t="s">
        <v>296</v>
      </c>
      <c r="C447" s="1" t="s">
        <v>407</v>
      </c>
      <c r="D447" s="1" t="b">
        <v>0</v>
      </c>
      <c r="E447" s="1">
        <v>20</v>
      </c>
      <c r="F447" s="1">
        <v>0</v>
      </c>
      <c r="G447" s="1">
        <v>4609</v>
      </c>
      <c r="H447" s="1">
        <v>3529</v>
      </c>
      <c r="I447" s="1">
        <v>2282</v>
      </c>
      <c r="J447" s="1">
        <v>1471</v>
      </c>
      <c r="K447" s="2">
        <v>2.2000000000000002</v>
      </c>
      <c r="L447" s="2">
        <v>1.6</v>
      </c>
      <c r="M447" s="1">
        <v>20</v>
      </c>
      <c r="N447" s="1">
        <v>2214</v>
      </c>
      <c r="O447" s="1">
        <v>1286</v>
      </c>
      <c r="P447" s="2">
        <v>2.2000000000000002</v>
      </c>
      <c r="Q447" s="2">
        <v>1.6</v>
      </c>
      <c r="R447" s="2">
        <v>1.8</v>
      </c>
      <c r="S447" s="2">
        <v>1.8</v>
      </c>
      <c r="T447" s="3">
        <v>0</v>
      </c>
      <c r="U447" s="1">
        <v>20</v>
      </c>
      <c r="V447" s="3">
        <v>0.66779999999999995</v>
      </c>
      <c r="W447" s="3">
        <v>0.66779999999999995</v>
      </c>
      <c r="Z447" s="1">
        <v>5</v>
      </c>
      <c r="AA447" s="4">
        <v>5135.74</v>
      </c>
      <c r="AB447" s="3">
        <v>0.49009999999999998</v>
      </c>
      <c r="AC447" s="3">
        <v>0.76729999999999998</v>
      </c>
      <c r="AD447" s="3">
        <v>0.37619999999999998</v>
      </c>
      <c r="AE447" s="3">
        <v>0.90800000000000003</v>
      </c>
      <c r="AF447" s="3">
        <v>0.53800000000000003</v>
      </c>
      <c r="AG447" s="3">
        <v>0.69520000000000004</v>
      </c>
      <c r="AH447" s="3">
        <v>0.70430000000000004</v>
      </c>
      <c r="AI447" s="4">
        <v>918.76</v>
      </c>
      <c r="AJ447" s="3">
        <v>0.70050000000000001</v>
      </c>
      <c r="AK447" s="4">
        <v>912.75</v>
      </c>
      <c r="AL447" s="3">
        <v>0.92210000000000003</v>
      </c>
      <c r="AM447" s="4">
        <v>1317.15</v>
      </c>
      <c r="AN447" s="3">
        <v>0.71660000000000001</v>
      </c>
      <c r="AO447" s="4">
        <v>1121.08</v>
      </c>
    </row>
    <row r="448" spans="1:41" x14ac:dyDescent="0.2">
      <c r="A448" s="1" t="s">
        <v>297</v>
      </c>
      <c r="B448" s="1" t="s">
        <v>298</v>
      </c>
      <c r="C448" s="1" t="s">
        <v>407</v>
      </c>
      <c r="D448" s="1" t="b">
        <v>0</v>
      </c>
      <c r="E448" s="1">
        <v>14</v>
      </c>
      <c r="F448" s="1">
        <v>0</v>
      </c>
      <c r="G448" s="1">
        <v>4889</v>
      </c>
      <c r="H448" s="1">
        <v>3233</v>
      </c>
      <c r="I448" s="1">
        <v>2031</v>
      </c>
      <c r="J448" s="1">
        <v>1137</v>
      </c>
      <c r="K448" s="2">
        <v>2</v>
      </c>
      <c r="L448" s="2">
        <v>1.1000000000000001</v>
      </c>
      <c r="M448" s="1">
        <v>14</v>
      </c>
      <c r="N448" s="1">
        <v>1966</v>
      </c>
      <c r="O448" s="1">
        <v>970</v>
      </c>
      <c r="P448" s="2">
        <v>2</v>
      </c>
      <c r="Q448" s="2">
        <v>1.1000000000000001</v>
      </c>
      <c r="R448" s="2">
        <v>1.8</v>
      </c>
      <c r="S448" s="2">
        <v>1.8</v>
      </c>
      <c r="T448" s="3">
        <v>0</v>
      </c>
      <c r="U448" s="1">
        <v>14</v>
      </c>
      <c r="V448" s="3">
        <v>0.59299999999999997</v>
      </c>
      <c r="W448" s="3">
        <v>0.59299999999999997</v>
      </c>
      <c r="Z448" s="1">
        <v>4</v>
      </c>
      <c r="AA448" s="4">
        <v>4236.78</v>
      </c>
      <c r="AB448" s="3">
        <v>0.59589999999999999</v>
      </c>
      <c r="AC448" s="3">
        <v>0.71179999999999999</v>
      </c>
      <c r="AD448" s="3">
        <v>0.64790000000000003</v>
      </c>
      <c r="AE448" s="3">
        <v>0.73680000000000001</v>
      </c>
      <c r="AF448" s="3">
        <v>0.74980000000000002</v>
      </c>
      <c r="AG448" s="3">
        <v>0.64190000000000003</v>
      </c>
      <c r="AH448" s="3">
        <v>0.62039999999999995</v>
      </c>
      <c r="AI448" s="4">
        <v>952.13</v>
      </c>
      <c r="AJ448" s="3">
        <v>0.59850000000000003</v>
      </c>
      <c r="AK448" s="4">
        <v>917.47</v>
      </c>
      <c r="AL448" s="3">
        <v>0.73409999999999997</v>
      </c>
      <c r="AM448" s="4">
        <v>1245.22</v>
      </c>
      <c r="AN448" s="3">
        <v>0.63629999999999998</v>
      </c>
      <c r="AO448" s="4">
        <v>995.46</v>
      </c>
    </row>
    <row r="449" spans="1:41" x14ac:dyDescent="0.2">
      <c r="A449" s="1" t="s">
        <v>299</v>
      </c>
      <c r="B449" s="1" t="s">
        <v>300</v>
      </c>
      <c r="C449" s="1" t="s">
        <v>611</v>
      </c>
      <c r="D449" s="1" t="b">
        <v>0</v>
      </c>
      <c r="E449" s="1">
        <v>1</v>
      </c>
      <c r="F449" s="1">
        <v>0</v>
      </c>
      <c r="G449" s="1">
        <v>1090</v>
      </c>
      <c r="H449" s="1">
        <v>0</v>
      </c>
      <c r="I449" s="1">
        <v>620</v>
      </c>
      <c r="J449" s="1">
        <v>0</v>
      </c>
      <c r="K449" s="2">
        <v>1</v>
      </c>
      <c r="L449" s="2">
        <v>0</v>
      </c>
      <c r="M449" s="1">
        <v>1</v>
      </c>
      <c r="N449" s="1">
        <v>620</v>
      </c>
      <c r="O449" s="1">
        <v>0</v>
      </c>
      <c r="P449" s="2">
        <v>1</v>
      </c>
      <c r="Q449" s="2">
        <v>0</v>
      </c>
      <c r="R449" s="2">
        <v>1</v>
      </c>
      <c r="S449" s="2">
        <v>2.9</v>
      </c>
      <c r="T449" s="3">
        <v>0</v>
      </c>
      <c r="U449" s="1">
        <v>999</v>
      </c>
      <c r="V449" s="3">
        <v>0.187</v>
      </c>
      <c r="W449" s="3">
        <v>0.1103</v>
      </c>
      <c r="Z449" s="1">
        <v>12</v>
      </c>
      <c r="AA449" s="4">
        <v>544.15</v>
      </c>
      <c r="AB449" s="3">
        <v>0.4103</v>
      </c>
      <c r="AC449" s="3">
        <v>0.55510000000000004</v>
      </c>
      <c r="AD449" s="3">
        <v>0.44879999999999998</v>
      </c>
      <c r="AE449" s="3">
        <v>0.65690000000000004</v>
      </c>
      <c r="AF449" s="3">
        <v>0.14169999999999999</v>
      </c>
      <c r="AG449" s="3">
        <v>0.4032</v>
      </c>
      <c r="AH449" s="3">
        <v>0.33800000000000002</v>
      </c>
      <c r="AI449" s="4">
        <v>587.89</v>
      </c>
      <c r="AJ449" s="3">
        <v>0.3221</v>
      </c>
      <c r="AK449" s="4">
        <v>559.6</v>
      </c>
      <c r="AL449" s="3">
        <v>0.43209999999999998</v>
      </c>
      <c r="AM449" s="4">
        <v>977.27</v>
      </c>
      <c r="AN449" s="3">
        <v>0.11840000000000001</v>
      </c>
      <c r="AO449" s="4">
        <v>114.97</v>
      </c>
    </row>
    <row r="450" spans="1:41" x14ac:dyDescent="0.2">
      <c r="A450" s="1" t="s">
        <v>301</v>
      </c>
      <c r="B450" s="1" t="s">
        <v>302</v>
      </c>
      <c r="C450" s="1" t="s">
        <v>407</v>
      </c>
      <c r="D450" s="1" t="b">
        <v>0</v>
      </c>
      <c r="E450" s="1">
        <v>142</v>
      </c>
      <c r="F450" s="1">
        <v>7</v>
      </c>
      <c r="G450" s="1">
        <v>6114</v>
      </c>
      <c r="H450" s="1">
        <v>5970</v>
      </c>
      <c r="I450" s="1">
        <v>2538</v>
      </c>
      <c r="J450" s="1">
        <v>2203</v>
      </c>
      <c r="K450" s="2">
        <v>2.2000000000000002</v>
      </c>
      <c r="L450" s="2">
        <v>2.4</v>
      </c>
      <c r="M450" s="1">
        <v>142</v>
      </c>
      <c r="N450" s="1">
        <v>2402</v>
      </c>
      <c r="O450" s="1">
        <v>1792</v>
      </c>
      <c r="P450" s="2">
        <v>2.2000000000000002</v>
      </c>
      <c r="Q450" s="2">
        <v>2.4</v>
      </c>
      <c r="R450" s="2">
        <v>1.8</v>
      </c>
      <c r="S450" s="2">
        <v>1.8</v>
      </c>
      <c r="T450" s="3">
        <v>0</v>
      </c>
      <c r="U450" s="1">
        <v>33</v>
      </c>
      <c r="V450" s="3">
        <v>0.72450000000000003</v>
      </c>
      <c r="W450" s="3">
        <v>0.72450000000000003</v>
      </c>
      <c r="Z450" s="1">
        <v>7</v>
      </c>
      <c r="AA450" s="4">
        <v>6811.82</v>
      </c>
      <c r="AB450" s="3">
        <v>1.0741000000000001</v>
      </c>
      <c r="AC450" s="3">
        <v>0.95920000000000005</v>
      </c>
      <c r="AD450" s="3">
        <v>0.85260000000000002</v>
      </c>
      <c r="AE450" s="3">
        <v>0.86380000000000001</v>
      </c>
      <c r="AF450" s="3">
        <v>0.82850000000000001</v>
      </c>
      <c r="AG450" s="3">
        <v>0.95430000000000004</v>
      </c>
      <c r="AH450" s="3">
        <v>0.77439999999999998</v>
      </c>
      <c r="AI450" s="4">
        <v>1063.3699999999999</v>
      </c>
      <c r="AJ450" s="3">
        <v>0.84060000000000001</v>
      </c>
      <c r="AK450" s="4">
        <v>1095.3</v>
      </c>
      <c r="AL450" s="3">
        <v>0.97109999999999996</v>
      </c>
      <c r="AM450" s="4">
        <v>1145.9000000000001</v>
      </c>
      <c r="AN450" s="3">
        <v>0.77749999999999997</v>
      </c>
      <c r="AO450" s="4">
        <v>1216.3599999999999</v>
      </c>
    </row>
    <row r="451" spans="1:41" x14ac:dyDescent="0.2">
      <c r="A451" s="1" t="s">
        <v>303</v>
      </c>
      <c r="B451" s="1" t="s">
        <v>315</v>
      </c>
      <c r="C451" s="1" t="s">
        <v>407</v>
      </c>
      <c r="D451" s="1" t="b">
        <v>0</v>
      </c>
      <c r="E451" s="1">
        <v>77</v>
      </c>
      <c r="F451" s="1">
        <v>9</v>
      </c>
      <c r="G451" s="1">
        <v>3433</v>
      </c>
      <c r="H451" s="1">
        <v>2068</v>
      </c>
      <c r="I451" s="1">
        <v>1719</v>
      </c>
      <c r="J451" s="1">
        <v>980</v>
      </c>
      <c r="K451" s="2">
        <v>1.3</v>
      </c>
      <c r="L451" s="2">
        <v>1.6</v>
      </c>
      <c r="M451" s="1">
        <v>77</v>
      </c>
      <c r="N451" s="1">
        <v>1645</v>
      </c>
      <c r="O451" s="1">
        <v>739</v>
      </c>
      <c r="P451" s="2">
        <v>1.3</v>
      </c>
      <c r="Q451" s="2">
        <v>1.6</v>
      </c>
      <c r="R451" s="2">
        <v>1.3</v>
      </c>
      <c r="S451" s="2">
        <v>1.3</v>
      </c>
      <c r="T451" s="3">
        <v>0</v>
      </c>
      <c r="U451" s="1">
        <v>12</v>
      </c>
      <c r="V451" s="3">
        <v>0.49609999999999999</v>
      </c>
      <c r="W451" s="3">
        <v>0.49609999999999999</v>
      </c>
      <c r="Z451" s="1">
        <v>4</v>
      </c>
      <c r="AA451" s="4">
        <v>3620.2</v>
      </c>
      <c r="AB451" s="3">
        <v>0.6593</v>
      </c>
      <c r="AC451" s="3">
        <v>0.67749999999999999</v>
      </c>
      <c r="AD451" s="3">
        <v>0.59330000000000005</v>
      </c>
      <c r="AE451" s="3">
        <v>0.53920000000000001</v>
      </c>
      <c r="AF451" s="3">
        <v>0.4874</v>
      </c>
      <c r="AG451" s="3">
        <v>0.57240000000000002</v>
      </c>
      <c r="AH451" s="3">
        <v>0.61099999999999999</v>
      </c>
      <c r="AI451" s="4">
        <v>996.31</v>
      </c>
      <c r="AJ451" s="3">
        <v>0.6079</v>
      </c>
      <c r="AK451" s="4">
        <v>1056.1199999999999</v>
      </c>
      <c r="AL451" s="3">
        <v>0.7631</v>
      </c>
      <c r="AM451" s="4">
        <v>1035.53</v>
      </c>
      <c r="AN451" s="3">
        <v>0.53239999999999998</v>
      </c>
      <c r="AO451" s="4">
        <v>1153.26</v>
      </c>
    </row>
    <row r="452" spans="1:41" x14ac:dyDescent="0.2">
      <c r="A452" s="1" t="s">
        <v>316</v>
      </c>
      <c r="B452" s="1" t="s">
        <v>317</v>
      </c>
      <c r="C452" s="1" t="s">
        <v>407</v>
      </c>
      <c r="D452" s="1" t="b">
        <v>0</v>
      </c>
      <c r="E452" s="1">
        <v>108</v>
      </c>
      <c r="F452" s="1">
        <v>12</v>
      </c>
      <c r="G452" s="1">
        <v>3160</v>
      </c>
      <c r="H452" s="1">
        <v>3712</v>
      </c>
      <c r="I452" s="1">
        <v>1420</v>
      </c>
      <c r="J452" s="1">
        <v>1027</v>
      </c>
      <c r="K452" s="2">
        <v>1.4</v>
      </c>
      <c r="L452" s="2">
        <v>1.2</v>
      </c>
      <c r="M452" s="1">
        <v>108</v>
      </c>
      <c r="N452" s="1">
        <v>1340</v>
      </c>
      <c r="O452" s="1">
        <v>697</v>
      </c>
      <c r="P452" s="2">
        <v>1.4</v>
      </c>
      <c r="Q452" s="2">
        <v>1.2</v>
      </c>
      <c r="R452" s="2">
        <v>1.3</v>
      </c>
      <c r="S452" s="2">
        <v>1.3</v>
      </c>
      <c r="T452" s="3">
        <v>0</v>
      </c>
      <c r="U452" s="1">
        <v>16</v>
      </c>
      <c r="V452" s="3">
        <v>0.4042</v>
      </c>
      <c r="W452" s="3">
        <v>0.4042</v>
      </c>
      <c r="Z452" s="1">
        <v>4</v>
      </c>
      <c r="AA452" s="4">
        <v>3412.38</v>
      </c>
      <c r="AB452" s="3">
        <v>0.53900000000000003</v>
      </c>
      <c r="AC452" s="3">
        <v>0.52010000000000001</v>
      </c>
      <c r="AD452" s="3">
        <v>0.49730000000000002</v>
      </c>
      <c r="AE452" s="3">
        <v>0.46820000000000001</v>
      </c>
      <c r="AF452" s="3">
        <v>0.53610000000000002</v>
      </c>
      <c r="AG452" s="3">
        <v>0.55910000000000004</v>
      </c>
      <c r="AH452" s="3">
        <v>0.54579999999999995</v>
      </c>
      <c r="AI452" s="4">
        <v>949.33</v>
      </c>
      <c r="AJ452" s="3">
        <v>0.5484</v>
      </c>
      <c r="AK452" s="4">
        <v>1020.81</v>
      </c>
      <c r="AL452" s="3">
        <v>0.54790000000000005</v>
      </c>
      <c r="AM452" s="4">
        <v>929.38</v>
      </c>
      <c r="AN452" s="3">
        <v>0.43369999999999997</v>
      </c>
      <c r="AO452" s="4">
        <v>939.46</v>
      </c>
    </row>
    <row r="453" spans="1:41" x14ac:dyDescent="0.2">
      <c r="A453" s="1" t="s">
        <v>318</v>
      </c>
      <c r="B453" s="1" t="s">
        <v>319</v>
      </c>
      <c r="C453" s="1" t="s">
        <v>410</v>
      </c>
      <c r="D453" s="1" t="b">
        <v>0</v>
      </c>
      <c r="E453" s="1">
        <v>28</v>
      </c>
      <c r="F453" s="1">
        <v>1</v>
      </c>
      <c r="G453" s="1">
        <v>10034</v>
      </c>
      <c r="H453" s="1">
        <v>7803</v>
      </c>
      <c r="I453" s="1">
        <v>4599</v>
      </c>
      <c r="J453" s="1">
        <v>3890</v>
      </c>
      <c r="K453" s="2">
        <v>5.0999999999999996</v>
      </c>
      <c r="L453" s="2">
        <v>4</v>
      </c>
      <c r="M453" s="1">
        <v>28</v>
      </c>
      <c r="N453" s="1">
        <v>4397</v>
      </c>
      <c r="O453" s="1">
        <v>3409</v>
      </c>
      <c r="P453" s="2">
        <v>5.0999999999999996</v>
      </c>
      <c r="Q453" s="2">
        <v>4</v>
      </c>
      <c r="R453" s="2">
        <v>4</v>
      </c>
      <c r="S453" s="2">
        <v>3.2</v>
      </c>
      <c r="T453" s="3">
        <v>0</v>
      </c>
      <c r="U453" s="1">
        <v>35</v>
      </c>
      <c r="V453" s="3">
        <v>1.3262</v>
      </c>
      <c r="W453" s="3">
        <v>1.4246000000000001</v>
      </c>
      <c r="Z453" s="1">
        <v>14</v>
      </c>
      <c r="AA453" s="4">
        <v>21205.95</v>
      </c>
      <c r="AB453" s="3">
        <v>1.1052</v>
      </c>
      <c r="AC453" s="3">
        <v>1.3</v>
      </c>
      <c r="AD453" s="3">
        <v>1.2442</v>
      </c>
      <c r="AE453" s="3">
        <v>1.3786</v>
      </c>
      <c r="AF453" s="3">
        <v>0.89790000000000003</v>
      </c>
      <c r="AG453" s="3">
        <v>1.3669</v>
      </c>
      <c r="AH453" s="3">
        <v>1.2571000000000001</v>
      </c>
      <c r="AI453" s="4">
        <v>993.87</v>
      </c>
      <c r="AJ453" s="3">
        <v>0.76180000000000003</v>
      </c>
      <c r="AK453" s="4">
        <v>827.19</v>
      </c>
      <c r="AL453" s="3">
        <v>1.3793</v>
      </c>
      <c r="AM453" s="4">
        <v>1207.55</v>
      </c>
      <c r="AN453" s="3">
        <v>1.5286999999999999</v>
      </c>
      <c r="AO453" s="4">
        <v>1345.26</v>
      </c>
    </row>
    <row r="454" spans="1:41" x14ac:dyDescent="0.2">
      <c r="A454" s="1" t="s">
        <v>320</v>
      </c>
      <c r="B454" s="1" t="s">
        <v>321</v>
      </c>
      <c r="C454" s="1" t="s">
        <v>410</v>
      </c>
      <c r="D454" s="1" t="b">
        <v>0</v>
      </c>
      <c r="E454" s="1">
        <v>10</v>
      </c>
      <c r="F454" s="1">
        <v>0</v>
      </c>
      <c r="G454" s="1">
        <v>3880</v>
      </c>
      <c r="H454" s="1">
        <v>1996</v>
      </c>
      <c r="I454" s="1">
        <v>2283</v>
      </c>
      <c r="J454" s="1">
        <v>1108</v>
      </c>
      <c r="K454" s="2">
        <v>2.5</v>
      </c>
      <c r="L454" s="2">
        <v>1.3</v>
      </c>
      <c r="M454" s="1">
        <v>10</v>
      </c>
      <c r="N454" s="1">
        <v>2283</v>
      </c>
      <c r="O454" s="1">
        <v>1108</v>
      </c>
      <c r="P454" s="2">
        <v>2.5</v>
      </c>
      <c r="Q454" s="2">
        <v>1.3</v>
      </c>
      <c r="R454" s="2">
        <v>2.2000000000000002</v>
      </c>
      <c r="S454" s="2">
        <v>2.1</v>
      </c>
      <c r="T454" s="3">
        <v>0</v>
      </c>
      <c r="U454" s="1">
        <v>14</v>
      </c>
      <c r="V454" s="3">
        <v>0.68859999999999999</v>
      </c>
      <c r="W454" s="3">
        <v>0.70989999999999998</v>
      </c>
      <c r="Z454" s="1">
        <v>8</v>
      </c>
      <c r="AA454" s="4">
        <v>6830.79</v>
      </c>
      <c r="AB454" s="3">
        <v>0.48070000000000002</v>
      </c>
      <c r="AC454" s="3">
        <v>0.68540000000000001</v>
      </c>
      <c r="AD454" s="3">
        <v>0.58399999999999996</v>
      </c>
      <c r="AE454" s="3">
        <v>0.73450000000000004</v>
      </c>
      <c r="AF454" s="3">
        <v>0.74760000000000004</v>
      </c>
      <c r="AG454" s="3">
        <v>0.72040000000000004</v>
      </c>
      <c r="AH454" s="3">
        <v>0.66210000000000002</v>
      </c>
      <c r="AI454" s="4">
        <v>822.58</v>
      </c>
      <c r="AJ454" s="3">
        <v>0.88849999999999996</v>
      </c>
      <c r="AK454" s="4">
        <v>701.65</v>
      </c>
      <c r="AL454" s="3">
        <v>0.76819999999999999</v>
      </c>
      <c r="AM454" s="4">
        <v>947.68</v>
      </c>
      <c r="AN454" s="3">
        <v>0.76180000000000003</v>
      </c>
      <c r="AO454" s="4">
        <v>1021.54</v>
      </c>
    </row>
    <row r="455" spans="1:41" x14ac:dyDescent="0.2">
      <c r="A455" s="1" t="s">
        <v>322</v>
      </c>
      <c r="B455" s="1" t="s">
        <v>323</v>
      </c>
      <c r="C455" s="1" t="s">
        <v>410</v>
      </c>
      <c r="D455" s="1" t="b">
        <v>0</v>
      </c>
      <c r="E455" s="1">
        <v>21</v>
      </c>
      <c r="F455" s="1">
        <v>0</v>
      </c>
      <c r="G455" s="1">
        <v>17136</v>
      </c>
      <c r="H455" s="1">
        <v>14203</v>
      </c>
      <c r="I455" s="1">
        <v>5102</v>
      </c>
      <c r="J455" s="1">
        <v>3322</v>
      </c>
      <c r="K455" s="2">
        <v>6.6</v>
      </c>
      <c r="L455" s="2">
        <v>4.8</v>
      </c>
      <c r="M455" s="1">
        <v>21</v>
      </c>
      <c r="N455" s="1">
        <v>5017</v>
      </c>
      <c r="O455" s="1">
        <v>3138</v>
      </c>
      <c r="P455" s="2">
        <v>6.6</v>
      </c>
      <c r="Q455" s="2">
        <v>4.8</v>
      </c>
      <c r="R455" s="2">
        <v>4.7</v>
      </c>
      <c r="S455" s="2">
        <v>2.2999999999999998</v>
      </c>
      <c r="T455" s="3">
        <v>0</v>
      </c>
      <c r="U455" s="1">
        <v>23</v>
      </c>
      <c r="V455" s="3">
        <v>1.5132000000000001</v>
      </c>
      <c r="W455" s="3">
        <v>1.2677</v>
      </c>
      <c r="Z455" s="1">
        <v>16</v>
      </c>
      <c r="AA455" s="4">
        <v>19823.5</v>
      </c>
      <c r="AB455" s="3">
        <v>1.4055</v>
      </c>
      <c r="AC455" s="3">
        <v>1.5522</v>
      </c>
      <c r="AD455" s="3">
        <v>1.51</v>
      </c>
      <c r="AE455" s="3">
        <v>1.6458999999999999</v>
      </c>
      <c r="AF455" s="3">
        <v>1.6749000000000001</v>
      </c>
      <c r="AG455" s="3">
        <v>1.1014999999999999</v>
      </c>
      <c r="AH455" s="3">
        <v>1.3028999999999999</v>
      </c>
      <c r="AI455" s="4">
        <v>1307.4100000000001</v>
      </c>
      <c r="AJ455" s="3">
        <v>1.2585</v>
      </c>
      <c r="AK455" s="4">
        <v>1366.52</v>
      </c>
      <c r="AL455" s="3">
        <v>1.2987</v>
      </c>
      <c r="AM455" s="4">
        <v>1409.87</v>
      </c>
      <c r="AN455" s="3">
        <v>1.3604000000000001</v>
      </c>
      <c r="AO455" s="4">
        <v>1665.6</v>
      </c>
    </row>
    <row r="456" spans="1:41" x14ac:dyDescent="0.2">
      <c r="A456" s="1" t="s">
        <v>324</v>
      </c>
      <c r="B456" s="1" t="s">
        <v>325</v>
      </c>
      <c r="C456" s="1" t="s">
        <v>407</v>
      </c>
      <c r="D456" s="1" t="b">
        <v>0</v>
      </c>
      <c r="E456" s="1">
        <v>16</v>
      </c>
      <c r="F456" s="1">
        <v>0</v>
      </c>
      <c r="G456" s="1">
        <v>4447</v>
      </c>
      <c r="H456" s="1">
        <v>2174</v>
      </c>
      <c r="I456" s="1">
        <v>1729</v>
      </c>
      <c r="J456" s="1">
        <v>626</v>
      </c>
      <c r="K456" s="2">
        <v>2.1</v>
      </c>
      <c r="L456" s="2">
        <v>1.4</v>
      </c>
      <c r="M456" s="1">
        <v>16</v>
      </c>
      <c r="N456" s="1">
        <v>1703</v>
      </c>
      <c r="O456" s="1">
        <v>563</v>
      </c>
      <c r="P456" s="2">
        <v>2.1</v>
      </c>
      <c r="Q456" s="2">
        <v>1.4</v>
      </c>
      <c r="R456" s="2">
        <v>1.9</v>
      </c>
      <c r="S456" s="2">
        <v>1.9</v>
      </c>
      <c r="T456" s="3">
        <v>0</v>
      </c>
      <c r="U456" s="1">
        <v>6</v>
      </c>
      <c r="V456" s="3">
        <v>0.51359999999999995</v>
      </c>
      <c r="W456" s="3">
        <v>0.51359999999999995</v>
      </c>
      <c r="Z456" s="1">
        <v>5</v>
      </c>
      <c r="AA456" s="4">
        <v>2943.44</v>
      </c>
      <c r="AB456" s="3">
        <v>0.46079999999999999</v>
      </c>
      <c r="AC456" s="3">
        <v>0.4657</v>
      </c>
      <c r="AD456" s="3">
        <v>0.39329999999999998</v>
      </c>
      <c r="AE456" s="3">
        <v>0.35420000000000001</v>
      </c>
      <c r="AF456" s="3">
        <v>1.0022</v>
      </c>
      <c r="AG456" s="3">
        <v>0.68510000000000004</v>
      </c>
      <c r="AH456" s="3">
        <v>0.47820000000000001</v>
      </c>
      <c r="AI456" s="4">
        <v>779.76</v>
      </c>
      <c r="AJ456" s="3">
        <v>0.56220000000000003</v>
      </c>
      <c r="AK456" s="4">
        <v>771.1</v>
      </c>
      <c r="AL456" s="3">
        <v>0.61699999999999999</v>
      </c>
      <c r="AM456" s="4">
        <v>761.15</v>
      </c>
      <c r="AN456" s="3">
        <v>0.55110000000000003</v>
      </c>
      <c r="AO456" s="4">
        <v>816.79</v>
      </c>
    </row>
    <row r="457" spans="1:41" x14ac:dyDescent="0.2">
      <c r="A457" s="1" t="s">
        <v>326</v>
      </c>
      <c r="B457" s="1" t="s">
        <v>925</v>
      </c>
      <c r="D457" s="1" t="b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2">
        <v>0</v>
      </c>
      <c r="L457" s="2">
        <v>0</v>
      </c>
      <c r="M457" s="1">
        <v>0</v>
      </c>
      <c r="N457" s="1">
        <v>0</v>
      </c>
      <c r="O457" s="1">
        <v>0</v>
      </c>
      <c r="P457" s="2">
        <v>0</v>
      </c>
      <c r="Q457" s="2">
        <v>0</v>
      </c>
      <c r="R457" s="2">
        <v>0</v>
      </c>
      <c r="S457" s="2">
        <v>0</v>
      </c>
      <c r="T457" s="3">
        <v>0</v>
      </c>
      <c r="U457" s="1">
        <v>0</v>
      </c>
      <c r="V457" s="3">
        <v>0</v>
      </c>
      <c r="W457" s="3">
        <v>0</v>
      </c>
      <c r="Z457" s="1">
        <v>0</v>
      </c>
      <c r="AA457" s="4">
        <v>0</v>
      </c>
      <c r="AB457" s="3">
        <v>0</v>
      </c>
      <c r="AC457" s="3">
        <v>2.7073999999999998</v>
      </c>
      <c r="AD457" s="3">
        <v>2.7338</v>
      </c>
      <c r="AE457" s="3">
        <v>0.44979999999999998</v>
      </c>
      <c r="AF457" s="3">
        <v>3.7324999999999999</v>
      </c>
      <c r="AG457" s="3">
        <v>1.6512</v>
      </c>
      <c r="AH457" s="3">
        <v>3.0769000000000002</v>
      </c>
      <c r="AI457" s="4">
        <v>2169.63</v>
      </c>
      <c r="AJ457" s="3">
        <v>0</v>
      </c>
      <c r="AK457" s="4">
        <v>0</v>
      </c>
      <c r="AL457" s="3">
        <v>0</v>
      </c>
      <c r="AM457" s="4">
        <v>0</v>
      </c>
      <c r="AN457" s="3">
        <v>0</v>
      </c>
      <c r="AO457" s="4">
        <v>0</v>
      </c>
    </row>
    <row r="458" spans="1:41" x14ac:dyDescent="0.2">
      <c r="A458" s="1" t="s">
        <v>327</v>
      </c>
      <c r="B458" s="1" t="s">
        <v>925</v>
      </c>
      <c r="D458" s="1" t="b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2">
        <v>0</v>
      </c>
      <c r="L458" s="2">
        <v>0</v>
      </c>
      <c r="M458" s="1">
        <v>0</v>
      </c>
      <c r="N458" s="1">
        <v>0</v>
      </c>
      <c r="O458" s="1">
        <v>0</v>
      </c>
      <c r="P458" s="2">
        <v>0</v>
      </c>
      <c r="Q458" s="2">
        <v>0</v>
      </c>
      <c r="R458" s="2">
        <v>0</v>
      </c>
      <c r="S458" s="2">
        <v>0</v>
      </c>
      <c r="T458" s="3">
        <v>0</v>
      </c>
      <c r="U458" s="1">
        <v>0</v>
      </c>
      <c r="V458" s="3">
        <v>0</v>
      </c>
      <c r="W458" s="3">
        <v>0</v>
      </c>
      <c r="Z458" s="1">
        <v>0</v>
      </c>
      <c r="AA458" s="4">
        <v>0</v>
      </c>
      <c r="AB458" s="3">
        <v>0</v>
      </c>
      <c r="AC458" s="3">
        <v>3.2827999999999999</v>
      </c>
      <c r="AD458" s="3">
        <v>2.1023000000000001</v>
      </c>
      <c r="AE458" s="3">
        <v>3.1349</v>
      </c>
      <c r="AF458" s="3">
        <v>3.2185000000000001</v>
      </c>
      <c r="AG458" s="3">
        <v>1.2677</v>
      </c>
      <c r="AH458" s="3">
        <v>2.8052000000000001</v>
      </c>
      <c r="AI458" s="4">
        <v>2927.51</v>
      </c>
      <c r="AJ458" s="3">
        <v>0</v>
      </c>
      <c r="AK458" s="4">
        <v>0</v>
      </c>
      <c r="AL458" s="3">
        <v>0</v>
      </c>
      <c r="AM458" s="4">
        <v>0</v>
      </c>
      <c r="AN458" s="3">
        <v>0</v>
      </c>
      <c r="AO458" s="4">
        <v>0</v>
      </c>
    </row>
    <row r="459" spans="1:41" x14ac:dyDescent="0.2">
      <c r="A459" s="1" t="s">
        <v>328</v>
      </c>
      <c r="B459" s="1" t="s">
        <v>925</v>
      </c>
      <c r="D459" s="1" t="b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2">
        <v>0</v>
      </c>
      <c r="L459" s="2">
        <v>0</v>
      </c>
      <c r="M459" s="1">
        <v>0</v>
      </c>
      <c r="N459" s="1">
        <v>0</v>
      </c>
      <c r="O459" s="1">
        <v>0</v>
      </c>
      <c r="P459" s="2">
        <v>0</v>
      </c>
      <c r="Q459" s="2">
        <v>0</v>
      </c>
      <c r="R459" s="2">
        <v>0</v>
      </c>
      <c r="S459" s="2">
        <v>0</v>
      </c>
      <c r="T459" s="3">
        <v>0</v>
      </c>
      <c r="U459" s="1">
        <v>0</v>
      </c>
      <c r="V459" s="3">
        <v>0</v>
      </c>
      <c r="W459" s="3">
        <v>0</v>
      </c>
      <c r="Z459" s="1">
        <v>0</v>
      </c>
      <c r="AA459" s="4">
        <v>0</v>
      </c>
      <c r="AB459" s="3">
        <v>0</v>
      </c>
      <c r="AC459" s="3">
        <v>7.0056000000000003</v>
      </c>
      <c r="AD459" s="3">
        <v>4.7225999999999999</v>
      </c>
      <c r="AE459" s="3">
        <v>6.4351000000000003</v>
      </c>
      <c r="AF459" s="3">
        <v>6.6139999999999999</v>
      </c>
      <c r="AG459" s="3">
        <v>5.9950000000000001</v>
      </c>
      <c r="AH459" s="3">
        <v>6.4935</v>
      </c>
      <c r="AI459" s="4">
        <v>1783.32</v>
      </c>
      <c r="AJ459" s="3">
        <v>0</v>
      </c>
      <c r="AK459" s="4">
        <v>0</v>
      </c>
      <c r="AL459" s="3">
        <v>0</v>
      </c>
      <c r="AM459" s="4">
        <v>0</v>
      </c>
      <c r="AN459" s="3">
        <v>0</v>
      </c>
      <c r="AO459" s="4">
        <v>0</v>
      </c>
    </row>
    <row r="460" spans="1:41" x14ac:dyDescent="0.2">
      <c r="A460" s="1" t="s">
        <v>329</v>
      </c>
      <c r="B460" s="1" t="s">
        <v>925</v>
      </c>
      <c r="D460" s="1" t="b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2">
        <v>0</v>
      </c>
      <c r="L460" s="2">
        <v>0</v>
      </c>
      <c r="M460" s="1">
        <v>0</v>
      </c>
      <c r="N460" s="1">
        <v>0</v>
      </c>
      <c r="O460" s="1">
        <v>0</v>
      </c>
      <c r="P460" s="2">
        <v>0</v>
      </c>
      <c r="Q460" s="2">
        <v>0</v>
      </c>
      <c r="R460" s="2">
        <v>0</v>
      </c>
      <c r="S460" s="2">
        <v>0</v>
      </c>
      <c r="T460" s="3">
        <v>0</v>
      </c>
      <c r="U460" s="1">
        <v>0</v>
      </c>
      <c r="V460" s="3">
        <v>0</v>
      </c>
      <c r="W460" s="3">
        <v>0</v>
      </c>
      <c r="Z460" s="1">
        <v>0</v>
      </c>
      <c r="AA460" s="4">
        <v>0</v>
      </c>
      <c r="AB460" s="3">
        <v>0</v>
      </c>
      <c r="AC460" s="3">
        <v>1.0139</v>
      </c>
      <c r="AD460" s="3">
        <v>2.5947</v>
      </c>
      <c r="AE460" s="3">
        <v>3.1743000000000001</v>
      </c>
      <c r="AF460" s="3">
        <v>3.7351000000000001</v>
      </c>
      <c r="AG460" s="3">
        <v>0.77010000000000001</v>
      </c>
      <c r="AH460" s="3">
        <v>2.1095999999999999</v>
      </c>
      <c r="AI460" s="4">
        <v>1100.79</v>
      </c>
      <c r="AJ460" s="3">
        <v>0</v>
      </c>
      <c r="AK460" s="4">
        <v>0</v>
      </c>
      <c r="AL460" s="3">
        <v>0</v>
      </c>
      <c r="AM460" s="4">
        <v>0</v>
      </c>
      <c r="AN460" s="3">
        <v>0</v>
      </c>
      <c r="AO460" s="4">
        <v>0</v>
      </c>
    </row>
    <row r="461" spans="1:41" x14ac:dyDescent="0.2">
      <c r="A461" s="1" t="s">
        <v>330</v>
      </c>
      <c r="B461" s="1" t="s">
        <v>925</v>
      </c>
      <c r="D461" s="1" t="b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2">
        <v>0</v>
      </c>
      <c r="L461" s="2">
        <v>0</v>
      </c>
      <c r="M461" s="1">
        <v>0</v>
      </c>
      <c r="N461" s="1">
        <v>0</v>
      </c>
      <c r="O461" s="1">
        <v>0</v>
      </c>
      <c r="P461" s="2">
        <v>0</v>
      </c>
      <c r="Q461" s="2">
        <v>0</v>
      </c>
      <c r="R461" s="2">
        <v>0</v>
      </c>
      <c r="S461" s="2">
        <v>0</v>
      </c>
      <c r="T461" s="3">
        <v>0</v>
      </c>
      <c r="U461" s="1">
        <v>0</v>
      </c>
      <c r="V461" s="3">
        <v>0</v>
      </c>
      <c r="W461" s="3">
        <v>0</v>
      </c>
      <c r="Z461" s="1">
        <v>0</v>
      </c>
      <c r="AA461" s="4">
        <v>0</v>
      </c>
      <c r="AB461" s="3">
        <v>0</v>
      </c>
      <c r="AC461" s="3">
        <v>1.2673000000000001</v>
      </c>
      <c r="AD461" s="3">
        <v>0.81120000000000003</v>
      </c>
      <c r="AE461" s="3">
        <v>1.3376999999999999</v>
      </c>
      <c r="AF461" s="3">
        <v>1.4018999999999999</v>
      </c>
      <c r="AG461" s="3">
        <v>1.4552</v>
      </c>
      <c r="AH461" s="3">
        <v>1.3167</v>
      </c>
      <c r="AI461" s="4">
        <v>1108.1500000000001</v>
      </c>
      <c r="AJ461" s="3">
        <v>0</v>
      </c>
      <c r="AK461" s="4">
        <v>0</v>
      </c>
      <c r="AL461" s="3">
        <v>0</v>
      </c>
      <c r="AM461" s="4">
        <v>0</v>
      </c>
      <c r="AN461" s="3">
        <v>0</v>
      </c>
      <c r="AO461" s="4">
        <v>0</v>
      </c>
    </row>
    <row r="462" spans="1:41" x14ac:dyDescent="0.2">
      <c r="A462" s="1" t="s">
        <v>331</v>
      </c>
      <c r="B462" s="1" t="s">
        <v>332</v>
      </c>
      <c r="C462" s="1" t="s">
        <v>407</v>
      </c>
      <c r="D462" s="1" t="b">
        <v>0</v>
      </c>
      <c r="E462" s="1">
        <v>19</v>
      </c>
      <c r="F462" s="1">
        <v>1</v>
      </c>
      <c r="G462" s="1">
        <v>16306</v>
      </c>
      <c r="H462" s="1">
        <v>16904</v>
      </c>
      <c r="I462" s="1">
        <v>6444</v>
      </c>
      <c r="J462" s="1">
        <v>7807</v>
      </c>
      <c r="K462" s="2">
        <v>5.4</v>
      </c>
      <c r="L462" s="2">
        <v>9.4</v>
      </c>
      <c r="M462" s="1">
        <v>19</v>
      </c>
      <c r="N462" s="1">
        <v>5809</v>
      </c>
      <c r="O462" s="1">
        <v>5800</v>
      </c>
      <c r="P462" s="2">
        <v>5.4</v>
      </c>
      <c r="Q462" s="2">
        <v>9.4</v>
      </c>
      <c r="R462" s="2">
        <v>2.5</v>
      </c>
      <c r="S462" s="2">
        <v>2.5</v>
      </c>
      <c r="T462" s="3">
        <v>0</v>
      </c>
      <c r="U462" s="1">
        <v>59</v>
      </c>
      <c r="V462" s="3">
        <v>1.752</v>
      </c>
      <c r="W462" s="3">
        <v>1.752</v>
      </c>
      <c r="Z462" s="1">
        <v>24</v>
      </c>
      <c r="AA462" s="4">
        <v>21589.58</v>
      </c>
      <c r="AB462" s="3">
        <v>1.1691</v>
      </c>
      <c r="AC462" s="3">
        <v>2.2742</v>
      </c>
      <c r="AD462" s="3">
        <v>3.1595</v>
      </c>
      <c r="AE462" s="3">
        <v>1.7156</v>
      </c>
      <c r="AF462" s="3">
        <v>1.9818</v>
      </c>
      <c r="AG462" s="3">
        <v>9.9823000000000004</v>
      </c>
      <c r="AH462" s="3">
        <v>12.4701</v>
      </c>
      <c r="AI462" s="4">
        <v>1301.3800000000001</v>
      </c>
      <c r="AJ462" s="3">
        <v>6.2717000000000001</v>
      </c>
      <c r="AK462" s="4">
        <v>2095.39</v>
      </c>
      <c r="AL462" s="3">
        <v>2.7783000000000002</v>
      </c>
      <c r="AM462" s="4">
        <v>1795.31</v>
      </c>
      <c r="AN462" s="3">
        <v>1.8801000000000001</v>
      </c>
      <c r="AO462" s="4">
        <v>2117.7399999999998</v>
      </c>
    </row>
    <row r="463" spans="1:41" x14ac:dyDescent="0.2">
      <c r="A463" s="1" t="s">
        <v>333</v>
      </c>
      <c r="B463" s="1" t="s">
        <v>334</v>
      </c>
      <c r="C463" s="1" t="s">
        <v>407</v>
      </c>
      <c r="D463" s="1" t="b">
        <v>0</v>
      </c>
      <c r="E463" s="1">
        <v>154</v>
      </c>
      <c r="F463" s="1">
        <v>13</v>
      </c>
      <c r="G463" s="1">
        <v>24399</v>
      </c>
      <c r="H463" s="1">
        <v>19597</v>
      </c>
      <c r="I463" s="1">
        <v>12803</v>
      </c>
      <c r="J463" s="1">
        <v>10418</v>
      </c>
      <c r="K463" s="2">
        <v>20</v>
      </c>
      <c r="L463" s="2">
        <v>16</v>
      </c>
      <c r="M463" s="1">
        <v>154</v>
      </c>
      <c r="N463" s="1">
        <v>12288</v>
      </c>
      <c r="O463" s="1">
        <v>8662</v>
      </c>
      <c r="P463" s="2">
        <v>20</v>
      </c>
      <c r="Q463" s="2">
        <v>16</v>
      </c>
      <c r="R463" s="2">
        <v>15.3</v>
      </c>
      <c r="S463" s="2">
        <v>15.3</v>
      </c>
      <c r="T463" s="3">
        <v>0</v>
      </c>
      <c r="U463" s="1">
        <v>29</v>
      </c>
      <c r="V463" s="3">
        <v>3.7061000000000002</v>
      </c>
      <c r="W463" s="3">
        <v>3.7061000000000002</v>
      </c>
      <c r="Z463" s="1">
        <v>51</v>
      </c>
      <c r="AA463" s="4">
        <v>33013.919999999998</v>
      </c>
      <c r="AB463" s="3">
        <v>4.5308999999999999</v>
      </c>
      <c r="AC463" s="3">
        <v>4.2214</v>
      </c>
      <c r="AD463" s="3">
        <v>4.5387000000000004</v>
      </c>
      <c r="AE463" s="3">
        <v>6.3718000000000004</v>
      </c>
      <c r="AF463" s="3">
        <v>5.0739999999999998</v>
      </c>
      <c r="AG463" s="3">
        <v>4.4682000000000004</v>
      </c>
      <c r="AH463" s="3">
        <v>4.2043999999999997</v>
      </c>
      <c r="AI463" s="4">
        <v>756.5</v>
      </c>
      <c r="AJ463" s="3">
        <v>4.7560000000000002</v>
      </c>
      <c r="AK463" s="4">
        <v>831.82</v>
      </c>
      <c r="AL463" s="3">
        <v>4.2855999999999996</v>
      </c>
      <c r="AM463" s="4">
        <v>755.27</v>
      </c>
      <c r="AN463" s="3">
        <v>3.9769999999999999</v>
      </c>
      <c r="AO463" s="4">
        <v>731.98</v>
      </c>
    </row>
    <row r="464" spans="1:41" x14ac:dyDescent="0.2">
      <c r="A464" s="1" t="s">
        <v>335</v>
      </c>
      <c r="B464" s="1" t="s">
        <v>336</v>
      </c>
      <c r="C464" s="1" t="s">
        <v>407</v>
      </c>
      <c r="D464" s="1" t="b">
        <v>0</v>
      </c>
      <c r="E464" s="1">
        <v>24</v>
      </c>
      <c r="F464" s="1">
        <v>2</v>
      </c>
      <c r="G464" s="1">
        <v>4912</v>
      </c>
      <c r="H464" s="1">
        <v>4039</v>
      </c>
      <c r="I464" s="1">
        <v>2518</v>
      </c>
      <c r="J464" s="1">
        <v>1709</v>
      </c>
      <c r="K464" s="2">
        <v>3.5</v>
      </c>
      <c r="L464" s="2">
        <v>3.3</v>
      </c>
      <c r="M464" s="1">
        <v>24</v>
      </c>
      <c r="N464" s="1">
        <v>2476</v>
      </c>
      <c r="O464" s="1">
        <v>1550</v>
      </c>
      <c r="P464" s="2">
        <v>3.5</v>
      </c>
      <c r="Q464" s="2">
        <v>3.3</v>
      </c>
      <c r="R464" s="2">
        <v>2.6</v>
      </c>
      <c r="S464" s="2">
        <v>2.6</v>
      </c>
      <c r="T464" s="3">
        <v>0</v>
      </c>
      <c r="U464" s="1">
        <v>23</v>
      </c>
      <c r="V464" s="3">
        <v>0.74680000000000002</v>
      </c>
      <c r="W464" s="3">
        <v>0.74850000000000005</v>
      </c>
      <c r="Z464" s="1">
        <v>10</v>
      </c>
      <c r="AA464" s="4">
        <v>5833.46</v>
      </c>
      <c r="AB464" s="3">
        <v>0.97729999999999995</v>
      </c>
      <c r="AC464" s="3">
        <v>1.1556</v>
      </c>
      <c r="AD464" s="3">
        <v>1.0186999999999999</v>
      </c>
      <c r="AE464" s="3">
        <v>1.0371999999999999</v>
      </c>
      <c r="AF464" s="3">
        <v>1.0553999999999999</v>
      </c>
      <c r="AG464" s="3">
        <v>1.1056999999999999</v>
      </c>
      <c r="AH464" s="3">
        <v>1.028</v>
      </c>
      <c r="AI464" s="4">
        <v>724.88</v>
      </c>
      <c r="AJ464" s="3">
        <v>1.0153000000000001</v>
      </c>
      <c r="AK464" s="4">
        <v>734.96</v>
      </c>
      <c r="AL464" s="3">
        <v>1.0450999999999999</v>
      </c>
      <c r="AM464" s="4">
        <v>810.4</v>
      </c>
      <c r="AN464" s="3">
        <v>0.80320000000000003</v>
      </c>
      <c r="AO464" s="4">
        <v>869.93</v>
      </c>
    </row>
    <row r="465" spans="1:41" x14ac:dyDescent="0.2">
      <c r="A465" s="1" t="s">
        <v>337</v>
      </c>
      <c r="B465" s="1" t="s">
        <v>338</v>
      </c>
      <c r="C465" s="1" t="s">
        <v>410</v>
      </c>
      <c r="D465" s="1" t="b">
        <v>0</v>
      </c>
      <c r="E465" s="1">
        <v>11</v>
      </c>
      <c r="F465" s="1">
        <v>0</v>
      </c>
      <c r="G465" s="1">
        <v>4542</v>
      </c>
      <c r="H465" s="1">
        <v>4287</v>
      </c>
      <c r="I465" s="1">
        <v>2128</v>
      </c>
      <c r="J465" s="1">
        <v>1718</v>
      </c>
      <c r="K465" s="2">
        <v>2.4</v>
      </c>
      <c r="L465" s="2">
        <v>1.7</v>
      </c>
      <c r="M465" s="1">
        <v>11</v>
      </c>
      <c r="N465" s="1">
        <v>2117</v>
      </c>
      <c r="O465" s="1">
        <v>1666</v>
      </c>
      <c r="P465" s="2">
        <v>2.4</v>
      </c>
      <c r="Q465" s="2">
        <v>1.7</v>
      </c>
      <c r="R465" s="2">
        <v>1.9</v>
      </c>
      <c r="S465" s="2">
        <v>2.6</v>
      </c>
      <c r="T465" s="3">
        <v>0</v>
      </c>
      <c r="U465" s="1">
        <v>36</v>
      </c>
      <c r="V465" s="3">
        <v>0.63849999999999996</v>
      </c>
      <c r="W465" s="3">
        <v>0.74850000000000005</v>
      </c>
      <c r="Z465" s="1">
        <v>13</v>
      </c>
      <c r="AA465" s="4">
        <v>7252.59</v>
      </c>
      <c r="AB465" s="3">
        <v>0.56430000000000002</v>
      </c>
      <c r="AC465" s="3">
        <v>0.63980000000000004</v>
      </c>
      <c r="AD465" s="3">
        <v>0.49309999999999998</v>
      </c>
      <c r="AE465" s="3">
        <v>0.57950000000000002</v>
      </c>
      <c r="AF465" s="3">
        <v>0.58989999999999998</v>
      </c>
      <c r="AG465" s="3">
        <v>0.7278</v>
      </c>
      <c r="AH465" s="3">
        <v>0.72260000000000002</v>
      </c>
      <c r="AI465" s="4">
        <v>785.53</v>
      </c>
      <c r="AJ465" s="3">
        <v>0.7319</v>
      </c>
      <c r="AK465" s="4">
        <v>829.27</v>
      </c>
      <c r="AL465" s="3">
        <v>0.71079999999999999</v>
      </c>
      <c r="AM465" s="4">
        <v>771.64</v>
      </c>
      <c r="AN465" s="3">
        <v>0.80320000000000003</v>
      </c>
      <c r="AO465" s="4">
        <v>869.93</v>
      </c>
    </row>
    <row r="466" spans="1:41" x14ac:dyDescent="0.2">
      <c r="A466" s="1" t="s">
        <v>339</v>
      </c>
      <c r="B466" s="1" t="s">
        <v>340</v>
      </c>
      <c r="C466" s="1" t="s">
        <v>410</v>
      </c>
      <c r="D466" s="1" t="b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2">
        <v>0</v>
      </c>
      <c r="L466" s="2">
        <v>0</v>
      </c>
      <c r="M466" s="1">
        <v>0</v>
      </c>
      <c r="N466" s="1">
        <v>0</v>
      </c>
      <c r="O466" s="1">
        <v>0</v>
      </c>
      <c r="P466" s="2">
        <v>0</v>
      </c>
      <c r="Q466" s="2">
        <v>0</v>
      </c>
      <c r="R466" s="2">
        <v>0</v>
      </c>
      <c r="S466" s="2">
        <v>7.3</v>
      </c>
      <c r="T466" s="3">
        <v>0</v>
      </c>
      <c r="U466" s="1">
        <v>999</v>
      </c>
      <c r="V466" s="3">
        <v>0</v>
      </c>
      <c r="W466" s="3">
        <v>1.2535000000000001</v>
      </c>
      <c r="Z466" s="1">
        <v>51</v>
      </c>
      <c r="AA466" s="4">
        <v>15232.61</v>
      </c>
      <c r="AB466" s="3">
        <v>0.6875</v>
      </c>
      <c r="AC466" s="3">
        <v>0.54649999999999999</v>
      </c>
      <c r="AD466" s="3">
        <v>0.45579999999999998</v>
      </c>
      <c r="AE466" s="3">
        <v>0.80430000000000001</v>
      </c>
      <c r="AF466" s="3">
        <v>0.82099999999999995</v>
      </c>
      <c r="AG466" s="3">
        <v>0.4924</v>
      </c>
      <c r="AH466" s="3">
        <v>0.64590000000000003</v>
      </c>
      <c r="AI466" s="4">
        <v>842.58</v>
      </c>
      <c r="AJ466" s="3">
        <v>0.6532</v>
      </c>
      <c r="AK466" s="4">
        <v>851.12</v>
      </c>
      <c r="AL466" s="3">
        <v>1.6741999999999999</v>
      </c>
      <c r="AM466" s="4">
        <v>649.11</v>
      </c>
      <c r="AN466" s="3">
        <v>1.3451</v>
      </c>
      <c r="AO466" s="4">
        <v>518.88</v>
      </c>
    </row>
    <row r="467" spans="1:41" x14ac:dyDescent="0.2">
      <c r="A467" s="1" t="s">
        <v>341</v>
      </c>
      <c r="B467" s="1" t="s">
        <v>342</v>
      </c>
      <c r="C467" s="1" t="s">
        <v>410</v>
      </c>
      <c r="D467" s="1" t="b">
        <v>0</v>
      </c>
      <c r="E467" s="1">
        <v>3</v>
      </c>
      <c r="F467" s="1">
        <v>0</v>
      </c>
      <c r="G467" s="1">
        <v>2833</v>
      </c>
      <c r="H467" s="1">
        <v>2296</v>
      </c>
      <c r="I467" s="1">
        <v>1317</v>
      </c>
      <c r="J467" s="1">
        <v>689</v>
      </c>
      <c r="K467" s="2">
        <v>2</v>
      </c>
      <c r="L467" s="2">
        <v>2.2000000000000002</v>
      </c>
      <c r="M467" s="1">
        <v>3</v>
      </c>
      <c r="N467" s="1">
        <v>1317</v>
      </c>
      <c r="O467" s="1">
        <v>689</v>
      </c>
      <c r="P467" s="2">
        <v>2</v>
      </c>
      <c r="Q467" s="2">
        <v>2.2000000000000002</v>
      </c>
      <c r="R467" s="2">
        <v>1.7</v>
      </c>
      <c r="S467" s="2">
        <v>6.9</v>
      </c>
      <c r="T467" s="3">
        <v>0</v>
      </c>
      <c r="U467" s="1">
        <v>999</v>
      </c>
      <c r="V467" s="3">
        <v>0.3972</v>
      </c>
      <c r="W467" s="3">
        <v>1.2104999999999999</v>
      </c>
      <c r="Z467" s="1">
        <v>46</v>
      </c>
      <c r="AA467" s="4">
        <v>13819.84</v>
      </c>
      <c r="AB467" s="3">
        <v>1.1012999999999999</v>
      </c>
      <c r="AC467" s="3">
        <v>0.83879999999999999</v>
      </c>
      <c r="AD467" s="3">
        <v>1.0148999999999999</v>
      </c>
      <c r="AE467" s="3">
        <v>1.0383</v>
      </c>
      <c r="AF467" s="3">
        <v>1.0564</v>
      </c>
      <c r="AG467" s="3">
        <v>0.94440000000000002</v>
      </c>
      <c r="AH467" s="3">
        <v>0.83099999999999996</v>
      </c>
      <c r="AI467" s="4">
        <v>802.99</v>
      </c>
      <c r="AJ467" s="3">
        <v>0.83099999999999996</v>
      </c>
      <c r="AK467" s="4">
        <v>802.07</v>
      </c>
      <c r="AL467" s="3">
        <v>1.3835</v>
      </c>
      <c r="AM467" s="4">
        <v>528.85</v>
      </c>
      <c r="AN467" s="3">
        <v>1.2989999999999999</v>
      </c>
      <c r="AO467" s="4">
        <v>530.14</v>
      </c>
    </row>
    <row r="468" spans="1:41" x14ac:dyDescent="0.2">
      <c r="A468" s="1" t="s">
        <v>343</v>
      </c>
      <c r="B468" s="1" t="s">
        <v>344</v>
      </c>
      <c r="C468" s="1" t="s">
        <v>410</v>
      </c>
      <c r="D468" s="1" t="b">
        <v>0</v>
      </c>
      <c r="E468" s="1">
        <v>18</v>
      </c>
      <c r="F468" s="1">
        <v>0</v>
      </c>
      <c r="G468" s="1">
        <v>5764</v>
      </c>
      <c r="H468" s="1">
        <v>9921</v>
      </c>
      <c r="I468" s="1">
        <v>2753</v>
      </c>
      <c r="J468" s="1">
        <v>5088</v>
      </c>
      <c r="K468" s="2">
        <v>4.2</v>
      </c>
      <c r="L468" s="2">
        <v>6.7</v>
      </c>
      <c r="M468" s="1">
        <v>17</v>
      </c>
      <c r="N468" s="1">
        <v>2346</v>
      </c>
      <c r="O468" s="1">
        <v>3253</v>
      </c>
      <c r="P468" s="2">
        <v>4.4000000000000004</v>
      </c>
      <c r="Q468" s="2">
        <v>6.9</v>
      </c>
      <c r="R468" s="2">
        <v>2.4</v>
      </c>
      <c r="S468" s="2">
        <v>2.4</v>
      </c>
      <c r="T468" s="3">
        <v>0</v>
      </c>
      <c r="U468" s="1">
        <v>113</v>
      </c>
      <c r="V468" s="3">
        <v>0.70760000000000001</v>
      </c>
      <c r="W468" s="3">
        <v>0.88680000000000003</v>
      </c>
      <c r="Z468" s="1">
        <v>15</v>
      </c>
      <c r="AA468" s="4">
        <v>13418.46</v>
      </c>
      <c r="AB468" s="3">
        <v>0.50960000000000005</v>
      </c>
      <c r="AC468" s="3">
        <v>0.43240000000000001</v>
      </c>
      <c r="AD468" s="3">
        <v>0.46600000000000003</v>
      </c>
      <c r="AE468" s="3">
        <v>0.44529999999999997</v>
      </c>
      <c r="AF468" s="3">
        <v>0.45300000000000001</v>
      </c>
      <c r="AG468" s="3">
        <v>0.57040000000000002</v>
      </c>
      <c r="AH468" s="3">
        <v>0.51570000000000005</v>
      </c>
      <c r="AI468" s="4">
        <v>708.14</v>
      </c>
      <c r="AJ468" s="3">
        <v>0.43440000000000001</v>
      </c>
      <c r="AK468" s="4">
        <v>707.53</v>
      </c>
      <c r="AL468" s="3">
        <v>0.55169999999999997</v>
      </c>
      <c r="AM468" s="4">
        <v>748.66</v>
      </c>
      <c r="AN468" s="3">
        <v>0.9516</v>
      </c>
      <c r="AO468" s="4">
        <v>1116.54</v>
      </c>
    </row>
    <row r="469" spans="1:41" x14ac:dyDescent="0.2">
      <c r="A469" s="1" t="s">
        <v>345</v>
      </c>
      <c r="B469" s="1" t="s">
        <v>346</v>
      </c>
      <c r="C469" s="1" t="s">
        <v>407</v>
      </c>
      <c r="D469" s="1" t="b">
        <v>0</v>
      </c>
      <c r="E469" s="1">
        <v>122</v>
      </c>
      <c r="F469" s="1">
        <v>3</v>
      </c>
      <c r="G469" s="1">
        <v>24609</v>
      </c>
      <c r="H469" s="1">
        <v>31817</v>
      </c>
      <c r="I469" s="1">
        <v>8708</v>
      </c>
      <c r="J469" s="1">
        <v>8905</v>
      </c>
      <c r="K469" s="2">
        <v>8.3000000000000007</v>
      </c>
      <c r="L469" s="2">
        <v>9.5</v>
      </c>
      <c r="M469" s="1">
        <v>122</v>
      </c>
      <c r="N469" s="1">
        <v>8152</v>
      </c>
      <c r="O469" s="1">
        <v>7121</v>
      </c>
      <c r="P469" s="2">
        <v>8.3000000000000007</v>
      </c>
      <c r="Q469" s="2">
        <v>9.5</v>
      </c>
      <c r="R469" s="2">
        <v>4.8</v>
      </c>
      <c r="S469" s="2">
        <v>4.8</v>
      </c>
      <c r="T469" s="3">
        <v>0</v>
      </c>
      <c r="U469" s="1">
        <v>45</v>
      </c>
      <c r="V469" s="3">
        <v>2.4586999999999999</v>
      </c>
      <c r="W469" s="3">
        <v>2.4586999999999999</v>
      </c>
      <c r="Z469" s="1">
        <v>27</v>
      </c>
      <c r="AA469" s="4">
        <v>25983.7</v>
      </c>
      <c r="AB469" s="3">
        <v>2.6907999999999999</v>
      </c>
      <c r="AC469" s="3">
        <v>2.6476999999999999</v>
      </c>
      <c r="AD469" s="3">
        <v>3.1133000000000002</v>
      </c>
      <c r="AE469" s="3">
        <v>2.6158999999999999</v>
      </c>
      <c r="AF469" s="3">
        <v>3.3136000000000001</v>
      </c>
      <c r="AG469" s="3">
        <v>3.5165999999999999</v>
      </c>
      <c r="AH469" s="3">
        <v>3.5186999999999999</v>
      </c>
      <c r="AI469" s="4">
        <v>1700.05</v>
      </c>
      <c r="AJ469" s="3">
        <v>3.4906999999999999</v>
      </c>
      <c r="AK469" s="4">
        <v>1568.41</v>
      </c>
      <c r="AL469" s="3">
        <v>3.1381999999999999</v>
      </c>
      <c r="AM469" s="4">
        <v>1577.24</v>
      </c>
      <c r="AN469" s="3">
        <v>2.6383999999999999</v>
      </c>
      <c r="AO469" s="4">
        <v>1547.86</v>
      </c>
    </row>
    <row r="470" spans="1:41" x14ac:dyDescent="0.2">
      <c r="A470" s="1" t="s">
        <v>347</v>
      </c>
      <c r="B470" s="1" t="s">
        <v>348</v>
      </c>
      <c r="D470" s="1" t="b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2">
        <v>0</v>
      </c>
      <c r="L470" s="2">
        <v>0</v>
      </c>
      <c r="M470" s="1">
        <v>0</v>
      </c>
      <c r="N470" s="1">
        <v>0</v>
      </c>
      <c r="O470" s="1">
        <v>0</v>
      </c>
      <c r="P470" s="2">
        <v>0</v>
      </c>
      <c r="Q470" s="2">
        <v>0</v>
      </c>
      <c r="R470" s="2">
        <v>0</v>
      </c>
      <c r="S470" s="2">
        <v>0</v>
      </c>
      <c r="T470" s="3">
        <v>0</v>
      </c>
      <c r="U470" s="1">
        <v>0</v>
      </c>
      <c r="V470" s="3">
        <v>0</v>
      </c>
      <c r="W470" s="3">
        <v>0</v>
      </c>
      <c r="Z470" s="1">
        <v>0</v>
      </c>
      <c r="AA470" s="4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4">
        <v>0</v>
      </c>
      <c r="AJ470" s="3">
        <v>0</v>
      </c>
      <c r="AK470" s="4">
        <v>0</v>
      </c>
      <c r="AL470" s="3">
        <v>0</v>
      </c>
      <c r="AM470" s="4">
        <v>0</v>
      </c>
      <c r="AN470" s="3">
        <v>0</v>
      </c>
      <c r="AO470" s="4">
        <v>0</v>
      </c>
    </row>
    <row r="471" spans="1:41" x14ac:dyDescent="0.2">
      <c r="A471" s="1" t="s">
        <v>349</v>
      </c>
      <c r="B471" s="1" t="s">
        <v>350</v>
      </c>
      <c r="D471" s="1" t="b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2">
        <v>0</v>
      </c>
      <c r="L471" s="2">
        <v>0</v>
      </c>
      <c r="M471" s="1">
        <v>0</v>
      </c>
      <c r="N471" s="1">
        <v>0</v>
      </c>
      <c r="O471" s="1">
        <v>0</v>
      </c>
      <c r="P471" s="2">
        <v>0</v>
      </c>
      <c r="Q471" s="2">
        <v>0</v>
      </c>
      <c r="R471" s="2">
        <v>0</v>
      </c>
      <c r="S471" s="2">
        <v>0</v>
      </c>
      <c r="T471" s="3">
        <v>0</v>
      </c>
      <c r="U471" s="1">
        <v>0</v>
      </c>
      <c r="V471" s="3">
        <v>0</v>
      </c>
      <c r="W471" s="3">
        <v>0</v>
      </c>
      <c r="Z471" s="1">
        <v>0</v>
      </c>
      <c r="AA471" s="4">
        <v>0</v>
      </c>
      <c r="AB471" s="3">
        <v>0</v>
      </c>
      <c r="AC471" s="3">
        <v>0</v>
      </c>
      <c r="AD471" s="3">
        <v>0</v>
      </c>
      <c r="AE471" s="3">
        <v>0</v>
      </c>
      <c r="AF471" s="3">
        <v>0</v>
      </c>
      <c r="AG471" s="3">
        <v>1.2630999999999999</v>
      </c>
      <c r="AH471" s="3">
        <v>0</v>
      </c>
      <c r="AI471" s="4">
        <v>0</v>
      </c>
      <c r="AJ471" s="3">
        <v>0</v>
      </c>
      <c r="AK471" s="4">
        <v>0</v>
      </c>
      <c r="AL471" s="3">
        <v>0</v>
      </c>
      <c r="AM471" s="4">
        <v>0</v>
      </c>
      <c r="AN471" s="3">
        <v>0</v>
      </c>
      <c r="AO471" s="4">
        <v>0</v>
      </c>
    </row>
    <row r="472" spans="1:41" x14ac:dyDescent="0.2">
      <c r="A472" s="1" t="s">
        <v>351</v>
      </c>
      <c r="B472" s="1" t="s">
        <v>352</v>
      </c>
      <c r="C472" s="1" t="s">
        <v>407</v>
      </c>
      <c r="D472" s="1" t="b">
        <v>0</v>
      </c>
      <c r="E472" s="1">
        <v>5</v>
      </c>
      <c r="F472" s="1">
        <v>1</v>
      </c>
      <c r="G472" s="1">
        <v>34783</v>
      </c>
      <c r="H472" s="1">
        <v>11695</v>
      </c>
      <c r="I472" s="1">
        <v>11863</v>
      </c>
      <c r="J472" s="1">
        <v>2567</v>
      </c>
      <c r="K472" s="2">
        <v>6</v>
      </c>
      <c r="L472" s="2">
        <v>1.9</v>
      </c>
      <c r="M472" s="1">
        <v>5</v>
      </c>
      <c r="N472" s="1">
        <v>11863</v>
      </c>
      <c r="O472" s="1">
        <v>2567</v>
      </c>
      <c r="P472" s="2">
        <v>6</v>
      </c>
      <c r="Q472" s="2">
        <v>1.9</v>
      </c>
      <c r="R472" s="2">
        <v>5.7</v>
      </c>
      <c r="S472" s="2">
        <v>5.7</v>
      </c>
      <c r="T472" s="3">
        <v>0</v>
      </c>
      <c r="U472" s="1">
        <v>3</v>
      </c>
      <c r="V472" s="3">
        <v>3.5779999999999998</v>
      </c>
      <c r="W472" s="3">
        <v>3.5779999999999998</v>
      </c>
      <c r="Z472" s="1">
        <v>10</v>
      </c>
      <c r="AA472" s="4">
        <v>16842.98</v>
      </c>
      <c r="AB472" s="3">
        <v>5.6757</v>
      </c>
      <c r="AC472" s="3">
        <v>4.4184000000000001</v>
      </c>
      <c r="AD472" s="3">
        <v>3.9828999999999999</v>
      </c>
      <c r="AE472" s="3">
        <v>3.7315</v>
      </c>
      <c r="AF472" s="3">
        <v>3.7972000000000001</v>
      </c>
      <c r="AG472" s="3">
        <v>5.9625000000000004</v>
      </c>
      <c r="AH472" s="3">
        <v>6.2317</v>
      </c>
      <c r="AI472" s="4">
        <v>1806.5</v>
      </c>
      <c r="AJ472" s="3">
        <v>6.1090999999999998</v>
      </c>
      <c r="AK472" s="4">
        <v>1768.92</v>
      </c>
      <c r="AL472" s="3">
        <v>6.2229000000000001</v>
      </c>
      <c r="AM472" s="4">
        <v>2598.3000000000002</v>
      </c>
      <c r="AN472" s="3">
        <v>3.8395999999999999</v>
      </c>
      <c r="AO472" s="4">
        <v>1896.9</v>
      </c>
    </row>
    <row r="473" spans="1:41" x14ac:dyDescent="0.2">
      <c r="A473" s="1" t="s">
        <v>353</v>
      </c>
      <c r="B473" s="1" t="s">
        <v>925</v>
      </c>
      <c r="D473" s="1" t="b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2">
        <v>0</v>
      </c>
      <c r="L473" s="2">
        <v>0</v>
      </c>
      <c r="M473" s="1">
        <v>0</v>
      </c>
      <c r="N473" s="1">
        <v>0</v>
      </c>
      <c r="O473" s="1">
        <v>0</v>
      </c>
      <c r="P473" s="2">
        <v>0</v>
      </c>
      <c r="Q473" s="2">
        <v>0</v>
      </c>
      <c r="R473" s="2">
        <v>0</v>
      </c>
      <c r="S473" s="2">
        <v>0</v>
      </c>
      <c r="T473" s="3">
        <v>0</v>
      </c>
      <c r="U473" s="1">
        <v>0</v>
      </c>
      <c r="V473" s="3">
        <v>0</v>
      </c>
      <c r="W473" s="3">
        <v>0</v>
      </c>
      <c r="Z473" s="1">
        <v>0</v>
      </c>
      <c r="AA473" s="4">
        <v>0</v>
      </c>
      <c r="AB473" s="3">
        <v>21.514600000000002</v>
      </c>
      <c r="AC473" s="3">
        <v>18.290700000000001</v>
      </c>
      <c r="AD473" s="3">
        <v>14.692600000000001</v>
      </c>
      <c r="AE473" s="3">
        <v>21.705100000000002</v>
      </c>
      <c r="AF473" s="3">
        <v>20.0106</v>
      </c>
      <c r="AG473" s="3">
        <v>18.822199999999999</v>
      </c>
      <c r="AH473" s="3">
        <v>24.880700000000001</v>
      </c>
      <c r="AI473" s="4">
        <v>2750.58</v>
      </c>
      <c r="AJ473" s="3">
        <v>0</v>
      </c>
      <c r="AK473" s="4">
        <v>0</v>
      </c>
      <c r="AL473" s="3">
        <v>0</v>
      </c>
      <c r="AM473" s="4">
        <v>0</v>
      </c>
      <c r="AN473" s="3">
        <v>0</v>
      </c>
      <c r="AO473" s="4">
        <v>0</v>
      </c>
    </row>
    <row r="474" spans="1:41" x14ac:dyDescent="0.2">
      <c r="A474" s="1" t="s">
        <v>354</v>
      </c>
      <c r="B474" s="1" t="s">
        <v>355</v>
      </c>
      <c r="C474" s="1" t="s">
        <v>410</v>
      </c>
      <c r="D474" s="1" t="b">
        <v>0</v>
      </c>
      <c r="E474" s="1">
        <v>20</v>
      </c>
      <c r="F474" s="1">
        <v>0</v>
      </c>
      <c r="G474" s="1">
        <v>48404</v>
      </c>
      <c r="H474" s="1">
        <v>67098</v>
      </c>
      <c r="I474" s="1">
        <v>15111</v>
      </c>
      <c r="J474" s="1">
        <v>16476</v>
      </c>
      <c r="K474" s="2">
        <v>14.4</v>
      </c>
      <c r="L474" s="2">
        <v>15.4</v>
      </c>
      <c r="M474" s="1">
        <v>20</v>
      </c>
      <c r="N474" s="1">
        <v>14296</v>
      </c>
      <c r="O474" s="1">
        <v>14331</v>
      </c>
      <c r="P474" s="2">
        <v>14.4</v>
      </c>
      <c r="Q474" s="2">
        <v>15.4</v>
      </c>
      <c r="R474" s="2">
        <v>6.9</v>
      </c>
      <c r="S474" s="2">
        <v>8.4</v>
      </c>
      <c r="T474" s="3">
        <v>0</v>
      </c>
      <c r="U474" s="1">
        <v>59</v>
      </c>
      <c r="V474" s="3">
        <v>4.3117999999999999</v>
      </c>
      <c r="W474" s="3">
        <v>6.8647</v>
      </c>
      <c r="Z474" s="1">
        <v>43</v>
      </c>
      <c r="AA474" s="4">
        <v>78893.05</v>
      </c>
      <c r="AB474" s="3">
        <v>2.8650000000000002</v>
      </c>
      <c r="AC474" s="3">
        <v>6.8343999999999996</v>
      </c>
      <c r="AD474" s="3">
        <v>6.0246000000000004</v>
      </c>
      <c r="AE474" s="3">
        <v>7.2369000000000003</v>
      </c>
      <c r="AF474" s="3">
        <v>7.3644999999999996</v>
      </c>
      <c r="AG474" s="3">
        <v>7.1978999999999997</v>
      </c>
      <c r="AH474" s="3">
        <v>6.3224</v>
      </c>
      <c r="AI474" s="4">
        <v>1895.99</v>
      </c>
      <c r="AJ474" s="3">
        <v>6.0427</v>
      </c>
      <c r="AK474" s="4">
        <v>1920.4</v>
      </c>
      <c r="AL474" s="3">
        <v>7.7279999999999998</v>
      </c>
      <c r="AM474" s="4">
        <v>2279.7600000000002</v>
      </c>
      <c r="AN474" s="3">
        <v>7.3665000000000003</v>
      </c>
      <c r="AO474" s="4">
        <v>2469.5300000000002</v>
      </c>
    </row>
    <row r="475" spans="1:41" x14ac:dyDescent="0.2">
      <c r="A475" s="1" t="s">
        <v>356</v>
      </c>
      <c r="B475" s="1" t="s">
        <v>925</v>
      </c>
      <c r="D475" s="1" t="b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2">
        <v>0</v>
      </c>
      <c r="L475" s="2">
        <v>0</v>
      </c>
      <c r="M475" s="1">
        <v>0</v>
      </c>
      <c r="N475" s="1">
        <v>0</v>
      </c>
      <c r="O475" s="1">
        <v>0</v>
      </c>
      <c r="P475" s="2">
        <v>0</v>
      </c>
      <c r="Q475" s="2">
        <v>0</v>
      </c>
      <c r="R475" s="2">
        <v>0</v>
      </c>
      <c r="S475" s="2">
        <v>0</v>
      </c>
      <c r="T475" s="3">
        <v>0</v>
      </c>
      <c r="U475" s="1">
        <v>0</v>
      </c>
      <c r="V475" s="3">
        <v>0</v>
      </c>
      <c r="W475" s="3">
        <v>0</v>
      </c>
      <c r="Z475" s="1">
        <v>0</v>
      </c>
      <c r="AA475" s="4">
        <v>0</v>
      </c>
      <c r="AB475" s="3">
        <v>17.049600000000002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0</v>
      </c>
      <c r="AI475" s="4">
        <v>0</v>
      </c>
      <c r="AJ475" s="3">
        <v>0</v>
      </c>
      <c r="AK475" s="4">
        <v>0</v>
      </c>
      <c r="AL475" s="3">
        <v>0</v>
      </c>
      <c r="AM475" s="4">
        <v>0</v>
      </c>
      <c r="AN475" s="3">
        <v>0</v>
      </c>
      <c r="AO475" s="4">
        <v>0</v>
      </c>
    </row>
    <row r="476" spans="1:41" x14ac:dyDescent="0.2">
      <c r="A476" s="1" t="s">
        <v>357</v>
      </c>
      <c r="B476" s="1" t="s">
        <v>358</v>
      </c>
      <c r="C476" s="1" t="s">
        <v>407</v>
      </c>
      <c r="D476" s="1" t="b">
        <v>0</v>
      </c>
      <c r="E476" s="1">
        <v>169</v>
      </c>
      <c r="F476" s="1">
        <v>17</v>
      </c>
      <c r="G476" s="1">
        <v>45834</v>
      </c>
      <c r="H476" s="1">
        <v>36506</v>
      </c>
      <c r="I476" s="1">
        <v>16182</v>
      </c>
      <c r="J476" s="1">
        <v>13264</v>
      </c>
      <c r="K476" s="2">
        <v>11.3</v>
      </c>
      <c r="L476" s="2">
        <v>8.6999999999999993</v>
      </c>
      <c r="M476" s="1">
        <v>169</v>
      </c>
      <c r="N476" s="1">
        <v>15822</v>
      </c>
      <c r="O476" s="1">
        <v>11621</v>
      </c>
      <c r="P476" s="2">
        <v>11.3</v>
      </c>
      <c r="Q476" s="2">
        <v>8.6999999999999993</v>
      </c>
      <c r="R476" s="2">
        <v>8.1</v>
      </c>
      <c r="S476" s="2">
        <v>8.1</v>
      </c>
      <c r="T476" s="3">
        <v>0</v>
      </c>
      <c r="U476" s="1">
        <v>32</v>
      </c>
      <c r="V476" s="3">
        <v>4.7720000000000002</v>
      </c>
      <c r="W476" s="3">
        <v>4.7720000000000002</v>
      </c>
      <c r="Z476" s="1">
        <v>28</v>
      </c>
      <c r="AA476" s="4">
        <v>41914.160000000003</v>
      </c>
      <c r="AB476" s="3">
        <v>4.3956999999999997</v>
      </c>
      <c r="AC476" s="3">
        <v>4.0766999999999998</v>
      </c>
      <c r="AD476" s="3">
        <v>5.6573000000000002</v>
      </c>
      <c r="AE476" s="3">
        <v>5.8521000000000001</v>
      </c>
      <c r="AF476" s="3">
        <v>5.1925999999999997</v>
      </c>
      <c r="AG476" s="3">
        <v>4.8038999999999996</v>
      </c>
      <c r="AH476" s="3">
        <v>4.5354000000000001</v>
      </c>
      <c r="AI476" s="4">
        <v>1577.71</v>
      </c>
      <c r="AJ476" s="3">
        <v>4.8483000000000001</v>
      </c>
      <c r="AK476" s="4">
        <v>1540.81</v>
      </c>
      <c r="AL476" s="3">
        <v>5.1017000000000001</v>
      </c>
      <c r="AM476" s="4">
        <v>1668.19</v>
      </c>
      <c r="AN476" s="3">
        <v>5.1208</v>
      </c>
      <c r="AO476" s="4">
        <v>1780.27</v>
      </c>
    </row>
    <row r="477" spans="1:41" x14ac:dyDescent="0.2">
      <c r="A477" s="1" t="s">
        <v>359</v>
      </c>
      <c r="B477" s="1" t="s">
        <v>360</v>
      </c>
      <c r="C477" s="1" t="s">
        <v>410</v>
      </c>
      <c r="D477" s="1" t="b">
        <v>0</v>
      </c>
      <c r="E477" s="1">
        <v>3</v>
      </c>
      <c r="F477" s="1">
        <v>0</v>
      </c>
      <c r="G477" s="1">
        <v>45314</v>
      </c>
      <c r="H477" s="1">
        <v>14726</v>
      </c>
      <c r="I477" s="1">
        <v>13506</v>
      </c>
      <c r="J477" s="1">
        <v>2279</v>
      </c>
      <c r="K477" s="2">
        <v>21</v>
      </c>
      <c r="L477" s="2">
        <v>9.3000000000000007</v>
      </c>
      <c r="M477" s="1">
        <v>3</v>
      </c>
      <c r="N477" s="1">
        <v>13506</v>
      </c>
      <c r="O477" s="1">
        <v>2279</v>
      </c>
      <c r="P477" s="2">
        <v>21</v>
      </c>
      <c r="Q477" s="2">
        <v>9.3000000000000007</v>
      </c>
      <c r="R477" s="2">
        <v>19.2</v>
      </c>
      <c r="S477" s="2">
        <v>7.4</v>
      </c>
      <c r="T477" s="3">
        <v>0</v>
      </c>
      <c r="U477" s="1">
        <v>999</v>
      </c>
      <c r="V477" s="3">
        <v>4.0735000000000001</v>
      </c>
      <c r="W477" s="3">
        <v>3.1246999999999998</v>
      </c>
      <c r="Z477" s="1">
        <v>25</v>
      </c>
      <c r="AA477" s="4">
        <v>27445.43</v>
      </c>
      <c r="AB477" s="3">
        <v>2.9685000000000001</v>
      </c>
      <c r="AC477" s="3">
        <v>2.8681000000000001</v>
      </c>
      <c r="AD477" s="3">
        <v>2.7280000000000002</v>
      </c>
      <c r="AE477" s="3">
        <v>4.0582000000000003</v>
      </c>
      <c r="AF477" s="3">
        <v>4.3093000000000004</v>
      </c>
      <c r="AG477" s="3">
        <v>3.4468000000000001</v>
      </c>
      <c r="AH477" s="3">
        <v>3.1063000000000001</v>
      </c>
      <c r="AI477" s="4">
        <v>910.6</v>
      </c>
      <c r="AJ477" s="3">
        <v>3.0497999999999998</v>
      </c>
      <c r="AK477" s="4">
        <v>893.01</v>
      </c>
      <c r="AL477" s="3">
        <v>3.2187000000000001</v>
      </c>
      <c r="AM477" s="4">
        <v>1078.46</v>
      </c>
      <c r="AN477" s="3">
        <v>3.3531</v>
      </c>
      <c r="AO477" s="4">
        <v>1275.99</v>
      </c>
    </row>
    <row r="478" spans="1:41" x14ac:dyDescent="0.2">
      <c r="A478" s="1" t="s">
        <v>361</v>
      </c>
      <c r="B478" s="1" t="s">
        <v>362</v>
      </c>
      <c r="C478" s="1" t="s">
        <v>410</v>
      </c>
      <c r="D478" s="1" t="b">
        <v>0</v>
      </c>
      <c r="E478" s="1">
        <v>46</v>
      </c>
      <c r="F478" s="1">
        <v>1</v>
      </c>
      <c r="G478" s="1">
        <v>27070</v>
      </c>
      <c r="H478" s="1">
        <v>45444</v>
      </c>
      <c r="I478" s="1">
        <v>9336</v>
      </c>
      <c r="J478" s="1">
        <v>12923</v>
      </c>
      <c r="K478" s="2">
        <v>10.199999999999999</v>
      </c>
      <c r="L478" s="2">
        <v>14</v>
      </c>
      <c r="M478" s="1">
        <v>46</v>
      </c>
      <c r="N478" s="1">
        <v>8347</v>
      </c>
      <c r="O478" s="1">
        <v>9167</v>
      </c>
      <c r="P478" s="2">
        <v>10.199999999999999</v>
      </c>
      <c r="Q478" s="2">
        <v>14</v>
      </c>
      <c r="R478" s="2">
        <v>5.5</v>
      </c>
      <c r="S478" s="2">
        <v>4</v>
      </c>
      <c r="T478" s="3">
        <v>0</v>
      </c>
      <c r="U478" s="1">
        <v>71</v>
      </c>
      <c r="V478" s="3">
        <v>2.5175000000000001</v>
      </c>
      <c r="W478" s="3">
        <v>2.3389000000000002</v>
      </c>
      <c r="Z478" s="1">
        <v>20</v>
      </c>
      <c r="AA478" s="4">
        <v>29940.52</v>
      </c>
      <c r="AB478" s="3">
        <v>0.89839999999999998</v>
      </c>
      <c r="AC478" s="3">
        <v>1.7188000000000001</v>
      </c>
      <c r="AD478" s="3">
        <v>1.5327</v>
      </c>
      <c r="AE478" s="3">
        <v>2.1314000000000002</v>
      </c>
      <c r="AF478" s="3">
        <v>1.875</v>
      </c>
      <c r="AG478" s="3">
        <v>2.3912</v>
      </c>
      <c r="AH478" s="3">
        <v>1.7137</v>
      </c>
      <c r="AI478" s="4">
        <v>1090.5</v>
      </c>
      <c r="AJ478" s="3">
        <v>1.9811000000000001</v>
      </c>
      <c r="AK478" s="4">
        <v>1229.23</v>
      </c>
      <c r="AL478" s="3">
        <v>2.2339000000000002</v>
      </c>
      <c r="AM478" s="4">
        <v>1165.92</v>
      </c>
      <c r="AN478" s="3">
        <v>2.5099</v>
      </c>
      <c r="AO478" s="4">
        <v>1766.97</v>
      </c>
    </row>
    <row r="479" spans="1:41" x14ac:dyDescent="0.2">
      <c r="A479" s="1" t="s">
        <v>363</v>
      </c>
      <c r="B479" s="1" t="s">
        <v>364</v>
      </c>
      <c r="C479" s="1" t="s">
        <v>407</v>
      </c>
      <c r="D479" s="1" t="b">
        <v>0</v>
      </c>
      <c r="E479" s="1">
        <v>78</v>
      </c>
      <c r="F479" s="1">
        <v>0</v>
      </c>
      <c r="G479" s="1">
        <v>25457</v>
      </c>
      <c r="H479" s="1">
        <v>17998</v>
      </c>
      <c r="I479" s="1">
        <v>9633</v>
      </c>
      <c r="J479" s="1">
        <v>6617</v>
      </c>
      <c r="K479" s="2">
        <v>7</v>
      </c>
      <c r="L479" s="2">
        <v>5.9</v>
      </c>
      <c r="M479" s="1">
        <v>78</v>
      </c>
      <c r="N479" s="1">
        <v>9317</v>
      </c>
      <c r="O479" s="1">
        <v>5578</v>
      </c>
      <c r="P479" s="2">
        <v>7</v>
      </c>
      <c r="Q479" s="2">
        <v>5.9</v>
      </c>
      <c r="R479" s="2">
        <v>4.9000000000000004</v>
      </c>
      <c r="S479" s="2">
        <v>4.9000000000000004</v>
      </c>
      <c r="T479" s="3">
        <v>0</v>
      </c>
      <c r="U479" s="1">
        <v>21</v>
      </c>
      <c r="V479" s="3">
        <v>2.8100999999999998</v>
      </c>
      <c r="W479" s="3">
        <v>2.8100999999999998</v>
      </c>
      <c r="Z479" s="1">
        <v>18</v>
      </c>
      <c r="AA479" s="4">
        <v>22469.98</v>
      </c>
      <c r="AB479" s="3">
        <v>2.7863000000000002</v>
      </c>
      <c r="AC479" s="3">
        <v>2.8574999999999999</v>
      </c>
      <c r="AD479" s="3">
        <v>2.6423000000000001</v>
      </c>
      <c r="AE479" s="3">
        <v>2.7987000000000002</v>
      </c>
      <c r="AF479" s="3">
        <v>3.0506000000000002</v>
      </c>
      <c r="AG479" s="3">
        <v>3.4470999999999998</v>
      </c>
      <c r="AH479" s="3">
        <v>2.9946999999999999</v>
      </c>
      <c r="AI479" s="4">
        <v>1446.88</v>
      </c>
      <c r="AJ479" s="3">
        <v>3.0289999999999999</v>
      </c>
      <c r="AK479" s="4">
        <v>1435.2</v>
      </c>
      <c r="AL479" s="3">
        <v>2.6305000000000001</v>
      </c>
      <c r="AM479" s="4">
        <v>1622.54</v>
      </c>
      <c r="AN479" s="3">
        <v>3.0154999999999998</v>
      </c>
      <c r="AO479" s="4">
        <v>1732.99</v>
      </c>
    </row>
    <row r="480" spans="1:41" x14ac:dyDescent="0.2">
      <c r="A480" s="1" t="s">
        <v>365</v>
      </c>
      <c r="B480" s="1" t="s">
        <v>366</v>
      </c>
      <c r="C480" s="1" t="s">
        <v>407</v>
      </c>
      <c r="D480" s="1" t="b">
        <v>0</v>
      </c>
      <c r="E480" s="1">
        <v>16</v>
      </c>
      <c r="F480" s="1">
        <v>0</v>
      </c>
      <c r="G480" s="1">
        <v>16458</v>
      </c>
      <c r="H480" s="1">
        <v>6855</v>
      </c>
      <c r="I480" s="1">
        <v>5012</v>
      </c>
      <c r="J480" s="1">
        <v>1903</v>
      </c>
      <c r="K480" s="2">
        <v>3.3</v>
      </c>
      <c r="L480" s="2">
        <v>1.7</v>
      </c>
      <c r="M480" s="1">
        <v>16</v>
      </c>
      <c r="N480" s="1">
        <v>4939</v>
      </c>
      <c r="O480" s="1">
        <v>1730</v>
      </c>
      <c r="P480" s="2">
        <v>3.3</v>
      </c>
      <c r="Q480" s="2">
        <v>1.7</v>
      </c>
      <c r="R480" s="2">
        <v>2.8</v>
      </c>
      <c r="S480" s="2">
        <v>2.8</v>
      </c>
      <c r="T480" s="3">
        <v>0</v>
      </c>
      <c r="U480" s="1">
        <v>7</v>
      </c>
      <c r="V480" s="3">
        <v>1.4896</v>
      </c>
      <c r="W480" s="3">
        <v>1.4896</v>
      </c>
      <c r="Z480" s="1">
        <v>7</v>
      </c>
      <c r="AA480" s="4">
        <v>8703.82</v>
      </c>
      <c r="AB480" s="3">
        <v>1.3208</v>
      </c>
      <c r="AC480" s="3">
        <v>1.7877000000000001</v>
      </c>
      <c r="AD480" s="3">
        <v>1.2279</v>
      </c>
      <c r="AE480" s="3">
        <v>1.85</v>
      </c>
      <c r="AF480" s="3">
        <v>2.4596</v>
      </c>
      <c r="AG480" s="3">
        <v>2.5526</v>
      </c>
      <c r="AH480" s="3">
        <v>1.6196999999999999</v>
      </c>
      <c r="AI480" s="4">
        <v>1509.21</v>
      </c>
      <c r="AJ480" s="3">
        <v>2.4836</v>
      </c>
      <c r="AK480" s="4">
        <v>1961.29</v>
      </c>
      <c r="AL480" s="3">
        <v>2.5956999999999999</v>
      </c>
      <c r="AM480" s="4">
        <v>2272.4899999999998</v>
      </c>
      <c r="AN480" s="3">
        <v>1.5985</v>
      </c>
      <c r="AO480" s="4">
        <v>1607.63</v>
      </c>
    </row>
    <row r="481" spans="1:41" x14ac:dyDescent="0.2">
      <c r="A481" s="1" t="s">
        <v>367</v>
      </c>
      <c r="B481" s="1" t="s">
        <v>368</v>
      </c>
      <c r="C481" s="1" t="s">
        <v>410</v>
      </c>
      <c r="D481" s="1" t="b">
        <v>0</v>
      </c>
      <c r="E481" s="1">
        <v>5</v>
      </c>
      <c r="F481" s="1">
        <v>0</v>
      </c>
      <c r="G481" s="1">
        <v>122591</v>
      </c>
      <c r="H481" s="1">
        <v>78054</v>
      </c>
      <c r="I481" s="1">
        <v>48443</v>
      </c>
      <c r="J481" s="1">
        <v>32751</v>
      </c>
      <c r="K481" s="2">
        <v>17</v>
      </c>
      <c r="L481" s="2">
        <v>14.6</v>
      </c>
      <c r="M481" s="1">
        <v>5</v>
      </c>
      <c r="N481" s="1">
        <v>48082</v>
      </c>
      <c r="O481" s="1">
        <v>32031</v>
      </c>
      <c r="P481" s="2">
        <v>17</v>
      </c>
      <c r="Q481" s="2">
        <v>14.6</v>
      </c>
      <c r="R481" s="2">
        <v>13.2</v>
      </c>
      <c r="S481" s="2">
        <v>14</v>
      </c>
      <c r="T481" s="3">
        <v>0</v>
      </c>
      <c r="U481" s="1">
        <v>26</v>
      </c>
      <c r="V481" s="3">
        <v>14.501799999999999</v>
      </c>
      <c r="W481" s="3">
        <v>17.668199999999999</v>
      </c>
      <c r="Z481" s="1">
        <v>56</v>
      </c>
      <c r="AA481" s="4">
        <v>143143.23000000001</v>
      </c>
      <c r="AB481" s="3">
        <v>15.2645</v>
      </c>
      <c r="AC481" s="3">
        <v>34.371600000000001</v>
      </c>
      <c r="AD481" s="3">
        <v>22.754000000000001</v>
      </c>
      <c r="AE481" s="3">
        <v>21.721</v>
      </c>
      <c r="AF481" s="3">
        <v>33.901200000000003</v>
      </c>
      <c r="AG481" s="3">
        <v>20.240500000000001</v>
      </c>
      <c r="AH481" s="3">
        <v>25.731400000000001</v>
      </c>
      <c r="AI481" s="4">
        <v>2970.5</v>
      </c>
      <c r="AJ481" s="3">
        <v>25.315000000000001</v>
      </c>
      <c r="AK481" s="4">
        <v>2919.07</v>
      </c>
      <c r="AL481" s="3">
        <v>23.3276</v>
      </c>
      <c r="AM481" s="4">
        <v>3768.52</v>
      </c>
      <c r="AN481" s="3">
        <v>18.959700000000002</v>
      </c>
      <c r="AO481" s="4">
        <v>3813.61</v>
      </c>
    </row>
    <row r="482" spans="1:41" x14ac:dyDescent="0.2">
      <c r="A482" s="1" t="s">
        <v>369</v>
      </c>
      <c r="B482" s="1" t="s">
        <v>370</v>
      </c>
      <c r="C482" s="1" t="s">
        <v>410</v>
      </c>
      <c r="D482" s="1" t="b">
        <v>0</v>
      </c>
      <c r="E482" s="1">
        <v>9</v>
      </c>
      <c r="F482" s="1">
        <v>0</v>
      </c>
      <c r="G482" s="1">
        <v>136524</v>
      </c>
      <c r="H482" s="1">
        <v>81366</v>
      </c>
      <c r="I482" s="1">
        <v>56367</v>
      </c>
      <c r="J482" s="1">
        <v>25411</v>
      </c>
      <c r="K482" s="2">
        <v>27.6</v>
      </c>
      <c r="L482" s="2">
        <v>10.4</v>
      </c>
      <c r="M482" s="1">
        <v>9</v>
      </c>
      <c r="N482" s="1">
        <v>56367</v>
      </c>
      <c r="O482" s="1">
        <v>25411</v>
      </c>
      <c r="P482" s="2">
        <v>27.6</v>
      </c>
      <c r="Q482" s="2">
        <v>10.4</v>
      </c>
      <c r="R482" s="2">
        <v>25.5</v>
      </c>
      <c r="S482" s="2">
        <v>23.3</v>
      </c>
      <c r="T482" s="3">
        <v>0</v>
      </c>
      <c r="U482" s="1">
        <v>12</v>
      </c>
      <c r="V482" s="3">
        <v>17.000699999999998</v>
      </c>
      <c r="W482" s="3">
        <v>19.522600000000001</v>
      </c>
      <c r="Z482" s="1">
        <v>58</v>
      </c>
      <c r="AA482" s="4">
        <v>162094.09</v>
      </c>
      <c r="AB482" s="3">
        <v>12.448499999999999</v>
      </c>
      <c r="AC482" s="3">
        <v>16.8278</v>
      </c>
      <c r="AD482" s="3">
        <v>11.799200000000001</v>
      </c>
      <c r="AE482" s="3">
        <v>13.6866</v>
      </c>
      <c r="AF482" s="3">
        <v>14.940200000000001</v>
      </c>
      <c r="AG482" s="3">
        <v>25.848800000000001</v>
      </c>
      <c r="AH482" s="3">
        <v>9.8331999999999997</v>
      </c>
      <c r="AI482" s="4">
        <v>1386.75</v>
      </c>
      <c r="AJ482" s="3">
        <v>11.3156</v>
      </c>
      <c r="AK482" s="4">
        <v>1459.82</v>
      </c>
      <c r="AL482" s="3">
        <v>16.186699999999998</v>
      </c>
      <c r="AM482" s="4">
        <v>1459.49</v>
      </c>
      <c r="AN482" s="3">
        <v>20.9497</v>
      </c>
      <c r="AO482" s="4">
        <v>2531.9499999999998</v>
      </c>
    </row>
    <row r="483" spans="1:41" x14ac:dyDescent="0.2">
      <c r="A483" s="1" t="s">
        <v>371</v>
      </c>
      <c r="B483" s="1" t="s">
        <v>372</v>
      </c>
      <c r="C483" s="1" t="s">
        <v>407</v>
      </c>
      <c r="D483" s="1" t="b">
        <v>0</v>
      </c>
      <c r="E483" s="1">
        <v>21</v>
      </c>
      <c r="F483" s="1">
        <v>0</v>
      </c>
      <c r="G483" s="1">
        <v>50677</v>
      </c>
      <c r="H483" s="1">
        <v>33784</v>
      </c>
      <c r="I483" s="1">
        <v>20155</v>
      </c>
      <c r="J483" s="1">
        <v>11086</v>
      </c>
      <c r="K483" s="2">
        <v>14.6</v>
      </c>
      <c r="L483" s="2">
        <v>9.9</v>
      </c>
      <c r="M483" s="1">
        <v>21</v>
      </c>
      <c r="N483" s="1">
        <v>20340</v>
      </c>
      <c r="O483" s="1">
        <v>11129</v>
      </c>
      <c r="P483" s="2">
        <v>14.6</v>
      </c>
      <c r="Q483" s="2">
        <v>9.9</v>
      </c>
      <c r="R483" s="2">
        <v>11.6</v>
      </c>
      <c r="S483" s="2">
        <v>11.6</v>
      </c>
      <c r="T483" s="3">
        <v>0</v>
      </c>
      <c r="U483" s="1">
        <v>18</v>
      </c>
      <c r="V483" s="3">
        <v>6.1346999999999996</v>
      </c>
      <c r="W483" s="3">
        <v>6.1346999999999996</v>
      </c>
      <c r="Z483" s="1">
        <v>34</v>
      </c>
      <c r="AA483" s="4">
        <v>41661.839999999997</v>
      </c>
      <c r="AB483" s="3">
        <v>3.1911</v>
      </c>
      <c r="AC483" s="3">
        <v>3.4969000000000001</v>
      </c>
      <c r="AD483" s="3">
        <v>6.3632999999999997</v>
      </c>
      <c r="AE483" s="3">
        <v>6.6589</v>
      </c>
      <c r="AF483" s="3">
        <v>6.7762000000000002</v>
      </c>
      <c r="AG483" s="3">
        <v>6.6105999999999998</v>
      </c>
      <c r="AH483" s="3">
        <v>5.4625000000000004</v>
      </c>
      <c r="AI483" s="4">
        <v>1370.35</v>
      </c>
      <c r="AJ483" s="3">
        <v>5.3402000000000003</v>
      </c>
      <c r="AK483" s="4">
        <v>1338.13</v>
      </c>
      <c r="AL483" s="3">
        <v>6.5808</v>
      </c>
      <c r="AM483" s="4">
        <v>1920.46</v>
      </c>
      <c r="AN483" s="3">
        <v>6.5831</v>
      </c>
      <c r="AO483" s="4">
        <v>1598.1</v>
      </c>
    </row>
    <row r="484" spans="1:41" x14ac:dyDescent="0.2">
      <c r="A484" s="1" t="s">
        <v>373</v>
      </c>
      <c r="B484" s="1" t="s">
        <v>374</v>
      </c>
      <c r="C484" s="1" t="s">
        <v>407</v>
      </c>
      <c r="D484" s="1" t="b">
        <v>0</v>
      </c>
      <c r="E484" s="1">
        <v>83</v>
      </c>
      <c r="F484" s="1">
        <v>7</v>
      </c>
      <c r="G484" s="1">
        <v>286065</v>
      </c>
      <c r="H484" s="1">
        <v>273355</v>
      </c>
      <c r="I484" s="1">
        <v>82782</v>
      </c>
      <c r="J484" s="1">
        <v>73666</v>
      </c>
      <c r="K484" s="2">
        <v>54.4</v>
      </c>
      <c r="L484" s="2">
        <v>49.4</v>
      </c>
      <c r="M484" s="1">
        <v>83</v>
      </c>
      <c r="N484" s="1">
        <v>77385</v>
      </c>
      <c r="O484" s="1">
        <v>57207</v>
      </c>
      <c r="P484" s="2">
        <v>54.4</v>
      </c>
      <c r="Q484" s="2">
        <v>49.4</v>
      </c>
      <c r="R484" s="2">
        <v>40.6</v>
      </c>
      <c r="S484" s="2">
        <v>40.6</v>
      </c>
      <c r="T484" s="3">
        <v>0</v>
      </c>
      <c r="U484" s="1">
        <v>32</v>
      </c>
      <c r="V484" s="3">
        <v>23.3398</v>
      </c>
      <c r="W484" s="3">
        <v>23.3398</v>
      </c>
      <c r="Z484" s="1">
        <v>150</v>
      </c>
      <c r="AA484" s="4">
        <v>225694.04</v>
      </c>
      <c r="AB484" s="3">
        <v>15.150600000000001</v>
      </c>
      <c r="AC484" s="3">
        <v>21.408300000000001</v>
      </c>
      <c r="AD484" s="3">
        <v>28.177299999999999</v>
      </c>
      <c r="AE484" s="3">
        <v>21.186</v>
      </c>
      <c r="AF484" s="3">
        <v>22.574000000000002</v>
      </c>
      <c r="AG484" s="3">
        <v>24.412800000000001</v>
      </c>
      <c r="AH484" s="3">
        <v>20.827500000000001</v>
      </c>
      <c r="AI484" s="4">
        <v>1703.42</v>
      </c>
      <c r="AJ484" s="3">
        <v>20.425599999999999</v>
      </c>
      <c r="AK484" s="4">
        <v>1786.21</v>
      </c>
      <c r="AL484" s="3">
        <v>24.965299999999999</v>
      </c>
      <c r="AM484" s="4">
        <v>1787.75</v>
      </c>
      <c r="AN484" s="3">
        <v>25.0459</v>
      </c>
      <c r="AO484" s="4">
        <v>1737.17</v>
      </c>
    </row>
    <row r="485" spans="1:41" x14ac:dyDescent="0.2">
      <c r="A485" s="1" t="s">
        <v>375</v>
      </c>
      <c r="B485" s="1" t="s">
        <v>376</v>
      </c>
      <c r="C485" s="1" t="s">
        <v>410</v>
      </c>
      <c r="D485" s="1" t="b">
        <v>0</v>
      </c>
      <c r="E485" s="1">
        <v>1</v>
      </c>
      <c r="F485" s="1">
        <v>0</v>
      </c>
      <c r="G485" s="1">
        <v>43270</v>
      </c>
      <c r="H485" s="1">
        <v>0</v>
      </c>
      <c r="I485" s="1">
        <v>14974</v>
      </c>
      <c r="J485" s="1">
        <v>0</v>
      </c>
      <c r="K485" s="2">
        <v>1</v>
      </c>
      <c r="L485" s="2">
        <v>0</v>
      </c>
      <c r="M485" s="1">
        <v>1</v>
      </c>
      <c r="N485" s="1">
        <v>14974</v>
      </c>
      <c r="O485" s="1">
        <v>0</v>
      </c>
      <c r="P485" s="2">
        <v>1</v>
      </c>
      <c r="Q485" s="2">
        <v>0</v>
      </c>
      <c r="R485" s="2">
        <v>1</v>
      </c>
      <c r="S485" s="2">
        <v>8.6999999999999993</v>
      </c>
      <c r="T485" s="3">
        <v>0</v>
      </c>
      <c r="U485" s="1">
        <v>999</v>
      </c>
      <c r="V485" s="3">
        <v>4.5163000000000002</v>
      </c>
      <c r="W485" s="3">
        <v>9.5164000000000009</v>
      </c>
      <c r="Z485" s="1">
        <v>44</v>
      </c>
      <c r="AA485" s="4">
        <v>85253.37</v>
      </c>
      <c r="AB485" s="3">
        <v>6.8971999999999998</v>
      </c>
      <c r="AC485" s="3">
        <v>10.4162</v>
      </c>
      <c r="AD485" s="3">
        <v>13.3514</v>
      </c>
      <c r="AE485" s="3">
        <v>10.7058</v>
      </c>
      <c r="AF485" s="3">
        <v>10.894399999999999</v>
      </c>
      <c r="AG485" s="3">
        <v>9.2279999999999998</v>
      </c>
      <c r="AH485" s="3">
        <v>11.0678</v>
      </c>
      <c r="AI485" s="4">
        <v>2649.16</v>
      </c>
      <c r="AJ485" s="3">
        <v>10.3592</v>
      </c>
      <c r="AK485" s="4">
        <v>2783.1</v>
      </c>
      <c r="AL485" s="3">
        <v>12.797700000000001</v>
      </c>
      <c r="AM485" s="4">
        <v>3618.02</v>
      </c>
      <c r="AN485" s="3">
        <v>10.212</v>
      </c>
      <c r="AO485" s="4">
        <v>3305.4</v>
      </c>
    </row>
    <row r="486" spans="1:41" x14ac:dyDescent="0.2">
      <c r="A486" s="1" t="s">
        <v>377</v>
      </c>
      <c r="B486" s="1" t="s">
        <v>378</v>
      </c>
      <c r="C486" s="1" t="s">
        <v>410</v>
      </c>
      <c r="D486" s="1" t="b">
        <v>0</v>
      </c>
      <c r="E486" s="1">
        <v>10</v>
      </c>
      <c r="F486" s="1">
        <v>0</v>
      </c>
      <c r="G486" s="1">
        <v>142832</v>
      </c>
      <c r="H486" s="1">
        <v>82473</v>
      </c>
      <c r="I486" s="1">
        <v>40763</v>
      </c>
      <c r="J486" s="1">
        <v>23641</v>
      </c>
      <c r="K486" s="2">
        <v>23.6</v>
      </c>
      <c r="L486" s="2">
        <v>12.2</v>
      </c>
      <c r="M486" s="1">
        <v>10</v>
      </c>
      <c r="N486" s="1">
        <v>42248</v>
      </c>
      <c r="O486" s="1">
        <v>25901</v>
      </c>
      <c r="P486" s="2">
        <v>23.6</v>
      </c>
      <c r="Q486" s="2">
        <v>12.2</v>
      </c>
      <c r="R486" s="2">
        <v>19.899999999999999</v>
      </c>
      <c r="S486" s="2">
        <v>8.4</v>
      </c>
      <c r="T486" s="3">
        <v>0</v>
      </c>
      <c r="U486" s="1">
        <v>22</v>
      </c>
      <c r="V486" s="3">
        <v>12.7423</v>
      </c>
      <c r="W486" s="3">
        <v>6.7236000000000002</v>
      </c>
      <c r="Z486" s="1">
        <v>33</v>
      </c>
      <c r="AA486" s="4">
        <v>71638.94</v>
      </c>
      <c r="AB486" s="3">
        <v>4.0872999999999999</v>
      </c>
      <c r="AC486" s="3">
        <v>7.9581</v>
      </c>
      <c r="AD486" s="3">
        <v>7.3959000000000001</v>
      </c>
      <c r="AE486" s="3">
        <v>5.5640000000000001</v>
      </c>
      <c r="AF486" s="3">
        <v>7.4059999999999997</v>
      </c>
      <c r="AG486" s="3">
        <v>6.9269999999999996</v>
      </c>
      <c r="AH486" s="3">
        <v>8.2855000000000008</v>
      </c>
      <c r="AI486" s="4">
        <v>1879.73</v>
      </c>
      <c r="AJ486" s="3">
        <v>8.1946999999999992</v>
      </c>
      <c r="AK486" s="4">
        <v>1873.28</v>
      </c>
      <c r="AL486" s="3">
        <v>8.0668000000000006</v>
      </c>
      <c r="AM486" s="4">
        <v>1920.46</v>
      </c>
      <c r="AN486" s="3">
        <v>7.2150999999999996</v>
      </c>
      <c r="AO486" s="4">
        <v>2418.7800000000002</v>
      </c>
    </row>
    <row r="487" spans="1:41" x14ac:dyDescent="0.2">
      <c r="A487" s="1" t="s">
        <v>379</v>
      </c>
      <c r="B487" s="1" t="s">
        <v>380</v>
      </c>
      <c r="C487" s="1" t="s">
        <v>407</v>
      </c>
      <c r="D487" s="1" t="b">
        <v>0</v>
      </c>
      <c r="E487" s="1">
        <v>20</v>
      </c>
      <c r="F487" s="1">
        <v>2</v>
      </c>
      <c r="G487" s="1">
        <v>69002</v>
      </c>
      <c r="H487" s="1">
        <v>49642</v>
      </c>
      <c r="I487" s="1">
        <v>18798</v>
      </c>
      <c r="J487" s="1">
        <v>10636</v>
      </c>
      <c r="K487" s="2">
        <v>13.8</v>
      </c>
      <c r="L487" s="2">
        <v>8.1999999999999993</v>
      </c>
      <c r="M487" s="1">
        <v>20</v>
      </c>
      <c r="N487" s="1">
        <v>18641</v>
      </c>
      <c r="O487" s="1">
        <v>10119</v>
      </c>
      <c r="P487" s="2">
        <v>13.8</v>
      </c>
      <c r="Q487" s="2">
        <v>8.1999999999999993</v>
      </c>
      <c r="R487" s="2">
        <v>11.7</v>
      </c>
      <c r="S487" s="2">
        <v>11.7</v>
      </c>
      <c r="T487" s="3">
        <v>0</v>
      </c>
      <c r="U487" s="1">
        <v>17</v>
      </c>
      <c r="V487" s="3">
        <v>5.6222000000000003</v>
      </c>
      <c r="W487" s="3">
        <v>5.6222000000000003</v>
      </c>
      <c r="Z487" s="1">
        <v>30</v>
      </c>
      <c r="AA487" s="4">
        <v>39431.839999999997</v>
      </c>
      <c r="AB487" s="3">
        <v>4.68</v>
      </c>
      <c r="AC487" s="3">
        <v>5.6806999999999999</v>
      </c>
      <c r="AD487" s="3">
        <v>8.4367999999999999</v>
      </c>
      <c r="AE487" s="3">
        <v>5.9398</v>
      </c>
      <c r="AF487" s="3">
        <v>8.4830000000000005</v>
      </c>
      <c r="AG487" s="3">
        <v>8.8389000000000006</v>
      </c>
      <c r="AH487" s="3">
        <v>8.6640999999999995</v>
      </c>
      <c r="AI487" s="4">
        <v>2112.58</v>
      </c>
      <c r="AJ487" s="3">
        <v>7.5217000000000001</v>
      </c>
      <c r="AK487" s="4">
        <v>1519.5</v>
      </c>
      <c r="AL487" s="3">
        <v>7.1994999999999996</v>
      </c>
      <c r="AM487" s="4">
        <v>1915.63</v>
      </c>
      <c r="AN487" s="3">
        <v>6.0331999999999999</v>
      </c>
      <c r="AO487" s="4">
        <v>1452.09</v>
      </c>
    </row>
    <row r="488" spans="1:41" x14ac:dyDescent="0.2">
      <c r="A488" s="1" t="s">
        <v>381</v>
      </c>
      <c r="B488" s="1" t="s">
        <v>382</v>
      </c>
      <c r="C488" s="1" t="s">
        <v>410</v>
      </c>
      <c r="D488" s="1" t="b">
        <v>0</v>
      </c>
      <c r="E488" s="1">
        <v>11</v>
      </c>
      <c r="F488" s="1">
        <v>0</v>
      </c>
      <c r="G488" s="1">
        <v>41334</v>
      </c>
      <c r="H488" s="1">
        <v>20896</v>
      </c>
      <c r="I488" s="1">
        <v>16039</v>
      </c>
      <c r="J488" s="1">
        <v>10847</v>
      </c>
      <c r="K488" s="2">
        <v>13.8</v>
      </c>
      <c r="L488" s="2">
        <v>10.3</v>
      </c>
      <c r="M488" s="1">
        <v>11</v>
      </c>
      <c r="N488" s="1">
        <v>17039</v>
      </c>
      <c r="O488" s="1">
        <v>12155</v>
      </c>
      <c r="P488" s="2">
        <v>13.8</v>
      </c>
      <c r="Q488" s="2">
        <v>10.3</v>
      </c>
      <c r="R488" s="2">
        <v>8.4</v>
      </c>
      <c r="S488" s="2">
        <v>4.7</v>
      </c>
      <c r="T488" s="3">
        <v>0</v>
      </c>
      <c r="U488" s="1">
        <v>30</v>
      </c>
      <c r="V488" s="3">
        <v>5.1391</v>
      </c>
      <c r="W488" s="3">
        <v>2.7071999999999998</v>
      </c>
      <c r="Z488" s="1">
        <v>22</v>
      </c>
      <c r="AA488" s="4">
        <v>29002.82</v>
      </c>
      <c r="AB488" s="3">
        <v>2.1284000000000001</v>
      </c>
      <c r="AC488" s="3">
        <v>3.2673999999999999</v>
      </c>
      <c r="AD488" s="3">
        <v>2.9529000000000001</v>
      </c>
      <c r="AE488" s="3">
        <v>3.0156000000000001</v>
      </c>
      <c r="AF488" s="3">
        <v>3.0687000000000002</v>
      </c>
      <c r="AG488" s="3">
        <v>2.8361000000000001</v>
      </c>
      <c r="AH488" s="3">
        <v>2.9009999999999998</v>
      </c>
      <c r="AI488" s="4">
        <v>1376.13</v>
      </c>
      <c r="AJ488" s="3">
        <v>2.8515000000000001</v>
      </c>
      <c r="AK488" s="4">
        <v>1457.06</v>
      </c>
      <c r="AL488" s="3">
        <v>3.1337999999999999</v>
      </c>
      <c r="AM488" s="4">
        <v>1575.02</v>
      </c>
      <c r="AN488" s="3">
        <v>2.9051</v>
      </c>
      <c r="AO488" s="4">
        <v>1740.59</v>
      </c>
    </row>
    <row r="489" spans="1:41" x14ac:dyDescent="0.2">
      <c r="A489" s="1" t="s">
        <v>383</v>
      </c>
      <c r="B489" s="1" t="s">
        <v>384</v>
      </c>
      <c r="C489" s="1" t="s">
        <v>410</v>
      </c>
      <c r="D489" s="1" t="b">
        <v>0</v>
      </c>
      <c r="E489" s="1">
        <v>2</v>
      </c>
      <c r="F489" s="1">
        <v>0</v>
      </c>
      <c r="G489" s="1">
        <v>25911</v>
      </c>
      <c r="H489" s="1">
        <v>11466</v>
      </c>
      <c r="I489" s="1">
        <v>11710</v>
      </c>
      <c r="J489" s="1">
        <v>4456</v>
      </c>
      <c r="K489" s="2">
        <v>8</v>
      </c>
      <c r="L489" s="2">
        <v>1</v>
      </c>
      <c r="M489" s="1">
        <v>2</v>
      </c>
      <c r="N489" s="1">
        <v>11710</v>
      </c>
      <c r="O489" s="1">
        <v>4456</v>
      </c>
      <c r="P489" s="2">
        <v>8</v>
      </c>
      <c r="Q489" s="2">
        <v>1</v>
      </c>
      <c r="R489" s="2">
        <v>7.9</v>
      </c>
      <c r="S489" s="2">
        <v>10.6</v>
      </c>
      <c r="T489" s="3">
        <v>0</v>
      </c>
      <c r="U489" s="1">
        <v>999</v>
      </c>
      <c r="V489" s="3">
        <v>3.5318000000000001</v>
      </c>
      <c r="W489" s="3">
        <v>8.3286999999999995</v>
      </c>
      <c r="Z489" s="1">
        <v>40</v>
      </c>
      <c r="AA489" s="4">
        <v>83380.850000000006</v>
      </c>
      <c r="AB489" s="3">
        <v>4.7807000000000004</v>
      </c>
      <c r="AC489" s="3">
        <v>5.5583999999999998</v>
      </c>
      <c r="AD489" s="3">
        <v>5.6022999999999996</v>
      </c>
      <c r="AE489" s="3">
        <v>7.9550999999999998</v>
      </c>
      <c r="AF489" s="3">
        <v>8.1423000000000005</v>
      </c>
      <c r="AG489" s="3">
        <v>3.3328000000000002</v>
      </c>
      <c r="AH489" s="3">
        <v>7.9729999999999999</v>
      </c>
      <c r="AI489" s="4">
        <v>1719.14</v>
      </c>
      <c r="AJ489" s="3">
        <v>7.6851000000000003</v>
      </c>
      <c r="AK489" s="4">
        <v>1682.97</v>
      </c>
      <c r="AL489" s="3">
        <v>6.3535000000000004</v>
      </c>
      <c r="AM489" s="4">
        <v>1915.93</v>
      </c>
      <c r="AN489" s="3">
        <v>8.9375</v>
      </c>
      <c r="AO489" s="4">
        <v>2374.34</v>
      </c>
    </row>
    <row r="490" spans="1:41" x14ac:dyDescent="0.2">
      <c r="A490" s="1" t="s">
        <v>385</v>
      </c>
      <c r="B490" s="1" t="s">
        <v>386</v>
      </c>
      <c r="C490" s="1" t="s">
        <v>410</v>
      </c>
      <c r="D490" s="1" t="b">
        <v>0</v>
      </c>
      <c r="E490" s="1">
        <v>31</v>
      </c>
      <c r="F490" s="1">
        <v>1</v>
      </c>
      <c r="G490" s="1">
        <v>34163</v>
      </c>
      <c r="H490" s="1">
        <v>52073</v>
      </c>
      <c r="I490" s="1">
        <v>10468</v>
      </c>
      <c r="J490" s="1">
        <v>12971</v>
      </c>
      <c r="K490" s="2">
        <v>10.7</v>
      </c>
      <c r="L490" s="2">
        <v>11.9</v>
      </c>
      <c r="M490" s="1">
        <v>31</v>
      </c>
      <c r="N490" s="1">
        <v>9438</v>
      </c>
      <c r="O490" s="1">
        <v>9445</v>
      </c>
      <c r="P490" s="2">
        <v>10.7</v>
      </c>
      <c r="Q490" s="2">
        <v>11.9</v>
      </c>
      <c r="R490" s="2">
        <v>6.7</v>
      </c>
      <c r="S490" s="2">
        <v>5.5</v>
      </c>
      <c r="T490" s="3">
        <v>0</v>
      </c>
      <c r="U490" s="1">
        <v>59</v>
      </c>
      <c r="V490" s="3">
        <v>2.8466</v>
      </c>
      <c r="W490" s="3">
        <v>3.2431999999999999</v>
      </c>
      <c r="Z490" s="1">
        <v>22</v>
      </c>
      <c r="AA490" s="4">
        <v>35728.86</v>
      </c>
      <c r="AB490" s="3">
        <v>1.9448000000000001</v>
      </c>
      <c r="AC490" s="3">
        <v>2.2797999999999998</v>
      </c>
      <c r="AD490" s="3">
        <v>2.2353999999999998</v>
      </c>
      <c r="AE490" s="3">
        <v>2.1876000000000002</v>
      </c>
      <c r="AF490" s="3">
        <v>2.3433999999999999</v>
      </c>
      <c r="AG490" s="3">
        <v>2.5268000000000002</v>
      </c>
      <c r="AH490" s="3">
        <v>2.1520999999999999</v>
      </c>
      <c r="AI490" s="4">
        <v>1100.95</v>
      </c>
      <c r="AJ490" s="3">
        <v>2.4300000000000002</v>
      </c>
      <c r="AK490" s="4">
        <v>1151.3800000000001</v>
      </c>
      <c r="AL490" s="3">
        <v>2.6781999999999999</v>
      </c>
      <c r="AM490" s="4">
        <v>1068.92</v>
      </c>
      <c r="AN490" s="3">
        <v>3.4803000000000002</v>
      </c>
      <c r="AO490" s="4">
        <v>1781.91</v>
      </c>
    </row>
    <row r="491" spans="1:41" x14ac:dyDescent="0.2">
      <c r="A491" s="1" t="s">
        <v>387</v>
      </c>
      <c r="B491" s="1" t="s">
        <v>1517</v>
      </c>
      <c r="C491" s="1" t="s">
        <v>410</v>
      </c>
      <c r="D491" s="1" t="b">
        <v>0</v>
      </c>
      <c r="E491" s="1">
        <v>14</v>
      </c>
      <c r="F491" s="1">
        <v>2</v>
      </c>
      <c r="G491" s="1">
        <v>15345</v>
      </c>
      <c r="H491" s="1">
        <v>15874</v>
      </c>
      <c r="I491" s="1">
        <v>6214</v>
      </c>
      <c r="J491" s="1">
        <v>5354</v>
      </c>
      <c r="K491" s="2">
        <v>6.9</v>
      </c>
      <c r="L491" s="2">
        <v>6.3</v>
      </c>
      <c r="M491" s="1">
        <v>14</v>
      </c>
      <c r="N491" s="1">
        <v>5723</v>
      </c>
      <c r="O491" s="1">
        <v>3851</v>
      </c>
      <c r="P491" s="2">
        <v>6.9</v>
      </c>
      <c r="Q491" s="2">
        <v>6.3</v>
      </c>
      <c r="R491" s="2">
        <v>5</v>
      </c>
      <c r="S491" s="2">
        <v>3.4</v>
      </c>
      <c r="T491" s="3">
        <v>0</v>
      </c>
      <c r="U491" s="1">
        <v>27</v>
      </c>
      <c r="V491" s="3">
        <v>1.7261</v>
      </c>
      <c r="W491" s="3">
        <v>1.6093999999999999</v>
      </c>
      <c r="Z491" s="1">
        <v>13</v>
      </c>
      <c r="AA491" s="4">
        <v>22061.61</v>
      </c>
      <c r="AB491" s="3">
        <v>1.5628</v>
      </c>
      <c r="AC491" s="3">
        <v>1.5603</v>
      </c>
      <c r="AD491" s="3">
        <v>1.2332000000000001</v>
      </c>
      <c r="AE491" s="3">
        <v>1.546</v>
      </c>
      <c r="AF491" s="3">
        <v>1.3455999999999999</v>
      </c>
      <c r="AG491" s="3">
        <v>1.1746000000000001</v>
      </c>
      <c r="AH491" s="3">
        <v>1.2307999999999999</v>
      </c>
      <c r="AI491" s="4">
        <v>845.04</v>
      </c>
      <c r="AJ491" s="3">
        <v>1.2181999999999999</v>
      </c>
      <c r="AK491" s="4">
        <v>907.04</v>
      </c>
      <c r="AL491" s="3">
        <v>1.6711</v>
      </c>
      <c r="AM491" s="4">
        <v>1417.3</v>
      </c>
      <c r="AN491" s="3">
        <v>1.7270000000000001</v>
      </c>
      <c r="AO491" s="4">
        <v>1430.36</v>
      </c>
    </row>
    <row r="492" spans="1:41" x14ac:dyDescent="0.2">
      <c r="A492" s="1" t="s">
        <v>1518</v>
      </c>
      <c r="B492" s="1" t="s">
        <v>1519</v>
      </c>
      <c r="C492" s="1" t="s">
        <v>407</v>
      </c>
      <c r="D492" s="1" t="b">
        <v>0</v>
      </c>
      <c r="E492" s="1">
        <v>6</v>
      </c>
      <c r="F492" s="1">
        <v>0</v>
      </c>
      <c r="G492" s="1">
        <v>19433</v>
      </c>
      <c r="H492" s="1">
        <v>6388</v>
      </c>
      <c r="I492" s="1">
        <v>6261</v>
      </c>
      <c r="J492" s="1">
        <v>1967</v>
      </c>
      <c r="K492" s="2">
        <v>3.5</v>
      </c>
      <c r="L492" s="2">
        <v>1.7</v>
      </c>
      <c r="M492" s="1">
        <v>6</v>
      </c>
      <c r="N492" s="1">
        <v>6261</v>
      </c>
      <c r="O492" s="1">
        <v>1967</v>
      </c>
      <c r="P492" s="2">
        <v>3.5</v>
      </c>
      <c r="Q492" s="2">
        <v>1.7</v>
      </c>
      <c r="R492" s="2">
        <v>3</v>
      </c>
      <c r="S492" s="2">
        <v>3</v>
      </c>
      <c r="T492" s="3">
        <v>0</v>
      </c>
      <c r="U492" s="1">
        <v>6</v>
      </c>
      <c r="V492" s="3">
        <v>1.8884000000000001</v>
      </c>
      <c r="W492" s="3">
        <v>1.8884000000000001</v>
      </c>
      <c r="Z492" s="1">
        <v>7</v>
      </c>
      <c r="AA492" s="4">
        <v>10076.98</v>
      </c>
      <c r="AB492" s="3">
        <v>0</v>
      </c>
      <c r="AC492" s="3">
        <v>1.8842000000000001</v>
      </c>
      <c r="AD492" s="3">
        <v>2.2841</v>
      </c>
      <c r="AE492" s="3">
        <v>2.5594000000000001</v>
      </c>
      <c r="AF492" s="3">
        <v>2.6044999999999998</v>
      </c>
      <c r="AG492" s="3">
        <v>2.3586</v>
      </c>
      <c r="AH492" s="3">
        <v>2.5489000000000002</v>
      </c>
      <c r="AI492" s="4">
        <v>1847.24</v>
      </c>
      <c r="AJ492" s="3">
        <v>2.5019999999999998</v>
      </c>
      <c r="AK492" s="4">
        <v>1811.17</v>
      </c>
      <c r="AL492" s="3">
        <v>2.2425999999999999</v>
      </c>
      <c r="AM492" s="4">
        <v>1601.69</v>
      </c>
      <c r="AN492" s="3">
        <v>2.0264000000000002</v>
      </c>
      <c r="AO492" s="4">
        <v>1902.11</v>
      </c>
    </row>
    <row r="493" spans="1:41" x14ac:dyDescent="0.2">
      <c r="A493" s="1" t="s">
        <v>1520</v>
      </c>
      <c r="B493" s="1" t="s">
        <v>1521</v>
      </c>
      <c r="C493" s="1" t="s">
        <v>410</v>
      </c>
      <c r="D493" s="1" t="b">
        <v>0</v>
      </c>
      <c r="E493" s="1">
        <v>35</v>
      </c>
      <c r="F493" s="1">
        <v>0</v>
      </c>
      <c r="G493" s="1">
        <v>26194</v>
      </c>
      <c r="H493" s="1">
        <v>74248</v>
      </c>
      <c r="I493" s="1">
        <v>7167</v>
      </c>
      <c r="J493" s="1">
        <v>15916</v>
      </c>
      <c r="K493" s="2">
        <v>8.1</v>
      </c>
      <c r="L493" s="2">
        <v>16.5</v>
      </c>
      <c r="M493" s="1">
        <v>35</v>
      </c>
      <c r="N493" s="1">
        <v>5552</v>
      </c>
      <c r="O493" s="1">
        <v>7728</v>
      </c>
      <c r="P493" s="2">
        <v>8.1</v>
      </c>
      <c r="Q493" s="2">
        <v>16.5</v>
      </c>
      <c r="R493" s="2">
        <v>4.4000000000000004</v>
      </c>
      <c r="S493" s="2">
        <v>5</v>
      </c>
      <c r="T493" s="3">
        <v>0</v>
      </c>
      <c r="U493" s="1">
        <v>114</v>
      </c>
      <c r="V493" s="3">
        <v>1.6745000000000001</v>
      </c>
      <c r="W493" s="3">
        <v>3.6301999999999999</v>
      </c>
      <c r="Z493" s="1">
        <v>30</v>
      </c>
      <c r="AA493" s="4">
        <v>48203.57</v>
      </c>
      <c r="AB493" s="3">
        <v>0</v>
      </c>
      <c r="AC493" s="3">
        <v>0.47610000000000002</v>
      </c>
      <c r="AD493" s="3">
        <v>1.1200000000000001</v>
      </c>
      <c r="AE493" s="3">
        <v>0.85319999999999996</v>
      </c>
      <c r="AF493" s="3">
        <v>0.86650000000000005</v>
      </c>
      <c r="AG493" s="3">
        <v>0.80110000000000003</v>
      </c>
      <c r="AH493" s="3">
        <v>2.3601999999999999</v>
      </c>
      <c r="AI493" s="4">
        <v>1664.26</v>
      </c>
      <c r="AJ493" s="3">
        <v>2.3433999999999999</v>
      </c>
      <c r="AK493" s="4">
        <v>1650.51</v>
      </c>
      <c r="AL493" s="3">
        <v>3.0708000000000002</v>
      </c>
      <c r="AM493" s="4">
        <v>1938.17</v>
      </c>
      <c r="AN493" s="3">
        <v>3.8956</v>
      </c>
      <c r="AO493" s="4">
        <v>2194</v>
      </c>
    </row>
    <row r="494" spans="1:41" x14ac:dyDescent="0.2">
      <c r="A494" s="1" t="s">
        <v>1522</v>
      </c>
      <c r="B494" s="1" t="s">
        <v>1523</v>
      </c>
      <c r="C494" s="1" t="s">
        <v>407</v>
      </c>
      <c r="D494" s="1" t="b">
        <v>0</v>
      </c>
      <c r="E494" s="1">
        <v>56</v>
      </c>
      <c r="F494" s="1">
        <v>0</v>
      </c>
      <c r="G494" s="1">
        <v>14771</v>
      </c>
      <c r="H494" s="1">
        <v>5634</v>
      </c>
      <c r="I494" s="1">
        <v>5748</v>
      </c>
      <c r="J494" s="1">
        <v>2664</v>
      </c>
      <c r="K494" s="2">
        <v>4.5999999999999996</v>
      </c>
      <c r="L494" s="2">
        <v>2.7</v>
      </c>
      <c r="M494" s="1">
        <v>56</v>
      </c>
      <c r="N494" s="1">
        <v>5600</v>
      </c>
      <c r="O494" s="1">
        <v>2105</v>
      </c>
      <c r="P494" s="2">
        <v>4.5999999999999996</v>
      </c>
      <c r="Q494" s="2">
        <v>2.7</v>
      </c>
      <c r="R494" s="2">
        <v>3.9</v>
      </c>
      <c r="S494" s="2">
        <v>3.9</v>
      </c>
      <c r="T494" s="3">
        <v>0</v>
      </c>
      <c r="U494" s="1">
        <v>8</v>
      </c>
      <c r="V494" s="3">
        <v>1.6890000000000001</v>
      </c>
      <c r="W494" s="3">
        <v>1.6890000000000001</v>
      </c>
      <c r="Z494" s="1">
        <v>10</v>
      </c>
      <c r="AA494" s="4">
        <v>10916.16</v>
      </c>
      <c r="AB494" s="3">
        <v>0</v>
      </c>
      <c r="AC494" s="3">
        <v>0</v>
      </c>
      <c r="AD494" s="3">
        <v>1.6917</v>
      </c>
      <c r="AE494" s="3">
        <v>1.7982</v>
      </c>
      <c r="AF494" s="3">
        <v>1.6283000000000001</v>
      </c>
      <c r="AG494" s="3">
        <v>1.6375999999999999</v>
      </c>
      <c r="AH494" s="3">
        <v>2.0560999999999998</v>
      </c>
      <c r="AI494" s="4">
        <v>1277.23</v>
      </c>
      <c r="AJ494" s="3">
        <v>2.0106999999999999</v>
      </c>
      <c r="AK494" s="4">
        <v>1278.02</v>
      </c>
      <c r="AL494" s="3">
        <v>2.0569000000000002</v>
      </c>
      <c r="AM494" s="4">
        <v>1431.39</v>
      </c>
      <c r="AN494" s="3">
        <v>1.8125</v>
      </c>
      <c r="AO494" s="4">
        <v>1308.72</v>
      </c>
    </row>
    <row r="495" spans="1:41" x14ac:dyDescent="0.2">
      <c r="A495" s="1" t="s">
        <v>1524</v>
      </c>
      <c r="B495" s="1" t="s">
        <v>1525</v>
      </c>
      <c r="C495" s="1" t="s">
        <v>407</v>
      </c>
      <c r="D495" s="1" t="b">
        <v>0</v>
      </c>
      <c r="E495" s="1">
        <v>55</v>
      </c>
      <c r="F495" s="1">
        <v>0</v>
      </c>
      <c r="G495" s="1">
        <v>9728</v>
      </c>
      <c r="H495" s="1">
        <v>3814</v>
      </c>
      <c r="I495" s="1">
        <v>3987</v>
      </c>
      <c r="J495" s="1">
        <v>1502</v>
      </c>
      <c r="K495" s="2">
        <v>2.7</v>
      </c>
      <c r="L495" s="2">
        <v>1.4</v>
      </c>
      <c r="M495" s="1">
        <v>55</v>
      </c>
      <c r="N495" s="1">
        <v>3931</v>
      </c>
      <c r="O495" s="1">
        <v>1245</v>
      </c>
      <c r="P495" s="2">
        <v>2.7</v>
      </c>
      <c r="Q495" s="2">
        <v>1.4</v>
      </c>
      <c r="R495" s="2">
        <v>2.2999999999999998</v>
      </c>
      <c r="S495" s="2">
        <v>2.2999999999999998</v>
      </c>
      <c r="T495" s="3">
        <v>0</v>
      </c>
      <c r="U495" s="1">
        <v>6</v>
      </c>
      <c r="V495" s="3">
        <v>1.1856</v>
      </c>
      <c r="W495" s="3">
        <v>1.1856</v>
      </c>
      <c r="Z495" s="1">
        <v>5</v>
      </c>
      <c r="AA495" s="4">
        <v>6900.88</v>
      </c>
      <c r="AB495" s="3">
        <v>0</v>
      </c>
      <c r="AC495" s="3">
        <v>0</v>
      </c>
      <c r="AD495" s="3">
        <v>1.0488</v>
      </c>
      <c r="AE495" s="3">
        <v>1.0934999999999999</v>
      </c>
      <c r="AF495" s="3">
        <v>1.2275</v>
      </c>
      <c r="AG495" s="3">
        <v>1.2696000000000001</v>
      </c>
      <c r="AH495" s="3">
        <v>1.3194999999999999</v>
      </c>
      <c r="AI495" s="4">
        <v>1721.29</v>
      </c>
      <c r="AJ495" s="3">
        <v>1.3828</v>
      </c>
      <c r="AK495" s="4">
        <v>1801.79</v>
      </c>
      <c r="AL495" s="3">
        <v>1.3429</v>
      </c>
      <c r="AM495" s="4">
        <v>1822.32</v>
      </c>
      <c r="AN495" s="3">
        <v>1.2723</v>
      </c>
      <c r="AO495" s="4">
        <v>1557.74</v>
      </c>
    </row>
    <row r="496" spans="1:41" x14ac:dyDescent="0.2">
      <c r="A496" s="1" t="s">
        <v>1526</v>
      </c>
      <c r="B496" s="1" t="s">
        <v>1527</v>
      </c>
      <c r="C496" s="1" t="s">
        <v>410</v>
      </c>
      <c r="D496" s="1" t="b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2">
        <v>0</v>
      </c>
      <c r="L496" s="2">
        <v>0</v>
      </c>
      <c r="M496" s="1">
        <v>0</v>
      </c>
      <c r="N496" s="1">
        <v>0</v>
      </c>
      <c r="O496" s="1">
        <v>0</v>
      </c>
      <c r="P496" s="2">
        <v>0</v>
      </c>
      <c r="Q496" s="2">
        <v>0</v>
      </c>
      <c r="R496" s="2">
        <v>0</v>
      </c>
      <c r="S496" s="2">
        <v>12.9</v>
      </c>
      <c r="T496" s="3">
        <v>0</v>
      </c>
      <c r="U496" s="1">
        <v>999</v>
      </c>
      <c r="V496" s="3">
        <v>0</v>
      </c>
      <c r="W496" s="3">
        <v>19.994299999999999</v>
      </c>
      <c r="Z496" s="1">
        <v>33</v>
      </c>
      <c r="AA496" s="4">
        <v>127609.57</v>
      </c>
      <c r="AB496" s="3">
        <v>0</v>
      </c>
      <c r="AC496" s="3">
        <v>0</v>
      </c>
      <c r="AD496" s="3">
        <v>0</v>
      </c>
      <c r="AE496" s="3">
        <v>23.350100000000001</v>
      </c>
      <c r="AF496" s="3">
        <v>19.2637</v>
      </c>
      <c r="AG496" s="3">
        <v>20.199100000000001</v>
      </c>
      <c r="AH496" s="3">
        <v>27.381</v>
      </c>
      <c r="AI496" s="4">
        <v>3026.99</v>
      </c>
      <c r="AJ496" s="3">
        <v>26.658799999999999</v>
      </c>
      <c r="AK496" s="4">
        <v>2943.76</v>
      </c>
      <c r="AL496" s="3">
        <v>28.153400000000001</v>
      </c>
      <c r="AM496" s="4">
        <v>4866.7700000000004</v>
      </c>
      <c r="AN496" s="3">
        <v>21.4559</v>
      </c>
      <c r="AO496" s="4">
        <v>4683.71</v>
      </c>
    </row>
    <row r="497" spans="1:41" x14ac:dyDescent="0.2">
      <c r="A497" s="1" t="s">
        <v>1528</v>
      </c>
      <c r="B497" s="1" t="s">
        <v>1529</v>
      </c>
      <c r="C497" s="1" t="s">
        <v>410</v>
      </c>
      <c r="D497" s="1" t="b">
        <v>0</v>
      </c>
      <c r="E497" s="1">
        <v>7</v>
      </c>
      <c r="F497" s="1">
        <v>0</v>
      </c>
      <c r="G497" s="1">
        <v>79564</v>
      </c>
      <c r="H497" s="1">
        <v>31988</v>
      </c>
      <c r="I497" s="1">
        <v>30787</v>
      </c>
      <c r="J497" s="1">
        <v>16475</v>
      </c>
      <c r="K497" s="2">
        <v>16.100000000000001</v>
      </c>
      <c r="L497" s="2">
        <v>13.9</v>
      </c>
      <c r="M497" s="1">
        <v>7</v>
      </c>
      <c r="N497" s="1">
        <v>30643</v>
      </c>
      <c r="O497" s="1">
        <v>16188</v>
      </c>
      <c r="P497" s="2">
        <v>16.100000000000001</v>
      </c>
      <c r="Q497" s="2">
        <v>13.9</v>
      </c>
      <c r="R497" s="2">
        <v>12.5</v>
      </c>
      <c r="S497" s="2">
        <v>6</v>
      </c>
      <c r="T497" s="3">
        <v>0</v>
      </c>
      <c r="U497" s="1">
        <v>16</v>
      </c>
      <c r="V497" s="3">
        <v>9.2421000000000006</v>
      </c>
      <c r="W497" s="3">
        <v>7.7690999999999999</v>
      </c>
      <c r="Z497" s="1">
        <v>17</v>
      </c>
      <c r="AA497" s="4">
        <v>56795.27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  <c r="AG497" s="3">
        <v>0</v>
      </c>
      <c r="AH497" s="3">
        <v>6.6851000000000003</v>
      </c>
      <c r="AI497" s="4">
        <v>2294.92</v>
      </c>
      <c r="AJ497" s="3">
        <v>6.5285000000000002</v>
      </c>
      <c r="AK497" s="4">
        <v>2238.59</v>
      </c>
      <c r="AL497" s="3">
        <v>7.2089999999999996</v>
      </c>
      <c r="AM497" s="4">
        <v>3010.03</v>
      </c>
      <c r="AN497" s="3">
        <v>8.3369999999999997</v>
      </c>
      <c r="AO497" s="4">
        <v>3912.83</v>
      </c>
    </row>
    <row r="498" spans="1:41" x14ac:dyDescent="0.2">
      <c r="A498" s="1" t="s">
        <v>1530</v>
      </c>
      <c r="B498" s="1" t="s">
        <v>62</v>
      </c>
      <c r="C498" s="1" t="s">
        <v>407</v>
      </c>
      <c r="D498" s="1" t="b">
        <v>0</v>
      </c>
      <c r="E498" s="1">
        <v>45</v>
      </c>
      <c r="F498" s="1">
        <v>1</v>
      </c>
      <c r="G498" s="1">
        <v>40374</v>
      </c>
      <c r="H498" s="1">
        <v>26834</v>
      </c>
      <c r="I498" s="1">
        <v>13243</v>
      </c>
      <c r="J498" s="1">
        <v>10135</v>
      </c>
      <c r="K498" s="2">
        <v>8.6</v>
      </c>
      <c r="L498" s="2">
        <v>10.3</v>
      </c>
      <c r="M498" s="1">
        <v>45</v>
      </c>
      <c r="N498" s="1">
        <v>12604</v>
      </c>
      <c r="O498" s="1">
        <v>8303</v>
      </c>
      <c r="P498" s="2">
        <v>8.6</v>
      </c>
      <c r="Q498" s="2">
        <v>10.3</v>
      </c>
      <c r="R498" s="2">
        <v>6.1</v>
      </c>
      <c r="S498" s="2">
        <v>6.1</v>
      </c>
      <c r="T498" s="3">
        <v>0</v>
      </c>
      <c r="U498" s="1">
        <v>26</v>
      </c>
      <c r="V498" s="3">
        <v>3.8014000000000001</v>
      </c>
      <c r="W498" s="3">
        <v>3.8014000000000001</v>
      </c>
      <c r="Z498" s="1">
        <v>29</v>
      </c>
      <c r="AA498" s="4">
        <v>32904.9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  <c r="AG498" s="3">
        <v>0</v>
      </c>
      <c r="AH498" s="3">
        <v>3.6044</v>
      </c>
      <c r="AI498" s="4">
        <v>1621.36</v>
      </c>
      <c r="AJ498" s="3">
        <v>3.3142999999999998</v>
      </c>
      <c r="AK498" s="4">
        <v>1570.38</v>
      </c>
      <c r="AL498" s="3">
        <v>3.2092999999999998</v>
      </c>
      <c r="AM498" s="4">
        <v>1814.59</v>
      </c>
      <c r="AN498" s="3">
        <v>4.0792999999999999</v>
      </c>
      <c r="AO498" s="4">
        <v>1883.17</v>
      </c>
    </row>
    <row r="499" spans="1:41" x14ac:dyDescent="0.2">
      <c r="A499" s="1" t="s">
        <v>1531</v>
      </c>
      <c r="B499" s="1" t="s">
        <v>1532</v>
      </c>
      <c r="C499" s="1" t="s">
        <v>407</v>
      </c>
      <c r="D499" s="1" t="b">
        <v>0</v>
      </c>
      <c r="E499" s="1">
        <v>53</v>
      </c>
      <c r="F499" s="1">
        <v>0</v>
      </c>
      <c r="G499" s="1">
        <v>21207</v>
      </c>
      <c r="H499" s="1">
        <v>10201</v>
      </c>
      <c r="I499" s="1">
        <v>6928</v>
      </c>
      <c r="J499" s="1">
        <v>2808</v>
      </c>
      <c r="K499" s="2">
        <v>3.6</v>
      </c>
      <c r="L499" s="2">
        <v>1.7</v>
      </c>
      <c r="M499" s="1">
        <v>53</v>
      </c>
      <c r="N499" s="1">
        <v>7019</v>
      </c>
      <c r="O499" s="1">
        <v>2784</v>
      </c>
      <c r="P499" s="2">
        <v>3.6</v>
      </c>
      <c r="Q499" s="2">
        <v>1.7</v>
      </c>
      <c r="R499" s="2">
        <v>3.1</v>
      </c>
      <c r="S499" s="2">
        <v>3.1</v>
      </c>
      <c r="T499" s="3">
        <v>0</v>
      </c>
      <c r="U499" s="1">
        <v>9</v>
      </c>
      <c r="V499" s="3">
        <v>2.117</v>
      </c>
      <c r="W499" s="3">
        <v>2.117</v>
      </c>
      <c r="Z499" s="1">
        <v>7</v>
      </c>
      <c r="AA499" s="4">
        <v>12375.52</v>
      </c>
      <c r="AB499" s="3">
        <v>0</v>
      </c>
      <c r="AC499" s="3">
        <v>0</v>
      </c>
      <c r="AD499" s="3">
        <v>0</v>
      </c>
      <c r="AE499" s="3">
        <v>0</v>
      </c>
      <c r="AF499" s="3">
        <v>0</v>
      </c>
      <c r="AG499" s="3">
        <v>0</v>
      </c>
      <c r="AH499" s="3">
        <v>2.2153</v>
      </c>
      <c r="AI499" s="4">
        <v>1651.35</v>
      </c>
      <c r="AJ499" s="3">
        <v>2.3856000000000002</v>
      </c>
      <c r="AK499" s="4">
        <v>1636.02</v>
      </c>
      <c r="AL499" s="3">
        <v>2.3607</v>
      </c>
      <c r="AM499" s="4">
        <v>1941.5</v>
      </c>
      <c r="AN499" s="3">
        <v>2.2717999999999998</v>
      </c>
      <c r="AO499" s="4">
        <v>2063.67</v>
      </c>
    </row>
    <row r="500" spans="1:41" x14ac:dyDescent="0.2">
      <c r="A500" s="1" t="s">
        <v>1533</v>
      </c>
      <c r="B500" s="1" t="s">
        <v>63</v>
      </c>
      <c r="C500" s="1" t="s">
        <v>407</v>
      </c>
      <c r="D500" s="1" t="b">
        <v>0</v>
      </c>
      <c r="E500" s="1">
        <v>19</v>
      </c>
      <c r="F500" s="1">
        <v>0</v>
      </c>
      <c r="G500" s="1">
        <v>12172</v>
      </c>
      <c r="H500" s="1">
        <v>3508</v>
      </c>
      <c r="I500" s="1">
        <v>4214</v>
      </c>
      <c r="J500" s="1">
        <v>1941</v>
      </c>
      <c r="K500" s="2">
        <v>3.5</v>
      </c>
      <c r="L500" s="2">
        <v>2.5</v>
      </c>
      <c r="M500" s="1">
        <v>19</v>
      </c>
      <c r="N500" s="1">
        <v>4088</v>
      </c>
      <c r="O500" s="1">
        <v>1600</v>
      </c>
      <c r="P500" s="2">
        <v>3.5</v>
      </c>
      <c r="Q500" s="2">
        <v>2.5</v>
      </c>
      <c r="R500" s="2">
        <v>2.7</v>
      </c>
      <c r="S500" s="2">
        <v>2.7</v>
      </c>
      <c r="T500" s="3">
        <v>0</v>
      </c>
      <c r="U500" s="1">
        <v>9</v>
      </c>
      <c r="V500" s="3">
        <v>1.2330000000000001</v>
      </c>
      <c r="W500" s="3">
        <v>1.2393000000000001</v>
      </c>
      <c r="Z500" s="1">
        <v>8</v>
      </c>
      <c r="AA500" s="4">
        <v>7979.54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  <c r="AG500" s="3">
        <v>0</v>
      </c>
      <c r="AH500" s="3">
        <v>1.7303999999999999</v>
      </c>
      <c r="AI500" s="4">
        <v>1157.5899999999999</v>
      </c>
      <c r="AJ500" s="3">
        <v>2.1254</v>
      </c>
      <c r="AK500" s="4">
        <v>1153.92</v>
      </c>
      <c r="AL500" s="3">
        <v>1.7736000000000001</v>
      </c>
      <c r="AM500" s="4">
        <v>1174.04</v>
      </c>
      <c r="AN500" s="3">
        <v>1.3299000000000001</v>
      </c>
      <c r="AO500" s="4">
        <v>1387.04</v>
      </c>
    </row>
    <row r="501" spans="1:41" x14ac:dyDescent="0.2">
      <c r="A501" s="1" t="s">
        <v>1534</v>
      </c>
      <c r="B501" s="1" t="s">
        <v>1535</v>
      </c>
      <c r="C501" s="1" t="s">
        <v>407</v>
      </c>
      <c r="D501" s="1" t="b">
        <v>0</v>
      </c>
      <c r="E501" s="1">
        <v>33</v>
      </c>
      <c r="F501" s="1">
        <v>0</v>
      </c>
      <c r="G501" s="1">
        <v>13370</v>
      </c>
      <c r="H501" s="1">
        <v>9940</v>
      </c>
      <c r="I501" s="1">
        <v>4684</v>
      </c>
      <c r="J501" s="1">
        <v>5455</v>
      </c>
      <c r="K501" s="2">
        <v>4</v>
      </c>
      <c r="L501" s="2">
        <v>5.9</v>
      </c>
      <c r="M501" s="1">
        <v>33</v>
      </c>
      <c r="N501" s="1">
        <v>4121</v>
      </c>
      <c r="O501" s="1">
        <v>2654</v>
      </c>
      <c r="P501" s="2">
        <v>4</v>
      </c>
      <c r="Q501" s="2">
        <v>5.9</v>
      </c>
      <c r="R501" s="2">
        <v>2.5</v>
      </c>
      <c r="S501" s="2">
        <v>2.5</v>
      </c>
      <c r="T501" s="3">
        <v>0</v>
      </c>
      <c r="U501" s="1">
        <v>24</v>
      </c>
      <c r="V501" s="3">
        <v>1.2428999999999999</v>
      </c>
      <c r="W501" s="3">
        <v>1.2393000000000001</v>
      </c>
      <c r="Z501" s="1">
        <v>15</v>
      </c>
      <c r="AA501" s="4">
        <v>15266.7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1.3423</v>
      </c>
      <c r="AI501" s="4">
        <v>1459.19</v>
      </c>
      <c r="AJ501" s="3">
        <v>1.2161999999999999</v>
      </c>
      <c r="AK501" s="4">
        <v>1378.01</v>
      </c>
      <c r="AL501" s="3">
        <v>1.2202</v>
      </c>
      <c r="AM501" s="4">
        <v>1505.28</v>
      </c>
      <c r="AN501" s="3">
        <v>1.3299000000000001</v>
      </c>
      <c r="AO501" s="4">
        <v>1498</v>
      </c>
    </row>
    <row r="502" spans="1:41" x14ac:dyDescent="0.2">
      <c r="A502" s="1" t="s">
        <v>1536</v>
      </c>
      <c r="B502" s="1" t="s">
        <v>64</v>
      </c>
      <c r="C502" s="1" t="s">
        <v>410</v>
      </c>
      <c r="D502" s="1" t="b">
        <v>0</v>
      </c>
      <c r="E502" s="1">
        <v>1</v>
      </c>
      <c r="F502" s="1">
        <v>0</v>
      </c>
      <c r="G502" s="1">
        <v>21983</v>
      </c>
      <c r="H502" s="1">
        <v>0</v>
      </c>
      <c r="I502" s="1">
        <v>7608</v>
      </c>
      <c r="J502" s="1">
        <v>0</v>
      </c>
      <c r="K502" s="2">
        <v>0</v>
      </c>
      <c r="L502" s="2">
        <v>0</v>
      </c>
      <c r="M502" s="1">
        <v>1</v>
      </c>
      <c r="N502" s="1">
        <v>7608</v>
      </c>
      <c r="O502" s="1">
        <v>0</v>
      </c>
      <c r="P502" s="2">
        <v>0</v>
      </c>
      <c r="Q502" s="2">
        <v>0</v>
      </c>
      <c r="R502" s="2">
        <v>1</v>
      </c>
      <c r="S502" s="2">
        <v>6.7</v>
      </c>
      <c r="T502" s="3">
        <v>0</v>
      </c>
      <c r="U502" s="1">
        <v>999</v>
      </c>
      <c r="V502" s="3">
        <v>2.2946</v>
      </c>
      <c r="W502" s="3">
        <v>3.1168999999999998</v>
      </c>
      <c r="Z502" s="1">
        <v>16</v>
      </c>
      <c r="AA502" s="4">
        <v>25608.9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3.5868000000000002</v>
      </c>
      <c r="AI502" s="4">
        <v>1063.4000000000001</v>
      </c>
      <c r="AJ502" s="3">
        <v>3.6353</v>
      </c>
      <c r="AK502" s="4">
        <v>1076.54</v>
      </c>
      <c r="AL502" s="3">
        <v>3.9422000000000001</v>
      </c>
      <c r="AM502" s="4">
        <v>1320.88</v>
      </c>
      <c r="AN502" s="3">
        <v>3.3447</v>
      </c>
      <c r="AO502" s="4">
        <v>1405.77</v>
      </c>
    </row>
    <row r="503" spans="1:41" x14ac:dyDescent="0.2">
      <c r="A503" s="1" t="s">
        <v>1537</v>
      </c>
      <c r="B503" s="1" t="s">
        <v>1538</v>
      </c>
      <c r="C503" s="1" t="s">
        <v>410</v>
      </c>
      <c r="D503" s="1" t="b">
        <v>0</v>
      </c>
      <c r="E503" s="1">
        <v>1</v>
      </c>
      <c r="F503" s="1">
        <v>0</v>
      </c>
      <c r="G503" s="1">
        <v>10863</v>
      </c>
      <c r="H503" s="1">
        <v>0</v>
      </c>
      <c r="I503" s="1">
        <v>5911</v>
      </c>
      <c r="J503" s="1">
        <v>0</v>
      </c>
      <c r="K503" s="2">
        <v>7</v>
      </c>
      <c r="L503" s="2">
        <v>0</v>
      </c>
      <c r="M503" s="1">
        <v>1</v>
      </c>
      <c r="N503" s="1">
        <v>5911</v>
      </c>
      <c r="O503" s="1">
        <v>0</v>
      </c>
      <c r="P503" s="2">
        <v>7</v>
      </c>
      <c r="Q503" s="2">
        <v>0</v>
      </c>
      <c r="R503" s="2">
        <v>7</v>
      </c>
      <c r="S503" s="2">
        <v>4.5999999999999996</v>
      </c>
      <c r="T503" s="3">
        <v>0</v>
      </c>
      <c r="U503" s="1">
        <v>999</v>
      </c>
      <c r="V503" s="3">
        <v>1.7827999999999999</v>
      </c>
      <c r="W503" s="3">
        <v>2.2326999999999999</v>
      </c>
      <c r="Z503" s="1">
        <v>12</v>
      </c>
      <c r="AA503" s="4">
        <v>14839.66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3">
        <v>2.2947000000000002</v>
      </c>
      <c r="AI503" s="4">
        <v>997.81</v>
      </c>
      <c r="AJ503" s="3">
        <v>2.2667000000000002</v>
      </c>
      <c r="AK503" s="4">
        <v>984.5</v>
      </c>
      <c r="AL503" s="3">
        <v>2.0847000000000002</v>
      </c>
      <c r="AM503" s="4">
        <v>1154.67</v>
      </c>
      <c r="AN503" s="3">
        <v>2.3959000000000001</v>
      </c>
      <c r="AO503" s="4">
        <v>1466.71</v>
      </c>
    </row>
    <row r="504" spans="1:41" x14ac:dyDescent="0.2">
      <c r="A504" s="1" t="s">
        <v>1539</v>
      </c>
      <c r="B504" s="1" t="s">
        <v>1540</v>
      </c>
      <c r="C504" s="1" t="s">
        <v>410</v>
      </c>
      <c r="D504" s="1" t="b">
        <v>0</v>
      </c>
      <c r="E504" s="1">
        <v>16</v>
      </c>
      <c r="F504" s="1">
        <v>0</v>
      </c>
      <c r="G504" s="1">
        <v>13347</v>
      </c>
      <c r="H504" s="1">
        <v>7790</v>
      </c>
      <c r="I504" s="1">
        <v>5124</v>
      </c>
      <c r="J504" s="1">
        <v>2798</v>
      </c>
      <c r="K504" s="2">
        <v>3.2</v>
      </c>
      <c r="L504" s="2">
        <v>1.9</v>
      </c>
      <c r="M504" s="1">
        <v>16</v>
      </c>
      <c r="N504" s="1">
        <v>5472</v>
      </c>
      <c r="O504" s="1">
        <v>3076</v>
      </c>
      <c r="P504" s="2">
        <v>3.2</v>
      </c>
      <c r="Q504" s="2">
        <v>1.9</v>
      </c>
      <c r="R504" s="2">
        <v>2.7</v>
      </c>
      <c r="S504" s="2">
        <v>1.8</v>
      </c>
      <c r="T504" s="3">
        <v>0</v>
      </c>
      <c r="U504" s="1">
        <v>19</v>
      </c>
      <c r="V504" s="3">
        <v>1.6504000000000001</v>
      </c>
      <c r="W504" s="3">
        <v>1.7201</v>
      </c>
      <c r="Z504" s="1">
        <v>6</v>
      </c>
      <c r="AA504" s="4">
        <v>17934.32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1.2629999999999999</v>
      </c>
      <c r="AI504" s="4">
        <v>1267.3699999999999</v>
      </c>
      <c r="AJ504" s="3">
        <v>1.3335999999999999</v>
      </c>
      <c r="AK504" s="4">
        <v>1511.03</v>
      </c>
      <c r="AL504" s="3">
        <v>1.407</v>
      </c>
      <c r="AM504" s="4">
        <v>1660.26</v>
      </c>
      <c r="AN504" s="3">
        <v>1.8458000000000001</v>
      </c>
      <c r="AO504" s="4">
        <v>2887.65</v>
      </c>
    </row>
    <row r="505" spans="1:41" x14ac:dyDescent="0.2">
      <c r="A505" s="1" t="s">
        <v>1541</v>
      </c>
      <c r="B505" s="1" t="s">
        <v>1542</v>
      </c>
      <c r="C505" s="1" t="s">
        <v>410</v>
      </c>
      <c r="D505" s="1" t="b">
        <v>0</v>
      </c>
      <c r="E505" s="1">
        <v>6</v>
      </c>
      <c r="F505" s="1">
        <v>0</v>
      </c>
      <c r="G505" s="1">
        <v>308472</v>
      </c>
      <c r="H505" s="1">
        <v>270622</v>
      </c>
      <c r="I505" s="1">
        <v>117779</v>
      </c>
      <c r="J505" s="1">
        <v>125784</v>
      </c>
      <c r="K505" s="2">
        <v>44.8</v>
      </c>
      <c r="L505" s="2">
        <v>44.1</v>
      </c>
      <c r="M505" s="1">
        <v>6</v>
      </c>
      <c r="N505" s="1">
        <v>114357</v>
      </c>
      <c r="O505" s="1">
        <v>118616</v>
      </c>
      <c r="P505" s="2">
        <v>44.8</v>
      </c>
      <c r="Q505" s="2">
        <v>44.1</v>
      </c>
      <c r="R505" s="2">
        <v>31</v>
      </c>
      <c r="S505" s="2">
        <v>23.2</v>
      </c>
      <c r="T505" s="3">
        <v>0</v>
      </c>
      <c r="U505" s="1">
        <v>63</v>
      </c>
      <c r="V505" s="3">
        <v>34.4908</v>
      </c>
      <c r="W505" s="3">
        <v>21.7347</v>
      </c>
      <c r="Z505" s="1">
        <v>64</v>
      </c>
      <c r="AA505" s="4">
        <v>178403.92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4">
        <v>0</v>
      </c>
      <c r="AJ505" s="3">
        <v>24.550999999999998</v>
      </c>
      <c r="AK505" s="4">
        <v>2090.85</v>
      </c>
      <c r="AL505" s="3">
        <v>21.964300000000001</v>
      </c>
      <c r="AM505" s="4">
        <v>2580.5700000000002</v>
      </c>
      <c r="AN505" s="3">
        <v>23.323499999999999</v>
      </c>
      <c r="AO505" s="4">
        <v>2830.99</v>
      </c>
    </row>
    <row r="506" spans="1:41" x14ac:dyDescent="0.2">
      <c r="A506" s="1" t="s">
        <v>1543</v>
      </c>
      <c r="B506" s="1" t="s">
        <v>1544</v>
      </c>
      <c r="C506" s="1" t="s">
        <v>611</v>
      </c>
      <c r="D506" s="1" t="b">
        <v>0</v>
      </c>
      <c r="E506" s="1">
        <v>1</v>
      </c>
      <c r="F506" s="1">
        <v>0</v>
      </c>
      <c r="G506" s="1">
        <v>6453</v>
      </c>
      <c r="H506" s="1">
        <v>0</v>
      </c>
      <c r="I506" s="1">
        <v>2871</v>
      </c>
      <c r="J506" s="1">
        <v>0</v>
      </c>
      <c r="K506" s="2">
        <v>0</v>
      </c>
      <c r="L506" s="2">
        <v>0</v>
      </c>
      <c r="M506" s="1">
        <v>1</v>
      </c>
      <c r="N506" s="1">
        <v>2871</v>
      </c>
      <c r="O506" s="1">
        <v>0</v>
      </c>
      <c r="P506" s="2">
        <v>0</v>
      </c>
      <c r="Q506" s="2">
        <v>0</v>
      </c>
      <c r="R506" s="2">
        <v>1</v>
      </c>
      <c r="S506" s="2">
        <v>2.5</v>
      </c>
      <c r="T506" s="3">
        <v>0</v>
      </c>
      <c r="U506" s="1">
        <v>999</v>
      </c>
      <c r="V506" s="3">
        <v>0.8659</v>
      </c>
      <c r="W506" s="3">
        <v>2.3140999999999998</v>
      </c>
      <c r="Z506" s="1">
        <v>11</v>
      </c>
      <c r="AA506" s="4">
        <v>15089.57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4">
        <v>0</v>
      </c>
      <c r="AJ506" s="3">
        <v>3.0135000000000001</v>
      </c>
      <c r="AK506" s="4">
        <v>3414.43</v>
      </c>
      <c r="AL506" s="3">
        <v>5.4093999999999998</v>
      </c>
      <c r="AM506" s="4">
        <v>5646.58</v>
      </c>
      <c r="AN506" s="3">
        <v>2.4832999999999998</v>
      </c>
      <c r="AO506" s="4">
        <v>2797.19</v>
      </c>
    </row>
    <row r="507" spans="1:41" x14ac:dyDescent="0.2">
      <c r="A507" s="1" t="s">
        <v>0</v>
      </c>
      <c r="B507" s="1" t="s">
        <v>67</v>
      </c>
      <c r="C507" s="1" t="s">
        <v>410</v>
      </c>
      <c r="D507" s="1" t="b">
        <v>0</v>
      </c>
      <c r="E507" s="1">
        <v>5</v>
      </c>
      <c r="F507" s="1">
        <v>0</v>
      </c>
      <c r="G507" s="1">
        <v>54217</v>
      </c>
      <c r="H507" s="1">
        <v>52620</v>
      </c>
      <c r="I507" s="1">
        <v>21661</v>
      </c>
      <c r="J507" s="1">
        <v>27735</v>
      </c>
      <c r="K507" s="2">
        <v>17.399999999999999</v>
      </c>
      <c r="L507" s="2">
        <v>14.2</v>
      </c>
      <c r="M507" s="1">
        <v>5</v>
      </c>
      <c r="N507" s="1">
        <v>21483</v>
      </c>
      <c r="O507" s="1">
        <v>27384</v>
      </c>
      <c r="P507" s="2">
        <v>17.399999999999999</v>
      </c>
      <c r="Q507" s="2">
        <v>14.2</v>
      </c>
      <c r="R507" s="2">
        <v>9.8000000000000007</v>
      </c>
      <c r="S507" s="2">
        <v>12</v>
      </c>
      <c r="T507" s="3">
        <v>0</v>
      </c>
      <c r="U507" s="1">
        <v>96</v>
      </c>
      <c r="V507" s="3">
        <v>6.4794</v>
      </c>
      <c r="W507" s="3">
        <v>8.7274999999999991</v>
      </c>
      <c r="Z507" s="1">
        <v>40</v>
      </c>
      <c r="AA507" s="4">
        <v>91810.26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4">
        <v>0</v>
      </c>
      <c r="AJ507" s="3">
        <v>10.0685</v>
      </c>
      <c r="AK507" s="4">
        <v>1590.21</v>
      </c>
      <c r="AL507" s="3">
        <v>4.4863999999999997</v>
      </c>
      <c r="AM507" s="4">
        <v>845.56</v>
      </c>
      <c r="AN507" s="3">
        <v>9.3655000000000008</v>
      </c>
      <c r="AO507" s="4">
        <v>2197.77</v>
      </c>
    </row>
    <row r="508" spans="1:41" x14ac:dyDescent="0.2">
      <c r="A508" s="1" t="s">
        <v>1</v>
      </c>
      <c r="B508" s="1" t="s">
        <v>2</v>
      </c>
      <c r="C508" s="1" t="s">
        <v>410</v>
      </c>
      <c r="D508" s="1" t="b">
        <v>0</v>
      </c>
      <c r="E508" s="1">
        <v>8</v>
      </c>
      <c r="F508" s="1">
        <v>0</v>
      </c>
      <c r="G508" s="1">
        <v>26915</v>
      </c>
      <c r="H508" s="1">
        <v>9800</v>
      </c>
      <c r="I508" s="1">
        <v>11052</v>
      </c>
      <c r="J508" s="1">
        <v>5947</v>
      </c>
      <c r="K508" s="2">
        <v>9.6</v>
      </c>
      <c r="L508" s="2">
        <v>4.7</v>
      </c>
      <c r="M508" s="1">
        <v>8</v>
      </c>
      <c r="N508" s="1">
        <v>11052</v>
      </c>
      <c r="O508" s="1">
        <v>5947</v>
      </c>
      <c r="P508" s="2">
        <v>9.6</v>
      </c>
      <c r="Q508" s="2">
        <v>4.7</v>
      </c>
      <c r="R508" s="2">
        <v>8.1</v>
      </c>
      <c r="S508" s="2">
        <v>6.6</v>
      </c>
      <c r="T508" s="3">
        <v>0</v>
      </c>
      <c r="U508" s="1">
        <v>17</v>
      </c>
      <c r="V508" s="3">
        <v>3.3334000000000001</v>
      </c>
      <c r="W508" s="3">
        <v>4.2279</v>
      </c>
      <c r="Z508" s="1">
        <v>24</v>
      </c>
      <c r="AA508" s="4">
        <v>45165.760000000002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4">
        <v>0</v>
      </c>
      <c r="AJ508" s="3">
        <v>4.0933000000000002</v>
      </c>
      <c r="AK508" s="4">
        <v>1666.74</v>
      </c>
      <c r="AL508" s="3">
        <v>4.7035</v>
      </c>
      <c r="AM508" s="4">
        <v>1797.93</v>
      </c>
      <c r="AN508" s="3">
        <v>4.5369999999999999</v>
      </c>
      <c r="AO508" s="4">
        <v>1935.79</v>
      </c>
    </row>
    <row r="509" spans="1:41" x14ac:dyDescent="0.2">
      <c r="A509" s="1" t="s">
        <v>3</v>
      </c>
      <c r="B509" s="1" t="s">
        <v>68</v>
      </c>
      <c r="C509" s="1" t="s">
        <v>611</v>
      </c>
      <c r="D509" s="1" t="b">
        <v>0</v>
      </c>
      <c r="E509" s="1">
        <v>2</v>
      </c>
      <c r="F509" s="1">
        <v>0</v>
      </c>
      <c r="G509" s="1">
        <v>12019</v>
      </c>
      <c r="H509" s="1">
        <v>3388</v>
      </c>
      <c r="I509" s="1">
        <v>5081</v>
      </c>
      <c r="J509" s="1">
        <v>569</v>
      </c>
      <c r="K509" s="2">
        <v>4.5</v>
      </c>
      <c r="L509" s="2">
        <v>0.5</v>
      </c>
      <c r="M509" s="1">
        <v>2</v>
      </c>
      <c r="N509" s="1">
        <v>5081</v>
      </c>
      <c r="O509" s="1">
        <v>569</v>
      </c>
      <c r="P509" s="2">
        <v>4.5</v>
      </c>
      <c r="Q509" s="2">
        <v>0.5</v>
      </c>
      <c r="R509" s="2">
        <v>4.5</v>
      </c>
      <c r="S509" s="2">
        <v>5.0999999999999996</v>
      </c>
      <c r="T509" s="3">
        <v>0</v>
      </c>
      <c r="U509" s="1">
        <v>999</v>
      </c>
      <c r="V509" s="3">
        <v>1.5325</v>
      </c>
      <c r="W509" s="3">
        <v>1.4888999999999999</v>
      </c>
      <c r="Z509" s="1">
        <v>21</v>
      </c>
      <c r="AA509" s="4">
        <v>9643.1200000000008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3">
        <v>0</v>
      </c>
      <c r="AI509" s="4">
        <v>0</v>
      </c>
      <c r="AJ509" s="3">
        <v>2.5421</v>
      </c>
      <c r="AK509" s="4">
        <v>1204.49</v>
      </c>
      <c r="AL509" s="3">
        <v>2.5901000000000001</v>
      </c>
      <c r="AM509" s="4">
        <v>1378.34</v>
      </c>
      <c r="AN509" s="3">
        <v>1.5976999999999999</v>
      </c>
      <c r="AO509" s="4">
        <v>882.18</v>
      </c>
    </row>
    <row r="510" spans="1:41" x14ac:dyDescent="0.2">
      <c r="A510" s="1" t="s">
        <v>5</v>
      </c>
      <c r="B510" s="1" t="s">
        <v>6</v>
      </c>
      <c r="C510" s="1" t="s">
        <v>410</v>
      </c>
      <c r="D510" s="1" t="b">
        <v>0</v>
      </c>
      <c r="E510" s="1">
        <v>3</v>
      </c>
      <c r="F510" s="1">
        <v>0</v>
      </c>
      <c r="G510" s="1">
        <v>19898</v>
      </c>
      <c r="H510" s="1">
        <v>12669</v>
      </c>
      <c r="I510" s="1">
        <v>8656</v>
      </c>
      <c r="J510" s="1">
        <v>5429</v>
      </c>
      <c r="K510" s="2">
        <v>10.7</v>
      </c>
      <c r="L510" s="2">
        <v>6.5</v>
      </c>
      <c r="M510" s="1">
        <v>3</v>
      </c>
      <c r="N510" s="1">
        <v>8656</v>
      </c>
      <c r="O510" s="1">
        <v>5429</v>
      </c>
      <c r="P510" s="2">
        <v>10.7</v>
      </c>
      <c r="Q510" s="2">
        <v>6.5</v>
      </c>
      <c r="R510" s="2">
        <v>8.3000000000000007</v>
      </c>
      <c r="S510" s="2">
        <v>2.8</v>
      </c>
      <c r="T510" s="3">
        <v>0</v>
      </c>
      <c r="U510" s="1">
        <v>999</v>
      </c>
      <c r="V510" s="3">
        <v>2.6107</v>
      </c>
      <c r="W510" s="3">
        <v>1.4056</v>
      </c>
      <c r="Z510" s="1">
        <v>11</v>
      </c>
      <c r="AA510" s="4">
        <v>15499.99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4">
        <v>0</v>
      </c>
      <c r="AJ510" s="3">
        <v>1.4226000000000001</v>
      </c>
      <c r="AK510" s="4">
        <v>1278.3800000000001</v>
      </c>
      <c r="AL510" s="3">
        <v>2.1522999999999999</v>
      </c>
      <c r="AM510" s="4">
        <v>1497.78</v>
      </c>
      <c r="AN510" s="3">
        <v>1.5083</v>
      </c>
      <c r="AO510" s="4">
        <v>1516.92</v>
      </c>
    </row>
    <row r="511" spans="1:41" x14ac:dyDescent="0.2">
      <c r="A511" s="1" t="s">
        <v>7</v>
      </c>
      <c r="B511" s="1" t="s">
        <v>8</v>
      </c>
      <c r="C511" s="1" t="s">
        <v>410</v>
      </c>
      <c r="D511" s="1" t="b">
        <v>0</v>
      </c>
      <c r="E511" s="1">
        <v>12</v>
      </c>
      <c r="F511" s="1">
        <v>1</v>
      </c>
      <c r="G511" s="1">
        <v>13214</v>
      </c>
      <c r="H511" s="1">
        <v>11232</v>
      </c>
      <c r="I511" s="1">
        <v>6382</v>
      </c>
      <c r="J511" s="1">
        <v>6291</v>
      </c>
      <c r="K511" s="2">
        <v>7.3</v>
      </c>
      <c r="L511" s="2">
        <v>5.4</v>
      </c>
      <c r="M511" s="1">
        <v>12</v>
      </c>
      <c r="N511" s="1">
        <v>5885</v>
      </c>
      <c r="O511" s="1">
        <v>4922</v>
      </c>
      <c r="P511" s="2">
        <v>7.3</v>
      </c>
      <c r="Q511" s="2">
        <v>5.4</v>
      </c>
      <c r="R511" s="2">
        <v>5.3</v>
      </c>
      <c r="S511" s="2">
        <v>5</v>
      </c>
      <c r="T511" s="3">
        <v>0</v>
      </c>
      <c r="U511" s="1">
        <v>41</v>
      </c>
      <c r="V511" s="3">
        <v>1.7749999999999999</v>
      </c>
      <c r="W511" s="3">
        <v>3.0362</v>
      </c>
      <c r="Z511" s="1">
        <v>24</v>
      </c>
      <c r="AA511" s="4">
        <v>40921.81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4">
        <v>0</v>
      </c>
      <c r="AJ511" s="3">
        <v>1.9236</v>
      </c>
      <c r="AK511" s="4">
        <v>1044.3499999999999</v>
      </c>
      <c r="AL511" s="3">
        <v>3.1473</v>
      </c>
      <c r="AM511" s="4">
        <v>1611.66</v>
      </c>
      <c r="AN511" s="3">
        <v>3.2581000000000002</v>
      </c>
      <c r="AO511" s="4">
        <v>1834.96</v>
      </c>
    </row>
    <row r="512" spans="1:41" x14ac:dyDescent="0.2">
      <c r="A512" s="1" t="s">
        <v>9</v>
      </c>
      <c r="B512" s="1" t="s">
        <v>10</v>
      </c>
      <c r="C512" s="1" t="s">
        <v>410</v>
      </c>
      <c r="D512" s="1" t="b">
        <v>0</v>
      </c>
      <c r="E512" s="1">
        <v>20</v>
      </c>
      <c r="F512" s="1">
        <v>0</v>
      </c>
      <c r="G512" s="1">
        <v>9954</v>
      </c>
      <c r="H512" s="1">
        <v>10484</v>
      </c>
      <c r="I512" s="1">
        <v>4878</v>
      </c>
      <c r="J512" s="1">
        <v>5672</v>
      </c>
      <c r="K512" s="2">
        <v>5</v>
      </c>
      <c r="L512" s="2">
        <v>4.7</v>
      </c>
      <c r="M512" s="1">
        <v>20</v>
      </c>
      <c r="N512" s="1">
        <v>5078</v>
      </c>
      <c r="O512" s="1">
        <v>5864</v>
      </c>
      <c r="P512" s="2">
        <v>5</v>
      </c>
      <c r="Q512" s="2">
        <v>4.7</v>
      </c>
      <c r="R512" s="2">
        <v>3.2</v>
      </c>
      <c r="S512" s="2">
        <v>2.6</v>
      </c>
      <c r="T512" s="3">
        <v>0</v>
      </c>
      <c r="U512" s="1">
        <v>78</v>
      </c>
      <c r="V512" s="3">
        <v>1.5316000000000001</v>
      </c>
      <c r="W512" s="3">
        <v>1.3367</v>
      </c>
      <c r="Z512" s="1">
        <v>13</v>
      </c>
      <c r="AA512" s="4">
        <v>22064.27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4">
        <v>0</v>
      </c>
      <c r="AJ512" s="3">
        <v>0.74160000000000004</v>
      </c>
      <c r="AK512" s="4">
        <v>805.25</v>
      </c>
      <c r="AL512" s="3">
        <v>1.3737999999999999</v>
      </c>
      <c r="AM512" s="4">
        <v>1434.04</v>
      </c>
      <c r="AN512" s="3">
        <v>1.4343999999999999</v>
      </c>
      <c r="AO512" s="4">
        <v>1553.57</v>
      </c>
    </row>
    <row r="513" spans="1:41" x14ac:dyDescent="0.2">
      <c r="A513" s="1" t="s">
        <v>11</v>
      </c>
      <c r="B513" s="1" t="s">
        <v>12</v>
      </c>
      <c r="C513" s="1" t="s">
        <v>407</v>
      </c>
      <c r="D513" s="1" t="b">
        <v>0</v>
      </c>
      <c r="E513" s="1">
        <v>95</v>
      </c>
      <c r="F513" s="1">
        <v>13</v>
      </c>
      <c r="G513" s="1">
        <v>267013</v>
      </c>
      <c r="H513" s="1">
        <v>167870</v>
      </c>
      <c r="I513" s="1">
        <v>69273</v>
      </c>
      <c r="J513" s="1">
        <v>39741</v>
      </c>
      <c r="K513" s="2">
        <v>72.2</v>
      </c>
      <c r="L513" s="2">
        <v>33.700000000000003</v>
      </c>
      <c r="M513" s="1">
        <v>95</v>
      </c>
      <c r="N513" s="1">
        <v>68775</v>
      </c>
      <c r="O513" s="1">
        <v>38653</v>
      </c>
      <c r="P513" s="2">
        <v>72.2</v>
      </c>
      <c r="Q513" s="2">
        <v>33.700000000000003</v>
      </c>
      <c r="R513" s="2">
        <v>58</v>
      </c>
      <c r="S513" s="2">
        <v>58</v>
      </c>
      <c r="T513" s="3">
        <v>0</v>
      </c>
      <c r="U513" s="1">
        <v>19</v>
      </c>
      <c r="V513" s="3">
        <v>20.742999999999999</v>
      </c>
      <c r="W513" s="3">
        <v>20.742999999999999</v>
      </c>
      <c r="Z513" s="1">
        <v>138</v>
      </c>
      <c r="AA513" s="4">
        <v>146370.54</v>
      </c>
      <c r="AB513" s="3">
        <v>0</v>
      </c>
      <c r="AC513" s="3">
        <v>20.6568</v>
      </c>
      <c r="AD513" s="3">
        <v>18.805700000000002</v>
      </c>
      <c r="AE513" s="3">
        <v>25.607500000000002</v>
      </c>
      <c r="AF513" s="3">
        <v>27.371500000000001</v>
      </c>
      <c r="AG513" s="3">
        <v>26.677600000000002</v>
      </c>
      <c r="AH513" s="3">
        <v>26.912700000000001</v>
      </c>
      <c r="AI513" s="4">
        <v>1119.8599999999999</v>
      </c>
      <c r="AJ513" s="3">
        <v>23.834599999999998</v>
      </c>
      <c r="AK513" s="4">
        <v>1054.55</v>
      </c>
      <c r="AL513" s="3">
        <v>20.4588</v>
      </c>
      <c r="AM513" s="4">
        <v>1099.51</v>
      </c>
      <c r="AN513" s="3">
        <v>22.2593</v>
      </c>
      <c r="AO513" s="4">
        <v>1080.73</v>
      </c>
    </row>
    <row r="514" spans="1:41" x14ac:dyDescent="0.2">
      <c r="A514" s="1" t="s">
        <v>13</v>
      </c>
      <c r="B514" s="1" t="s">
        <v>14</v>
      </c>
      <c r="C514" s="1" t="s">
        <v>407</v>
      </c>
      <c r="D514" s="1" t="b">
        <v>0</v>
      </c>
      <c r="E514" s="1">
        <v>108</v>
      </c>
      <c r="F514" s="1">
        <v>9</v>
      </c>
      <c r="G514" s="1">
        <v>118505</v>
      </c>
      <c r="H514" s="1">
        <v>109598</v>
      </c>
      <c r="I514" s="1">
        <v>37543</v>
      </c>
      <c r="J514" s="1">
        <v>31394</v>
      </c>
      <c r="K514" s="2">
        <v>43.8</v>
      </c>
      <c r="L514" s="2">
        <v>24.1</v>
      </c>
      <c r="M514" s="1">
        <v>108</v>
      </c>
      <c r="N514" s="1">
        <v>36254</v>
      </c>
      <c r="O514" s="1">
        <v>24861</v>
      </c>
      <c r="P514" s="2">
        <v>43.8</v>
      </c>
      <c r="Q514" s="2">
        <v>24.1</v>
      </c>
      <c r="R514" s="2">
        <v>37.5</v>
      </c>
      <c r="S514" s="2">
        <v>37.5</v>
      </c>
      <c r="T514" s="3">
        <v>0</v>
      </c>
      <c r="U514" s="1">
        <v>28</v>
      </c>
      <c r="V514" s="3">
        <v>10.9344</v>
      </c>
      <c r="W514" s="3">
        <v>10.9344</v>
      </c>
      <c r="Z514" s="1">
        <v>91</v>
      </c>
      <c r="AA514" s="4">
        <v>98447.360000000001</v>
      </c>
      <c r="AB514" s="3">
        <v>0</v>
      </c>
      <c r="AC514" s="3">
        <v>9.7515999999999998</v>
      </c>
      <c r="AD514" s="3">
        <v>10.445</v>
      </c>
      <c r="AE514" s="3">
        <v>11.2448</v>
      </c>
      <c r="AF514" s="3">
        <v>10.54</v>
      </c>
      <c r="AG514" s="3">
        <v>11.220800000000001</v>
      </c>
      <c r="AH514" s="3">
        <v>11.6225</v>
      </c>
      <c r="AI514" s="4">
        <v>861.45</v>
      </c>
      <c r="AJ514" s="3">
        <v>10.778499999999999</v>
      </c>
      <c r="AK514" s="4">
        <v>743.09</v>
      </c>
      <c r="AL514" s="3">
        <v>10.255800000000001</v>
      </c>
      <c r="AM514" s="4">
        <v>795.26</v>
      </c>
      <c r="AN514" s="3">
        <v>11.733700000000001</v>
      </c>
      <c r="AO514" s="4">
        <v>881.12</v>
      </c>
    </row>
    <row r="515" spans="1:41" x14ac:dyDescent="0.2">
      <c r="A515" s="1" t="s">
        <v>15</v>
      </c>
      <c r="B515" s="1" t="s">
        <v>16</v>
      </c>
      <c r="C515" s="1" t="s">
        <v>407</v>
      </c>
      <c r="D515" s="1" t="b">
        <v>0</v>
      </c>
      <c r="E515" s="1">
        <v>208</v>
      </c>
      <c r="F515" s="1">
        <v>16</v>
      </c>
      <c r="G515" s="1">
        <v>36813</v>
      </c>
      <c r="H515" s="1">
        <v>38972</v>
      </c>
      <c r="I515" s="1">
        <v>13187</v>
      </c>
      <c r="J515" s="1">
        <v>13282</v>
      </c>
      <c r="K515" s="2">
        <v>19.399999999999999</v>
      </c>
      <c r="L515" s="2">
        <v>14.3</v>
      </c>
      <c r="M515" s="1">
        <v>207</v>
      </c>
      <c r="N515" s="1">
        <v>12398</v>
      </c>
      <c r="O515" s="1">
        <v>9858</v>
      </c>
      <c r="P515" s="2">
        <v>19.5</v>
      </c>
      <c r="Q515" s="2">
        <v>14.3</v>
      </c>
      <c r="R515" s="2">
        <v>15</v>
      </c>
      <c r="S515" s="2">
        <v>15</v>
      </c>
      <c r="T515" s="3">
        <v>0</v>
      </c>
      <c r="U515" s="1">
        <v>37</v>
      </c>
      <c r="V515" s="3">
        <v>3.7393000000000001</v>
      </c>
      <c r="W515" s="3">
        <v>3.7393000000000001</v>
      </c>
      <c r="Z515" s="1">
        <v>47</v>
      </c>
      <c r="AA515" s="4">
        <v>38954.080000000002</v>
      </c>
      <c r="AB515" s="3">
        <v>0</v>
      </c>
      <c r="AC515" s="3">
        <v>3.6749999999999998</v>
      </c>
      <c r="AD515" s="3">
        <v>3.9874000000000001</v>
      </c>
      <c r="AE515" s="3">
        <v>3.7845</v>
      </c>
      <c r="AF515" s="3">
        <v>3.9171</v>
      </c>
      <c r="AG515" s="3">
        <v>4.3531000000000004</v>
      </c>
      <c r="AH515" s="3">
        <v>4.2074999999999996</v>
      </c>
      <c r="AI515" s="4">
        <v>789.74</v>
      </c>
      <c r="AJ515" s="3">
        <v>3.8662000000000001</v>
      </c>
      <c r="AK515" s="4">
        <v>671.69</v>
      </c>
      <c r="AL515" s="3">
        <v>4.1375999999999999</v>
      </c>
      <c r="AM515" s="4">
        <v>701.84</v>
      </c>
      <c r="AN515" s="3">
        <v>4.0125999999999999</v>
      </c>
      <c r="AO515" s="4">
        <v>753.3</v>
      </c>
    </row>
    <row r="516" spans="1:41" x14ac:dyDescent="0.2">
      <c r="A516" s="1" t="s">
        <v>17</v>
      </c>
      <c r="B516" s="1" t="s">
        <v>18</v>
      </c>
      <c r="C516" s="1" t="s">
        <v>407</v>
      </c>
      <c r="D516" s="1" t="b">
        <v>0</v>
      </c>
      <c r="E516" s="1">
        <v>77</v>
      </c>
      <c r="F516" s="1">
        <v>1</v>
      </c>
      <c r="G516" s="1">
        <v>37768</v>
      </c>
      <c r="H516" s="1">
        <v>54379</v>
      </c>
      <c r="I516" s="1">
        <v>13358</v>
      </c>
      <c r="J516" s="1">
        <v>18159</v>
      </c>
      <c r="K516" s="2">
        <v>14.2</v>
      </c>
      <c r="L516" s="2">
        <v>15.5</v>
      </c>
      <c r="M516" s="1">
        <v>77</v>
      </c>
      <c r="N516" s="1">
        <v>11693</v>
      </c>
      <c r="O516" s="1">
        <v>10532</v>
      </c>
      <c r="P516" s="2">
        <v>14.2</v>
      </c>
      <c r="Q516" s="2">
        <v>15.5</v>
      </c>
      <c r="R516" s="2">
        <v>10.1</v>
      </c>
      <c r="S516" s="2">
        <v>10.1</v>
      </c>
      <c r="T516" s="3">
        <v>0</v>
      </c>
      <c r="U516" s="1">
        <v>48</v>
      </c>
      <c r="V516" s="3">
        <v>3.5266999999999999</v>
      </c>
      <c r="W516" s="3">
        <v>3.5266999999999999</v>
      </c>
      <c r="Z516" s="1">
        <v>44</v>
      </c>
      <c r="AA516" s="4">
        <v>48586.46</v>
      </c>
      <c r="AB516" s="3">
        <v>0</v>
      </c>
      <c r="AC516" s="3">
        <v>3.2791999999999999</v>
      </c>
      <c r="AD516" s="3">
        <v>4.3247999999999998</v>
      </c>
      <c r="AE516" s="3">
        <v>3.8797999999999999</v>
      </c>
      <c r="AF516" s="3">
        <v>4.5564999999999998</v>
      </c>
      <c r="AG516" s="3">
        <v>3.5847000000000002</v>
      </c>
      <c r="AH516" s="3">
        <v>5.2140000000000004</v>
      </c>
      <c r="AI516" s="4">
        <v>1295.55</v>
      </c>
      <c r="AJ516" s="3">
        <v>3.9106000000000001</v>
      </c>
      <c r="AK516" s="4">
        <v>1029.4000000000001</v>
      </c>
      <c r="AL516" s="3">
        <v>3.7111000000000001</v>
      </c>
      <c r="AM516" s="4">
        <v>915.63</v>
      </c>
      <c r="AN516" s="3">
        <v>3.7845</v>
      </c>
      <c r="AO516" s="4">
        <v>1055.1600000000001</v>
      </c>
    </row>
    <row r="517" spans="1:41" x14ac:dyDescent="0.2">
      <c r="A517" s="1" t="s">
        <v>19</v>
      </c>
      <c r="B517" s="1" t="s">
        <v>20</v>
      </c>
      <c r="C517" s="1" t="s">
        <v>407</v>
      </c>
      <c r="D517" s="1" t="b">
        <v>0</v>
      </c>
      <c r="E517" s="1">
        <v>219</v>
      </c>
      <c r="F517" s="1">
        <v>6</v>
      </c>
      <c r="G517" s="1">
        <v>16226</v>
      </c>
      <c r="H517" s="1">
        <v>16091</v>
      </c>
      <c r="I517" s="1">
        <v>5912</v>
      </c>
      <c r="J517" s="1">
        <v>4575</v>
      </c>
      <c r="K517" s="2">
        <v>9.1</v>
      </c>
      <c r="L517" s="2">
        <v>6.2</v>
      </c>
      <c r="M517" s="1">
        <v>217</v>
      </c>
      <c r="N517" s="1">
        <v>5791</v>
      </c>
      <c r="O517" s="1">
        <v>3832</v>
      </c>
      <c r="P517" s="2">
        <v>9.1</v>
      </c>
      <c r="Q517" s="2">
        <v>6.1</v>
      </c>
      <c r="R517" s="2">
        <v>7.3</v>
      </c>
      <c r="S517" s="2">
        <v>7.3</v>
      </c>
      <c r="T517" s="3">
        <v>0</v>
      </c>
      <c r="U517" s="1">
        <v>26</v>
      </c>
      <c r="V517" s="3">
        <v>1.7465999999999999</v>
      </c>
      <c r="W517" s="3">
        <v>1.7465999999999999</v>
      </c>
      <c r="Z517" s="1">
        <v>21</v>
      </c>
      <c r="AA517" s="4">
        <v>14787.5</v>
      </c>
      <c r="AB517" s="3">
        <v>0</v>
      </c>
      <c r="AC517" s="3">
        <v>1.5739000000000001</v>
      </c>
      <c r="AD517" s="3">
        <v>1.6398999999999999</v>
      </c>
      <c r="AE517" s="3">
        <v>2.1789999999999998</v>
      </c>
      <c r="AF517" s="3">
        <v>2.0293999999999999</v>
      </c>
      <c r="AG517" s="3">
        <v>2.0358000000000001</v>
      </c>
      <c r="AH517" s="3">
        <v>2.2162999999999999</v>
      </c>
      <c r="AI517" s="4">
        <v>814.41</v>
      </c>
      <c r="AJ517" s="3">
        <v>2.1518999999999999</v>
      </c>
      <c r="AK517" s="4">
        <v>709.85</v>
      </c>
      <c r="AL517" s="3">
        <v>2.0815999999999999</v>
      </c>
      <c r="AM517" s="4">
        <v>688.96</v>
      </c>
      <c r="AN517" s="3">
        <v>1.8743000000000001</v>
      </c>
      <c r="AO517" s="4">
        <v>723.02</v>
      </c>
    </row>
  </sheetData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6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2.75" x14ac:dyDescent="0.2"/>
  <cols>
    <col min="1" max="1" width="5" style="1" customWidth="1"/>
    <col min="2" max="2" width="67.5703125" style="1" bestFit="1" customWidth="1"/>
    <col min="3" max="3" width="7.7109375" style="20" bestFit="1" customWidth="1"/>
    <col min="4" max="5" width="8.7109375" style="20" bestFit="1" customWidth="1"/>
    <col min="6" max="6" width="6.140625" style="121" bestFit="1" customWidth="1"/>
    <col min="7" max="7" width="7.42578125" style="42" bestFit="1" customWidth="1"/>
    <col min="8" max="8" width="1.7109375" style="1" customWidth="1"/>
    <col min="9" max="9" width="7.42578125" style="42" bestFit="1" customWidth="1"/>
    <col min="10" max="10" width="9.42578125" style="1" bestFit="1" customWidth="1"/>
    <col min="11" max="11" width="9.42578125" style="117" bestFit="1" customWidth="1"/>
    <col min="12" max="12" width="8.85546875" style="3" customWidth="1"/>
    <col min="13" max="13" width="8" style="3" bestFit="1" customWidth="1"/>
  </cols>
  <sheetData>
    <row r="1" spans="1:13" ht="20.25" x14ac:dyDescent="0.3">
      <c r="A1" s="225" t="s">
        <v>2310</v>
      </c>
      <c r="B1" s="144"/>
      <c r="C1" s="144"/>
      <c r="D1" s="144"/>
      <c r="E1" s="144"/>
      <c r="F1" s="144"/>
      <c r="G1" s="183"/>
      <c r="H1" s="183"/>
      <c r="I1" s="183"/>
      <c r="J1" s="183"/>
      <c r="K1" s="183"/>
      <c r="L1" s="183"/>
      <c r="M1" s="183"/>
    </row>
    <row r="2" spans="1:13" ht="15.75" x14ac:dyDescent="0.25">
      <c r="A2" s="226" t="s">
        <v>2357</v>
      </c>
      <c r="B2" s="145"/>
      <c r="C2" s="145"/>
      <c r="D2" s="145"/>
      <c r="E2" s="145"/>
      <c r="F2" s="145"/>
      <c r="G2" s="184"/>
      <c r="H2" s="185"/>
      <c r="I2" s="184"/>
      <c r="J2" s="185"/>
      <c r="K2" s="185"/>
      <c r="L2" s="185"/>
      <c r="M2" s="185"/>
    </row>
    <row r="3" spans="1:13" ht="15.75" x14ac:dyDescent="0.25">
      <c r="A3" s="226" t="s">
        <v>2367</v>
      </c>
      <c r="B3" s="145"/>
      <c r="C3" s="145"/>
      <c r="D3" s="145"/>
      <c r="E3" s="145"/>
      <c r="F3" s="145"/>
      <c r="G3" s="185"/>
      <c r="H3" s="185"/>
      <c r="I3" s="185"/>
      <c r="J3" s="185"/>
      <c r="K3" s="185"/>
      <c r="L3" s="185"/>
      <c r="M3" s="185"/>
    </row>
    <row r="4" spans="1:13" s="193" customFormat="1" x14ac:dyDescent="0.2">
      <c r="A4" s="227" t="s">
        <v>310</v>
      </c>
      <c r="B4" s="197"/>
      <c r="C4" s="197"/>
      <c r="D4" s="197"/>
      <c r="E4" s="197"/>
      <c r="F4" s="197"/>
      <c r="G4" s="200"/>
      <c r="H4" s="200"/>
      <c r="I4" s="200"/>
      <c r="J4" s="200"/>
      <c r="K4" s="200"/>
      <c r="L4" s="200"/>
      <c r="M4" s="200"/>
    </row>
    <row r="5" spans="1:13" x14ac:dyDescent="0.2">
      <c r="A5" s="143"/>
      <c r="B5" s="131"/>
      <c r="C5" s="125"/>
      <c r="D5" s="125"/>
      <c r="E5" s="125"/>
      <c r="F5" s="126"/>
      <c r="G5" s="186"/>
      <c r="H5" s="187"/>
      <c r="I5" s="186"/>
      <c r="J5" s="187"/>
      <c r="K5" s="188"/>
      <c r="L5" s="189"/>
      <c r="M5" s="189"/>
    </row>
    <row r="6" spans="1:13" ht="25.5" x14ac:dyDescent="0.2">
      <c r="A6" s="148" t="s">
        <v>146</v>
      </c>
      <c r="B6" s="149" t="s">
        <v>156</v>
      </c>
      <c r="C6" s="153" t="s">
        <v>4</v>
      </c>
      <c r="D6" s="153" t="s">
        <v>308</v>
      </c>
      <c r="E6" s="153" t="s">
        <v>309</v>
      </c>
      <c r="F6" s="192" t="s">
        <v>133</v>
      </c>
      <c r="G6" s="153" t="s">
        <v>2355</v>
      </c>
      <c r="H6" s="153"/>
      <c r="I6" s="153" t="s">
        <v>2327</v>
      </c>
      <c r="J6" s="153" t="s">
        <v>2328</v>
      </c>
      <c r="K6" s="153" t="s">
        <v>2356</v>
      </c>
      <c r="L6" s="153" t="s">
        <v>1426</v>
      </c>
      <c r="M6" s="171" t="s">
        <v>1427</v>
      </c>
    </row>
    <row r="7" spans="1:13" x14ac:dyDescent="0.2">
      <c r="A7" s="150"/>
      <c r="B7" s="151"/>
      <c r="C7" s="175"/>
      <c r="D7" s="176"/>
      <c r="E7" s="176"/>
      <c r="F7" s="177"/>
      <c r="G7" s="180"/>
      <c r="H7" s="216"/>
      <c r="I7" s="215"/>
      <c r="J7" s="169"/>
      <c r="K7" s="170"/>
      <c r="L7" s="172"/>
      <c r="M7" s="173"/>
    </row>
    <row r="8" spans="1:13" x14ac:dyDescent="0.2">
      <c r="A8" s="122" t="s">
        <v>405</v>
      </c>
      <c r="B8" s="53" t="str">
        <f>VLOOKUP($A8,DRG!$A$8:$Z$771,2,FALSE)</f>
        <v>Heart Transplant or Implant of Heart Assist System W MCC</v>
      </c>
      <c r="C8" s="158">
        <f>VLOOKUP($A8,DRG!$A$8:$Z$771,9,FALSE)</f>
        <v>0</v>
      </c>
      <c r="D8" s="156">
        <f>VLOOKUP($A8,DRG!$A$8:$Z$771,10,FALSE)</f>
        <v>0</v>
      </c>
      <c r="E8" s="156">
        <f>VLOOKUP($A8,DRG!$A$8:$Z$771,11,FALSE)</f>
        <v>0</v>
      </c>
      <c r="F8" s="160">
        <f>VLOOKUP($A8,DRG!$A$8:$Z$771,12,FALSE)</f>
        <v>38.799999999999997</v>
      </c>
      <c r="G8" s="217" t="str">
        <f>VLOOKUP($A8,DRG!$A$8:$Z$771,18,FALSE)</f>
        <v>Z</v>
      </c>
      <c r="H8" s="274"/>
      <c r="I8" s="219" t="str">
        <f>VLOOKUP($A8,DRG!$A$8:$Z$771,20,FALSE)</f>
        <v>Z</v>
      </c>
      <c r="J8" s="162">
        <f>VLOOKUP($A8,DRG!$A$8:$Z$771,21,FALSE)</f>
        <v>25.391999999999999</v>
      </c>
      <c r="K8" s="359">
        <f>VLOOKUP($A8,DRG!$A$8:$Z$771,22,FALSE)</f>
        <v>26.246600000000001</v>
      </c>
      <c r="L8" s="134">
        <f t="shared" ref="L8:L71" si="0">IF(J8&lt;&gt;"",IF(K8&lt;&gt;"",K8-J8,""),"")</f>
        <v>0.85460000000000136</v>
      </c>
      <c r="M8" s="132">
        <f t="shared" ref="M8:M71" si="1">IF(L8="","",L8/J8)</f>
        <v>3.3656269691241393E-2</v>
      </c>
    </row>
    <row r="9" spans="1:13" x14ac:dyDescent="0.2">
      <c r="A9" s="122" t="s">
        <v>926</v>
      </c>
      <c r="B9" s="53" t="str">
        <f>VLOOKUP($A9,DRG!$A$8:$Z$771,2,FALSE)</f>
        <v>Other Heart Assist System Implant</v>
      </c>
      <c r="C9" s="158">
        <f>VLOOKUP($A9,DRG!$A$8:$Z$771,9,FALSE)</f>
        <v>1</v>
      </c>
      <c r="D9" s="156">
        <f>VLOOKUP($A9,DRG!$A$8:$Z$771,10,FALSE)</f>
        <v>171122.19</v>
      </c>
      <c r="E9" s="156">
        <f>VLOOKUP($A9,DRG!$A$8:$Z$771,11,FALSE)</f>
        <v>0</v>
      </c>
      <c r="F9" s="160">
        <f>VLOOKUP($A9,DRG!$A$8:$Z$771,12,FALSE)</f>
        <v>18.399999999999999</v>
      </c>
      <c r="G9" s="217" t="str">
        <f>VLOOKUP($A9,DRG!$A$8:$Z$771,18,FALSE)</f>
        <v>M</v>
      </c>
      <c r="H9" s="274"/>
      <c r="I9" s="219" t="str">
        <f>VLOOKUP($A9,DRG!$A$8:$Z$771,20,FALSE)</f>
        <v>M</v>
      </c>
      <c r="J9" s="162">
        <f>VLOOKUP($A9,DRG!$A$8:$Z$771,21,FALSE)</f>
        <v>23.2502</v>
      </c>
      <c r="K9" s="359">
        <f>VLOOKUP($A9,DRG!$A$8:$Z$771,22,FALSE)</f>
        <v>25.179300000000001</v>
      </c>
      <c r="L9" s="134">
        <f t="shared" si="0"/>
        <v>1.9291000000000018</v>
      </c>
      <c r="M9" s="132">
        <f t="shared" si="1"/>
        <v>8.2971329278888006E-2</v>
      </c>
    </row>
    <row r="10" spans="1:13" x14ac:dyDescent="0.2">
      <c r="A10" s="122" t="s">
        <v>1308</v>
      </c>
      <c r="B10" s="53" t="str">
        <f>VLOOKUP($A10,DRG!$A$8:$Z$771,2,FALSE)</f>
        <v>Extensive Burns or Full Thickness Burns W MV &gt;96 Hrs W Skin Graft</v>
      </c>
      <c r="C10" s="158">
        <f>VLOOKUP($A10,DRG!$A$8:$Z$771,9,FALSE)</f>
        <v>5</v>
      </c>
      <c r="D10" s="156">
        <f>VLOOKUP($A10,DRG!$A$8:$Z$771,10,FALSE)</f>
        <v>388395.35</v>
      </c>
      <c r="E10" s="156">
        <f>VLOOKUP($A10,DRG!$A$8:$Z$771,11,FALSE)</f>
        <v>222415.23</v>
      </c>
      <c r="F10" s="160">
        <f>VLOOKUP($A10,DRG!$A$8:$Z$771,12,FALSE)</f>
        <v>30.6</v>
      </c>
      <c r="G10" s="217" t="str">
        <f>VLOOKUP($A10,DRG!$A$8:$Z$771,18,FALSE)</f>
        <v>M</v>
      </c>
      <c r="H10" s="274"/>
      <c r="I10" s="219" t="str">
        <f>VLOOKUP($A10,DRG!$A$8:$Z$771,20,FALSE)</f>
        <v>M</v>
      </c>
      <c r="J10" s="162">
        <f>VLOOKUP($A10,DRG!$A$8:$Z$771,21,FALSE)</f>
        <v>23.4252</v>
      </c>
      <c r="K10" s="359">
        <f>VLOOKUP($A10,DRG!$A$8:$Z$771,22,FALSE)</f>
        <v>19.6126</v>
      </c>
      <c r="L10" s="134">
        <f t="shared" si="0"/>
        <v>-3.8125999999999998</v>
      </c>
      <c r="M10" s="132">
        <f t="shared" si="1"/>
        <v>-0.1627563478646927</v>
      </c>
    </row>
    <row r="11" spans="1:13" x14ac:dyDescent="0.2">
      <c r="A11" s="122" t="s">
        <v>320</v>
      </c>
      <c r="B11" s="53" t="str">
        <f>VLOOKUP($A11,DRG!$A$8:$Z$771,2,FALSE)</f>
        <v>Combined Anterior/Posterior Spinal Fusion W MCC</v>
      </c>
      <c r="C11" s="158">
        <f>VLOOKUP($A11,DRG!$A$8:$Z$771,9,FALSE)</f>
        <v>3</v>
      </c>
      <c r="D11" s="156">
        <f>VLOOKUP($A11,DRG!$A$8:$Z$771,10,FALSE)</f>
        <v>192874.4</v>
      </c>
      <c r="E11" s="156">
        <f>VLOOKUP($A11,DRG!$A$8:$Z$771,11,FALSE)</f>
        <v>94669.64</v>
      </c>
      <c r="F11" s="160">
        <f>VLOOKUP($A11,DRG!$A$8:$Z$771,12,FALSE)</f>
        <v>11.3</v>
      </c>
      <c r="G11" s="217" t="str">
        <f>VLOOKUP($A11,DRG!$A$8:$Z$771,18,FALSE)</f>
        <v>M</v>
      </c>
      <c r="H11" s="274"/>
      <c r="I11" s="219" t="str">
        <f>VLOOKUP($A11,DRG!$A$8:$Z$771,20,FALSE)</f>
        <v>M</v>
      </c>
      <c r="J11" s="162">
        <f>VLOOKUP($A11,DRG!$A$8:$Z$771,21,FALSE)</f>
        <v>17.069800000000001</v>
      </c>
      <c r="K11" s="359">
        <f>VLOOKUP($A11,DRG!$A$8:$Z$771,22,FALSE)</f>
        <v>18.1312</v>
      </c>
      <c r="L11" s="134">
        <f t="shared" si="0"/>
        <v>1.061399999999999</v>
      </c>
      <c r="M11" s="132">
        <f t="shared" si="1"/>
        <v>6.2179990392388834E-2</v>
      </c>
    </row>
    <row r="12" spans="1:13" x14ac:dyDescent="0.2">
      <c r="A12" s="123" t="s">
        <v>411</v>
      </c>
      <c r="B12" s="124" t="str">
        <f>VLOOKUP($A12,DRG!$A$8:$Z$771,2,FALSE)</f>
        <v>ECMO or Trach W MV &gt;96 Hrs or PDX Exc Face, Mouth &amp; Neck W Maj O.R.</v>
      </c>
      <c r="C12" s="159">
        <f>VLOOKUP($A12,DRG!$A$8:$Z$771,9,FALSE)</f>
        <v>148</v>
      </c>
      <c r="D12" s="157">
        <f>VLOOKUP($A12,DRG!$A$8:$Z$771,10,FALSE)</f>
        <v>277866.88</v>
      </c>
      <c r="E12" s="157">
        <f>VLOOKUP($A12,DRG!$A$8:$Z$771,11,FALSE)</f>
        <v>127367.15</v>
      </c>
      <c r="F12" s="161">
        <f>VLOOKUP($A12,DRG!$A$8:$Z$771,12,FALSE)</f>
        <v>38.92</v>
      </c>
      <c r="G12" s="218" t="str">
        <f>VLOOKUP($A12,DRG!$A$8:$Z$771,18,FALSE)</f>
        <v>A</v>
      </c>
      <c r="H12" s="274"/>
      <c r="I12" s="220" t="str">
        <f>VLOOKUP($A12,DRG!$A$8:$Z$771,20,FALSE)</f>
        <v>A</v>
      </c>
      <c r="J12" s="163">
        <f>VLOOKUP($A12,DRG!$A$8:$Z$771,21,FALSE)</f>
        <v>14.502800000000001</v>
      </c>
      <c r="K12" s="360">
        <f>VLOOKUP($A12,DRG!$A$8:$Z$771,22,FALSE)</f>
        <v>15.305199999999999</v>
      </c>
      <c r="L12" s="135">
        <f t="shared" si="0"/>
        <v>0.80239999999999867</v>
      </c>
      <c r="M12" s="133">
        <f t="shared" si="1"/>
        <v>5.5327247152273946E-2</v>
      </c>
    </row>
    <row r="13" spans="1:13" x14ac:dyDescent="0.2">
      <c r="A13" s="122" t="s">
        <v>326</v>
      </c>
      <c r="B13" s="53" t="str">
        <f>VLOOKUP($A13,DRG!$A$8:$Z$771,2,FALSE)</f>
        <v>Spinal Fus Exc Cerv W Spinal Curv/Malig/Infec or Ext Fus W MCC</v>
      </c>
      <c r="C13" s="158">
        <f>VLOOKUP($A13,DRG!$A$8:$Z$771,9,FALSE)</f>
        <v>3</v>
      </c>
      <c r="D13" s="156">
        <f>VLOOKUP($A13,DRG!$A$8:$Z$771,10,FALSE)</f>
        <v>199890.54</v>
      </c>
      <c r="E13" s="156">
        <f>VLOOKUP($A13,DRG!$A$8:$Z$771,11,FALSE)</f>
        <v>72126.009999999995</v>
      </c>
      <c r="F13" s="160">
        <f>VLOOKUP($A13,DRG!$A$8:$Z$771,12,FALSE)</f>
        <v>12</v>
      </c>
      <c r="G13" s="217" t="str">
        <f>VLOOKUP($A13,DRG!$A$8:$Z$771,18,FALSE)</f>
        <v>M</v>
      </c>
      <c r="H13" s="274"/>
      <c r="I13" s="219" t="str">
        <f>VLOOKUP($A13,DRG!$A$8:$Z$771,20,FALSE)</f>
        <v>A</v>
      </c>
      <c r="J13" s="162">
        <f>VLOOKUP($A13,DRG!$A$8:$Z$771,21,FALSE)</f>
        <v>12.607699999999999</v>
      </c>
      <c r="K13" s="359">
        <f>VLOOKUP($A13,DRG!$A$8:$Z$771,22,FALSE)</f>
        <v>14.920199999999999</v>
      </c>
      <c r="L13" s="134">
        <f t="shared" si="0"/>
        <v>2.3125</v>
      </c>
      <c r="M13" s="132">
        <f t="shared" si="1"/>
        <v>0.18341965624182049</v>
      </c>
    </row>
    <row r="14" spans="1:13" x14ac:dyDescent="0.2">
      <c r="A14" s="122" t="s">
        <v>408</v>
      </c>
      <c r="B14" s="53" t="str">
        <f>VLOOKUP($A14,DRG!$A$8:$Z$771,2,FALSE)</f>
        <v>Heart Transplant or Implant of Heart Assist System W/O MCC</v>
      </c>
      <c r="C14" s="158">
        <f>VLOOKUP($A14,DRG!$A$8:$Z$771,9,FALSE)</f>
        <v>0</v>
      </c>
      <c r="D14" s="156">
        <f>VLOOKUP($A14,DRG!$A$8:$Z$771,10,FALSE)</f>
        <v>0</v>
      </c>
      <c r="E14" s="156">
        <f>VLOOKUP($A14,DRG!$A$8:$Z$771,11,FALSE)</f>
        <v>0</v>
      </c>
      <c r="F14" s="160">
        <f>VLOOKUP($A14,DRG!$A$8:$Z$771,12,FALSE)</f>
        <v>20</v>
      </c>
      <c r="G14" s="217" t="str">
        <f>VLOOKUP($A14,DRG!$A$8:$Z$771,18,FALSE)</f>
        <v>Z</v>
      </c>
      <c r="H14" s="274"/>
      <c r="I14" s="219" t="str">
        <f>VLOOKUP($A14,DRG!$A$8:$Z$771,20,FALSE)</f>
        <v>Z</v>
      </c>
      <c r="J14" s="162">
        <f>VLOOKUP($A14,DRG!$A$8:$Z$771,21,FALSE)</f>
        <v>15.682</v>
      </c>
      <c r="K14" s="359">
        <f>VLOOKUP($A14,DRG!$A$8:$Z$771,22,FALSE)</f>
        <v>14.6448</v>
      </c>
      <c r="L14" s="134">
        <f t="shared" si="0"/>
        <v>-1.0372000000000003</v>
      </c>
      <c r="M14" s="132">
        <f t="shared" si="1"/>
        <v>-6.6139523020022975E-2</v>
      </c>
    </row>
    <row r="15" spans="1:13" x14ac:dyDescent="0.2">
      <c r="A15" s="122" t="s">
        <v>938</v>
      </c>
      <c r="B15" s="53" t="str">
        <f>VLOOKUP($A15,DRG!$A$8:$Z$771,2,FALSE)</f>
        <v>Cardiac Defib Implant W Cardiac Cath W AMI/HF/Shock W MCC</v>
      </c>
      <c r="C15" s="158">
        <f>VLOOKUP($A15,DRG!$A$8:$Z$771,9,FALSE)</f>
        <v>9</v>
      </c>
      <c r="D15" s="156">
        <f>VLOOKUP($A15,DRG!$A$8:$Z$771,10,FALSE)</f>
        <v>112703</v>
      </c>
      <c r="E15" s="156">
        <f>VLOOKUP($A15,DRG!$A$8:$Z$771,11,FALSE)</f>
        <v>35124.74</v>
      </c>
      <c r="F15" s="160">
        <f>VLOOKUP($A15,DRG!$A$8:$Z$771,12,FALSE)</f>
        <v>12.1</v>
      </c>
      <c r="G15" s="217" t="str">
        <f>VLOOKUP($A15,DRG!$A$8:$Z$771,18,FALSE)</f>
        <v>M</v>
      </c>
      <c r="H15" s="274"/>
      <c r="I15" s="219" t="str">
        <f>VLOOKUP($A15,DRG!$A$8:$Z$771,20,FALSE)</f>
        <v>M</v>
      </c>
      <c r="J15" s="162">
        <f>VLOOKUP($A15,DRG!$A$8:$Z$771,21,FALSE)</f>
        <v>13.458399999999999</v>
      </c>
      <c r="K15" s="359">
        <f>VLOOKUP($A15,DRG!$A$8:$Z$771,22,FALSE)</f>
        <v>13.512600000000001</v>
      </c>
      <c r="L15" s="134">
        <f t="shared" si="0"/>
        <v>5.420000000000158E-2</v>
      </c>
      <c r="M15" s="132">
        <f t="shared" si="1"/>
        <v>4.0272246329431122E-3</v>
      </c>
    </row>
    <row r="16" spans="1:13" x14ac:dyDescent="0.2">
      <c r="A16" s="122" t="s">
        <v>1391</v>
      </c>
      <c r="B16" s="53" t="str">
        <f>VLOOKUP($A16,DRG!$A$8:$Z$771,2,FALSE)</f>
        <v>Endovascular Cardiac Valve Replacement W MCC</v>
      </c>
      <c r="C16" s="158">
        <f>VLOOKUP($A16,DRG!$A$8:$Z$771,9,FALSE)</f>
        <v>0</v>
      </c>
      <c r="D16" s="156">
        <f>VLOOKUP($A16,DRG!$A$8:$Z$771,10,FALSE)</f>
        <v>0</v>
      </c>
      <c r="E16" s="156">
        <f>VLOOKUP($A16,DRG!$A$8:$Z$771,11,FALSE)</f>
        <v>0</v>
      </c>
      <c r="F16" s="160">
        <f>VLOOKUP($A16,DRG!$A$8:$Z$771,12,FALSE)</f>
        <v>9.5</v>
      </c>
      <c r="G16" s="217" t="str">
        <f>VLOOKUP($A16,DRG!$A$8:$Z$771,18,FALSE)</f>
        <v>M</v>
      </c>
      <c r="H16" s="274"/>
      <c r="I16" s="219" t="str">
        <f>VLOOKUP($A16,DRG!$A$8:$Z$771,20,FALSE)</f>
        <v>M</v>
      </c>
      <c r="J16" s="162">
        <f>VLOOKUP($A16,DRG!$A$8:$Z$771,21,FALSE)</f>
        <v>13.9794</v>
      </c>
      <c r="K16" s="359">
        <f>VLOOKUP($A16,DRG!$A$8:$Z$771,22,FALSE)</f>
        <v>13.2369</v>
      </c>
      <c r="L16" s="134">
        <f t="shared" si="0"/>
        <v>-0.74249999999999972</v>
      </c>
      <c r="M16" s="132">
        <f t="shared" si="1"/>
        <v>-5.3113867547963413E-2</v>
      </c>
    </row>
    <row r="17" spans="1:13" x14ac:dyDescent="0.2">
      <c r="A17" s="123" t="s">
        <v>573</v>
      </c>
      <c r="B17" s="124" t="str">
        <f>VLOOKUP($A17,DRG!$A$8:$Z$771,2,FALSE)</f>
        <v>Intracranial Vascular Procedures W PDX Hemorrhage W MCC</v>
      </c>
      <c r="C17" s="159">
        <f>VLOOKUP($A17,DRG!$A$8:$Z$771,9,FALSE)</f>
        <v>17</v>
      </c>
      <c r="D17" s="157">
        <f>VLOOKUP($A17,DRG!$A$8:$Z$771,10,FALSE)</f>
        <v>183595.07</v>
      </c>
      <c r="E17" s="157">
        <f>VLOOKUP($A17,DRG!$A$8:$Z$771,11,FALSE)</f>
        <v>65253.34</v>
      </c>
      <c r="F17" s="161">
        <f>VLOOKUP($A17,DRG!$A$8:$Z$771,12,FALSE)</f>
        <v>22.94</v>
      </c>
      <c r="G17" s="218" t="str">
        <f>VLOOKUP($A17,DRG!$A$8:$Z$771,18,FALSE)</f>
        <v>A</v>
      </c>
      <c r="H17" s="274"/>
      <c r="I17" s="220" t="str">
        <f>VLOOKUP($A17,DRG!$A$8:$Z$771,20,FALSE)</f>
        <v>A</v>
      </c>
      <c r="J17" s="163">
        <f>VLOOKUP($A17,DRG!$A$8:$Z$771,21,FALSE)</f>
        <v>14.2591</v>
      </c>
      <c r="K17" s="360">
        <f>VLOOKUP($A17,DRG!$A$8:$Z$771,22,FALSE)</f>
        <v>11.987399999999999</v>
      </c>
      <c r="L17" s="135">
        <f t="shared" si="0"/>
        <v>-2.2717000000000009</v>
      </c>
      <c r="M17" s="133">
        <f t="shared" si="1"/>
        <v>-0.15931580534535847</v>
      </c>
    </row>
    <row r="18" spans="1:13" x14ac:dyDescent="0.2">
      <c r="A18" s="122" t="s">
        <v>927</v>
      </c>
      <c r="B18" s="53" t="str">
        <f>VLOOKUP($A18,DRG!$A$8:$Z$771,2,FALSE)</f>
        <v>Cardiac Valve &amp; Oth Maj Cardiothoracic Proc W Card Cath W MCC</v>
      </c>
      <c r="C18" s="158">
        <f>VLOOKUP($A18,DRG!$A$8:$Z$771,9,FALSE)</f>
        <v>33</v>
      </c>
      <c r="D18" s="156">
        <f>VLOOKUP($A18,DRG!$A$8:$Z$771,10,FALSE)</f>
        <v>185812.3</v>
      </c>
      <c r="E18" s="156">
        <f>VLOOKUP($A18,DRG!$A$8:$Z$771,11,FALSE)</f>
        <v>64006.66</v>
      </c>
      <c r="F18" s="160">
        <f>VLOOKUP($A18,DRG!$A$8:$Z$771,12,FALSE)</f>
        <v>21.24</v>
      </c>
      <c r="G18" s="217" t="str">
        <f>VLOOKUP($A18,DRG!$A$8:$Z$771,18,FALSE)</f>
        <v>A</v>
      </c>
      <c r="H18" s="274"/>
      <c r="I18" s="219" t="str">
        <f>VLOOKUP($A18,DRG!$A$8:$Z$771,20,FALSE)</f>
        <v>A</v>
      </c>
      <c r="J18" s="162">
        <f>VLOOKUP($A18,DRG!$A$8:$Z$771,21,FALSE)</f>
        <v>10.993499999999999</v>
      </c>
      <c r="K18" s="359">
        <f>VLOOKUP($A18,DRG!$A$8:$Z$771,22,FALSE)</f>
        <v>11.635300000000001</v>
      </c>
      <c r="L18" s="134">
        <f t="shared" si="0"/>
        <v>0.6418000000000017</v>
      </c>
      <c r="M18" s="132">
        <f t="shared" si="1"/>
        <v>5.8379951789694066E-2</v>
      </c>
    </row>
    <row r="19" spans="1:13" x14ac:dyDescent="0.2">
      <c r="A19" s="122" t="s">
        <v>575</v>
      </c>
      <c r="B19" s="53" t="str">
        <f>VLOOKUP($A19,DRG!$A$8:$Z$771,2,FALSE)</f>
        <v>Intracranial Vascular Procedures W PDX Hemorrhage W CC</v>
      </c>
      <c r="C19" s="158">
        <f>VLOOKUP($A19,DRG!$A$8:$Z$771,9,FALSE)</f>
        <v>7</v>
      </c>
      <c r="D19" s="156">
        <f>VLOOKUP($A19,DRG!$A$8:$Z$771,10,FALSE)</f>
        <v>103377.51</v>
      </c>
      <c r="E19" s="156">
        <f>VLOOKUP($A19,DRG!$A$8:$Z$771,11,FALSE)</f>
        <v>17478.830000000002</v>
      </c>
      <c r="F19" s="160">
        <f>VLOOKUP($A19,DRG!$A$8:$Z$771,12,FALSE)</f>
        <v>13.7</v>
      </c>
      <c r="G19" s="217" t="str">
        <f>VLOOKUP($A19,DRG!$A$8:$Z$771,18,FALSE)</f>
        <v>M</v>
      </c>
      <c r="H19" s="274"/>
      <c r="I19" s="219" t="str">
        <f>VLOOKUP($A19,DRG!$A$8:$Z$771,20,FALSE)</f>
        <v>M</v>
      </c>
      <c r="J19" s="162">
        <f>VLOOKUP($A19,DRG!$A$8:$Z$771,21,FALSE)</f>
        <v>11.1242</v>
      </c>
      <c r="K19" s="359">
        <f>VLOOKUP($A19,DRG!$A$8:$Z$771,22,FALSE)</f>
        <v>11.3492</v>
      </c>
      <c r="L19" s="134">
        <f t="shared" si="0"/>
        <v>0.22499999999999964</v>
      </c>
      <c r="M19" s="132">
        <f t="shared" si="1"/>
        <v>2.0226173567537409E-2</v>
      </c>
    </row>
    <row r="20" spans="1:13" x14ac:dyDescent="0.2">
      <c r="A20" s="214" t="s">
        <v>415</v>
      </c>
      <c r="B20" s="53" t="str">
        <f>VLOOKUP($A20,DRG!$A$8:$Z$771,2,FALSE)</f>
        <v>Liver Transplant W MCC or Intestinal Transplant</v>
      </c>
      <c r="C20" s="158">
        <f>VLOOKUP($A20,DRG!$A$8:$Z$771,9,FALSE)</f>
        <v>0</v>
      </c>
      <c r="D20" s="156">
        <f>VLOOKUP($A20,DRG!$A$8:$Z$771,10,FALSE)</f>
        <v>0</v>
      </c>
      <c r="E20" s="156">
        <f>VLOOKUP($A20,DRG!$A$8:$Z$771,11,FALSE)</f>
        <v>0</v>
      </c>
      <c r="F20" s="160">
        <f>VLOOKUP($A20,DRG!$A$8:$Z$771,12,FALSE)</f>
        <v>21</v>
      </c>
      <c r="G20" s="217" t="str">
        <f>VLOOKUP($A20,DRG!$A$8:$Z$771,18,FALSE)</f>
        <v>Z</v>
      </c>
      <c r="H20" s="274"/>
      <c r="I20" s="219" t="str">
        <f>VLOOKUP($A20,DRG!$A$8:$Z$771,20,FALSE)</f>
        <v>Z</v>
      </c>
      <c r="J20" s="162">
        <f>VLOOKUP($A20,DRG!$A$8:$Z$771,21,FALSE)</f>
        <v>10.497299999999999</v>
      </c>
      <c r="K20" s="359">
        <f>VLOOKUP($A20,DRG!$A$8:$Z$771,22,FALSE)</f>
        <v>10.7263</v>
      </c>
      <c r="L20" s="134">
        <f t="shared" si="0"/>
        <v>0.22900000000000098</v>
      </c>
      <c r="M20" s="132">
        <f t="shared" si="1"/>
        <v>2.1815133415259258E-2</v>
      </c>
    </row>
    <row r="21" spans="1:13" x14ac:dyDescent="0.2">
      <c r="A21" s="122" t="s">
        <v>1393</v>
      </c>
      <c r="B21" s="53" t="str">
        <f>VLOOKUP($A21,DRG!$A$8:$Z$771,2,FALSE)</f>
        <v>Endovascular Cardiac Valve Replacement W/O MCC</v>
      </c>
      <c r="C21" s="158">
        <f>VLOOKUP($A21,DRG!$A$8:$Z$771,9,FALSE)</f>
        <v>1</v>
      </c>
      <c r="D21" s="156">
        <f>VLOOKUP($A21,DRG!$A$8:$Z$771,10,FALSE)</f>
        <v>108511.64</v>
      </c>
      <c r="E21" s="156">
        <f>VLOOKUP($A21,DRG!$A$8:$Z$771,11,FALSE)</f>
        <v>0</v>
      </c>
      <c r="F21" s="160">
        <f>VLOOKUP($A21,DRG!$A$8:$Z$771,12,FALSE)</f>
        <v>5.2</v>
      </c>
      <c r="G21" s="217" t="str">
        <f>VLOOKUP($A21,DRG!$A$8:$Z$771,18,FALSE)</f>
        <v>M</v>
      </c>
      <c r="H21" s="274"/>
      <c r="I21" s="219" t="str">
        <f>VLOOKUP($A21,DRG!$A$8:$Z$771,20,FALSE)</f>
        <v>M</v>
      </c>
      <c r="J21" s="162">
        <f>VLOOKUP($A21,DRG!$A$8:$Z$771,21,FALSE)</f>
        <v>10.496499999999999</v>
      </c>
      <c r="K21" s="359">
        <f>VLOOKUP($A21,DRG!$A$8:$Z$771,22,FALSE)</f>
        <v>10.4016</v>
      </c>
      <c r="L21" s="134">
        <f t="shared" si="0"/>
        <v>-9.4899999999999096E-2</v>
      </c>
      <c r="M21" s="132">
        <f t="shared" si="1"/>
        <v>-9.0411089410755117E-3</v>
      </c>
    </row>
    <row r="22" spans="1:13" x14ac:dyDescent="0.2">
      <c r="A22" s="123" t="s">
        <v>327</v>
      </c>
      <c r="B22" s="124" t="str">
        <f>VLOOKUP($A22,DRG!$A$8:$Z$771,2,FALSE)</f>
        <v>Spinal Fus Exc Cerv W Spinal Curv/Malig/Infec or Ext Fus W CC</v>
      </c>
      <c r="C22" s="159">
        <f>VLOOKUP($A22,DRG!$A$8:$Z$771,9,FALSE)</f>
        <v>23</v>
      </c>
      <c r="D22" s="157">
        <f>VLOOKUP($A22,DRG!$A$8:$Z$771,10,FALSE)</f>
        <v>156216.44</v>
      </c>
      <c r="E22" s="157">
        <f>VLOOKUP($A22,DRG!$A$8:$Z$771,11,FALSE)</f>
        <v>47467.62</v>
      </c>
      <c r="F22" s="161">
        <f>VLOOKUP($A22,DRG!$A$8:$Z$771,12,FALSE)</f>
        <v>6.3</v>
      </c>
      <c r="G22" s="218" t="str">
        <f>VLOOKUP($A22,DRG!$A$8:$Z$771,18,FALSE)</f>
        <v>A</v>
      </c>
      <c r="H22" s="274"/>
      <c r="I22" s="220" t="str">
        <f>VLOOKUP($A22,DRG!$A$8:$Z$771,20,FALSE)</f>
        <v>AP</v>
      </c>
      <c r="J22" s="163">
        <f>VLOOKUP($A22,DRG!$A$8:$Z$771,21,FALSE)</f>
        <v>11.307</v>
      </c>
      <c r="K22" s="360">
        <f>VLOOKUP($A22,DRG!$A$8:$Z$771,22,FALSE)</f>
        <v>10.3627</v>
      </c>
      <c r="L22" s="135">
        <f t="shared" si="0"/>
        <v>-0.94430000000000014</v>
      </c>
      <c r="M22" s="133">
        <f t="shared" si="1"/>
        <v>-8.3514636950561605E-2</v>
      </c>
    </row>
    <row r="23" spans="1:13" x14ac:dyDescent="0.2">
      <c r="A23" s="122" t="s">
        <v>939</v>
      </c>
      <c r="B23" s="53" t="str">
        <f>VLOOKUP($A23,DRG!$A$8:$Z$771,2,FALSE)</f>
        <v>Cardiac Defib Implant W Cardiac Cath W AMI/HF/Shock W/O MCC</v>
      </c>
      <c r="C23" s="158">
        <f>VLOOKUP($A23,DRG!$A$8:$Z$771,9,FALSE)</f>
        <v>6</v>
      </c>
      <c r="D23" s="156">
        <f>VLOOKUP($A23,DRG!$A$8:$Z$771,10,FALSE)</f>
        <v>67516.350000000006</v>
      </c>
      <c r="E23" s="156">
        <f>VLOOKUP($A23,DRG!$A$8:$Z$771,11,FALSE)</f>
        <v>11669.64</v>
      </c>
      <c r="F23" s="160">
        <f>VLOOKUP($A23,DRG!$A$8:$Z$771,12,FALSE)</f>
        <v>6.6</v>
      </c>
      <c r="G23" s="217" t="str">
        <f>VLOOKUP($A23,DRG!$A$8:$Z$771,18,FALSE)</f>
        <v>M</v>
      </c>
      <c r="H23" s="274"/>
      <c r="I23" s="219" t="str">
        <f>VLOOKUP($A23,DRG!$A$8:$Z$771,20,FALSE)</f>
        <v>M</v>
      </c>
      <c r="J23" s="162">
        <f>VLOOKUP($A23,DRG!$A$8:$Z$771,21,FALSE)</f>
        <v>9.7824000000000009</v>
      </c>
      <c r="K23" s="359">
        <f>VLOOKUP($A23,DRG!$A$8:$Z$771,22,FALSE)</f>
        <v>10.155900000000001</v>
      </c>
      <c r="L23" s="134">
        <f t="shared" si="0"/>
        <v>0.37349999999999994</v>
      </c>
      <c r="M23" s="132">
        <f t="shared" si="1"/>
        <v>3.818081452404317E-2</v>
      </c>
    </row>
    <row r="24" spans="1:13" x14ac:dyDescent="0.2">
      <c r="A24" s="122" t="s">
        <v>933</v>
      </c>
      <c r="B24" s="53" t="str">
        <f>VLOOKUP($A24,DRG!$A$8:$Z$771,2,FALSE)</f>
        <v>Cardiac Valve &amp; Oth Maj Cardiothoracic Proc W/O Card Cath W MCC</v>
      </c>
      <c r="C24" s="158">
        <f>VLOOKUP($A24,DRG!$A$8:$Z$771,9,FALSE)</f>
        <v>35</v>
      </c>
      <c r="D24" s="156">
        <f>VLOOKUP($A24,DRG!$A$8:$Z$771,10,FALSE)</f>
        <v>166235.41</v>
      </c>
      <c r="E24" s="156">
        <f>VLOOKUP($A24,DRG!$A$8:$Z$771,11,FALSE)</f>
        <v>83725.47</v>
      </c>
      <c r="F24" s="160">
        <f>VLOOKUP($A24,DRG!$A$8:$Z$771,12,FALSE)</f>
        <v>24.97</v>
      </c>
      <c r="G24" s="217" t="str">
        <f>VLOOKUP($A24,DRG!$A$8:$Z$771,18,FALSE)</f>
        <v>A</v>
      </c>
      <c r="H24" s="274"/>
      <c r="I24" s="219" t="str">
        <f>VLOOKUP($A24,DRG!$A$8:$Z$771,20,FALSE)</f>
        <v>A</v>
      </c>
      <c r="J24" s="162">
        <f>VLOOKUP($A24,DRG!$A$8:$Z$771,21,FALSE)</f>
        <v>9.9582999999999995</v>
      </c>
      <c r="K24" s="359">
        <f>VLOOKUP($A24,DRG!$A$8:$Z$771,22,FALSE)</f>
        <v>9.7708999999999993</v>
      </c>
      <c r="L24" s="134">
        <f t="shared" si="0"/>
        <v>-0.18740000000000023</v>
      </c>
      <c r="M24" s="132">
        <f t="shared" si="1"/>
        <v>-1.8818473032545739E-2</v>
      </c>
    </row>
    <row r="25" spans="1:13" x14ac:dyDescent="0.2">
      <c r="A25" s="122" t="s">
        <v>419</v>
      </c>
      <c r="B25" s="53" t="str">
        <f>VLOOKUP($A25,DRG!$A$8:$Z$771,2,FALSE)</f>
        <v>Lung Transplant</v>
      </c>
      <c r="C25" s="158">
        <f>VLOOKUP($A25,DRG!$A$8:$Z$771,9,FALSE)</f>
        <v>0</v>
      </c>
      <c r="D25" s="156">
        <f>VLOOKUP($A25,DRG!$A$8:$Z$771,10,FALSE)</f>
        <v>0</v>
      </c>
      <c r="E25" s="156">
        <f>VLOOKUP($A25,DRG!$A$8:$Z$771,11,FALSE)</f>
        <v>0</v>
      </c>
      <c r="F25" s="160">
        <f>VLOOKUP($A25,DRG!$A$8:$Z$771,12,FALSE)</f>
        <v>18.8</v>
      </c>
      <c r="G25" s="217" t="str">
        <f>VLOOKUP($A25,DRG!$A$8:$Z$771,18,FALSE)</f>
        <v>Z</v>
      </c>
      <c r="H25" s="274"/>
      <c r="I25" s="219" t="str">
        <f>VLOOKUP($A25,DRG!$A$8:$Z$771,20,FALSE)</f>
        <v>Z</v>
      </c>
      <c r="J25" s="162">
        <f>VLOOKUP($A25,DRG!$A$8:$Z$771,21,FALSE)</f>
        <v>9.2986000000000004</v>
      </c>
      <c r="K25" s="359">
        <f>VLOOKUP($A25,DRG!$A$8:$Z$771,22,FALSE)</f>
        <v>9.7006999999999994</v>
      </c>
      <c r="L25" s="134">
        <f t="shared" si="0"/>
        <v>0.40209999999999901</v>
      </c>
      <c r="M25" s="132">
        <f t="shared" si="1"/>
        <v>4.3243068849073946E-2</v>
      </c>
    </row>
    <row r="26" spans="1:13" x14ac:dyDescent="0.2">
      <c r="A26" s="122" t="s">
        <v>562</v>
      </c>
      <c r="B26" s="53" t="str">
        <f>VLOOKUP($A26,DRG!$A$8:$Z$771,2,FALSE)</f>
        <v>Major Bladder Procedures W MCC</v>
      </c>
      <c r="C26" s="158">
        <f>VLOOKUP($A26,DRG!$A$8:$Z$771,9,FALSE)</f>
        <v>3</v>
      </c>
      <c r="D26" s="156">
        <f>VLOOKUP($A26,DRG!$A$8:$Z$771,10,FALSE)</f>
        <v>82219.19</v>
      </c>
      <c r="E26" s="156">
        <f>VLOOKUP($A26,DRG!$A$8:$Z$771,11,FALSE)</f>
        <v>36575.120000000003</v>
      </c>
      <c r="F26" s="160">
        <f>VLOOKUP($A26,DRG!$A$8:$Z$771,12,FALSE)</f>
        <v>14.8</v>
      </c>
      <c r="G26" s="217" t="str">
        <f>VLOOKUP($A26,DRG!$A$8:$Z$771,18,FALSE)</f>
        <v>M</v>
      </c>
      <c r="H26" s="274"/>
      <c r="I26" s="219" t="str">
        <f>VLOOKUP($A26,DRG!$A$8:$Z$771,20,FALSE)</f>
        <v>M</v>
      </c>
      <c r="J26" s="162">
        <f>VLOOKUP($A26,DRG!$A$8:$Z$771,21,FALSE)</f>
        <v>9.0103000000000009</v>
      </c>
      <c r="K26" s="359">
        <f>VLOOKUP($A26,DRG!$A$8:$Z$771,22,FALSE)</f>
        <v>9.5896000000000008</v>
      </c>
      <c r="L26" s="134">
        <f t="shared" si="0"/>
        <v>0.57929999999999993</v>
      </c>
      <c r="M26" s="132">
        <f t="shared" si="1"/>
        <v>6.4293086800661453E-2</v>
      </c>
    </row>
    <row r="27" spans="1:13" x14ac:dyDescent="0.2">
      <c r="A27" s="123" t="s">
        <v>413</v>
      </c>
      <c r="B27" s="124" t="str">
        <f>VLOOKUP($A27,DRG!$A$8:$Z$771,2,FALSE)</f>
        <v>Trach W MV &gt;96 Hrs or PDX Exc Face, Mouth &amp; Neck W/O Maj O.R.</v>
      </c>
      <c r="C27" s="159">
        <f>VLOOKUP($A27,DRG!$A$8:$Z$771,9,FALSE)</f>
        <v>109</v>
      </c>
      <c r="D27" s="157">
        <f>VLOOKUP($A27,DRG!$A$8:$Z$771,10,FALSE)</f>
        <v>191242.39</v>
      </c>
      <c r="E27" s="157">
        <f>VLOOKUP($A27,DRG!$A$8:$Z$771,11,FALSE)</f>
        <v>135836.75</v>
      </c>
      <c r="F27" s="161">
        <f>VLOOKUP($A27,DRG!$A$8:$Z$771,12,FALSE)</f>
        <v>31.04</v>
      </c>
      <c r="G27" s="218" t="str">
        <f>VLOOKUP($A27,DRG!$A$8:$Z$771,18,FALSE)</f>
        <v>A</v>
      </c>
      <c r="H27" s="274"/>
      <c r="I27" s="220" t="str">
        <f>VLOOKUP($A27,DRG!$A$8:$Z$771,20,FALSE)</f>
        <v>A</v>
      </c>
      <c r="J27" s="163">
        <f>VLOOKUP($A27,DRG!$A$8:$Z$771,21,FALSE)</f>
        <v>9.0330999999999992</v>
      </c>
      <c r="K27" s="360">
        <f>VLOOKUP($A27,DRG!$A$8:$Z$771,22,FALSE)</f>
        <v>9.5655999999999999</v>
      </c>
      <c r="L27" s="135">
        <f t="shared" si="0"/>
        <v>0.53250000000000064</v>
      </c>
      <c r="M27" s="133">
        <f t="shared" si="1"/>
        <v>5.8949862173561754E-2</v>
      </c>
    </row>
    <row r="28" spans="1:13" x14ac:dyDescent="0.2">
      <c r="A28" s="122" t="s">
        <v>1230</v>
      </c>
      <c r="B28" s="53" t="str">
        <f>VLOOKUP($A28,DRG!$A$8:$Z$771,2,FALSE)</f>
        <v>Lymphoma &amp; Leukemia W Major O.R. Procedure W MCC</v>
      </c>
      <c r="C28" s="158">
        <f>VLOOKUP($A28,DRG!$A$8:$Z$771,9,FALSE)</f>
        <v>3</v>
      </c>
      <c r="D28" s="156">
        <f>VLOOKUP($A28,DRG!$A$8:$Z$771,10,FALSE)</f>
        <v>118914.39</v>
      </c>
      <c r="E28" s="156">
        <f>VLOOKUP($A28,DRG!$A$8:$Z$771,11,FALSE)</f>
        <v>32947.629999999997</v>
      </c>
      <c r="F28" s="160">
        <f>VLOOKUP($A28,DRG!$A$8:$Z$771,12,FALSE)</f>
        <v>16.2</v>
      </c>
      <c r="G28" s="217" t="str">
        <f>VLOOKUP($A28,DRG!$A$8:$Z$771,18,FALSE)</f>
        <v>M</v>
      </c>
      <c r="H28" s="274"/>
      <c r="I28" s="219" t="str">
        <f>VLOOKUP($A28,DRG!$A$8:$Z$771,20,FALSE)</f>
        <v>M</v>
      </c>
      <c r="J28" s="162">
        <f>VLOOKUP($A28,DRG!$A$8:$Z$771,21,FALSE)</f>
        <v>8.2063000000000006</v>
      </c>
      <c r="K28" s="359">
        <f>VLOOKUP($A28,DRG!$A$8:$Z$771,22,FALSE)</f>
        <v>9.3831000000000007</v>
      </c>
      <c r="L28" s="134">
        <f t="shared" si="0"/>
        <v>1.1768000000000001</v>
      </c>
      <c r="M28" s="132">
        <f t="shared" si="1"/>
        <v>0.14340202039896177</v>
      </c>
    </row>
    <row r="29" spans="1:13" x14ac:dyDescent="0.2">
      <c r="A29" s="122" t="s">
        <v>328</v>
      </c>
      <c r="B29" s="53" t="str">
        <f>VLOOKUP($A29,DRG!$A$8:$Z$771,2,FALSE)</f>
        <v>Spinal Fus Exc Cerv W Spinal Curv/Malig/Infec or Ext Fus W/O CC/MCC</v>
      </c>
      <c r="C29" s="158">
        <f>VLOOKUP($A29,DRG!$A$8:$Z$771,9,FALSE)</f>
        <v>14</v>
      </c>
      <c r="D29" s="156">
        <f>VLOOKUP($A29,DRG!$A$8:$Z$771,10,FALSE)</f>
        <v>140342.56</v>
      </c>
      <c r="E29" s="156">
        <f>VLOOKUP($A29,DRG!$A$8:$Z$771,11,FALSE)</f>
        <v>29059.63</v>
      </c>
      <c r="F29" s="160">
        <f>VLOOKUP($A29,DRG!$A$8:$Z$771,12,FALSE)</f>
        <v>4.21</v>
      </c>
      <c r="G29" s="217" t="str">
        <f>VLOOKUP($A29,DRG!$A$8:$Z$771,18,FALSE)</f>
        <v>A</v>
      </c>
      <c r="H29" s="274"/>
      <c r="I29" s="219" t="str">
        <f>VLOOKUP($A29,DRG!$A$8:$Z$771,20,FALSE)</f>
        <v>AP</v>
      </c>
      <c r="J29" s="162">
        <f>VLOOKUP($A29,DRG!$A$8:$Z$771,21,FALSE)</f>
        <v>7.9798</v>
      </c>
      <c r="K29" s="359">
        <f>VLOOKUP($A29,DRG!$A$8:$Z$771,22,FALSE)</f>
        <v>9.3099000000000007</v>
      </c>
      <c r="L29" s="134">
        <f t="shared" si="0"/>
        <v>1.3301000000000007</v>
      </c>
      <c r="M29" s="132">
        <f t="shared" si="1"/>
        <v>0.16668337552319615</v>
      </c>
    </row>
    <row r="30" spans="1:13" x14ac:dyDescent="0.2">
      <c r="A30" s="122" t="s">
        <v>1327</v>
      </c>
      <c r="B30" s="53" t="str">
        <f>VLOOKUP($A30,DRG!$A$8:$Z$771,2,FALSE)</f>
        <v>Craniotomy for Multiple Significant Trauma</v>
      </c>
      <c r="C30" s="158">
        <f>VLOOKUP($A30,DRG!$A$8:$Z$771,9,FALSE)</f>
        <v>9</v>
      </c>
      <c r="D30" s="156">
        <f>VLOOKUP($A30,DRG!$A$8:$Z$771,10,FALSE)</f>
        <v>119576.19</v>
      </c>
      <c r="E30" s="156">
        <f>VLOOKUP($A30,DRG!$A$8:$Z$771,11,FALSE)</f>
        <v>29826.17</v>
      </c>
      <c r="F30" s="160">
        <f>VLOOKUP($A30,DRG!$A$8:$Z$771,12,FALSE)</f>
        <v>11.9</v>
      </c>
      <c r="G30" s="217" t="str">
        <f>VLOOKUP($A30,DRG!$A$8:$Z$771,18,FALSE)</f>
        <v>M</v>
      </c>
      <c r="H30" s="274"/>
      <c r="I30" s="219" t="str">
        <f>VLOOKUP($A30,DRG!$A$8:$Z$771,20,FALSE)</f>
        <v>A</v>
      </c>
      <c r="J30" s="162">
        <f>VLOOKUP($A30,DRG!$A$8:$Z$771,21,FALSE)</f>
        <v>6.5743999999999998</v>
      </c>
      <c r="K30" s="359">
        <f>VLOOKUP($A30,DRG!$A$8:$Z$771,22,FALSE)</f>
        <v>9.0053000000000001</v>
      </c>
      <c r="L30" s="134">
        <f t="shared" si="0"/>
        <v>2.4309000000000003</v>
      </c>
      <c r="M30" s="132">
        <f t="shared" si="1"/>
        <v>0.36975237284010715</v>
      </c>
    </row>
    <row r="31" spans="1:13" x14ac:dyDescent="0.2">
      <c r="A31" s="122" t="s">
        <v>434</v>
      </c>
      <c r="B31" s="53" t="str">
        <f>VLOOKUP($A31,DRG!$A$8:$Z$771,2,FALSE)</f>
        <v>Allogeneic Bone Marrow Transplant</v>
      </c>
      <c r="C31" s="158">
        <f>VLOOKUP($A31,DRG!$A$8:$Z$771,9,FALSE)</f>
        <v>0</v>
      </c>
      <c r="D31" s="156">
        <f>VLOOKUP($A31,DRG!$A$8:$Z$771,10,FALSE)</f>
        <v>0</v>
      </c>
      <c r="E31" s="156">
        <f>VLOOKUP($A31,DRG!$A$8:$Z$771,11,FALSE)</f>
        <v>0</v>
      </c>
      <c r="F31" s="160">
        <f>VLOOKUP($A31,DRG!$A$8:$Z$771,12,FALSE)</f>
        <v>27.5</v>
      </c>
      <c r="G31" s="217" t="str">
        <f>VLOOKUP($A31,DRG!$A$8:$Z$771,18,FALSE)</f>
        <v>Z</v>
      </c>
      <c r="H31" s="274"/>
      <c r="I31" s="219" t="str">
        <f>VLOOKUP($A31,DRG!$A$8:$Z$771,20,FALSE)</f>
        <v>Z</v>
      </c>
      <c r="J31" s="162">
        <f>VLOOKUP($A31,DRG!$A$8:$Z$771,21,FALSE)</f>
        <v>7.3581000000000003</v>
      </c>
      <c r="K31" s="359">
        <f>VLOOKUP($A31,DRG!$A$8:$Z$771,22,FALSE)</f>
        <v>8.8732000000000006</v>
      </c>
      <c r="L31" s="134">
        <f t="shared" si="0"/>
        <v>1.5151000000000003</v>
      </c>
      <c r="M31" s="132">
        <f t="shared" si="1"/>
        <v>0.20590913415147935</v>
      </c>
    </row>
    <row r="32" spans="1:13" x14ac:dyDescent="0.2">
      <c r="A32" s="123" t="s">
        <v>322</v>
      </c>
      <c r="B32" s="124" t="str">
        <f>VLOOKUP($A32,DRG!$A$8:$Z$771,2,FALSE)</f>
        <v>Combined Anterior/Posterior Spinal Fusion W CC</v>
      </c>
      <c r="C32" s="159">
        <f>VLOOKUP($A32,DRG!$A$8:$Z$771,9,FALSE)</f>
        <v>20</v>
      </c>
      <c r="D32" s="157">
        <f>VLOOKUP($A32,DRG!$A$8:$Z$771,10,FALSE)</f>
        <v>128870.26</v>
      </c>
      <c r="E32" s="157">
        <f>VLOOKUP($A32,DRG!$A$8:$Z$771,11,FALSE)</f>
        <v>38076.1</v>
      </c>
      <c r="F32" s="161">
        <f>VLOOKUP($A32,DRG!$A$8:$Z$771,12,FALSE)</f>
        <v>5.55</v>
      </c>
      <c r="G32" s="218" t="str">
        <f>VLOOKUP($A32,DRG!$A$8:$Z$771,18,FALSE)</f>
        <v>A</v>
      </c>
      <c r="H32" s="274"/>
      <c r="I32" s="220" t="str">
        <f>VLOOKUP($A32,DRG!$A$8:$Z$771,20,FALSE)</f>
        <v>AP</v>
      </c>
      <c r="J32" s="163">
        <f>VLOOKUP($A32,DRG!$A$8:$Z$771,21,FALSE)</f>
        <v>11.822100000000001</v>
      </c>
      <c r="K32" s="360">
        <f>VLOOKUP($A32,DRG!$A$8:$Z$771,22,FALSE)</f>
        <v>8.5488</v>
      </c>
      <c r="L32" s="135">
        <f t="shared" si="0"/>
        <v>-3.2733000000000008</v>
      </c>
      <c r="M32" s="133">
        <f t="shared" si="1"/>
        <v>-0.27687974217778571</v>
      </c>
    </row>
    <row r="33" spans="1:13" x14ac:dyDescent="0.2">
      <c r="A33" s="122" t="s">
        <v>674</v>
      </c>
      <c r="B33" s="53" t="str">
        <f>VLOOKUP($A33,DRG!$A$8:$Z$771,2,FALSE)</f>
        <v>Skin Graft Exc for Skin Ulcer or Cellulitis W MCC</v>
      </c>
      <c r="C33" s="158">
        <f>VLOOKUP($A33,DRG!$A$8:$Z$771,9,FALSE)</f>
        <v>1</v>
      </c>
      <c r="D33" s="156">
        <f>VLOOKUP($A33,DRG!$A$8:$Z$771,10,FALSE)</f>
        <v>121104.75</v>
      </c>
      <c r="E33" s="156">
        <f>VLOOKUP($A33,DRG!$A$8:$Z$771,11,FALSE)</f>
        <v>0</v>
      </c>
      <c r="F33" s="160">
        <f>VLOOKUP($A33,DRG!$A$8:$Z$771,12,FALSE)</f>
        <v>13.6</v>
      </c>
      <c r="G33" s="217" t="str">
        <f>VLOOKUP($A33,DRG!$A$8:$Z$771,18,FALSE)</f>
        <v>M</v>
      </c>
      <c r="H33" s="274"/>
      <c r="I33" s="219" t="str">
        <f>VLOOKUP($A33,DRG!$A$8:$Z$771,20,FALSE)</f>
        <v>M</v>
      </c>
      <c r="J33" s="162">
        <f>VLOOKUP($A33,DRG!$A$8:$Z$771,21,FALSE)</f>
        <v>6.4398</v>
      </c>
      <c r="K33" s="359">
        <f>VLOOKUP($A33,DRG!$A$8:$Z$771,22,FALSE)</f>
        <v>8.4852000000000007</v>
      </c>
      <c r="L33" s="134">
        <f t="shared" si="0"/>
        <v>2.0454000000000008</v>
      </c>
      <c r="M33" s="132">
        <f t="shared" si="1"/>
        <v>0.31761855958259583</v>
      </c>
    </row>
    <row r="34" spans="1:13" x14ac:dyDescent="0.2">
      <c r="A34" s="122" t="s">
        <v>929</v>
      </c>
      <c r="B34" s="53" t="str">
        <f>VLOOKUP($A34,DRG!$A$8:$Z$771,2,FALSE)</f>
        <v>Cardiac Valve &amp; Oth Maj Cardiothoracic Proc W Card Cath W CC</v>
      </c>
      <c r="C34" s="158">
        <f>VLOOKUP($A34,DRG!$A$8:$Z$771,9,FALSE)</f>
        <v>19</v>
      </c>
      <c r="D34" s="156">
        <f>VLOOKUP($A34,DRG!$A$8:$Z$771,10,FALSE)</f>
        <v>114153.29</v>
      </c>
      <c r="E34" s="156">
        <f>VLOOKUP($A34,DRG!$A$8:$Z$771,11,FALSE)</f>
        <v>26334.69</v>
      </c>
      <c r="F34" s="160">
        <f>VLOOKUP($A34,DRG!$A$8:$Z$771,12,FALSE)</f>
        <v>10.050000000000001</v>
      </c>
      <c r="G34" s="217" t="str">
        <f>VLOOKUP($A34,DRG!$A$8:$Z$771,18,FALSE)</f>
        <v>AP</v>
      </c>
      <c r="H34" s="274"/>
      <c r="I34" s="219" t="str">
        <f>VLOOKUP($A34,DRG!$A$8:$Z$771,20,FALSE)</f>
        <v>AP</v>
      </c>
      <c r="J34" s="162">
        <f>VLOOKUP($A34,DRG!$A$8:$Z$771,21,FALSE)</f>
        <v>8.9490999999999996</v>
      </c>
      <c r="K34" s="359">
        <f>VLOOKUP($A34,DRG!$A$8:$Z$771,22,FALSE)</f>
        <v>8.2059999999999995</v>
      </c>
      <c r="L34" s="134">
        <f t="shared" si="0"/>
        <v>-0.74310000000000009</v>
      </c>
      <c r="M34" s="132">
        <f t="shared" si="1"/>
        <v>-8.3036282978176584E-2</v>
      </c>
    </row>
    <row r="35" spans="1:13" x14ac:dyDescent="0.2">
      <c r="A35" s="122" t="s">
        <v>1329</v>
      </c>
      <c r="B35" s="53" t="str">
        <f>VLOOKUP($A35,DRG!$A$8:$Z$771,2,FALSE)</f>
        <v>Other O.R. Procedures for Multiple Significant Trauma W MCC</v>
      </c>
      <c r="C35" s="158">
        <f>VLOOKUP($A35,DRG!$A$8:$Z$771,9,FALSE)</f>
        <v>69</v>
      </c>
      <c r="D35" s="156">
        <f>VLOOKUP($A35,DRG!$A$8:$Z$771,10,FALSE)</f>
        <v>129493.38</v>
      </c>
      <c r="E35" s="156">
        <f>VLOOKUP($A35,DRG!$A$8:$Z$771,11,FALSE)</f>
        <v>76262.23</v>
      </c>
      <c r="F35" s="160">
        <f>VLOOKUP($A35,DRG!$A$8:$Z$771,12,FALSE)</f>
        <v>15.25</v>
      </c>
      <c r="G35" s="217" t="str">
        <f>VLOOKUP($A35,DRG!$A$8:$Z$771,18,FALSE)</f>
        <v>A</v>
      </c>
      <c r="H35" s="274"/>
      <c r="I35" s="219" t="str">
        <f>VLOOKUP($A35,DRG!$A$8:$Z$771,20,FALSE)</f>
        <v>A</v>
      </c>
      <c r="J35" s="162">
        <f>VLOOKUP($A35,DRG!$A$8:$Z$771,21,FALSE)</f>
        <v>7.5427</v>
      </c>
      <c r="K35" s="359">
        <f>VLOOKUP($A35,DRG!$A$8:$Z$771,22,FALSE)</f>
        <v>8.1277000000000008</v>
      </c>
      <c r="L35" s="134">
        <f t="shared" si="0"/>
        <v>0.58500000000000085</v>
      </c>
      <c r="M35" s="132">
        <f t="shared" si="1"/>
        <v>7.7558433982526265E-2</v>
      </c>
    </row>
    <row r="36" spans="1:13" x14ac:dyDescent="0.2">
      <c r="A36" s="122" t="s">
        <v>331</v>
      </c>
      <c r="B36" s="53" t="str">
        <f>VLOOKUP($A36,DRG!$A$8:$Z$771,2,FALSE)</f>
        <v>Bilateral or Multiple Major Joint Procs of Lower Extremity W MCC</v>
      </c>
      <c r="C36" s="158">
        <f>VLOOKUP($A36,DRG!$A$8:$Z$771,9,FALSE)</f>
        <v>2</v>
      </c>
      <c r="D36" s="156">
        <f>VLOOKUP($A36,DRG!$A$8:$Z$771,10,FALSE)</f>
        <v>67658.67</v>
      </c>
      <c r="E36" s="156">
        <f>VLOOKUP($A36,DRG!$A$8:$Z$771,11,FALSE)</f>
        <v>20445.009999999998</v>
      </c>
      <c r="F36" s="160">
        <f>VLOOKUP($A36,DRG!$A$8:$Z$771,12,FALSE)</f>
        <v>8.1999999999999993</v>
      </c>
      <c r="G36" s="217" t="str">
        <f>VLOOKUP($A36,DRG!$A$8:$Z$771,18,FALSE)</f>
        <v>M</v>
      </c>
      <c r="H36" s="274"/>
      <c r="I36" s="219" t="str">
        <f>VLOOKUP($A36,DRG!$A$8:$Z$771,20,FALSE)</f>
        <v>M</v>
      </c>
      <c r="J36" s="162">
        <f>VLOOKUP($A36,DRG!$A$8:$Z$771,21,FALSE)</f>
        <v>7.8047000000000004</v>
      </c>
      <c r="K36" s="359">
        <f>VLOOKUP($A36,DRG!$A$8:$Z$771,22,FALSE)</f>
        <v>8.0860000000000003</v>
      </c>
      <c r="L36" s="134">
        <f t="shared" si="0"/>
        <v>0.28129999999999988</v>
      </c>
      <c r="M36" s="132">
        <f t="shared" si="1"/>
        <v>3.6042384716901341E-2</v>
      </c>
    </row>
    <row r="37" spans="1:13" x14ac:dyDescent="0.2">
      <c r="A37" s="123" t="s">
        <v>1395</v>
      </c>
      <c r="B37" s="124" t="str">
        <f>VLOOKUP($A37,DRG!$A$8:$Z$771,2,FALSE)</f>
        <v>Aortic and Heart Assist Procedures Except Pulsation Balloon W MCC</v>
      </c>
      <c r="C37" s="159">
        <f>VLOOKUP($A37,DRG!$A$8:$Z$771,9,FALSE)</f>
        <v>11</v>
      </c>
      <c r="D37" s="157">
        <f>VLOOKUP($A37,DRG!$A$8:$Z$771,10,FALSE)</f>
        <v>121773.69</v>
      </c>
      <c r="E37" s="157">
        <f>VLOOKUP($A37,DRG!$A$8:$Z$771,11,FALSE)</f>
        <v>49747.97</v>
      </c>
      <c r="F37" s="161">
        <f>VLOOKUP($A37,DRG!$A$8:$Z$771,12,FALSE)</f>
        <v>10.91</v>
      </c>
      <c r="G37" s="218" t="str">
        <f>VLOOKUP($A37,DRG!$A$8:$Z$771,18,FALSE)</f>
        <v>A</v>
      </c>
      <c r="H37" s="274"/>
      <c r="I37" s="220" t="str">
        <f>VLOOKUP($A37,DRG!$A$8:$Z$771,20,FALSE)</f>
        <v/>
      </c>
      <c r="J37" s="163" t="str">
        <f>VLOOKUP($A37,DRG!$A$8:$Z$771,21,FALSE)</f>
        <v/>
      </c>
      <c r="K37" s="360">
        <f>VLOOKUP($A37,DRG!$A$8:$Z$771,22,FALSE)</f>
        <v>8.0779999999999994</v>
      </c>
      <c r="L37" s="135" t="str">
        <f t="shared" si="0"/>
        <v/>
      </c>
      <c r="M37" s="133" t="str">
        <f t="shared" si="1"/>
        <v/>
      </c>
    </row>
    <row r="38" spans="1:13" x14ac:dyDescent="0.2">
      <c r="A38" s="122" t="s">
        <v>341</v>
      </c>
      <c r="B38" s="53" t="str">
        <f>VLOOKUP($A38,DRG!$A$8:$Z$771,2,FALSE)</f>
        <v>Revision of Hip or Knee Replacement W MCC</v>
      </c>
      <c r="C38" s="158">
        <f>VLOOKUP($A38,DRG!$A$8:$Z$771,9,FALSE)</f>
        <v>8</v>
      </c>
      <c r="D38" s="156">
        <f>VLOOKUP($A38,DRG!$A$8:$Z$771,10,FALSE)</f>
        <v>60770.42</v>
      </c>
      <c r="E38" s="156">
        <f>VLOOKUP($A38,DRG!$A$8:$Z$771,11,FALSE)</f>
        <v>11117.45</v>
      </c>
      <c r="F38" s="160">
        <f>VLOOKUP($A38,DRG!$A$8:$Z$771,12,FALSE)</f>
        <v>8.1</v>
      </c>
      <c r="G38" s="217" t="str">
        <f>VLOOKUP($A38,DRG!$A$8:$Z$771,18,FALSE)</f>
        <v>M</v>
      </c>
      <c r="H38" s="274"/>
      <c r="I38" s="219" t="str">
        <f>VLOOKUP($A38,DRG!$A$8:$Z$771,20,FALSE)</f>
        <v>M</v>
      </c>
      <c r="J38" s="162">
        <f>VLOOKUP($A38,DRG!$A$8:$Z$771,21,FALSE)</f>
        <v>8.0084</v>
      </c>
      <c r="K38" s="359">
        <f>VLOOKUP($A38,DRG!$A$8:$Z$771,22,FALSE)</f>
        <v>7.9935</v>
      </c>
      <c r="L38" s="134">
        <f t="shared" si="0"/>
        <v>-1.4899999999999913E-2</v>
      </c>
      <c r="M38" s="132">
        <f t="shared" si="1"/>
        <v>-1.8605464262524242E-3</v>
      </c>
    </row>
    <row r="39" spans="1:13" x14ac:dyDescent="0.2">
      <c r="A39" s="122" t="s">
        <v>959</v>
      </c>
      <c r="B39" s="53" t="str">
        <f>VLOOKUP($A39,DRG!$A$8:$Z$771,2,FALSE)</f>
        <v>Coronary Bypass W Cardiac Cath W MCC</v>
      </c>
      <c r="C39" s="158">
        <f>VLOOKUP($A39,DRG!$A$8:$Z$771,9,FALSE)</f>
        <v>90</v>
      </c>
      <c r="D39" s="156">
        <f>VLOOKUP($A39,DRG!$A$8:$Z$771,10,FALSE)</f>
        <v>121006.62</v>
      </c>
      <c r="E39" s="156">
        <f>VLOOKUP($A39,DRG!$A$8:$Z$771,11,FALSE)</f>
        <v>39348.22</v>
      </c>
      <c r="F39" s="160">
        <f>VLOOKUP($A39,DRG!$A$8:$Z$771,12,FALSE)</f>
        <v>14.11</v>
      </c>
      <c r="G39" s="217" t="str">
        <f>VLOOKUP($A39,DRG!$A$8:$Z$771,18,FALSE)</f>
        <v>A</v>
      </c>
      <c r="H39" s="274"/>
      <c r="I39" s="219" t="str">
        <f>VLOOKUP($A39,DRG!$A$8:$Z$771,20,FALSE)</f>
        <v>A</v>
      </c>
      <c r="J39" s="162">
        <f>VLOOKUP($A39,DRG!$A$8:$Z$771,21,FALSE)</f>
        <v>7.7232000000000003</v>
      </c>
      <c r="K39" s="359">
        <f>VLOOKUP($A39,DRG!$A$8:$Z$771,22,FALSE)</f>
        <v>7.9901</v>
      </c>
      <c r="L39" s="134">
        <f t="shared" si="0"/>
        <v>0.26689999999999969</v>
      </c>
      <c r="M39" s="132">
        <f t="shared" si="1"/>
        <v>3.4558214211725669E-2</v>
      </c>
    </row>
    <row r="40" spans="1:13" x14ac:dyDescent="0.2">
      <c r="A40" s="122" t="s">
        <v>1335</v>
      </c>
      <c r="B40" s="53" t="str">
        <f>VLOOKUP($A40,DRG!$A$8:$Z$771,2,FALSE)</f>
        <v>HIV W Extensive O.R. Procedure W MCC</v>
      </c>
      <c r="C40" s="158">
        <f>VLOOKUP($A40,DRG!$A$8:$Z$771,9,FALSE)</f>
        <v>5</v>
      </c>
      <c r="D40" s="156">
        <f>VLOOKUP($A40,DRG!$A$8:$Z$771,10,FALSE)</f>
        <v>110063.72</v>
      </c>
      <c r="E40" s="156">
        <f>VLOOKUP($A40,DRG!$A$8:$Z$771,11,FALSE)</f>
        <v>37097.120000000003</v>
      </c>
      <c r="F40" s="160">
        <f>VLOOKUP($A40,DRG!$A$8:$Z$771,12,FALSE)</f>
        <v>15.1</v>
      </c>
      <c r="G40" s="217" t="str">
        <f>VLOOKUP($A40,DRG!$A$8:$Z$771,18,FALSE)</f>
        <v>M</v>
      </c>
      <c r="H40" s="274"/>
      <c r="I40" s="219" t="str">
        <f>VLOOKUP($A40,DRG!$A$8:$Z$771,20,FALSE)</f>
        <v>M</v>
      </c>
      <c r="J40" s="162">
        <f>VLOOKUP($A40,DRG!$A$8:$Z$771,21,FALSE)</f>
        <v>9.4544999999999995</v>
      </c>
      <c r="K40" s="359">
        <f>VLOOKUP($A40,DRG!$A$8:$Z$771,22,FALSE)</f>
        <v>7.9771999999999998</v>
      </c>
      <c r="L40" s="134">
        <f t="shared" si="0"/>
        <v>-1.4772999999999996</v>
      </c>
      <c r="M40" s="132">
        <f t="shared" si="1"/>
        <v>-0.15625363583478763</v>
      </c>
    </row>
    <row r="41" spans="1:13" x14ac:dyDescent="0.2">
      <c r="A41" s="122" t="s">
        <v>577</v>
      </c>
      <c r="B41" s="53" t="str">
        <f>VLOOKUP($A41,DRG!$A$8:$Z$771,2,FALSE)</f>
        <v>Intracranial Vascular Procedures W PDX Hemorrhage W/O CC/MCC</v>
      </c>
      <c r="C41" s="158">
        <f>VLOOKUP($A41,DRG!$A$8:$Z$771,9,FALSE)</f>
        <v>5</v>
      </c>
      <c r="D41" s="156">
        <f>VLOOKUP($A41,DRG!$A$8:$Z$771,10,FALSE)</f>
        <v>118755.3</v>
      </c>
      <c r="E41" s="156">
        <f>VLOOKUP($A41,DRG!$A$8:$Z$771,11,FALSE)</f>
        <v>57897.43</v>
      </c>
      <c r="F41" s="160">
        <f>VLOOKUP($A41,DRG!$A$8:$Z$771,12,FALSE)</f>
        <v>8.4</v>
      </c>
      <c r="G41" s="217" t="str">
        <f>VLOOKUP($A41,DRG!$A$8:$Z$771,18,FALSE)</f>
        <v>M</v>
      </c>
      <c r="H41" s="274"/>
      <c r="I41" s="219" t="str">
        <f>VLOOKUP($A41,DRG!$A$8:$Z$771,20,FALSE)</f>
        <v>M</v>
      </c>
      <c r="J41" s="162">
        <f>VLOOKUP($A41,DRG!$A$8:$Z$771,21,FALSE)</f>
        <v>6.9855999999999998</v>
      </c>
      <c r="K41" s="359">
        <f>VLOOKUP($A41,DRG!$A$8:$Z$771,22,FALSE)</f>
        <v>7.9276</v>
      </c>
      <c r="L41" s="134">
        <f t="shared" si="0"/>
        <v>0.94200000000000017</v>
      </c>
      <c r="M41" s="132">
        <f t="shared" si="1"/>
        <v>0.13484883188273022</v>
      </c>
    </row>
    <row r="42" spans="1:13" x14ac:dyDescent="0.2">
      <c r="A42" s="123" t="s">
        <v>324</v>
      </c>
      <c r="B42" s="124" t="str">
        <f>VLOOKUP($A42,DRG!$A$8:$Z$771,2,FALSE)</f>
        <v>Combined Anterior/Posterior Spinal Fusion W/O CC/MCC</v>
      </c>
      <c r="C42" s="159">
        <f>VLOOKUP($A42,DRG!$A$8:$Z$771,9,FALSE)</f>
        <v>29</v>
      </c>
      <c r="D42" s="157">
        <f>VLOOKUP($A42,DRG!$A$8:$Z$771,10,FALSE)</f>
        <v>118953.64</v>
      </c>
      <c r="E42" s="157">
        <f>VLOOKUP($A42,DRG!$A$8:$Z$771,11,FALSE)</f>
        <v>55753.62</v>
      </c>
      <c r="F42" s="161">
        <f>VLOOKUP($A42,DRG!$A$8:$Z$771,12,FALSE)</f>
        <v>4.8600000000000003</v>
      </c>
      <c r="G42" s="218" t="str">
        <f>VLOOKUP($A42,DRG!$A$8:$Z$771,18,FALSE)</f>
        <v>A</v>
      </c>
      <c r="H42" s="274"/>
      <c r="I42" s="220" t="str">
        <f>VLOOKUP($A42,DRG!$A$8:$Z$771,20,FALSE)</f>
        <v>AP</v>
      </c>
      <c r="J42" s="163">
        <f>VLOOKUP($A42,DRG!$A$8:$Z$771,21,FALSE)</f>
        <v>7.7191999999999998</v>
      </c>
      <c r="K42" s="360">
        <f>VLOOKUP($A42,DRG!$A$8:$Z$771,22,FALSE)</f>
        <v>7.8597000000000001</v>
      </c>
      <c r="L42" s="135">
        <f t="shared" si="0"/>
        <v>0.14050000000000029</v>
      </c>
      <c r="M42" s="133">
        <f t="shared" si="1"/>
        <v>1.8201368017411169E-2</v>
      </c>
    </row>
    <row r="43" spans="1:13" x14ac:dyDescent="0.2">
      <c r="A43" s="122" t="s">
        <v>329</v>
      </c>
      <c r="B43" s="53" t="str">
        <f>VLOOKUP($A43,DRG!$A$8:$Z$771,2,FALSE)</f>
        <v>Spinal Fusion Except Cervical W MCC</v>
      </c>
      <c r="C43" s="158">
        <f>VLOOKUP($A43,DRG!$A$8:$Z$771,9,FALSE)</f>
        <v>18</v>
      </c>
      <c r="D43" s="156">
        <f>VLOOKUP($A43,DRG!$A$8:$Z$771,10,FALSE)</f>
        <v>118095.15</v>
      </c>
      <c r="E43" s="156">
        <f>VLOOKUP($A43,DRG!$A$8:$Z$771,11,FALSE)</f>
        <v>56332.94</v>
      </c>
      <c r="F43" s="160">
        <f>VLOOKUP($A43,DRG!$A$8:$Z$771,12,FALSE)</f>
        <v>10.39</v>
      </c>
      <c r="G43" s="217" t="str">
        <f>VLOOKUP($A43,DRG!$A$8:$Z$771,18,FALSE)</f>
        <v>A</v>
      </c>
      <c r="H43" s="274"/>
      <c r="I43" s="219" t="str">
        <f>VLOOKUP($A43,DRG!$A$8:$Z$771,20,FALSE)</f>
        <v>A</v>
      </c>
      <c r="J43" s="162">
        <f>VLOOKUP($A43,DRG!$A$8:$Z$771,21,FALSE)</f>
        <v>7.5827</v>
      </c>
      <c r="K43" s="359">
        <f>VLOOKUP($A43,DRG!$A$8:$Z$771,22,FALSE)</f>
        <v>7.8339999999999996</v>
      </c>
      <c r="L43" s="134">
        <f t="shared" si="0"/>
        <v>0.25129999999999963</v>
      </c>
      <c r="M43" s="132">
        <f t="shared" si="1"/>
        <v>3.3141229377398503E-2</v>
      </c>
    </row>
    <row r="44" spans="1:13" x14ac:dyDescent="0.2">
      <c r="A44" s="122" t="s">
        <v>589</v>
      </c>
      <c r="B44" s="53" t="str">
        <f>VLOOKUP($A44,DRG!$A$8:$Z$771,2,FALSE)</f>
        <v>Spinal Procedures W MCC</v>
      </c>
      <c r="C44" s="158">
        <f>VLOOKUP($A44,DRG!$A$8:$Z$771,9,FALSE)</f>
        <v>18</v>
      </c>
      <c r="D44" s="156">
        <f>VLOOKUP($A44,DRG!$A$8:$Z$771,10,FALSE)</f>
        <v>141715.04</v>
      </c>
      <c r="E44" s="156">
        <f>VLOOKUP($A44,DRG!$A$8:$Z$771,11,FALSE)</f>
        <v>80044.5</v>
      </c>
      <c r="F44" s="160">
        <f>VLOOKUP($A44,DRG!$A$8:$Z$771,12,FALSE)</f>
        <v>20.94</v>
      </c>
      <c r="G44" s="217" t="str">
        <f>VLOOKUP($A44,DRG!$A$8:$Z$771,18,FALSE)</f>
        <v>A</v>
      </c>
      <c r="H44" s="274"/>
      <c r="I44" s="219" t="str">
        <f>VLOOKUP($A44,DRG!$A$8:$Z$771,20,FALSE)</f>
        <v>A</v>
      </c>
      <c r="J44" s="162">
        <f>VLOOKUP($A44,DRG!$A$8:$Z$771,21,FALSE)</f>
        <v>8.1039999999999992</v>
      </c>
      <c r="K44" s="359">
        <f>VLOOKUP($A44,DRG!$A$8:$Z$771,22,FALSE)</f>
        <v>7.8101000000000003</v>
      </c>
      <c r="L44" s="134">
        <f t="shared" si="0"/>
        <v>-0.29389999999999894</v>
      </c>
      <c r="M44" s="132">
        <f t="shared" si="1"/>
        <v>-3.626604146100678E-2</v>
      </c>
    </row>
    <row r="45" spans="1:13" x14ac:dyDescent="0.2">
      <c r="A45" s="122" t="s">
        <v>955</v>
      </c>
      <c r="B45" s="53" t="str">
        <f>VLOOKUP($A45,DRG!$A$8:$Z$771,2,FALSE)</f>
        <v>Coronary Bypass W PTCA W MCC</v>
      </c>
      <c r="C45" s="158">
        <f>VLOOKUP($A45,DRG!$A$8:$Z$771,9,FALSE)</f>
        <v>13</v>
      </c>
      <c r="D45" s="156">
        <f>VLOOKUP($A45,DRG!$A$8:$Z$771,10,FALSE)</f>
        <v>116743.42</v>
      </c>
      <c r="E45" s="156">
        <f>VLOOKUP($A45,DRG!$A$8:$Z$771,11,FALSE)</f>
        <v>19179.740000000002</v>
      </c>
      <c r="F45" s="160">
        <f>VLOOKUP($A45,DRG!$A$8:$Z$771,12,FALSE)</f>
        <v>9.5399999999999991</v>
      </c>
      <c r="G45" s="217" t="str">
        <f>VLOOKUP($A45,DRG!$A$8:$Z$771,18,FALSE)</f>
        <v>A</v>
      </c>
      <c r="H45" s="274"/>
      <c r="I45" s="219" t="str">
        <f>VLOOKUP($A45,DRG!$A$8:$Z$771,20,FALSE)</f>
        <v>M</v>
      </c>
      <c r="J45" s="162">
        <f>VLOOKUP($A45,DRG!$A$8:$Z$771,21,FALSE)</f>
        <v>12.0092</v>
      </c>
      <c r="K45" s="359">
        <f>VLOOKUP($A45,DRG!$A$8:$Z$771,22,FALSE)</f>
        <v>7.7443999999999997</v>
      </c>
      <c r="L45" s="134">
        <f t="shared" si="0"/>
        <v>-4.2648000000000001</v>
      </c>
      <c r="M45" s="132">
        <f t="shared" si="1"/>
        <v>-0.3551277354028578</v>
      </c>
    </row>
    <row r="46" spans="1:13" x14ac:dyDescent="0.2">
      <c r="A46" s="122" t="s">
        <v>1219</v>
      </c>
      <c r="B46" s="53" t="str">
        <f>VLOOKUP($A46,DRG!$A$8:$Z$771,2,FALSE)</f>
        <v>Splenectomy W MCC</v>
      </c>
      <c r="C46" s="158">
        <f>VLOOKUP($A46,DRG!$A$8:$Z$771,9,FALSE)</f>
        <v>7</v>
      </c>
      <c r="D46" s="156">
        <f>VLOOKUP($A46,DRG!$A$8:$Z$771,10,FALSE)</f>
        <v>52030.51</v>
      </c>
      <c r="E46" s="156">
        <f>VLOOKUP($A46,DRG!$A$8:$Z$771,11,FALSE)</f>
        <v>19600.11</v>
      </c>
      <c r="F46" s="160">
        <f>VLOOKUP($A46,DRG!$A$8:$Z$771,12,FALSE)</f>
        <v>11.6</v>
      </c>
      <c r="G46" s="217" t="str">
        <f>VLOOKUP($A46,DRG!$A$8:$Z$771,18,FALSE)</f>
        <v>M</v>
      </c>
      <c r="H46" s="274"/>
      <c r="I46" s="219" t="str">
        <f>VLOOKUP($A46,DRG!$A$8:$Z$771,20,FALSE)</f>
        <v>M</v>
      </c>
      <c r="J46" s="162">
        <f>VLOOKUP($A46,DRG!$A$8:$Z$771,21,FALSE)</f>
        <v>7.7935999999999996</v>
      </c>
      <c r="K46" s="359">
        <f>VLOOKUP($A46,DRG!$A$8:$Z$771,22,FALSE)</f>
        <v>7.5456000000000003</v>
      </c>
      <c r="L46" s="134">
        <f t="shared" si="0"/>
        <v>-0.24799999999999933</v>
      </c>
      <c r="M46" s="132">
        <f t="shared" si="1"/>
        <v>-3.1820981318004433E-2</v>
      </c>
    </row>
    <row r="47" spans="1:13" x14ac:dyDescent="0.2">
      <c r="A47" s="123" t="s">
        <v>949</v>
      </c>
      <c r="B47" s="124" t="str">
        <f>VLOOKUP($A47,DRG!$A$8:$Z$771,2,FALSE)</f>
        <v>Other Cardiothoracic Procedures W MCC</v>
      </c>
      <c r="C47" s="159">
        <f>VLOOKUP($A47,DRG!$A$8:$Z$771,9,FALSE)</f>
        <v>28</v>
      </c>
      <c r="D47" s="157">
        <f>VLOOKUP($A47,DRG!$A$8:$Z$771,10,FALSE)</f>
        <v>122333.35</v>
      </c>
      <c r="E47" s="157">
        <f>VLOOKUP($A47,DRG!$A$8:$Z$771,11,FALSE)</f>
        <v>50679.17</v>
      </c>
      <c r="F47" s="161">
        <f>VLOOKUP($A47,DRG!$A$8:$Z$771,12,FALSE)</f>
        <v>11.64</v>
      </c>
      <c r="G47" s="218" t="str">
        <f>VLOOKUP($A47,DRG!$A$8:$Z$771,18,FALSE)</f>
        <v>A</v>
      </c>
      <c r="H47" s="274"/>
      <c r="I47" s="220" t="str">
        <f>VLOOKUP($A47,DRG!$A$8:$Z$771,20,FALSE)</f>
        <v>A</v>
      </c>
      <c r="J47" s="163">
        <f>VLOOKUP($A47,DRG!$A$8:$Z$771,21,FALSE)</f>
        <v>7.4379</v>
      </c>
      <c r="K47" s="360">
        <f>VLOOKUP($A47,DRG!$A$8:$Z$771,22,FALSE)</f>
        <v>7.4964000000000004</v>
      </c>
      <c r="L47" s="135">
        <f t="shared" si="0"/>
        <v>5.8500000000000441E-2</v>
      </c>
      <c r="M47" s="133">
        <f t="shared" si="1"/>
        <v>7.8651232202638435E-3</v>
      </c>
    </row>
    <row r="48" spans="1:13" x14ac:dyDescent="0.2">
      <c r="A48" s="122" t="s">
        <v>579</v>
      </c>
      <c r="B48" s="53" t="str">
        <f>VLOOKUP($A48,DRG!$A$8:$Z$771,2,FALSE)</f>
        <v>Cranio W Major Dev Impl/Acute Complex CNS PDX W MCC or Chemo Implant</v>
      </c>
      <c r="C48" s="158">
        <f>VLOOKUP($A48,DRG!$A$8:$Z$771,9,FALSE)</f>
        <v>29</v>
      </c>
      <c r="D48" s="156">
        <f>VLOOKUP($A48,DRG!$A$8:$Z$771,10,FALSE)</f>
        <v>112836.07</v>
      </c>
      <c r="E48" s="156">
        <f>VLOOKUP($A48,DRG!$A$8:$Z$771,11,FALSE)</f>
        <v>44576.5</v>
      </c>
      <c r="F48" s="160">
        <f>VLOOKUP($A48,DRG!$A$8:$Z$771,12,FALSE)</f>
        <v>15.66</v>
      </c>
      <c r="G48" s="217" t="str">
        <f>VLOOKUP($A48,DRG!$A$8:$Z$771,18,FALSE)</f>
        <v>A</v>
      </c>
      <c r="H48" s="274"/>
      <c r="I48" s="219" t="str">
        <f>VLOOKUP($A48,DRG!$A$8:$Z$771,20,FALSE)</f>
        <v>A</v>
      </c>
      <c r="J48" s="162">
        <f>VLOOKUP($A48,DRG!$A$8:$Z$771,21,FALSE)</f>
        <v>7.5242000000000004</v>
      </c>
      <c r="K48" s="359">
        <f>VLOOKUP($A48,DRG!$A$8:$Z$771,22,FALSE)</f>
        <v>7.4851000000000001</v>
      </c>
      <c r="L48" s="134">
        <f t="shared" si="0"/>
        <v>-3.9100000000000357E-2</v>
      </c>
      <c r="M48" s="132">
        <f t="shared" si="1"/>
        <v>-5.1965657478536395E-3</v>
      </c>
    </row>
    <row r="49" spans="1:13" x14ac:dyDescent="0.2">
      <c r="A49" s="122" t="s">
        <v>983</v>
      </c>
      <c r="B49" s="53" t="str">
        <f>VLOOKUP($A49,DRG!$A$8:$Z$771,2,FALSE)</f>
        <v>AICD Generator Procedures</v>
      </c>
      <c r="C49" s="158">
        <f>VLOOKUP($A49,DRG!$A$8:$Z$771,9,FALSE)</f>
        <v>7</v>
      </c>
      <c r="D49" s="156">
        <f>VLOOKUP($A49,DRG!$A$8:$Z$771,10,FALSE)</f>
        <v>56623.75</v>
      </c>
      <c r="E49" s="156">
        <f>VLOOKUP($A49,DRG!$A$8:$Z$771,11,FALSE)</f>
        <v>24002.29</v>
      </c>
      <c r="F49" s="160">
        <f>VLOOKUP($A49,DRG!$A$8:$Z$771,12,FALSE)</f>
        <v>5.5</v>
      </c>
      <c r="G49" s="217" t="str">
        <f>VLOOKUP($A49,DRG!$A$8:$Z$771,18,FALSE)</f>
        <v>M</v>
      </c>
      <c r="H49" s="274"/>
      <c r="I49" s="219" t="str">
        <f>VLOOKUP($A49,DRG!$A$8:$Z$771,20,FALSE)</f>
        <v>M</v>
      </c>
      <c r="J49" s="162">
        <f>VLOOKUP($A49,DRG!$A$8:$Z$771,21,FALSE)</f>
        <v>7.2267999999999999</v>
      </c>
      <c r="K49" s="359">
        <f>VLOOKUP($A49,DRG!$A$8:$Z$771,22,FALSE)</f>
        <v>7.4337</v>
      </c>
      <c r="L49" s="134">
        <f t="shared" si="0"/>
        <v>0.20690000000000008</v>
      </c>
      <c r="M49" s="132">
        <f t="shared" si="1"/>
        <v>2.8629545580339859E-2</v>
      </c>
    </row>
    <row r="50" spans="1:13" x14ac:dyDescent="0.2">
      <c r="A50" s="122" t="s">
        <v>1236</v>
      </c>
      <c r="B50" s="53" t="str">
        <f>VLOOKUP($A50,DRG!$A$8:$Z$771,2,FALSE)</f>
        <v>Myeloprolif Disord or Poorly Diff Neopl W Maj O.R. Proc W MCC</v>
      </c>
      <c r="C50" s="158">
        <f>VLOOKUP($A50,DRG!$A$8:$Z$771,9,FALSE)</f>
        <v>6</v>
      </c>
      <c r="D50" s="156">
        <f>VLOOKUP($A50,DRG!$A$8:$Z$771,10,FALSE)</f>
        <v>91383.69</v>
      </c>
      <c r="E50" s="156">
        <f>VLOOKUP($A50,DRG!$A$8:$Z$771,11,FALSE)</f>
        <v>53266.58</v>
      </c>
      <c r="F50" s="160">
        <f>VLOOKUP($A50,DRG!$A$8:$Z$771,12,FALSE)</f>
        <v>14.3</v>
      </c>
      <c r="G50" s="217" t="str">
        <f>VLOOKUP($A50,DRG!$A$8:$Z$771,18,FALSE)</f>
        <v>M</v>
      </c>
      <c r="H50" s="274"/>
      <c r="I50" s="219" t="str">
        <f>VLOOKUP($A50,DRG!$A$8:$Z$771,20,FALSE)</f>
        <v>M</v>
      </c>
      <c r="J50" s="162">
        <f>VLOOKUP($A50,DRG!$A$8:$Z$771,21,FALSE)</f>
        <v>7.9131999999999998</v>
      </c>
      <c r="K50" s="359">
        <f>VLOOKUP($A50,DRG!$A$8:$Z$771,22,FALSE)</f>
        <v>7.3619000000000003</v>
      </c>
      <c r="L50" s="134">
        <f t="shared" si="0"/>
        <v>-0.55129999999999946</v>
      </c>
      <c r="M50" s="132">
        <f t="shared" si="1"/>
        <v>-6.9668402163473628E-2</v>
      </c>
    </row>
    <row r="51" spans="1:13" x14ac:dyDescent="0.2">
      <c r="A51" s="122" t="s">
        <v>1241</v>
      </c>
      <c r="B51" s="53" t="str">
        <f>VLOOKUP($A51,DRG!$A$8:$Z$771,2,FALSE)</f>
        <v>Acute Leukemia W/O Major O.R. Procedure W MCC</v>
      </c>
      <c r="C51" s="158">
        <f>VLOOKUP($A51,DRG!$A$8:$Z$771,9,FALSE)</f>
        <v>38</v>
      </c>
      <c r="D51" s="156">
        <f>VLOOKUP($A51,DRG!$A$8:$Z$771,10,FALSE)</f>
        <v>111923.29</v>
      </c>
      <c r="E51" s="156">
        <f>VLOOKUP($A51,DRG!$A$8:$Z$771,11,FALSE)</f>
        <v>68421.88</v>
      </c>
      <c r="F51" s="160">
        <f>VLOOKUP($A51,DRG!$A$8:$Z$771,12,FALSE)</f>
        <v>20.18</v>
      </c>
      <c r="G51" s="217" t="str">
        <f>VLOOKUP($A51,DRG!$A$8:$Z$771,18,FALSE)</f>
        <v>A</v>
      </c>
      <c r="H51" s="274"/>
      <c r="I51" s="219" t="str">
        <f>VLOOKUP($A51,DRG!$A$8:$Z$771,20,FALSE)</f>
        <v>A</v>
      </c>
      <c r="J51" s="162">
        <f>VLOOKUP($A51,DRG!$A$8:$Z$771,21,FALSE)</f>
        <v>7.7601000000000004</v>
      </c>
      <c r="K51" s="359">
        <f>VLOOKUP($A51,DRG!$A$8:$Z$771,22,FALSE)</f>
        <v>7.3361999999999998</v>
      </c>
      <c r="L51" s="134">
        <f t="shared" si="0"/>
        <v>-0.42390000000000061</v>
      </c>
      <c r="M51" s="132">
        <f t="shared" si="1"/>
        <v>-5.4625584721846442E-2</v>
      </c>
    </row>
    <row r="52" spans="1:13" x14ac:dyDescent="0.2">
      <c r="A52" s="123" t="s">
        <v>1489</v>
      </c>
      <c r="B52" s="124" t="str">
        <f>VLOOKUP($A52,DRG!$A$8:$Z$771,2,FALSE)</f>
        <v>Rectal Resection W MCC</v>
      </c>
      <c r="C52" s="159">
        <f>VLOOKUP($A52,DRG!$A$8:$Z$771,9,FALSE)</f>
        <v>6</v>
      </c>
      <c r="D52" s="157">
        <f>VLOOKUP($A52,DRG!$A$8:$Z$771,10,FALSE)</f>
        <v>101152.76</v>
      </c>
      <c r="E52" s="157">
        <f>VLOOKUP($A52,DRG!$A$8:$Z$771,11,FALSE)</f>
        <v>29698.46</v>
      </c>
      <c r="F52" s="161">
        <f>VLOOKUP($A52,DRG!$A$8:$Z$771,12,FALSE)</f>
        <v>12.4</v>
      </c>
      <c r="G52" s="218" t="str">
        <f>VLOOKUP($A52,DRG!$A$8:$Z$771,18,FALSE)</f>
        <v>M</v>
      </c>
      <c r="H52" s="274"/>
      <c r="I52" s="220" t="str">
        <f>VLOOKUP($A52,DRG!$A$8:$Z$771,20,FALSE)</f>
        <v>M</v>
      </c>
      <c r="J52" s="163">
        <f>VLOOKUP($A52,DRG!$A$8:$Z$771,21,FALSE)</f>
        <v>7.3144</v>
      </c>
      <c r="K52" s="360">
        <f>VLOOKUP($A52,DRG!$A$8:$Z$771,22,FALSE)</f>
        <v>7.2283999999999997</v>
      </c>
      <c r="L52" s="135">
        <f t="shared" si="0"/>
        <v>-8.6000000000000298E-2</v>
      </c>
      <c r="M52" s="133">
        <f t="shared" si="1"/>
        <v>-1.1757628787050244E-2</v>
      </c>
    </row>
    <row r="53" spans="1:13" x14ac:dyDescent="0.2">
      <c r="A53" s="122" t="s">
        <v>941</v>
      </c>
      <c r="B53" s="53" t="str">
        <f>VLOOKUP($A53,DRG!$A$8:$Z$771,2,FALSE)</f>
        <v>Cardiac Defib Implant W Cardiac Cath W/O AMI/HF/Shock W MCC</v>
      </c>
      <c r="C53" s="158">
        <f>VLOOKUP($A53,DRG!$A$8:$Z$771,9,FALSE)</f>
        <v>10</v>
      </c>
      <c r="D53" s="156">
        <f>VLOOKUP($A53,DRG!$A$8:$Z$771,10,FALSE)</f>
        <v>106238.78</v>
      </c>
      <c r="E53" s="156">
        <f>VLOOKUP($A53,DRG!$A$8:$Z$771,11,FALSE)</f>
        <v>38722.03</v>
      </c>
      <c r="F53" s="160">
        <f>VLOOKUP($A53,DRG!$A$8:$Z$771,12,FALSE)</f>
        <v>10.199999999999999</v>
      </c>
      <c r="G53" s="217" t="str">
        <f>VLOOKUP($A53,DRG!$A$8:$Z$771,18,FALSE)</f>
        <v>A</v>
      </c>
      <c r="H53" s="274"/>
      <c r="I53" s="219" t="str">
        <f>VLOOKUP($A53,DRG!$A$8:$Z$771,20,FALSE)</f>
        <v>M</v>
      </c>
      <c r="J53" s="162">
        <f>VLOOKUP($A53,DRG!$A$8:$Z$771,21,FALSE)</f>
        <v>11.929399999999999</v>
      </c>
      <c r="K53" s="359">
        <f>VLOOKUP($A53,DRG!$A$8:$Z$771,22,FALSE)</f>
        <v>7.0473999999999997</v>
      </c>
      <c r="L53" s="134">
        <f t="shared" si="0"/>
        <v>-4.8819999999999997</v>
      </c>
      <c r="M53" s="132">
        <f t="shared" si="1"/>
        <v>-0.40924103475447215</v>
      </c>
    </row>
    <row r="54" spans="1:13" x14ac:dyDescent="0.2">
      <c r="A54" s="122" t="s">
        <v>951</v>
      </c>
      <c r="B54" s="53" t="str">
        <f>VLOOKUP($A54,DRG!$A$8:$Z$771,2,FALSE)</f>
        <v>Other Cardiothoracic Procedures W CC</v>
      </c>
      <c r="C54" s="158">
        <f>VLOOKUP($A54,DRG!$A$8:$Z$771,9,FALSE)</f>
        <v>29</v>
      </c>
      <c r="D54" s="156">
        <f>VLOOKUP($A54,DRG!$A$8:$Z$771,10,FALSE)</f>
        <v>96302.95</v>
      </c>
      <c r="E54" s="156">
        <f>VLOOKUP($A54,DRG!$A$8:$Z$771,11,FALSE)</f>
        <v>34567.69</v>
      </c>
      <c r="F54" s="160">
        <f>VLOOKUP($A54,DRG!$A$8:$Z$771,12,FALSE)</f>
        <v>9.3800000000000008</v>
      </c>
      <c r="G54" s="217" t="str">
        <f>VLOOKUP($A54,DRG!$A$8:$Z$771,18,FALSE)</f>
        <v>AP</v>
      </c>
      <c r="H54" s="274"/>
      <c r="I54" s="219" t="str">
        <f>VLOOKUP($A54,DRG!$A$8:$Z$771,20,FALSE)</f>
        <v>AO</v>
      </c>
      <c r="J54" s="162">
        <f>VLOOKUP($A54,DRG!$A$8:$Z$771,21,FALSE)</f>
        <v>6.2112999999999996</v>
      </c>
      <c r="K54" s="359">
        <f>VLOOKUP($A54,DRG!$A$8:$Z$771,22,FALSE)</f>
        <v>6.9436999999999998</v>
      </c>
      <c r="L54" s="134">
        <f t="shared" si="0"/>
        <v>0.73240000000000016</v>
      </c>
      <c r="M54" s="132">
        <f t="shared" si="1"/>
        <v>0.11791412425740187</v>
      </c>
    </row>
    <row r="55" spans="1:13" x14ac:dyDescent="0.2">
      <c r="A55" s="122" t="s">
        <v>1353</v>
      </c>
      <c r="B55" s="53" t="str">
        <f>VLOOKUP($A55,DRG!$A$8:$Z$771,2,FALSE)</f>
        <v>Level III: Extreme Immaturity or Respiratory Distress Syndrome</v>
      </c>
      <c r="C55" s="158">
        <f>VLOOKUP($A55,DRG!$A$8:$Z$771,9,FALSE)</f>
        <v>161</v>
      </c>
      <c r="D55" s="156">
        <f>VLOOKUP($A55,DRG!$A$8:$Z$771,10,FALSE)</f>
        <v>153101.92000000001</v>
      </c>
      <c r="E55" s="156">
        <f>VLOOKUP($A55,DRG!$A$8:$Z$771,11,FALSE)</f>
        <v>170668.85</v>
      </c>
      <c r="F55" s="160">
        <f>VLOOKUP($A55,DRG!$A$8:$Z$771,12,FALSE)</f>
        <v>35.86</v>
      </c>
      <c r="G55" s="217" t="str">
        <f>VLOOKUP($A55,DRG!$A$8:$Z$771,18,FALSE)</f>
        <v>A</v>
      </c>
      <c r="H55" s="274"/>
      <c r="I55" s="219" t="str">
        <f>VLOOKUP($A55,DRG!$A$8:$Z$771,20,FALSE)</f>
        <v>A</v>
      </c>
      <c r="J55" s="162">
        <f>VLOOKUP($A55,DRG!$A$8:$Z$771,21,FALSE)</f>
        <v>7.7605000000000004</v>
      </c>
      <c r="K55" s="359">
        <f>VLOOKUP($A55,DRG!$A$8:$Z$771,22,FALSE)</f>
        <v>6.9059999999999997</v>
      </c>
      <c r="L55" s="134">
        <f t="shared" si="0"/>
        <v>-0.8545000000000007</v>
      </c>
      <c r="M55" s="132">
        <f t="shared" si="1"/>
        <v>-0.11010888473680829</v>
      </c>
    </row>
    <row r="56" spans="1:13" x14ac:dyDescent="0.2">
      <c r="A56" s="122" t="s">
        <v>1233</v>
      </c>
      <c r="B56" s="53" t="str">
        <f>VLOOKUP($A56,DRG!$A$8:$Z$771,2,FALSE)</f>
        <v>Lymphoma &amp; Non-Acute Leukemia W Other O.R. Proc W MCC</v>
      </c>
      <c r="C56" s="158">
        <f>VLOOKUP($A56,DRG!$A$8:$Z$771,9,FALSE)</f>
        <v>7</v>
      </c>
      <c r="D56" s="156">
        <f>VLOOKUP($A56,DRG!$A$8:$Z$771,10,FALSE)</f>
        <v>75078.070000000007</v>
      </c>
      <c r="E56" s="156">
        <f>VLOOKUP($A56,DRG!$A$8:$Z$771,11,FALSE)</f>
        <v>28520.53</v>
      </c>
      <c r="F56" s="160">
        <f>VLOOKUP($A56,DRG!$A$8:$Z$771,12,FALSE)</f>
        <v>14.3</v>
      </c>
      <c r="G56" s="217" t="str">
        <f>VLOOKUP($A56,DRG!$A$8:$Z$771,18,FALSE)</f>
        <v>M</v>
      </c>
      <c r="H56" s="274"/>
      <c r="I56" s="219" t="str">
        <f>VLOOKUP($A56,DRG!$A$8:$Z$771,20,FALSE)</f>
        <v>A</v>
      </c>
      <c r="J56" s="162">
        <f>VLOOKUP($A56,DRG!$A$8:$Z$771,21,FALSE)</f>
        <v>5.4657</v>
      </c>
      <c r="K56" s="359">
        <f>VLOOKUP($A56,DRG!$A$8:$Z$771,22,FALSE)</f>
        <v>6.9002999999999997</v>
      </c>
      <c r="L56" s="134">
        <f t="shared" si="0"/>
        <v>1.4345999999999997</v>
      </c>
      <c r="M56" s="132">
        <f t="shared" si="1"/>
        <v>0.26247324221966073</v>
      </c>
    </row>
    <row r="57" spans="1:13" x14ac:dyDescent="0.2">
      <c r="A57" s="123" t="s">
        <v>659</v>
      </c>
      <c r="B57" s="124" t="str">
        <f>VLOOKUP($A57,DRG!$A$8:$Z$771,2,FALSE)</f>
        <v>Uterine &amp; Adnexa Proc for Ovarian or Adnexal Malignancy W MCC</v>
      </c>
      <c r="C57" s="159">
        <f>VLOOKUP($A57,DRG!$A$8:$Z$771,9,FALSE)</f>
        <v>8</v>
      </c>
      <c r="D57" s="157">
        <f>VLOOKUP($A57,DRG!$A$8:$Z$771,10,FALSE)</f>
        <v>77942.3</v>
      </c>
      <c r="E57" s="157">
        <f>VLOOKUP($A57,DRG!$A$8:$Z$771,11,FALSE)</f>
        <v>26100.1</v>
      </c>
      <c r="F57" s="161">
        <f>VLOOKUP($A57,DRG!$A$8:$Z$771,12,FALSE)</f>
        <v>12.3</v>
      </c>
      <c r="G57" s="218" t="str">
        <f>VLOOKUP($A57,DRG!$A$8:$Z$771,18,FALSE)</f>
        <v>M</v>
      </c>
      <c r="H57" s="274"/>
      <c r="I57" s="220" t="str">
        <f>VLOOKUP($A57,DRG!$A$8:$Z$771,20,FALSE)</f>
        <v>M</v>
      </c>
      <c r="J57" s="163">
        <f>VLOOKUP($A57,DRG!$A$8:$Z$771,21,FALSE)</f>
        <v>6.8935000000000004</v>
      </c>
      <c r="K57" s="360">
        <f>VLOOKUP($A57,DRG!$A$8:$Z$771,22,FALSE)</f>
        <v>6.8662000000000001</v>
      </c>
      <c r="L57" s="135">
        <f t="shared" si="0"/>
        <v>-2.7300000000000324E-2</v>
      </c>
      <c r="M57" s="133">
        <f t="shared" si="1"/>
        <v>-3.9602524116922203E-3</v>
      </c>
    </row>
    <row r="58" spans="1:13" x14ac:dyDescent="0.2">
      <c r="A58" s="122" t="s">
        <v>250</v>
      </c>
      <c r="B58" s="53" t="str">
        <f>VLOOKUP($A58,DRG!$A$8:$Z$771,2,FALSE)</f>
        <v>Other Hepatobiliary or Pancreas O.R. Procedures W MCC</v>
      </c>
      <c r="C58" s="158">
        <f>VLOOKUP($A58,DRG!$A$8:$Z$771,9,FALSE)</f>
        <v>9</v>
      </c>
      <c r="D58" s="156">
        <f>VLOOKUP($A58,DRG!$A$8:$Z$771,10,FALSE)</f>
        <v>50593.33</v>
      </c>
      <c r="E58" s="156">
        <f>VLOOKUP($A58,DRG!$A$8:$Z$771,11,FALSE)</f>
        <v>19377.97</v>
      </c>
      <c r="F58" s="160">
        <f>VLOOKUP($A58,DRG!$A$8:$Z$771,12,FALSE)</f>
        <v>13.4</v>
      </c>
      <c r="G58" s="217" t="str">
        <f>VLOOKUP($A58,DRG!$A$8:$Z$771,18,FALSE)</f>
        <v>M</v>
      </c>
      <c r="H58" s="274"/>
      <c r="I58" s="219" t="str">
        <f>VLOOKUP($A58,DRG!$A$8:$Z$771,20,FALSE)</f>
        <v>M</v>
      </c>
      <c r="J58" s="162">
        <f>VLOOKUP($A58,DRG!$A$8:$Z$771,21,FALSE)</f>
        <v>6.5233999999999996</v>
      </c>
      <c r="K58" s="359">
        <f>VLOOKUP($A58,DRG!$A$8:$Z$771,22,FALSE)</f>
        <v>6.7652000000000001</v>
      </c>
      <c r="L58" s="134">
        <f t="shared" si="0"/>
        <v>0.24180000000000046</v>
      </c>
      <c r="M58" s="132">
        <f t="shared" si="1"/>
        <v>3.7066560382622633E-2</v>
      </c>
    </row>
    <row r="59" spans="1:13" x14ac:dyDescent="0.2">
      <c r="A59" s="122" t="s">
        <v>935</v>
      </c>
      <c r="B59" s="53" t="str">
        <f>VLOOKUP($A59,DRG!$A$8:$Z$771,2,FALSE)</f>
        <v>Cardiac Valve &amp; Oth Maj Cardiothoracic Proc W/O Card Cath W CC</v>
      </c>
      <c r="C59" s="158">
        <f>VLOOKUP($A59,DRG!$A$8:$Z$771,9,FALSE)</f>
        <v>65</v>
      </c>
      <c r="D59" s="156">
        <f>VLOOKUP($A59,DRG!$A$8:$Z$771,10,FALSE)</f>
        <v>101104.77</v>
      </c>
      <c r="E59" s="156">
        <f>VLOOKUP($A59,DRG!$A$8:$Z$771,11,FALSE)</f>
        <v>35039.21</v>
      </c>
      <c r="F59" s="160">
        <f>VLOOKUP($A59,DRG!$A$8:$Z$771,12,FALSE)</f>
        <v>8.23</v>
      </c>
      <c r="G59" s="217" t="str">
        <f>VLOOKUP($A59,DRG!$A$8:$Z$771,18,FALSE)</f>
        <v>A</v>
      </c>
      <c r="H59" s="274"/>
      <c r="I59" s="219" t="str">
        <f>VLOOKUP($A59,DRG!$A$8:$Z$771,20,FALSE)</f>
        <v>A</v>
      </c>
      <c r="J59" s="162">
        <f>VLOOKUP($A59,DRG!$A$8:$Z$771,21,FALSE)</f>
        <v>6.0221</v>
      </c>
      <c r="K59" s="359">
        <f>VLOOKUP($A59,DRG!$A$8:$Z$771,22,FALSE)</f>
        <v>6.6054000000000004</v>
      </c>
      <c r="L59" s="134">
        <f t="shared" si="0"/>
        <v>0.58330000000000037</v>
      </c>
      <c r="M59" s="132">
        <f t="shared" si="1"/>
        <v>9.6859899370651495E-2</v>
      </c>
    </row>
    <row r="60" spans="1:13" x14ac:dyDescent="0.2">
      <c r="A60" s="122" t="s">
        <v>1271</v>
      </c>
      <c r="B60" s="53" t="str">
        <f>VLOOKUP($A60,DRG!$A$8:$Z$771,2,FALSE)</f>
        <v>Septicemia or Severe Sepsis W MV &gt;96 Hours</v>
      </c>
      <c r="C60" s="158">
        <f>VLOOKUP($A60,DRG!$A$8:$Z$771,9,FALSE)</f>
        <v>213</v>
      </c>
      <c r="D60" s="156">
        <f>VLOOKUP($A60,DRG!$A$8:$Z$771,10,FALSE)</f>
        <v>100847.39</v>
      </c>
      <c r="E60" s="156">
        <f>VLOOKUP($A60,DRG!$A$8:$Z$771,11,FALSE)</f>
        <v>49408.5</v>
      </c>
      <c r="F60" s="160">
        <f>VLOOKUP($A60,DRG!$A$8:$Z$771,12,FALSE)</f>
        <v>15.79</v>
      </c>
      <c r="G60" s="217" t="str">
        <f>VLOOKUP($A60,DRG!$A$8:$Z$771,18,FALSE)</f>
        <v>A</v>
      </c>
      <c r="H60" s="274"/>
      <c r="I60" s="219" t="str">
        <f>VLOOKUP($A60,DRG!$A$8:$Z$771,20,FALSE)</f>
        <v>A</v>
      </c>
      <c r="J60" s="162">
        <f>VLOOKUP($A60,DRG!$A$8:$Z$771,21,FALSE)</f>
        <v>6.8852000000000002</v>
      </c>
      <c r="K60" s="359">
        <f>VLOOKUP($A60,DRG!$A$8:$Z$771,22,FALSE)</f>
        <v>6.4813000000000001</v>
      </c>
      <c r="L60" s="134">
        <f t="shared" si="0"/>
        <v>-0.40390000000000015</v>
      </c>
      <c r="M60" s="132">
        <f t="shared" si="1"/>
        <v>-5.8662057747051667E-2</v>
      </c>
    </row>
    <row r="61" spans="1:13" x14ac:dyDescent="0.2">
      <c r="A61" s="122" t="s">
        <v>957</v>
      </c>
      <c r="B61" s="53" t="str">
        <f>VLOOKUP($A61,DRG!$A$8:$Z$771,2,FALSE)</f>
        <v>Coronary Bypass W PTCA W/O MCC</v>
      </c>
      <c r="C61" s="158">
        <f>VLOOKUP($A61,DRG!$A$8:$Z$771,9,FALSE)</f>
        <v>8</v>
      </c>
      <c r="D61" s="156">
        <f>VLOOKUP($A61,DRG!$A$8:$Z$771,10,FALSE)</f>
        <v>96824.68</v>
      </c>
      <c r="E61" s="156">
        <f>VLOOKUP($A61,DRG!$A$8:$Z$771,11,FALSE)</f>
        <v>11475.39</v>
      </c>
      <c r="F61" s="160">
        <f>VLOOKUP($A61,DRG!$A$8:$Z$771,12,FALSE)</f>
        <v>9</v>
      </c>
      <c r="G61" s="217" t="str">
        <f>VLOOKUP($A61,DRG!$A$8:$Z$771,18,FALSE)</f>
        <v>A</v>
      </c>
      <c r="H61" s="274"/>
      <c r="I61" s="219" t="str">
        <f>VLOOKUP($A61,DRG!$A$8:$Z$771,20,FALSE)</f>
        <v>A</v>
      </c>
      <c r="J61" s="162">
        <f>VLOOKUP($A61,DRG!$A$8:$Z$771,21,FALSE)</f>
        <v>6.6487999999999996</v>
      </c>
      <c r="K61" s="359">
        <f>VLOOKUP($A61,DRG!$A$8:$Z$771,22,FALSE)</f>
        <v>6.4229000000000003</v>
      </c>
      <c r="L61" s="134">
        <f t="shared" si="0"/>
        <v>-0.22589999999999932</v>
      </c>
      <c r="M61" s="132">
        <f t="shared" si="1"/>
        <v>-3.3976055829623292E-2</v>
      </c>
    </row>
    <row r="62" spans="1:13" x14ac:dyDescent="0.2">
      <c r="A62" s="123" t="s">
        <v>945</v>
      </c>
      <c r="B62" s="124" t="str">
        <f>VLOOKUP($A62,DRG!$A$8:$Z$771,2,FALSE)</f>
        <v>Cardiac Defibrillator Implant W/O Cardiac Cath W MCC</v>
      </c>
      <c r="C62" s="159">
        <f>VLOOKUP($A62,DRG!$A$8:$Z$771,9,FALSE)</f>
        <v>21</v>
      </c>
      <c r="D62" s="157">
        <f>VLOOKUP($A62,DRG!$A$8:$Z$771,10,FALSE)</f>
        <v>77893.600000000006</v>
      </c>
      <c r="E62" s="157">
        <f>VLOOKUP($A62,DRG!$A$8:$Z$771,11,FALSE)</f>
        <v>36776.19</v>
      </c>
      <c r="F62" s="161">
        <f>VLOOKUP($A62,DRG!$A$8:$Z$771,12,FALSE)</f>
        <v>7.48</v>
      </c>
      <c r="G62" s="218" t="str">
        <f>VLOOKUP($A62,DRG!$A$8:$Z$771,18,FALSE)</f>
        <v>AO</v>
      </c>
      <c r="H62" s="274"/>
      <c r="I62" s="220" t="str">
        <f>VLOOKUP($A62,DRG!$A$8:$Z$771,20,FALSE)</f>
        <v>A</v>
      </c>
      <c r="J62" s="163">
        <f>VLOOKUP($A62,DRG!$A$8:$Z$771,21,FALSE)</f>
        <v>5.5590000000000002</v>
      </c>
      <c r="K62" s="360">
        <f>VLOOKUP($A62,DRG!$A$8:$Z$771,22,FALSE)</f>
        <v>6.3108000000000004</v>
      </c>
      <c r="L62" s="135">
        <f t="shared" si="0"/>
        <v>0.75180000000000025</v>
      </c>
      <c r="M62" s="133">
        <f t="shared" si="1"/>
        <v>0.13524015110631413</v>
      </c>
    </row>
    <row r="63" spans="1:13" x14ac:dyDescent="0.2">
      <c r="A63" s="122" t="s">
        <v>671</v>
      </c>
      <c r="B63" s="53" t="str">
        <f>VLOOKUP($A63,DRG!$A$8:$Z$771,2,FALSE)</f>
        <v>Skin Graft for Skin Ulcer or Cellulitis W MCC</v>
      </c>
      <c r="C63" s="158">
        <f>VLOOKUP($A63,DRG!$A$8:$Z$771,9,FALSE)</f>
        <v>8</v>
      </c>
      <c r="D63" s="156">
        <f>VLOOKUP($A63,DRG!$A$8:$Z$771,10,FALSE)</f>
        <v>93707.97</v>
      </c>
      <c r="E63" s="156">
        <f>VLOOKUP($A63,DRG!$A$8:$Z$771,11,FALSE)</f>
        <v>69215.899999999994</v>
      </c>
      <c r="F63" s="160">
        <f>VLOOKUP($A63,DRG!$A$8:$Z$771,12,FALSE)</f>
        <v>12.9</v>
      </c>
      <c r="G63" s="217" t="str">
        <f>VLOOKUP($A63,DRG!$A$8:$Z$771,18,FALSE)</f>
        <v>M</v>
      </c>
      <c r="H63" s="274"/>
      <c r="I63" s="219" t="str">
        <f>VLOOKUP($A63,DRG!$A$8:$Z$771,20,FALSE)</f>
        <v>M</v>
      </c>
      <c r="J63" s="162">
        <f>VLOOKUP($A63,DRG!$A$8:$Z$771,21,FALSE)</f>
        <v>5.7637</v>
      </c>
      <c r="K63" s="359">
        <f>VLOOKUP($A63,DRG!$A$8:$Z$771,22,FALSE)</f>
        <v>6.2069999999999999</v>
      </c>
      <c r="L63" s="134">
        <f t="shared" si="0"/>
        <v>0.44329999999999981</v>
      </c>
      <c r="M63" s="132">
        <f t="shared" si="1"/>
        <v>7.6912400020819921E-2</v>
      </c>
    </row>
    <row r="64" spans="1:13" x14ac:dyDescent="0.2">
      <c r="A64" s="122" t="s">
        <v>438</v>
      </c>
      <c r="B64" s="53" t="str">
        <f>VLOOKUP($A64,DRG!$A$8:$Z$771,2,FALSE)</f>
        <v>Autologous Bone Marrow Transplant W CC/MCC</v>
      </c>
      <c r="C64" s="158">
        <f>VLOOKUP($A64,DRG!$A$8:$Z$771,9,FALSE)</f>
        <v>0</v>
      </c>
      <c r="D64" s="156">
        <f>VLOOKUP($A64,DRG!$A$8:$Z$771,10,FALSE)</f>
        <v>0</v>
      </c>
      <c r="E64" s="156">
        <f>VLOOKUP($A64,DRG!$A$8:$Z$771,11,FALSE)</f>
        <v>0</v>
      </c>
      <c r="F64" s="160">
        <f>VLOOKUP($A64,DRG!$A$8:$Z$771,12,FALSE)</f>
        <v>19.2</v>
      </c>
      <c r="G64" s="217" t="str">
        <f>VLOOKUP($A64,DRG!$A$8:$Z$771,18,FALSE)</f>
        <v>Z</v>
      </c>
      <c r="H64" s="274"/>
      <c r="I64" s="219" t="str">
        <f>VLOOKUP($A64,DRG!$A$8:$Z$771,20,FALSE)</f>
        <v>Z</v>
      </c>
      <c r="J64" s="162">
        <f>VLOOKUP($A64,DRG!$A$8:$Z$771,21,FALSE)</f>
        <v>6.0664999999999996</v>
      </c>
      <c r="K64" s="359">
        <f>VLOOKUP($A64,DRG!$A$8:$Z$771,22,FALSE)</f>
        <v>6.1745999999999999</v>
      </c>
      <c r="L64" s="134">
        <f t="shared" si="0"/>
        <v>0.10810000000000031</v>
      </c>
      <c r="M64" s="132">
        <f t="shared" si="1"/>
        <v>1.781917085634226E-2</v>
      </c>
    </row>
    <row r="65" spans="1:13" x14ac:dyDescent="0.2">
      <c r="A65" s="122" t="s">
        <v>963</v>
      </c>
      <c r="B65" s="53" t="str">
        <f>VLOOKUP($A65,DRG!$A$8:$Z$771,2,FALSE)</f>
        <v>Coronary Bypass W/O Cardiac Cath W MCC</v>
      </c>
      <c r="C65" s="158">
        <f>VLOOKUP($A65,DRG!$A$8:$Z$771,9,FALSE)</f>
        <v>66</v>
      </c>
      <c r="D65" s="156">
        <f>VLOOKUP($A65,DRG!$A$8:$Z$771,10,FALSE)</f>
        <v>91784.82</v>
      </c>
      <c r="E65" s="156">
        <f>VLOOKUP($A65,DRG!$A$8:$Z$771,11,FALSE)</f>
        <v>23996.76</v>
      </c>
      <c r="F65" s="160">
        <f>VLOOKUP($A65,DRG!$A$8:$Z$771,12,FALSE)</f>
        <v>11.32</v>
      </c>
      <c r="G65" s="217" t="str">
        <f>VLOOKUP($A65,DRG!$A$8:$Z$771,18,FALSE)</f>
        <v>A</v>
      </c>
      <c r="H65" s="274"/>
      <c r="I65" s="219" t="str">
        <f>VLOOKUP($A65,DRG!$A$8:$Z$771,20,FALSE)</f>
        <v>A</v>
      </c>
      <c r="J65" s="162">
        <f>VLOOKUP($A65,DRG!$A$8:$Z$771,21,FALSE)</f>
        <v>6.0309999999999997</v>
      </c>
      <c r="K65" s="359">
        <f>VLOOKUP($A65,DRG!$A$8:$Z$771,22,FALSE)</f>
        <v>6.0887000000000002</v>
      </c>
      <c r="L65" s="134">
        <f t="shared" si="0"/>
        <v>5.7700000000000529E-2</v>
      </c>
      <c r="M65" s="132">
        <f t="shared" si="1"/>
        <v>9.5672359476041344E-3</v>
      </c>
    </row>
    <row r="66" spans="1:13" x14ac:dyDescent="0.2">
      <c r="A66" s="122" t="s">
        <v>1438</v>
      </c>
      <c r="B66" s="53" t="str">
        <f>VLOOKUP($A66,DRG!$A$8:$Z$771,2,FALSE)</f>
        <v>Bone Diseases &amp; Arthropathies W MCC</v>
      </c>
      <c r="C66" s="158">
        <f>VLOOKUP($A66,DRG!$A$8:$Z$771,9,FALSE)</f>
        <v>13</v>
      </c>
      <c r="D66" s="156">
        <f>VLOOKUP($A66,DRG!$A$8:$Z$771,10,FALSE)</f>
        <v>212832.24</v>
      </c>
      <c r="E66" s="156">
        <f>VLOOKUP($A66,DRG!$A$8:$Z$771,11,FALSE)</f>
        <v>356102.32</v>
      </c>
      <c r="F66" s="160">
        <f>VLOOKUP($A66,DRG!$A$8:$Z$771,12,FALSE)</f>
        <v>7.69</v>
      </c>
      <c r="G66" s="217" t="str">
        <f>VLOOKUP($A66,DRG!$A$8:$Z$771,18,FALSE)</f>
        <v>A</v>
      </c>
      <c r="H66" s="274"/>
      <c r="I66" s="219" t="str">
        <f>VLOOKUP($A66,DRG!$A$8:$Z$771,20,FALSE)</f>
        <v>A</v>
      </c>
      <c r="J66" s="162">
        <f>VLOOKUP($A66,DRG!$A$8:$Z$771,21,FALSE)</f>
        <v>4.6738</v>
      </c>
      <c r="K66" s="359">
        <f>VLOOKUP($A66,DRG!$A$8:$Z$771,22,FALSE)</f>
        <v>6.0731000000000002</v>
      </c>
      <c r="L66" s="134">
        <f t="shared" si="0"/>
        <v>1.3993000000000002</v>
      </c>
      <c r="M66" s="132">
        <f t="shared" si="1"/>
        <v>0.29939235739655101</v>
      </c>
    </row>
    <row r="67" spans="1:13" x14ac:dyDescent="0.2">
      <c r="A67" s="123" t="s">
        <v>581</v>
      </c>
      <c r="B67" s="124" t="str">
        <f>VLOOKUP($A67,DRG!$A$8:$Z$771,2,FALSE)</f>
        <v>Cranio W Major Dev Impl/Acute Complex CNS PDX W/O MCC</v>
      </c>
      <c r="C67" s="159">
        <f>VLOOKUP($A67,DRG!$A$8:$Z$771,9,FALSE)</f>
        <v>6</v>
      </c>
      <c r="D67" s="157">
        <f>VLOOKUP($A67,DRG!$A$8:$Z$771,10,FALSE)</f>
        <v>85072.95</v>
      </c>
      <c r="E67" s="157">
        <f>VLOOKUP($A67,DRG!$A$8:$Z$771,11,FALSE)</f>
        <v>30078.74</v>
      </c>
      <c r="F67" s="161">
        <f>VLOOKUP($A67,DRG!$A$8:$Z$771,12,FALSE)</f>
        <v>5.9</v>
      </c>
      <c r="G67" s="218" t="str">
        <f>VLOOKUP($A67,DRG!$A$8:$Z$771,18,FALSE)</f>
        <v>M</v>
      </c>
      <c r="H67" s="274"/>
      <c r="I67" s="220" t="str">
        <f>VLOOKUP($A67,DRG!$A$8:$Z$771,20,FALSE)</f>
        <v>M</v>
      </c>
      <c r="J67" s="163">
        <f>VLOOKUP($A67,DRG!$A$8:$Z$771,21,FALSE)</f>
        <v>5.8239000000000001</v>
      </c>
      <c r="K67" s="360">
        <f>VLOOKUP($A67,DRG!$A$8:$Z$771,22,FALSE)</f>
        <v>6.0237999999999996</v>
      </c>
      <c r="L67" s="135">
        <f t="shared" si="0"/>
        <v>0.19989999999999952</v>
      </c>
      <c r="M67" s="133">
        <f t="shared" si="1"/>
        <v>3.4324078366730112E-2</v>
      </c>
    </row>
    <row r="68" spans="1:13" x14ac:dyDescent="0.2">
      <c r="A68" s="122" t="s">
        <v>910</v>
      </c>
      <c r="B68" s="53" t="str">
        <f>VLOOKUP($A68,DRG!$A$8:$Z$771,2,FALSE)</f>
        <v>Respiratory System Diagnosis W Ventilator Support &gt;96 Hours</v>
      </c>
      <c r="C68" s="158">
        <f>VLOOKUP($A68,DRG!$A$8:$Z$771,9,FALSE)</f>
        <v>211</v>
      </c>
      <c r="D68" s="156">
        <f>VLOOKUP($A68,DRG!$A$8:$Z$771,10,FALSE)</f>
        <v>91183.12</v>
      </c>
      <c r="E68" s="156">
        <f>VLOOKUP($A68,DRG!$A$8:$Z$771,11,FALSE)</f>
        <v>48524.32</v>
      </c>
      <c r="F68" s="160">
        <f>VLOOKUP($A68,DRG!$A$8:$Z$771,12,FALSE)</f>
        <v>15.46</v>
      </c>
      <c r="G68" s="217" t="str">
        <f>VLOOKUP($A68,DRG!$A$8:$Z$771,18,FALSE)</f>
        <v>A</v>
      </c>
      <c r="H68" s="274"/>
      <c r="I68" s="219" t="str">
        <f>VLOOKUP($A68,DRG!$A$8:$Z$771,20,FALSE)</f>
        <v>A</v>
      </c>
      <c r="J68" s="162">
        <f>VLOOKUP($A68,DRG!$A$8:$Z$771,21,FALSE)</f>
        <v>5.9855999999999998</v>
      </c>
      <c r="K68" s="359">
        <f>VLOOKUP($A68,DRG!$A$8:$Z$771,22,FALSE)</f>
        <v>5.9612999999999996</v>
      </c>
      <c r="L68" s="134">
        <f t="shared" si="0"/>
        <v>-2.430000000000021E-2</v>
      </c>
      <c r="M68" s="132">
        <f t="shared" si="1"/>
        <v>-4.059743384121928E-3</v>
      </c>
    </row>
    <row r="69" spans="1:13" x14ac:dyDescent="0.2">
      <c r="A69" s="122" t="s">
        <v>1477</v>
      </c>
      <c r="B69" s="53" t="str">
        <f>VLOOKUP($A69,DRG!$A$8:$Z$771,2,FALSE)</f>
        <v>Stomach, Esophageal &amp; Duodenal Proc W MCC</v>
      </c>
      <c r="C69" s="158">
        <f>VLOOKUP($A69,DRG!$A$8:$Z$771,9,FALSE)</f>
        <v>65</v>
      </c>
      <c r="D69" s="156">
        <f>VLOOKUP($A69,DRG!$A$8:$Z$771,10,FALSE)</f>
        <v>92258.34</v>
      </c>
      <c r="E69" s="156">
        <f>VLOOKUP($A69,DRG!$A$8:$Z$771,11,FALSE)</f>
        <v>63917.1</v>
      </c>
      <c r="F69" s="160">
        <f>VLOOKUP($A69,DRG!$A$8:$Z$771,12,FALSE)</f>
        <v>15.02</v>
      </c>
      <c r="G69" s="217" t="str">
        <f>VLOOKUP($A69,DRG!$A$8:$Z$771,18,FALSE)</f>
        <v>A</v>
      </c>
      <c r="H69" s="274"/>
      <c r="I69" s="219" t="str">
        <f>VLOOKUP($A69,DRG!$A$8:$Z$771,20,FALSE)</f>
        <v>A</v>
      </c>
      <c r="J69" s="162">
        <f>VLOOKUP($A69,DRG!$A$8:$Z$771,21,FALSE)</f>
        <v>5.4519000000000002</v>
      </c>
      <c r="K69" s="359">
        <f>VLOOKUP($A69,DRG!$A$8:$Z$771,22,FALSE)</f>
        <v>5.9218999999999999</v>
      </c>
      <c r="L69" s="134">
        <f t="shared" si="0"/>
        <v>0.46999999999999975</v>
      </c>
      <c r="M69" s="132">
        <f t="shared" si="1"/>
        <v>8.6208477778389137E-2</v>
      </c>
    </row>
    <row r="70" spans="1:13" x14ac:dyDescent="0.2">
      <c r="A70" s="122" t="s">
        <v>1379</v>
      </c>
      <c r="B70" s="53" t="str">
        <f>VLOOKUP($A70,DRG!$A$8:$Z$771,2,FALSE)</f>
        <v>Cardiac Pacemaker Revision Except Device Replacement W MCC</v>
      </c>
      <c r="C70" s="158">
        <f>VLOOKUP($A70,DRG!$A$8:$Z$771,9,FALSE)</f>
        <v>3</v>
      </c>
      <c r="D70" s="156">
        <f>VLOOKUP($A70,DRG!$A$8:$Z$771,10,FALSE)</f>
        <v>87733.31</v>
      </c>
      <c r="E70" s="156">
        <f>VLOOKUP($A70,DRG!$A$8:$Z$771,11,FALSE)</f>
        <v>54277.04</v>
      </c>
      <c r="F70" s="160">
        <f>VLOOKUP($A70,DRG!$A$8:$Z$771,12,FALSE)</f>
        <v>10.3</v>
      </c>
      <c r="G70" s="217" t="str">
        <f>VLOOKUP($A70,DRG!$A$8:$Z$771,18,FALSE)</f>
        <v>M</v>
      </c>
      <c r="H70" s="274"/>
      <c r="I70" s="219" t="str">
        <f>VLOOKUP($A70,DRG!$A$8:$Z$771,20,FALSE)</f>
        <v>M</v>
      </c>
      <c r="J70" s="162">
        <f>VLOOKUP($A70,DRG!$A$8:$Z$771,21,FALSE)</f>
        <v>5.8231000000000002</v>
      </c>
      <c r="K70" s="359">
        <f>VLOOKUP($A70,DRG!$A$8:$Z$771,22,FALSE)</f>
        <v>5.9165000000000001</v>
      </c>
      <c r="L70" s="134">
        <f t="shared" si="0"/>
        <v>9.3399999999999928E-2</v>
      </c>
      <c r="M70" s="132">
        <f t="shared" si="1"/>
        <v>1.6039566553897395E-2</v>
      </c>
    </row>
    <row r="71" spans="1:13" x14ac:dyDescent="0.2">
      <c r="A71" s="122" t="s">
        <v>1317</v>
      </c>
      <c r="B71" s="53" t="str">
        <f>VLOOKUP($A71,DRG!$A$8:$Z$771,2,FALSE)</f>
        <v>O.R. Proc W Diagnoses of Other Contact W Health Services W MCC</v>
      </c>
      <c r="C71" s="158">
        <f>VLOOKUP($A71,DRG!$A$8:$Z$771,9,FALSE)</f>
        <v>14</v>
      </c>
      <c r="D71" s="156">
        <f>VLOOKUP($A71,DRG!$A$8:$Z$771,10,FALSE)</f>
        <v>91694.52</v>
      </c>
      <c r="E71" s="156">
        <f>VLOOKUP($A71,DRG!$A$8:$Z$771,11,FALSE)</f>
        <v>71005.429999999993</v>
      </c>
      <c r="F71" s="160">
        <f>VLOOKUP($A71,DRG!$A$8:$Z$771,12,FALSE)</f>
        <v>25.5</v>
      </c>
      <c r="G71" s="217" t="str">
        <f>VLOOKUP($A71,DRG!$A$8:$Z$771,18,FALSE)</f>
        <v>A</v>
      </c>
      <c r="H71" s="274"/>
      <c r="I71" s="219" t="str">
        <f>VLOOKUP($A71,DRG!$A$8:$Z$771,20,FALSE)</f>
        <v>A</v>
      </c>
      <c r="J71" s="162">
        <f>VLOOKUP($A71,DRG!$A$8:$Z$771,21,FALSE)</f>
        <v>8.7119</v>
      </c>
      <c r="K71" s="359">
        <f>VLOOKUP($A71,DRG!$A$8:$Z$771,22,FALSE)</f>
        <v>5.8971999999999998</v>
      </c>
      <c r="L71" s="134">
        <f t="shared" si="0"/>
        <v>-2.8147000000000002</v>
      </c>
      <c r="M71" s="132">
        <f t="shared" si="1"/>
        <v>-0.32308681229123387</v>
      </c>
    </row>
    <row r="72" spans="1:13" x14ac:dyDescent="0.2">
      <c r="A72" s="123" t="s">
        <v>601</v>
      </c>
      <c r="B72" s="124" t="str">
        <f>VLOOKUP($A72,DRG!$A$8:$Z$771,2,FALSE)</f>
        <v>Carotid Artery Stent Procedure W MCC</v>
      </c>
      <c r="C72" s="159">
        <f>VLOOKUP($A72,DRG!$A$8:$Z$771,9,FALSE)</f>
        <v>5</v>
      </c>
      <c r="D72" s="157">
        <f>VLOOKUP($A72,DRG!$A$8:$Z$771,10,FALSE)</f>
        <v>74865.59</v>
      </c>
      <c r="E72" s="157">
        <f>VLOOKUP($A72,DRG!$A$8:$Z$771,11,FALSE)</f>
        <v>22066.09</v>
      </c>
      <c r="F72" s="161">
        <f>VLOOKUP($A72,DRG!$A$8:$Z$771,12,FALSE)</f>
        <v>7.1</v>
      </c>
      <c r="G72" s="218" t="str">
        <f>VLOOKUP($A72,DRG!$A$8:$Z$771,18,FALSE)</f>
        <v>M</v>
      </c>
      <c r="H72" s="274"/>
      <c r="I72" s="220" t="str">
        <f>VLOOKUP($A72,DRG!$A$8:$Z$771,20,FALSE)</f>
        <v>A</v>
      </c>
      <c r="J72" s="163">
        <f>VLOOKUP($A72,DRG!$A$8:$Z$771,21,FALSE)</f>
        <v>4.2018000000000004</v>
      </c>
      <c r="K72" s="360">
        <f>VLOOKUP($A72,DRG!$A$8:$Z$771,22,FALSE)</f>
        <v>5.8455000000000004</v>
      </c>
      <c r="L72" s="135">
        <f t="shared" ref="L72:L135" si="2">IF(J72&lt;&gt;"",IF(K72&lt;&gt;"",K72-J72,""),"")</f>
        <v>1.6436999999999999</v>
      </c>
      <c r="M72" s="133">
        <f t="shared" ref="M72:M135" si="3">IF(L72="","",L72/J72)</f>
        <v>0.39118949021847776</v>
      </c>
    </row>
    <row r="73" spans="1:13" x14ac:dyDescent="0.2">
      <c r="A73" s="122" t="s">
        <v>244</v>
      </c>
      <c r="B73" s="53" t="str">
        <f>VLOOKUP($A73,DRG!$A$8:$Z$771,2,FALSE)</f>
        <v>Hepatobiliary Diagnostic Procedures W MCC</v>
      </c>
      <c r="C73" s="158">
        <f>VLOOKUP($A73,DRG!$A$8:$Z$771,9,FALSE)</f>
        <v>8</v>
      </c>
      <c r="D73" s="156">
        <f>VLOOKUP($A73,DRG!$A$8:$Z$771,10,FALSE)</f>
        <v>61700.800000000003</v>
      </c>
      <c r="E73" s="156">
        <f>VLOOKUP($A73,DRG!$A$8:$Z$771,11,FALSE)</f>
        <v>25680.31</v>
      </c>
      <c r="F73" s="160">
        <f>VLOOKUP($A73,DRG!$A$8:$Z$771,12,FALSE)</f>
        <v>11.1</v>
      </c>
      <c r="G73" s="217" t="str">
        <f>VLOOKUP($A73,DRG!$A$8:$Z$771,18,FALSE)</f>
        <v>M</v>
      </c>
      <c r="H73" s="274"/>
      <c r="I73" s="219" t="str">
        <f>VLOOKUP($A73,DRG!$A$8:$Z$771,20,FALSE)</f>
        <v>M</v>
      </c>
      <c r="J73" s="162">
        <f>VLOOKUP($A73,DRG!$A$8:$Z$771,21,FALSE)</f>
        <v>5.3822999999999999</v>
      </c>
      <c r="K73" s="359">
        <f>VLOOKUP($A73,DRG!$A$8:$Z$771,22,FALSE)</f>
        <v>5.8068999999999997</v>
      </c>
      <c r="L73" s="134">
        <f t="shared" si="2"/>
        <v>0.42459999999999987</v>
      </c>
      <c r="M73" s="132">
        <f t="shared" si="3"/>
        <v>7.8888207643572433E-2</v>
      </c>
    </row>
    <row r="74" spans="1:13" x14ac:dyDescent="0.2">
      <c r="A74" s="122" t="s">
        <v>220</v>
      </c>
      <c r="B74" s="53" t="str">
        <f>VLOOKUP($A74,DRG!$A$8:$Z$771,2,FALSE)</f>
        <v>Biliary Tract Proc Except Only Cholecyst W or W/O C.D.E. W MCC</v>
      </c>
      <c r="C74" s="158">
        <f>VLOOKUP($A74,DRG!$A$8:$Z$771,9,FALSE)</f>
        <v>5</v>
      </c>
      <c r="D74" s="156">
        <f>VLOOKUP($A74,DRG!$A$8:$Z$771,10,FALSE)</f>
        <v>85303.44</v>
      </c>
      <c r="E74" s="156">
        <f>VLOOKUP($A74,DRG!$A$8:$Z$771,11,FALSE)</f>
        <v>77596.36</v>
      </c>
      <c r="F74" s="160">
        <f>VLOOKUP($A74,DRG!$A$8:$Z$771,12,FALSE)</f>
        <v>11.6</v>
      </c>
      <c r="G74" s="217" t="str">
        <f>VLOOKUP($A74,DRG!$A$8:$Z$771,18,FALSE)</f>
        <v>M</v>
      </c>
      <c r="H74" s="274"/>
      <c r="I74" s="219" t="str">
        <f>VLOOKUP($A74,DRG!$A$8:$Z$771,20,FALSE)</f>
        <v>M</v>
      </c>
      <c r="J74" s="162">
        <f>VLOOKUP($A74,DRG!$A$8:$Z$771,21,FALSE)</f>
        <v>6.0579000000000001</v>
      </c>
      <c r="K74" s="359">
        <f>VLOOKUP($A74,DRG!$A$8:$Z$771,22,FALSE)</f>
        <v>5.7858000000000001</v>
      </c>
      <c r="L74" s="134">
        <f t="shared" si="2"/>
        <v>-0.27210000000000001</v>
      </c>
      <c r="M74" s="132">
        <f t="shared" si="3"/>
        <v>-4.4916555241915519E-2</v>
      </c>
    </row>
    <row r="75" spans="1:13" x14ac:dyDescent="0.2">
      <c r="A75" s="122" t="s">
        <v>1257</v>
      </c>
      <c r="B75" s="53" t="str">
        <f>VLOOKUP($A75,DRG!$A$8:$Z$771,2,FALSE)</f>
        <v>Infectious &amp; Parasitic Diseases W O.R. Procedure W MCC</v>
      </c>
      <c r="C75" s="158">
        <f>VLOOKUP($A75,DRG!$A$8:$Z$771,9,FALSE)</f>
        <v>420</v>
      </c>
      <c r="D75" s="156">
        <f>VLOOKUP($A75,DRG!$A$8:$Z$771,10,FALSE)</f>
        <v>93355.86</v>
      </c>
      <c r="E75" s="156">
        <f>VLOOKUP($A75,DRG!$A$8:$Z$771,11,FALSE)</f>
        <v>67060.59</v>
      </c>
      <c r="F75" s="160">
        <f>VLOOKUP($A75,DRG!$A$8:$Z$771,12,FALSE)</f>
        <v>17.190000000000001</v>
      </c>
      <c r="G75" s="217" t="str">
        <f>VLOOKUP($A75,DRG!$A$8:$Z$771,18,FALSE)</f>
        <v>A</v>
      </c>
      <c r="H75" s="274"/>
      <c r="I75" s="219" t="str">
        <f>VLOOKUP($A75,DRG!$A$8:$Z$771,20,FALSE)</f>
        <v>A</v>
      </c>
      <c r="J75" s="162">
        <f>VLOOKUP($A75,DRG!$A$8:$Z$771,21,FALSE)</f>
        <v>6.2755999999999998</v>
      </c>
      <c r="K75" s="359">
        <f>VLOOKUP($A75,DRG!$A$8:$Z$771,22,FALSE)</f>
        <v>5.7742000000000004</v>
      </c>
      <c r="L75" s="134">
        <f t="shared" si="2"/>
        <v>-0.5013999999999994</v>
      </c>
      <c r="M75" s="132">
        <f t="shared" si="3"/>
        <v>-7.9896742940913923E-2</v>
      </c>
    </row>
    <row r="76" spans="1:13" x14ac:dyDescent="0.2">
      <c r="A76" s="122" t="s">
        <v>1309</v>
      </c>
      <c r="B76" s="53" t="str">
        <f>VLOOKUP($A76,DRG!$A$8:$Z$771,2,FALSE)</f>
        <v>Full Thickness Burn W Skin Graft or Inhal Inj W CC/MCC</v>
      </c>
      <c r="C76" s="158">
        <f>VLOOKUP($A76,DRG!$A$8:$Z$771,9,FALSE)</f>
        <v>11</v>
      </c>
      <c r="D76" s="156">
        <f>VLOOKUP($A76,DRG!$A$8:$Z$771,10,FALSE)</f>
        <v>86922.8</v>
      </c>
      <c r="E76" s="156">
        <f>VLOOKUP($A76,DRG!$A$8:$Z$771,11,FALSE)</f>
        <v>35885.949999999997</v>
      </c>
      <c r="F76" s="160">
        <f>VLOOKUP($A76,DRG!$A$8:$Z$771,12,FALSE)</f>
        <v>11.91</v>
      </c>
      <c r="G76" s="217" t="str">
        <f>VLOOKUP($A76,DRG!$A$8:$Z$771,18,FALSE)</f>
        <v>A</v>
      </c>
      <c r="H76" s="274"/>
      <c r="I76" s="219" t="str">
        <f>VLOOKUP($A76,DRG!$A$8:$Z$771,20,FALSE)</f>
        <v>M</v>
      </c>
      <c r="J76" s="162">
        <f>VLOOKUP($A76,DRG!$A$8:$Z$771,21,FALSE)</f>
        <v>8.3671000000000006</v>
      </c>
      <c r="K76" s="359">
        <f>VLOOKUP($A76,DRG!$A$8:$Z$771,22,FALSE)</f>
        <v>5.7662000000000004</v>
      </c>
      <c r="L76" s="134">
        <f t="shared" si="2"/>
        <v>-2.6009000000000002</v>
      </c>
      <c r="M76" s="132">
        <f t="shared" si="3"/>
        <v>-0.31084844211255991</v>
      </c>
    </row>
    <row r="77" spans="1:13" x14ac:dyDescent="0.2">
      <c r="A77" s="123" t="s">
        <v>961</v>
      </c>
      <c r="B77" s="124" t="str">
        <f>VLOOKUP($A77,DRG!$A$8:$Z$771,2,FALSE)</f>
        <v>Coronary Bypass W Cardiac Cath W/O MCC</v>
      </c>
      <c r="C77" s="159">
        <f>VLOOKUP($A77,DRG!$A$8:$Z$771,9,FALSE)</f>
        <v>244</v>
      </c>
      <c r="D77" s="157">
        <f>VLOOKUP($A77,DRG!$A$8:$Z$771,10,FALSE)</f>
        <v>86355.88</v>
      </c>
      <c r="E77" s="157">
        <f>VLOOKUP($A77,DRG!$A$8:$Z$771,11,FALSE)</f>
        <v>19677.07</v>
      </c>
      <c r="F77" s="161">
        <f>VLOOKUP($A77,DRG!$A$8:$Z$771,12,FALSE)</f>
        <v>8.8000000000000007</v>
      </c>
      <c r="G77" s="218" t="str">
        <f>VLOOKUP($A77,DRG!$A$8:$Z$771,18,FALSE)</f>
        <v>A</v>
      </c>
      <c r="H77" s="274"/>
      <c r="I77" s="220" t="str">
        <f>VLOOKUP($A77,DRG!$A$8:$Z$771,20,FALSE)</f>
        <v>A</v>
      </c>
      <c r="J77" s="163">
        <f>VLOOKUP($A77,DRG!$A$8:$Z$771,21,FALSE)</f>
        <v>5.6005000000000003</v>
      </c>
      <c r="K77" s="360">
        <f>VLOOKUP($A77,DRG!$A$8:$Z$771,22,FALSE)</f>
        <v>5.7286000000000001</v>
      </c>
      <c r="L77" s="135">
        <f t="shared" si="2"/>
        <v>0.12809999999999988</v>
      </c>
      <c r="M77" s="133">
        <f t="shared" si="3"/>
        <v>2.2872957771627511E-2</v>
      </c>
    </row>
    <row r="78" spans="1:13" x14ac:dyDescent="0.2">
      <c r="A78" s="122" t="s">
        <v>931</v>
      </c>
      <c r="B78" s="53" t="str">
        <f>VLOOKUP($A78,DRG!$A$8:$Z$771,2,FALSE)</f>
        <v>Cardiac Valve &amp; Oth Maj Cardiothoracic Proc W Card Cath W/O CC/MCC</v>
      </c>
      <c r="C78" s="158">
        <f>VLOOKUP($A78,DRG!$A$8:$Z$771,9,FALSE)</f>
        <v>4</v>
      </c>
      <c r="D78" s="156">
        <f>VLOOKUP($A78,DRG!$A$8:$Z$771,10,FALSE)</f>
        <v>122100.8</v>
      </c>
      <c r="E78" s="156">
        <f>VLOOKUP($A78,DRG!$A$8:$Z$771,11,FALSE)</f>
        <v>22519.58</v>
      </c>
      <c r="F78" s="160">
        <f>VLOOKUP($A78,DRG!$A$8:$Z$771,12,FALSE)</f>
        <v>7.2</v>
      </c>
      <c r="G78" s="217" t="str">
        <f>VLOOKUP($A78,DRG!$A$8:$Z$771,18,FALSE)</f>
        <v>MP</v>
      </c>
      <c r="H78" s="274"/>
      <c r="I78" s="219" t="str">
        <f>VLOOKUP($A78,DRG!$A$8:$Z$771,20,FALSE)</f>
        <v>MP</v>
      </c>
      <c r="J78" s="162">
        <f>VLOOKUP($A78,DRG!$A$8:$Z$771,21,FALSE)</f>
        <v>6.2293000000000003</v>
      </c>
      <c r="K78" s="359">
        <f>VLOOKUP($A78,DRG!$A$8:$Z$771,22,FALSE)</f>
        <v>5.6852</v>
      </c>
      <c r="L78" s="134">
        <f t="shared" si="2"/>
        <v>-0.54410000000000025</v>
      </c>
      <c r="M78" s="132">
        <f t="shared" si="3"/>
        <v>-8.7345287592506413E-2</v>
      </c>
    </row>
    <row r="79" spans="1:13" x14ac:dyDescent="0.2">
      <c r="A79" s="122" t="s">
        <v>226</v>
      </c>
      <c r="B79" s="53" t="str">
        <f>VLOOKUP($A79,DRG!$A$8:$Z$771,2,FALSE)</f>
        <v>Cholecystectomy W C.D.E. W MCC</v>
      </c>
      <c r="C79" s="158">
        <f>VLOOKUP($A79,DRG!$A$8:$Z$771,9,FALSE)</f>
        <v>2</v>
      </c>
      <c r="D79" s="156">
        <f>VLOOKUP($A79,DRG!$A$8:$Z$771,10,FALSE)</f>
        <v>48987.93</v>
      </c>
      <c r="E79" s="156">
        <f>VLOOKUP($A79,DRG!$A$8:$Z$771,11,FALSE)</f>
        <v>4055.98</v>
      </c>
      <c r="F79" s="160">
        <f>VLOOKUP($A79,DRG!$A$8:$Z$771,12,FALSE)</f>
        <v>11</v>
      </c>
      <c r="G79" s="217" t="str">
        <f>VLOOKUP($A79,DRG!$A$8:$Z$771,18,FALSE)</f>
        <v>M</v>
      </c>
      <c r="H79" s="274"/>
      <c r="I79" s="219" t="str">
        <f>VLOOKUP($A79,DRG!$A$8:$Z$771,20,FALSE)</f>
        <v>M</v>
      </c>
      <c r="J79" s="162">
        <f>VLOOKUP($A79,DRG!$A$8:$Z$771,21,FALSE)</f>
        <v>5.6372999999999998</v>
      </c>
      <c r="K79" s="359">
        <f>VLOOKUP($A79,DRG!$A$8:$Z$771,22,FALSE)</f>
        <v>5.6759000000000004</v>
      </c>
      <c r="L79" s="134">
        <f t="shared" si="2"/>
        <v>3.8600000000000634E-2</v>
      </c>
      <c r="M79" s="132">
        <f t="shared" si="3"/>
        <v>6.8472495698296406E-3</v>
      </c>
    </row>
    <row r="80" spans="1:13" x14ac:dyDescent="0.2">
      <c r="A80" s="122" t="s">
        <v>943</v>
      </c>
      <c r="B80" s="53" t="str">
        <f>VLOOKUP($A80,DRG!$A$8:$Z$771,2,FALSE)</f>
        <v>Cardiac Defib Implant W Cardiac Cath W/O AMI/HF/Shock W/O MCC</v>
      </c>
      <c r="C80" s="158">
        <f>VLOOKUP($A80,DRG!$A$8:$Z$771,9,FALSE)</f>
        <v>14</v>
      </c>
      <c r="D80" s="156">
        <f>VLOOKUP($A80,DRG!$A$8:$Z$771,10,FALSE)</f>
        <v>84437.36</v>
      </c>
      <c r="E80" s="156">
        <f>VLOOKUP($A80,DRG!$A$8:$Z$771,11,FALSE)</f>
        <v>37830.6</v>
      </c>
      <c r="F80" s="160">
        <f>VLOOKUP($A80,DRG!$A$8:$Z$771,12,FALSE)</f>
        <v>4.6399999999999997</v>
      </c>
      <c r="G80" s="217" t="str">
        <f>VLOOKUP($A80,DRG!$A$8:$Z$771,18,FALSE)</f>
        <v>A</v>
      </c>
      <c r="H80" s="274"/>
      <c r="I80" s="219" t="str">
        <f>VLOOKUP($A80,DRG!$A$8:$Z$771,20,FALSE)</f>
        <v>A</v>
      </c>
      <c r="J80" s="162">
        <f>VLOOKUP($A80,DRG!$A$8:$Z$771,21,FALSE)</f>
        <v>4.4020999999999999</v>
      </c>
      <c r="K80" s="359">
        <f>VLOOKUP($A80,DRG!$A$8:$Z$771,22,FALSE)</f>
        <v>5.6013999999999999</v>
      </c>
      <c r="L80" s="134">
        <f t="shared" si="2"/>
        <v>1.1993</v>
      </c>
      <c r="M80" s="132">
        <f t="shared" si="3"/>
        <v>0.2724381545171623</v>
      </c>
    </row>
    <row r="81" spans="1:13" x14ac:dyDescent="0.2">
      <c r="A81" s="122" t="s">
        <v>214</v>
      </c>
      <c r="B81" s="53" t="str">
        <f>VLOOKUP($A81,DRG!$A$8:$Z$771,2,FALSE)</f>
        <v>Pancreas, Liver &amp; Shunt Procedures W MCC</v>
      </c>
      <c r="C81" s="158">
        <f>VLOOKUP($A81,DRG!$A$8:$Z$771,9,FALSE)</f>
        <v>18</v>
      </c>
      <c r="D81" s="156">
        <f>VLOOKUP($A81,DRG!$A$8:$Z$771,10,FALSE)</f>
        <v>98068.89</v>
      </c>
      <c r="E81" s="156">
        <f>VLOOKUP($A81,DRG!$A$8:$Z$771,11,FALSE)</f>
        <v>51314.61</v>
      </c>
      <c r="F81" s="160">
        <f>VLOOKUP($A81,DRG!$A$8:$Z$771,12,FALSE)</f>
        <v>13.28</v>
      </c>
      <c r="G81" s="217" t="str">
        <f>VLOOKUP($A81,DRG!$A$8:$Z$771,18,FALSE)</f>
        <v>A</v>
      </c>
      <c r="H81" s="274"/>
      <c r="I81" s="219" t="str">
        <f>VLOOKUP($A81,DRG!$A$8:$Z$771,20,FALSE)</f>
        <v>A</v>
      </c>
      <c r="J81" s="162">
        <f>VLOOKUP($A81,DRG!$A$8:$Z$771,21,FALSE)</f>
        <v>6.5179999999999998</v>
      </c>
      <c r="K81" s="359">
        <f>VLOOKUP($A81,DRG!$A$8:$Z$771,22,FALSE)</f>
        <v>5.5804</v>
      </c>
      <c r="L81" s="134">
        <f t="shared" si="2"/>
        <v>-0.93759999999999977</v>
      </c>
      <c r="M81" s="132">
        <f t="shared" si="3"/>
        <v>-0.14384780607548325</v>
      </c>
    </row>
    <row r="82" spans="1:13" x14ac:dyDescent="0.2">
      <c r="A82" s="123" t="s">
        <v>427</v>
      </c>
      <c r="B82" s="124" t="str">
        <f>VLOOKUP($A82,DRG!$A$8:$Z$771,2,FALSE)</f>
        <v>Tracheostomy for Face, Mouth &amp; Neck Diagnoses W MCC</v>
      </c>
      <c r="C82" s="159">
        <f>VLOOKUP($A82,DRG!$A$8:$Z$771,9,FALSE)</f>
        <v>22</v>
      </c>
      <c r="D82" s="157">
        <f>VLOOKUP($A82,DRG!$A$8:$Z$771,10,FALSE)</f>
        <v>65868.479999999996</v>
      </c>
      <c r="E82" s="157">
        <f>VLOOKUP($A82,DRG!$A$8:$Z$771,11,FALSE)</f>
        <v>35577.96</v>
      </c>
      <c r="F82" s="161">
        <f>VLOOKUP($A82,DRG!$A$8:$Z$771,12,FALSE)</f>
        <v>11</v>
      </c>
      <c r="G82" s="218" t="str">
        <f>VLOOKUP($A82,DRG!$A$8:$Z$771,18,FALSE)</f>
        <v>AP</v>
      </c>
      <c r="H82" s="274"/>
      <c r="I82" s="220" t="str">
        <f>VLOOKUP($A82,DRG!$A$8:$Z$771,20,FALSE)</f>
        <v>AT</v>
      </c>
      <c r="J82" s="163">
        <f>VLOOKUP($A82,DRG!$A$8:$Z$771,21,FALSE)</f>
        <v>5.6761999999999997</v>
      </c>
      <c r="K82" s="360">
        <f>VLOOKUP($A82,DRG!$A$8:$Z$771,22,FALSE)</f>
        <v>5.5667</v>
      </c>
      <c r="L82" s="135">
        <f t="shared" si="2"/>
        <v>-0.10949999999999971</v>
      </c>
      <c r="M82" s="133">
        <f t="shared" si="3"/>
        <v>-1.9291075014974755E-2</v>
      </c>
    </row>
    <row r="83" spans="1:13" x14ac:dyDescent="0.2">
      <c r="A83" s="122" t="s">
        <v>421</v>
      </c>
      <c r="B83" s="53" t="str">
        <f>VLOOKUP($A83,DRG!$A$8:$Z$771,2,FALSE)</f>
        <v>Simultaneous Pancreas/Kidney Transplant</v>
      </c>
      <c r="C83" s="158">
        <f>VLOOKUP($A83,DRG!$A$8:$Z$771,9,FALSE)</f>
        <v>0</v>
      </c>
      <c r="D83" s="156">
        <f>VLOOKUP($A83,DRG!$A$8:$Z$771,10,FALSE)</f>
        <v>0</v>
      </c>
      <c r="E83" s="156">
        <f>VLOOKUP($A83,DRG!$A$8:$Z$771,11,FALSE)</f>
        <v>0</v>
      </c>
      <c r="F83" s="160">
        <f>VLOOKUP($A83,DRG!$A$8:$Z$771,12,FALSE)</f>
        <v>11.4</v>
      </c>
      <c r="G83" s="217" t="str">
        <f>VLOOKUP($A83,DRG!$A$8:$Z$771,18,FALSE)</f>
        <v>Z</v>
      </c>
      <c r="H83" s="274"/>
      <c r="I83" s="219" t="str">
        <f>VLOOKUP($A83,DRG!$A$8:$Z$771,20,FALSE)</f>
        <v>Z</v>
      </c>
      <c r="J83" s="162">
        <f>VLOOKUP($A83,DRG!$A$8:$Z$771,21,FALSE)</f>
        <v>5.3301999999999996</v>
      </c>
      <c r="K83" s="359">
        <f>VLOOKUP($A83,DRG!$A$8:$Z$771,22,FALSE)</f>
        <v>5.4337999999999997</v>
      </c>
      <c r="L83" s="134">
        <f t="shared" si="2"/>
        <v>0.10360000000000014</v>
      </c>
      <c r="M83" s="132">
        <f t="shared" si="3"/>
        <v>1.9436418896101485E-2</v>
      </c>
    </row>
    <row r="84" spans="1:13" x14ac:dyDescent="0.2">
      <c r="A84" s="122" t="s">
        <v>1175</v>
      </c>
      <c r="B84" s="53" t="str">
        <f>VLOOKUP($A84,DRG!$A$8:$Z$771,2,FALSE)</f>
        <v>Uterine, Adnexa Proc for Non-Ovarian/Adnexal Malig W MCC</v>
      </c>
      <c r="C84" s="158">
        <f>VLOOKUP($A84,DRG!$A$8:$Z$771,9,FALSE)</f>
        <v>4</v>
      </c>
      <c r="D84" s="156">
        <f>VLOOKUP($A84,DRG!$A$8:$Z$771,10,FALSE)</f>
        <v>59269.71</v>
      </c>
      <c r="E84" s="156">
        <f>VLOOKUP($A84,DRG!$A$8:$Z$771,11,FALSE)</f>
        <v>8852.57</v>
      </c>
      <c r="F84" s="160">
        <f>VLOOKUP($A84,DRG!$A$8:$Z$771,12,FALSE)</f>
        <v>9</v>
      </c>
      <c r="G84" s="217" t="str">
        <f>VLOOKUP($A84,DRG!$A$8:$Z$771,18,FALSE)</f>
        <v>M</v>
      </c>
      <c r="H84" s="274"/>
      <c r="I84" s="219" t="str">
        <f>VLOOKUP($A84,DRG!$A$8:$Z$771,20,FALSE)</f>
        <v>M</v>
      </c>
      <c r="J84" s="162">
        <f>VLOOKUP($A84,DRG!$A$8:$Z$771,21,FALSE)</f>
        <v>5.1510999999999996</v>
      </c>
      <c r="K84" s="359">
        <f>VLOOKUP($A84,DRG!$A$8:$Z$771,22,FALSE)</f>
        <v>5.4061000000000003</v>
      </c>
      <c r="L84" s="134">
        <f t="shared" si="2"/>
        <v>0.25500000000000078</v>
      </c>
      <c r="M84" s="132">
        <f t="shared" si="3"/>
        <v>4.9503989439149076E-2</v>
      </c>
    </row>
    <row r="85" spans="1:13" x14ac:dyDescent="0.2">
      <c r="A85" s="122" t="s">
        <v>356</v>
      </c>
      <c r="B85" s="53" t="str">
        <f>VLOOKUP($A85,DRG!$A$8:$Z$771,2,FALSE)</f>
        <v>Amputation for Musculoskeletal Sys &amp; Conn Tissue Dis W MCC</v>
      </c>
      <c r="C85" s="158">
        <f>VLOOKUP($A85,DRG!$A$8:$Z$771,9,FALSE)</f>
        <v>10</v>
      </c>
      <c r="D85" s="156">
        <f>VLOOKUP($A85,DRG!$A$8:$Z$771,10,FALSE)</f>
        <v>81204.98</v>
      </c>
      <c r="E85" s="156">
        <f>VLOOKUP($A85,DRG!$A$8:$Z$771,11,FALSE)</f>
        <v>55509.77</v>
      </c>
      <c r="F85" s="160">
        <f>VLOOKUP($A85,DRG!$A$8:$Z$771,12,FALSE)</f>
        <v>16.7</v>
      </c>
      <c r="G85" s="217" t="str">
        <f>VLOOKUP($A85,DRG!$A$8:$Z$771,18,FALSE)</f>
        <v>A</v>
      </c>
      <c r="H85" s="274"/>
      <c r="I85" s="219" t="str">
        <f>VLOOKUP($A85,DRG!$A$8:$Z$771,20,FALSE)</f>
        <v>M</v>
      </c>
      <c r="J85" s="162">
        <f>VLOOKUP($A85,DRG!$A$8:$Z$771,21,FALSE)</f>
        <v>5.5686999999999998</v>
      </c>
      <c r="K85" s="359">
        <f>VLOOKUP($A85,DRG!$A$8:$Z$771,22,FALSE)</f>
        <v>5.3868</v>
      </c>
      <c r="L85" s="134">
        <f t="shared" si="2"/>
        <v>-0.18189999999999973</v>
      </c>
      <c r="M85" s="132">
        <f t="shared" si="3"/>
        <v>-3.2664715283638866E-2</v>
      </c>
    </row>
    <row r="86" spans="1:13" x14ac:dyDescent="0.2">
      <c r="A86" s="122" t="s">
        <v>971</v>
      </c>
      <c r="B86" s="53" t="str">
        <f>VLOOKUP($A86,DRG!$A$8:$Z$771,2,FALSE)</f>
        <v>Amputation for Circ Sys Disorders Exc Upper Limb &amp; Toe W MCC</v>
      </c>
      <c r="C86" s="158">
        <f>VLOOKUP($A86,DRG!$A$8:$Z$771,9,FALSE)</f>
        <v>28</v>
      </c>
      <c r="D86" s="156">
        <f>VLOOKUP($A86,DRG!$A$8:$Z$771,10,FALSE)</f>
        <v>82990.14</v>
      </c>
      <c r="E86" s="156">
        <f>VLOOKUP($A86,DRG!$A$8:$Z$771,11,FALSE)</f>
        <v>47705.79</v>
      </c>
      <c r="F86" s="160">
        <f>VLOOKUP($A86,DRG!$A$8:$Z$771,12,FALSE)</f>
        <v>15.46</v>
      </c>
      <c r="G86" s="217" t="str">
        <f>VLOOKUP($A86,DRG!$A$8:$Z$771,18,FALSE)</f>
        <v>A</v>
      </c>
      <c r="H86" s="274"/>
      <c r="I86" s="219" t="str">
        <f>VLOOKUP($A86,DRG!$A$8:$Z$771,20,FALSE)</f>
        <v>A</v>
      </c>
      <c r="J86" s="162">
        <f>VLOOKUP($A86,DRG!$A$8:$Z$771,21,FALSE)</f>
        <v>4.6513</v>
      </c>
      <c r="K86" s="359">
        <f>VLOOKUP($A86,DRG!$A$8:$Z$771,22,FALSE)</f>
        <v>5.38</v>
      </c>
      <c r="L86" s="134">
        <f t="shared" si="2"/>
        <v>0.7286999999999999</v>
      </c>
      <c r="M86" s="132">
        <f t="shared" si="3"/>
        <v>0.15666587835658846</v>
      </c>
    </row>
    <row r="87" spans="1:13" x14ac:dyDescent="0.2">
      <c r="A87" s="123" t="s">
        <v>583</v>
      </c>
      <c r="B87" s="124" t="str">
        <f>VLOOKUP($A87,DRG!$A$8:$Z$771,2,FALSE)</f>
        <v>Craniotomy &amp; Endovascular Intracranial Procedures W MCC</v>
      </c>
      <c r="C87" s="159">
        <f>VLOOKUP($A87,DRG!$A$8:$Z$771,9,FALSE)</f>
        <v>105</v>
      </c>
      <c r="D87" s="157">
        <f>VLOOKUP($A87,DRG!$A$8:$Z$771,10,FALSE)</f>
        <v>83665.509999999995</v>
      </c>
      <c r="E87" s="157">
        <f>VLOOKUP($A87,DRG!$A$8:$Z$771,11,FALSE)</f>
        <v>38644.36</v>
      </c>
      <c r="F87" s="161">
        <f>VLOOKUP($A87,DRG!$A$8:$Z$771,12,FALSE)</f>
        <v>9.08</v>
      </c>
      <c r="G87" s="218" t="str">
        <f>VLOOKUP($A87,DRG!$A$8:$Z$771,18,FALSE)</f>
        <v>A</v>
      </c>
      <c r="H87" s="274"/>
      <c r="I87" s="220" t="str">
        <f>VLOOKUP($A87,DRG!$A$8:$Z$771,20,FALSE)</f>
        <v>A</v>
      </c>
      <c r="J87" s="163">
        <f>VLOOKUP($A87,DRG!$A$8:$Z$771,21,FALSE)</f>
        <v>4.8094000000000001</v>
      </c>
      <c r="K87" s="360">
        <f>VLOOKUP($A87,DRG!$A$8:$Z$771,22,FALSE)</f>
        <v>5.3784999999999998</v>
      </c>
      <c r="L87" s="135">
        <f t="shared" si="2"/>
        <v>0.56909999999999972</v>
      </c>
      <c r="M87" s="133">
        <f t="shared" si="3"/>
        <v>0.11833076891088279</v>
      </c>
    </row>
    <row r="88" spans="1:13" x14ac:dyDescent="0.2">
      <c r="A88" s="122" t="s">
        <v>1328</v>
      </c>
      <c r="B88" s="53" t="str">
        <f>VLOOKUP($A88,DRG!$A$8:$Z$771,2,FALSE)</f>
        <v>Limb Reattachment, Hip &amp; Femur Proc for Multiple Significant Trauma</v>
      </c>
      <c r="C88" s="158">
        <f>VLOOKUP($A88,DRG!$A$8:$Z$771,9,FALSE)</f>
        <v>40</v>
      </c>
      <c r="D88" s="156">
        <f>VLOOKUP($A88,DRG!$A$8:$Z$771,10,FALSE)</f>
        <v>86171.87</v>
      </c>
      <c r="E88" s="156">
        <f>VLOOKUP($A88,DRG!$A$8:$Z$771,11,FALSE)</f>
        <v>46383.44</v>
      </c>
      <c r="F88" s="160">
        <f>VLOOKUP($A88,DRG!$A$8:$Z$771,12,FALSE)</f>
        <v>10.18</v>
      </c>
      <c r="G88" s="217" t="str">
        <f>VLOOKUP($A88,DRG!$A$8:$Z$771,18,FALSE)</f>
        <v>A</v>
      </c>
      <c r="H88" s="274"/>
      <c r="I88" s="219" t="str">
        <f>VLOOKUP($A88,DRG!$A$8:$Z$771,20,FALSE)</f>
        <v>A</v>
      </c>
      <c r="J88" s="162">
        <f>VLOOKUP($A88,DRG!$A$8:$Z$771,21,FALSE)</f>
        <v>5.6806999999999999</v>
      </c>
      <c r="K88" s="359">
        <f>VLOOKUP($A88,DRG!$A$8:$Z$771,22,FALSE)</f>
        <v>5.3779000000000003</v>
      </c>
      <c r="L88" s="134">
        <f t="shared" si="2"/>
        <v>-0.30279999999999951</v>
      </c>
      <c r="M88" s="132">
        <f t="shared" si="3"/>
        <v>-5.330329008748913E-2</v>
      </c>
    </row>
    <row r="89" spans="1:13" x14ac:dyDescent="0.2">
      <c r="A89" s="122" t="s">
        <v>13</v>
      </c>
      <c r="B89" s="53" t="str">
        <f>VLOOKUP($A89,DRG!$A$8:$Z$771,2,FALSE)</f>
        <v>Other O.R. Proc of the Blood &amp; Blood Forming Organs W MCC</v>
      </c>
      <c r="C89" s="158">
        <f>VLOOKUP($A89,DRG!$A$8:$Z$771,9,FALSE)</f>
        <v>8</v>
      </c>
      <c r="D89" s="156">
        <f>VLOOKUP($A89,DRG!$A$8:$Z$771,10,FALSE)</f>
        <v>38717.49</v>
      </c>
      <c r="E89" s="156">
        <f>VLOOKUP($A89,DRG!$A$8:$Z$771,11,FALSE)</f>
        <v>14014.45</v>
      </c>
      <c r="F89" s="160">
        <f>VLOOKUP($A89,DRG!$A$8:$Z$771,12,FALSE)</f>
        <v>11.1</v>
      </c>
      <c r="G89" s="217" t="str">
        <f>VLOOKUP($A89,DRG!$A$8:$Z$771,18,FALSE)</f>
        <v>M</v>
      </c>
      <c r="H89" s="274"/>
      <c r="I89" s="219" t="str">
        <f>VLOOKUP($A89,DRG!$A$8:$Z$771,20,FALSE)</f>
        <v>M</v>
      </c>
      <c r="J89" s="162">
        <f>VLOOKUP($A89,DRG!$A$8:$Z$771,21,FALSE)</f>
        <v>5.2239000000000004</v>
      </c>
      <c r="K89" s="359">
        <f>VLOOKUP($A89,DRG!$A$8:$Z$771,22,FALSE)</f>
        <v>5.3742000000000001</v>
      </c>
      <c r="L89" s="134">
        <f t="shared" si="2"/>
        <v>0.15029999999999966</v>
      </c>
      <c r="M89" s="132">
        <f t="shared" si="3"/>
        <v>2.87716074197438E-2</v>
      </c>
    </row>
    <row r="90" spans="1:13" x14ac:dyDescent="0.2">
      <c r="A90" s="122" t="s">
        <v>1344</v>
      </c>
      <c r="B90" s="53" t="str">
        <f>VLOOKUP($A90,DRG!$A$8:$Z$771,2,FALSE)</f>
        <v>Prostatic O.R. Procedure Unrelated to Principal Diagnosis W MCC</v>
      </c>
      <c r="C90" s="158">
        <f>VLOOKUP($A90,DRG!$A$8:$Z$771,9,FALSE)</f>
        <v>1</v>
      </c>
      <c r="D90" s="156">
        <f>VLOOKUP($A90,DRG!$A$8:$Z$771,10,FALSE)</f>
        <v>24972.36</v>
      </c>
      <c r="E90" s="156">
        <f>VLOOKUP($A90,DRG!$A$8:$Z$771,11,FALSE)</f>
        <v>0</v>
      </c>
      <c r="F90" s="160">
        <f>VLOOKUP($A90,DRG!$A$8:$Z$771,12,FALSE)</f>
        <v>12.2</v>
      </c>
      <c r="G90" s="217" t="str">
        <f>VLOOKUP($A90,DRG!$A$8:$Z$771,18,FALSE)</f>
        <v>M</v>
      </c>
      <c r="H90" s="274"/>
      <c r="I90" s="219" t="str">
        <f>VLOOKUP($A90,DRG!$A$8:$Z$771,20,FALSE)</f>
        <v>M</v>
      </c>
      <c r="J90" s="162">
        <f>VLOOKUP($A90,DRG!$A$8:$Z$771,21,FALSE)</f>
        <v>5.1734</v>
      </c>
      <c r="K90" s="359">
        <f>VLOOKUP($A90,DRG!$A$8:$Z$771,22,FALSE)</f>
        <v>5.3685</v>
      </c>
      <c r="L90" s="134">
        <f t="shared" si="2"/>
        <v>0.19510000000000005</v>
      </c>
      <c r="M90" s="132">
        <f t="shared" si="3"/>
        <v>3.7712142884756647E-2</v>
      </c>
    </row>
    <row r="91" spans="1:13" x14ac:dyDescent="0.2">
      <c r="A91" s="122" t="s">
        <v>1399</v>
      </c>
      <c r="B91" s="53" t="str">
        <f>VLOOKUP($A91,DRG!$A$8:$Z$771,2,FALSE)</f>
        <v>Other Major Cardiovascular Procedures W MCC</v>
      </c>
      <c r="C91" s="158">
        <f>VLOOKUP($A91,DRG!$A$8:$Z$771,9,FALSE)</f>
        <v>77</v>
      </c>
      <c r="D91" s="156">
        <f>VLOOKUP($A91,DRG!$A$8:$Z$771,10,FALSE)</f>
        <v>85698.99</v>
      </c>
      <c r="E91" s="156">
        <f>VLOOKUP($A91,DRG!$A$8:$Z$771,11,FALSE)</f>
        <v>48441.71</v>
      </c>
      <c r="F91" s="160">
        <f>VLOOKUP($A91,DRG!$A$8:$Z$771,12,FALSE)</f>
        <v>10.84</v>
      </c>
      <c r="G91" s="217" t="str">
        <f>VLOOKUP($A91,DRG!$A$8:$Z$771,18,FALSE)</f>
        <v>A</v>
      </c>
      <c r="H91" s="274"/>
      <c r="I91" s="219" t="str">
        <f>VLOOKUP($A91,DRG!$A$8:$Z$771,20,FALSE)</f>
        <v/>
      </c>
      <c r="J91" s="162" t="str">
        <f>VLOOKUP($A91,DRG!$A$8:$Z$771,21,FALSE)</f>
        <v/>
      </c>
      <c r="K91" s="359">
        <f>VLOOKUP($A91,DRG!$A$8:$Z$771,22,FALSE)</f>
        <v>5.2203999999999997</v>
      </c>
      <c r="L91" s="134" t="str">
        <f t="shared" si="2"/>
        <v/>
      </c>
      <c r="M91" s="132" t="str">
        <f t="shared" si="3"/>
        <v/>
      </c>
    </row>
    <row r="92" spans="1:13" x14ac:dyDescent="0.2">
      <c r="A92" s="123" t="s">
        <v>977</v>
      </c>
      <c r="B92" s="124" t="str">
        <f>VLOOKUP($A92,DRG!$A$8:$Z$771,2,FALSE)</f>
        <v>Permanent Cardiac Pacemaker Implant W MCC</v>
      </c>
      <c r="C92" s="159">
        <f>VLOOKUP($A92,DRG!$A$8:$Z$771,9,FALSE)</f>
        <v>17</v>
      </c>
      <c r="D92" s="157">
        <f>VLOOKUP($A92,DRG!$A$8:$Z$771,10,FALSE)</f>
        <v>76642.62</v>
      </c>
      <c r="E92" s="157">
        <f>VLOOKUP($A92,DRG!$A$8:$Z$771,11,FALSE)</f>
        <v>35582.6</v>
      </c>
      <c r="F92" s="161">
        <f>VLOOKUP($A92,DRG!$A$8:$Z$771,12,FALSE)</f>
        <v>9.59</v>
      </c>
      <c r="G92" s="218" t="str">
        <f>VLOOKUP($A92,DRG!$A$8:$Z$771,18,FALSE)</f>
        <v>A</v>
      </c>
      <c r="H92" s="274"/>
      <c r="I92" s="220" t="str">
        <f>VLOOKUP($A92,DRG!$A$8:$Z$771,20,FALSE)</f>
        <v>A</v>
      </c>
      <c r="J92" s="163">
        <f>VLOOKUP($A92,DRG!$A$8:$Z$771,21,FALSE)</f>
        <v>5.0117000000000003</v>
      </c>
      <c r="K92" s="360">
        <f>VLOOKUP($A92,DRG!$A$8:$Z$771,22,FALSE)</f>
        <v>5.0841000000000003</v>
      </c>
      <c r="L92" s="135">
        <f t="shared" si="2"/>
        <v>7.240000000000002E-2</v>
      </c>
      <c r="M92" s="133">
        <f t="shared" si="3"/>
        <v>1.4446195901590282E-2</v>
      </c>
    </row>
    <row r="93" spans="1:13" x14ac:dyDescent="0.2">
      <c r="A93" s="122" t="s">
        <v>690</v>
      </c>
      <c r="B93" s="53" t="str">
        <f>VLOOKUP($A93,DRG!$A$8:$Z$771,2,FALSE)</f>
        <v>Non-Bacterial Infect of Nervous Sys Exc Viral Meningitis W MCC</v>
      </c>
      <c r="C93" s="158">
        <f>VLOOKUP($A93,DRG!$A$8:$Z$771,9,FALSE)</f>
        <v>5</v>
      </c>
      <c r="D93" s="156">
        <f>VLOOKUP($A93,DRG!$A$8:$Z$771,10,FALSE)</f>
        <v>88055.360000000001</v>
      </c>
      <c r="E93" s="156">
        <f>VLOOKUP($A93,DRG!$A$8:$Z$771,11,FALSE)</f>
        <v>15361.47</v>
      </c>
      <c r="F93" s="160">
        <f>VLOOKUP($A93,DRG!$A$8:$Z$771,12,FALSE)</f>
        <v>10.6</v>
      </c>
      <c r="G93" s="217" t="str">
        <f>VLOOKUP($A93,DRG!$A$8:$Z$771,18,FALSE)</f>
        <v>M</v>
      </c>
      <c r="H93" s="274"/>
      <c r="I93" s="219" t="str">
        <f>VLOOKUP($A93,DRG!$A$8:$Z$771,20,FALSE)</f>
        <v>M</v>
      </c>
      <c r="J93" s="162">
        <f>VLOOKUP($A93,DRG!$A$8:$Z$771,21,FALSE)</f>
        <v>4.9165999999999999</v>
      </c>
      <c r="K93" s="359">
        <f>VLOOKUP($A93,DRG!$A$8:$Z$771,22,FALSE)</f>
        <v>4.9523000000000001</v>
      </c>
      <c r="L93" s="134">
        <f t="shared" si="2"/>
        <v>3.5700000000000287E-2</v>
      </c>
      <c r="M93" s="132">
        <f t="shared" si="3"/>
        <v>7.261115404954702E-3</v>
      </c>
    </row>
    <row r="94" spans="1:13" x14ac:dyDescent="0.2">
      <c r="A94" s="122" t="s">
        <v>1397</v>
      </c>
      <c r="B94" s="53" t="str">
        <f>VLOOKUP($A94,DRG!$A$8:$Z$771,2,FALSE)</f>
        <v>Aortic and Heart Assist Procedures Except Pulsation Balloon W/O MCC</v>
      </c>
      <c r="C94" s="158">
        <f>VLOOKUP($A94,DRG!$A$8:$Z$771,9,FALSE)</f>
        <v>37</v>
      </c>
      <c r="D94" s="156">
        <f>VLOOKUP($A94,DRG!$A$8:$Z$771,10,FALSE)</f>
        <v>74491.14</v>
      </c>
      <c r="E94" s="156">
        <f>VLOOKUP($A94,DRG!$A$8:$Z$771,11,FALSE)</f>
        <v>30572.880000000001</v>
      </c>
      <c r="F94" s="160">
        <f>VLOOKUP($A94,DRG!$A$8:$Z$771,12,FALSE)</f>
        <v>4.49</v>
      </c>
      <c r="G94" s="217" t="str">
        <f>VLOOKUP($A94,DRG!$A$8:$Z$771,18,FALSE)</f>
        <v>A</v>
      </c>
      <c r="H94" s="274"/>
      <c r="I94" s="219" t="str">
        <f>VLOOKUP($A94,DRG!$A$8:$Z$771,20,FALSE)</f>
        <v/>
      </c>
      <c r="J94" s="162" t="str">
        <f>VLOOKUP($A94,DRG!$A$8:$Z$771,21,FALSE)</f>
        <v/>
      </c>
      <c r="K94" s="359">
        <f>VLOOKUP($A94,DRG!$A$8:$Z$771,22,FALSE)</f>
        <v>4.9413999999999998</v>
      </c>
      <c r="L94" s="134" t="str">
        <f t="shared" si="2"/>
        <v/>
      </c>
      <c r="M94" s="132" t="str">
        <f t="shared" si="3"/>
        <v/>
      </c>
    </row>
    <row r="95" spans="1:13" x14ac:dyDescent="0.2">
      <c r="A95" s="122" t="s">
        <v>1076</v>
      </c>
      <c r="B95" s="53" t="str">
        <f>VLOOKUP($A95,DRG!$A$8:$Z$771,2,FALSE)</f>
        <v>Prostatectomy W MCC</v>
      </c>
      <c r="C95" s="158">
        <f>VLOOKUP($A95,DRG!$A$8:$Z$771,9,FALSE)</f>
        <v>1</v>
      </c>
      <c r="D95" s="156">
        <f>VLOOKUP($A95,DRG!$A$8:$Z$771,10,FALSE)</f>
        <v>36602.720000000001</v>
      </c>
      <c r="E95" s="156">
        <f>VLOOKUP($A95,DRG!$A$8:$Z$771,11,FALSE)</f>
        <v>0</v>
      </c>
      <c r="F95" s="160">
        <f>VLOOKUP($A95,DRG!$A$8:$Z$771,12,FALSE)</f>
        <v>11.2</v>
      </c>
      <c r="G95" s="217" t="str">
        <f>VLOOKUP($A95,DRG!$A$8:$Z$771,18,FALSE)</f>
        <v>M</v>
      </c>
      <c r="H95" s="274"/>
      <c r="I95" s="219" t="str">
        <f>VLOOKUP($A95,DRG!$A$8:$Z$771,20,FALSE)</f>
        <v>M</v>
      </c>
      <c r="J95" s="162">
        <f>VLOOKUP($A95,DRG!$A$8:$Z$771,21,FALSE)</f>
        <v>4.7577999999999996</v>
      </c>
      <c r="K95" s="359">
        <f>VLOOKUP($A95,DRG!$A$8:$Z$771,22,FALSE)</f>
        <v>4.9382000000000001</v>
      </c>
      <c r="L95" s="134">
        <f t="shared" si="2"/>
        <v>0.18040000000000056</v>
      </c>
      <c r="M95" s="132">
        <f t="shared" si="3"/>
        <v>3.7916684181764804E-2</v>
      </c>
    </row>
    <row r="96" spans="1:13" x14ac:dyDescent="0.2">
      <c r="A96" s="122" t="s">
        <v>1341</v>
      </c>
      <c r="B96" s="53" t="str">
        <f>VLOOKUP($A96,DRG!$A$8:$Z$771,2,FALSE)</f>
        <v>Extensive O.R. Procedure Unrelated to Principal Diagnosis W MCC</v>
      </c>
      <c r="C96" s="158">
        <f>VLOOKUP($A96,DRG!$A$8:$Z$771,9,FALSE)</f>
        <v>105</v>
      </c>
      <c r="D96" s="156">
        <f>VLOOKUP($A96,DRG!$A$8:$Z$771,10,FALSE)</f>
        <v>76221.97</v>
      </c>
      <c r="E96" s="156">
        <f>VLOOKUP($A96,DRG!$A$8:$Z$771,11,FALSE)</f>
        <v>47213.97</v>
      </c>
      <c r="F96" s="160">
        <f>VLOOKUP($A96,DRG!$A$8:$Z$771,12,FALSE)</f>
        <v>13.86</v>
      </c>
      <c r="G96" s="217" t="str">
        <f>VLOOKUP($A96,DRG!$A$8:$Z$771,18,FALSE)</f>
        <v>A</v>
      </c>
      <c r="H96" s="274"/>
      <c r="I96" s="219" t="str">
        <f>VLOOKUP($A96,DRG!$A$8:$Z$771,20,FALSE)</f>
        <v>A</v>
      </c>
      <c r="J96" s="162">
        <f>VLOOKUP($A96,DRG!$A$8:$Z$771,21,FALSE)</f>
        <v>5.3448000000000002</v>
      </c>
      <c r="K96" s="359">
        <f>VLOOKUP($A96,DRG!$A$8:$Z$771,22,FALSE)</f>
        <v>4.9359999999999999</v>
      </c>
      <c r="L96" s="134">
        <f t="shared" si="2"/>
        <v>-0.40880000000000027</v>
      </c>
      <c r="M96" s="132">
        <f t="shared" si="3"/>
        <v>-7.6485556054482914E-2</v>
      </c>
    </row>
    <row r="97" spans="1:13" x14ac:dyDescent="0.2">
      <c r="A97" s="123" t="s">
        <v>1513</v>
      </c>
      <c r="B97" s="124" t="str">
        <f>VLOOKUP($A97,DRG!$A$8:$Z$771,2,FALSE)</f>
        <v>Minor Small &amp; Large Bowel Procedures W MCC</v>
      </c>
      <c r="C97" s="159">
        <f>VLOOKUP($A97,DRG!$A$8:$Z$771,9,FALSE)</f>
        <v>6</v>
      </c>
      <c r="D97" s="157">
        <f>VLOOKUP($A97,DRG!$A$8:$Z$771,10,FALSE)</f>
        <v>54524.69</v>
      </c>
      <c r="E97" s="157">
        <f>VLOOKUP($A97,DRG!$A$8:$Z$771,11,FALSE)</f>
        <v>16974.64</v>
      </c>
      <c r="F97" s="161">
        <f>VLOOKUP($A97,DRG!$A$8:$Z$771,12,FALSE)</f>
        <v>10.199999999999999</v>
      </c>
      <c r="G97" s="218" t="str">
        <f>VLOOKUP($A97,DRG!$A$8:$Z$771,18,FALSE)</f>
        <v>M</v>
      </c>
      <c r="H97" s="274"/>
      <c r="I97" s="220" t="str">
        <f>VLOOKUP($A97,DRG!$A$8:$Z$771,20,FALSE)</f>
        <v>M</v>
      </c>
      <c r="J97" s="163">
        <f>VLOOKUP($A97,DRG!$A$8:$Z$771,21,FALSE)</f>
        <v>5.1425999999999998</v>
      </c>
      <c r="K97" s="360">
        <f>VLOOKUP($A97,DRG!$A$8:$Z$771,22,FALSE)</f>
        <v>4.9218999999999999</v>
      </c>
      <c r="L97" s="135">
        <f t="shared" si="2"/>
        <v>-0.2206999999999999</v>
      </c>
      <c r="M97" s="133">
        <f t="shared" si="3"/>
        <v>-4.2916034690623404E-2</v>
      </c>
    </row>
    <row r="98" spans="1:13" x14ac:dyDescent="0.2">
      <c r="A98" s="122" t="s">
        <v>1274</v>
      </c>
      <c r="B98" s="53" t="str">
        <f>VLOOKUP($A98,DRG!$A$8:$Z$771,2,FALSE)</f>
        <v>O.R. Procedure W Principal Diagnoses of Mental Illness</v>
      </c>
      <c r="C98" s="158">
        <f>VLOOKUP($A98,DRG!$A$8:$Z$771,9,FALSE)</f>
        <v>3</v>
      </c>
      <c r="D98" s="156">
        <f>VLOOKUP($A98,DRG!$A$8:$Z$771,10,FALSE)</f>
        <v>28575.7</v>
      </c>
      <c r="E98" s="156">
        <f>VLOOKUP($A98,DRG!$A$8:$Z$771,11,FALSE)</f>
        <v>11717.8</v>
      </c>
      <c r="F98" s="160">
        <f>VLOOKUP($A98,DRG!$A$8:$Z$771,12,FALSE)</f>
        <v>13.5</v>
      </c>
      <c r="G98" s="217" t="str">
        <f>VLOOKUP($A98,DRG!$A$8:$Z$771,18,FALSE)</f>
        <v>M</v>
      </c>
      <c r="H98" s="274"/>
      <c r="I98" s="219" t="str">
        <f>VLOOKUP($A98,DRG!$A$8:$Z$771,20,FALSE)</f>
        <v>M</v>
      </c>
      <c r="J98" s="162">
        <f>VLOOKUP($A98,DRG!$A$8:$Z$771,21,FALSE)</f>
        <v>5.2131999999999996</v>
      </c>
      <c r="K98" s="359">
        <f>VLOOKUP($A98,DRG!$A$8:$Z$771,22,FALSE)</f>
        <v>4.8920000000000003</v>
      </c>
      <c r="L98" s="134">
        <f t="shared" si="2"/>
        <v>-0.32119999999999926</v>
      </c>
      <c r="M98" s="132">
        <f t="shared" si="3"/>
        <v>-6.1612828972607857E-2</v>
      </c>
    </row>
    <row r="99" spans="1:13" x14ac:dyDescent="0.2">
      <c r="A99" s="122" t="s">
        <v>965</v>
      </c>
      <c r="B99" s="53" t="str">
        <f>VLOOKUP($A99,DRG!$A$8:$Z$771,2,FALSE)</f>
        <v>Coronary Bypass W/O Cardiac Cath W/O MCC</v>
      </c>
      <c r="C99" s="158">
        <f>VLOOKUP($A99,DRG!$A$8:$Z$771,9,FALSE)</f>
        <v>208</v>
      </c>
      <c r="D99" s="156">
        <f>VLOOKUP($A99,DRG!$A$8:$Z$771,10,FALSE)</f>
        <v>72981.31</v>
      </c>
      <c r="E99" s="156">
        <f>VLOOKUP($A99,DRG!$A$8:$Z$771,11,FALSE)</f>
        <v>21094.560000000001</v>
      </c>
      <c r="F99" s="160">
        <f>VLOOKUP($A99,DRG!$A$8:$Z$771,12,FALSE)</f>
        <v>7.2</v>
      </c>
      <c r="G99" s="217" t="str">
        <f>VLOOKUP($A99,DRG!$A$8:$Z$771,18,FALSE)</f>
        <v>A</v>
      </c>
      <c r="H99" s="274"/>
      <c r="I99" s="219" t="str">
        <f>VLOOKUP($A99,DRG!$A$8:$Z$771,20,FALSE)</f>
        <v>A</v>
      </c>
      <c r="J99" s="162">
        <f>VLOOKUP($A99,DRG!$A$8:$Z$771,21,FALSE)</f>
        <v>4.6749999999999998</v>
      </c>
      <c r="K99" s="359">
        <f>VLOOKUP($A99,DRG!$A$8:$Z$771,22,FALSE)</f>
        <v>4.8414000000000001</v>
      </c>
      <c r="L99" s="134">
        <f t="shared" si="2"/>
        <v>0.16640000000000033</v>
      </c>
      <c r="M99" s="132">
        <f t="shared" si="3"/>
        <v>3.5593582887700606E-2</v>
      </c>
    </row>
    <row r="100" spans="1:13" x14ac:dyDescent="0.2">
      <c r="A100" s="122" t="s">
        <v>417</v>
      </c>
      <c r="B100" s="53" t="str">
        <f>VLOOKUP($A100,DRG!$A$8:$Z$771,2,FALSE)</f>
        <v>Liver Transplant W/O MCC</v>
      </c>
      <c r="C100" s="158">
        <f>VLOOKUP($A100,DRG!$A$8:$Z$771,9,FALSE)</f>
        <v>0</v>
      </c>
      <c r="D100" s="156">
        <f>VLOOKUP($A100,DRG!$A$8:$Z$771,10,FALSE)</f>
        <v>0</v>
      </c>
      <c r="E100" s="156">
        <f>VLOOKUP($A100,DRG!$A$8:$Z$771,11,FALSE)</f>
        <v>0</v>
      </c>
      <c r="F100" s="160">
        <f>VLOOKUP($A100,DRG!$A$8:$Z$771,12,FALSE)</f>
        <v>8.8000000000000007</v>
      </c>
      <c r="G100" s="217" t="str">
        <f>VLOOKUP($A100,DRG!$A$8:$Z$771,18,FALSE)</f>
        <v>Z</v>
      </c>
      <c r="H100" s="274"/>
      <c r="I100" s="219" t="str">
        <f>VLOOKUP($A100,DRG!$A$8:$Z$771,20,FALSE)</f>
        <v>Z</v>
      </c>
      <c r="J100" s="162">
        <f>VLOOKUP($A100,DRG!$A$8:$Z$771,21,FALSE)</f>
        <v>4.7461000000000002</v>
      </c>
      <c r="K100" s="359">
        <f>VLOOKUP($A100,DRG!$A$8:$Z$771,22,FALSE)</f>
        <v>4.8330000000000002</v>
      </c>
      <c r="L100" s="134">
        <f t="shared" si="2"/>
        <v>8.6899999999999977E-2</v>
      </c>
      <c r="M100" s="132">
        <f t="shared" si="3"/>
        <v>1.8309770127051678E-2</v>
      </c>
    </row>
    <row r="101" spans="1:13" x14ac:dyDescent="0.2">
      <c r="A101" s="122" t="s">
        <v>953</v>
      </c>
      <c r="B101" s="53" t="str">
        <f>VLOOKUP($A101,DRG!$A$8:$Z$771,2,FALSE)</f>
        <v>Other Cardiothoracic Procedures W/O CC/MCC</v>
      </c>
      <c r="C101" s="158">
        <f>VLOOKUP($A101,DRG!$A$8:$Z$771,9,FALSE)</f>
        <v>8</v>
      </c>
      <c r="D101" s="156">
        <f>VLOOKUP($A101,DRG!$A$8:$Z$771,10,FALSE)</f>
        <v>66499.7</v>
      </c>
      <c r="E101" s="156">
        <f>VLOOKUP($A101,DRG!$A$8:$Z$771,11,FALSE)</f>
        <v>12697.41</v>
      </c>
      <c r="F101" s="160">
        <f>VLOOKUP($A101,DRG!$A$8:$Z$771,12,FALSE)</f>
        <v>4.9000000000000004</v>
      </c>
      <c r="G101" s="217" t="str">
        <f>VLOOKUP($A101,DRG!$A$8:$Z$771,18,FALSE)</f>
        <v>MP</v>
      </c>
      <c r="H101" s="274"/>
      <c r="I101" s="219" t="str">
        <f>VLOOKUP($A101,DRG!$A$8:$Z$771,20,FALSE)</f>
        <v>MO</v>
      </c>
      <c r="J101" s="162">
        <f>VLOOKUP($A101,DRG!$A$8:$Z$771,21,FALSE)</f>
        <v>4.5696000000000003</v>
      </c>
      <c r="K101" s="359">
        <f>VLOOKUP($A101,DRG!$A$8:$Z$771,22,FALSE)</f>
        <v>4.8106999999999998</v>
      </c>
      <c r="L101" s="134">
        <f t="shared" si="2"/>
        <v>0.24109999999999943</v>
      </c>
      <c r="M101" s="132">
        <f t="shared" si="3"/>
        <v>5.2761729691876619E-2</v>
      </c>
    </row>
    <row r="102" spans="1:13" x14ac:dyDescent="0.2">
      <c r="A102" s="123" t="s">
        <v>330</v>
      </c>
      <c r="B102" s="124" t="str">
        <f>VLOOKUP($A102,DRG!$A$8:$Z$771,2,FALSE)</f>
        <v>Spinal Fusion Except Cervical W/O MCC</v>
      </c>
      <c r="C102" s="159">
        <f>VLOOKUP($A102,DRG!$A$8:$Z$771,9,FALSE)</f>
        <v>221</v>
      </c>
      <c r="D102" s="157">
        <f>VLOOKUP($A102,DRG!$A$8:$Z$771,10,FALSE)</f>
        <v>72456.19</v>
      </c>
      <c r="E102" s="157">
        <f>VLOOKUP($A102,DRG!$A$8:$Z$771,11,FALSE)</f>
        <v>31053.17</v>
      </c>
      <c r="F102" s="161">
        <f>VLOOKUP($A102,DRG!$A$8:$Z$771,12,FALSE)</f>
        <v>2.93</v>
      </c>
      <c r="G102" s="218" t="str">
        <f>VLOOKUP($A102,DRG!$A$8:$Z$771,18,FALSE)</f>
        <v>A</v>
      </c>
      <c r="H102" s="274"/>
      <c r="I102" s="220" t="str">
        <f>VLOOKUP($A102,DRG!$A$8:$Z$771,20,FALSE)</f>
        <v>A</v>
      </c>
      <c r="J102" s="163">
        <f>VLOOKUP($A102,DRG!$A$8:$Z$771,21,FALSE)</f>
        <v>4.9861000000000004</v>
      </c>
      <c r="K102" s="360">
        <f>VLOOKUP($A102,DRG!$A$8:$Z$771,22,FALSE)</f>
        <v>4.8064999999999998</v>
      </c>
      <c r="L102" s="135">
        <f t="shared" si="2"/>
        <v>-0.17960000000000065</v>
      </c>
      <c r="M102" s="133">
        <f t="shared" si="3"/>
        <v>-3.6020135978019022E-2</v>
      </c>
    </row>
    <row r="103" spans="1:13" x14ac:dyDescent="0.2">
      <c r="A103" s="122" t="s">
        <v>1330</v>
      </c>
      <c r="B103" s="53" t="str">
        <f>VLOOKUP($A103,DRG!$A$8:$Z$771,2,FALSE)</f>
        <v>Other O.R. Procedures for Multiple Significant Trauma W CC</v>
      </c>
      <c r="C103" s="158">
        <f>VLOOKUP($A103,DRG!$A$8:$Z$771,9,FALSE)</f>
        <v>54</v>
      </c>
      <c r="D103" s="156">
        <f>VLOOKUP($A103,DRG!$A$8:$Z$771,10,FALSE)</f>
        <v>71857.600000000006</v>
      </c>
      <c r="E103" s="156">
        <f>VLOOKUP($A103,DRG!$A$8:$Z$771,11,FALSE)</f>
        <v>39997.4</v>
      </c>
      <c r="F103" s="160">
        <f>VLOOKUP($A103,DRG!$A$8:$Z$771,12,FALSE)</f>
        <v>8.7799999999999994</v>
      </c>
      <c r="G103" s="217" t="str">
        <f>VLOOKUP($A103,DRG!$A$8:$Z$771,18,FALSE)</f>
        <v>A</v>
      </c>
      <c r="H103" s="274"/>
      <c r="I103" s="219" t="str">
        <f>VLOOKUP($A103,DRG!$A$8:$Z$771,20,FALSE)</f>
        <v>A</v>
      </c>
      <c r="J103" s="162">
        <f>VLOOKUP($A103,DRG!$A$8:$Z$771,21,FALSE)</f>
        <v>4.4096000000000002</v>
      </c>
      <c r="K103" s="359">
        <f>VLOOKUP($A103,DRG!$A$8:$Z$771,22,FALSE)</f>
        <v>4.7667000000000002</v>
      </c>
      <c r="L103" s="134">
        <f t="shared" si="2"/>
        <v>0.35709999999999997</v>
      </c>
      <c r="M103" s="132">
        <f t="shared" si="3"/>
        <v>8.0982402031930328E-2</v>
      </c>
    </row>
    <row r="104" spans="1:13" x14ac:dyDescent="0.2">
      <c r="A104" s="122" t="s">
        <v>1363</v>
      </c>
      <c r="B104" s="53" t="str">
        <f>VLOOKUP($A104,DRG!$A$8:$Z$771,2,FALSE)</f>
        <v>Other Vascular Procedures W MCC</v>
      </c>
      <c r="C104" s="158">
        <f>VLOOKUP($A104,DRG!$A$8:$Z$771,9,FALSE)</f>
        <v>88</v>
      </c>
      <c r="D104" s="156">
        <f>VLOOKUP($A104,DRG!$A$8:$Z$771,10,FALSE)</f>
        <v>72173.88</v>
      </c>
      <c r="E104" s="156">
        <f>VLOOKUP($A104,DRG!$A$8:$Z$771,11,FALSE)</f>
        <v>50096.45</v>
      </c>
      <c r="F104" s="160">
        <f>VLOOKUP($A104,DRG!$A$8:$Z$771,12,FALSE)</f>
        <v>10.36</v>
      </c>
      <c r="G104" s="217" t="str">
        <f>VLOOKUP($A104,DRG!$A$8:$Z$771,18,FALSE)</f>
        <v>A</v>
      </c>
      <c r="H104" s="274"/>
      <c r="I104" s="219" t="str">
        <f>VLOOKUP($A104,DRG!$A$8:$Z$771,20,FALSE)</f>
        <v>A</v>
      </c>
      <c r="J104" s="162">
        <f>VLOOKUP($A104,DRG!$A$8:$Z$771,21,FALSE)</f>
        <v>4.7451999999999996</v>
      </c>
      <c r="K104" s="359">
        <f>VLOOKUP($A104,DRG!$A$8:$Z$771,22,FALSE)</f>
        <v>4.7492999999999999</v>
      </c>
      <c r="L104" s="134">
        <f t="shared" si="2"/>
        <v>4.1000000000002146E-3</v>
      </c>
      <c r="M104" s="132">
        <f t="shared" si="3"/>
        <v>8.6403102082108555E-4</v>
      </c>
    </row>
    <row r="105" spans="1:13" x14ac:dyDescent="0.2">
      <c r="A105" s="122" t="s">
        <v>1389</v>
      </c>
      <c r="B105" s="53" t="str">
        <f>VLOOKUP($A105,DRG!$A$8:$Z$771,2,FALSE)</f>
        <v>AICD Lead Procedures</v>
      </c>
      <c r="C105" s="158">
        <f>VLOOKUP($A105,DRG!$A$8:$Z$771,9,FALSE)</f>
        <v>1</v>
      </c>
      <c r="D105" s="156">
        <f>VLOOKUP($A105,DRG!$A$8:$Z$771,10,FALSE)</f>
        <v>25392.62</v>
      </c>
      <c r="E105" s="156">
        <f>VLOOKUP($A105,DRG!$A$8:$Z$771,11,FALSE)</f>
        <v>0</v>
      </c>
      <c r="F105" s="160">
        <f>VLOOKUP($A105,DRG!$A$8:$Z$771,12,FALSE)</f>
        <v>4.5</v>
      </c>
      <c r="G105" s="217" t="str">
        <f>VLOOKUP($A105,DRG!$A$8:$Z$771,18,FALSE)</f>
        <v>M</v>
      </c>
      <c r="H105" s="274"/>
      <c r="I105" s="219" t="str">
        <f>VLOOKUP($A105,DRG!$A$8:$Z$771,20,FALSE)</f>
        <v>M</v>
      </c>
      <c r="J105" s="162">
        <f>VLOOKUP($A105,DRG!$A$8:$Z$771,21,FALSE)</f>
        <v>4.4527000000000001</v>
      </c>
      <c r="K105" s="359">
        <f>VLOOKUP($A105,DRG!$A$8:$Z$771,22,FALSE)</f>
        <v>4.7081</v>
      </c>
      <c r="L105" s="134">
        <f t="shared" si="2"/>
        <v>0.25539999999999985</v>
      </c>
      <c r="M105" s="132">
        <f t="shared" si="3"/>
        <v>5.7358456666741491E-2</v>
      </c>
    </row>
    <row r="106" spans="1:13" x14ac:dyDescent="0.2">
      <c r="A106" s="122" t="s">
        <v>540</v>
      </c>
      <c r="B106" s="53" t="str">
        <f>VLOOKUP($A106,DRG!$A$8:$Z$771,2,FALSE)</f>
        <v>O.R. Procedures for Obesity W MCC</v>
      </c>
      <c r="C106" s="158">
        <f>VLOOKUP($A106,DRG!$A$8:$Z$771,9,FALSE)</f>
        <v>5</v>
      </c>
      <c r="D106" s="156">
        <f>VLOOKUP($A106,DRG!$A$8:$Z$771,10,FALSE)</f>
        <v>83202.42</v>
      </c>
      <c r="E106" s="156">
        <f>VLOOKUP($A106,DRG!$A$8:$Z$771,11,FALSE)</f>
        <v>50679.62</v>
      </c>
      <c r="F106" s="160">
        <f>VLOOKUP($A106,DRG!$A$8:$Z$771,12,FALSE)</f>
        <v>5.7</v>
      </c>
      <c r="G106" s="217" t="str">
        <f>VLOOKUP($A106,DRG!$A$8:$Z$771,18,FALSE)</f>
        <v>M</v>
      </c>
      <c r="H106" s="274"/>
      <c r="I106" s="219" t="str">
        <f>VLOOKUP($A106,DRG!$A$8:$Z$771,20,FALSE)</f>
        <v>M</v>
      </c>
      <c r="J106" s="162">
        <f>VLOOKUP($A106,DRG!$A$8:$Z$771,21,FALSE)</f>
        <v>5.1132</v>
      </c>
      <c r="K106" s="359">
        <f>VLOOKUP($A106,DRG!$A$8:$Z$771,22,FALSE)</f>
        <v>4.6664000000000003</v>
      </c>
      <c r="L106" s="134">
        <f t="shared" si="2"/>
        <v>-0.44679999999999964</v>
      </c>
      <c r="M106" s="132">
        <f t="shared" si="3"/>
        <v>-8.7381678792145756E-2</v>
      </c>
    </row>
    <row r="107" spans="1:13" x14ac:dyDescent="0.2">
      <c r="A107" s="123" t="s">
        <v>140</v>
      </c>
      <c r="B107" s="124" t="str">
        <f>VLOOKUP($A107,DRG!$A$8:$Z$771,2,FALSE)</f>
        <v>Other Musculoskelet Sys &amp; Conn Tiss O.R. Proc W MCC</v>
      </c>
      <c r="C107" s="159">
        <f>VLOOKUP($A107,DRG!$A$8:$Z$771,9,FALSE)</f>
        <v>17</v>
      </c>
      <c r="D107" s="157">
        <f>VLOOKUP($A107,DRG!$A$8:$Z$771,10,FALSE)</f>
        <v>49794.52</v>
      </c>
      <c r="E107" s="157">
        <f>VLOOKUP($A107,DRG!$A$8:$Z$771,11,FALSE)</f>
        <v>26416.2</v>
      </c>
      <c r="F107" s="161">
        <f>VLOOKUP($A107,DRG!$A$8:$Z$771,12,FALSE)</f>
        <v>7.35</v>
      </c>
      <c r="G107" s="218" t="str">
        <f>VLOOKUP($A107,DRG!$A$8:$Z$771,18,FALSE)</f>
        <v>AP</v>
      </c>
      <c r="H107" s="274"/>
      <c r="I107" s="220" t="str">
        <f>VLOOKUP($A107,DRG!$A$8:$Z$771,20,FALSE)</f>
        <v>AO</v>
      </c>
      <c r="J107" s="163">
        <f>VLOOKUP($A107,DRG!$A$8:$Z$771,21,FALSE)</f>
        <v>4.4393000000000002</v>
      </c>
      <c r="K107" s="360">
        <f>VLOOKUP($A107,DRG!$A$8:$Z$771,22,FALSE)</f>
        <v>4.6429999999999998</v>
      </c>
      <c r="L107" s="135">
        <f t="shared" si="2"/>
        <v>0.20369999999999955</v>
      </c>
      <c r="M107" s="133">
        <f t="shared" si="3"/>
        <v>4.5885612596580437E-2</v>
      </c>
    </row>
    <row r="108" spans="1:13" x14ac:dyDescent="0.2">
      <c r="A108" s="122" t="s">
        <v>1124</v>
      </c>
      <c r="B108" s="53" t="str">
        <f>VLOOKUP($A108,DRG!$A$8:$Z$771,2,FALSE)</f>
        <v>Hernia Procedures Except Inguinal &amp; Femoral W MCC</v>
      </c>
      <c r="C108" s="158">
        <f>VLOOKUP($A108,DRG!$A$8:$Z$771,9,FALSE)</f>
        <v>6</v>
      </c>
      <c r="D108" s="156">
        <f>VLOOKUP($A108,DRG!$A$8:$Z$771,10,FALSE)</f>
        <v>26927.26</v>
      </c>
      <c r="E108" s="156">
        <f>VLOOKUP($A108,DRG!$A$8:$Z$771,11,FALSE)</f>
        <v>11923.2</v>
      </c>
      <c r="F108" s="160">
        <f>VLOOKUP($A108,DRG!$A$8:$Z$771,12,FALSE)</f>
        <v>8.1</v>
      </c>
      <c r="G108" s="217" t="str">
        <f>VLOOKUP($A108,DRG!$A$8:$Z$771,18,FALSE)</f>
        <v>M</v>
      </c>
      <c r="H108" s="274"/>
      <c r="I108" s="219" t="str">
        <f>VLOOKUP($A108,DRG!$A$8:$Z$771,20,FALSE)</f>
        <v>A</v>
      </c>
      <c r="J108" s="162">
        <f>VLOOKUP($A108,DRG!$A$8:$Z$771,21,FALSE)</f>
        <v>2.2450000000000001</v>
      </c>
      <c r="K108" s="359">
        <f>VLOOKUP($A108,DRG!$A$8:$Z$771,22,FALSE)</f>
        <v>4.6224999999999996</v>
      </c>
      <c r="L108" s="134">
        <f t="shared" si="2"/>
        <v>2.3774999999999995</v>
      </c>
      <c r="M108" s="132">
        <f t="shared" si="3"/>
        <v>1.0590200445434295</v>
      </c>
    </row>
    <row r="109" spans="1:13" x14ac:dyDescent="0.2">
      <c r="A109" s="122" t="s">
        <v>565</v>
      </c>
      <c r="B109" s="53" t="str">
        <f>VLOOKUP($A109,DRG!$A$8:$Z$771,2,FALSE)</f>
        <v>Kidney &amp; Ureter Procedures for Neoplasm W MCC</v>
      </c>
      <c r="C109" s="158">
        <f>VLOOKUP($A109,DRG!$A$8:$Z$771,9,FALSE)</f>
        <v>12</v>
      </c>
      <c r="D109" s="156">
        <f>VLOOKUP($A109,DRG!$A$8:$Z$771,10,FALSE)</f>
        <v>69283.97</v>
      </c>
      <c r="E109" s="156">
        <f>VLOOKUP($A109,DRG!$A$8:$Z$771,11,FALSE)</f>
        <v>23202.17</v>
      </c>
      <c r="F109" s="160">
        <f>VLOOKUP($A109,DRG!$A$8:$Z$771,12,FALSE)</f>
        <v>9</v>
      </c>
      <c r="G109" s="217" t="str">
        <f>VLOOKUP($A109,DRG!$A$8:$Z$771,18,FALSE)</f>
        <v>A</v>
      </c>
      <c r="H109" s="274"/>
      <c r="I109" s="219" t="str">
        <f>VLOOKUP($A109,DRG!$A$8:$Z$771,20,FALSE)</f>
        <v>M</v>
      </c>
      <c r="J109" s="162">
        <f>VLOOKUP($A109,DRG!$A$8:$Z$771,21,FALSE)</f>
        <v>5.3662999999999998</v>
      </c>
      <c r="K109" s="359">
        <f>VLOOKUP($A109,DRG!$A$8:$Z$771,22,FALSE)</f>
        <v>4.5960000000000001</v>
      </c>
      <c r="L109" s="134">
        <f t="shared" si="2"/>
        <v>-0.77029999999999976</v>
      </c>
      <c r="M109" s="132">
        <f t="shared" si="3"/>
        <v>-0.14354396884259168</v>
      </c>
    </row>
    <row r="110" spans="1:13" x14ac:dyDescent="0.2">
      <c r="A110" s="122" t="s">
        <v>1073</v>
      </c>
      <c r="B110" s="53" t="str">
        <f>VLOOKUP($A110,DRG!$A$8:$Z$771,2,FALSE)</f>
        <v>Minor Bladder Procedures W MCC</v>
      </c>
      <c r="C110" s="158">
        <f>VLOOKUP($A110,DRG!$A$8:$Z$771,9,FALSE)</f>
        <v>5</v>
      </c>
      <c r="D110" s="156">
        <f>VLOOKUP($A110,DRG!$A$8:$Z$771,10,FALSE)</f>
        <v>40254.699999999997</v>
      </c>
      <c r="E110" s="156">
        <f>VLOOKUP($A110,DRG!$A$8:$Z$771,11,FALSE)</f>
        <v>21408.639999999999</v>
      </c>
      <c r="F110" s="160">
        <f>VLOOKUP($A110,DRG!$A$8:$Z$771,12,FALSE)</f>
        <v>10</v>
      </c>
      <c r="G110" s="217" t="str">
        <f>VLOOKUP($A110,DRG!$A$8:$Z$771,18,FALSE)</f>
        <v>M</v>
      </c>
      <c r="H110" s="274"/>
      <c r="I110" s="219" t="str">
        <f>VLOOKUP($A110,DRG!$A$8:$Z$771,20,FALSE)</f>
        <v>M</v>
      </c>
      <c r="J110" s="162">
        <f>VLOOKUP($A110,DRG!$A$8:$Z$771,21,FALSE)</f>
        <v>4.6703999999999999</v>
      </c>
      <c r="K110" s="359">
        <f>VLOOKUP($A110,DRG!$A$8:$Z$771,22,FALSE)</f>
        <v>4.5837000000000003</v>
      </c>
      <c r="L110" s="134">
        <f t="shared" si="2"/>
        <v>-8.6699999999999555E-2</v>
      </c>
      <c r="M110" s="132">
        <f t="shared" si="3"/>
        <v>-1.8563720452209567E-2</v>
      </c>
    </row>
    <row r="111" spans="1:13" x14ac:dyDescent="0.2">
      <c r="A111" s="122" t="s">
        <v>937</v>
      </c>
      <c r="B111" s="53" t="str">
        <f>VLOOKUP($A111,DRG!$A$8:$Z$771,2,FALSE)</f>
        <v>Cardiac Valve &amp; Oth Maj Cardiothoracic Proc W/O Card Cath W/O CC/MCC</v>
      </c>
      <c r="C111" s="158">
        <f>VLOOKUP($A111,DRG!$A$8:$Z$771,9,FALSE)</f>
        <v>10</v>
      </c>
      <c r="D111" s="156">
        <f>VLOOKUP($A111,DRG!$A$8:$Z$771,10,FALSE)</f>
        <v>69063.06</v>
      </c>
      <c r="E111" s="156">
        <f>VLOOKUP($A111,DRG!$A$8:$Z$771,11,FALSE)</f>
        <v>32798.269999999997</v>
      </c>
      <c r="F111" s="160">
        <f>VLOOKUP($A111,DRG!$A$8:$Z$771,12,FALSE)</f>
        <v>4.2</v>
      </c>
      <c r="G111" s="217" t="str">
        <f>VLOOKUP($A111,DRG!$A$8:$Z$771,18,FALSE)</f>
        <v>A</v>
      </c>
      <c r="H111" s="274"/>
      <c r="I111" s="219" t="str">
        <f>VLOOKUP($A111,DRG!$A$8:$Z$771,20,FALSE)</f>
        <v>A</v>
      </c>
      <c r="J111" s="162">
        <f>VLOOKUP($A111,DRG!$A$8:$Z$771,21,FALSE)</f>
        <v>4.8032000000000004</v>
      </c>
      <c r="K111" s="359">
        <f>VLOOKUP($A111,DRG!$A$8:$Z$771,22,FALSE)</f>
        <v>4.5815000000000001</v>
      </c>
      <c r="L111" s="134">
        <f t="shared" si="2"/>
        <v>-0.22170000000000023</v>
      </c>
      <c r="M111" s="132">
        <f t="shared" si="3"/>
        <v>-4.6156728847435088E-2</v>
      </c>
    </row>
    <row r="112" spans="1:13" x14ac:dyDescent="0.2">
      <c r="A112" s="123" t="s">
        <v>1483</v>
      </c>
      <c r="B112" s="124" t="str">
        <f>VLOOKUP($A112,DRG!$A$8:$Z$771,2,FALSE)</f>
        <v>Major Small &amp; Large Bowel Procedures W MCC</v>
      </c>
      <c r="C112" s="159">
        <f>VLOOKUP($A112,DRG!$A$8:$Z$771,9,FALSE)</f>
        <v>202</v>
      </c>
      <c r="D112" s="157">
        <f>VLOOKUP($A112,DRG!$A$8:$Z$771,10,FALSE)</f>
        <v>74867.460000000006</v>
      </c>
      <c r="E112" s="157">
        <f>VLOOKUP($A112,DRG!$A$8:$Z$771,11,FALSE)</f>
        <v>47851.66</v>
      </c>
      <c r="F112" s="161">
        <f>VLOOKUP($A112,DRG!$A$8:$Z$771,12,FALSE)</f>
        <v>14.11</v>
      </c>
      <c r="G112" s="218" t="str">
        <f>VLOOKUP($A112,DRG!$A$8:$Z$771,18,FALSE)</f>
        <v>A</v>
      </c>
      <c r="H112" s="274"/>
      <c r="I112" s="220" t="str">
        <f>VLOOKUP($A112,DRG!$A$8:$Z$771,20,FALSE)</f>
        <v>A</v>
      </c>
      <c r="J112" s="163">
        <f>VLOOKUP($A112,DRG!$A$8:$Z$771,21,FALSE)</f>
        <v>4.9768999999999997</v>
      </c>
      <c r="K112" s="360">
        <f>VLOOKUP($A112,DRG!$A$8:$Z$771,22,FALSE)</f>
        <v>4.5526</v>
      </c>
      <c r="L112" s="135">
        <f t="shared" si="2"/>
        <v>-0.42429999999999968</v>
      </c>
      <c r="M112" s="133">
        <f t="shared" si="3"/>
        <v>-8.525387289276451E-2</v>
      </c>
    </row>
    <row r="113" spans="1:13" x14ac:dyDescent="0.2">
      <c r="A113" s="273" t="s">
        <v>1313</v>
      </c>
      <c r="B113" s="53" t="str">
        <f>VLOOKUP($A113,DRG!$A$8:$Z$771,2,FALSE)</f>
        <v>Extensive Burns or Full Thickness Burns W MV &gt;96 Hrs W/O Skin Graft</v>
      </c>
      <c r="C113" s="158">
        <f>VLOOKUP($A113,DRG!$A$8:$Z$771,9,FALSE)</f>
        <v>2</v>
      </c>
      <c r="D113" s="156">
        <f>VLOOKUP($A113,DRG!$A$8:$Z$771,10,FALSE)</f>
        <v>18692.62</v>
      </c>
      <c r="E113" s="156">
        <f>VLOOKUP($A113,DRG!$A$8:$Z$771,11,FALSE)</f>
        <v>2503.7199999999998</v>
      </c>
      <c r="F113" s="160">
        <f>VLOOKUP($A113,DRG!$A$8:$Z$771,12,FALSE)</f>
        <v>5.9</v>
      </c>
      <c r="G113" s="217" t="str">
        <f>VLOOKUP($A113,DRG!$A$8:$Z$771,18,FALSE)</f>
        <v>M</v>
      </c>
      <c r="H113" s="274"/>
      <c r="I113" s="219" t="str">
        <f>VLOOKUP($A113,DRG!$A$8:$Z$771,20,FALSE)</f>
        <v>M</v>
      </c>
      <c r="J113" s="162">
        <f>VLOOKUP($A113,DRG!$A$8:$Z$771,21,FALSE)</f>
        <v>4.2840999999999996</v>
      </c>
      <c r="K113" s="359">
        <f>VLOOKUP($A113,DRG!$A$8:$Z$771,22,FALSE)</f>
        <v>4.5500999999999996</v>
      </c>
      <c r="L113" s="134">
        <f t="shared" si="2"/>
        <v>0.26600000000000001</v>
      </c>
      <c r="M113" s="132">
        <f t="shared" si="3"/>
        <v>6.2090053920309994E-2</v>
      </c>
    </row>
    <row r="114" spans="1:13" x14ac:dyDescent="0.2">
      <c r="A114" s="122" t="s">
        <v>1375</v>
      </c>
      <c r="B114" s="53" t="str">
        <f>VLOOKUP($A114,DRG!$A$8:$Z$771,2,FALSE)</f>
        <v>Cardiac Pacemaker Device Replacement W MCC</v>
      </c>
      <c r="C114" s="158">
        <f>VLOOKUP($A114,DRG!$A$8:$Z$771,9,FALSE)</f>
        <v>2</v>
      </c>
      <c r="D114" s="156">
        <f>VLOOKUP($A114,DRG!$A$8:$Z$771,10,FALSE)</f>
        <v>53977</v>
      </c>
      <c r="E114" s="156">
        <f>VLOOKUP($A114,DRG!$A$8:$Z$771,11,FALSE)</f>
        <v>9471.9500000000007</v>
      </c>
      <c r="F114" s="160">
        <f>VLOOKUP($A114,DRG!$A$8:$Z$771,12,FALSE)</f>
        <v>6.3</v>
      </c>
      <c r="G114" s="217" t="str">
        <f>VLOOKUP($A114,DRG!$A$8:$Z$771,18,FALSE)</f>
        <v>M</v>
      </c>
      <c r="H114" s="274"/>
      <c r="I114" s="219" t="str">
        <f>VLOOKUP($A114,DRG!$A$8:$Z$771,20,FALSE)</f>
        <v>M</v>
      </c>
      <c r="J114" s="162">
        <f>VLOOKUP($A114,DRG!$A$8:$Z$771,21,FALSE)</f>
        <v>4.2927999999999997</v>
      </c>
      <c r="K114" s="359">
        <f>VLOOKUP($A114,DRG!$A$8:$Z$771,22,FALSE)</f>
        <v>4.5350999999999999</v>
      </c>
      <c r="L114" s="134">
        <f t="shared" si="2"/>
        <v>0.24230000000000018</v>
      </c>
      <c r="M114" s="132">
        <f t="shared" si="3"/>
        <v>5.6443346999627331E-2</v>
      </c>
    </row>
    <row r="115" spans="1:13" x14ac:dyDescent="0.2">
      <c r="A115" s="122" t="s">
        <v>672</v>
      </c>
      <c r="B115" s="53" t="str">
        <f>VLOOKUP($A115,DRG!$A$8:$Z$771,2,FALSE)</f>
        <v>Skin Graft for Skin Ulcer or Cellulitis W CC</v>
      </c>
      <c r="C115" s="158">
        <f>VLOOKUP($A115,DRG!$A$8:$Z$771,9,FALSE)</f>
        <v>8</v>
      </c>
      <c r="D115" s="156">
        <f>VLOOKUP($A115,DRG!$A$8:$Z$771,10,FALSE)</f>
        <v>68456.95</v>
      </c>
      <c r="E115" s="156">
        <f>VLOOKUP($A115,DRG!$A$8:$Z$771,11,FALSE)</f>
        <v>54336.23</v>
      </c>
      <c r="F115" s="160">
        <f>VLOOKUP($A115,DRG!$A$8:$Z$771,12,FALSE)</f>
        <v>9.5</v>
      </c>
      <c r="G115" s="217" t="str">
        <f>VLOOKUP($A115,DRG!$A$8:$Z$771,18,FALSE)</f>
        <v>M</v>
      </c>
      <c r="H115" s="274"/>
      <c r="I115" s="219" t="str">
        <f>VLOOKUP($A115,DRG!$A$8:$Z$771,20,FALSE)</f>
        <v>A</v>
      </c>
      <c r="J115" s="162">
        <f>VLOOKUP($A115,DRG!$A$8:$Z$771,21,FALSE)</f>
        <v>3.0203000000000002</v>
      </c>
      <c r="K115" s="359">
        <f>VLOOKUP($A115,DRG!$A$8:$Z$771,22,FALSE)</f>
        <v>4.5095000000000001</v>
      </c>
      <c r="L115" s="134">
        <f t="shared" si="2"/>
        <v>1.4891999999999999</v>
      </c>
      <c r="M115" s="132">
        <f t="shared" si="3"/>
        <v>0.49306360295334895</v>
      </c>
    </row>
    <row r="116" spans="1:13" x14ac:dyDescent="0.2">
      <c r="A116" s="122" t="s">
        <v>591</v>
      </c>
      <c r="B116" s="53" t="str">
        <f>VLOOKUP($A116,DRG!$A$8:$Z$771,2,FALSE)</f>
        <v>Spinal Procedures W CC or Spinal Neurostimulators</v>
      </c>
      <c r="C116" s="158">
        <f>VLOOKUP($A116,DRG!$A$8:$Z$771,9,FALSE)</f>
        <v>28</v>
      </c>
      <c r="D116" s="156">
        <f>VLOOKUP($A116,DRG!$A$8:$Z$771,10,FALSE)</f>
        <v>69400.2</v>
      </c>
      <c r="E116" s="156">
        <f>VLOOKUP($A116,DRG!$A$8:$Z$771,11,FALSE)</f>
        <v>49453.99</v>
      </c>
      <c r="F116" s="160">
        <f>VLOOKUP($A116,DRG!$A$8:$Z$771,12,FALSE)</f>
        <v>9.43</v>
      </c>
      <c r="G116" s="217" t="str">
        <f>VLOOKUP($A116,DRG!$A$8:$Z$771,18,FALSE)</f>
        <v>A</v>
      </c>
      <c r="H116" s="274"/>
      <c r="I116" s="219" t="str">
        <f>VLOOKUP($A116,DRG!$A$8:$Z$771,20,FALSE)</f>
        <v>A</v>
      </c>
      <c r="J116" s="162">
        <f>VLOOKUP($A116,DRG!$A$8:$Z$771,21,FALSE)</f>
        <v>4.3787000000000003</v>
      </c>
      <c r="K116" s="359">
        <f>VLOOKUP($A116,DRG!$A$8:$Z$771,22,FALSE)</f>
        <v>4.4848999999999997</v>
      </c>
      <c r="L116" s="134">
        <f t="shared" si="2"/>
        <v>0.10619999999999941</v>
      </c>
      <c r="M116" s="132">
        <f t="shared" si="3"/>
        <v>2.4253773951172584E-2</v>
      </c>
    </row>
    <row r="117" spans="1:13" x14ac:dyDescent="0.2">
      <c r="A117" s="123" t="s">
        <v>1352</v>
      </c>
      <c r="B117" s="124" t="str">
        <f>VLOOKUP($A117,DRG!$A$8:$Z$771,2,FALSE)</f>
        <v>Level III: Neonates, Died or Transferred to Another Acute Care Facility</v>
      </c>
      <c r="C117" s="159">
        <f>VLOOKUP($A117,DRG!$A$8:$Z$771,9,FALSE)</f>
        <v>44</v>
      </c>
      <c r="D117" s="157">
        <f>VLOOKUP($A117,DRG!$A$8:$Z$771,10,FALSE)</f>
        <v>116181.88</v>
      </c>
      <c r="E117" s="157">
        <f>VLOOKUP($A117,DRG!$A$8:$Z$771,11,FALSE)</f>
        <v>164425.44</v>
      </c>
      <c r="F117" s="161">
        <f>VLOOKUP($A117,DRG!$A$8:$Z$771,12,FALSE)</f>
        <v>23.36</v>
      </c>
      <c r="G117" s="218" t="str">
        <f>VLOOKUP($A117,DRG!$A$8:$Z$771,18,FALSE)</f>
        <v>A</v>
      </c>
      <c r="H117" s="274"/>
      <c r="I117" s="220" t="str">
        <f>VLOOKUP($A117,DRG!$A$8:$Z$771,20,FALSE)</f>
        <v>A</v>
      </c>
      <c r="J117" s="163">
        <f>VLOOKUP($A117,DRG!$A$8:$Z$771,21,FALSE)</f>
        <v>4.2801</v>
      </c>
      <c r="K117" s="360">
        <f>VLOOKUP($A117,DRG!$A$8:$Z$771,22,FALSE)</f>
        <v>4.4287999999999998</v>
      </c>
      <c r="L117" s="135">
        <f t="shared" si="2"/>
        <v>0.14869999999999983</v>
      </c>
      <c r="M117" s="133">
        <f t="shared" si="3"/>
        <v>3.4742178921053204E-2</v>
      </c>
    </row>
    <row r="118" spans="1:13" x14ac:dyDescent="0.2">
      <c r="A118" s="122" t="s">
        <v>585</v>
      </c>
      <c r="B118" s="53" t="str">
        <f>VLOOKUP($A118,DRG!$A$8:$Z$771,2,FALSE)</f>
        <v>Craniotomy &amp; Endovascular Intracranial Procedures W CC</v>
      </c>
      <c r="C118" s="158">
        <f>VLOOKUP($A118,DRG!$A$8:$Z$771,9,FALSE)</f>
        <v>77</v>
      </c>
      <c r="D118" s="156">
        <f>VLOOKUP($A118,DRG!$A$8:$Z$771,10,FALSE)</f>
        <v>66232.639999999999</v>
      </c>
      <c r="E118" s="156">
        <f>VLOOKUP($A118,DRG!$A$8:$Z$771,11,FALSE)</f>
        <v>26365.47</v>
      </c>
      <c r="F118" s="160">
        <f>VLOOKUP($A118,DRG!$A$8:$Z$771,12,FALSE)</f>
        <v>6.21</v>
      </c>
      <c r="G118" s="217" t="str">
        <f>VLOOKUP($A118,DRG!$A$8:$Z$771,18,FALSE)</f>
        <v>A</v>
      </c>
      <c r="H118" s="274"/>
      <c r="I118" s="219" t="str">
        <f>VLOOKUP($A118,DRG!$A$8:$Z$771,20,FALSE)</f>
        <v>A</v>
      </c>
      <c r="J118" s="162">
        <f>VLOOKUP($A118,DRG!$A$8:$Z$771,21,FALSE)</f>
        <v>4.4169</v>
      </c>
      <c r="K118" s="359">
        <f>VLOOKUP($A118,DRG!$A$8:$Z$771,22,FALSE)</f>
        <v>4.3878000000000004</v>
      </c>
      <c r="L118" s="134">
        <f t="shared" si="2"/>
        <v>-2.9099999999999682E-2</v>
      </c>
      <c r="M118" s="132">
        <f t="shared" si="3"/>
        <v>-6.5883311825034934E-3</v>
      </c>
    </row>
    <row r="119" spans="1:13" x14ac:dyDescent="0.2">
      <c r="A119" s="122" t="s">
        <v>1534</v>
      </c>
      <c r="B119" s="53" t="str">
        <f>VLOOKUP($A119,DRG!$A$8:$Z$771,2,FALSE)</f>
        <v>Soft Tissue Procedures W MCC</v>
      </c>
      <c r="C119" s="158">
        <f>VLOOKUP($A119,DRG!$A$8:$Z$771,9,FALSE)</f>
        <v>10</v>
      </c>
      <c r="D119" s="156">
        <f>VLOOKUP($A119,DRG!$A$8:$Z$771,10,FALSE)</f>
        <v>79980.41</v>
      </c>
      <c r="E119" s="156">
        <f>VLOOKUP($A119,DRG!$A$8:$Z$771,11,FALSE)</f>
        <v>45035.64</v>
      </c>
      <c r="F119" s="160">
        <f>VLOOKUP($A119,DRG!$A$8:$Z$771,12,FALSE)</f>
        <v>15.7</v>
      </c>
      <c r="G119" s="217" t="str">
        <f>VLOOKUP($A119,DRG!$A$8:$Z$771,18,FALSE)</f>
        <v>A</v>
      </c>
      <c r="H119" s="274"/>
      <c r="I119" s="219" t="str">
        <f>VLOOKUP($A119,DRG!$A$8:$Z$771,20,FALSE)</f>
        <v>A</v>
      </c>
      <c r="J119" s="162">
        <f>VLOOKUP($A119,DRG!$A$8:$Z$771,21,FALSE)</f>
        <v>4.7049000000000003</v>
      </c>
      <c r="K119" s="359">
        <f>VLOOKUP($A119,DRG!$A$8:$Z$771,22,FALSE)</f>
        <v>4.3869999999999996</v>
      </c>
      <c r="L119" s="134">
        <f t="shared" si="2"/>
        <v>-0.31790000000000074</v>
      </c>
      <c r="M119" s="132">
        <f t="shared" si="3"/>
        <v>-6.7567854789687506E-2</v>
      </c>
    </row>
    <row r="120" spans="1:13" x14ac:dyDescent="0.2">
      <c r="A120" s="122" t="s">
        <v>567</v>
      </c>
      <c r="B120" s="53" t="str">
        <f>VLOOKUP($A120,DRG!$A$8:$Z$771,2,FALSE)</f>
        <v>Autologous Bone Marrow Transplant W/O CC/MCC</v>
      </c>
      <c r="C120" s="158">
        <f>VLOOKUP($A120,DRG!$A$8:$Z$771,9,FALSE)</f>
        <v>0</v>
      </c>
      <c r="D120" s="156">
        <f>VLOOKUP($A120,DRG!$A$8:$Z$771,10,FALSE)</f>
        <v>0</v>
      </c>
      <c r="E120" s="156">
        <f>VLOOKUP($A120,DRG!$A$8:$Z$771,11,FALSE)</f>
        <v>0</v>
      </c>
      <c r="F120" s="160">
        <f>VLOOKUP($A120,DRG!$A$8:$Z$771,12,FALSE)</f>
        <v>12.8</v>
      </c>
      <c r="G120" s="217" t="str">
        <f>VLOOKUP($A120,DRG!$A$8:$Z$771,18,FALSE)</f>
        <v>Z</v>
      </c>
      <c r="H120" s="274"/>
      <c r="I120" s="219" t="str">
        <f>VLOOKUP($A120,DRG!$A$8:$Z$771,20,FALSE)</f>
        <v>Z</v>
      </c>
      <c r="J120" s="162">
        <f>VLOOKUP($A120,DRG!$A$8:$Z$771,21,FALSE)</f>
        <v>4.2937000000000003</v>
      </c>
      <c r="K120" s="359">
        <f>VLOOKUP($A120,DRG!$A$8:$Z$771,22,FALSE)</f>
        <v>4.3720999999999997</v>
      </c>
      <c r="L120" s="134">
        <f t="shared" si="2"/>
        <v>7.8399999999999359E-2</v>
      </c>
      <c r="M120" s="132">
        <f t="shared" si="3"/>
        <v>1.8259310152083135E-2</v>
      </c>
    </row>
    <row r="121" spans="1:13" x14ac:dyDescent="0.2">
      <c r="A121" s="122" t="s">
        <v>1220</v>
      </c>
      <c r="B121" s="53" t="str">
        <f>VLOOKUP($A121,DRG!$A$8:$Z$771,2,FALSE)</f>
        <v>Splenectomy W CC</v>
      </c>
      <c r="C121" s="158">
        <f>VLOOKUP($A121,DRG!$A$8:$Z$771,9,FALSE)</f>
        <v>7</v>
      </c>
      <c r="D121" s="156">
        <f>VLOOKUP($A121,DRG!$A$8:$Z$771,10,FALSE)</f>
        <v>46668.800000000003</v>
      </c>
      <c r="E121" s="156">
        <f>VLOOKUP($A121,DRG!$A$8:$Z$771,11,FALSE)</f>
        <v>17225.12</v>
      </c>
      <c r="F121" s="160">
        <f>VLOOKUP($A121,DRG!$A$8:$Z$771,12,FALSE)</f>
        <v>6.8</v>
      </c>
      <c r="G121" s="217" t="str">
        <f>VLOOKUP($A121,DRG!$A$8:$Z$771,18,FALSE)</f>
        <v>M</v>
      </c>
      <c r="H121" s="274"/>
      <c r="I121" s="219" t="str">
        <f>VLOOKUP($A121,DRG!$A$8:$Z$771,20,FALSE)</f>
        <v>M</v>
      </c>
      <c r="J121" s="162">
        <f>VLOOKUP($A121,DRG!$A$8:$Z$771,21,FALSE)</f>
        <v>2.5994999999999999</v>
      </c>
      <c r="K121" s="359">
        <f>VLOOKUP($A121,DRG!$A$8:$Z$771,22,FALSE)</f>
        <v>4.3404999999999996</v>
      </c>
      <c r="L121" s="134">
        <f t="shared" si="2"/>
        <v>1.7409999999999997</v>
      </c>
      <c r="M121" s="132">
        <f t="shared" si="3"/>
        <v>0.66974418157337934</v>
      </c>
    </row>
    <row r="122" spans="1:13" x14ac:dyDescent="0.2">
      <c r="A122" s="123" t="s">
        <v>425</v>
      </c>
      <c r="B122" s="124" t="str">
        <f>VLOOKUP($A122,DRG!$A$8:$Z$771,2,FALSE)</f>
        <v>Pancreas Transplant</v>
      </c>
      <c r="C122" s="159">
        <f>VLOOKUP($A122,DRG!$A$8:$Z$771,9,FALSE)</f>
        <v>0</v>
      </c>
      <c r="D122" s="157">
        <f>VLOOKUP($A122,DRG!$A$8:$Z$771,10,FALSE)</f>
        <v>0</v>
      </c>
      <c r="E122" s="157">
        <f>VLOOKUP($A122,DRG!$A$8:$Z$771,11,FALSE)</f>
        <v>0</v>
      </c>
      <c r="F122" s="161">
        <f>VLOOKUP($A122,DRG!$A$8:$Z$771,12,FALSE)</f>
        <v>9.5</v>
      </c>
      <c r="G122" s="218" t="str">
        <f>VLOOKUP($A122,DRG!$A$8:$Z$771,18,FALSE)</f>
        <v>Z</v>
      </c>
      <c r="H122" s="274"/>
      <c r="I122" s="220" t="str">
        <f>VLOOKUP($A122,DRG!$A$8:$Z$771,20,FALSE)</f>
        <v>Z</v>
      </c>
      <c r="J122" s="163">
        <f>VLOOKUP($A122,DRG!$A$8:$Z$771,21,FALSE)</f>
        <v>4.0849000000000002</v>
      </c>
      <c r="K122" s="360">
        <f>VLOOKUP($A122,DRG!$A$8:$Z$771,22,FALSE)</f>
        <v>4.3038999999999996</v>
      </c>
      <c r="L122" s="135">
        <f t="shared" si="2"/>
        <v>0.21899999999999942</v>
      </c>
      <c r="M122" s="133">
        <f t="shared" si="3"/>
        <v>5.3612083527136381E-2</v>
      </c>
    </row>
    <row r="123" spans="1:13" x14ac:dyDescent="0.2">
      <c r="A123" s="122" t="s">
        <v>1130</v>
      </c>
      <c r="B123" s="53" t="str">
        <f>VLOOKUP($A123,DRG!$A$8:$Z$771,2,FALSE)</f>
        <v>Other Digestive System O.R. Procedures W MCC</v>
      </c>
      <c r="C123" s="158">
        <f>VLOOKUP($A123,DRG!$A$8:$Z$771,9,FALSE)</f>
        <v>26</v>
      </c>
      <c r="D123" s="156">
        <f>VLOOKUP($A123,DRG!$A$8:$Z$771,10,FALSE)</f>
        <v>74198.66</v>
      </c>
      <c r="E123" s="156">
        <f>VLOOKUP($A123,DRG!$A$8:$Z$771,11,FALSE)</f>
        <v>62632.65</v>
      </c>
      <c r="F123" s="160">
        <f>VLOOKUP($A123,DRG!$A$8:$Z$771,12,FALSE)</f>
        <v>13.58</v>
      </c>
      <c r="G123" s="217" t="str">
        <f>VLOOKUP($A123,DRG!$A$8:$Z$771,18,FALSE)</f>
        <v>A</v>
      </c>
      <c r="H123" s="274"/>
      <c r="I123" s="219" t="str">
        <f>VLOOKUP($A123,DRG!$A$8:$Z$771,20,FALSE)</f>
        <v>A</v>
      </c>
      <c r="J123" s="162">
        <f>VLOOKUP($A123,DRG!$A$8:$Z$771,21,FALSE)</f>
        <v>3.3365999999999998</v>
      </c>
      <c r="K123" s="359">
        <f>VLOOKUP($A123,DRG!$A$8:$Z$771,22,FALSE)</f>
        <v>4.2957999999999998</v>
      </c>
      <c r="L123" s="134">
        <f t="shared" si="2"/>
        <v>0.95920000000000005</v>
      </c>
      <c r="M123" s="132">
        <f t="shared" si="3"/>
        <v>0.28747827129413178</v>
      </c>
    </row>
    <row r="124" spans="1:13" x14ac:dyDescent="0.2">
      <c r="A124" s="122" t="s">
        <v>1336</v>
      </c>
      <c r="B124" s="53" t="str">
        <f>VLOOKUP($A124,DRG!$A$8:$Z$771,2,FALSE)</f>
        <v>HIV W Extensive O.R. Procedure W/O MCC</v>
      </c>
      <c r="C124" s="158">
        <f>VLOOKUP($A124,DRG!$A$8:$Z$771,9,FALSE)</f>
        <v>0</v>
      </c>
      <c r="D124" s="156">
        <f>VLOOKUP($A124,DRG!$A$8:$Z$771,10,FALSE)</f>
        <v>0</v>
      </c>
      <c r="E124" s="156">
        <f>VLOOKUP($A124,DRG!$A$8:$Z$771,11,FALSE)</f>
        <v>0</v>
      </c>
      <c r="F124" s="160">
        <f>VLOOKUP($A124,DRG!$A$8:$Z$771,12,FALSE)</f>
        <v>6.9</v>
      </c>
      <c r="G124" s="217" t="str">
        <f>VLOOKUP($A124,DRG!$A$8:$Z$771,18,FALSE)</f>
        <v>M</v>
      </c>
      <c r="H124" s="274"/>
      <c r="I124" s="219" t="str">
        <f>VLOOKUP($A124,DRG!$A$8:$Z$771,20,FALSE)</f>
        <v>M</v>
      </c>
      <c r="J124" s="162">
        <f>VLOOKUP($A124,DRG!$A$8:$Z$771,21,FALSE)</f>
        <v>3.4333999999999998</v>
      </c>
      <c r="K124" s="359">
        <f>VLOOKUP($A124,DRG!$A$8:$Z$771,22,FALSE)</f>
        <v>4.2904999999999998</v>
      </c>
      <c r="L124" s="134">
        <f t="shared" si="2"/>
        <v>0.85709999999999997</v>
      </c>
      <c r="M124" s="132">
        <f t="shared" si="3"/>
        <v>0.24963592939942914</v>
      </c>
    </row>
    <row r="125" spans="1:13" x14ac:dyDescent="0.2">
      <c r="A125" s="122" t="s">
        <v>462</v>
      </c>
      <c r="B125" s="53" t="str">
        <f>VLOOKUP($A125,DRG!$A$8:$Z$771,2,FALSE)</f>
        <v>Acute Ischemic Stroke W Use of Thrombolytic Agent W MCC</v>
      </c>
      <c r="C125" s="158">
        <f>VLOOKUP($A125,DRG!$A$8:$Z$771,9,FALSE)</f>
        <v>6</v>
      </c>
      <c r="D125" s="156">
        <f>VLOOKUP($A125,DRG!$A$8:$Z$771,10,FALSE)</f>
        <v>68459.77</v>
      </c>
      <c r="E125" s="156">
        <f>VLOOKUP($A125,DRG!$A$8:$Z$771,11,FALSE)</f>
        <v>28936.5</v>
      </c>
      <c r="F125" s="160">
        <f>VLOOKUP($A125,DRG!$A$8:$Z$771,12,FALSE)</f>
        <v>7.1</v>
      </c>
      <c r="G125" s="217" t="str">
        <f>VLOOKUP($A125,DRG!$A$8:$Z$771,18,FALSE)</f>
        <v>M</v>
      </c>
      <c r="H125" s="274"/>
      <c r="I125" s="219" t="str">
        <f>VLOOKUP($A125,DRG!$A$8:$Z$771,20,FALSE)</f>
        <v>M</v>
      </c>
      <c r="J125" s="162">
        <f>VLOOKUP($A125,DRG!$A$8:$Z$771,21,FALSE)</f>
        <v>4.2862</v>
      </c>
      <c r="K125" s="359">
        <f>VLOOKUP($A125,DRG!$A$8:$Z$771,22,FALSE)</f>
        <v>4.2579000000000002</v>
      </c>
      <c r="L125" s="134">
        <f t="shared" si="2"/>
        <v>-2.829999999999977E-2</v>
      </c>
      <c r="M125" s="132">
        <f t="shared" si="3"/>
        <v>-6.6025850403620386E-3</v>
      </c>
    </row>
    <row r="126" spans="1:13" x14ac:dyDescent="0.2">
      <c r="A126" s="122" t="s">
        <v>1520</v>
      </c>
      <c r="B126" s="53" t="str">
        <f>VLOOKUP($A126,DRG!$A$8:$Z$771,2,FALSE)</f>
        <v>Lower Extrem &amp; Humer Proc Except Hip, Foot, Femur W MCC</v>
      </c>
      <c r="C126" s="158">
        <f>VLOOKUP($A126,DRG!$A$8:$Z$771,9,FALSE)</f>
        <v>37</v>
      </c>
      <c r="D126" s="156">
        <f>VLOOKUP($A126,DRG!$A$8:$Z$771,10,FALSE)</f>
        <v>64970.58</v>
      </c>
      <c r="E126" s="156">
        <f>VLOOKUP($A126,DRG!$A$8:$Z$771,11,FALSE)</f>
        <v>40685.17</v>
      </c>
      <c r="F126" s="160">
        <f>VLOOKUP($A126,DRG!$A$8:$Z$771,12,FALSE)</f>
        <v>8.4600000000000009</v>
      </c>
      <c r="G126" s="217" t="str">
        <f>VLOOKUP($A126,DRG!$A$8:$Z$771,18,FALSE)</f>
        <v>A</v>
      </c>
      <c r="H126" s="274"/>
      <c r="I126" s="219" t="str">
        <f>VLOOKUP($A126,DRG!$A$8:$Z$771,20,FALSE)</f>
        <v>A</v>
      </c>
      <c r="J126" s="162">
        <f>VLOOKUP($A126,DRG!$A$8:$Z$771,21,FALSE)</f>
        <v>4.6212999999999997</v>
      </c>
      <c r="K126" s="359">
        <f>VLOOKUP($A126,DRG!$A$8:$Z$771,22,FALSE)</f>
        <v>4.1848999999999998</v>
      </c>
      <c r="L126" s="134">
        <f t="shared" si="2"/>
        <v>-0.4363999999999999</v>
      </c>
      <c r="M126" s="132">
        <f t="shared" si="3"/>
        <v>-9.443230259883581E-2</v>
      </c>
    </row>
    <row r="127" spans="1:13" x14ac:dyDescent="0.2">
      <c r="A127" s="123" t="s">
        <v>1369</v>
      </c>
      <c r="B127" s="124" t="str">
        <f>VLOOKUP($A127,DRG!$A$8:$Z$771,2,FALSE)</f>
        <v>Upper Limb &amp; Toe Amputation for Circ System Disorders W MCC</v>
      </c>
      <c r="C127" s="159">
        <f>VLOOKUP($A127,DRG!$A$8:$Z$771,9,FALSE)</f>
        <v>8</v>
      </c>
      <c r="D127" s="157">
        <f>VLOOKUP($A127,DRG!$A$8:$Z$771,10,FALSE)</f>
        <v>36911.440000000002</v>
      </c>
      <c r="E127" s="157">
        <f>VLOOKUP($A127,DRG!$A$8:$Z$771,11,FALSE)</f>
        <v>12283.21</v>
      </c>
      <c r="F127" s="161">
        <f>VLOOKUP($A127,DRG!$A$8:$Z$771,12,FALSE)</f>
        <v>8.6</v>
      </c>
      <c r="G127" s="218" t="str">
        <f>VLOOKUP($A127,DRG!$A$8:$Z$771,18,FALSE)</f>
        <v>M</v>
      </c>
      <c r="H127" s="274"/>
      <c r="I127" s="220" t="str">
        <f>VLOOKUP($A127,DRG!$A$8:$Z$771,20,FALSE)</f>
        <v>M</v>
      </c>
      <c r="J127" s="163">
        <f>VLOOKUP($A127,DRG!$A$8:$Z$771,21,FALSE)</f>
        <v>3.8494000000000002</v>
      </c>
      <c r="K127" s="360">
        <f>VLOOKUP($A127,DRG!$A$8:$Z$771,22,FALSE)</f>
        <v>4.1563999999999997</v>
      </c>
      <c r="L127" s="135">
        <f t="shared" si="2"/>
        <v>0.3069999999999995</v>
      </c>
      <c r="M127" s="133">
        <f t="shared" si="3"/>
        <v>7.9752688730711147E-2</v>
      </c>
    </row>
    <row r="128" spans="1:13" x14ac:dyDescent="0.2">
      <c r="A128" s="122" t="s">
        <v>546</v>
      </c>
      <c r="B128" s="53" t="str">
        <f>VLOOKUP($A128,DRG!$A$8:$Z$771,2,FALSE)</f>
        <v>Thyroid, Parathyroid &amp; Thyroglossal Procedures W MCC</v>
      </c>
      <c r="C128" s="158">
        <f>VLOOKUP($A128,DRG!$A$8:$Z$771,9,FALSE)</f>
        <v>4</v>
      </c>
      <c r="D128" s="156">
        <f>VLOOKUP($A128,DRG!$A$8:$Z$771,10,FALSE)</f>
        <v>27549.119999999999</v>
      </c>
      <c r="E128" s="156">
        <f>VLOOKUP($A128,DRG!$A$8:$Z$771,11,FALSE)</f>
        <v>7819.23</v>
      </c>
      <c r="F128" s="160">
        <f>VLOOKUP($A128,DRG!$A$8:$Z$771,12,FALSE)</f>
        <v>7.5</v>
      </c>
      <c r="G128" s="217" t="str">
        <f>VLOOKUP($A128,DRG!$A$8:$Z$771,18,FALSE)</f>
        <v>M</v>
      </c>
      <c r="H128" s="274"/>
      <c r="I128" s="219" t="str">
        <f>VLOOKUP($A128,DRG!$A$8:$Z$771,20,FALSE)</f>
        <v>M</v>
      </c>
      <c r="J128" s="162">
        <f>VLOOKUP($A128,DRG!$A$8:$Z$771,21,FALSE)</f>
        <v>3.8702999999999999</v>
      </c>
      <c r="K128" s="359">
        <f>VLOOKUP($A128,DRG!$A$8:$Z$771,22,FALSE)</f>
        <v>4.1452</v>
      </c>
      <c r="L128" s="134">
        <f t="shared" si="2"/>
        <v>0.27490000000000014</v>
      </c>
      <c r="M128" s="132">
        <f t="shared" si="3"/>
        <v>7.1028085678112848E-2</v>
      </c>
    </row>
    <row r="129" spans="1:13" x14ac:dyDescent="0.2">
      <c r="A129" s="214" t="s">
        <v>1332</v>
      </c>
      <c r="B129" s="53" t="str">
        <f>VLOOKUP($A129,DRG!$A$8:$Z$771,2,FALSE)</f>
        <v>Other Multiple Significant Trauma W MCC</v>
      </c>
      <c r="C129" s="158">
        <f>VLOOKUP($A129,DRG!$A$8:$Z$771,9,FALSE)</f>
        <v>17</v>
      </c>
      <c r="D129" s="156">
        <f>VLOOKUP($A129,DRG!$A$8:$Z$771,10,FALSE)</f>
        <v>61693.52</v>
      </c>
      <c r="E129" s="156">
        <f>VLOOKUP($A129,DRG!$A$8:$Z$771,11,FALSE)</f>
        <v>26894.47</v>
      </c>
      <c r="F129" s="160">
        <f>VLOOKUP($A129,DRG!$A$8:$Z$771,12,FALSE)</f>
        <v>12.29</v>
      </c>
      <c r="G129" s="217" t="str">
        <f>VLOOKUP($A129,DRG!$A$8:$Z$771,18,FALSE)</f>
        <v>A</v>
      </c>
      <c r="H129" s="274"/>
      <c r="I129" s="219" t="str">
        <f>VLOOKUP($A129,DRG!$A$8:$Z$771,20,FALSE)</f>
        <v>A</v>
      </c>
      <c r="J129" s="162">
        <f>VLOOKUP($A129,DRG!$A$8:$Z$771,21,FALSE)</f>
        <v>3.7271000000000001</v>
      </c>
      <c r="K129" s="359">
        <f>VLOOKUP($A129,DRG!$A$8:$Z$771,22,FALSE)</f>
        <v>4.0926</v>
      </c>
      <c r="L129" s="134">
        <f t="shared" si="2"/>
        <v>0.36549999999999994</v>
      </c>
      <c r="M129" s="132">
        <f t="shared" si="3"/>
        <v>9.8065520109468465E-2</v>
      </c>
    </row>
    <row r="130" spans="1:13" x14ac:dyDescent="0.2">
      <c r="A130" s="122" t="s">
        <v>1244</v>
      </c>
      <c r="B130" s="53" t="str">
        <f>VLOOKUP($A130,DRG!$A$8:$Z$771,2,FALSE)</f>
        <v>Chemo W Acute Leukemia as SDX or W High Dose Chemo Agent W MCC</v>
      </c>
      <c r="C130" s="158">
        <f>VLOOKUP($A130,DRG!$A$8:$Z$771,9,FALSE)</f>
        <v>28</v>
      </c>
      <c r="D130" s="156">
        <f>VLOOKUP($A130,DRG!$A$8:$Z$771,10,FALSE)</f>
        <v>61086.85</v>
      </c>
      <c r="E130" s="156">
        <f>VLOOKUP($A130,DRG!$A$8:$Z$771,11,FALSE)</f>
        <v>41150.11</v>
      </c>
      <c r="F130" s="160">
        <f>VLOOKUP($A130,DRG!$A$8:$Z$771,12,FALSE)</f>
        <v>16.89</v>
      </c>
      <c r="G130" s="217" t="str">
        <f>VLOOKUP($A130,DRG!$A$8:$Z$771,18,FALSE)</f>
        <v>A</v>
      </c>
      <c r="H130" s="274"/>
      <c r="I130" s="219" t="str">
        <f>VLOOKUP($A130,DRG!$A$8:$Z$771,20,FALSE)</f>
        <v>A</v>
      </c>
      <c r="J130" s="162">
        <f>VLOOKUP($A130,DRG!$A$8:$Z$771,21,FALSE)</f>
        <v>5.6691000000000003</v>
      </c>
      <c r="K130" s="359">
        <f>VLOOKUP($A130,DRG!$A$8:$Z$771,22,FALSE)</f>
        <v>4.0522999999999998</v>
      </c>
      <c r="L130" s="134">
        <f t="shared" si="2"/>
        <v>-1.6168000000000005</v>
      </c>
      <c r="M130" s="132">
        <f t="shared" si="3"/>
        <v>-0.28519518089291074</v>
      </c>
    </row>
    <row r="131" spans="1:13" x14ac:dyDescent="0.2">
      <c r="A131" s="122" t="s">
        <v>684</v>
      </c>
      <c r="B131" s="53" t="str">
        <f>VLOOKUP($A131,DRG!$A$8:$Z$771,2,FALSE)</f>
        <v>Bacterial &amp; Tuberculous Infections of Nervous System W MCC</v>
      </c>
      <c r="C131" s="158">
        <f>VLOOKUP($A131,DRG!$A$8:$Z$771,9,FALSE)</f>
        <v>12</v>
      </c>
      <c r="D131" s="156">
        <f>VLOOKUP($A131,DRG!$A$8:$Z$771,10,FALSE)</f>
        <v>61077.88</v>
      </c>
      <c r="E131" s="156">
        <f>VLOOKUP($A131,DRG!$A$8:$Z$771,11,FALSE)</f>
        <v>30855.040000000001</v>
      </c>
      <c r="F131" s="160">
        <f>VLOOKUP($A131,DRG!$A$8:$Z$771,12,FALSE)</f>
        <v>11.58</v>
      </c>
      <c r="G131" s="217" t="str">
        <f>VLOOKUP($A131,DRG!$A$8:$Z$771,18,FALSE)</f>
        <v>A</v>
      </c>
      <c r="H131" s="274"/>
      <c r="I131" s="219" t="str">
        <f>VLOOKUP($A131,DRG!$A$8:$Z$771,20,FALSE)</f>
        <v>AP</v>
      </c>
      <c r="J131" s="162">
        <f>VLOOKUP($A131,DRG!$A$8:$Z$771,21,FALSE)</f>
        <v>4.0967000000000002</v>
      </c>
      <c r="K131" s="359">
        <f>VLOOKUP($A131,DRG!$A$8:$Z$771,22,FALSE)</f>
        <v>4.0517000000000003</v>
      </c>
      <c r="L131" s="134">
        <f t="shared" si="2"/>
        <v>-4.4999999999999929E-2</v>
      </c>
      <c r="M131" s="132">
        <f t="shared" si="3"/>
        <v>-1.0984450899504462E-2</v>
      </c>
    </row>
    <row r="132" spans="1:13" x14ac:dyDescent="0.2">
      <c r="A132" s="123" t="s">
        <v>822</v>
      </c>
      <c r="B132" s="124" t="str">
        <f>VLOOKUP($A132,DRG!$A$8:$Z$771,2,FALSE)</f>
        <v>Major Chest Procedures W MCC</v>
      </c>
      <c r="C132" s="159">
        <f>VLOOKUP($A132,DRG!$A$8:$Z$771,9,FALSE)</f>
        <v>101</v>
      </c>
      <c r="D132" s="157">
        <f>VLOOKUP($A132,DRG!$A$8:$Z$771,10,FALSE)</f>
        <v>83228.509999999995</v>
      </c>
      <c r="E132" s="157">
        <f>VLOOKUP($A132,DRG!$A$8:$Z$771,11,FALSE)</f>
        <v>46797.74</v>
      </c>
      <c r="F132" s="161">
        <f>VLOOKUP($A132,DRG!$A$8:$Z$771,12,FALSE)</f>
        <v>13.67</v>
      </c>
      <c r="G132" s="218" t="str">
        <f>VLOOKUP($A132,DRG!$A$8:$Z$771,18,FALSE)</f>
        <v>A</v>
      </c>
      <c r="H132" s="274"/>
      <c r="I132" s="220" t="str">
        <f>VLOOKUP($A132,DRG!$A$8:$Z$771,20,FALSE)</f>
        <v>A</v>
      </c>
      <c r="J132" s="163">
        <f>VLOOKUP($A132,DRG!$A$8:$Z$771,21,FALSE)</f>
        <v>3.6602999999999999</v>
      </c>
      <c r="K132" s="360">
        <f>VLOOKUP($A132,DRG!$A$8:$Z$771,22,FALSE)</f>
        <v>4.0471000000000004</v>
      </c>
      <c r="L132" s="135">
        <f t="shared" si="2"/>
        <v>0.38680000000000048</v>
      </c>
      <c r="M132" s="133">
        <f t="shared" si="3"/>
        <v>0.10567439827336571</v>
      </c>
    </row>
    <row r="133" spans="1:13" x14ac:dyDescent="0.2">
      <c r="A133" s="122" t="s">
        <v>343</v>
      </c>
      <c r="B133" s="53" t="str">
        <f>VLOOKUP($A133,DRG!$A$8:$Z$771,2,FALSE)</f>
        <v>Revision of Hip or Knee Replacement W CC</v>
      </c>
      <c r="C133" s="158">
        <f>VLOOKUP($A133,DRG!$A$8:$Z$771,9,FALSE)</f>
        <v>60</v>
      </c>
      <c r="D133" s="156">
        <f>VLOOKUP($A133,DRG!$A$8:$Z$771,10,FALSE)</f>
        <v>60571.13</v>
      </c>
      <c r="E133" s="156">
        <f>VLOOKUP($A133,DRG!$A$8:$Z$771,11,FALSE)</f>
        <v>22834.5</v>
      </c>
      <c r="F133" s="160">
        <f>VLOOKUP($A133,DRG!$A$8:$Z$771,12,FALSE)</f>
        <v>5.03</v>
      </c>
      <c r="G133" s="217" t="str">
        <f>VLOOKUP($A133,DRG!$A$8:$Z$771,18,FALSE)</f>
        <v>A</v>
      </c>
      <c r="H133" s="274"/>
      <c r="I133" s="219" t="str">
        <f>VLOOKUP($A133,DRG!$A$8:$Z$771,20,FALSE)</f>
        <v>A</v>
      </c>
      <c r="J133" s="162">
        <f>VLOOKUP($A133,DRG!$A$8:$Z$771,21,FALSE)</f>
        <v>4.2053000000000003</v>
      </c>
      <c r="K133" s="359">
        <f>VLOOKUP($A133,DRG!$A$8:$Z$771,22,FALSE)</f>
        <v>4.0182000000000002</v>
      </c>
      <c r="L133" s="134">
        <f t="shared" si="2"/>
        <v>-0.18710000000000004</v>
      </c>
      <c r="M133" s="132">
        <f t="shared" si="3"/>
        <v>-4.4491475043397628E-2</v>
      </c>
    </row>
    <row r="134" spans="1:13" x14ac:dyDescent="0.2">
      <c r="A134" s="122" t="s">
        <v>985</v>
      </c>
      <c r="B134" s="53" t="str">
        <f>VLOOKUP($A134,DRG!$A$8:$Z$771,2,FALSE)</f>
        <v>Perc Cardiovasc Proc W Drug-Eluting Stent W MCC or 4+ Vessels/Stents</v>
      </c>
      <c r="C134" s="158">
        <f>VLOOKUP($A134,DRG!$A$8:$Z$771,9,FALSE)</f>
        <v>175</v>
      </c>
      <c r="D134" s="156">
        <f>VLOOKUP($A134,DRG!$A$8:$Z$771,10,FALSE)</f>
        <v>60403.35</v>
      </c>
      <c r="E134" s="156">
        <f>VLOOKUP($A134,DRG!$A$8:$Z$771,11,FALSE)</f>
        <v>24658.89</v>
      </c>
      <c r="F134" s="160">
        <f>VLOOKUP($A134,DRG!$A$8:$Z$771,12,FALSE)</f>
        <v>5.32</v>
      </c>
      <c r="G134" s="217" t="str">
        <f>VLOOKUP($A134,DRG!$A$8:$Z$771,18,FALSE)</f>
        <v>A</v>
      </c>
      <c r="H134" s="274"/>
      <c r="I134" s="219" t="str">
        <f>VLOOKUP($A134,DRG!$A$8:$Z$771,20,FALSE)</f>
        <v>A</v>
      </c>
      <c r="J134" s="162">
        <f>VLOOKUP($A134,DRG!$A$8:$Z$771,21,FALSE)</f>
        <v>4.0412999999999997</v>
      </c>
      <c r="K134" s="359">
        <f>VLOOKUP($A134,DRG!$A$8:$Z$771,22,FALSE)</f>
        <v>4.0068999999999999</v>
      </c>
      <c r="L134" s="134">
        <f t="shared" si="2"/>
        <v>-3.4399999999999764E-2</v>
      </c>
      <c r="M134" s="132">
        <f t="shared" si="3"/>
        <v>-8.5121124390665787E-3</v>
      </c>
    </row>
    <row r="135" spans="1:13" x14ac:dyDescent="0.2">
      <c r="A135" s="122" t="s">
        <v>828</v>
      </c>
      <c r="B135" s="53" t="str">
        <f>VLOOKUP($A135,DRG!$A$8:$Z$771,2,FALSE)</f>
        <v>Other Resp System O.R. Procedures W MCC</v>
      </c>
      <c r="C135" s="158">
        <f>VLOOKUP($A135,DRG!$A$8:$Z$771,9,FALSE)</f>
        <v>120</v>
      </c>
      <c r="D135" s="156">
        <f>VLOOKUP($A135,DRG!$A$8:$Z$771,10,FALSE)</f>
        <v>60928.19</v>
      </c>
      <c r="E135" s="156">
        <f>VLOOKUP($A135,DRG!$A$8:$Z$771,11,FALSE)</f>
        <v>43248.43</v>
      </c>
      <c r="F135" s="160">
        <f>VLOOKUP($A135,DRG!$A$8:$Z$771,12,FALSE)</f>
        <v>11.88</v>
      </c>
      <c r="G135" s="217" t="str">
        <f>VLOOKUP($A135,DRG!$A$8:$Z$771,18,FALSE)</f>
        <v>A</v>
      </c>
      <c r="H135" s="274"/>
      <c r="I135" s="219" t="str">
        <f>VLOOKUP($A135,DRG!$A$8:$Z$771,20,FALSE)</f>
        <v>A</v>
      </c>
      <c r="J135" s="162">
        <f>VLOOKUP($A135,DRG!$A$8:$Z$771,21,FALSE)</f>
        <v>4.4672000000000001</v>
      </c>
      <c r="K135" s="359">
        <f>VLOOKUP($A135,DRG!$A$8:$Z$771,22,FALSE)</f>
        <v>3.9889999999999999</v>
      </c>
      <c r="L135" s="134">
        <f t="shared" si="2"/>
        <v>-0.47820000000000018</v>
      </c>
      <c r="M135" s="132">
        <f t="shared" si="3"/>
        <v>-0.10704691977077367</v>
      </c>
    </row>
    <row r="136" spans="1:13" x14ac:dyDescent="0.2">
      <c r="A136" s="122" t="s">
        <v>1016</v>
      </c>
      <c r="B136" s="53" t="str">
        <f>VLOOKUP($A136,DRG!$A$8:$Z$771,2,FALSE)</f>
        <v>Acute &amp; Subacute Endocarditis W MCC</v>
      </c>
      <c r="C136" s="158">
        <f>VLOOKUP($A136,DRG!$A$8:$Z$771,9,FALSE)</f>
        <v>18</v>
      </c>
      <c r="D136" s="156">
        <f>VLOOKUP($A136,DRG!$A$8:$Z$771,10,FALSE)</f>
        <v>59995.92</v>
      </c>
      <c r="E136" s="156">
        <f>VLOOKUP($A136,DRG!$A$8:$Z$771,11,FALSE)</f>
        <v>38086.78</v>
      </c>
      <c r="F136" s="160">
        <f>VLOOKUP($A136,DRG!$A$8:$Z$771,12,FALSE)</f>
        <v>18.72</v>
      </c>
      <c r="G136" s="217" t="str">
        <f>VLOOKUP($A136,DRG!$A$8:$Z$771,18,FALSE)</f>
        <v>A</v>
      </c>
      <c r="H136" s="274"/>
      <c r="I136" s="219" t="str">
        <f>VLOOKUP($A136,DRG!$A$8:$Z$771,20,FALSE)</f>
        <v>A</v>
      </c>
      <c r="J136" s="162">
        <f>VLOOKUP($A136,DRG!$A$8:$Z$771,21,FALSE)</f>
        <v>3.7208000000000001</v>
      </c>
      <c r="K136" s="359">
        <f>VLOOKUP($A136,DRG!$A$8:$Z$771,22,FALSE)</f>
        <v>3.9799000000000002</v>
      </c>
      <c r="L136" s="134">
        <f t="shared" ref="L136:L199" si="4">IF(J136&lt;&gt;"",IF(K136&lt;&gt;"",K136-J136,""),"")</f>
        <v>0.25910000000000011</v>
      </c>
      <c r="M136" s="132">
        <f t="shared" ref="M136:M199" si="5">IF(L136="","",L136/J136)</f>
        <v>6.9635562244678595E-2</v>
      </c>
    </row>
    <row r="137" spans="1:13" x14ac:dyDescent="0.2">
      <c r="A137" s="123" t="s">
        <v>1118</v>
      </c>
      <c r="B137" s="124" t="str">
        <f>VLOOKUP($A137,DRG!$A$8:$Z$771,2,FALSE)</f>
        <v>Inguinal &amp; Femoral Hernia Procedures W MCC</v>
      </c>
      <c r="C137" s="159">
        <f>VLOOKUP($A137,DRG!$A$8:$Z$771,9,FALSE)</f>
        <v>2</v>
      </c>
      <c r="D137" s="157">
        <f>VLOOKUP($A137,DRG!$A$8:$Z$771,10,FALSE)</f>
        <v>49470.22</v>
      </c>
      <c r="E137" s="157">
        <f>VLOOKUP($A137,DRG!$A$8:$Z$771,11,FALSE)</f>
        <v>10026.6</v>
      </c>
      <c r="F137" s="161">
        <f>VLOOKUP($A137,DRG!$A$8:$Z$771,12,FALSE)</f>
        <v>7.6</v>
      </c>
      <c r="G137" s="218" t="str">
        <f>VLOOKUP($A137,DRG!$A$8:$Z$771,18,FALSE)</f>
        <v>M</v>
      </c>
      <c r="H137" s="274"/>
      <c r="I137" s="220" t="str">
        <f>VLOOKUP($A137,DRG!$A$8:$Z$771,20,FALSE)</f>
        <v>M</v>
      </c>
      <c r="J137" s="163">
        <f>VLOOKUP($A137,DRG!$A$8:$Z$771,21,FALSE)</f>
        <v>3.8344999999999998</v>
      </c>
      <c r="K137" s="360">
        <f>VLOOKUP($A137,DRG!$A$8:$Z$771,22,FALSE)</f>
        <v>3.9626999999999999</v>
      </c>
      <c r="L137" s="135">
        <f t="shared" si="4"/>
        <v>0.12820000000000009</v>
      </c>
      <c r="M137" s="133">
        <f t="shared" si="5"/>
        <v>3.3433302907810693E-2</v>
      </c>
    </row>
    <row r="138" spans="1:13" x14ac:dyDescent="0.2">
      <c r="A138" s="122" t="s">
        <v>228</v>
      </c>
      <c r="B138" s="53" t="str">
        <f>VLOOKUP($A138,DRG!$A$8:$Z$771,2,FALSE)</f>
        <v>Cholecystectomy W C.D.E. W CC</v>
      </c>
      <c r="C138" s="158">
        <f>VLOOKUP($A138,DRG!$A$8:$Z$771,9,FALSE)</f>
        <v>2</v>
      </c>
      <c r="D138" s="156">
        <f>VLOOKUP($A138,DRG!$A$8:$Z$771,10,FALSE)</f>
        <v>20324.04</v>
      </c>
      <c r="E138" s="156">
        <f>VLOOKUP($A138,DRG!$A$8:$Z$771,11,FALSE)</f>
        <v>584.65</v>
      </c>
      <c r="F138" s="160">
        <f>VLOOKUP($A138,DRG!$A$8:$Z$771,12,FALSE)</f>
        <v>7.6</v>
      </c>
      <c r="G138" s="217" t="str">
        <f>VLOOKUP($A138,DRG!$A$8:$Z$771,18,FALSE)</f>
        <v>M</v>
      </c>
      <c r="H138" s="274"/>
      <c r="I138" s="219" t="str">
        <f>VLOOKUP($A138,DRG!$A$8:$Z$771,20,FALSE)</f>
        <v>M</v>
      </c>
      <c r="J138" s="162">
        <f>VLOOKUP($A138,DRG!$A$8:$Z$771,21,FALSE)</f>
        <v>3.7570000000000001</v>
      </c>
      <c r="K138" s="359">
        <f>VLOOKUP($A138,DRG!$A$8:$Z$771,22,FALSE)</f>
        <v>3.9624999999999999</v>
      </c>
      <c r="L138" s="134">
        <f t="shared" si="4"/>
        <v>0.20549999999999979</v>
      </c>
      <c r="M138" s="132">
        <f t="shared" si="5"/>
        <v>5.4697897258450832E-2</v>
      </c>
    </row>
    <row r="139" spans="1:13" x14ac:dyDescent="0.2">
      <c r="A139" s="122" t="s">
        <v>216</v>
      </c>
      <c r="B139" s="53" t="str">
        <f>VLOOKUP($A139,DRG!$A$8:$Z$771,2,FALSE)</f>
        <v>Pancreas, Liver &amp; Shunt Procedures W CC</v>
      </c>
      <c r="C139" s="158">
        <f>VLOOKUP($A139,DRG!$A$8:$Z$771,9,FALSE)</f>
        <v>34</v>
      </c>
      <c r="D139" s="156">
        <f>VLOOKUP($A139,DRG!$A$8:$Z$771,10,FALSE)</f>
        <v>60227.45</v>
      </c>
      <c r="E139" s="156">
        <f>VLOOKUP($A139,DRG!$A$8:$Z$771,11,FALSE)</f>
        <v>23087.97</v>
      </c>
      <c r="F139" s="160">
        <f>VLOOKUP($A139,DRG!$A$8:$Z$771,12,FALSE)</f>
        <v>8.24</v>
      </c>
      <c r="G139" s="217" t="str">
        <f>VLOOKUP($A139,DRG!$A$8:$Z$771,18,FALSE)</f>
        <v>A</v>
      </c>
      <c r="H139" s="274"/>
      <c r="I139" s="219" t="str">
        <f>VLOOKUP($A139,DRG!$A$8:$Z$771,20,FALSE)</f>
        <v>A</v>
      </c>
      <c r="J139" s="162">
        <f>VLOOKUP($A139,DRG!$A$8:$Z$771,21,FALSE)</f>
        <v>3.5459000000000001</v>
      </c>
      <c r="K139" s="359">
        <f>VLOOKUP($A139,DRG!$A$8:$Z$771,22,FALSE)</f>
        <v>3.9481000000000002</v>
      </c>
      <c r="L139" s="134">
        <f t="shared" si="4"/>
        <v>0.40220000000000011</v>
      </c>
      <c r="M139" s="132">
        <f t="shared" si="5"/>
        <v>0.11342677458473169</v>
      </c>
    </row>
    <row r="140" spans="1:13" x14ac:dyDescent="0.2">
      <c r="A140" s="122" t="s">
        <v>351</v>
      </c>
      <c r="B140" s="53" t="str">
        <f>VLOOKUP($A140,DRG!$A$8:$Z$771,2,FALSE)</f>
        <v>Cervical Spinal Fusion W MCC</v>
      </c>
      <c r="C140" s="158">
        <f>VLOOKUP($A140,DRG!$A$8:$Z$771,9,FALSE)</f>
        <v>16</v>
      </c>
      <c r="D140" s="156">
        <f>VLOOKUP($A140,DRG!$A$8:$Z$771,10,FALSE)</f>
        <v>59294.76</v>
      </c>
      <c r="E140" s="156">
        <f>VLOOKUP($A140,DRG!$A$8:$Z$771,11,FALSE)</f>
        <v>22797.48</v>
      </c>
      <c r="F140" s="160">
        <f>VLOOKUP($A140,DRG!$A$8:$Z$771,12,FALSE)</f>
        <v>5.81</v>
      </c>
      <c r="G140" s="217" t="str">
        <f>VLOOKUP($A140,DRG!$A$8:$Z$771,18,FALSE)</f>
        <v>A</v>
      </c>
      <c r="H140" s="274"/>
      <c r="I140" s="219" t="str">
        <f>VLOOKUP($A140,DRG!$A$8:$Z$771,20,FALSE)</f>
        <v>A</v>
      </c>
      <c r="J140" s="162">
        <f>VLOOKUP($A140,DRG!$A$8:$Z$771,21,FALSE)</f>
        <v>3.9525000000000001</v>
      </c>
      <c r="K140" s="359">
        <f>VLOOKUP($A140,DRG!$A$8:$Z$771,22,FALSE)</f>
        <v>3.9333999999999998</v>
      </c>
      <c r="L140" s="134">
        <f t="shared" si="4"/>
        <v>-1.9100000000000339E-2</v>
      </c>
      <c r="M140" s="132">
        <f t="shared" si="5"/>
        <v>-4.8323845667300035E-3</v>
      </c>
    </row>
    <row r="141" spans="1:13" x14ac:dyDescent="0.2">
      <c r="A141" s="122" t="s">
        <v>1405</v>
      </c>
      <c r="B141" s="53" t="str">
        <f>VLOOKUP($A141,DRG!$A$8:$Z$771,2,FALSE)</f>
        <v>Percutaneous Intracardiac Procedures W MCC</v>
      </c>
      <c r="C141" s="158">
        <f>VLOOKUP($A141,DRG!$A$8:$Z$771,9,FALSE)</f>
        <v>17</v>
      </c>
      <c r="D141" s="156">
        <f>VLOOKUP($A141,DRG!$A$8:$Z$771,10,FALSE)</f>
        <v>59141.22</v>
      </c>
      <c r="E141" s="156">
        <f>VLOOKUP($A141,DRG!$A$8:$Z$771,11,FALSE)</f>
        <v>27549.14</v>
      </c>
      <c r="F141" s="160">
        <f>VLOOKUP($A141,DRG!$A$8:$Z$771,12,FALSE)</f>
        <v>6.82</v>
      </c>
      <c r="G141" s="217" t="str">
        <f>VLOOKUP($A141,DRG!$A$8:$Z$771,18,FALSE)</f>
        <v>A</v>
      </c>
      <c r="H141" s="274"/>
      <c r="I141" s="219" t="str">
        <f>VLOOKUP($A141,DRG!$A$8:$Z$771,20,FALSE)</f>
        <v/>
      </c>
      <c r="J141" s="162" t="str">
        <f>VLOOKUP($A141,DRG!$A$8:$Z$771,21,FALSE)</f>
        <v/>
      </c>
      <c r="K141" s="359">
        <f>VLOOKUP($A141,DRG!$A$8:$Z$771,22,FALSE)</f>
        <v>3.9232</v>
      </c>
      <c r="L141" s="134" t="str">
        <f t="shared" si="4"/>
        <v/>
      </c>
      <c r="M141" s="132" t="str">
        <f t="shared" si="5"/>
        <v/>
      </c>
    </row>
    <row r="142" spans="1:13" x14ac:dyDescent="0.2">
      <c r="A142" s="123" t="s">
        <v>1239</v>
      </c>
      <c r="B142" s="124" t="str">
        <f>VLOOKUP($A142,DRG!$A$8:$Z$771,2,FALSE)</f>
        <v>Myeloprolif Disord or Poorly Diff Neopl W Other O.R. Proc W CC/MCC</v>
      </c>
      <c r="C142" s="159">
        <f>VLOOKUP($A142,DRG!$A$8:$Z$771,9,FALSE)</f>
        <v>9</v>
      </c>
      <c r="D142" s="157">
        <f>VLOOKUP($A142,DRG!$A$8:$Z$771,10,FALSE)</f>
        <v>41835.18</v>
      </c>
      <c r="E142" s="157">
        <f>VLOOKUP($A142,DRG!$A$8:$Z$771,11,FALSE)</f>
        <v>20007.05</v>
      </c>
      <c r="F142" s="161">
        <f>VLOOKUP($A142,DRG!$A$8:$Z$771,12,FALSE)</f>
        <v>10.199999999999999</v>
      </c>
      <c r="G142" s="218" t="str">
        <f>VLOOKUP($A142,DRG!$A$8:$Z$771,18,FALSE)</f>
        <v>M</v>
      </c>
      <c r="H142" s="274"/>
      <c r="I142" s="220" t="str">
        <f>VLOOKUP($A142,DRG!$A$8:$Z$771,20,FALSE)</f>
        <v>M</v>
      </c>
      <c r="J142" s="163">
        <f>VLOOKUP($A142,DRG!$A$8:$Z$771,21,FALSE)</f>
        <v>5.3219000000000003</v>
      </c>
      <c r="K142" s="360">
        <f>VLOOKUP($A142,DRG!$A$8:$Z$771,22,FALSE)</f>
        <v>3.9228999999999998</v>
      </c>
      <c r="L142" s="135">
        <f t="shared" si="4"/>
        <v>-1.3990000000000005</v>
      </c>
      <c r="M142" s="133">
        <f t="shared" si="5"/>
        <v>-0.26287604051184732</v>
      </c>
    </row>
    <row r="143" spans="1:13" x14ac:dyDescent="0.2">
      <c r="A143" s="122" t="s">
        <v>335</v>
      </c>
      <c r="B143" s="53" t="str">
        <f>VLOOKUP($A143,DRG!$A$8:$Z$771,2,FALSE)</f>
        <v>Wnd Debrid &amp; Skn Grft Exc Hand, for Musculo-Conn Tiss Dis W MCC</v>
      </c>
      <c r="C143" s="158">
        <f>VLOOKUP($A143,DRG!$A$8:$Z$771,9,FALSE)</f>
        <v>21</v>
      </c>
      <c r="D143" s="156">
        <f>VLOOKUP($A143,DRG!$A$8:$Z$771,10,FALSE)</f>
        <v>66435.61</v>
      </c>
      <c r="E143" s="156">
        <f>VLOOKUP($A143,DRG!$A$8:$Z$771,11,FALSE)</f>
        <v>55470.12</v>
      </c>
      <c r="F143" s="160">
        <f>VLOOKUP($A143,DRG!$A$8:$Z$771,12,FALSE)</f>
        <v>14</v>
      </c>
      <c r="G143" s="217" t="str">
        <f>VLOOKUP($A143,DRG!$A$8:$Z$771,18,FALSE)</f>
        <v>A</v>
      </c>
      <c r="H143" s="274"/>
      <c r="I143" s="219" t="str">
        <f>VLOOKUP($A143,DRG!$A$8:$Z$771,20,FALSE)</f>
        <v>A</v>
      </c>
      <c r="J143" s="162">
        <f>VLOOKUP($A143,DRG!$A$8:$Z$771,21,FALSE)</f>
        <v>4.7542999999999997</v>
      </c>
      <c r="K143" s="359">
        <f>VLOOKUP($A143,DRG!$A$8:$Z$771,22,FALSE)</f>
        <v>3.9150999999999998</v>
      </c>
      <c r="L143" s="134">
        <f t="shared" si="4"/>
        <v>-0.83919999999999995</v>
      </c>
      <c r="M143" s="132">
        <f t="shared" si="5"/>
        <v>-0.17651389268662054</v>
      </c>
    </row>
    <row r="144" spans="1:13" x14ac:dyDescent="0.2">
      <c r="A144" s="122" t="s">
        <v>1311</v>
      </c>
      <c r="B144" s="53" t="str">
        <f>VLOOKUP($A144,DRG!$A$8:$Z$771,2,FALSE)</f>
        <v>Full Thickness Burn W Skin Graft or Inhal Inj W/O CC/MCC</v>
      </c>
      <c r="C144" s="158">
        <f>VLOOKUP($A144,DRG!$A$8:$Z$771,9,FALSE)</f>
        <v>7</v>
      </c>
      <c r="D144" s="156">
        <f>VLOOKUP($A144,DRG!$A$8:$Z$771,10,FALSE)</f>
        <v>57676.9</v>
      </c>
      <c r="E144" s="156">
        <f>VLOOKUP($A144,DRG!$A$8:$Z$771,11,FALSE)</f>
        <v>28979.27</v>
      </c>
      <c r="F144" s="160">
        <f>VLOOKUP($A144,DRG!$A$8:$Z$771,12,FALSE)</f>
        <v>7.5</v>
      </c>
      <c r="G144" s="217" t="str">
        <f>VLOOKUP($A144,DRG!$A$8:$Z$771,18,FALSE)</f>
        <v>M</v>
      </c>
      <c r="H144" s="274"/>
      <c r="I144" s="219" t="str">
        <f>VLOOKUP($A144,DRG!$A$8:$Z$771,20,FALSE)</f>
        <v>M</v>
      </c>
      <c r="J144" s="162">
        <f>VLOOKUP($A144,DRG!$A$8:$Z$771,21,FALSE)</f>
        <v>3.6292</v>
      </c>
      <c r="K144" s="359">
        <f>VLOOKUP($A144,DRG!$A$8:$Z$771,22,FALSE)</f>
        <v>3.9119000000000002</v>
      </c>
      <c r="L144" s="134">
        <f t="shared" si="4"/>
        <v>0.28270000000000017</v>
      </c>
      <c r="M144" s="132">
        <f t="shared" si="5"/>
        <v>7.7895955031411931E-2</v>
      </c>
    </row>
    <row r="145" spans="1:13" x14ac:dyDescent="0.2">
      <c r="A145" s="122" t="s">
        <v>222</v>
      </c>
      <c r="B145" s="53" t="str">
        <f>VLOOKUP($A145,DRG!$A$8:$Z$771,2,FALSE)</f>
        <v>Biliary Tract Proc Except Only Cholecyst W or W/O C.D.E. W CC</v>
      </c>
      <c r="C145" s="158">
        <f>VLOOKUP($A145,DRG!$A$8:$Z$771,9,FALSE)</f>
        <v>7</v>
      </c>
      <c r="D145" s="156">
        <f>VLOOKUP($A145,DRG!$A$8:$Z$771,10,FALSE)</f>
        <v>35471.4</v>
      </c>
      <c r="E145" s="156">
        <f>VLOOKUP($A145,DRG!$A$8:$Z$771,11,FALSE)</f>
        <v>24224.03</v>
      </c>
      <c r="F145" s="160">
        <f>VLOOKUP($A145,DRG!$A$8:$Z$771,12,FALSE)</f>
        <v>7.9</v>
      </c>
      <c r="G145" s="217" t="str">
        <f>VLOOKUP($A145,DRG!$A$8:$Z$771,18,FALSE)</f>
        <v>M</v>
      </c>
      <c r="H145" s="274"/>
      <c r="I145" s="219" t="str">
        <f>VLOOKUP($A145,DRG!$A$8:$Z$771,20,FALSE)</f>
        <v>M</v>
      </c>
      <c r="J145" s="162">
        <f>VLOOKUP($A145,DRG!$A$8:$Z$771,21,FALSE)</f>
        <v>3.4540000000000002</v>
      </c>
      <c r="K145" s="359">
        <f>VLOOKUP($A145,DRG!$A$8:$Z$771,22,FALSE)</f>
        <v>3.9097</v>
      </c>
      <c r="L145" s="134">
        <f t="shared" si="4"/>
        <v>0.45569999999999977</v>
      </c>
      <c r="M145" s="132">
        <f t="shared" si="5"/>
        <v>0.1319339895773016</v>
      </c>
    </row>
    <row r="146" spans="1:13" x14ac:dyDescent="0.2">
      <c r="A146" s="122" t="s">
        <v>430</v>
      </c>
      <c r="B146" s="53" t="str">
        <f>VLOOKUP($A146,DRG!$A$8:$Z$771,2,FALSE)</f>
        <v>Tracheostomy for Face, Mouth &amp; Neck Diagnoses W CC</v>
      </c>
      <c r="C146" s="158">
        <f>VLOOKUP($A146,DRG!$A$8:$Z$771,9,FALSE)</f>
        <v>22</v>
      </c>
      <c r="D146" s="156">
        <f>VLOOKUP($A146,DRG!$A$8:$Z$771,10,FALSE)</f>
        <v>66842.78</v>
      </c>
      <c r="E146" s="156">
        <f>VLOOKUP($A146,DRG!$A$8:$Z$771,11,FALSE)</f>
        <v>41833.629999999997</v>
      </c>
      <c r="F146" s="160">
        <f>VLOOKUP($A146,DRG!$A$8:$Z$771,12,FALSE)</f>
        <v>8.77</v>
      </c>
      <c r="G146" s="217" t="str">
        <f>VLOOKUP($A146,DRG!$A$8:$Z$771,18,FALSE)</f>
        <v>AP</v>
      </c>
      <c r="H146" s="274"/>
      <c r="I146" s="219" t="str">
        <f>VLOOKUP($A146,DRG!$A$8:$Z$771,20,FALSE)</f>
        <v>AT</v>
      </c>
      <c r="J146" s="162">
        <f>VLOOKUP($A146,DRG!$A$8:$Z$771,21,FALSE)</f>
        <v>3.2557</v>
      </c>
      <c r="K146" s="359">
        <f>VLOOKUP($A146,DRG!$A$8:$Z$771,22,FALSE)</f>
        <v>3.9058000000000002</v>
      </c>
      <c r="L146" s="134">
        <f t="shared" si="4"/>
        <v>0.65010000000000012</v>
      </c>
      <c r="M146" s="132">
        <f t="shared" si="5"/>
        <v>0.19968056024818015</v>
      </c>
    </row>
    <row r="147" spans="1:13" x14ac:dyDescent="0.2">
      <c r="A147" s="123" t="s">
        <v>7</v>
      </c>
      <c r="B147" s="124" t="str">
        <f>VLOOKUP($A147,DRG!$A$8:$Z$771,2,FALSE)</f>
        <v>Shoulder, Elbow or Forearm Proc, Exc Major Joint Proc W MCC</v>
      </c>
      <c r="C147" s="159">
        <f>VLOOKUP($A147,DRG!$A$8:$Z$771,9,FALSE)</f>
        <v>9</v>
      </c>
      <c r="D147" s="157">
        <f>VLOOKUP($A147,DRG!$A$8:$Z$771,10,FALSE)</f>
        <v>38444.19</v>
      </c>
      <c r="E147" s="157">
        <f>VLOOKUP($A147,DRG!$A$8:$Z$771,11,FALSE)</f>
        <v>7482.55</v>
      </c>
      <c r="F147" s="161">
        <f>VLOOKUP($A147,DRG!$A$8:$Z$771,12,FALSE)</f>
        <v>5.9</v>
      </c>
      <c r="G147" s="218" t="str">
        <f>VLOOKUP($A147,DRG!$A$8:$Z$771,18,FALSE)</f>
        <v>M</v>
      </c>
      <c r="H147" s="274"/>
      <c r="I147" s="220" t="str">
        <f>VLOOKUP($A147,DRG!$A$8:$Z$771,20,FALSE)</f>
        <v>M</v>
      </c>
      <c r="J147" s="163">
        <f>VLOOKUP($A147,DRG!$A$8:$Z$771,21,FALSE)</f>
        <v>3.5533999999999999</v>
      </c>
      <c r="K147" s="360">
        <f>VLOOKUP($A147,DRG!$A$8:$Z$771,22,FALSE)</f>
        <v>3.8734999999999999</v>
      </c>
      <c r="L147" s="135">
        <f t="shared" si="4"/>
        <v>0.32010000000000005</v>
      </c>
      <c r="M147" s="133">
        <f t="shared" si="5"/>
        <v>9.0082737659706216E-2</v>
      </c>
    </row>
    <row r="148" spans="1:13" x14ac:dyDescent="0.2">
      <c r="A148" s="122" t="s">
        <v>587</v>
      </c>
      <c r="B148" s="53" t="str">
        <f>VLOOKUP($A148,DRG!$A$8:$Z$771,2,FALSE)</f>
        <v>Craniotomy &amp; Endovascular Intracranial Procedures W/O CC/MCC</v>
      </c>
      <c r="C148" s="158">
        <f>VLOOKUP($A148,DRG!$A$8:$Z$771,9,FALSE)</f>
        <v>109</v>
      </c>
      <c r="D148" s="156">
        <f>VLOOKUP($A148,DRG!$A$8:$Z$771,10,FALSE)</f>
        <v>58477.89</v>
      </c>
      <c r="E148" s="156">
        <f>VLOOKUP($A148,DRG!$A$8:$Z$771,11,FALSE)</f>
        <v>27242.81</v>
      </c>
      <c r="F148" s="160">
        <f>VLOOKUP($A148,DRG!$A$8:$Z$771,12,FALSE)</f>
        <v>3.26</v>
      </c>
      <c r="G148" s="217" t="str">
        <f>VLOOKUP($A148,DRG!$A$8:$Z$771,18,FALSE)</f>
        <v>A</v>
      </c>
      <c r="H148" s="274"/>
      <c r="I148" s="219" t="str">
        <f>VLOOKUP($A148,DRG!$A$8:$Z$771,20,FALSE)</f>
        <v>A</v>
      </c>
      <c r="J148" s="162">
        <f>VLOOKUP($A148,DRG!$A$8:$Z$771,21,FALSE)</f>
        <v>3.4537</v>
      </c>
      <c r="K148" s="359">
        <f>VLOOKUP($A148,DRG!$A$8:$Z$771,22,FALSE)</f>
        <v>3.8723000000000001</v>
      </c>
      <c r="L148" s="134">
        <f t="shared" si="4"/>
        <v>0.41860000000000008</v>
      </c>
      <c r="M148" s="132">
        <f t="shared" si="5"/>
        <v>0.12120334713495674</v>
      </c>
    </row>
    <row r="149" spans="1:13" x14ac:dyDescent="0.2">
      <c r="A149" s="122" t="s">
        <v>1231</v>
      </c>
      <c r="B149" s="53" t="str">
        <f>VLOOKUP($A149,DRG!$A$8:$Z$771,2,FALSE)</f>
        <v>Lymphoma &amp; Leukemia W Major O.R. Procedure W CC</v>
      </c>
      <c r="C149" s="158">
        <f>VLOOKUP($A149,DRG!$A$8:$Z$771,9,FALSE)</f>
        <v>13</v>
      </c>
      <c r="D149" s="156">
        <f>VLOOKUP($A149,DRG!$A$8:$Z$771,10,FALSE)</f>
        <v>57621.58</v>
      </c>
      <c r="E149" s="156">
        <f>VLOOKUP($A149,DRG!$A$8:$Z$771,11,FALSE)</f>
        <v>24416.94</v>
      </c>
      <c r="F149" s="160">
        <f>VLOOKUP($A149,DRG!$A$8:$Z$771,12,FALSE)</f>
        <v>8</v>
      </c>
      <c r="G149" s="217" t="str">
        <f>VLOOKUP($A149,DRG!$A$8:$Z$771,18,FALSE)</f>
        <v>A</v>
      </c>
      <c r="H149" s="274"/>
      <c r="I149" s="219" t="str">
        <f>VLOOKUP($A149,DRG!$A$8:$Z$771,20,FALSE)</f>
        <v>A</v>
      </c>
      <c r="J149" s="162">
        <f>VLOOKUP($A149,DRG!$A$8:$Z$771,21,FALSE)</f>
        <v>3.9416000000000002</v>
      </c>
      <c r="K149" s="359">
        <f>VLOOKUP($A149,DRG!$A$8:$Z$771,22,FALSE)</f>
        <v>3.8224999999999998</v>
      </c>
      <c r="L149" s="134">
        <f t="shared" si="4"/>
        <v>-0.11910000000000043</v>
      </c>
      <c r="M149" s="132">
        <f t="shared" si="5"/>
        <v>-3.0216155875786591E-2</v>
      </c>
    </row>
    <row r="150" spans="1:13" x14ac:dyDescent="0.2">
      <c r="A150" s="122" t="s">
        <v>989</v>
      </c>
      <c r="B150" s="53" t="str">
        <f>VLOOKUP($A150,DRG!$A$8:$Z$771,2,FALSE)</f>
        <v>Perc Cardiovasc Proc W Non-Drug-Eluting Stent W MCC or 4+ Ves/Stents</v>
      </c>
      <c r="C150" s="158">
        <f>VLOOKUP($A150,DRG!$A$8:$Z$771,9,FALSE)</f>
        <v>32</v>
      </c>
      <c r="D150" s="156">
        <f>VLOOKUP($A150,DRG!$A$8:$Z$771,10,FALSE)</f>
        <v>57298.65</v>
      </c>
      <c r="E150" s="156">
        <f>VLOOKUP($A150,DRG!$A$8:$Z$771,11,FALSE)</f>
        <v>17453.32</v>
      </c>
      <c r="F150" s="160">
        <f>VLOOKUP($A150,DRG!$A$8:$Z$771,12,FALSE)</f>
        <v>5.13</v>
      </c>
      <c r="G150" s="217" t="str">
        <f>VLOOKUP($A150,DRG!$A$8:$Z$771,18,FALSE)</f>
        <v>A</v>
      </c>
      <c r="H150" s="274"/>
      <c r="I150" s="219" t="str">
        <f>VLOOKUP($A150,DRG!$A$8:$Z$771,20,FALSE)</f>
        <v>A</v>
      </c>
      <c r="J150" s="162">
        <f>VLOOKUP($A150,DRG!$A$8:$Z$771,21,FALSE)</f>
        <v>3.3431999999999999</v>
      </c>
      <c r="K150" s="359">
        <f>VLOOKUP($A150,DRG!$A$8:$Z$771,22,FALSE)</f>
        <v>3.8010999999999999</v>
      </c>
      <c r="L150" s="134">
        <f t="shared" si="4"/>
        <v>0.45789999999999997</v>
      </c>
      <c r="M150" s="132">
        <f t="shared" si="5"/>
        <v>0.13696458482890644</v>
      </c>
    </row>
    <row r="151" spans="1:13" x14ac:dyDescent="0.2">
      <c r="A151" s="122" t="s">
        <v>232</v>
      </c>
      <c r="B151" s="53" t="str">
        <f>VLOOKUP($A151,DRG!$A$8:$Z$771,2,FALSE)</f>
        <v>Cholecystectomy Except by Laparoscope W/O C.D.E. W MCC</v>
      </c>
      <c r="C151" s="158">
        <f>VLOOKUP($A151,DRG!$A$8:$Z$771,9,FALSE)</f>
        <v>17</v>
      </c>
      <c r="D151" s="156">
        <f>VLOOKUP($A151,DRG!$A$8:$Z$771,10,FALSE)</f>
        <v>58221.75</v>
      </c>
      <c r="E151" s="156">
        <f>VLOOKUP($A151,DRG!$A$8:$Z$771,11,FALSE)</f>
        <v>26734.67</v>
      </c>
      <c r="F151" s="160">
        <f>VLOOKUP($A151,DRG!$A$8:$Z$771,12,FALSE)</f>
        <v>10.59</v>
      </c>
      <c r="G151" s="217" t="str">
        <f>VLOOKUP($A151,DRG!$A$8:$Z$771,18,FALSE)</f>
        <v>A</v>
      </c>
      <c r="H151" s="274"/>
      <c r="I151" s="219" t="str">
        <f>VLOOKUP($A151,DRG!$A$8:$Z$771,20,FALSE)</f>
        <v>A</v>
      </c>
      <c r="J151" s="162">
        <f>VLOOKUP($A151,DRG!$A$8:$Z$771,21,FALSE)</f>
        <v>3.2523</v>
      </c>
      <c r="K151" s="359">
        <f>VLOOKUP($A151,DRG!$A$8:$Z$771,22,FALSE)</f>
        <v>3.7974999999999999</v>
      </c>
      <c r="L151" s="134">
        <f t="shared" si="4"/>
        <v>0.54519999999999991</v>
      </c>
      <c r="M151" s="132">
        <f t="shared" si="5"/>
        <v>0.16763521200381265</v>
      </c>
    </row>
    <row r="152" spans="1:13" x14ac:dyDescent="0.2">
      <c r="A152" s="123" t="s">
        <v>1070</v>
      </c>
      <c r="B152" s="124" t="str">
        <f>VLOOKUP($A152,DRG!$A$8:$Z$771,2,FALSE)</f>
        <v>Kidney &amp; Ureter Procedures for Non-Neoplasm W MCC</v>
      </c>
      <c r="C152" s="159">
        <f>VLOOKUP($A152,DRG!$A$8:$Z$771,9,FALSE)</f>
        <v>20</v>
      </c>
      <c r="D152" s="157">
        <f>VLOOKUP($A152,DRG!$A$8:$Z$771,10,FALSE)</f>
        <v>41377.08</v>
      </c>
      <c r="E152" s="157">
        <f>VLOOKUP($A152,DRG!$A$8:$Z$771,11,FALSE)</f>
        <v>21265.040000000001</v>
      </c>
      <c r="F152" s="161">
        <f>VLOOKUP($A152,DRG!$A$8:$Z$771,12,FALSE)</f>
        <v>5.9</v>
      </c>
      <c r="G152" s="218" t="str">
        <f>VLOOKUP($A152,DRG!$A$8:$Z$771,18,FALSE)</f>
        <v>A</v>
      </c>
      <c r="H152" s="274"/>
      <c r="I152" s="220" t="str">
        <f>VLOOKUP($A152,DRG!$A$8:$Z$771,20,FALSE)</f>
        <v>A</v>
      </c>
      <c r="J152" s="163">
        <f>VLOOKUP($A152,DRG!$A$8:$Z$771,21,FALSE)</f>
        <v>2.8929999999999998</v>
      </c>
      <c r="K152" s="360">
        <f>VLOOKUP($A152,DRG!$A$8:$Z$771,22,FALSE)</f>
        <v>3.7953000000000001</v>
      </c>
      <c r="L152" s="135">
        <f t="shared" si="4"/>
        <v>0.90230000000000032</v>
      </c>
      <c r="M152" s="133">
        <f t="shared" si="5"/>
        <v>0.3118907708261322</v>
      </c>
    </row>
    <row r="153" spans="1:13" x14ac:dyDescent="0.2">
      <c r="A153" s="122" t="s">
        <v>1401</v>
      </c>
      <c r="B153" s="53" t="str">
        <f>VLOOKUP($A153,DRG!$A$8:$Z$771,2,FALSE)</f>
        <v>Other Major Cardiovascular Procedures W CC</v>
      </c>
      <c r="C153" s="158">
        <f>VLOOKUP($A153,DRG!$A$8:$Z$771,9,FALSE)</f>
        <v>78</v>
      </c>
      <c r="D153" s="156">
        <f>VLOOKUP($A153,DRG!$A$8:$Z$771,10,FALSE)</f>
        <v>59692.6</v>
      </c>
      <c r="E153" s="156">
        <f>VLOOKUP($A153,DRG!$A$8:$Z$771,11,FALSE)</f>
        <v>34802.39</v>
      </c>
      <c r="F153" s="160">
        <f>VLOOKUP($A153,DRG!$A$8:$Z$771,12,FALSE)</f>
        <v>6.12</v>
      </c>
      <c r="G153" s="217" t="str">
        <f>VLOOKUP($A153,DRG!$A$8:$Z$771,18,FALSE)</f>
        <v>A</v>
      </c>
      <c r="H153" s="274"/>
      <c r="I153" s="219" t="str">
        <f>VLOOKUP($A153,DRG!$A$8:$Z$771,20,FALSE)</f>
        <v/>
      </c>
      <c r="J153" s="162" t="str">
        <f>VLOOKUP($A153,DRG!$A$8:$Z$771,21,FALSE)</f>
        <v/>
      </c>
      <c r="K153" s="359">
        <f>VLOOKUP($A153,DRG!$A$8:$Z$771,22,FALSE)</f>
        <v>3.7841</v>
      </c>
      <c r="L153" s="134" t="str">
        <f t="shared" si="4"/>
        <v/>
      </c>
      <c r="M153" s="132" t="str">
        <f t="shared" si="5"/>
        <v/>
      </c>
    </row>
    <row r="154" spans="1:13" x14ac:dyDescent="0.2">
      <c r="A154" s="122" t="s">
        <v>563</v>
      </c>
      <c r="B154" s="53" t="str">
        <f>VLOOKUP($A154,DRG!$A$8:$Z$771,2,FALSE)</f>
        <v>Major Bladder Procedures W CC</v>
      </c>
      <c r="C154" s="158">
        <f>VLOOKUP($A154,DRG!$A$8:$Z$771,9,FALSE)</f>
        <v>11</v>
      </c>
      <c r="D154" s="156">
        <f>VLOOKUP($A154,DRG!$A$8:$Z$771,10,FALSE)</f>
        <v>46910.77</v>
      </c>
      <c r="E154" s="156">
        <f>VLOOKUP($A154,DRG!$A$8:$Z$771,11,FALSE)</f>
        <v>13718.65</v>
      </c>
      <c r="F154" s="160">
        <f>VLOOKUP($A154,DRG!$A$8:$Z$771,12,FALSE)</f>
        <v>5.64</v>
      </c>
      <c r="G154" s="217" t="str">
        <f>VLOOKUP($A154,DRG!$A$8:$Z$771,18,FALSE)</f>
        <v>AP</v>
      </c>
      <c r="H154" s="274"/>
      <c r="I154" s="219" t="str">
        <f>VLOOKUP($A154,DRG!$A$8:$Z$771,20,FALSE)</f>
        <v>AP</v>
      </c>
      <c r="J154" s="162">
        <f>VLOOKUP($A154,DRG!$A$8:$Z$771,21,FALSE)</f>
        <v>3.6179999999999999</v>
      </c>
      <c r="K154" s="359">
        <f>VLOOKUP($A154,DRG!$A$8:$Z$771,22,FALSE)</f>
        <v>3.7566000000000002</v>
      </c>
      <c r="L154" s="134">
        <f t="shared" si="4"/>
        <v>0.13860000000000028</v>
      </c>
      <c r="M154" s="132">
        <f t="shared" si="5"/>
        <v>3.8308457711442867E-2</v>
      </c>
    </row>
    <row r="155" spans="1:13" x14ac:dyDescent="0.2">
      <c r="A155" s="122" t="s">
        <v>1260</v>
      </c>
      <c r="B155" s="53" t="str">
        <f>VLOOKUP($A155,DRG!$A$8:$Z$771,2,FALSE)</f>
        <v>Postoperative or Post-Traumatic Infections W O.R. Proc W MCC</v>
      </c>
      <c r="C155" s="158">
        <f>VLOOKUP($A155,DRG!$A$8:$Z$771,9,FALSE)</f>
        <v>41</v>
      </c>
      <c r="D155" s="156">
        <f>VLOOKUP($A155,DRG!$A$8:$Z$771,10,FALSE)</f>
        <v>59979.87</v>
      </c>
      <c r="E155" s="156">
        <f>VLOOKUP($A155,DRG!$A$8:$Z$771,11,FALSE)</f>
        <v>33952.5</v>
      </c>
      <c r="F155" s="160">
        <f>VLOOKUP($A155,DRG!$A$8:$Z$771,12,FALSE)</f>
        <v>11.68</v>
      </c>
      <c r="G155" s="217" t="str">
        <f>VLOOKUP($A155,DRG!$A$8:$Z$771,18,FALSE)</f>
        <v>A</v>
      </c>
      <c r="H155" s="274"/>
      <c r="I155" s="219" t="str">
        <f>VLOOKUP($A155,DRG!$A$8:$Z$771,20,FALSE)</f>
        <v>A</v>
      </c>
      <c r="J155" s="162">
        <f>VLOOKUP($A155,DRG!$A$8:$Z$771,21,FALSE)</f>
        <v>3.7250000000000001</v>
      </c>
      <c r="K155" s="359">
        <f>VLOOKUP($A155,DRG!$A$8:$Z$771,22,FALSE)</f>
        <v>3.7534999999999998</v>
      </c>
      <c r="L155" s="134">
        <f t="shared" si="4"/>
        <v>2.8499999999999748E-2</v>
      </c>
      <c r="M155" s="132">
        <f t="shared" si="5"/>
        <v>7.6510067114093283E-3</v>
      </c>
    </row>
    <row r="156" spans="1:13" x14ac:dyDescent="0.2">
      <c r="A156" s="122" t="s">
        <v>947</v>
      </c>
      <c r="B156" s="53" t="str">
        <f>VLOOKUP($A156,DRG!$A$8:$Z$771,2,FALSE)</f>
        <v>Cardiac Defibrillator Implant W/O Cardiac Cath W/O MCC</v>
      </c>
      <c r="C156" s="158">
        <f>VLOOKUP($A156,DRG!$A$8:$Z$771,9,FALSE)</f>
        <v>60</v>
      </c>
      <c r="D156" s="156">
        <f>VLOOKUP($A156,DRG!$A$8:$Z$771,10,FALSE)</f>
        <v>66569.5</v>
      </c>
      <c r="E156" s="156">
        <f>VLOOKUP($A156,DRG!$A$8:$Z$771,11,FALSE)</f>
        <v>22603.26</v>
      </c>
      <c r="F156" s="160">
        <f>VLOOKUP($A156,DRG!$A$8:$Z$771,12,FALSE)</f>
        <v>4.4800000000000004</v>
      </c>
      <c r="G156" s="217" t="str">
        <f>VLOOKUP($A156,DRG!$A$8:$Z$771,18,FALSE)</f>
        <v>AO</v>
      </c>
      <c r="H156" s="274"/>
      <c r="I156" s="219" t="str">
        <f>VLOOKUP($A156,DRG!$A$8:$Z$771,20,FALSE)</f>
        <v>A</v>
      </c>
      <c r="J156" s="162">
        <f>VLOOKUP($A156,DRG!$A$8:$Z$771,21,FALSE)</f>
        <v>4.2981999999999996</v>
      </c>
      <c r="K156" s="359">
        <f>VLOOKUP($A156,DRG!$A$8:$Z$771,22,FALSE)</f>
        <v>3.7418</v>
      </c>
      <c r="L156" s="134">
        <f t="shared" si="4"/>
        <v>-0.55639999999999956</v>
      </c>
      <c r="M156" s="132">
        <f t="shared" si="5"/>
        <v>-0.12944953701549478</v>
      </c>
    </row>
    <row r="157" spans="1:13" x14ac:dyDescent="0.2">
      <c r="A157" s="123" t="s">
        <v>367</v>
      </c>
      <c r="B157" s="124" t="str">
        <f>VLOOKUP($A157,DRG!$A$8:$Z$771,2,FALSE)</f>
        <v>Hip &amp; Femur Procedures Except Major Joint W MCC</v>
      </c>
      <c r="C157" s="159">
        <f>VLOOKUP($A157,DRG!$A$8:$Z$771,9,FALSE)</f>
        <v>46</v>
      </c>
      <c r="D157" s="157">
        <f>VLOOKUP($A157,DRG!$A$8:$Z$771,10,FALSE)</f>
        <v>55727.43</v>
      </c>
      <c r="E157" s="157">
        <f>VLOOKUP($A157,DRG!$A$8:$Z$771,11,FALSE)</f>
        <v>33227.29</v>
      </c>
      <c r="F157" s="161">
        <f>VLOOKUP($A157,DRG!$A$8:$Z$771,12,FALSE)</f>
        <v>8.26</v>
      </c>
      <c r="G157" s="218" t="str">
        <f>VLOOKUP($A157,DRG!$A$8:$Z$771,18,FALSE)</f>
        <v>A</v>
      </c>
      <c r="H157" s="274"/>
      <c r="I157" s="220" t="str">
        <f>VLOOKUP($A157,DRG!$A$8:$Z$771,20,FALSE)</f>
        <v>A</v>
      </c>
      <c r="J157" s="163">
        <f>VLOOKUP($A157,DRG!$A$8:$Z$771,21,FALSE)</f>
        <v>3.5876000000000001</v>
      </c>
      <c r="K157" s="360">
        <f>VLOOKUP($A157,DRG!$A$8:$Z$771,22,FALSE)</f>
        <v>3.6966000000000001</v>
      </c>
      <c r="L157" s="135">
        <f t="shared" si="4"/>
        <v>0.10899999999999999</v>
      </c>
      <c r="M157" s="133">
        <f t="shared" si="5"/>
        <v>3.0382428364366144E-2</v>
      </c>
    </row>
    <row r="158" spans="1:13" x14ac:dyDescent="0.2">
      <c r="A158" s="122" t="s">
        <v>686</v>
      </c>
      <c r="B158" s="53" t="str">
        <f>VLOOKUP($A158,DRG!$A$8:$Z$771,2,FALSE)</f>
        <v>Bacterial &amp; Tuberculous Infections of Nervous System W CC</v>
      </c>
      <c r="C158" s="158">
        <f>VLOOKUP($A158,DRG!$A$8:$Z$771,9,FALSE)</f>
        <v>8</v>
      </c>
      <c r="D158" s="156">
        <f>VLOOKUP($A158,DRG!$A$8:$Z$771,10,FALSE)</f>
        <v>61361.22</v>
      </c>
      <c r="E158" s="156">
        <f>VLOOKUP($A158,DRG!$A$8:$Z$771,11,FALSE)</f>
        <v>21602.69</v>
      </c>
      <c r="F158" s="160">
        <f>VLOOKUP($A158,DRG!$A$8:$Z$771,12,FALSE)</f>
        <v>7.2</v>
      </c>
      <c r="G158" s="217" t="str">
        <f>VLOOKUP($A158,DRG!$A$8:$Z$771,18,FALSE)</f>
        <v>M</v>
      </c>
      <c r="H158" s="274"/>
      <c r="I158" s="219" t="str">
        <f>VLOOKUP($A158,DRG!$A$8:$Z$771,20,FALSE)</f>
        <v>MP</v>
      </c>
      <c r="J158" s="162">
        <f>VLOOKUP($A158,DRG!$A$8:$Z$771,21,FALSE)</f>
        <v>2.3496999999999999</v>
      </c>
      <c r="K158" s="359">
        <f>VLOOKUP($A158,DRG!$A$8:$Z$771,22,FALSE)</f>
        <v>3.6930000000000001</v>
      </c>
      <c r="L158" s="134">
        <f t="shared" si="4"/>
        <v>1.3433000000000002</v>
      </c>
      <c r="M158" s="132">
        <f t="shared" si="5"/>
        <v>0.57169000297910377</v>
      </c>
    </row>
    <row r="159" spans="1:13" x14ac:dyDescent="0.2">
      <c r="A159" s="122" t="s">
        <v>1242</v>
      </c>
      <c r="B159" s="53" t="str">
        <f>VLOOKUP($A159,DRG!$A$8:$Z$771,2,FALSE)</f>
        <v>Acute Leukemia W/O Major O.R. Procedure W CC</v>
      </c>
      <c r="C159" s="158">
        <f>VLOOKUP($A159,DRG!$A$8:$Z$771,9,FALSE)</f>
        <v>14</v>
      </c>
      <c r="D159" s="156">
        <f>VLOOKUP($A159,DRG!$A$8:$Z$771,10,FALSE)</f>
        <v>66673.23</v>
      </c>
      <c r="E159" s="156">
        <f>VLOOKUP($A159,DRG!$A$8:$Z$771,11,FALSE)</f>
        <v>71705.149999999994</v>
      </c>
      <c r="F159" s="160">
        <f>VLOOKUP($A159,DRG!$A$8:$Z$771,12,FALSE)</f>
        <v>11.93</v>
      </c>
      <c r="G159" s="217" t="str">
        <f>VLOOKUP($A159,DRG!$A$8:$Z$771,18,FALSE)</f>
        <v>A</v>
      </c>
      <c r="H159" s="274"/>
      <c r="I159" s="219" t="str">
        <f>VLOOKUP($A159,DRG!$A$8:$Z$771,20,FALSE)</f>
        <v>A</v>
      </c>
      <c r="J159" s="162">
        <f>VLOOKUP($A159,DRG!$A$8:$Z$771,21,FALSE)</f>
        <v>2.2793000000000001</v>
      </c>
      <c r="K159" s="359">
        <f>VLOOKUP($A159,DRG!$A$8:$Z$771,22,FALSE)</f>
        <v>3.6833</v>
      </c>
      <c r="L159" s="134">
        <f t="shared" si="4"/>
        <v>1.4039999999999999</v>
      </c>
      <c r="M159" s="132">
        <f t="shared" si="5"/>
        <v>0.61597858991795718</v>
      </c>
    </row>
    <row r="160" spans="1:13" x14ac:dyDescent="0.2">
      <c r="A160" s="122" t="s">
        <v>1318</v>
      </c>
      <c r="B160" s="53" t="str">
        <f>VLOOKUP($A160,DRG!$A$8:$Z$771,2,FALSE)</f>
        <v>O.R. Proc W Diagnoses of Other Contact W Health Services W CC</v>
      </c>
      <c r="C160" s="158">
        <f>VLOOKUP($A160,DRG!$A$8:$Z$771,9,FALSE)</f>
        <v>46</v>
      </c>
      <c r="D160" s="156">
        <f>VLOOKUP($A160,DRG!$A$8:$Z$771,10,FALSE)</f>
        <v>56877.06</v>
      </c>
      <c r="E160" s="156">
        <f>VLOOKUP($A160,DRG!$A$8:$Z$771,11,FALSE)</f>
        <v>31609.32</v>
      </c>
      <c r="F160" s="160">
        <f>VLOOKUP($A160,DRG!$A$8:$Z$771,12,FALSE)</f>
        <v>14.89</v>
      </c>
      <c r="G160" s="217" t="str">
        <f>VLOOKUP($A160,DRG!$A$8:$Z$771,18,FALSE)</f>
        <v>A</v>
      </c>
      <c r="H160" s="274"/>
      <c r="I160" s="219" t="str">
        <f>VLOOKUP($A160,DRG!$A$8:$Z$771,20,FALSE)</f>
        <v>A</v>
      </c>
      <c r="J160" s="162">
        <f>VLOOKUP($A160,DRG!$A$8:$Z$771,21,FALSE)</f>
        <v>3.8477000000000001</v>
      </c>
      <c r="K160" s="359">
        <f>VLOOKUP($A160,DRG!$A$8:$Z$771,22,FALSE)</f>
        <v>3.6741000000000001</v>
      </c>
      <c r="L160" s="134">
        <f t="shared" si="4"/>
        <v>-0.17359999999999998</v>
      </c>
      <c r="M160" s="132">
        <f t="shared" si="5"/>
        <v>-4.511786261922706E-2</v>
      </c>
    </row>
    <row r="161" spans="1:13" x14ac:dyDescent="0.2">
      <c r="A161" s="122" t="s">
        <v>1495</v>
      </c>
      <c r="B161" s="53" t="str">
        <f>VLOOKUP($A161,DRG!$A$8:$Z$771,2,FALSE)</f>
        <v>Peritoneal Adhesiolysis W MCC</v>
      </c>
      <c r="C161" s="158">
        <f>VLOOKUP($A161,DRG!$A$8:$Z$771,9,FALSE)</f>
        <v>24</v>
      </c>
      <c r="D161" s="156">
        <f>VLOOKUP($A161,DRG!$A$8:$Z$771,10,FALSE)</f>
        <v>55173.65</v>
      </c>
      <c r="E161" s="156">
        <f>VLOOKUP($A161,DRG!$A$8:$Z$771,11,FALSE)</f>
        <v>22477.14</v>
      </c>
      <c r="F161" s="160">
        <f>VLOOKUP($A161,DRG!$A$8:$Z$771,12,FALSE)</f>
        <v>11.21</v>
      </c>
      <c r="G161" s="217" t="str">
        <f>VLOOKUP($A161,DRG!$A$8:$Z$771,18,FALSE)</f>
        <v>A</v>
      </c>
      <c r="H161" s="274"/>
      <c r="I161" s="219" t="str">
        <f>VLOOKUP($A161,DRG!$A$8:$Z$771,20,FALSE)</f>
        <v>A</v>
      </c>
      <c r="J161" s="162">
        <f>VLOOKUP($A161,DRG!$A$8:$Z$771,21,FALSE)</f>
        <v>4.5720999999999998</v>
      </c>
      <c r="K161" s="359">
        <f>VLOOKUP($A161,DRG!$A$8:$Z$771,22,FALSE)</f>
        <v>3.66</v>
      </c>
      <c r="L161" s="134">
        <f t="shared" si="4"/>
        <v>-0.91209999999999969</v>
      </c>
      <c r="M161" s="132">
        <f t="shared" si="5"/>
        <v>-0.19949257452811611</v>
      </c>
    </row>
    <row r="162" spans="1:13" x14ac:dyDescent="0.2">
      <c r="A162" s="123" t="s">
        <v>252</v>
      </c>
      <c r="B162" s="124" t="str">
        <f>VLOOKUP($A162,DRG!$A$8:$Z$771,2,FALSE)</f>
        <v>Other Hepatobiliary or Pancreas O.R. Procedures W CC</v>
      </c>
      <c r="C162" s="159">
        <f>VLOOKUP($A162,DRG!$A$8:$Z$771,9,FALSE)</f>
        <v>5</v>
      </c>
      <c r="D162" s="157">
        <f>VLOOKUP($A162,DRG!$A$8:$Z$771,10,FALSE)</f>
        <v>36462.31</v>
      </c>
      <c r="E162" s="157">
        <f>VLOOKUP($A162,DRG!$A$8:$Z$771,11,FALSE)</f>
        <v>36495.620000000003</v>
      </c>
      <c r="F162" s="161">
        <f>VLOOKUP($A162,DRG!$A$8:$Z$771,12,FALSE)</f>
        <v>8</v>
      </c>
      <c r="G162" s="218" t="str">
        <f>VLOOKUP($A162,DRG!$A$8:$Z$771,18,FALSE)</f>
        <v>M</v>
      </c>
      <c r="H162" s="274"/>
      <c r="I162" s="220" t="str">
        <f>VLOOKUP($A162,DRG!$A$8:$Z$771,20,FALSE)</f>
        <v>M</v>
      </c>
      <c r="J162" s="163">
        <f>VLOOKUP($A162,DRG!$A$8:$Z$771,21,FALSE)</f>
        <v>3.5746000000000002</v>
      </c>
      <c r="K162" s="360">
        <f>VLOOKUP($A162,DRG!$A$8:$Z$771,22,FALSE)</f>
        <v>3.6560000000000001</v>
      </c>
      <c r="L162" s="135">
        <f t="shared" si="4"/>
        <v>8.1399999999999917E-2</v>
      </c>
      <c r="M162" s="133">
        <f t="shared" si="5"/>
        <v>2.2771778660549406E-2</v>
      </c>
    </row>
    <row r="163" spans="1:13" x14ac:dyDescent="0.2">
      <c r="A163" s="122" t="s">
        <v>603</v>
      </c>
      <c r="B163" s="53" t="str">
        <f>VLOOKUP($A163,DRG!$A$8:$Z$771,2,FALSE)</f>
        <v>Carotid Artery Stent Procedure W CC</v>
      </c>
      <c r="C163" s="158">
        <f>VLOOKUP($A163,DRG!$A$8:$Z$771,9,FALSE)</f>
        <v>4</v>
      </c>
      <c r="D163" s="156">
        <f>VLOOKUP($A163,DRG!$A$8:$Z$771,10,FALSE)</f>
        <v>37699.800000000003</v>
      </c>
      <c r="E163" s="156">
        <f>VLOOKUP($A163,DRG!$A$8:$Z$771,11,FALSE)</f>
        <v>20627.29</v>
      </c>
      <c r="F163" s="160">
        <f>VLOOKUP($A163,DRG!$A$8:$Z$771,12,FALSE)</f>
        <v>3.2</v>
      </c>
      <c r="G163" s="217" t="str">
        <f>VLOOKUP($A163,DRG!$A$8:$Z$771,18,FALSE)</f>
        <v>M</v>
      </c>
      <c r="H163" s="274"/>
      <c r="I163" s="219" t="str">
        <f>VLOOKUP($A163,DRG!$A$8:$Z$771,20,FALSE)</f>
        <v>M</v>
      </c>
      <c r="J163" s="162">
        <f>VLOOKUP($A163,DRG!$A$8:$Z$771,21,FALSE)</f>
        <v>3.4371999999999998</v>
      </c>
      <c r="K163" s="359">
        <f>VLOOKUP($A163,DRG!$A$8:$Z$771,22,FALSE)</f>
        <v>3.6558999999999999</v>
      </c>
      <c r="L163" s="134">
        <f t="shared" si="4"/>
        <v>0.21870000000000012</v>
      </c>
      <c r="M163" s="132">
        <f t="shared" si="5"/>
        <v>6.3627371116024706E-2</v>
      </c>
    </row>
    <row r="164" spans="1:13" x14ac:dyDescent="0.2">
      <c r="A164" s="122" t="s">
        <v>1359</v>
      </c>
      <c r="B164" s="53" t="str">
        <f>VLOOKUP($A164,DRG!$A$8:$Z$771,2,FALSE)</f>
        <v>Perc Cardiovasc Proc W/O Coronary Artery Stent W MCC</v>
      </c>
      <c r="C164" s="158">
        <f>VLOOKUP($A164,DRG!$A$8:$Z$771,9,FALSE)</f>
        <v>13</v>
      </c>
      <c r="D164" s="156">
        <f>VLOOKUP($A164,DRG!$A$8:$Z$771,10,FALSE)</f>
        <v>54286.44</v>
      </c>
      <c r="E164" s="156">
        <f>VLOOKUP($A164,DRG!$A$8:$Z$771,11,FALSE)</f>
        <v>28428.18</v>
      </c>
      <c r="F164" s="160">
        <f>VLOOKUP($A164,DRG!$A$8:$Z$771,12,FALSE)</f>
        <v>6.69</v>
      </c>
      <c r="G164" s="217" t="str">
        <f>VLOOKUP($A164,DRG!$A$8:$Z$771,18,FALSE)</f>
        <v>A</v>
      </c>
      <c r="H164" s="274"/>
      <c r="I164" s="219" t="str">
        <f>VLOOKUP($A164,DRG!$A$8:$Z$771,20,FALSE)</f>
        <v>A</v>
      </c>
      <c r="J164" s="162">
        <f>VLOOKUP($A164,DRG!$A$8:$Z$771,21,FALSE)</f>
        <v>3.9702000000000002</v>
      </c>
      <c r="K164" s="359">
        <f>VLOOKUP($A164,DRG!$A$8:$Z$771,22,FALSE)</f>
        <v>3.6012</v>
      </c>
      <c r="L164" s="134">
        <f t="shared" si="4"/>
        <v>-0.36900000000000022</v>
      </c>
      <c r="M164" s="132">
        <f t="shared" si="5"/>
        <v>-9.2942421036723635E-2</v>
      </c>
    </row>
    <row r="165" spans="1:13" x14ac:dyDescent="0.2">
      <c r="A165" s="122" t="s">
        <v>1539</v>
      </c>
      <c r="B165" s="53" t="str">
        <f>VLOOKUP($A165,DRG!$A$8:$Z$771,2,FALSE)</f>
        <v>Foot Procedures W MCC</v>
      </c>
      <c r="C165" s="158">
        <f>VLOOKUP($A165,DRG!$A$8:$Z$771,9,FALSE)</f>
        <v>7</v>
      </c>
      <c r="D165" s="156">
        <f>VLOOKUP($A165,DRG!$A$8:$Z$771,10,FALSE)</f>
        <v>28569.5</v>
      </c>
      <c r="E165" s="156">
        <f>VLOOKUP($A165,DRG!$A$8:$Z$771,11,FALSE)</f>
        <v>19677.39</v>
      </c>
      <c r="F165" s="160">
        <f>VLOOKUP($A165,DRG!$A$8:$Z$771,12,FALSE)</f>
        <v>8.1</v>
      </c>
      <c r="G165" s="217" t="str">
        <f>VLOOKUP($A165,DRG!$A$8:$Z$771,18,FALSE)</f>
        <v>M</v>
      </c>
      <c r="H165" s="274"/>
      <c r="I165" s="219" t="str">
        <f>VLOOKUP($A165,DRG!$A$8:$Z$771,20,FALSE)</f>
        <v>M</v>
      </c>
      <c r="J165" s="162">
        <f>VLOOKUP($A165,DRG!$A$8:$Z$771,21,FALSE)</f>
        <v>3.6282999999999999</v>
      </c>
      <c r="K165" s="359">
        <f>VLOOKUP($A165,DRG!$A$8:$Z$771,22,FALSE)</f>
        <v>3.5973000000000002</v>
      </c>
      <c r="L165" s="134">
        <f t="shared" si="4"/>
        <v>-3.0999999999999694E-2</v>
      </c>
      <c r="M165" s="132">
        <f t="shared" si="5"/>
        <v>-8.543946200699969E-3</v>
      </c>
    </row>
    <row r="166" spans="1:13" x14ac:dyDescent="0.2">
      <c r="A166" s="122" t="s">
        <v>1331</v>
      </c>
      <c r="B166" s="53" t="str">
        <f>VLOOKUP($A166,DRG!$A$8:$Z$771,2,FALSE)</f>
        <v>Other O.R. Procedures for Multiple Significant Trauma W/O CC/MCC</v>
      </c>
      <c r="C166" s="158">
        <f>VLOOKUP($A166,DRG!$A$8:$Z$771,9,FALSE)</f>
        <v>9</v>
      </c>
      <c r="D166" s="156">
        <f>VLOOKUP($A166,DRG!$A$8:$Z$771,10,FALSE)</f>
        <v>47777.440000000002</v>
      </c>
      <c r="E166" s="156">
        <f>VLOOKUP($A166,DRG!$A$8:$Z$771,11,FALSE)</f>
        <v>15776.17</v>
      </c>
      <c r="F166" s="160">
        <f>VLOOKUP($A166,DRG!$A$8:$Z$771,12,FALSE)</f>
        <v>4.8</v>
      </c>
      <c r="G166" s="217" t="str">
        <f>VLOOKUP($A166,DRG!$A$8:$Z$771,18,FALSE)</f>
        <v>M</v>
      </c>
      <c r="H166" s="274"/>
      <c r="I166" s="219" t="str">
        <f>VLOOKUP($A166,DRG!$A$8:$Z$771,20,FALSE)</f>
        <v>M</v>
      </c>
      <c r="J166" s="162">
        <f>VLOOKUP($A166,DRG!$A$8:$Z$771,21,FALSE)</f>
        <v>3.9561999999999999</v>
      </c>
      <c r="K166" s="359">
        <f>VLOOKUP($A166,DRG!$A$8:$Z$771,22,FALSE)</f>
        <v>3.4428000000000001</v>
      </c>
      <c r="L166" s="134">
        <f t="shared" si="4"/>
        <v>-0.51339999999999986</v>
      </c>
      <c r="M166" s="132">
        <f t="shared" si="5"/>
        <v>-0.12977099236641218</v>
      </c>
    </row>
    <row r="167" spans="1:13" x14ac:dyDescent="0.2">
      <c r="A167" s="123" t="s">
        <v>1507</v>
      </c>
      <c r="B167" s="124" t="str">
        <f>VLOOKUP($A167,DRG!$A$8:$Z$771,2,FALSE)</f>
        <v>Appendectomy W/O Complicated Principal Diag W MCC</v>
      </c>
      <c r="C167" s="159">
        <f>VLOOKUP($A167,DRG!$A$8:$Z$771,9,FALSE)</f>
        <v>8</v>
      </c>
      <c r="D167" s="157">
        <f>VLOOKUP($A167,DRG!$A$8:$Z$771,10,FALSE)</f>
        <v>49098.15</v>
      </c>
      <c r="E167" s="157">
        <f>VLOOKUP($A167,DRG!$A$8:$Z$771,11,FALSE)</f>
        <v>27985.72</v>
      </c>
      <c r="F167" s="161">
        <f>VLOOKUP($A167,DRG!$A$8:$Z$771,12,FALSE)</f>
        <v>6.2</v>
      </c>
      <c r="G167" s="218" t="str">
        <f>VLOOKUP($A167,DRG!$A$8:$Z$771,18,FALSE)</f>
        <v>M</v>
      </c>
      <c r="H167" s="274"/>
      <c r="I167" s="220" t="str">
        <f>VLOOKUP($A167,DRG!$A$8:$Z$771,20,FALSE)</f>
        <v>M</v>
      </c>
      <c r="J167" s="163">
        <f>VLOOKUP($A167,DRG!$A$8:$Z$771,21,FALSE)</f>
        <v>3.5543</v>
      </c>
      <c r="K167" s="360">
        <f>VLOOKUP($A167,DRG!$A$8:$Z$771,22,FALSE)</f>
        <v>3.4140999999999999</v>
      </c>
      <c r="L167" s="135">
        <f t="shared" si="4"/>
        <v>-0.1402000000000001</v>
      </c>
      <c r="M167" s="133">
        <f t="shared" si="5"/>
        <v>-3.9445179078862254E-2</v>
      </c>
    </row>
    <row r="168" spans="1:13" x14ac:dyDescent="0.2">
      <c r="A168" s="122" t="s">
        <v>333</v>
      </c>
      <c r="B168" s="53" t="str">
        <f>VLOOKUP($A168,DRG!$A$8:$Z$771,2,FALSE)</f>
        <v>Bilateral or Multiple Major Joint Procs of Lower Extremity W/O MCC</v>
      </c>
      <c r="C168" s="158">
        <f>VLOOKUP($A168,DRG!$A$8:$Z$771,9,FALSE)</f>
        <v>34</v>
      </c>
      <c r="D168" s="156">
        <f>VLOOKUP($A168,DRG!$A$8:$Z$771,10,FALSE)</f>
        <v>51170.81</v>
      </c>
      <c r="E168" s="156">
        <f>VLOOKUP($A168,DRG!$A$8:$Z$771,11,FALSE)</f>
        <v>13069.82</v>
      </c>
      <c r="F168" s="160">
        <f>VLOOKUP($A168,DRG!$A$8:$Z$771,12,FALSE)</f>
        <v>3.12</v>
      </c>
      <c r="G168" s="217" t="str">
        <f>VLOOKUP($A168,DRG!$A$8:$Z$771,18,FALSE)</f>
        <v>A</v>
      </c>
      <c r="H168" s="274"/>
      <c r="I168" s="219" t="str">
        <f>VLOOKUP($A168,DRG!$A$8:$Z$771,20,FALSE)</f>
        <v>A</v>
      </c>
      <c r="J168" s="162">
        <f>VLOOKUP($A168,DRG!$A$8:$Z$771,21,FALSE)</f>
        <v>3.3126000000000002</v>
      </c>
      <c r="K168" s="359">
        <f>VLOOKUP($A168,DRG!$A$8:$Z$771,22,FALSE)</f>
        <v>3.3944999999999999</v>
      </c>
      <c r="L168" s="134">
        <f t="shared" si="4"/>
        <v>8.189999999999964E-2</v>
      </c>
      <c r="M168" s="132">
        <f t="shared" si="5"/>
        <v>2.4723781923564461E-2</v>
      </c>
    </row>
    <row r="169" spans="1:13" x14ac:dyDescent="0.2">
      <c r="A169" s="122" t="s">
        <v>1185</v>
      </c>
      <c r="B169" s="53" t="str">
        <f>VLOOKUP($A169,DRG!$A$8:$Z$771,2,FALSE)</f>
        <v>Other Female Reproductive System O.R. Procedures W CC/MCC</v>
      </c>
      <c r="C169" s="158">
        <f>VLOOKUP($A169,DRG!$A$8:$Z$771,9,FALSE)</f>
        <v>12</v>
      </c>
      <c r="D169" s="156">
        <f>VLOOKUP($A169,DRG!$A$8:$Z$771,10,FALSE)</f>
        <v>51154.49</v>
      </c>
      <c r="E169" s="156">
        <f>VLOOKUP($A169,DRG!$A$8:$Z$771,11,FALSE)</f>
        <v>39424.67</v>
      </c>
      <c r="F169" s="160">
        <f>VLOOKUP($A169,DRG!$A$8:$Z$771,12,FALSE)</f>
        <v>6.75</v>
      </c>
      <c r="G169" s="217" t="str">
        <f>VLOOKUP($A169,DRG!$A$8:$Z$771,18,FALSE)</f>
        <v>A</v>
      </c>
      <c r="H169" s="274"/>
      <c r="I169" s="219" t="str">
        <f>VLOOKUP($A169,DRG!$A$8:$Z$771,20,FALSE)</f>
        <v>A</v>
      </c>
      <c r="J169" s="162">
        <f>VLOOKUP($A169,DRG!$A$8:$Z$771,21,FALSE)</f>
        <v>3.0489000000000002</v>
      </c>
      <c r="K169" s="359">
        <f>VLOOKUP($A169,DRG!$A$8:$Z$771,22,FALSE)</f>
        <v>3.3934000000000002</v>
      </c>
      <c r="L169" s="134">
        <f t="shared" si="4"/>
        <v>0.34450000000000003</v>
      </c>
      <c r="M169" s="132">
        <f t="shared" si="5"/>
        <v>0.11299157073042737</v>
      </c>
    </row>
    <row r="170" spans="1:13" x14ac:dyDescent="0.2">
      <c r="A170" s="122" t="s">
        <v>1491</v>
      </c>
      <c r="B170" s="53" t="str">
        <f>VLOOKUP($A170,DRG!$A$8:$Z$771,2,FALSE)</f>
        <v>Rectal Resection W CC</v>
      </c>
      <c r="C170" s="158">
        <f>VLOOKUP($A170,DRG!$A$8:$Z$771,9,FALSE)</f>
        <v>24</v>
      </c>
      <c r="D170" s="156">
        <f>VLOOKUP($A170,DRG!$A$8:$Z$771,10,FALSE)</f>
        <v>50761.82</v>
      </c>
      <c r="E170" s="156">
        <f>VLOOKUP($A170,DRG!$A$8:$Z$771,11,FALSE)</f>
        <v>14193.41</v>
      </c>
      <c r="F170" s="160">
        <f>VLOOKUP($A170,DRG!$A$8:$Z$771,12,FALSE)</f>
        <v>8.0399999999999991</v>
      </c>
      <c r="G170" s="217" t="str">
        <f>VLOOKUP($A170,DRG!$A$8:$Z$771,18,FALSE)</f>
        <v>A</v>
      </c>
      <c r="H170" s="274"/>
      <c r="I170" s="219" t="str">
        <f>VLOOKUP($A170,DRG!$A$8:$Z$771,20,FALSE)</f>
        <v>A</v>
      </c>
      <c r="J170" s="162">
        <f>VLOOKUP($A170,DRG!$A$8:$Z$771,21,FALSE)</f>
        <v>2.8761000000000001</v>
      </c>
      <c r="K170" s="359">
        <f>VLOOKUP($A170,DRG!$A$8:$Z$771,22,FALSE)</f>
        <v>3.3673999999999999</v>
      </c>
      <c r="L170" s="134">
        <f t="shared" si="4"/>
        <v>0.49129999999999985</v>
      </c>
      <c r="M170" s="132">
        <f t="shared" si="5"/>
        <v>0.17082159869267405</v>
      </c>
    </row>
    <row r="171" spans="1:13" x14ac:dyDescent="0.2">
      <c r="A171" s="122" t="s">
        <v>353</v>
      </c>
      <c r="B171" s="53" t="str">
        <f>VLOOKUP($A171,DRG!$A$8:$Z$771,2,FALSE)</f>
        <v>Cervical Spinal Fusion W CC</v>
      </c>
      <c r="C171" s="158">
        <f>VLOOKUP($A171,DRG!$A$8:$Z$771,9,FALSE)</f>
        <v>81</v>
      </c>
      <c r="D171" s="156">
        <f>VLOOKUP($A171,DRG!$A$8:$Z$771,10,FALSE)</f>
        <v>50729.14</v>
      </c>
      <c r="E171" s="156">
        <f>VLOOKUP($A171,DRG!$A$8:$Z$771,11,FALSE)</f>
        <v>26392.77</v>
      </c>
      <c r="F171" s="160">
        <f>VLOOKUP($A171,DRG!$A$8:$Z$771,12,FALSE)</f>
        <v>3.27</v>
      </c>
      <c r="G171" s="217" t="str">
        <f>VLOOKUP($A171,DRG!$A$8:$Z$771,18,FALSE)</f>
        <v>A</v>
      </c>
      <c r="H171" s="274"/>
      <c r="I171" s="219" t="str">
        <f>VLOOKUP($A171,DRG!$A$8:$Z$771,20,FALSE)</f>
        <v>A</v>
      </c>
      <c r="J171" s="162">
        <f>VLOOKUP($A171,DRG!$A$8:$Z$771,21,FALSE)</f>
        <v>3.3812000000000002</v>
      </c>
      <c r="K171" s="359">
        <f>VLOOKUP($A171,DRG!$A$8:$Z$771,22,FALSE)</f>
        <v>3.3652000000000002</v>
      </c>
      <c r="L171" s="134">
        <f t="shared" si="4"/>
        <v>-1.6000000000000014E-2</v>
      </c>
      <c r="M171" s="132">
        <f t="shared" si="5"/>
        <v>-4.7320477936827199E-3</v>
      </c>
    </row>
    <row r="172" spans="1:13" x14ac:dyDescent="0.2">
      <c r="A172" s="123" t="s">
        <v>549</v>
      </c>
      <c r="B172" s="124" t="str">
        <f>VLOOKUP($A172,DRG!$A$8:$Z$771,2,FALSE)</f>
        <v>Other Endocrine, Nutrit &amp; Metab O.R. Proc W MCC</v>
      </c>
      <c r="C172" s="159">
        <f>VLOOKUP($A172,DRG!$A$8:$Z$771,9,FALSE)</f>
        <v>11</v>
      </c>
      <c r="D172" s="157">
        <f>VLOOKUP($A172,DRG!$A$8:$Z$771,10,FALSE)</f>
        <v>68319.199999999997</v>
      </c>
      <c r="E172" s="157">
        <f>VLOOKUP($A172,DRG!$A$8:$Z$771,11,FALSE)</f>
        <v>60849.46</v>
      </c>
      <c r="F172" s="161">
        <f>VLOOKUP($A172,DRG!$A$8:$Z$771,12,FALSE)</f>
        <v>13.73</v>
      </c>
      <c r="G172" s="218" t="str">
        <f>VLOOKUP($A172,DRG!$A$8:$Z$771,18,FALSE)</f>
        <v>A</v>
      </c>
      <c r="H172" s="274"/>
      <c r="I172" s="220" t="str">
        <f>VLOOKUP($A172,DRG!$A$8:$Z$771,20,FALSE)</f>
        <v>AO</v>
      </c>
      <c r="J172" s="163">
        <f>VLOOKUP($A172,DRG!$A$8:$Z$771,21,FALSE)</f>
        <v>3.2940999999999998</v>
      </c>
      <c r="K172" s="360">
        <f>VLOOKUP($A172,DRG!$A$8:$Z$771,22,FALSE)</f>
        <v>3.3552</v>
      </c>
      <c r="L172" s="135">
        <f t="shared" si="4"/>
        <v>6.1100000000000154E-2</v>
      </c>
      <c r="M172" s="133">
        <f t="shared" si="5"/>
        <v>1.8548313651680325E-2</v>
      </c>
    </row>
    <row r="173" spans="1:13" x14ac:dyDescent="0.2">
      <c r="A173" s="214" t="s">
        <v>337</v>
      </c>
      <c r="B173" s="53" t="str">
        <f>VLOOKUP($A173,DRG!$A$8:$Z$771,2,FALSE)</f>
        <v>Wnd Debrid &amp; Skn Grft Exc Hand, for Musculo-Conn Tiss Dis W CC</v>
      </c>
      <c r="C173" s="158">
        <f>VLOOKUP($A173,DRG!$A$8:$Z$771,9,FALSE)</f>
        <v>78</v>
      </c>
      <c r="D173" s="156">
        <f>VLOOKUP($A173,DRG!$A$8:$Z$771,10,FALSE)</f>
        <v>50335.3</v>
      </c>
      <c r="E173" s="156">
        <f>VLOOKUP($A173,DRG!$A$8:$Z$771,11,FALSE)</f>
        <v>33742.69</v>
      </c>
      <c r="F173" s="160">
        <f>VLOOKUP($A173,DRG!$A$8:$Z$771,12,FALSE)</f>
        <v>8.9499999999999993</v>
      </c>
      <c r="G173" s="217" t="str">
        <f>VLOOKUP($A173,DRG!$A$8:$Z$771,18,FALSE)</f>
        <v>A</v>
      </c>
      <c r="H173" s="274"/>
      <c r="I173" s="219" t="str">
        <f>VLOOKUP($A173,DRG!$A$8:$Z$771,20,FALSE)</f>
        <v>A</v>
      </c>
      <c r="J173" s="162">
        <f>VLOOKUP($A173,DRG!$A$8:$Z$771,21,FALSE)</f>
        <v>3.1278000000000001</v>
      </c>
      <c r="K173" s="359">
        <f>VLOOKUP($A173,DRG!$A$8:$Z$771,22,FALSE)</f>
        <v>3.3391000000000002</v>
      </c>
      <c r="L173" s="134">
        <f t="shared" si="4"/>
        <v>0.21130000000000004</v>
      </c>
      <c r="M173" s="132">
        <f t="shared" si="5"/>
        <v>6.7555470298612461E-2</v>
      </c>
    </row>
    <row r="174" spans="1:13" x14ac:dyDescent="0.2">
      <c r="A174" s="122" t="s">
        <v>1347</v>
      </c>
      <c r="B174" s="53" t="str">
        <f>VLOOKUP($A174,DRG!$A$8:$Z$771,2,FALSE)</f>
        <v>Non-Extensive O.R. Proc Unrelated to Principal Diagnosis W MCC</v>
      </c>
      <c r="C174" s="158">
        <f>VLOOKUP($A174,DRG!$A$8:$Z$771,9,FALSE)</f>
        <v>30</v>
      </c>
      <c r="D174" s="156">
        <f>VLOOKUP($A174,DRG!$A$8:$Z$771,10,FALSE)</f>
        <v>50294.65</v>
      </c>
      <c r="E174" s="156">
        <f>VLOOKUP($A174,DRG!$A$8:$Z$771,11,FALSE)</f>
        <v>29776.86</v>
      </c>
      <c r="F174" s="160">
        <f>VLOOKUP($A174,DRG!$A$8:$Z$771,12,FALSE)</f>
        <v>10.33</v>
      </c>
      <c r="G174" s="217" t="str">
        <f>VLOOKUP($A174,DRG!$A$8:$Z$771,18,FALSE)</f>
        <v>A</v>
      </c>
      <c r="H174" s="274"/>
      <c r="I174" s="219" t="str">
        <f>VLOOKUP($A174,DRG!$A$8:$Z$771,20,FALSE)</f>
        <v>A</v>
      </c>
      <c r="J174" s="162">
        <f>VLOOKUP($A174,DRG!$A$8:$Z$771,21,FALSE)</f>
        <v>2.8298999999999999</v>
      </c>
      <c r="K174" s="359">
        <f>VLOOKUP($A174,DRG!$A$8:$Z$771,22,FALSE)</f>
        <v>3.3361999999999998</v>
      </c>
      <c r="L174" s="134">
        <f t="shared" si="4"/>
        <v>0.50629999999999997</v>
      </c>
      <c r="M174" s="132">
        <f t="shared" si="5"/>
        <v>0.17891091558005584</v>
      </c>
    </row>
    <row r="175" spans="1:13" x14ac:dyDescent="0.2">
      <c r="A175" s="122" t="s">
        <v>754</v>
      </c>
      <c r="B175" s="53" t="str">
        <f>VLOOKUP($A175,DRG!$A$8:$Z$771,2,FALSE)</f>
        <v>Major Head &amp; Neck Procedures W CC/MCC or Major Device</v>
      </c>
      <c r="C175" s="158">
        <f>VLOOKUP($A175,DRG!$A$8:$Z$771,9,FALSE)</f>
        <v>10</v>
      </c>
      <c r="D175" s="156">
        <f>VLOOKUP($A175,DRG!$A$8:$Z$771,10,FALSE)</f>
        <v>40447.279999999999</v>
      </c>
      <c r="E175" s="156">
        <f>VLOOKUP($A175,DRG!$A$8:$Z$771,11,FALSE)</f>
        <v>14416.23</v>
      </c>
      <c r="F175" s="160">
        <f>VLOOKUP($A175,DRG!$A$8:$Z$771,12,FALSE)</f>
        <v>3.4</v>
      </c>
      <c r="G175" s="217" t="str">
        <f>VLOOKUP($A175,DRG!$A$8:$Z$771,18,FALSE)</f>
        <v>AO</v>
      </c>
      <c r="H175" s="274"/>
      <c r="I175" s="219" t="str">
        <f>VLOOKUP($A175,DRG!$A$8:$Z$771,20,FALSE)</f>
        <v>M</v>
      </c>
      <c r="J175" s="162">
        <f>VLOOKUP($A175,DRG!$A$8:$Z$771,21,FALSE)</f>
        <v>3.0994000000000002</v>
      </c>
      <c r="K175" s="359">
        <f>VLOOKUP($A175,DRG!$A$8:$Z$771,22,FALSE)</f>
        <v>3.335</v>
      </c>
      <c r="L175" s="134">
        <f t="shared" si="4"/>
        <v>0.23559999999999981</v>
      </c>
      <c r="M175" s="132">
        <f t="shared" si="5"/>
        <v>7.6014712525004774E-2</v>
      </c>
    </row>
    <row r="176" spans="1:13" x14ac:dyDescent="0.2">
      <c r="A176" s="122" t="s">
        <v>824</v>
      </c>
      <c r="B176" s="53" t="str">
        <f>VLOOKUP($A176,DRG!$A$8:$Z$771,2,FALSE)</f>
        <v>Major Chest Procedures W CC</v>
      </c>
      <c r="C176" s="158">
        <f>VLOOKUP($A176,DRG!$A$8:$Z$771,9,FALSE)</f>
        <v>122</v>
      </c>
      <c r="D176" s="156">
        <f>VLOOKUP($A176,DRG!$A$8:$Z$771,10,FALSE)</f>
        <v>50199.58</v>
      </c>
      <c r="E176" s="156">
        <f>VLOOKUP($A176,DRG!$A$8:$Z$771,11,FALSE)</f>
        <v>20912.919999999998</v>
      </c>
      <c r="F176" s="160">
        <f>VLOOKUP($A176,DRG!$A$8:$Z$771,12,FALSE)</f>
        <v>7.96</v>
      </c>
      <c r="G176" s="217" t="str">
        <f>VLOOKUP($A176,DRG!$A$8:$Z$771,18,FALSE)</f>
        <v>A</v>
      </c>
      <c r="H176" s="274"/>
      <c r="I176" s="219" t="str">
        <f>VLOOKUP($A176,DRG!$A$8:$Z$771,20,FALSE)</f>
        <v>A</v>
      </c>
      <c r="J176" s="162">
        <f>VLOOKUP($A176,DRG!$A$8:$Z$771,21,FALSE)</f>
        <v>3.4020000000000001</v>
      </c>
      <c r="K176" s="359">
        <f>VLOOKUP($A176,DRG!$A$8:$Z$771,22,FALSE)</f>
        <v>3.3300999999999998</v>
      </c>
      <c r="L176" s="134">
        <f t="shared" si="4"/>
        <v>-7.1900000000000297E-2</v>
      </c>
      <c r="M176" s="132">
        <f t="shared" si="5"/>
        <v>-2.1134626690182332E-2</v>
      </c>
    </row>
    <row r="177" spans="1:13" x14ac:dyDescent="0.2">
      <c r="A177" s="123" t="s">
        <v>1385</v>
      </c>
      <c r="B177" s="124" t="str">
        <f>VLOOKUP($A177,DRG!$A$8:$Z$771,2,FALSE)</f>
        <v>Vein Ligation &amp; Stripping</v>
      </c>
      <c r="C177" s="159">
        <f>VLOOKUP($A177,DRG!$A$8:$Z$771,9,FALSE)</f>
        <v>2</v>
      </c>
      <c r="D177" s="157">
        <f>VLOOKUP($A177,DRG!$A$8:$Z$771,10,FALSE)</f>
        <v>41801.29</v>
      </c>
      <c r="E177" s="157">
        <f>VLOOKUP($A177,DRG!$A$8:$Z$771,11,FALSE)</f>
        <v>6777.66</v>
      </c>
      <c r="F177" s="161">
        <f>VLOOKUP($A177,DRG!$A$8:$Z$771,12,FALSE)</f>
        <v>6.2</v>
      </c>
      <c r="G177" s="218" t="str">
        <f>VLOOKUP($A177,DRG!$A$8:$Z$771,18,FALSE)</f>
        <v>M</v>
      </c>
      <c r="H177" s="274"/>
      <c r="I177" s="220" t="str">
        <f>VLOOKUP($A177,DRG!$A$8:$Z$771,20,FALSE)</f>
        <v>M</v>
      </c>
      <c r="J177" s="163">
        <f>VLOOKUP($A177,DRG!$A$8:$Z$771,21,FALSE)</f>
        <v>2.8115000000000001</v>
      </c>
      <c r="K177" s="360">
        <f>VLOOKUP($A177,DRG!$A$8:$Z$771,22,FALSE)</f>
        <v>3.3079000000000001</v>
      </c>
      <c r="L177" s="135">
        <f t="shared" si="4"/>
        <v>0.49639999999999995</v>
      </c>
      <c r="M177" s="133">
        <f t="shared" si="5"/>
        <v>0.17656055486395161</v>
      </c>
    </row>
    <row r="178" spans="1:13" x14ac:dyDescent="0.2">
      <c r="A178" s="122" t="s">
        <v>535</v>
      </c>
      <c r="B178" s="53" t="str">
        <f>VLOOKUP($A178,DRG!$A$8:$Z$771,2,FALSE)</f>
        <v>Adrenal &amp; Pituitary Procedures W CC/MCC</v>
      </c>
      <c r="C178" s="158">
        <f>VLOOKUP($A178,DRG!$A$8:$Z$771,9,FALSE)</f>
        <v>15</v>
      </c>
      <c r="D178" s="156">
        <f>VLOOKUP($A178,DRG!$A$8:$Z$771,10,FALSE)</f>
        <v>48977.63</v>
      </c>
      <c r="E178" s="156">
        <f>VLOOKUP($A178,DRG!$A$8:$Z$771,11,FALSE)</f>
        <v>17346.75</v>
      </c>
      <c r="F178" s="160">
        <f>VLOOKUP($A178,DRG!$A$8:$Z$771,12,FALSE)</f>
        <v>5.87</v>
      </c>
      <c r="G178" s="217" t="str">
        <f>VLOOKUP($A178,DRG!$A$8:$Z$771,18,FALSE)</f>
        <v>A</v>
      </c>
      <c r="H178" s="274"/>
      <c r="I178" s="219" t="str">
        <f>VLOOKUP($A178,DRG!$A$8:$Z$771,20,FALSE)</f>
        <v>A</v>
      </c>
      <c r="J178" s="162">
        <f>VLOOKUP($A178,DRG!$A$8:$Z$771,21,FALSE)</f>
        <v>3.028</v>
      </c>
      <c r="K178" s="359">
        <f>VLOOKUP($A178,DRG!$A$8:$Z$771,22,FALSE)</f>
        <v>3.2490999999999999</v>
      </c>
      <c r="L178" s="134">
        <f t="shared" si="4"/>
        <v>0.22109999999999985</v>
      </c>
      <c r="M178" s="132">
        <f t="shared" si="5"/>
        <v>7.3018494055482122E-2</v>
      </c>
    </row>
    <row r="179" spans="1:13" x14ac:dyDescent="0.2">
      <c r="A179" s="122" t="s">
        <v>347</v>
      </c>
      <c r="B179" s="53" t="str">
        <f>VLOOKUP($A179,DRG!$A$8:$Z$771,2,FALSE)</f>
        <v>Major Joint Replacement or Reattachment of Lower Extremity W MCC</v>
      </c>
      <c r="C179" s="158">
        <f>VLOOKUP($A179,DRG!$A$8:$Z$771,9,FALSE)</f>
        <v>38</v>
      </c>
      <c r="D179" s="156">
        <f>VLOOKUP($A179,DRG!$A$8:$Z$771,10,FALSE)</f>
        <v>48784.6</v>
      </c>
      <c r="E179" s="156">
        <f>VLOOKUP($A179,DRG!$A$8:$Z$771,11,FALSE)</f>
        <v>12565.95</v>
      </c>
      <c r="F179" s="160">
        <f>VLOOKUP($A179,DRG!$A$8:$Z$771,12,FALSE)</f>
        <v>6.26</v>
      </c>
      <c r="G179" s="217" t="str">
        <f>VLOOKUP($A179,DRG!$A$8:$Z$771,18,FALSE)</f>
        <v>A</v>
      </c>
      <c r="H179" s="274"/>
      <c r="I179" s="219" t="str">
        <f>VLOOKUP($A179,DRG!$A$8:$Z$771,20,FALSE)</f>
        <v>A</v>
      </c>
      <c r="J179" s="162">
        <f>VLOOKUP($A179,DRG!$A$8:$Z$771,21,FALSE)</f>
        <v>3.2706</v>
      </c>
      <c r="K179" s="359">
        <f>VLOOKUP($A179,DRG!$A$8:$Z$771,22,FALSE)</f>
        <v>3.2361</v>
      </c>
      <c r="L179" s="134">
        <f t="shared" si="4"/>
        <v>-3.4499999999999975E-2</v>
      </c>
      <c r="M179" s="132">
        <f t="shared" si="5"/>
        <v>-1.0548523206751047E-2</v>
      </c>
    </row>
    <row r="180" spans="1:13" x14ac:dyDescent="0.2">
      <c r="A180" s="122" t="s">
        <v>614</v>
      </c>
      <c r="B180" s="53" t="str">
        <f>VLOOKUP($A180,DRG!$A$8:$Z$771,2,FALSE)</f>
        <v>Periph/Cranial Nerve &amp; Other Nerv Syst Proc W MCC</v>
      </c>
      <c r="C180" s="158">
        <f>VLOOKUP($A180,DRG!$A$8:$Z$771,9,FALSE)</f>
        <v>26</v>
      </c>
      <c r="D180" s="156">
        <f>VLOOKUP($A180,DRG!$A$8:$Z$771,10,FALSE)</f>
        <v>48229.48</v>
      </c>
      <c r="E180" s="156">
        <f>VLOOKUP($A180,DRG!$A$8:$Z$771,11,FALSE)</f>
        <v>25921.93</v>
      </c>
      <c r="F180" s="160">
        <f>VLOOKUP($A180,DRG!$A$8:$Z$771,12,FALSE)</f>
        <v>9.81</v>
      </c>
      <c r="G180" s="217" t="str">
        <f>VLOOKUP($A180,DRG!$A$8:$Z$771,18,FALSE)</f>
        <v>A</v>
      </c>
      <c r="H180" s="274"/>
      <c r="I180" s="219" t="str">
        <f>VLOOKUP($A180,DRG!$A$8:$Z$771,20,FALSE)</f>
        <v>AO</v>
      </c>
      <c r="J180" s="162">
        <f>VLOOKUP($A180,DRG!$A$8:$Z$771,21,FALSE)</f>
        <v>3.4451999999999998</v>
      </c>
      <c r="K180" s="359">
        <f>VLOOKUP($A180,DRG!$A$8:$Z$771,22,FALSE)</f>
        <v>3.1993</v>
      </c>
      <c r="L180" s="134">
        <f t="shared" si="4"/>
        <v>-0.24589999999999979</v>
      </c>
      <c r="M180" s="132">
        <f t="shared" si="5"/>
        <v>-7.1374666202252357E-2</v>
      </c>
    </row>
    <row r="181" spans="1:13" x14ac:dyDescent="0.2">
      <c r="A181" s="122" t="s">
        <v>722</v>
      </c>
      <c r="B181" s="53" t="str">
        <f>VLOOKUP($A181,DRG!$A$8:$Z$771,2,FALSE)</f>
        <v>Orbital Procedures W CC/MCC</v>
      </c>
      <c r="C181" s="158">
        <f>VLOOKUP($A181,DRG!$A$8:$Z$771,9,FALSE)</f>
        <v>8</v>
      </c>
      <c r="D181" s="156">
        <f>VLOOKUP($A181,DRG!$A$8:$Z$771,10,FALSE)</f>
        <v>36719.79</v>
      </c>
      <c r="E181" s="156">
        <f>VLOOKUP($A181,DRG!$A$8:$Z$771,11,FALSE)</f>
        <v>11725.79</v>
      </c>
      <c r="F181" s="160">
        <f>VLOOKUP($A181,DRG!$A$8:$Z$771,12,FALSE)</f>
        <v>5.8</v>
      </c>
      <c r="G181" s="217" t="str">
        <f>VLOOKUP($A181,DRG!$A$8:$Z$771,18,FALSE)</f>
        <v>M</v>
      </c>
      <c r="H181" s="274"/>
      <c r="I181" s="219" t="str">
        <f>VLOOKUP($A181,DRG!$A$8:$Z$771,20,FALSE)</f>
        <v>M</v>
      </c>
      <c r="J181" s="162">
        <f>VLOOKUP($A181,DRG!$A$8:$Z$771,21,FALSE)</f>
        <v>2.8933</v>
      </c>
      <c r="K181" s="359">
        <f>VLOOKUP($A181,DRG!$A$8:$Z$771,22,FALSE)</f>
        <v>3.1911</v>
      </c>
      <c r="L181" s="134">
        <f t="shared" si="4"/>
        <v>0.29780000000000006</v>
      </c>
      <c r="M181" s="132">
        <f t="shared" si="5"/>
        <v>0.10292745308125673</v>
      </c>
    </row>
    <row r="182" spans="1:13" x14ac:dyDescent="0.2">
      <c r="A182" s="123" t="s">
        <v>607</v>
      </c>
      <c r="B182" s="124" t="str">
        <f>VLOOKUP($A182,DRG!$A$8:$Z$771,2,FALSE)</f>
        <v>Extracranial Procedures W MCC</v>
      </c>
      <c r="C182" s="159">
        <f>VLOOKUP($A182,DRG!$A$8:$Z$771,9,FALSE)</f>
        <v>16</v>
      </c>
      <c r="D182" s="157">
        <f>VLOOKUP($A182,DRG!$A$8:$Z$771,10,FALSE)</f>
        <v>48097</v>
      </c>
      <c r="E182" s="157">
        <f>VLOOKUP($A182,DRG!$A$8:$Z$771,11,FALSE)</f>
        <v>20464.689999999999</v>
      </c>
      <c r="F182" s="161">
        <f>VLOOKUP($A182,DRG!$A$8:$Z$771,12,FALSE)</f>
        <v>7.75</v>
      </c>
      <c r="G182" s="218" t="str">
        <f>VLOOKUP($A182,DRG!$A$8:$Z$771,18,FALSE)</f>
        <v>A</v>
      </c>
      <c r="H182" s="274"/>
      <c r="I182" s="220" t="str">
        <f>VLOOKUP($A182,DRG!$A$8:$Z$771,20,FALSE)</f>
        <v>A</v>
      </c>
      <c r="J182" s="163">
        <f>VLOOKUP($A182,DRG!$A$8:$Z$771,21,FALSE)</f>
        <v>3.1316999999999999</v>
      </c>
      <c r="K182" s="360">
        <f>VLOOKUP($A182,DRG!$A$8:$Z$771,22,FALSE)</f>
        <v>3.1905000000000001</v>
      </c>
      <c r="L182" s="135">
        <f t="shared" si="4"/>
        <v>5.8800000000000185E-2</v>
      </c>
      <c r="M182" s="133">
        <f t="shared" si="5"/>
        <v>1.8775744803142123E-2</v>
      </c>
    </row>
    <row r="183" spans="1:13" x14ac:dyDescent="0.2">
      <c r="A183" s="122" t="s">
        <v>1084</v>
      </c>
      <c r="B183" s="53" t="str">
        <f>VLOOKUP($A183,DRG!$A$8:$Z$771,2,FALSE)</f>
        <v>Other Kidney &amp; Urinary Tract Procedures W MCC</v>
      </c>
      <c r="C183" s="158">
        <f>VLOOKUP($A183,DRG!$A$8:$Z$771,9,FALSE)</f>
        <v>38</v>
      </c>
      <c r="D183" s="156">
        <f>VLOOKUP($A183,DRG!$A$8:$Z$771,10,FALSE)</f>
        <v>48030.81</v>
      </c>
      <c r="E183" s="156">
        <f>VLOOKUP($A183,DRG!$A$8:$Z$771,11,FALSE)</f>
        <v>33922.230000000003</v>
      </c>
      <c r="F183" s="160">
        <f>VLOOKUP($A183,DRG!$A$8:$Z$771,12,FALSE)</f>
        <v>10.37</v>
      </c>
      <c r="G183" s="217" t="str">
        <f>VLOOKUP($A183,DRG!$A$8:$Z$771,18,FALSE)</f>
        <v>A</v>
      </c>
      <c r="H183" s="274"/>
      <c r="I183" s="219" t="str">
        <f>VLOOKUP($A183,DRG!$A$8:$Z$771,20,FALSE)</f>
        <v>A</v>
      </c>
      <c r="J183" s="162">
        <f>VLOOKUP($A183,DRG!$A$8:$Z$771,21,FALSE)</f>
        <v>2.8555000000000001</v>
      </c>
      <c r="K183" s="359">
        <f>VLOOKUP($A183,DRG!$A$8:$Z$771,22,FALSE)</f>
        <v>3.1863000000000001</v>
      </c>
      <c r="L183" s="134">
        <f t="shared" si="4"/>
        <v>0.33079999999999998</v>
      </c>
      <c r="M183" s="132">
        <f t="shared" si="5"/>
        <v>0.11584661180178601</v>
      </c>
    </row>
    <row r="184" spans="1:13" x14ac:dyDescent="0.2">
      <c r="A184" s="122" t="s">
        <v>561</v>
      </c>
      <c r="B184" s="53" t="str">
        <f>VLOOKUP($A184,DRG!$A$8:$Z$771,2,FALSE)</f>
        <v>Kidney Transplant</v>
      </c>
      <c r="C184" s="158">
        <f>VLOOKUP($A184,DRG!$A$8:$Z$771,9,FALSE)</f>
        <v>0</v>
      </c>
      <c r="D184" s="156">
        <f>VLOOKUP($A184,DRG!$A$8:$Z$771,10,FALSE)</f>
        <v>0</v>
      </c>
      <c r="E184" s="156">
        <f>VLOOKUP($A184,DRG!$A$8:$Z$771,11,FALSE)</f>
        <v>0</v>
      </c>
      <c r="F184" s="160">
        <f>VLOOKUP($A184,DRG!$A$8:$Z$771,12,FALSE)</f>
        <v>6.5</v>
      </c>
      <c r="G184" s="217" t="str">
        <f>VLOOKUP($A184,DRG!$A$8:$Z$771,18,FALSE)</f>
        <v>Z</v>
      </c>
      <c r="H184" s="274"/>
      <c r="I184" s="219" t="str">
        <f>VLOOKUP($A184,DRG!$A$8:$Z$771,20,FALSE)</f>
        <v>Z</v>
      </c>
      <c r="J184" s="162">
        <f>VLOOKUP($A184,DRG!$A$8:$Z$771,21,FALSE)</f>
        <v>3.1547999999999998</v>
      </c>
      <c r="K184" s="359">
        <f>VLOOKUP($A184,DRG!$A$8:$Z$771,22,FALSE)</f>
        <v>3.1539999999999999</v>
      </c>
      <c r="L184" s="134">
        <f t="shared" si="4"/>
        <v>-7.9999999999991189E-4</v>
      </c>
      <c r="M184" s="132">
        <f t="shared" si="5"/>
        <v>-2.5358184353997464E-4</v>
      </c>
    </row>
    <row r="185" spans="1:13" x14ac:dyDescent="0.2">
      <c r="A185" s="122" t="s">
        <v>2321</v>
      </c>
      <c r="B185" s="53" t="str">
        <f>VLOOKUP($A185,DRG!$A$8:$Z$771,2,FALSE)</f>
        <v>Back &amp; Neck Proc Exc Spinal Fusion W MCC or Disc Device/Neurostim</v>
      </c>
      <c r="C185" s="158">
        <f>VLOOKUP($A185,DRG!$A$8:$Z$771,9,FALSE)</f>
        <v>11</v>
      </c>
      <c r="D185" s="156">
        <f>VLOOKUP($A185,DRG!$A$8:$Z$771,10,FALSE)</f>
        <v>50016</v>
      </c>
      <c r="E185" s="156">
        <f>VLOOKUP($A185,DRG!$A$8:$Z$771,11,FALSE)</f>
        <v>29575.439999999999</v>
      </c>
      <c r="F185" s="160">
        <f>VLOOKUP($A185,DRG!$A$8:$Z$771,12,FALSE)</f>
        <v>6.64</v>
      </c>
      <c r="G185" s="217" t="str">
        <f>VLOOKUP($A185,DRG!$A$8:$Z$771,18,FALSE)</f>
        <v>A</v>
      </c>
      <c r="H185" s="274"/>
      <c r="I185" s="219" t="str">
        <f>VLOOKUP($A185,DRG!$A$8:$Z$771,20,FALSE)</f>
        <v>M</v>
      </c>
      <c r="J185" s="162">
        <f>VLOOKUP($A185,DRG!$A$8:$Z$771,21,FALSE)</f>
        <v>4.6951999999999998</v>
      </c>
      <c r="K185" s="359">
        <f>VLOOKUP($A185,DRG!$A$8:$Z$771,22,FALSE)</f>
        <v>3.1532</v>
      </c>
      <c r="L185" s="134">
        <f t="shared" si="4"/>
        <v>-1.5419999999999998</v>
      </c>
      <c r="M185" s="132">
        <f t="shared" si="5"/>
        <v>-0.32842051456806948</v>
      </c>
    </row>
    <row r="186" spans="1:13" x14ac:dyDescent="0.2">
      <c r="A186" s="122" t="s">
        <v>1365</v>
      </c>
      <c r="B186" s="53" t="str">
        <f>VLOOKUP($A186,DRG!$A$8:$Z$771,2,FALSE)</f>
        <v>Other Vascular Procedures W CC</v>
      </c>
      <c r="C186" s="158">
        <f>VLOOKUP($A186,DRG!$A$8:$Z$771,9,FALSE)</f>
        <v>227</v>
      </c>
      <c r="D186" s="156">
        <f>VLOOKUP($A186,DRG!$A$8:$Z$771,10,FALSE)</f>
        <v>47782.85</v>
      </c>
      <c r="E186" s="156">
        <f>VLOOKUP($A186,DRG!$A$8:$Z$771,11,FALSE)</f>
        <v>24927.55</v>
      </c>
      <c r="F186" s="160">
        <f>VLOOKUP($A186,DRG!$A$8:$Z$771,12,FALSE)</f>
        <v>5.62</v>
      </c>
      <c r="G186" s="217" t="str">
        <f>VLOOKUP($A186,DRG!$A$8:$Z$771,18,FALSE)</f>
        <v>A</v>
      </c>
      <c r="H186" s="274"/>
      <c r="I186" s="219" t="str">
        <f>VLOOKUP($A186,DRG!$A$8:$Z$771,20,FALSE)</f>
        <v>A</v>
      </c>
      <c r="J186" s="162">
        <f>VLOOKUP($A186,DRG!$A$8:$Z$771,21,FALSE)</f>
        <v>3.1877</v>
      </c>
      <c r="K186" s="359">
        <f>VLOOKUP($A186,DRG!$A$8:$Z$771,22,FALSE)</f>
        <v>3.1482000000000001</v>
      </c>
      <c r="L186" s="134">
        <f t="shared" si="4"/>
        <v>-3.9499999999999869E-2</v>
      </c>
      <c r="M186" s="132">
        <f t="shared" si="5"/>
        <v>-1.2391379364431994E-2</v>
      </c>
    </row>
    <row r="187" spans="1:13" x14ac:dyDescent="0.2">
      <c r="A187" s="123" t="s">
        <v>638</v>
      </c>
      <c r="B187" s="124" t="str">
        <f>VLOOKUP($A187,DRG!$A$8:$Z$771,2,FALSE)</f>
        <v>Penis Procedures W CC/MCC</v>
      </c>
      <c r="C187" s="159">
        <f>VLOOKUP($A187,DRG!$A$8:$Z$771,9,FALSE)</f>
        <v>4</v>
      </c>
      <c r="D187" s="157">
        <f>VLOOKUP($A187,DRG!$A$8:$Z$771,10,FALSE)</f>
        <v>30467.84</v>
      </c>
      <c r="E187" s="157">
        <f>VLOOKUP($A187,DRG!$A$8:$Z$771,11,FALSE)</f>
        <v>3735.99</v>
      </c>
      <c r="F187" s="161">
        <f>VLOOKUP($A187,DRG!$A$8:$Z$771,12,FALSE)</f>
        <v>5.9</v>
      </c>
      <c r="G187" s="218" t="str">
        <f>VLOOKUP($A187,DRG!$A$8:$Z$771,18,FALSE)</f>
        <v>M</v>
      </c>
      <c r="H187" s="274"/>
      <c r="I187" s="220" t="str">
        <f>VLOOKUP($A187,DRG!$A$8:$Z$771,20,FALSE)</f>
        <v>M</v>
      </c>
      <c r="J187" s="163">
        <f>VLOOKUP($A187,DRG!$A$8:$Z$771,21,FALSE)</f>
        <v>3.3178000000000001</v>
      </c>
      <c r="K187" s="360">
        <f>VLOOKUP($A187,DRG!$A$8:$Z$771,22,FALSE)</f>
        <v>3.1282000000000001</v>
      </c>
      <c r="L187" s="135">
        <f t="shared" si="4"/>
        <v>-0.18959999999999999</v>
      </c>
      <c r="M187" s="133">
        <f t="shared" si="5"/>
        <v>-5.7146301766230631E-2</v>
      </c>
    </row>
    <row r="188" spans="1:13" x14ac:dyDescent="0.2">
      <c r="A188" s="122" t="s">
        <v>1526</v>
      </c>
      <c r="B188" s="53" t="str">
        <f>VLOOKUP($A188,DRG!$A$8:$Z$771,2,FALSE)</f>
        <v>Local Excision &amp; Removal Int Fix Devices Exc Hip &amp; Femur W MCC</v>
      </c>
      <c r="C188" s="158">
        <f>VLOOKUP($A188,DRG!$A$8:$Z$771,9,FALSE)</f>
        <v>16</v>
      </c>
      <c r="D188" s="156">
        <f>VLOOKUP($A188,DRG!$A$8:$Z$771,10,FALSE)</f>
        <v>53277.61</v>
      </c>
      <c r="E188" s="156">
        <f>VLOOKUP($A188,DRG!$A$8:$Z$771,11,FALSE)</f>
        <v>31020.1</v>
      </c>
      <c r="F188" s="160">
        <f>VLOOKUP($A188,DRG!$A$8:$Z$771,12,FALSE)</f>
        <v>8.8800000000000008</v>
      </c>
      <c r="G188" s="217" t="str">
        <f>VLOOKUP($A188,DRG!$A$8:$Z$771,18,FALSE)</f>
        <v>A</v>
      </c>
      <c r="H188" s="274"/>
      <c r="I188" s="219" t="str">
        <f>VLOOKUP($A188,DRG!$A$8:$Z$771,20,FALSE)</f>
        <v>A</v>
      </c>
      <c r="J188" s="162">
        <f>VLOOKUP($A188,DRG!$A$8:$Z$771,21,FALSE)</f>
        <v>3.18</v>
      </c>
      <c r="K188" s="359">
        <f>VLOOKUP($A188,DRG!$A$8:$Z$771,22,FALSE)</f>
        <v>3.1128</v>
      </c>
      <c r="L188" s="134">
        <f t="shared" si="4"/>
        <v>-6.7200000000000149E-2</v>
      </c>
      <c r="M188" s="132">
        <f t="shared" si="5"/>
        <v>-2.113207547169816E-2</v>
      </c>
    </row>
    <row r="189" spans="1:13" x14ac:dyDescent="0.2">
      <c r="A189" s="122" t="s">
        <v>758</v>
      </c>
      <c r="B189" s="53" t="str">
        <f>VLOOKUP($A189,DRG!$A$8:$Z$771,2,FALSE)</f>
        <v>Cranial/Facial Procedures W CC/MCC</v>
      </c>
      <c r="C189" s="158">
        <f>VLOOKUP($A189,DRG!$A$8:$Z$771,9,FALSE)</f>
        <v>35</v>
      </c>
      <c r="D189" s="156">
        <f>VLOOKUP($A189,DRG!$A$8:$Z$771,10,FALSE)</f>
        <v>46536.93</v>
      </c>
      <c r="E189" s="156">
        <f>VLOOKUP($A189,DRG!$A$8:$Z$771,11,FALSE)</f>
        <v>22418.94</v>
      </c>
      <c r="F189" s="160">
        <f>VLOOKUP($A189,DRG!$A$8:$Z$771,12,FALSE)</f>
        <v>3.57</v>
      </c>
      <c r="G189" s="217" t="str">
        <f>VLOOKUP($A189,DRG!$A$8:$Z$771,18,FALSE)</f>
        <v>A</v>
      </c>
      <c r="H189" s="274"/>
      <c r="I189" s="219" t="str">
        <f>VLOOKUP($A189,DRG!$A$8:$Z$771,20,FALSE)</f>
        <v>A</v>
      </c>
      <c r="J189" s="162">
        <f>VLOOKUP($A189,DRG!$A$8:$Z$771,21,FALSE)</f>
        <v>3.6305999999999998</v>
      </c>
      <c r="K189" s="359">
        <f>VLOOKUP($A189,DRG!$A$8:$Z$771,22,FALSE)</f>
        <v>3.0871</v>
      </c>
      <c r="L189" s="134">
        <f t="shared" si="4"/>
        <v>-0.54349999999999987</v>
      </c>
      <c r="M189" s="132">
        <f t="shared" si="5"/>
        <v>-0.14969977414201507</v>
      </c>
    </row>
    <row r="190" spans="1:13" x14ac:dyDescent="0.2">
      <c r="A190" s="122" t="s">
        <v>1288</v>
      </c>
      <c r="B190" s="53" t="str">
        <f>VLOOKUP($A190,DRG!$A$8:$Z$771,2,FALSE)</f>
        <v>Wound Debridements for Injuries W MCC</v>
      </c>
      <c r="C190" s="158">
        <f>VLOOKUP($A190,DRG!$A$8:$Z$771,9,FALSE)</f>
        <v>5</v>
      </c>
      <c r="D190" s="156">
        <f>VLOOKUP($A190,DRG!$A$8:$Z$771,10,FALSE)</f>
        <v>46248.17</v>
      </c>
      <c r="E190" s="156">
        <f>VLOOKUP($A190,DRG!$A$8:$Z$771,11,FALSE)</f>
        <v>6168.47</v>
      </c>
      <c r="F190" s="160">
        <f>VLOOKUP($A190,DRG!$A$8:$Z$771,12,FALSE)</f>
        <v>13.4</v>
      </c>
      <c r="G190" s="217" t="str">
        <f>VLOOKUP($A190,DRG!$A$8:$Z$771,18,FALSE)</f>
        <v>A</v>
      </c>
      <c r="H190" s="274"/>
      <c r="I190" s="219" t="str">
        <f>VLOOKUP($A190,DRG!$A$8:$Z$771,20,FALSE)</f>
        <v>M</v>
      </c>
      <c r="J190" s="162">
        <f>VLOOKUP($A190,DRG!$A$8:$Z$771,21,FALSE)</f>
        <v>6.2074999999999996</v>
      </c>
      <c r="K190" s="359">
        <f>VLOOKUP($A190,DRG!$A$8:$Z$771,22,FALSE)</f>
        <v>3.0680000000000001</v>
      </c>
      <c r="L190" s="134">
        <f t="shared" si="4"/>
        <v>-3.1394999999999995</v>
      </c>
      <c r="M190" s="132">
        <f t="shared" si="5"/>
        <v>-0.50575916230366491</v>
      </c>
    </row>
    <row r="191" spans="1:13" x14ac:dyDescent="0.2">
      <c r="A191" s="122" t="s">
        <v>1345</v>
      </c>
      <c r="B191" s="53" t="str">
        <f>VLOOKUP($A191,DRG!$A$8:$Z$771,2,FALSE)</f>
        <v>Prostatic O.R. Procedure Unrelated to Principal Diagnosis W CC</v>
      </c>
      <c r="C191" s="158">
        <f>VLOOKUP($A191,DRG!$A$8:$Z$771,9,FALSE)</f>
        <v>3</v>
      </c>
      <c r="D191" s="156">
        <f>VLOOKUP($A191,DRG!$A$8:$Z$771,10,FALSE)</f>
        <v>23350.38</v>
      </c>
      <c r="E191" s="156">
        <f>VLOOKUP($A191,DRG!$A$8:$Z$771,11,FALSE)</f>
        <v>14413.22</v>
      </c>
      <c r="F191" s="160">
        <f>VLOOKUP($A191,DRG!$A$8:$Z$771,12,FALSE)</f>
        <v>6.7</v>
      </c>
      <c r="G191" s="217" t="str">
        <f>VLOOKUP($A191,DRG!$A$8:$Z$771,18,FALSE)</f>
        <v>M</v>
      </c>
      <c r="H191" s="274"/>
      <c r="I191" s="219" t="str">
        <f>VLOOKUP($A191,DRG!$A$8:$Z$771,20,FALSE)</f>
        <v>M</v>
      </c>
      <c r="J191" s="162">
        <f>VLOOKUP($A191,DRG!$A$8:$Z$771,21,FALSE)</f>
        <v>2.8774999999999999</v>
      </c>
      <c r="K191" s="359">
        <f>VLOOKUP($A191,DRG!$A$8:$Z$771,22,FALSE)</f>
        <v>3.0676999999999999</v>
      </c>
      <c r="L191" s="134">
        <f t="shared" si="4"/>
        <v>0.19019999999999992</v>
      </c>
      <c r="M191" s="132">
        <f t="shared" si="5"/>
        <v>6.6099044309296237E-2</v>
      </c>
    </row>
    <row r="192" spans="1:13" x14ac:dyDescent="0.2">
      <c r="A192" s="123" t="s">
        <v>1187</v>
      </c>
      <c r="B192" s="124" t="str">
        <f>VLOOKUP($A192,DRG!$A$8:$Z$771,2,FALSE)</f>
        <v>Malignancy, Female Reproductive System W MCC</v>
      </c>
      <c r="C192" s="159">
        <f>VLOOKUP($A192,DRG!$A$8:$Z$771,9,FALSE)</f>
        <v>6</v>
      </c>
      <c r="D192" s="157">
        <f>VLOOKUP($A192,DRG!$A$8:$Z$771,10,FALSE)</f>
        <v>14809.04</v>
      </c>
      <c r="E192" s="157">
        <f>VLOOKUP($A192,DRG!$A$8:$Z$771,11,FALSE)</f>
        <v>4397.62</v>
      </c>
      <c r="F192" s="161">
        <f>VLOOKUP($A192,DRG!$A$8:$Z$771,12,FALSE)</f>
        <v>7.9</v>
      </c>
      <c r="G192" s="218" t="str">
        <f>VLOOKUP($A192,DRG!$A$8:$Z$771,18,FALSE)</f>
        <v>M</v>
      </c>
      <c r="H192" s="274"/>
      <c r="I192" s="220" t="str">
        <f>VLOOKUP($A192,DRG!$A$8:$Z$771,20,FALSE)</f>
        <v>M</v>
      </c>
      <c r="J192" s="163">
        <f>VLOOKUP($A192,DRG!$A$8:$Z$771,21,FALSE)</f>
        <v>3.0512000000000001</v>
      </c>
      <c r="K192" s="360">
        <f>VLOOKUP($A192,DRG!$A$8:$Z$771,22,FALSE)</f>
        <v>3.0461999999999998</v>
      </c>
      <c r="L192" s="135">
        <f t="shared" si="4"/>
        <v>-5.0000000000003375E-3</v>
      </c>
      <c r="M192" s="133">
        <f t="shared" si="5"/>
        <v>-1.6386995280546464E-3</v>
      </c>
    </row>
    <row r="193" spans="1:13" x14ac:dyDescent="0.2">
      <c r="A193" s="122" t="s">
        <v>1444</v>
      </c>
      <c r="B193" s="53" t="str">
        <f>VLOOKUP($A193,DRG!$A$8:$Z$771,2,FALSE)</f>
        <v>Aftercare, Musculoskeletal System &amp; Connective Tissue W MCC</v>
      </c>
      <c r="C193" s="158">
        <f>VLOOKUP($A193,DRG!$A$8:$Z$771,9,FALSE)</f>
        <v>6</v>
      </c>
      <c r="D193" s="156">
        <f>VLOOKUP($A193,DRG!$A$8:$Z$771,10,FALSE)</f>
        <v>27432.69</v>
      </c>
      <c r="E193" s="156">
        <f>VLOOKUP($A193,DRG!$A$8:$Z$771,11,FALSE)</f>
        <v>14883.75</v>
      </c>
      <c r="F193" s="160">
        <f>VLOOKUP($A193,DRG!$A$8:$Z$771,12,FALSE)</f>
        <v>7</v>
      </c>
      <c r="G193" s="217" t="str">
        <f>VLOOKUP($A193,DRG!$A$8:$Z$771,18,FALSE)</f>
        <v>M</v>
      </c>
      <c r="H193" s="274"/>
      <c r="I193" s="219" t="str">
        <f>VLOOKUP($A193,DRG!$A$8:$Z$771,20,FALSE)</f>
        <v>M</v>
      </c>
      <c r="J193" s="162">
        <f>VLOOKUP($A193,DRG!$A$8:$Z$771,21,FALSE)</f>
        <v>2.8845999999999998</v>
      </c>
      <c r="K193" s="359">
        <f>VLOOKUP($A193,DRG!$A$8:$Z$771,22,FALSE)</f>
        <v>3.0457000000000001</v>
      </c>
      <c r="L193" s="134">
        <f t="shared" si="4"/>
        <v>0.16110000000000024</v>
      </c>
      <c r="M193" s="132">
        <f t="shared" si="5"/>
        <v>5.5848297857588658E-2</v>
      </c>
    </row>
    <row r="194" spans="1:13" x14ac:dyDescent="0.2">
      <c r="A194" s="122" t="s">
        <v>1294</v>
      </c>
      <c r="B194" s="53" t="str">
        <f>VLOOKUP($A194,DRG!$A$8:$Z$771,2,FALSE)</f>
        <v>Other O.R. Procedures for Injuries W MCC</v>
      </c>
      <c r="C194" s="158">
        <f>VLOOKUP($A194,DRG!$A$8:$Z$771,9,FALSE)</f>
        <v>53</v>
      </c>
      <c r="D194" s="156">
        <f>VLOOKUP($A194,DRG!$A$8:$Z$771,10,FALSE)</f>
        <v>51580.959999999999</v>
      </c>
      <c r="E194" s="156">
        <f>VLOOKUP($A194,DRG!$A$8:$Z$771,11,FALSE)</f>
        <v>43033</v>
      </c>
      <c r="F194" s="160">
        <f>VLOOKUP($A194,DRG!$A$8:$Z$771,12,FALSE)</f>
        <v>8.25</v>
      </c>
      <c r="G194" s="217" t="str">
        <f>VLOOKUP($A194,DRG!$A$8:$Z$771,18,FALSE)</f>
        <v>A</v>
      </c>
      <c r="H194" s="274"/>
      <c r="I194" s="219" t="str">
        <f>VLOOKUP($A194,DRG!$A$8:$Z$771,20,FALSE)</f>
        <v>A</v>
      </c>
      <c r="J194" s="162">
        <f>VLOOKUP($A194,DRG!$A$8:$Z$771,21,FALSE)</f>
        <v>3.7505999999999999</v>
      </c>
      <c r="K194" s="359">
        <f>VLOOKUP($A194,DRG!$A$8:$Z$771,22,FALSE)</f>
        <v>3.0358999999999998</v>
      </c>
      <c r="L194" s="134">
        <f t="shared" si="4"/>
        <v>-0.71470000000000011</v>
      </c>
      <c r="M194" s="132">
        <f t="shared" si="5"/>
        <v>-0.19055617767823818</v>
      </c>
    </row>
    <row r="195" spans="1:13" x14ac:dyDescent="0.2">
      <c r="A195" s="122" t="s">
        <v>766</v>
      </c>
      <c r="B195" s="53" t="str">
        <f>VLOOKUP($A195,DRG!$A$8:$Z$771,2,FALSE)</f>
        <v>Sinus &amp; Mastoid Procedures W CC/MCC</v>
      </c>
      <c r="C195" s="158">
        <f>VLOOKUP($A195,DRG!$A$8:$Z$771,9,FALSE)</f>
        <v>2</v>
      </c>
      <c r="D195" s="156">
        <f>VLOOKUP($A195,DRG!$A$8:$Z$771,10,FALSE)</f>
        <v>55684.3</v>
      </c>
      <c r="E195" s="156">
        <f>VLOOKUP($A195,DRG!$A$8:$Z$771,11,FALSE)</f>
        <v>44868.99</v>
      </c>
      <c r="F195" s="160">
        <f>VLOOKUP($A195,DRG!$A$8:$Z$771,12,FALSE)</f>
        <v>5.6</v>
      </c>
      <c r="G195" s="217" t="str">
        <f>VLOOKUP($A195,DRG!$A$8:$Z$771,18,FALSE)</f>
        <v>M</v>
      </c>
      <c r="H195" s="274"/>
      <c r="I195" s="219" t="str">
        <f>VLOOKUP($A195,DRG!$A$8:$Z$771,20,FALSE)</f>
        <v>M</v>
      </c>
      <c r="J195" s="162">
        <f>VLOOKUP($A195,DRG!$A$8:$Z$771,21,FALSE)</f>
        <v>2.9771999999999998</v>
      </c>
      <c r="K195" s="359">
        <f>VLOOKUP($A195,DRG!$A$8:$Z$771,22,FALSE)</f>
        <v>3.0295999999999998</v>
      </c>
      <c r="L195" s="134">
        <f t="shared" si="4"/>
        <v>5.2400000000000002E-2</v>
      </c>
      <c r="M195" s="132">
        <f t="shared" si="5"/>
        <v>1.7600429934166332E-2</v>
      </c>
    </row>
    <row r="196" spans="1:13" x14ac:dyDescent="0.2">
      <c r="A196" s="122" t="s">
        <v>1342</v>
      </c>
      <c r="B196" s="53" t="str">
        <f>VLOOKUP($A196,DRG!$A$8:$Z$771,2,FALSE)</f>
        <v>Extensive O.R. Procedure Unrelated to Principal Diagnosis W CC</v>
      </c>
      <c r="C196" s="158">
        <f>VLOOKUP($A196,DRG!$A$8:$Z$771,9,FALSE)</f>
        <v>117</v>
      </c>
      <c r="D196" s="156">
        <f>VLOOKUP($A196,DRG!$A$8:$Z$771,10,FALSE)</f>
        <v>45642.19</v>
      </c>
      <c r="E196" s="156">
        <f>VLOOKUP($A196,DRG!$A$8:$Z$771,11,FALSE)</f>
        <v>28781.72</v>
      </c>
      <c r="F196" s="160">
        <f>VLOOKUP($A196,DRG!$A$8:$Z$771,12,FALSE)</f>
        <v>7.74</v>
      </c>
      <c r="G196" s="217" t="str">
        <f>VLOOKUP($A196,DRG!$A$8:$Z$771,18,FALSE)</f>
        <v>A</v>
      </c>
      <c r="H196" s="274"/>
      <c r="I196" s="219" t="str">
        <f>VLOOKUP($A196,DRG!$A$8:$Z$771,20,FALSE)</f>
        <v>A</v>
      </c>
      <c r="J196" s="162">
        <f>VLOOKUP($A196,DRG!$A$8:$Z$771,21,FALSE)</f>
        <v>2.9363000000000001</v>
      </c>
      <c r="K196" s="359">
        <f>VLOOKUP($A196,DRG!$A$8:$Z$771,22,FALSE)</f>
        <v>3.0063</v>
      </c>
      <c r="L196" s="134">
        <f t="shared" si="4"/>
        <v>6.999999999999984E-2</v>
      </c>
      <c r="M196" s="132">
        <f t="shared" si="5"/>
        <v>2.3839525933998514E-2</v>
      </c>
    </row>
    <row r="197" spans="1:13" x14ac:dyDescent="0.2">
      <c r="A197" s="123" t="s">
        <v>1407</v>
      </c>
      <c r="B197" s="124" t="str">
        <f>VLOOKUP($A197,DRG!$A$8:$Z$771,2,FALSE)</f>
        <v>Percutaneous Intracardiac Procedures W/O MCC</v>
      </c>
      <c r="C197" s="159">
        <f>VLOOKUP($A197,DRG!$A$8:$Z$771,9,FALSE)</f>
        <v>105</v>
      </c>
      <c r="D197" s="157">
        <f>VLOOKUP($A197,DRG!$A$8:$Z$771,10,FALSE)</f>
        <v>45126.91</v>
      </c>
      <c r="E197" s="157">
        <f>VLOOKUP($A197,DRG!$A$8:$Z$771,11,FALSE)</f>
        <v>16972.03</v>
      </c>
      <c r="F197" s="161">
        <f>VLOOKUP($A197,DRG!$A$8:$Z$771,12,FALSE)</f>
        <v>3.72</v>
      </c>
      <c r="G197" s="218" t="str">
        <f>VLOOKUP($A197,DRG!$A$8:$Z$771,18,FALSE)</f>
        <v>A</v>
      </c>
      <c r="H197" s="274"/>
      <c r="I197" s="220" t="str">
        <f>VLOOKUP($A197,DRG!$A$8:$Z$771,20,FALSE)</f>
        <v/>
      </c>
      <c r="J197" s="163" t="str">
        <f>VLOOKUP($A197,DRG!$A$8:$Z$771,21,FALSE)</f>
        <v/>
      </c>
      <c r="K197" s="360">
        <f>VLOOKUP($A197,DRG!$A$8:$Z$771,22,FALSE)</f>
        <v>2.9935999999999998</v>
      </c>
      <c r="L197" s="135" t="str">
        <f t="shared" si="4"/>
        <v/>
      </c>
      <c r="M197" s="133" t="str">
        <f t="shared" si="5"/>
        <v/>
      </c>
    </row>
    <row r="198" spans="1:13" x14ac:dyDescent="0.2">
      <c r="A198" s="122" t="s">
        <v>979</v>
      </c>
      <c r="B198" s="53" t="str">
        <f>VLOOKUP($A198,DRG!$A$8:$Z$771,2,FALSE)</f>
        <v>Permanent Cardiac Pacemaker Implant W CC</v>
      </c>
      <c r="C198" s="158">
        <f>VLOOKUP($A198,DRG!$A$8:$Z$771,9,FALSE)</f>
        <v>49</v>
      </c>
      <c r="D198" s="156">
        <f>VLOOKUP($A198,DRG!$A$8:$Z$771,10,FALSE)</f>
        <v>45764.76</v>
      </c>
      <c r="E198" s="156">
        <f>VLOOKUP($A198,DRG!$A$8:$Z$771,11,FALSE)</f>
        <v>20695.75</v>
      </c>
      <c r="F198" s="160">
        <f>VLOOKUP($A198,DRG!$A$8:$Z$771,12,FALSE)</f>
        <v>4.22</v>
      </c>
      <c r="G198" s="217" t="str">
        <f>VLOOKUP($A198,DRG!$A$8:$Z$771,18,FALSE)</f>
        <v>A</v>
      </c>
      <c r="H198" s="274"/>
      <c r="I198" s="219" t="str">
        <f>VLOOKUP($A198,DRG!$A$8:$Z$771,20,FALSE)</f>
        <v>A</v>
      </c>
      <c r="J198" s="162">
        <f>VLOOKUP($A198,DRG!$A$8:$Z$771,21,FALSE)</f>
        <v>2.8243</v>
      </c>
      <c r="K198" s="359">
        <f>VLOOKUP($A198,DRG!$A$8:$Z$771,22,FALSE)</f>
        <v>2.9914000000000001</v>
      </c>
      <c r="L198" s="134">
        <f t="shared" si="4"/>
        <v>0.16710000000000003</v>
      </c>
      <c r="M198" s="132">
        <f t="shared" si="5"/>
        <v>5.9165102857345192E-2</v>
      </c>
    </row>
    <row r="199" spans="1:13" x14ac:dyDescent="0.2">
      <c r="A199" s="122" t="s">
        <v>595</v>
      </c>
      <c r="B199" s="53" t="str">
        <f>VLOOKUP($A199,DRG!$A$8:$Z$771,2,FALSE)</f>
        <v>Ventricular Shunt Procedures W MCC</v>
      </c>
      <c r="C199" s="158">
        <f>VLOOKUP($A199,DRG!$A$8:$Z$771,9,FALSE)</f>
        <v>10</v>
      </c>
      <c r="D199" s="156">
        <f>VLOOKUP($A199,DRG!$A$8:$Z$771,10,FALSE)</f>
        <v>46276.33</v>
      </c>
      <c r="E199" s="156">
        <f>VLOOKUP($A199,DRG!$A$8:$Z$771,11,FALSE)</f>
        <v>20802.53</v>
      </c>
      <c r="F199" s="160">
        <f>VLOOKUP($A199,DRG!$A$8:$Z$771,12,FALSE)</f>
        <v>6.9</v>
      </c>
      <c r="G199" s="217" t="str">
        <f>VLOOKUP($A199,DRG!$A$8:$Z$771,18,FALSE)</f>
        <v>A</v>
      </c>
      <c r="H199" s="274"/>
      <c r="I199" s="219" t="str">
        <f>VLOOKUP($A199,DRG!$A$8:$Z$771,20,FALSE)</f>
        <v>M</v>
      </c>
      <c r="J199" s="162">
        <f>VLOOKUP($A199,DRG!$A$8:$Z$771,21,FALSE)</f>
        <v>5.1722999999999999</v>
      </c>
      <c r="K199" s="359">
        <f>VLOOKUP($A199,DRG!$A$8:$Z$771,22,FALSE)</f>
        <v>2.9897999999999998</v>
      </c>
      <c r="L199" s="134">
        <f t="shared" si="4"/>
        <v>-2.1825000000000001</v>
      </c>
      <c r="M199" s="132">
        <f t="shared" si="5"/>
        <v>-0.42195928310422831</v>
      </c>
    </row>
    <row r="200" spans="1:13" x14ac:dyDescent="0.2">
      <c r="A200" s="122" t="s">
        <v>644</v>
      </c>
      <c r="B200" s="53" t="str">
        <f>VLOOKUP($A200,DRG!$A$8:$Z$771,2,FALSE)</f>
        <v>Other Male Reproductive System O.R. Proc for Malignancy W CC/MCC</v>
      </c>
      <c r="C200" s="158">
        <f>VLOOKUP($A200,DRG!$A$8:$Z$771,9,FALSE)</f>
        <v>2</v>
      </c>
      <c r="D200" s="156">
        <f>VLOOKUP($A200,DRG!$A$8:$Z$771,10,FALSE)</f>
        <v>30369.78</v>
      </c>
      <c r="E200" s="156">
        <f>VLOOKUP($A200,DRG!$A$8:$Z$771,11,FALSE)</f>
        <v>5597.16</v>
      </c>
      <c r="F200" s="160">
        <f>VLOOKUP($A200,DRG!$A$8:$Z$771,12,FALSE)</f>
        <v>7</v>
      </c>
      <c r="G200" s="217" t="str">
        <f>VLOOKUP($A200,DRG!$A$8:$Z$771,18,FALSE)</f>
        <v>M</v>
      </c>
      <c r="H200" s="274"/>
      <c r="I200" s="219" t="str">
        <f>VLOOKUP($A200,DRG!$A$8:$Z$771,20,FALSE)</f>
        <v>M</v>
      </c>
      <c r="J200" s="162">
        <f>VLOOKUP($A200,DRG!$A$8:$Z$771,21,FALSE)</f>
        <v>3.1172</v>
      </c>
      <c r="K200" s="359">
        <f>VLOOKUP($A200,DRG!$A$8:$Z$771,22,FALSE)</f>
        <v>2.9809000000000001</v>
      </c>
      <c r="L200" s="134">
        <f t="shared" ref="L200:L263" si="6">IF(J200&lt;&gt;"",IF(K200&lt;&gt;"",K200-J200,""),"")</f>
        <v>-0.13629999999999987</v>
      </c>
      <c r="M200" s="132">
        <f t="shared" ref="M200:M263" si="7">IF(L200="","",L200/J200)</f>
        <v>-4.3725137944308955E-2</v>
      </c>
    </row>
    <row r="201" spans="1:13" x14ac:dyDescent="0.2">
      <c r="A201" s="122" t="s">
        <v>788</v>
      </c>
      <c r="B201" s="53" t="str">
        <f>VLOOKUP($A201,DRG!$A$8:$Z$771,2,FALSE)</f>
        <v>Ear, Nose, Mouth &amp; Throat Malignancy W MCC</v>
      </c>
      <c r="C201" s="158">
        <f>VLOOKUP($A201,DRG!$A$8:$Z$771,9,FALSE)</f>
        <v>8</v>
      </c>
      <c r="D201" s="156">
        <f>VLOOKUP($A201,DRG!$A$8:$Z$771,10,FALSE)</f>
        <v>30089.57</v>
      </c>
      <c r="E201" s="156">
        <f>VLOOKUP($A201,DRG!$A$8:$Z$771,11,FALSE)</f>
        <v>15808.01</v>
      </c>
      <c r="F201" s="160">
        <f>VLOOKUP($A201,DRG!$A$8:$Z$771,12,FALSE)</f>
        <v>8</v>
      </c>
      <c r="G201" s="217" t="str">
        <f>VLOOKUP($A201,DRG!$A$8:$Z$771,18,FALSE)</f>
        <v>M</v>
      </c>
      <c r="H201" s="274"/>
      <c r="I201" s="219" t="str">
        <f>VLOOKUP($A201,DRG!$A$8:$Z$771,20,FALSE)</f>
        <v>A</v>
      </c>
      <c r="J201" s="162">
        <f>VLOOKUP($A201,DRG!$A$8:$Z$771,21,FALSE)</f>
        <v>2.4504999999999999</v>
      </c>
      <c r="K201" s="359">
        <f>VLOOKUP($A201,DRG!$A$8:$Z$771,22,FALSE)</f>
        <v>2.9725999999999999</v>
      </c>
      <c r="L201" s="134">
        <f t="shared" si="6"/>
        <v>0.52210000000000001</v>
      </c>
      <c r="M201" s="132">
        <f t="shared" si="7"/>
        <v>0.21305855947765764</v>
      </c>
    </row>
    <row r="202" spans="1:13" x14ac:dyDescent="0.2">
      <c r="A202" s="123" t="s">
        <v>1433</v>
      </c>
      <c r="B202" s="124" t="str">
        <f>VLOOKUP($A202,DRG!$A$8:$Z$771,2,FALSE)</f>
        <v>Septic Arthritis W MCC</v>
      </c>
      <c r="C202" s="159">
        <f>VLOOKUP($A202,DRG!$A$8:$Z$771,9,FALSE)</f>
        <v>4</v>
      </c>
      <c r="D202" s="157">
        <f>VLOOKUP($A202,DRG!$A$8:$Z$771,10,FALSE)</f>
        <v>15743.22</v>
      </c>
      <c r="E202" s="157">
        <f>VLOOKUP($A202,DRG!$A$8:$Z$771,11,FALSE)</f>
        <v>5384.23</v>
      </c>
      <c r="F202" s="161">
        <f>VLOOKUP($A202,DRG!$A$8:$Z$771,12,FALSE)</f>
        <v>7.4</v>
      </c>
      <c r="G202" s="218" t="str">
        <f>VLOOKUP($A202,DRG!$A$8:$Z$771,18,FALSE)</f>
        <v>M</v>
      </c>
      <c r="H202" s="274"/>
      <c r="I202" s="220" t="str">
        <f>VLOOKUP($A202,DRG!$A$8:$Z$771,20,FALSE)</f>
        <v>M</v>
      </c>
      <c r="J202" s="163">
        <f>VLOOKUP($A202,DRG!$A$8:$Z$771,21,FALSE)</f>
        <v>2.9729000000000001</v>
      </c>
      <c r="K202" s="360">
        <f>VLOOKUP($A202,DRG!$A$8:$Z$771,22,FALSE)</f>
        <v>2.9714999999999998</v>
      </c>
      <c r="L202" s="135">
        <f t="shared" si="6"/>
        <v>-1.4000000000002899E-3</v>
      </c>
      <c r="M202" s="133">
        <f t="shared" si="7"/>
        <v>-4.7092064987059435E-4</v>
      </c>
    </row>
    <row r="203" spans="1:13" x14ac:dyDescent="0.2">
      <c r="A203" s="122" t="s">
        <v>1</v>
      </c>
      <c r="B203" s="53" t="str">
        <f>VLOOKUP($A203,DRG!$A$8:$Z$771,2,FALSE)</f>
        <v>Major Shoulder or Elbow Joint Procedures W CC/MCC</v>
      </c>
      <c r="C203" s="158">
        <f>VLOOKUP($A203,DRG!$A$8:$Z$771,9,FALSE)</f>
        <v>5</v>
      </c>
      <c r="D203" s="156">
        <f>VLOOKUP($A203,DRG!$A$8:$Z$771,10,FALSE)</f>
        <v>24165.35</v>
      </c>
      <c r="E203" s="156">
        <f>VLOOKUP($A203,DRG!$A$8:$Z$771,11,FALSE)</f>
        <v>6875.09</v>
      </c>
      <c r="F203" s="160">
        <f>VLOOKUP($A203,DRG!$A$8:$Z$771,12,FALSE)</f>
        <v>5.3</v>
      </c>
      <c r="G203" s="217" t="str">
        <f>VLOOKUP($A203,DRG!$A$8:$Z$771,18,FALSE)</f>
        <v>M</v>
      </c>
      <c r="H203" s="274"/>
      <c r="I203" s="219" t="str">
        <f>VLOOKUP($A203,DRG!$A$8:$Z$771,20,FALSE)</f>
        <v>M</v>
      </c>
      <c r="J203" s="162">
        <f>VLOOKUP($A203,DRG!$A$8:$Z$771,21,FALSE)</f>
        <v>2.9777999999999998</v>
      </c>
      <c r="K203" s="359">
        <f>VLOOKUP($A203,DRG!$A$8:$Z$771,22,FALSE)</f>
        <v>2.9658000000000002</v>
      </c>
      <c r="L203" s="134">
        <f t="shared" si="6"/>
        <v>-1.1999999999999567E-2</v>
      </c>
      <c r="M203" s="132">
        <f t="shared" si="7"/>
        <v>-4.029820672979907E-3</v>
      </c>
    </row>
    <row r="204" spans="1:13" x14ac:dyDescent="0.2">
      <c r="A204" s="122" t="s">
        <v>657</v>
      </c>
      <c r="B204" s="53" t="str">
        <f>VLOOKUP($A204,DRG!$A$8:$Z$771,2,FALSE)</f>
        <v>Pelvic Evisceration, Rad Hysterectomy &amp; Rad Vulvectomy W CC/MCC</v>
      </c>
      <c r="C204" s="158">
        <f>VLOOKUP($A204,DRG!$A$8:$Z$771,9,FALSE)</f>
        <v>18</v>
      </c>
      <c r="D204" s="156">
        <f>VLOOKUP($A204,DRG!$A$8:$Z$771,10,FALSE)</f>
        <v>44673.93</v>
      </c>
      <c r="E204" s="156">
        <f>VLOOKUP($A204,DRG!$A$8:$Z$771,11,FALSE)</f>
        <v>16782.25</v>
      </c>
      <c r="F204" s="160">
        <f>VLOOKUP($A204,DRG!$A$8:$Z$771,12,FALSE)</f>
        <v>6.22</v>
      </c>
      <c r="G204" s="217" t="str">
        <f>VLOOKUP($A204,DRG!$A$8:$Z$771,18,FALSE)</f>
        <v>A</v>
      </c>
      <c r="H204" s="274"/>
      <c r="I204" s="219" t="str">
        <f>VLOOKUP($A204,DRG!$A$8:$Z$771,20,FALSE)</f>
        <v>A</v>
      </c>
      <c r="J204" s="162">
        <f>VLOOKUP($A204,DRG!$A$8:$Z$771,21,FALSE)</f>
        <v>2.7806000000000002</v>
      </c>
      <c r="K204" s="359">
        <f>VLOOKUP($A204,DRG!$A$8:$Z$771,22,FALSE)</f>
        <v>2.9634999999999998</v>
      </c>
      <c r="L204" s="134">
        <f t="shared" si="6"/>
        <v>0.18289999999999962</v>
      </c>
      <c r="M204" s="132">
        <f t="shared" si="7"/>
        <v>6.5777170394878667E-2</v>
      </c>
    </row>
    <row r="205" spans="1:13" x14ac:dyDescent="0.2">
      <c r="A205" s="122" t="s">
        <v>1337</v>
      </c>
      <c r="B205" s="53" t="str">
        <f>VLOOKUP($A205,DRG!$A$8:$Z$771,2,FALSE)</f>
        <v>HIV W Major Related Condition W MCC</v>
      </c>
      <c r="C205" s="158">
        <f>VLOOKUP($A205,DRG!$A$8:$Z$771,9,FALSE)</f>
        <v>33</v>
      </c>
      <c r="D205" s="156">
        <f>VLOOKUP($A205,DRG!$A$8:$Z$771,10,FALSE)</f>
        <v>46696.86</v>
      </c>
      <c r="E205" s="156">
        <f>VLOOKUP($A205,DRG!$A$8:$Z$771,11,FALSE)</f>
        <v>34970.980000000003</v>
      </c>
      <c r="F205" s="160">
        <f>VLOOKUP($A205,DRG!$A$8:$Z$771,12,FALSE)</f>
        <v>10</v>
      </c>
      <c r="G205" s="217" t="str">
        <f>VLOOKUP($A205,DRG!$A$8:$Z$771,18,FALSE)</f>
        <v>A</v>
      </c>
      <c r="H205" s="274"/>
      <c r="I205" s="219" t="str">
        <f>VLOOKUP($A205,DRG!$A$8:$Z$771,20,FALSE)</f>
        <v>A</v>
      </c>
      <c r="J205" s="162">
        <f>VLOOKUP($A205,DRG!$A$8:$Z$771,21,FALSE)</f>
        <v>3.0825999999999998</v>
      </c>
      <c r="K205" s="359">
        <f>VLOOKUP($A205,DRG!$A$8:$Z$771,22,FALSE)</f>
        <v>2.9596</v>
      </c>
      <c r="L205" s="134">
        <f t="shared" si="6"/>
        <v>-0.12299999999999978</v>
      </c>
      <c r="M205" s="132">
        <f t="shared" si="7"/>
        <v>-3.9901381950301622E-2</v>
      </c>
    </row>
    <row r="206" spans="1:13" x14ac:dyDescent="0.2">
      <c r="A206" s="122" t="s">
        <v>1403</v>
      </c>
      <c r="B206" s="53" t="str">
        <f>VLOOKUP($A206,DRG!$A$8:$Z$771,2,FALSE)</f>
        <v>Other Major Cardiovascular Procedures W/O CC/MCC</v>
      </c>
      <c r="C206" s="158">
        <f>VLOOKUP($A206,DRG!$A$8:$Z$771,9,FALSE)</f>
        <v>27</v>
      </c>
      <c r="D206" s="156">
        <f>VLOOKUP($A206,DRG!$A$8:$Z$771,10,FALSE)</f>
        <v>44350.81</v>
      </c>
      <c r="E206" s="156">
        <f>VLOOKUP($A206,DRG!$A$8:$Z$771,11,FALSE)</f>
        <v>18397.5</v>
      </c>
      <c r="F206" s="160">
        <f>VLOOKUP($A206,DRG!$A$8:$Z$771,12,FALSE)</f>
        <v>4.4800000000000004</v>
      </c>
      <c r="G206" s="217" t="str">
        <f>VLOOKUP($A206,DRG!$A$8:$Z$771,18,FALSE)</f>
        <v>A</v>
      </c>
      <c r="H206" s="274"/>
      <c r="I206" s="219" t="str">
        <f>VLOOKUP($A206,DRG!$A$8:$Z$771,20,FALSE)</f>
        <v/>
      </c>
      <c r="J206" s="162" t="str">
        <f>VLOOKUP($A206,DRG!$A$8:$Z$771,21,FALSE)</f>
        <v/>
      </c>
      <c r="K206" s="359">
        <f>VLOOKUP($A206,DRG!$A$8:$Z$771,22,FALSE)</f>
        <v>2.9422000000000001</v>
      </c>
      <c r="L206" s="134" t="str">
        <f t="shared" si="6"/>
        <v/>
      </c>
      <c r="M206" s="132" t="str">
        <f t="shared" si="7"/>
        <v/>
      </c>
    </row>
    <row r="207" spans="1:13" x14ac:dyDescent="0.2">
      <c r="A207" s="123" t="s">
        <v>361</v>
      </c>
      <c r="B207" s="124" t="str">
        <f>VLOOKUP($A207,DRG!$A$8:$Z$771,2,FALSE)</f>
        <v>Biopsies of Musculoskeletal System &amp; Connective Tissue W MCC</v>
      </c>
      <c r="C207" s="159">
        <f>VLOOKUP($A207,DRG!$A$8:$Z$771,9,FALSE)</f>
        <v>15</v>
      </c>
      <c r="D207" s="157">
        <f>VLOOKUP($A207,DRG!$A$8:$Z$771,10,FALSE)</f>
        <v>44277.2</v>
      </c>
      <c r="E207" s="157">
        <f>VLOOKUP($A207,DRG!$A$8:$Z$771,11,FALSE)</f>
        <v>26461.93</v>
      </c>
      <c r="F207" s="161">
        <f>VLOOKUP($A207,DRG!$A$8:$Z$771,12,FALSE)</f>
        <v>10.67</v>
      </c>
      <c r="G207" s="218" t="str">
        <f>VLOOKUP($A207,DRG!$A$8:$Z$771,18,FALSE)</f>
        <v>A</v>
      </c>
      <c r="H207" s="274"/>
      <c r="I207" s="220" t="str">
        <f>VLOOKUP($A207,DRG!$A$8:$Z$771,20,FALSE)</f>
        <v>A</v>
      </c>
      <c r="J207" s="163">
        <f>VLOOKUP($A207,DRG!$A$8:$Z$771,21,FALSE)</f>
        <v>3.0447000000000002</v>
      </c>
      <c r="K207" s="360">
        <f>VLOOKUP($A207,DRG!$A$8:$Z$771,22,FALSE)</f>
        <v>2.9371999999999998</v>
      </c>
      <c r="L207" s="135">
        <f t="shared" si="6"/>
        <v>-0.10750000000000037</v>
      </c>
      <c r="M207" s="133">
        <f t="shared" si="7"/>
        <v>-3.5307255230400486E-2</v>
      </c>
    </row>
    <row r="208" spans="1:13" x14ac:dyDescent="0.2">
      <c r="A208" s="122" t="s">
        <v>1291</v>
      </c>
      <c r="B208" s="53" t="str">
        <f>VLOOKUP($A208,DRG!$A$8:$Z$771,2,FALSE)</f>
        <v>Skin Grafts for Injuries W CC/MCC</v>
      </c>
      <c r="C208" s="158">
        <f>VLOOKUP($A208,DRG!$A$8:$Z$771,9,FALSE)</f>
        <v>15</v>
      </c>
      <c r="D208" s="156">
        <f>VLOOKUP($A208,DRG!$A$8:$Z$771,10,FALSE)</f>
        <v>44190.65</v>
      </c>
      <c r="E208" s="156">
        <f>VLOOKUP($A208,DRG!$A$8:$Z$771,11,FALSE)</f>
        <v>39958.49</v>
      </c>
      <c r="F208" s="160">
        <f>VLOOKUP($A208,DRG!$A$8:$Z$771,12,FALSE)</f>
        <v>8.4</v>
      </c>
      <c r="G208" s="217" t="str">
        <f>VLOOKUP($A208,DRG!$A$8:$Z$771,18,FALSE)</f>
        <v>A</v>
      </c>
      <c r="H208" s="274"/>
      <c r="I208" s="219" t="str">
        <f>VLOOKUP($A208,DRG!$A$8:$Z$771,20,FALSE)</f>
        <v>A</v>
      </c>
      <c r="J208" s="162">
        <f>VLOOKUP($A208,DRG!$A$8:$Z$771,21,FALSE)</f>
        <v>4.9542999999999999</v>
      </c>
      <c r="K208" s="359">
        <f>VLOOKUP($A208,DRG!$A$8:$Z$771,22,FALSE)</f>
        <v>2.9315000000000002</v>
      </c>
      <c r="L208" s="134">
        <f t="shared" si="6"/>
        <v>-2.0227999999999997</v>
      </c>
      <c r="M208" s="132">
        <f t="shared" si="7"/>
        <v>-0.40829178693256357</v>
      </c>
    </row>
    <row r="209" spans="1:13" x14ac:dyDescent="0.2">
      <c r="A209" s="122" t="s">
        <v>1250</v>
      </c>
      <c r="B209" s="53" t="str">
        <f>VLOOKUP($A209,DRG!$A$8:$Z$771,2,FALSE)</f>
        <v>Other Myeloprolif Dis or Poorly Diff Neopl Diag W MCC</v>
      </c>
      <c r="C209" s="158">
        <f>VLOOKUP($A209,DRG!$A$8:$Z$771,9,FALSE)</f>
        <v>8</v>
      </c>
      <c r="D209" s="156">
        <f>VLOOKUP($A209,DRG!$A$8:$Z$771,10,FALSE)</f>
        <v>15861.81</v>
      </c>
      <c r="E209" s="156">
        <f>VLOOKUP($A209,DRG!$A$8:$Z$771,11,FALSE)</f>
        <v>13550.67</v>
      </c>
      <c r="F209" s="160">
        <f>VLOOKUP($A209,DRG!$A$8:$Z$771,12,FALSE)</f>
        <v>7.6</v>
      </c>
      <c r="G209" s="217" t="str">
        <f>VLOOKUP($A209,DRG!$A$8:$Z$771,18,FALSE)</f>
        <v>M</v>
      </c>
      <c r="H209" s="274"/>
      <c r="I209" s="219" t="str">
        <f>VLOOKUP($A209,DRG!$A$8:$Z$771,20,FALSE)</f>
        <v>A</v>
      </c>
      <c r="J209" s="162">
        <f>VLOOKUP($A209,DRG!$A$8:$Z$771,21,FALSE)</f>
        <v>3.9268000000000001</v>
      </c>
      <c r="K209" s="359">
        <f>VLOOKUP($A209,DRG!$A$8:$Z$771,22,FALSE)</f>
        <v>2.9287000000000001</v>
      </c>
      <c r="L209" s="134">
        <f t="shared" si="6"/>
        <v>-0.99809999999999999</v>
      </c>
      <c r="M209" s="132">
        <f t="shared" si="7"/>
        <v>-0.25417642864418866</v>
      </c>
    </row>
    <row r="210" spans="1:13" x14ac:dyDescent="0.2">
      <c r="A210" s="122" t="s">
        <v>692</v>
      </c>
      <c r="B210" s="53" t="str">
        <f>VLOOKUP($A210,DRG!$A$8:$Z$771,2,FALSE)</f>
        <v>Non-Bacterial Infect of Nervous Sys Exc Viral Meningitis W CC</v>
      </c>
      <c r="C210" s="158">
        <f>VLOOKUP($A210,DRG!$A$8:$Z$771,9,FALSE)</f>
        <v>4</v>
      </c>
      <c r="D210" s="156">
        <f>VLOOKUP($A210,DRG!$A$8:$Z$771,10,FALSE)</f>
        <v>19387.14</v>
      </c>
      <c r="E210" s="156">
        <f>VLOOKUP($A210,DRG!$A$8:$Z$771,11,FALSE)</f>
        <v>13117.44</v>
      </c>
      <c r="F210" s="160">
        <f>VLOOKUP($A210,DRG!$A$8:$Z$771,12,FALSE)</f>
        <v>7.3</v>
      </c>
      <c r="G210" s="217" t="str">
        <f>VLOOKUP($A210,DRG!$A$8:$Z$771,18,FALSE)</f>
        <v>M</v>
      </c>
      <c r="H210" s="274"/>
      <c r="I210" s="219" t="str">
        <f>VLOOKUP($A210,DRG!$A$8:$Z$771,20,FALSE)</f>
        <v>M</v>
      </c>
      <c r="J210" s="162">
        <f>VLOOKUP($A210,DRG!$A$8:$Z$771,21,FALSE)</f>
        <v>2.6724000000000001</v>
      </c>
      <c r="K210" s="359">
        <f>VLOOKUP($A210,DRG!$A$8:$Z$771,22,FALSE)</f>
        <v>2.9201999999999999</v>
      </c>
      <c r="L210" s="134">
        <f t="shared" si="6"/>
        <v>0.2477999999999998</v>
      </c>
      <c r="M210" s="132">
        <f t="shared" si="7"/>
        <v>9.2725639874270238E-2</v>
      </c>
    </row>
    <row r="211" spans="1:13" x14ac:dyDescent="0.2">
      <c r="A211" s="122" t="s">
        <v>1381</v>
      </c>
      <c r="B211" s="53" t="str">
        <f>VLOOKUP($A211,DRG!$A$8:$Z$771,2,FALSE)</f>
        <v>Cardiac Pacemaker Revision Except Device Replacement W CC</v>
      </c>
      <c r="C211" s="158">
        <f>VLOOKUP($A211,DRG!$A$8:$Z$771,9,FALSE)</f>
        <v>6</v>
      </c>
      <c r="D211" s="156">
        <f>VLOOKUP($A211,DRG!$A$8:$Z$771,10,FALSE)</f>
        <v>38452.43</v>
      </c>
      <c r="E211" s="156">
        <f>VLOOKUP($A211,DRG!$A$8:$Z$771,11,FALSE)</f>
        <v>22216.880000000001</v>
      </c>
      <c r="F211" s="160">
        <f>VLOOKUP($A211,DRG!$A$8:$Z$771,12,FALSE)</f>
        <v>4.4000000000000004</v>
      </c>
      <c r="G211" s="217" t="str">
        <f>VLOOKUP($A211,DRG!$A$8:$Z$771,18,FALSE)</f>
        <v>MO</v>
      </c>
      <c r="H211" s="274"/>
      <c r="I211" s="219" t="str">
        <f>VLOOKUP($A211,DRG!$A$8:$Z$771,20,FALSE)</f>
        <v>AO</v>
      </c>
      <c r="J211" s="162">
        <f>VLOOKUP($A211,DRG!$A$8:$Z$771,21,FALSE)</f>
        <v>2.4358</v>
      </c>
      <c r="K211" s="359">
        <f>VLOOKUP($A211,DRG!$A$8:$Z$771,22,FALSE)</f>
        <v>2.9081999999999999</v>
      </c>
      <c r="L211" s="134">
        <f t="shared" si="6"/>
        <v>0.47239999999999993</v>
      </c>
      <c r="M211" s="132">
        <f t="shared" si="7"/>
        <v>0.19394038919451512</v>
      </c>
    </row>
    <row r="212" spans="1:13" x14ac:dyDescent="0.2">
      <c r="A212" s="123" t="s">
        <v>1493</v>
      </c>
      <c r="B212" s="124" t="str">
        <f>VLOOKUP($A212,DRG!$A$8:$Z$771,2,FALSE)</f>
        <v>Rectal Resection W/O CC/MCC</v>
      </c>
      <c r="C212" s="159">
        <f>VLOOKUP($A212,DRG!$A$8:$Z$771,9,FALSE)</f>
        <v>12</v>
      </c>
      <c r="D212" s="157">
        <f>VLOOKUP($A212,DRG!$A$8:$Z$771,10,FALSE)</f>
        <v>43664.02</v>
      </c>
      <c r="E212" s="157">
        <f>VLOOKUP($A212,DRG!$A$8:$Z$771,11,FALSE)</f>
        <v>11956.09</v>
      </c>
      <c r="F212" s="161">
        <f>VLOOKUP($A212,DRG!$A$8:$Z$771,12,FALSE)</f>
        <v>6.42</v>
      </c>
      <c r="G212" s="218" t="str">
        <f>VLOOKUP($A212,DRG!$A$8:$Z$771,18,FALSE)</f>
        <v>A</v>
      </c>
      <c r="H212" s="274"/>
      <c r="I212" s="220" t="str">
        <f>VLOOKUP($A212,DRG!$A$8:$Z$771,20,FALSE)</f>
        <v>A</v>
      </c>
      <c r="J212" s="163">
        <f>VLOOKUP($A212,DRG!$A$8:$Z$771,21,FALSE)</f>
        <v>2.4584000000000001</v>
      </c>
      <c r="K212" s="360">
        <f>VLOOKUP($A212,DRG!$A$8:$Z$771,22,FALSE)</f>
        <v>2.8963999999999999</v>
      </c>
      <c r="L212" s="135">
        <f t="shared" si="6"/>
        <v>0.43799999999999972</v>
      </c>
      <c r="M212" s="133">
        <f t="shared" si="7"/>
        <v>0.17816465994142519</v>
      </c>
    </row>
    <row r="213" spans="1:13" x14ac:dyDescent="0.2">
      <c r="A213" s="122" t="s">
        <v>537</v>
      </c>
      <c r="B213" s="53" t="str">
        <f>VLOOKUP($A213,DRG!$A$8:$Z$771,2,FALSE)</f>
        <v>Amputat of Lower Limb for Endocrine, Nutrit &amp; Metabol Dis W MCC</v>
      </c>
      <c r="C213" s="158">
        <f>VLOOKUP($A213,DRG!$A$8:$Z$771,9,FALSE)</f>
        <v>15</v>
      </c>
      <c r="D213" s="156">
        <f>VLOOKUP($A213,DRG!$A$8:$Z$771,10,FALSE)</f>
        <v>43396.78</v>
      </c>
      <c r="E213" s="156">
        <f>VLOOKUP($A213,DRG!$A$8:$Z$771,11,FALSE)</f>
        <v>30513.58</v>
      </c>
      <c r="F213" s="160">
        <f>VLOOKUP($A213,DRG!$A$8:$Z$771,12,FALSE)</f>
        <v>11.6</v>
      </c>
      <c r="G213" s="217" t="str">
        <f>VLOOKUP($A213,DRG!$A$8:$Z$771,18,FALSE)</f>
        <v>A</v>
      </c>
      <c r="H213" s="274"/>
      <c r="I213" s="219" t="str">
        <f>VLOOKUP($A213,DRG!$A$8:$Z$771,20,FALSE)</f>
        <v>A</v>
      </c>
      <c r="J213" s="162">
        <f>VLOOKUP($A213,DRG!$A$8:$Z$771,21,FALSE)</f>
        <v>3.9167999999999998</v>
      </c>
      <c r="K213" s="359">
        <f>VLOOKUP($A213,DRG!$A$8:$Z$771,22,FALSE)</f>
        <v>2.8788999999999998</v>
      </c>
      <c r="L213" s="134">
        <f t="shared" si="6"/>
        <v>-1.0379</v>
      </c>
      <c r="M213" s="132">
        <f t="shared" si="7"/>
        <v>-0.26498672385620919</v>
      </c>
    </row>
    <row r="214" spans="1:13" x14ac:dyDescent="0.2">
      <c r="A214" s="122" t="s">
        <v>1485</v>
      </c>
      <c r="B214" s="53" t="str">
        <f>VLOOKUP($A214,DRG!$A$8:$Z$771,2,FALSE)</f>
        <v>Major Small &amp; Large Bowel Procedures W CC</v>
      </c>
      <c r="C214" s="158">
        <f>VLOOKUP($A214,DRG!$A$8:$Z$771,9,FALSE)</f>
        <v>306</v>
      </c>
      <c r="D214" s="156">
        <f>VLOOKUP($A214,DRG!$A$8:$Z$771,10,FALSE)</f>
        <v>43487.44</v>
      </c>
      <c r="E214" s="156">
        <f>VLOOKUP($A214,DRG!$A$8:$Z$771,11,FALSE)</f>
        <v>20788.669999999998</v>
      </c>
      <c r="F214" s="160">
        <f>VLOOKUP($A214,DRG!$A$8:$Z$771,12,FALSE)</f>
        <v>7.97</v>
      </c>
      <c r="G214" s="217" t="str">
        <f>VLOOKUP($A214,DRG!$A$8:$Z$771,18,FALSE)</f>
        <v>A</v>
      </c>
      <c r="H214" s="274"/>
      <c r="I214" s="219" t="str">
        <f>VLOOKUP($A214,DRG!$A$8:$Z$771,20,FALSE)</f>
        <v>A</v>
      </c>
      <c r="J214" s="162">
        <f>VLOOKUP($A214,DRG!$A$8:$Z$771,21,FALSE)</f>
        <v>2.9157999999999999</v>
      </c>
      <c r="K214" s="359">
        <f>VLOOKUP($A214,DRG!$A$8:$Z$771,22,FALSE)</f>
        <v>2.8588</v>
      </c>
      <c r="L214" s="134">
        <f t="shared" si="6"/>
        <v>-5.699999999999994E-2</v>
      </c>
      <c r="M214" s="132">
        <f t="shared" si="7"/>
        <v>-1.9548665889292799E-2</v>
      </c>
    </row>
    <row r="215" spans="1:13" x14ac:dyDescent="0.2">
      <c r="A215" s="122" t="s">
        <v>230</v>
      </c>
      <c r="B215" s="53" t="str">
        <f>VLOOKUP($A215,DRG!$A$8:$Z$771,2,FALSE)</f>
        <v>Cholecystectomy W C.D.E. W/O CC/MCC</v>
      </c>
      <c r="C215" s="158">
        <f>VLOOKUP($A215,DRG!$A$8:$Z$771,9,FALSE)</f>
        <v>3</v>
      </c>
      <c r="D215" s="156">
        <f>VLOOKUP($A215,DRG!$A$8:$Z$771,10,FALSE)</f>
        <v>38049.839999999997</v>
      </c>
      <c r="E215" s="156">
        <f>VLOOKUP($A215,DRG!$A$8:$Z$771,11,FALSE)</f>
        <v>17919.66</v>
      </c>
      <c r="F215" s="160">
        <f>VLOOKUP($A215,DRG!$A$8:$Z$771,12,FALSE)</f>
        <v>5</v>
      </c>
      <c r="G215" s="217" t="str">
        <f>VLOOKUP($A215,DRG!$A$8:$Z$771,18,FALSE)</f>
        <v>M</v>
      </c>
      <c r="H215" s="274"/>
      <c r="I215" s="219" t="str">
        <f>VLOOKUP($A215,DRG!$A$8:$Z$771,20,FALSE)</f>
        <v>M</v>
      </c>
      <c r="J215" s="162">
        <f>VLOOKUP($A215,DRG!$A$8:$Z$771,21,FALSE)</f>
        <v>2.7530000000000001</v>
      </c>
      <c r="K215" s="359">
        <f>VLOOKUP($A215,DRG!$A$8:$Z$771,22,FALSE)</f>
        <v>2.8544</v>
      </c>
      <c r="L215" s="134">
        <f t="shared" si="6"/>
        <v>0.10139999999999993</v>
      </c>
      <c r="M215" s="132">
        <f t="shared" si="7"/>
        <v>3.6832546313112939E-2</v>
      </c>
    </row>
    <row r="216" spans="1:13" x14ac:dyDescent="0.2">
      <c r="A216" s="122" t="s">
        <v>1387</v>
      </c>
      <c r="B216" s="53" t="str">
        <f>VLOOKUP($A216,DRG!$A$8:$Z$771,2,FALSE)</f>
        <v>Other Circulatory System O.R. Procedures</v>
      </c>
      <c r="C216" s="158">
        <f>VLOOKUP($A216,DRG!$A$8:$Z$771,9,FALSE)</f>
        <v>66</v>
      </c>
      <c r="D216" s="156">
        <f>VLOOKUP($A216,DRG!$A$8:$Z$771,10,FALSE)</f>
        <v>48240.93</v>
      </c>
      <c r="E216" s="156">
        <f>VLOOKUP($A216,DRG!$A$8:$Z$771,11,FALSE)</f>
        <v>38278.94</v>
      </c>
      <c r="F216" s="160">
        <f>VLOOKUP($A216,DRG!$A$8:$Z$771,12,FALSE)</f>
        <v>9.41</v>
      </c>
      <c r="G216" s="217" t="str">
        <f>VLOOKUP($A216,DRG!$A$8:$Z$771,18,FALSE)</f>
        <v>A</v>
      </c>
      <c r="H216" s="274"/>
      <c r="I216" s="219" t="str">
        <f>VLOOKUP($A216,DRG!$A$8:$Z$771,20,FALSE)</f>
        <v>A</v>
      </c>
      <c r="J216" s="162">
        <f>VLOOKUP($A216,DRG!$A$8:$Z$771,21,FALSE)</f>
        <v>2.2930999999999999</v>
      </c>
      <c r="K216" s="359">
        <f>VLOOKUP($A216,DRG!$A$8:$Z$771,22,FALSE)</f>
        <v>2.8460999999999999</v>
      </c>
      <c r="L216" s="134">
        <f t="shared" si="6"/>
        <v>0.55299999999999994</v>
      </c>
      <c r="M216" s="132">
        <f t="shared" si="7"/>
        <v>0.24115825738083815</v>
      </c>
    </row>
    <row r="217" spans="1:13" x14ac:dyDescent="0.2">
      <c r="A217" s="123" t="s">
        <v>987</v>
      </c>
      <c r="B217" s="124" t="str">
        <f>VLOOKUP($A217,DRG!$A$8:$Z$771,2,FALSE)</f>
        <v>Perc Cardiovasc Proc W Drug-Eluting Stent W/O MCC</v>
      </c>
      <c r="C217" s="159">
        <f>VLOOKUP($A217,DRG!$A$8:$Z$771,9,FALSE)</f>
        <v>792</v>
      </c>
      <c r="D217" s="157">
        <f>VLOOKUP($A217,DRG!$A$8:$Z$771,10,FALSE)</f>
        <v>42897.39</v>
      </c>
      <c r="E217" s="157">
        <f>VLOOKUP($A217,DRG!$A$8:$Z$771,11,FALSE)</f>
        <v>13131.51</v>
      </c>
      <c r="F217" s="161">
        <f>VLOOKUP($A217,DRG!$A$8:$Z$771,12,FALSE)</f>
        <v>2.79</v>
      </c>
      <c r="G217" s="218" t="str">
        <f>VLOOKUP($A217,DRG!$A$8:$Z$771,18,FALSE)</f>
        <v>A</v>
      </c>
      <c r="H217" s="274"/>
      <c r="I217" s="220" t="str">
        <f>VLOOKUP($A217,DRG!$A$8:$Z$771,20,FALSE)</f>
        <v>A</v>
      </c>
      <c r="J217" s="163">
        <f>VLOOKUP($A217,DRG!$A$8:$Z$771,21,FALSE)</f>
        <v>2.8041</v>
      </c>
      <c r="K217" s="360">
        <f>VLOOKUP($A217,DRG!$A$8:$Z$771,22,FALSE)</f>
        <v>2.8456000000000001</v>
      </c>
      <c r="L217" s="135">
        <f t="shared" si="6"/>
        <v>4.1500000000000092E-2</v>
      </c>
      <c r="M217" s="133">
        <f t="shared" si="7"/>
        <v>1.4799757497949463E-2</v>
      </c>
    </row>
    <row r="218" spans="1:13" x14ac:dyDescent="0.2">
      <c r="A218" s="122" t="s">
        <v>1077</v>
      </c>
      <c r="B218" s="53" t="str">
        <f>VLOOKUP($A218,DRG!$A$8:$Z$771,2,FALSE)</f>
        <v>Prostatectomy W CC</v>
      </c>
      <c r="C218" s="158">
        <f>VLOOKUP($A218,DRG!$A$8:$Z$771,9,FALSE)</f>
        <v>3</v>
      </c>
      <c r="D218" s="156">
        <f>VLOOKUP($A218,DRG!$A$8:$Z$771,10,FALSE)</f>
        <v>30619.33</v>
      </c>
      <c r="E218" s="156">
        <f>VLOOKUP($A218,DRG!$A$8:$Z$771,11,FALSE)</f>
        <v>6847.16</v>
      </c>
      <c r="F218" s="160">
        <f>VLOOKUP($A218,DRG!$A$8:$Z$771,12,FALSE)</f>
        <v>6.3</v>
      </c>
      <c r="G218" s="217" t="str">
        <f>VLOOKUP($A218,DRG!$A$8:$Z$771,18,FALSE)</f>
        <v>M</v>
      </c>
      <c r="H218" s="274"/>
      <c r="I218" s="219" t="str">
        <f>VLOOKUP($A218,DRG!$A$8:$Z$771,20,FALSE)</f>
        <v>M</v>
      </c>
      <c r="J218" s="162">
        <f>VLOOKUP($A218,DRG!$A$8:$Z$771,21,FALSE)</f>
        <v>2.7225999999999999</v>
      </c>
      <c r="K218" s="359">
        <f>VLOOKUP($A218,DRG!$A$8:$Z$771,22,FALSE)</f>
        <v>2.8359000000000001</v>
      </c>
      <c r="L218" s="134">
        <f t="shared" si="6"/>
        <v>0.11330000000000018</v>
      </c>
      <c r="M218" s="132">
        <f t="shared" si="7"/>
        <v>4.1614633071328941E-2</v>
      </c>
    </row>
    <row r="219" spans="1:13" x14ac:dyDescent="0.2">
      <c r="A219" s="122" t="s">
        <v>1501</v>
      </c>
      <c r="B219" s="53" t="str">
        <f>VLOOKUP($A219,DRG!$A$8:$Z$771,2,FALSE)</f>
        <v>Appendectomy W Complicated Principal Diag W MCC</v>
      </c>
      <c r="C219" s="158">
        <f>VLOOKUP($A219,DRG!$A$8:$Z$771,9,FALSE)</f>
        <v>13</v>
      </c>
      <c r="D219" s="156">
        <f>VLOOKUP($A219,DRG!$A$8:$Z$771,10,FALSE)</f>
        <v>42316.35</v>
      </c>
      <c r="E219" s="156">
        <f>VLOOKUP($A219,DRG!$A$8:$Z$771,11,FALSE)</f>
        <v>11949.96</v>
      </c>
      <c r="F219" s="160">
        <f>VLOOKUP($A219,DRG!$A$8:$Z$771,12,FALSE)</f>
        <v>7.85</v>
      </c>
      <c r="G219" s="217" t="str">
        <f>VLOOKUP($A219,DRG!$A$8:$Z$771,18,FALSE)</f>
        <v>A</v>
      </c>
      <c r="H219" s="274"/>
      <c r="I219" s="219" t="str">
        <f>VLOOKUP($A219,DRG!$A$8:$Z$771,20,FALSE)</f>
        <v>M</v>
      </c>
      <c r="J219" s="162">
        <f>VLOOKUP($A219,DRG!$A$8:$Z$771,21,FALSE)</f>
        <v>4.7729999999999997</v>
      </c>
      <c r="K219" s="359">
        <f>VLOOKUP($A219,DRG!$A$8:$Z$771,22,FALSE)</f>
        <v>2.8073000000000001</v>
      </c>
      <c r="L219" s="134">
        <f t="shared" si="6"/>
        <v>-1.9656999999999996</v>
      </c>
      <c r="M219" s="132">
        <f t="shared" si="7"/>
        <v>-0.41183741881416291</v>
      </c>
    </row>
    <row r="220" spans="1:13" x14ac:dyDescent="0.2">
      <c r="A220" s="122" t="s">
        <v>646</v>
      </c>
      <c r="B220" s="53" t="str">
        <f>VLOOKUP($A220,DRG!$A$8:$Z$771,2,FALSE)</f>
        <v>Other Male Reproductive System O.R. Proc Exc Malignancy W CC/MCC</v>
      </c>
      <c r="C220" s="158">
        <f>VLOOKUP($A220,DRG!$A$8:$Z$771,9,FALSE)</f>
        <v>1</v>
      </c>
      <c r="D220" s="156">
        <f>VLOOKUP($A220,DRG!$A$8:$Z$771,10,FALSE)</f>
        <v>13397.01</v>
      </c>
      <c r="E220" s="156">
        <f>VLOOKUP($A220,DRG!$A$8:$Z$771,11,FALSE)</f>
        <v>0</v>
      </c>
      <c r="F220" s="160">
        <f>VLOOKUP($A220,DRG!$A$8:$Z$771,12,FALSE)</f>
        <v>6.3</v>
      </c>
      <c r="G220" s="217" t="str">
        <f>VLOOKUP($A220,DRG!$A$8:$Z$771,18,FALSE)</f>
        <v>M</v>
      </c>
      <c r="H220" s="274"/>
      <c r="I220" s="219" t="str">
        <f>VLOOKUP($A220,DRG!$A$8:$Z$771,20,FALSE)</f>
        <v>M</v>
      </c>
      <c r="J220" s="162">
        <f>VLOOKUP($A220,DRG!$A$8:$Z$771,21,FALSE)</f>
        <v>2.7544</v>
      </c>
      <c r="K220" s="359">
        <f>VLOOKUP($A220,DRG!$A$8:$Z$771,22,FALSE)</f>
        <v>2.7989999999999999</v>
      </c>
      <c r="L220" s="134">
        <f t="shared" si="6"/>
        <v>4.4599999999999973E-2</v>
      </c>
      <c r="M220" s="132">
        <f t="shared" si="7"/>
        <v>1.6192274179494617E-2</v>
      </c>
    </row>
    <row r="221" spans="1:13" x14ac:dyDescent="0.2">
      <c r="A221" s="122" t="s">
        <v>973</v>
      </c>
      <c r="B221" s="53" t="str">
        <f>VLOOKUP($A221,DRG!$A$8:$Z$771,2,FALSE)</f>
        <v>Amputation for Circ Sys Disorders Exc Upper Limb &amp; Toe W CC</v>
      </c>
      <c r="C221" s="158">
        <f>VLOOKUP($A221,DRG!$A$8:$Z$771,9,FALSE)</f>
        <v>40</v>
      </c>
      <c r="D221" s="156">
        <f>VLOOKUP($A221,DRG!$A$8:$Z$771,10,FALSE)</f>
        <v>42166.879999999997</v>
      </c>
      <c r="E221" s="156">
        <f>VLOOKUP($A221,DRG!$A$8:$Z$771,11,FALSE)</f>
        <v>23616.5</v>
      </c>
      <c r="F221" s="160">
        <f>VLOOKUP($A221,DRG!$A$8:$Z$771,12,FALSE)</f>
        <v>9.1300000000000008</v>
      </c>
      <c r="G221" s="217" t="str">
        <f>VLOOKUP($A221,DRG!$A$8:$Z$771,18,FALSE)</f>
        <v>A</v>
      </c>
      <c r="H221" s="274"/>
      <c r="I221" s="219" t="str">
        <f>VLOOKUP($A221,DRG!$A$8:$Z$771,20,FALSE)</f>
        <v>A</v>
      </c>
      <c r="J221" s="162">
        <f>VLOOKUP($A221,DRG!$A$8:$Z$771,21,FALSE)</f>
        <v>2.5672999999999999</v>
      </c>
      <c r="K221" s="359">
        <f>VLOOKUP($A221,DRG!$A$8:$Z$771,22,FALSE)</f>
        <v>2.7972000000000001</v>
      </c>
      <c r="L221" s="134">
        <f t="shared" si="6"/>
        <v>0.22990000000000022</v>
      </c>
      <c r="M221" s="132">
        <f t="shared" si="7"/>
        <v>8.9549331983017261E-2</v>
      </c>
    </row>
    <row r="222" spans="1:13" x14ac:dyDescent="0.2">
      <c r="A222" s="123" t="s">
        <v>1247</v>
      </c>
      <c r="B222" s="124" t="str">
        <f>VLOOKUP($A222,DRG!$A$8:$Z$771,2,FALSE)</f>
        <v>Lymphoma &amp; Non-Acute Leukemia W MCC</v>
      </c>
      <c r="C222" s="159">
        <f>VLOOKUP($A222,DRG!$A$8:$Z$771,9,FALSE)</f>
        <v>25</v>
      </c>
      <c r="D222" s="157">
        <f>VLOOKUP($A222,DRG!$A$8:$Z$771,10,FALSE)</f>
        <v>43179.360000000001</v>
      </c>
      <c r="E222" s="157">
        <f>VLOOKUP($A222,DRG!$A$8:$Z$771,11,FALSE)</f>
        <v>31121.439999999999</v>
      </c>
      <c r="F222" s="161">
        <f>VLOOKUP($A222,DRG!$A$8:$Z$771,12,FALSE)</f>
        <v>9.1999999999999993</v>
      </c>
      <c r="G222" s="218" t="str">
        <f>VLOOKUP($A222,DRG!$A$8:$Z$771,18,FALSE)</f>
        <v>A</v>
      </c>
      <c r="H222" s="274"/>
      <c r="I222" s="220" t="str">
        <f>VLOOKUP($A222,DRG!$A$8:$Z$771,20,FALSE)</f>
        <v>A</v>
      </c>
      <c r="J222" s="163">
        <f>VLOOKUP($A222,DRG!$A$8:$Z$771,21,FALSE)</f>
        <v>2.2795999999999998</v>
      </c>
      <c r="K222" s="360">
        <f>VLOOKUP($A222,DRG!$A$8:$Z$771,22,FALSE)</f>
        <v>2.7947000000000002</v>
      </c>
      <c r="L222" s="135">
        <f t="shared" si="6"/>
        <v>0.51510000000000034</v>
      </c>
      <c r="M222" s="133">
        <f t="shared" si="7"/>
        <v>0.22596069485874731</v>
      </c>
    </row>
    <row r="223" spans="1:13" x14ac:dyDescent="0.2">
      <c r="A223" s="122" t="s">
        <v>246</v>
      </c>
      <c r="B223" s="53" t="str">
        <f>VLOOKUP($A223,DRG!$A$8:$Z$771,2,FALSE)</f>
        <v>Hepatobiliary Diagnostic Procedures W CC</v>
      </c>
      <c r="C223" s="158">
        <f>VLOOKUP($A223,DRG!$A$8:$Z$771,9,FALSE)</f>
        <v>10</v>
      </c>
      <c r="D223" s="156">
        <f>VLOOKUP($A223,DRG!$A$8:$Z$771,10,FALSE)</f>
        <v>42013.919999999998</v>
      </c>
      <c r="E223" s="156">
        <f>VLOOKUP($A223,DRG!$A$8:$Z$771,11,FALSE)</f>
        <v>24940.400000000001</v>
      </c>
      <c r="F223" s="160">
        <f>VLOOKUP($A223,DRG!$A$8:$Z$771,12,FALSE)</f>
        <v>6.9</v>
      </c>
      <c r="G223" s="217" t="str">
        <f>VLOOKUP($A223,DRG!$A$8:$Z$771,18,FALSE)</f>
        <v>A</v>
      </c>
      <c r="H223" s="274"/>
      <c r="I223" s="219" t="str">
        <f>VLOOKUP($A223,DRG!$A$8:$Z$771,20,FALSE)</f>
        <v>M</v>
      </c>
      <c r="J223" s="162">
        <f>VLOOKUP($A223,DRG!$A$8:$Z$771,21,FALSE)</f>
        <v>2.7515999999999998</v>
      </c>
      <c r="K223" s="359">
        <f>VLOOKUP($A223,DRG!$A$8:$Z$771,22,FALSE)</f>
        <v>2.7869999999999999</v>
      </c>
      <c r="L223" s="134">
        <f t="shared" si="6"/>
        <v>3.5400000000000098E-2</v>
      </c>
      <c r="M223" s="132">
        <f t="shared" si="7"/>
        <v>1.2865242040994367E-2</v>
      </c>
    </row>
    <row r="224" spans="1:13" x14ac:dyDescent="0.2">
      <c r="A224" s="122" t="s">
        <v>1234</v>
      </c>
      <c r="B224" s="53" t="str">
        <f>VLOOKUP($A224,DRG!$A$8:$Z$771,2,FALSE)</f>
        <v>Lymphoma &amp; Non-Acute Leukemia W Other O.R. Proc W CC</v>
      </c>
      <c r="C224" s="158">
        <f>VLOOKUP($A224,DRG!$A$8:$Z$771,9,FALSE)</f>
        <v>13</v>
      </c>
      <c r="D224" s="156">
        <f>VLOOKUP($A224,DRG!$A$8:$Z$771,10,FALSE)</f>
        <v>41888.06</v>
      </c>
      <c r="E224" s="156">
        <f>VLOOKUP($A224,DRG!$A$8:$Z$771,11,FALSE)</f>
        <v>20890.2</v>
      </c>
      <c r="F224" s="160">
        <f>VLOOKUP($A224,DRG!$A$8:$Z$771,12,FALSE)</f>
        <v>8.31</v>
      </c>
      <c r="G224" s="217" t="str">
        <f>VLOOKUP($A224,DRG!$A$8:$Z$771,18,FALSE)</f>
        <v>A</v>
      </c>
      <c r="H224" s="274"/>
      <c r="I224" s="219" t="str">
        <f>VLOOKUP($A224,DRG!$A$8:$Z$771,20,FALSE)</f>
        <v>A</v>
      </c>
      <c r="J224" s="162">
        <f>VLOOKUP($A224,DRG!$A$8:$Z$771,21,FALSE)</f>
        <v>2.6145</v>
      </c>
      <c r="K224" s="359">
        <f>VLOOKUP($A224,DRG!$A$8:$Z$771,22,FALSE)</f>
        <v>2.7787000000000002</v>
      </c>
      <c r="L224" s="134">
        <f t="shared" si="6"/>
        <v>0.16420000000000012</v>
      </c>
      <c r="M224" s="132">
        <f t="shared" si="7"/>
        <v>6.2803595333715864E-2</v>
      </c>
    </row>
    <row r="225" spans="1:13" x14ac:dyDescent="0.2">
      <c r="A225" s="122" t="s">
        <v>345</v>
      </c>
      <c r="B225" s="53" t="str">
        <f>VLOOKUP($A225,DRG!$A$8:$Z$771,2,FALSE)</f>
        <v>Revision of Hip or Knee Replacement W/O CC/MCC</v>
      </c>
      <c r="C225" s="158">
        <f>VLOOKUP($A225,DRG!$A$8:$Z$771,9,FALSE)</f>
        <v>40</v>
      </c>
      <c r="D225" s="156">
        <f>VLOOKUP($A225,DRG!$A$8:$Z$771,10,FALSE)</f>
        <v>41878.22</v>
      </c>
      <c r="E225" s="156">
        <f>VLOOKUP($A225,DRG!$A$8:$Z$771,11,FALSE)</f>
        <v>14780.13</v>
      </c>
      <c r="F225" s="160">
        <f>VLOOKUP($A225,DRG!$A$8:$Z$771,12,FALSE)</f>
        <v>4.18</v>
      </c>
      <c r="G225" s="217" t="str">
        <f>VLOOKUP($A225,DRG!$A$8:$Z$771,18,FALSE)</f>
        <v>A</v>
      </c>
      <c r="H225" s="274"/>
      <c r="I225" s="219" t="str">
        <f>VLOOKUP($A225,DRG!$A$8:$Z$771,20,FALSE)</f>
        <v>A</v>
      </c>
      <c r="J225" s="162">
        <f>VLOOKUP($A225,DRG!$A$8:$Z$771,21,FALSE)</f>
        <v>3.1938</v>
      </c>
      <c r="K225" s="359">
        <f>VLOOKUP($A225,DRG!$A$8:$Z$771,22,FALSE)</f>
        <v>2.7780999999999998</v>
      </c>
      <c r="L225" s="134">
        <f t="shared" si="6"/>
        <v>-0.41570000000000018</v>
      </c>
      <c r="M225" s="132">
        <f t="shared" si="7"/>
        <v>-0.13015843196192628</v>
      </c>
    </row>
    <row r="226" spans="1:13" x14ac:dyDescent="0.2">
      <c r="A226" s="122" t="s">
        <v>141</v>
      </c>
      <c r="B226" s="53" t="str">
        <f>VLOOKUP($A226,DRG!$A$8:$Z$771,2,FALSE)</f>
        <v>Other Musculoskelet Sys &amp; Conn Tiss O.R. Proc W CC</v>
      </c>
      <c r="C226" s="158">
        <f>VLOOKUP($A226,DRG!$A$8:$Z$771,9,FALSE)</f>
        <v>39</v>
      </c>
      <c r="D226" s="156">
        <f>VLOOKUP($A226,DRG!$A$8:$Z$771,10,FALSE)</f>
        <v>51324.57</v>
      </c>
      <c r="E226" s="156">
        <f>VLOOKUP($A226,DRG!$A$8:$Z$771,11,FALSE)</f>
        <v>27264.41</v>
      </c>
      <c r="F226" s="160">
        <f>VLOOKUP($A226,DRG!$A$8:$Z$771,12,FALSE)</f>
        <v>6.05</v>
      </c>
      <c r="G226" s="217" t="str">
        <f>VLOOKUP($A226,DRG!$A$8:$Z$771,18,FALSE)</f>
        <v>AP</v>
      </c>
      <c r="H226" s="274"/>
      <c r="I226" s="219" t="str">
        <f>VLOOKUP($A226,DRG!$A$8:$Z$771,20,FALSE)</f>
        <v>AO</v>
      </c>
      <c r="J226" s="162">
        <f>VLOOKUP($A226,DRG!$A$8:$Z$771,21,FALSE)</f>
        <v>2.5461999999999998</v>
      </c>
      <c r="K226" s="359">
        <f>VLOOKUP($A226,DRG!$A$8:$Z$771,22,FALSE)</f>
        <v>2.7688999999999999</v>
      </c>
      <c r="L226" s="134">
        <f t="shared" si="6"/>
        <v>0.22270000000000012</v>
      </c>
      <c r="M226" s="132">
        <f t="shared" si="7"/>
        <v>8.7463671353389422E-2</v>
      </c>
    </row>
    <row r="227" spans="1:13" x14ac:dyDescent="0.2">
      <c r="A227" s="123" t="s">
        <v>1002</v>
      </c>
      <c r="B227" s="124" t="str">
        <f>VLOOKUP($A227,DRG!$A$8:$Z$771,2,FALSE)</f>
        <v>Malignant Breast Disorders W MCC</v>
      </c>
      <c r="C227" s="159">
        <f>VLOOKUP($A227,DRG!$A$8:$Z$771,9,FALSE)</f>
        <v>9</v>
      </c>
      <c r="D227" s="157">
        <f>VLOOKUP($A227,DRG!$A$8:$Z$771,10,FALSE)</f>
        <v>45801.38</v>
      </c>
      <c r="E227" s="157">
        <f>VLOOKUP($A227,DRG!$A$8:$Z$771,11,FALSE)</f>
        <v>28129.35</v>
      </c>
      <c r="F227" s="161">
        <f>VLOOKUP($A227,DRG!$A$8:$Z$771,12,FALSE)</f>
        <v>7</v>
      </c>
      <c r="G227" s="218" t="str">
        <f>VLOOKUP($A227,DRG!$A$8:$Z$771,18,FALSE)</f>
        <v>M</v>
      </c>
      <c r="H227" s="274"/>
      <c r="I227" s="220" t="str">
        <f>VLOOKUP($A227,DRG!$A$8:$Z$771,20,FALSE)</f>
        <v>M</v>
      </c>
      <c r="J227" s="163">
        <f>VLOOKUP($A227,DRG!$A$8:$Z$771,21,FALSE)</f>
        <v>2.6053000000000002</v>
      </c>
      <c r="K227" s="360">
        <f>VLOOKUP($A227,DRG!$A$8:$Z$771,22,FALSE)</f>
        <v>2.7595999999999998</v>
      </c>
      <c r="L227" s="135">
        <f t="shared" si="6"/>
        <v>0.15429999999999966</v>
      </c>
      <c r="M227" s="133">
        <f t="shared" si="7"/>
        <v>5.9225425094998521E-2</v>
      </c>
    </row>
    <row r="228" spans="1:13" x14ac:dyDescent="0.2">
      <c r="A228" s="122" t="s">
        <v>648</v>
      </c>
      <c r="B228" s="53" t="str">
        <f>VLOOKUP($A228,DRG!$A$8:$Z$771,2,FALSE)</f>
        <v>Malignancy, Male Reproductive System W MCC</v>
      </c>
      <c r="C228" s="158">
        <f>VLOOKUP($A228,DRG!$A$8:$Z$771,9,FALSE)</f>
        <v>2</v>
      </c>
      <c r="D228" s="156">
        <f>VLOOKUP($A228,DRG!$A$8:$Z$771,10,FALSE)</f>
        <v>25161.49</v>
      </c>
      <c r="E228" s="156">
        <f>VLOOKUP($A228,DRG!$A$8:$Z$771,11,FALSE)</f>
        <v>9291.92</v>
      </c>
      <c r="F228" s="160">
        <f>VLOOKUP($A228,DRG!$A$8:$Z$771,12,FALSE)</f>
        <v>7.3</v>
      </c>
      <c r="G228" s="217" t="str">
        <f>VLOOKUP($A228,DRG!$A$8:$Z$771,18,FALSE)</f>
        <v>M</v>
      </c>
      <c r="H228" s="274"/>
      <c r="I228" s="219" t="str">
        <f>VLOOKUP($A228,DRG!$A$8:$Z$771,20,FALSE)</f>
        <v>M</v>
      </c>
      <c r="J228" s="162">
        <f>VLOOKUP($A228,DRG!$A$8:$Z$771,21,FALSE)</f>
        <v>2.7313000000000001</v>
      </c>
      <c r="K228" s="359">
        <f>VLOOKUP($A228,DRG!$A$8:$Z$771,22,FALSE)</f>
        <v>2.7551999999999999</v>
      </c>
      <c r="L228" s="134">
        <f t="shared" si="6"/>
        <v>2.389999999999981E-2</v>
      </c>
      <c r="M228" s="132">
        <f t="shared" si="7"/>
        <v>8.7504118917730786E-3</v>
      </c>
    </row>
    <row r="229" spans="1:13" x14ac:dyDescent="0.2">
      <c r="A229" s="122" t="s">
        <v>543</v>
      </c>
      <c r="B229" s="53" t="str">
        <f>VLOOKUP($A229,DRG!$A$8:$Z$771,2,FALSE)</f>
        <v>Skin Grafts &amp; Wound Debrid for Endoc, Nutrit &amp; Metab Dis W MCC</v>
      </c>
      <c r="C229" s="158">
        <f>VLOOKUP($A229,DRG!$A$8:$Z$771,9,FALSE)</f>
        <v>13</v>
      </c>
      <c r="D229" s="156">
        <f>VLOOKUP($A229,DRG!$A$8:$Z$771,10,FALSE)</f>
        <v>27700.81</v>
      </c>
      <c r="E229" s="156">
        <f>VLOOKUP($A229,DRG!$A$8:$Z$771,11,FALSE)</f>
        <v>13448.21</v>
      </c>
      <c r="F229" s="160">
        <f>VLOOKUP($A229,DRG!$A$8:$Z$771,12,FALSE)</f>
        <v>8.23</v>
      </c>
      <c r="G229" s="217" t="str">
        <f>VLOOKUP($A229,DRG!$A$8:$Z$771,18,FALSE)</f>
        <v>AO</v>
      </c>
      <c r="H229" s="274"/>
      <c r="I229" s="219" t="str">
        <f>VLOOKUP($A229,DRG!$A$8:$Z$771,20,FALSE)</f>
        <v>A</v>
      </c>
      <c r="J229" s="162">
        <f>VLOOKUP($A229,DRG!$A$8:$Z$771,21,FALSE)</f>
        <v>3.1486000000000001</v>
      </c>
      <c r="K229" s="359">
        <f>VLOOKUP($A229,DRG!$A$8:$Z$771,22,FALSE)</f>
        <v>2.7378</v>
      </c>
      <c r="L229" s="134">
        <f t="shared" si="6"/>
        <v>-0.41080000000000005</v>
      </c>
      <c r="M229" s="132">
        <f t="shared" si="7"/>
        <v>-0.13047068538398018</v>
      </c>
    </row>
    <row r="230" spans="1:13" x14ac:dyDescent="0.2">
      <c r="A230" s="122" t="s">
        <v>456</v>
      </c>
      <c r="B230" s="53" t="str">
        <f>VLOOKUP($A230,DRG!$A$8:$Z$771,2,FALSE)</f>
        <v>Multiple Sclerosis &amp; Cerebellar Ataxia W MCC</v>
      </c>
      <c r="C230" s="158">
        <f>VLOOKUP($A230,DRG!$A$8:$Z$771,9,FALSE)</f>
        <v>6</v>
      </c>
      <c r="D230" s="156">
        <f>VLOOKUP($A230,DRG!$A$8:$Z$771,10,FALSE)</f>
        <v>16371.77</v>
      </c>
      <c r="E230" s="156">
        <f>VLOOKUP($A230,DRG!$A$8:$Z$771,11,FALSE)</f>
        <v>5520.15</v>
      </c>
      <c r="F230" s="160">
        <f>VLOOKUP($A230,DRG!$A$8:$Z$771,12,FALSE)</f>
        <v>7.3</v>
      </c>
      <c r="G230" s="217" t="str">
        <f>VLOOKUP($A230,DRG!$A$8:$Z$771,18,FALSE)</f>
        <v>M</v>
      </c>
      <c r="H230" s="274"/>
      <c r="I230" s="219" t="str">
        <f>VLOOKUP($A230,DRG!$A$8:$Z$771,20,FALSE)</f>
        <v>M</v>
      </c>
      <c r="J230" s="162">
        <f>VLOOKUP($A230,DRG!$A$8:$Z$771,21,FALSE)</f>
        <v>2.5398000000000001</v>
      </c>
      <c r="K230" s="359">
        <f>VLOOKUP($A230,DRG!$A$8:$Z$771,22,FALSE)</f>
        <v>2.7280000000000002</v>
      </c>
      <c r="L230" s="134">
        <f t="shared" si="6"/>
        <v>0.18820000000000014</v>
      </c>
      <c r="M230" s="132">
        <f t="shared" si="7"/>
        <v>7.4100322860067777E-2</v>
      </c>
    </row>
    <row r="231" spans="1:13" x14ac:dyDescent="0.2">
      <c r="A231" s="122" t="s">
        <v>675</v>
      </c>
      <c r="B231" s="53" t="str">
        <f>VLOOKUP($A231,DRG!$A$8:$Z$771,2,FALSE)</f>
        <v>Skin Graft Exc for Skin Ulcer or Cellulitis W CC</v>
      </c>
      <c r="C231" s="158">
        <f>VLOOKUP($A231,DRG!$A$8:$Z$771,9,FALSE)</f>
        <v>11</v>
      </c>
      <c r="D231" s="156">
        <f>VLOOKUP($A231,DRG!$A$8:$Z$771,10,FALSE)</f>
        <v>40963.83</v>
      </c>
      <c r="E231" s="156">
        <f>VLOOKUP($A231,DRG!$A$8:$Z$771,11,FALSE)</f>
        <v>24434.9</v>
      </c>
      <c r="F231" s="160">
        <f>VLOOKUP($A231,DRG!$A$8:$Z$771,12,FALSE)</f>
        <v>6</v>
      </c>
      <c r="G231" s="217" t="str">
        <f>VLOOKUP($A231,DRG!$A$8:$Z$771,18,FALSE)</f>
        <v>A</v>
      </c>
      <c r="H231" s="274"/>
      <c r="I231" s="219" t="str">
        <f>VLOOKUP($A231,DRG!$A$8:$Z$771,20,FALSE)</f>
        <v>M</v>
      </c>
      <c r="J231" s="162">
        <f>VLOOKUP($A231,DRG!$A$8:$Z$771,21,FALSE)</f>
        <v>3.0800999999999998</v>
      </c>
      <c r="K231" s="359">
        <f>VLOOKUP($A231,DRG!$A$8:$Z$771,22,FALSE)</f>
        <v>2.7174999999999998</v>
      </c>
      <c r="L231" s="134">
        <f t="shared" si="6"/>
        <v>-0.36260000000000003</v>
      </c>
      <c r="M231" s="132">
        <f t="shared" si="7"/>
        <v>-0.11772345053732024</v>
      </c>
    </row>
    <row r="232" spans="1:13" x14ac:dyDescent="0.2">
      <c r="A232" s="123" t="s">
        <v>991</v>
      </c>
      <c r="B232" s="124" t="str">
        <f>VLOOKUP($A232,DRG!$A$8:$Z$771,2,FALSE)</f>
        <v>Perc Cardiovasc Proc W Non-Drug-Eluting Stent W/O MCC</v>
      </c>
      <c r="C232" s="159">
        <f>VLOOKUP($A232,DRG!$A$8:$Z$771,9,FALSE)</f>
        <v>182</v>
      </c>
      <c r="D232" s="157">
        <f>VLOOKUP($A232,DRG!$A$8:$Z$771,10,FALSE)</f>
        <v>40811.57</v>
      </c>
      <c r="E232" s="157">
        <f>VLOOKUP($A232,DRG!$A$8:$Z$771,11,FALSE)</f>
        <v>10524.43</v>
      </c>
      <c r="F232" s="161">
        <f>VLOOKUP($A232,DRG!$A$8:$Z$771,12,FALSE)</f>
        <v>2.94</v>
      </c>
      <c r="G232" s="218" t="str">
        <f>VLOOKUP($A232,DRG!$A$8:$Z$771,18,FALSE)</f>
        <v>A</v>
      </c>
      <c r="H232" s="274"/>
      <c r="I232" s="220" t="str">
        <f>VLOOKUP($A232,DRG!$A$8:$Z$771,20,FALSE)</f>
        <v>A</v>
      </c>
      <c r="J232" s="163">
        <f>VLOOKUP($A232,DRG!$A$8:$Z$771,21,FALSE)</f>
        <v>2.6364999999999998</v>
      </c>
      <c r="K232" s="360">
        <f>VLOOKUP($A232,DRG!$A$8:$Z$771,22,FALSE)</f>
        <v>2.7073999999999998</v>
      </c>
      <c r="L232" s="135">
        <f t="shared" si="6"/>
        <v>7.0899999999999963E-2</v>
      </c>
      <c r="M232" s="133">
        <f t="shared" si="7"/>
        <v>2.6891712497629422E-2</v>
      </c>
    </row>
    <row r="233" spans="1:13" x14ac:dyDescent="0.2">
      <c r="A233" s="122" t="s">
        <v>432</v>
      </c>
      <c r="B233" s="53" t="str">
        <f>VLOOKUP($A233,DRG!$A$8:$Z$771,2,FALSE)</f>
        <v>Tracheostomy for Face, Mouth &amp; Neck Diagnoses W/O CC/MCC</v>
      </c>
      <c r="C233" s="158">
        <f>VLOOKUP($A233,DRG!$A$8:$Z$771,9,FALSE)</f>
        <v>10</v>
      </c>
      <c r="D233" s="156">
        <f>VLOOKUP($A233,DRG!$A$8:$Z$771,10,FALSE)</f>
        <v>62974.06</v>
      </c>
      <c r="E233" s="156">
        <f>VLOOKUP($A233,DRG!$A$8:$Z$771,11,FALSE)</f>
        <v>38979.65</v>
      </c>
      <c r="F233" s="160">
        <f>VLOOKUP($A233,DRG!$A$8:$Z$771,12,FALSE)</f>
        <v>6.3</v>
      </c>
      <c r="G233" s="217" t="str">
        <f>VLOOKUP($A233,DRG!$A$8:$Z$771,18,FALSE)</f>
        <v>AO</v>
      </c>
      <c r="H233" s="274"/>
      <c r="I233" s="219" t="str">
        <f>VLOOKUP($A233,DRG!$A$8:$Z$771,20,FALSE)</f>
        <v>AT</v>
      </c>
      <c r="J233" s="162">
        <f>VLOOKUP($A233,DRG!$A$8:$Z$771,21,FALSE)</f>
        <v>2.2397</v>
      </c>
      <c r="K233" s="359">
        <f>VLOOKUP($A233,DRG!$A$8:$Z$771,22,FALSE)</f>
        <v>2.7059000000000002</v>
      </c>
      <c r="L233" s="134">
        <f t="shared" si="6"/>
        <v>0.46620000000000017</v>
      </c>
      <c r="M233" s="132">
        <f t="shared" si="7"/>
        <v>0.20815287761753815</v>
      </c>
    </row>
    <row r="234" spans="1:13" x14ac:dyDescent="0.2">
      <c r="A234" s="122" t="s">
        <v>373</v>
      </c>
      <c r="B234" s="53" t="str">
        <f>VLOOKUP($A234,DRG!$A$8:$Z$771,2,FALSE)</f>
        <v>Major Joint/Limb Reattachment Procedure of Upper Extremities</v>
      </c>
      <c r="C234" s="158">
        <f>VLOOKUP($A234,DRG!$A$8:$Z$771,9,FALSE)</f>
        <v>97</v>
      </c>
      <c r="D234" s="156">
        <f>VLOOKUP($A234,DRG!$A$8:$Z$771,10,FALSE)</f>
        <v>40598.89</v>
      </c>
      <c r="E234" s="156">
        <f>VLOOKUP($A234,DRG!$A$8:$Z$771,11,FALSE)</f>
        <v>11880.96</v>
      </c>
      <c r="F234" s="160">
        <f>VLOOKUP($A234,DRG!$A$8:$Z$771,12,FALSE)</f>
        <v>2.2799999999999998</v>
      </c>
      <c r="G234" s="217" t="str">
        <f>VLOOKUP($A234,DRG!$A$8:$Z$771,18,FALSE)</f>
        <v>A</v>
      </c>
      <c r="H234" s="274"/>
      <c r="I234" s="219" t="str">
        <f>VLOOKUP($A234,DRG!$A$8:$Z$771,20,FALSE)</f>
        <v>A</v>
      </c>
      <c r="J234" s="162">
        <f>VLOOKUP($A234,DRG!$A$8:$Z$771,21,FALSE)</f>
        <v>2.7692999999999999</v>
      </c>
      <c r="K234" s="359">
        <f>VLOOKUP($A234,DRG!$A$8:$Z$771,22,FALSE)</f>
        <v>2.6932</v>
      </c>
      <c r="L234" s="134">
        <f t="shared" si="6"/>
        <v>-7.6099999999999834E-2</v>
      </c>
      <c r="M234" s="132">
        <f t="shared" si="7"/>
        <v>-2.7479868558841526E-2</v>
      </c>
    </row>
    <row r="235" spans="1:13" x14ac:dyDescent="0.2">
      <c r="A235" s="122" t="s">
        <v>1256</v>
      </c>
      <c r="B235" s="53" t="str">
        <f>VLOOKUP($A235,DRG!$A$8:$Z$771,2,FALSE)</f>
        <v>Radiotherapy</v>
      </c>
      <c r="C235" s="158">
        <f>VLOOKUP($A235,DRG!$A$8:$Z$771,9,FALSE)</f>
        <v>6</v>
      </c>
      <c r="D235" s="156">
        <f>VLOOKUP($A235,DRG!$A$8:$Z$771,10,FALSE)</f>
        <v>42671.45</v>
      </c>
      <c r="E235" s="156">
        <f>VLOOKUP($A235,DRG!$A$8:$Z$771,11,FALSE)</f>
        <v>43479.71</v>
      </c>
      <c r="F235" s="160">
        <f>VLOOKUP($A235,DRG!$A$8:$Z$771,12,FALSE)</f>
        <v>6.5</v>
      </c>
      <c r="G235" s="217" t="str">
        <f>VLOOKUP($A235,DRG!$A$8:$Z$771,18,FALSE)</f>
        <v>M</v>
      </c>
      <c r="H235" s="274"/>
      <c r="I235" s="219" t="str">
        <f>VLOOKUP($A235,DRG!$A$8:$Z$771,20,FALSE)</f>
        <v>M</v>
      </c>
      <c r="J235" s="162">
        <f>VLOOKUP($A235,DRG!$A$8:$Z$771,21,FALSE)</f>
        <v>2.2787000000000002</v>
      </c>
      <c r="K235" s="359">
        <f>VLOOKUP($A235,DRG!$A$8:$Z$771,22,FALSE)</f>
        <v>2.6560999999999999</v>
      </c>
      <c r="L235" s="134">
        <f t="shared" si="6"/>
        <v>0.37739999999999974</v>
      </c>
      <c r="M235" s="132">
        <f t="shared" si="7"/>
        <v>0.16562074867248858</v>
      </c>
    </row>
    <row r="236" spans="1:13" x14ac:dyDescent="0.2">
      <c r="A236" s="122" t="s">
        <v>1091</v>
      </c>
      <c r="B236" s="53" t="str">
        <f>VLOOKUP($A236,DRG!$A$8:$Z$771,2,FALSE)</f>
        <v>Kidney &amp; Urinary Tract Neoplasms W MCC</v>
      </c>
      <c r="C236" s="158">
        <f>VLOOKUP($A236,DRG!$A$8:$Z$771,9,FALSE)</f>
        <v>4</v>
      </c>
      <c r="D236" s="156">
        <f>VLOOKUP($A236,DRG!$A$8:$Z$771,10,FALSE)</f>
        <v>20613.64</v>
      </c>
      <c r="E236" s="156">
        <f>VLOOKUP($A236,DRG!$A$8:$Z$771,11,FALSE)</f>
        <v>9565.2999999999993</v>
      </c>
      <c r="F236" s="160">
        <f>VLOOKUP($A236,DRG!$A$8:$Z$771,12,FALSE)</f>
        <v>7</v>
      </c>
      <c r="G236" s="217" t="str">
        <f>VLOOKUP($A236,DRG!$A$8:$Z$771,18,FALSE)</f>
        <v>M</v>
      </c>
      <c r="H236" s="274"/>
      <c r="I236" s="219" t="str">
        <f>VLOOKUP($A236,DRG!$A$8:$Z$771,20,FALSE)</f>
        <v>M</v>
      </c>
      <c r="J236" s="162">
        <f>VLOOKUP($A236,DRG!$A$8:$Z$771,21,FALSE)</f>
        <v>2.7418999999999998</v>
      </c>
      <c r="K236" s="359">
        <f>VLOOKUP($A236,DRG!$A$8:$Z$771,22,FALSE)</f>
        <v>2.6442999999999999</v>
      </c>
      <c r="L236" s="134">
        <f t="shared" si="6"/>
        <v>-9.7599999999999909E-2</v>
      </c>
      <c r="M236" s="132">
        <f t="shared" si="7"/>
        <v>-3.5595754768591094E-2</v>
      </c>
    </row>
    <row r="237" spans="1:13" x14ac:dyDescent="0.2">
      <c r="A237" s="123" t="s">
        <v>1074</v>
      </c>
      <c r="B237" s="124" t="str">
        <f>VLOOKUP($A237,DRG!$A$8:$Z$771,2,FALSE)</f>
        <v>Minor Bladder Procedures W CC</v>
      </c>
      <c r="C237" s="159">
        <f>VLOOKUP($A237,DRG!$A$8:$Z$771,9,FALSE)</f>
        <v>9</v>
      </c>
      <c r="D237" s="157">
        <f>VLOOKUP($A237,DRG!$A$8:$Z$771,10,FALSE)</f>
        <v>26336.34</v>
      </c>
      <c r="E237" s="157">
        <f>VLOOKUP($A237,DRG!$A$8:$Z$771,11,FALSE)</f>
        <v>12226</v>
      </c>
      <c r="F237" s="161">
        <f>VLOOKUP($A237,DRG!$A$8:$Z$771,12,FALSE)</f>
        <v>5.4</v>
      </c>
      <c r="G237" s="218" t="str">
        <f>VLOOKUP($A237,DRG!$A$8:$Z$771,18,FALSE)</f>
        <v>M</v>
      </c>
      <c r="H237" s="274"/>
      <c r="I237" s="220" t="str">
        <f>VLOOKUP($A237,DRG!$A$8:$Z$771,20,FALSE)</f>
        <v>AP</v>
      </c>
      <c r="J237" s="163">
        <f>VLOOKUP($A237,DRG!$A$8:$Z$771,21,FALSE)</f>
        <v>1.9428000000000001</v>
      </c>
      <c r="K237" s="360">
        <f>VLOOKUP($A237,DRG!$A$8:$Z$771,22,FALSE)</f>
        <v>2.6413000000000002</v>
      </c>
      <c r="L237" s="135">
        <f t="shared" si="6"/>
        <v>0.69850000000000012</v>
      </c>
      <c r="M237" s="133">
        <f t="shared" si="7"/>
        <v>0.35953263331274454</v>
      </c>
    </row>
    <row r="238" spans="1:13" x14ac:dyDescent="0.2">
      <c r="A238" s="122" t="s">
        <v>1227</v>
      </c>
      <c r="B238" s="53" t="str">
        <f>VLOOKUP($A238,DRG!$A$8:$Z$771,2,FALSE)</f>
        <v>Reticuloendothelial &amp; Immunity Disorders W MCC</v>
      </c>
      <c r="C238" s="158">
        <f>VLOOKUP($A238,DRG!$A$8:$Z$771,9,FALSE)</f>
        <v>9</v>
      </c>
      <c r="D238" s="156">
        <f>VLOOKUP($A238,DRG!$A$8:$Z$771,10,FALSE)</f>
        <v>16714.060000000001</v>
      </c>
      <c r="E238" s="156">
        <f>VLOOKUP($A238,DRG!$A$8:$Z$771,11,FALSE)</f>
        <v>8915.17</v>
      </c>
      <c r="F238" s="160">
        <f>VLOOKUP($A238,DRG!$A$8:$Z$771,12,FALSE)</f>
        <v>6.4</v>
      </c>
      <c r="G238" s="217" t="str">
        <f>VLOOKUP($A238,DRG!$A$8:$Z$771,18,FALSE)</f>
        <v>M</v>
      </c>
      <c r="H238" s="274"/>
      <c r="I238" s="219" t="str">
        <f>VLOOKUP($A238,DRG!$A$8:$Z$771,20,FALSE)</f>
        <v>M</v>
      </c>
      <c r="J238" s="162">
        <f>VLOOKUP($A238,DRG!$A$8:$Z$771,21,FALSE)</f>
        <v>2.6503999999999999</v>
      </c>
      <c r="K238" s="359">
        <f>VLOOKUP($A238,DRG!$A$8:$Z$771,22,FALSE)</f>
        <v>2.6366000000000001</v>
      </c>
      <c r="L238" s="134">
        <f t="shared" si="6"/>
        <v>-1.3799999999999812E-2</v>
      </c>
      <c r="M238" s="132">
        <f t="shared" si="7"/>
        <v>-5.2067612435858033E-3</v>
      </c>
    </row>
    <row r="239" spans="1:13" x14ac:dyDescent="0.2">
      <c r="A239" s="122" t="s">
        <v>1522</v>
      </c>
      <c r="B239" s="53" t="str">
        <f>VLOOKUP($A239,DRG!$A$8:$Z$771,2,FALSE)</f>
        <v>Lower Extrem &amp; Humer Proc Except Hip, Foot, Femur W CC</v>
      </c>
      <c r="C239" s="158">
        <f>VLOOKUP($A239,DRG!$A$8:$Z$771,9,FALSE)</f>
        <v>167</v>
      </c>
      <c r="D239" s="156">
        <f>VLOOKUP($A239,DRG!$A$8:$Z$771,10,FALSE)</f>
        <v>39877.54</v>
      </c>
      <c r="E239" s="156">
        <f>VLOOKUP($A239,DRG!$A$8:$Z$771,11,FALSE)</f>
        <v>19786.099999999999</v>
      </c>
      <c r="F239" s="160">
        <f>VLOOKUP($A239,DRG!$A$8:$Z$771,12,FALSE)</f>
        <v>4.4800000000000004</v>
      </c>
      <c r="G239" s="217" t="str">
        <f>VLOOKUP($A239,DRG!$A$8:$Z$771,18,FALSE)</f>
        <v>A</v>
      </c>
      <c r="H239" s="274"/>
      <c r="I239" s="219" t="str">
        <f>VLOOKUP($A239,DRG!$A$8:$Z$771,20,FALSE)</f>
        <v>A</v>
      </c>
      <c r="J239" s="162">
        <f>VLOOKUP($A239,DRG!$A$8:$Z$771,21,FALSE)</f>
        <v>2.6312000000000002</v>
      </c>
      <c r="K239" s="359">
        <f>VLOOKUP($A239,DRG!$A$8:$Z$771,22,FALSE)</f>
        <v>2.6362000000000001</v>
      </c>
      <c r="L239" s="134">
        <f t="shared" si="6"/>
        <v>4.9999999999998934E-3</v>
      </c>
      <c r="M239" s="132">
        <f t="shared" si="7"/>
        <v>1.9002736394040335E-3</v>
      </c>
    </row>
    <row r="240" spans="1:13" x14ac:dyDescent="0.2">
      <c r="A240" s="122" t="s">
        <v>1237</v>
      </c>
      <c r="B240" s="53" t="str">
        <f>VLOOKUP($A240,DRG!$A$8:$Z$771,2,FALSE)</f>
        <v>Myeloprolif Disord or Poorly Diff Neopl W Maj O.R. Proc W CC</v>
      </c>
      <c r="C240" s="158">
        <f>VLOOKUP($A240,DRG!$A$8:$Z$771,9,FALSE)</f>
        <v>15</v>
      </c>
      <c r="D240" s="156">
        <f>VLOOKUP($A240,DRG!$A$8:$Z$771,10,FALSE)</f>
        <v>36228.94</v>
      </c>
      <c r="E240" s="156">
        <f>VLOOKUP($A240,DRG!$A$8:$Z$771,11,FALSE)</f>
        <v>14271.19</v>
      </c>
      <c r="F240" s="160">
        <f>VLOOKUP($A240,DRG!$A$8:$Z$771,12,FALSE)</f>
        <v>5.87</v>
      </c>
      <c r="G240" s="217" t="str">
        <f>VLOOKUP($A240,DRG!$A$8:$Z$771,18,FALSE)</f>
        <v>AO</v>
      </c>
      <c r="H240" s="274"/>
      <c r="I240" s="219" t="str">
        <f>VLOOKUP($A240,DRG!$A$8:$Z$771,20,FALSE)</f>
        <v>M</v>
      </c>
      <c r="J240" s="162">
        <f>VLOOKUP($A240,DRG!$A$8:$Z$771,21,FALSE)</f>
        <v>3.6089000000000002</v>
      </c>
      <c r="K240" s="359">
        <f>VLOOKUP($A240,DRG!$A$8:$Z$771,22,FALSE)</f>
        <v>2.6339999999999999</v>
      </c>
      <c r="L240" s="134">
        <f t="shared" si="6"/>
        <v>-0.97490000000000032</v>
      </c>
      <c r="M240" s="132">
        <f t="shared" si="7"/>
        <v>-0.2701377150932418</v>
      </c>
    </row>
    <row r="241" spans="1:13" x14ac:dyDescent="0.2">
      <c r="A241" s="122" t="s">
        <v>5</v>
      </c>
      <c r="B241" s="53" t="str">
        <f>VLOOKUP($A241,DRG!$A$8:$Z$771,2,FALSE)</f>
        <v>Arthroscopy</v>
      </c>
      <c r="C241" s="158">
        <f>VLOOKUP($A241,DRG!$A$8:$Z$771,9,FALSE)</f>
        <v>3</v>
      </c>
      <c r="D241" s="156">
        <f>VLOOKUP($A241,DRG!$A$8:$Z$771,10,FALSE)</f>
        <v>13536.43</v>
      </c>
      <c r="E241" s="156">
        <f>VLOOKUP($A241,DRG!$A$8:$Z$771,11,FALSE)</f>
        <v>1552.67</v>
      </c>
      <c r="F241" s="160">
        <f>VLOOKUP($A241,DRG!$A$8:$Z$771,12,FALSE)</f>
        <v>4.8</v>
      </c>
      <c r="G241" s="217" t="str">
        <f>VLOOKUP($A241,DRG!$A$8:$Z$771,18,FALSE)</f>
        <v>M</v>
      </c>
      <c r="H241" s="274"/>
      <c r="I241" s="219" t="str">
        <f>VLOOKUP($A241,DRG!$A$8:$Z$771,20,FALSE)</f>
        <v>M</v>
      </c>
      <c r="J241" s="162">
        <f>VLOOKUP($A241,DRG!$A$8:$Z$771,21,FALSE)</f>
        <v>2.3338999999999999</v>
      </c>
      <c r="K241" s="359">
        <f>VLOOKUP($A241,DRG!$A$8:$Z$771,22,FALSE)</f>
        <v>2.6272000000000002</v>
      </c>
      <c r="L241" s="134">
        <f t="shared" si="6"/>
        <v>0.29330000000000034</v>
      </c>
      <c r="M241" s="132">
        <f t="shared" si="7"/>
        <v>0.12566948026907765</v>
      </c>
    </row>
    <row r="242" spans="1:13" x14ac:dyDescent="0.2">
      <c r="A242" s="123" t="s">
        <v>1354</v>
      </c>
      <c r="B242" s="124" t="str">
        <f>VLOOKUP($A242,DRG!$A$8:$Z$771,2,FALSE)</f>
        <v>Level III: Prematurity W Major Problems</v>
      </c>
      <c r="C242" s="159">
        <f>VLOOKUP($A242,DRG!$A$8:$Z$771,9,FALSE)</f>
        <v>159</v>
      </c>
      <c r="D242" s="157">
        <f>VLOOKUP($A242,DRG!$A$8:$Z$771,10,FALSE)</f>
        <v>40712.97</v>
      </c>
      <c r="E242" s="157">
        <f>VLOOKUP($A242,DRG!$A$8:$Z$771,11,FALSE)</f>
        <v>37986.69</v>
      </c>
      <c r="F242" s="161">
        <f>VLOOKUP($A242,DRG!$A$8:$Z$771,12,FALSE)</f>
        <v>12.98</v>
      </c>
      <c r="G242" s="218" t="str">
        <f>VLOOKUP($A242,DRG!$A$8:$Z$771,18,FALSE)</f>
        <v>A</v>
      </c>
      <c r="H242" s="274"/>
      <c r="I242" s="220" t="str">
        <f>VLOOKUP($A242,DRG!$A$8:$Z$771,20,FALSE)</f>
        <v>A</v>
      </c>
      <c r="J242" s="163">
        <f>VLOOKUP($A242,DRG!$A$8:$Z$771,21,FALSE)</f>
        <v>2.4622000000000002</v>
      </c>
      <c r="K242" s="360">
        <f>VLOOKUP($A242,DRG!$A$8:$Z$771,22,FALSE)</f>
        <v>2.6194000000000002</v>
      </c>
      <c r="L242" s="135">
        <f t="shared" si="6"/>
        <v>0.15720000000000001</v>
      </c>
      <c r="M242" s="133">
        <f t="shared" si="7"/>
        <v>6.3845341564454552E-2</v>
      </c>
    </row>
    <row r="243" spans="1:13" x14ac:dyDescent="0.2">
      <c r="A243" s="122" t="s">
        <v>1319</v>
      </c>
      <c r="B243" s="53" t="str">
        <f>VLOOKUP($A243,DRG!$A$8:$Z$771,2,FALSE)</f>
        <v>O.R. Proc W Diagnoses of Other Contact W Health Services W/O CC/MCC</v>
      </c>
      <c r="C243" s="158">
        <f>VLOOKUP($A243,DRG!$A$8:$Z$771,9,FALSE)</f>
        <v>28</v>
      </c>
      <c r="D243" s="156">
        <f>VLOOKUP($A243,DRG!$A$8:$Z$771,10,FALSE)</f>
        <v>39299.49</v>
      </c>
      <c r="E243" s="156">
        <f>VLOOKUP($A243,DRG!$A$8:$Z$771,11,FALSE)</f>
        <v>14502.24</v>
      </c>
      <c r="F243" s="160">
        <f>VLOOKUP($A243,DRG!$A$8:$Z$771,12,FALSE)</f>
        <v>8.36</v>
      </c>
      <c r="G243" s="217" t="str">
        <f>VLOOKUP($A243,DRG!$A$8:$Z$771,18,FALSE)</f>
        <v>A</v>
      </c>
      <c r="H243" s="274"/>
      <c r="I243" s="219" t="str">
        <f>VLOOKUP($A243,DRG!$A$8:$Z$771,20,FALSE)</f>
        <v>A</v>
      </c>
      <c r="J243" s="162">
        <f>VLOOKUP($A243,DRG!$A$8:$Z$771,21,FALSE)</f>
        <v>2.6364999999999998</v>
      </c>
      <c r="K243" s="359">
        <f>VLOOKUP($A243,DRG!$A$8:$Z$771,22,FALSE)</f>
        <v>2.6070000000000002</v>
      </c>
      <c r="L243" s="134">
        <f t="shared" si="6"/>
        <v>-2.9499999999999638E-2</v>
      </c>
      <c r="M243" s="132">
        <f t="shared" si="7"/>
        <v>-1.118907642708122E-2</v>
      </c>
    </row>
    <row r="244" spans="1:13" x14ac:dyDescent="0.2">
      <c r="A244" s="122" t="s">
        <v>564</v>
      </c>
      <c r="B244" s="53" t="str">
        <f>VLOOKUP($A244,DRG!$A$8:$Z$771,2,FALSE)</f>
        <v>Major Bladder Procedures W/O CC/MCC</v>
      </c>
      <c r="C244" s="158">
        <f>VLOOKUP($A244,DRG!$A$8:$Z$771,9,FALSE)</f>
        <v>7</v>
      </c>
      <c r="D244" s="156">
        <f>VLOOKUP($A244,DRG!$A$8:$Z$771,10,FALSE)</f>
        <v>52974.68</v>
      </c>
      <c r="E244" s="156">
        <f>VLOOKUP($A244,DRG!$A$8:$Z$771,11,FALSE)</f>
        <v>10206.93</v>
      </c>
      <c r="F244" s="160">
        <f>VLOOKUP($A244,DRG!$A$8:$Z$771,12,FALSE)</f>
        <v>5.4</v>
      </c>
      <c r="G244" s="217" t="str">
        <f>VLOOKUP($A244,DRG!$A$8:$Z$771,18,FALSE)</f>
        <v>MP</v>
      </c>
      <c r="H244" s="274"/>
      <c r="I244" s="219" t="str">
        <f>VLOOKUP($A244,DRG!$A$8:$Z$771,20,FALSE)</f>
        <v>MP</v>
      </c>
      <c r="J244" s="162">
        <f>VLOOKUP($A244,DRG!$A$8:$Z$771,21,FALSE)</f>
        <v>2.4889999999999999</v>
      </c>
      <c r="K244" s="359">
        <f>VLOOKUP($A244,DRG!$A$8:$Z$771,22,FALSE)</f>
        <v>2.6025999999999998</v>
      </c>
      <c r="L244" s="134">
        <f t="shared" si="6"/>
        <v>0.11359999999999992</v>
      </c>
      <c r="M244" s="132">
        <f t="shared" si="7"/>
        <v>4.5640819606267549E-2</v>
      </c>
    </row>
    <row r="245" spans="1:13" x14ac:dyDescent="0.2">
      <c r="A245" s="122" t="s">
        <v>377</v>
      </c>
      <c r="B245" s="53" t="str">
        <f>VLOOKUP($A245,DRG!$A$8:$Z$771,2,FALSE)</f>
        <v>Knee Procedures W PDX of Infection W MCC</v>
      </c>
      <c r="C245" s="158">
        <f>VLOOKUP($A245,DRG!$A$8:$Z$771,9,FALSE)</f>
        <v>9</v>
      </c>
      <c r="D245" s="156">
        <f>VLOOKUP($A245,DRG!$A$8:$Z$771,10,FALSE)</f>
        <v>52256.66</v>
      </c>
      <c r="E245" s="156">
        <f>VLOOKUP($A245,DRG!$A$8:$Z$771,11,FALSE)</f>
        <v>37177.620000000003</v>
      </c>
      <c r="F245" s="160">
        <f>VLOOKUP($A245,DRG!$A$8:$Z$771,12,FALSE)</f>
        <v>9.8000000000000007</v>
      </c>
      <c r="G245" s="217" t="str">
        <f>VLOOKUP($A245,DRG!$A$8:$Z$771,18,FALSE)</f>
        <v>MO</v>
      </c>
      <c r="H245" s="274"/>
      <c r="I245" s="219" t="str">
        <f>VLOOKUP($A245,DRG!$A$8:$Z$771,20,FALSE)</f>
        <v>M</v>
      </c>
      <c r="J245" s="162">
        <f>VLOOKUP($A245,DRG!$A$8:$Z$771,21,FALSE)</f>
        <v>4.8113999999999999</v>
      </c>
      <c r="K245" s="359">
        <f>VLOOKUP($A245,DRG!$A$8:$Z$771,22,FALSE)</f>
        <v>2.5899000000000001</v>
      </c>
      <c r="L245" s="134">
        <f t="shared" si="6"/>
        <v>-2.2214999999999998</v>
      </c>
      <c r="M245" s="132">
        <f t="shared" si="7"/>
        <v>-0.46171592467888761</v>
      </c>
    </row>
    <row r="246" spans="1:13" x14ac:dyDescent="0.2">
      <c r="A246" s="122" t="s">
        <v>464</v>
      </c>
      <c r="B246" s="53" t="str">
        <f>VLOOKUP($A246,DRG!$A$8:$Z$771,2,FALSE)</f>
        <v>Acute Ischemic Stroke W Use of Thrombolytic Agent W CC</v>
      </c>
      <c r="C246" s="158">
        <f>VLOOKUP($A246,DRG!$A$8:$Z$771,9,FALSE)</f>
        <v>25</v>
      </c>
      <c r="D246" s="156">
        <f>VLOOKUP($A246,DRG!$A$8:$Z$771,10,FALSE)</f>
        <v>38968.33</v>
      </c>
      <c r="E246" s="156">
        <f>VLOOKUP($A246,DRG!$A$8:$Z$771,11,FALSE)</f>
        <v>14901.74</v>
      </c>
      <c r="F246" s="160">
        <f>VLOOKUP($A246,DRG!$A$8:$Z$771,12,FALSE)</f>
        <v>6.2</v>
      </c>
      <c r="G246" s="217" t="str">
        <f>VLOOKUP($A246,DRG!$A$8:$Z$771,18,FALSE)</f>
        <v>A</v>
      </c>
      <c r="H246" s="274"/>
      <c r="I246" s="219" t="str">
        <f>VLOOKUP($A246,DRG!$A$8:$Z$771,20,FALSE)</f>
        <v>A</v>
      </c>
      <c r="J246" s="162">
        <f>VLOOKUP($A246,DRG!$A$8:$Z$771,21,FALSE)</f>
        <v>2.5034999999999998</v>
      </c>
      <c r="K246" s="359">
        <f>VLOOKUP($A246,DRG!$A$8:$Z$771,22,FALSE)</f>
        <v>2.5851000000000002</v>
      </c>
      <c r="L246" s="134">
        <f t="shared" si="6"/>
        <v>8.1600000000000339E-2</v>
      </c>
      <c r="M246" s="132">
        <f t="shared" si="7"/>
        <v>3.2594367884961194E-2</v>
      </c>
    </row>
    <row r="247" spans="1:13" x14ac:dyDescent="0.2">
      <c r="A247" s="123" t="s">
        <v>677</v>
      </c>
      <c r="B247" s="124" t="str">
        <f>VLOOKUP($A247,DRG!$A$8:$Z$771,2,FALSE)</f>
        <v>Other Skin, Subcut Tiss &amp; Breast Proc W MCC</v>
      </c>
      <c r="C247" s="159">
        <f>VLOOKUP($A247,DRG!$A$8:$Z$771,9,FALSE)</f>
        <v>41</v>
      </c>
      <c r="D247" s="157">
        <f>VLOOKUP($A247,DRG!$A$8:$Z$771,10,FALSE)</f>
        <v>38656.959999999999</v>
      </c>
      <c r="E247" s="157">
        <f>VLOOKUP($A247,DRG!$A$8:$Z$771,11,FALSE)</f>
        <v>25403.65</v>
      </c>
      <c r="F247" s="161">
        <f>VLOOKUP($A247,DRG!$A$8:$Z$771,12,FALSE)</f>
        <v>10.27</v>
      </c>
      <c r="G247" s="218" t="str">
        <f>VLOOKUP($A247,DRG!$A$8:$Z$771,18,FALSE)</f>
        <v>A</v>
      </c>
      <c r="H247" s="274"/>
      <c r="I247" s="220" t="str">
        <f>VLOOKUP($A247,DRG!$A$8:$Z$771,20,FALSE)</f>
        <v>A</v>
      </c>
      <c r="J247" s="163">
        <f>VLOOKUP($A247,DRG!$A$8:$Z$771,21,FALSE)</f>
        <v>2.7843</v>
      </c>
      <c r="K247" s="360">
        <f>VLOOKUP($A247,DRG!$A$8:$Z$771,22,FALSE)</f>
        <v>2.5644</v>
      </c>
      <c r="L247" s="135">
        <f t="shared" si="6"/>
        <v>-0.21989999999999998</v>
      </c>
      <c r="M247" s="133">
        <f t="shared" si="7"/>
        <v>-7.8978558345005917E-2</v>
      </c>
    </row>
    <row r="248" spans="1:13" x14ac:dyDescent="0.2">
      <c r="A248" s="122" t="s">
        <v>673</v>
      </c>
      <c r="B248" s="53" t="str">
        <f>VLOOKUP($A248,DRG!$A$8:$Z$771,2,FALSE)</f>
        <v>Skin Graft for Skin Ulcer or Cellulitis W/O CC/MCC</v>
      </c>
      <c r="C248" s="158">
        <f>VLOOKUP($A248,DRG!$A$8:$Z$771,9,FALSE)</f>
        <v>3</v>
      </c>
      <c r="D248" s="156">
        <f>VLOOKUP($A248,DRG!$A$8:$Z$771,10,FALSE)</f>
        <v>16065.1</v>
      </c>
      <c r="E248" s="156">
        <f>VLOOKUP($A248,DRG!$A$8:$Z$771,11,FALSE)</f>
        <v>13327.92</v>
      </c>
      <c r="F248" s="160">
        <f>VLOOKUP($A248,DRG!$A$8:$Z$771,12,FALSE)</f>
        <v>5.6</v>
      </c>
      <c r="G248" s="217" t="str">
        <f>VLOOKUP($A248,DRG!$A$8:$Z$771,18,FALSE)</f>
        <v>M</v>
      </c>
      <c r="H248" s="274"/>
      <c r="I248" s="219" t="str">
        <f>VLOOKUP($A248,DRG!$A$8:$Z$771,20,FALSE)</f>
        <v>M</v>
      </c>
      <c r="J248" s="162">
        <f>VLOOKUP($A248,DRG!$A$8:$Z$771,21,FALSE)</f>
        <v>2.3205</v>
      </c>
      <c r="K248" s="359">
        <f>VLOOKUP($A248,DRG!$A$8:$Z$771,22,FALSE)</f>
        <v>2.5602999999999998</v>
      </c>
      <c r="L248" s="134">
        <f t="shared" si="6"/>
        <v>0.23979999999999979</v>
      </c>
      <c r="M248" s="132">
        <f t="shared" si="7"/>
        <v>0.10333979745744443</v>
      </c>
    </row>
    <row r="249" spans="1:13" x14ac:dyDescent="0.2">
      <c r="A249" s="122" t="s">
        <v>3</v>
      </c>
      <c r="B249" s="53" t="str">
        <f>VLOOKUP($A249,DRG!$A$8:$Z$771,2,FALSE)</f>
        <v>Major Shoulder or Elbow Joint Procedures W/O CC/MCC</v>
      </c>
      <c r="C249" s="158">
        <f>VLOOKUP($A249,DRG!$A$8:$Z$771,9,FALSE)</f>
        <v>5</v>
      </c>
      <c r="D249" s="156">
        <f>VLOOKUP($A249,DRG!$A$8:$Z$771,10,FALSE)</f>
        <v>17560.060000000001</v>
      </c>
      <c r="E249" s="156">
        <f>VLOOKUP($A249,DRG!$A$8:$Z$771,11,FALSE)</f>
        <v>5141.7700000000004</v>
      </c>
      <c r="F249" s="160">
        <f>VLOOKUP($A249,DRG!$A$8:$Z$771,12,FALSE)</f>
        <v>2.7</v>
      </c>
      <c r="G249" s="217" t="str">
        <f>VLOOKUP($A249,DRG!$A$8:$Z$771,18,FALSE)</f>
        <v>M</v>
      </c>
      <c r="H249" s="274"/>
      <c r="I249" s="219" t="str">
        <f>VLOOKUP($A249,DRG!$A$8:$Z$771,20,FALSE)</f>
        <v>M</v>
      </c>
      <c r="J249" s="162">
        <f>VLOOKUP($A249,DRG!$A$8:$Z$771,21,FALSE)</f>
        <v>2.3626999999999998</v>
      </c>
      <c r="K249" s="359">
        <f>VLOOKUP($A249,DRG!$A$8:$Z$771,22,FALSE)</f>
        <v>2.5592000000000001</v>
      </c>
      <c r="L249" s="134">
        <f t="shared" si="6"/>
        <v>0.19650000000000034</v>
      </c>
      <c r="M249" s="132">
        <f t="shared" si="7"/>
        <v>8.316756253438877E-2</v>
      </c>
    </row>
    <row r="250" spans="1:13" x14ac:dyDescent="0.2">
      <c r="A250" s="122" t="s">
        <v>510</v>
      </c>
      <c r="B250" s="53" t="str">
        <f>VLOOKUP($A250,DRG!$A$8:$Z$771,2,FALSE)</f>
        <v>Traumatic Stupor &amp; Coma, Coma &lt;1 Hr W MCC</v>
      </c>
      <c r="C250" s="158">
        <f>VLOOKUP($A250,DRG!$A$8:$Z$771,9,FALSE)</f>
        <v>17</v>
      </c>
      <c r="D250" s="156">
        <f>VLOOKUP($A250,DRG!$A$8:$Z$771,10,FALSE)</f>
        <v>38310.97</v>
      </c>
      <c r="E250" s="156">
        <f>VLOOKUP($A250,DRG!$A$8:$Z$771,11,FALSE)</f>
        <v>25307.71</v>
      </c>
      <c r="F250" s="160">
        <f>VLOOKUP($A250,DRG!$A$8:$Z$771,12,FALSE)</f>
        <v>7.94</v>
      </c>
      <c r="G250" s="217" t="str">
        <f>VLOOKUP($A250,DRG!$A$8:$Z$771,18,FALSE)</f>
        <v>A</v>
      </c>
      <c r="H250" s="274"/>
      <c r="I250" s="219" t="str">
        <f>VLOOKUP($A250,DRG!$A$8:$Z$771,20,FALSE)</f>
        <v>A</v>
      </c>
      <c r="J250" s="162">
        <f>VLOOKUP($A250,DRG!$A$8:$Z$771,21,FALSE)</f>
        <v>1.9756</v>
      </c>
      <c r="K250" s="359">
        <f>VLOOKUP($A250,DRG!$A$8:$Z$771,22,FALSE)</f>
        <v>2.5413999999999999</v>
      </c>
      <c r="L250" s="134">
        <f t="shared" si="6"/>
        <v>0.56579999999999986</v>
      </c>
      <c r="M250" s="132">
        <f t="shared" si="7"/>
        <v>0.28639400688398453</v>
      </c>
    </row>
    <row r="251" spans="1:13" x14ac:dyDescent="0.2">
      <c r="A251" s="122" t="s">
        <v>636</v>
      </c>
      <c r="B251" s="53" t="str">
        <f>VLOOKUP($A251,DRG!$A$8:$Z$771,2,FALSE)</f>
        <v>Major Male Pelvic Procedures W CC/MCC</v>
      </c>
      <c r="C251" s="158">
        <f>VLOOKUP($A251,DRG!$A$8:$Z$771,9,FALSE)</f>
        <v>29</v>
      </c>
      <c r="D251" s="156">
        <f>VLOOKUP($A251,DRG!$A$8:$Z$771,10,FALSE)</f>
        <v>38114.370000000003</v>
      </c>
      <c r="E251" s="156">
        <f>VLOOKUP($A251,DRG!$A$8:$Z$771,11,FALSE)</f>
        <v>12244.79</v>
      </c>
      <c r="F251" s="160">
        <f>VLOOKUP($A251,DRG!$A$8:$Z$771,12,FALSE)</f>
        <v>3.93</v>
      </c>
      <c r="G251" s="217" t="str">
        <f>VLOOKUP($A251,DRG!$A$8:$Z$771,18,FALSE)</f>
        <v>A</v>
      </c>
      <c r="H251" s="274"/>
      <c r="I251" s="219" t="str">
        <f>VLOOKUP($A251,DRG!$A$8:$Z$771,20,FALSE)</f>
        <v>AO</v>
      </c>
      <c r="J251" s="162">
        <f>VLOOKUP($A251,DRG!$A$8:$Z$771,21,FALSE)</f>
        <v>3.1991000000000001</v>
      </c>
      <c r="K251" s="359">
        <f>VLOOKUP($A251,DRG!$A$8:$Z$771,22,FALSE)</f>
        <v>2.5283000000000002</v>
      </c>
      <c r="L251" s="134">
        <f t="shared" si="6"/>
        <v>-0.67079999999999984</v>
      </c>
      <c r="M251" s="132">
        <f t="shared" si="7"/>
        <v>-0.2096839736175799</v>
      </c>
    </row>
    <row r="252" spans="1:13" x14ac:dyDescent="0.2">
      <c r="A252" s="123" t="s">
        <v>1479</v>
      </c>
      <c r="B252" s="124" t="str">
        <f>VLOOKUP($A252,DRG!$A$8:$Z$771,2,FALSE)</f>
        <v>Stomach, Esophageal &amp; Duodenal Proc W CC</v>
      </c>
      <c r="C252" s="159">
        <f>VLOOKUP($A252,DRG!$A$8:$Z$771,9,FALSE)</f>
        <v>75</v>
      </c>
      <c r="D252" s="157">
        <f>VLOOKUP($A252,DRG!$A$8:$Z$771,10,FALSE)</f>
        <v>38017.480000000003</v>
      </c>
      <c r="E252" s="157">
        <f>VLOOKUP($A252,DRG!$A$8:$Z$771,11,FALSE)</f>
        <v>21282.34</v>
      </c>
      <c r="F252" s="161">
        <f>VLOOKUP($A252,DRG!$A$8:$Z$771,12,FALSE)</f>
        <v>6.2</v>
      </c>
      <c r="G252" s="218" t="str">
        <f>VLOOKUP($A252,DRG!$A$8:$Z$771,18,FALSE)</f>
        <v>A</v>
      </c>
      <c r="H252" s="274"/>
      <c r="I252" s="220" t="str">
        <f>VLOOKUP($A252,DRG!$A$8:$Z$771,20,FALSE)</f>
        <v>A</v>
      </c>
      <c r="J252" s="163">
        <f>VLOOKUP($A252,DRG!$A$8:$Z$771,21,FALSE)</f>
        <v>3.03</v>
      </c>
      <c r="K252" s="360">
        <f>VLOOKUP($A252,DRG!$A$8:$Z$771,22,FALSE)</f>
        <v>2.5219</v>
      </c>
      <c r="L252" s="135">
        <f t="shared" si="6"/>
        <v>-0.50809999999999977</v>
      </c>
      <c r="M252" s="133">
        <f t="shared" si="7"/>
        <v>-0.16768976897689764</v>
      </c>
    </row>
    <row r="253" spans="1:13" x14ac:dyDescent="0.2">
      <c r="A253" s="122" t="s">
        <v>536</v>
      </c>
      <c r="B253" s="53" t="str">
        <f>VLOOKUP($A253,DRG!$A$8:$Z$771,2,FALSE)</f>
        <v>Adrenal &amp; Pituitary Procedures W/O CC/MCC</v>
      </c>
      <c r="C253" s="158">
        <f>VLOOKUP($A253,DRG!$A$8:$Z$771,9,FALSE)</f>
        <v>19</v>
      </c>
      <c r="D253" s="156">
        <f>VLOOKUP($A253,DRG!$A$8:$Z$771,10,FALSE)</f>
        <v>37945.019999999997</v>
      </c>
      <c r="E253" s="156">
        <f>VLOOKUP($A253,DRG!$A$8:$Z$771,11,FALSE)</f>
        <v>12309.48</v>
      </c>
      <c r="F253" s="160">
        <f>VLOOKUP($A253,DRG!$A$8:$Z$771,12,FALSE)</f>
        <v>3.11</v>
      </c>
      <c r="G253" s="217" t="str">
        <f>VLOOKUP($A253,DRG!$A$8:$Z$771,18,FALSE)</f>
        <v>A</v>
      </c>
      <c r="H253" s="274"/>
      <c r="I253" s="219" t="str">
        <f>VLOOKUP($A253,DRG!$A$8:$Z$771,20,FALSE)</f>
        <v>A</v>
      </c>
      <c r="J253" s="162">
        <f>VLOOKUP($A253,DRG!$A$8:$Z$771,21,FALSE)</f>
        <v>2.3290000000000002</v>
      </c>
      <c r="K253" s="359">
        <f>VLOOKUP($A253,DRG!$A$8:$Z$771,22,FALSE)</f>
        <v>2.5171999999999999</v>
      </c>
      <c r="L253" s="134">
        <f t="shared" si="6"/>
        <v>0.1881999999999997</v>
      </c>
      <c r="M253" s="132">
        <f t="shared" si="7"/>
        <v>8.0807213396307295E-2</v>
      </c>
    </row>
    <row r="254" spans="1:13" x14ac:dyDescent="0.2">
      <c r="A254" s="122" t="s">
        <v>1079</v>
      </c>
      <c r="B254" s="53" t="str">
        <f>VLOOKUP($A254,DRG!$A$8:$Z$771,2,FALSE)</f>
        <v>Transurethral Procedures W MCC</v>
      </c>
      <c r="C254" s="158">
        <f>VLOOKUP($A254,DRG!$A$8:$Z$771,9,FALSE)</f>
        <v>15</v>
      </c>
      <c r="D254" s="156">
        <f>VLOOKUP($A254,DRG!$A$8:$Z$771,10,FALSE)</f>
        <v>37685.379999999997</v>
      </c>
      <c r="E254" s="156">
        <f>VLOOKUP($A254,DRG!$A$8:$Z$771,11,FALSE)</f>
        <v>14647.12</v>
      </c>
      <c r="F254" s="160">
        <f>VLOOKUP($A254,DRG!$A$8:$Z$771,12,FALSE)</f>
        <v>7.73</v>
      </c>
      <c r="G254" s="217" t="str">
        <f>VLOOKUP($A254,DRG!$A$8:$Z$771,18,FALSE)</f>
        <v>A</v>
      </c>
      <c r="H254" s="274"/>
      <c r="I254" s="219" t="str">
        <f>VLOOKUP($A254,DRG!$A$8:$Z$771,20,FALSE)</f>
        <v>A</v>
      </c>
      <c r="J254" s="162">
        <f>VLOOKUP($A254,DRG!$A$8:$Z$771,21,FALSE)</f>
        <v>2.0876999999999999</v>
      </c>
      <c r="K254" s="359">
        <f>VLOOKUP($A254,DRG!$A$8:$Z$771,22,FALSE)</f>
        <v>2.5</v>
      </c>
      <c r="L254" s="134">
        <f t="shared" si="6"/>
        <v>0.41230000000000011</v>
      </c>
      <c r="M254" s="132">
        <f t="shared" si="7"/>
        <v>0.19749006083249515</v>
      </c>
    </row>
    <row r="255" spans="1:13" x14ac:dyDescent="0.2">
      <c r="A255" s="122" t="s">
        <v>912</v>
      </c>
      <c r="B255" s="53" t="str">
        <f>VLOOKUP($A255,DRG!$A$8:$Z$771,2,FALSE)</f>
        <v>Respiratory System Diagnosis W Ventilator Support &lt;96 Hours</v>
      </c>
      <c r="C255" s="158">
        <f>VLOOKUP($A255,DRG!$A$8:$Z$771,9,FALSE)</f>
        <v>514</v>
      </c>
      <c r="D255" s="156">
        <f>VLOOKUP($A255,DRG!$A$8:$Z$771,10,FALSE)</f>
        <v>37860</v>
      </c>
      <c r="E255" s="156">
        <f>VLOOKUP($A255,DRG!$A$8:$Z$771,11,FALSE)</f>
        <v>22850.78</v>
      </c>
      <c r="F255" s="160">
        <f>VLOOKUP($A255,DRG!$A$8:$Z$771,12,FALSE)</f>
        <v>6.69</v>
      </c>
      <c r="G255" s="217" t="str">
        <f>VLOOKUP($A255,DRG!$A$8:$Z$771,18,FALSE)</f>
        <v>A</v>
      </c>
      <c r="H255" s="274"/>
      <c r="I255" s="219" t="str">
        <f>VLOOKUP($A255,DRG!$A$8:$Z$771,20,FALSE)</f>
        <v>A</v>
      </c>
      <c r="J255" s="162">
        <f>VLOOKUP($A255,DRG!$A$8:$Z$771,21,FALSE)</f>
        <v>2.5045000000000002</v>
      </c>
      <c r="K255" s="359">
        <f>VLOOKUP($A255,DRG!$A$8:$Z$771,22,FALSE)</f>
        <v>2.4986999999999999</v>
      </c>
      <c r="L255" s="134">
        <f t="shared" si="6"/>
        <v>-5.8000000000002494E-3</v>
      </c>
      <c r="M255" s="132">
        <f t="shared" si="7"/>
        <v>-2.3158315032941702E-3</v>
      </c>
    </row>
    <row r="256" spans="1:13" x14ac:dyDescent="0.2">
      <c r="A256" s="122" t="s">
        <v>1082</v>
      </c>
      <c r="B256" s="53" t="str">
        <f>VLOOKUP($A256,DRG!$A$8:$Z$771,2,FALSE)</f>
        <v>Urethral Procedures W CC/MCC</v>
      </c>
      <c r="C256" s="158">
        <f>VLOOKUP($A256,DRG!$A$8:$Z$771,9,FALSE)</f>
        <v>4</v>
      </c>
      <c r="D256" s="156">
        <f>VLOOKUP($A256,DRG!$A$8:$Z$771,10,FALSE)</f>
        <v>30212.04</v>
      </c>
      <c r="E256" s="156">
        <f>VLOOKUP($A256,DRG!$A$8:$Z$771,11,FALSE)</f>
        <v>10238.99</v>
      </c>
      <c r="F256" s="160">
        <f>VLOOKUP($A256,DRG!$A$8:$Z$771,12,FALSE)</f>
        <v>5.4</v>
      </c>
      <c r="G256" s="217" t="str">
        <f>VLOOKUP($A256,DRG!$A$8:$Z$771,18,FALSE)</f>
        <v>M</v>
      </c>
      <c r="H256" s="274"/>
      <c r="I256" s="219" t="str">
        <f>VLOOKUP($A256,DRG!$A$8:$Z$771,20,FALSE)</f>
        <v>M</v>
      </c>
      <c r="J256" s="162">
        <f>VLOOKUP($A256,DRG!$A$8:$Z$771,21,FALSE)</f>
        <v>2.5139</v>
      </c>
      <c r="K256" s="359">
        <f>VLOOKUP($A256,DRG!$A$8:$Z$771,22,FALSE)</f>
        <v>2.4912000000000001</v>
      </c>
      <c r="L256" s="134">
        <f t="shared" si="6"/>
        <v>-2.2699999999999942E-2</v>
      </c>
      <c r="M256" s="132">
        <f t="shared" si="7"/>
        <v>-9.0297943434503921E-3</v>
      </c>
    </row>
    <row r="257" spans="1:13" x14ac:dyDescent="0.2">
      <c r="A257" s="123" t="s">
        <v>1293</v>
      </c>
      <c r="B257" s="124" t="str">
        <f>VLOOKUP($A257,DRG!$A$8:$Z$771,2,FALSE)</f>
        <v>Hand Procedures for Injuries</v>
      </c>
      <c r="C257" s="159">
        <f>VLOOKUP($A257,DRG!$A$8:$Z$771,9,FALSE)</f>
        <v>8</v>
      </c>
      <c r="D257" s="157">
        <f>VLOOKUP($A257,DRG!$A$8:$Z$771,10,FALSE)</f>
        <v>16565.13</v>
      </c>
      <c r="E257" s="157">
        <f>VLOOKUP($A257,DRG!$A$8:$Z$771,11,FALSE)</f>
        <v>7368.69</v>
      </c>
      <c r="F257" s="161">
        <f>VLOOKUP($A257,DRG!$A$8:$Z$771,12,FALSE)</f>
        <v>4.4000000000000004</v>
      </c>
      <c r="G257" s="218" t="str">
        <f>VLOOKUP($A257,DRG!$A$8:$Z$771,18,FALSE)</f>
        <v>M</v>
      </c>
      <c r="H257" s="274"/>
      <c r="I257" s="220" t="str">
        <f>VLOOKUP($A257,DRG!$A$8:$Z$771,20,FALSE)</f>
        <v>A</v>
      </c>
      <c r="J257" s="163">
        <f>VLOOKUP($A257,DRG!$A$8:$Z$771,21,FALSE)</f>
        <v>1.0318000000000001</v>
      </c>
      <c r="K257" s="360">
        <f>VLOOKUP($A257,DRG!$A$8:$Z$771,22,FALSE)</f>
        <v>2.4855999999999998</v>
      </c>
      <c r="L257" s="135">
        <f t="shared" si="6"/>
        <v>1.4537999999999998</v>
      </c>
      <c r="M257" s="133">
        <f t="shared" si="7"/>
        <v>1.408993991083543</v>
      </c>
    </row>
    <row r="258" spans="1:13" x14ac:dyDescent="0.2">
      <c r="A258" s="122" t="s">
        <v>349</v>
      </c>
      <c r="B258" s="53" t="str">
        <f>VLOOKUP($A258,DRG!$A$8:$Z$771,2,FALSE)</f>
        <v>Major Joint Replacement or Reattachment of Lower Extremity W/O MCC</v>
      </c>
      <c r="C258" s="158">
        <f>VLOOKUP($A258,DRG!$A$8:$Z$771,9,FALSE)</f>
        <v>1532</v>
      </c>
      <c r="D258" s="156">
        <f>VLOOKUP($A258,DRG!$A$8:$Z$771,10,FALSE)</f>
        <v>37405.56</v>
      </c>
      <c r="E258" s="156">
        <f>VLOOKUP($A258,DRG!$A$8:$Z$771,11,FALSE)</f>
        <v>9830.07</v>
      </c>
      <c r="F258" s="160">
        <f>VLOOKUP($A258,DRG!$A$8:$Z$771,12,FALSE)</f>
        <v>3.54</v>
      </c>
      <c r="G258" s="217" t="str">
        <f>VLOOKUP($A258,DRG!$A$8:$Z$771,18,FALSE)</f>
        <v>A</v>
      </c>
      <c r="H258" s="274"/>
      <c r="I258" s="219" t="str">
        <f>VLOOKUP($A258,DRG!$A$8:$Z$771,20,FALSE)</f>
        <v>A</v>
      </c>
      <c r="J258" s="162">
        <f>VLOOKUP($A258,DRG!$A$8:$Z$771,21,FALSE)</f>
        <v>2.4941</v>
      </c>
      <c r="K258" s="359">
        <f>VLOOKUP($A258,DRG!$A$8:$Z$771,22,FALSE)</f>
        <v>2.4813000000000001</v>
      </c>
      <c r="L258" s="134">
        <f t="shared" si="6"/>
        <v>-1.2799999999999923E-2</v>
      </c>
      <c r="M258" s="132">
        <f t="shared" si="7"/>
        <v>-5.1321117838097601E-3</v>
      </c>
    </row>
    <row r="259" spans="1:13" x14ac:dyDescent="0.2">
      <c r="A259" s="122" t="s">
        <v>224</v>
      </c>
      <c r="B259" s="53" t="str">
        <f>VLOOKUP($A259,DRG!$A$8:$Z$771,2,FALSE)</f>
        <v>Biliary Tract Proc Except Only Cholecyst W or W/O C.D.E. W/O CC/MCC</v>
      </c>
      <c r="C259" s="158">
        <f>VLOOKUP($A259,DRG!$A$8:$Z$771,9,FALSE)</f>
        <v>2</v>
      </c>
      <c r="D259" s="156">
        <f>VLOOKUP($A259,DRG!$A$8:$Z$771,10,FALSE)</f>
        <v>32804.949999999997</v>
      </c>
      <c r="E259" s="156">
        <f>VLOOKUP($A259,DRG!$A$8:$Z$771,11,FALSE)</f>
        <v>10568.04</v>
      </c>
      <c r="F259" s="160">
        <f>VLOOKUP($A259,DRG!$A$8:$Z$771,12,FALSE)</f>
        <v>5.2</v>
      </c>
      <c r="G259" s="217" t="str">
        <f>VLOOKUP($A259,DRG!$A$8:$Z$771,18,FALSE)</f>
        <v>M</v>
      </c>
      <c r="H259" s="274"/>
      <c r="I259" s="219" t="str">
        <f>VLOOKUP($A259,DRG!$A$8:$Z$771,20,FALSE)</f>
        <v>M</v>
      </c>
      <c r="J259" s="162">
        <f>VLOOKUP($A259,DRG!$A$8:$Z$771,21,FALSE)</f>
        <v>2.5194999999999999</v>
      </c>
      <c r="K259" s="359">
        <f>VLOOKUP($A259,DRG!$A$8:$Z$771,22,FALSE)</f>
        <v>2.4706999999999999</v>
      </c>
      <c r="L259" s="134">
        <f t="shared" si="6"/>
        <v>-4.8799999999999955E-2</v>
      </c>
      <c r="M259" s="132">
        <f t="shared" si="7"/>
        <v>-1.9368922405239117E-2</v>
      </c>
    </row>
    <row r="260" spans="1:13" x14ac:dyDescent="0.2">
      <c r="A260" s="122" t="s">
        <v>363</v>
      </c>
      <c r="B260" s="53" t="str">
        <f>VLOOKUP($A260,DRG!$A$8:$Z$771,2,FALSE)</f>
        <v>Biopsies of Musculoskeletal System &amp; Connective Tissue W CC</v>
      </c>
      <c r="C260" s="158">
        <f>VLOOKUP($A260,DRG!$A$8:$Z$771,9,FALSE)</f>
        <v>34</v>
      </c>
      <c r="D260" s="156">
        <f>VLOOKUP($A260,DRG!$A$8:$Z$771,10,FALSE)</f>
        <v>37245.31</v>
      </c>
      <c r="E260" s="156">
        <f>VLOOKUP($A260,DRG!$A$8:$Z$771,11,FALSE)</f>
        <v>16224.08</v>
      </c>
      <c r="F260" s="160">
        <f>VLOOKUP($A260,DRG!$A$8:$Z$771,12,FALSE)</f>
        <v>10.24</v>
      </c>
      <c r="G260" s="217" t="str">
        <f>VLOOKUP($A260,DRG!$A$8:$Z$771,18,FALSE)</f>
        <v>A</v>
      </c>
      <c r="H260" s="274"/>
      <c r="I260" s="219" t="str">
        <f>VLOOKUP($A260,DRG!$A$8:$Z$771,20,FALSE)</f>
        <v>A</v>
      </c>
      <c r="J260" s="162">
        <f>VLOOKUP($A260,DRG!$A$8:$Z$771,21,FALSE)</f>
        <v>2.5106999999999999</v>
      </c>
      <c r="K260" s="359">
        <f>VLOOKUP($A260,DRG!$A$8:$Z$771,22,FALSE)</f>
        <v>2.4706999999999999</v>
      </c>
      <c r="L260" s="134">
        <f t="shared" si="6"/>
        <v>-4.0000000000000036E-2</v>
      </c>
      <c r="M260" s="132">
        <f t="shared" si="7"/>
        <v>-1.5931811845302121E-2</v>
      </c>
    </row>
    <row r="261" spans="1:13" x14ac:dyDescent="0.2">
      <c r="A261" s="122" t="s">
        <v>660</v>
      </c>
      <c r="B261" s="53" t="str">
        <f>VLOOKUP($A261,DRG!$A$8:$Z$771,2,FALSE)</f>
        <v>Uterine &amp; Adnexa Proc for Ovarian or Adnexal Malignancy W CC</v>
      </c>
      <c r="C261" s="158">
        <f>VLOOKUP($A261,DRG!$A$8:$Z$771,9,FALSE)</f>
        <v>26</v>
      </c>
      <c r="D261" s="156">
        <f>VLOOKUP($A261,DRG!$A$8:$Z$771,10,FALSE)</f>
        <v>37232.92</v>
      </c>
      <c r="E261" s="156">
        <f>VLOOKUP($A261,DRG!$A$8:$Z$771,11,FALSE)</f>
        <v>12616.56</v>
      </c>
      <c r="F261" s="160">
        <f>VLOOKUP($A261,DRG!$A$8:$Z$771,12,FALSE)</f>
        <v>5.46</v>
      </c>
      <c r="G261" s="217" t="str">
        <f>VLOOKUP($A261,DRG!$A$8:$Z$771,18,FALSE)</f>
        <v>A</v>
      </c>
      <c r="H261" s="274"/>
      <c r="I261" s="219" t="str">
        <f>VLOOKUP($A261,DRG!$A$8:$Z$771,20,FALSE)</f>
        <v>A</v>
      </c>
      <c r="J261" s="162">
        <f>VLOOKUP($A261,DRG!$A$8:$Z$771,21,FALSE)</f>
        <v>2.3047</v>
      </c>
      <c r="K261" s="359">
        <f>VLOOKUP($A261,DRG!$A$8:$Z$771,22,FALSE)</f>
        <v>2.4699</v>
      </c>
      <c r="L261" s="134">
        <f t="shared" si="6"/>
        <v>0.16520000000000001</v>
      </c>
      <c r="M261" s="132">
        <f t="shared" si="7"/>
        <v>7.1679611229227239E-2</v>
      </c>
    </row>
    <row r="262" spans="1:13" x14ac:dyDescent="0.2">
      <c r="A262" s="123" t="s">
        <v>1221</v>
      </c>
      <c r="B262" s="124" t="str">
        <f>VLOOKUP($A262,DRG!$A$8:$Z$771,2,FALSE)</f>
        <v>Major Hematol/Immun Diag Exc Sickle Cell Crisis &amp; Coagul W MCC</v>
      </c>
      <c r="C262" s="159">
        <f>VLOOKUP($A262,DRG!$A$8:$Z$771,9,FALSE)</f>
        <v>67</v>
      </c>
      <c r="D262" s="157">
        <f>VLOOKUP($A262,DRG!$A$8:$Z$771,10,FALSE)</f>
        <v>37224.71</v>
      </c>
      <c r="E262" s="157">
        <f>VLOOKUP($A262,DRG!$A$8:$Z$771,11,FALSE)</f>
        <v>27666.87</v>
      </c>
      <c r="F262" s="161">
        <f>VLOOKUP($A262,DRG!$A$8:$Z$771,12,FALSE)</f>
        <v>8.43</v>
      </c>
      <c r="G262" s="218" t="str">
        <f>VLOOKUP($A262,DRG!$A$8:$Z$771,18,FALSE)</f>
        <v>A</v>
      </c>
      <c r="H262" s="274"/>
      <c r="I262" s="220" t="str">
        <f>VLOOKUP($A262,DRG!$A$8:$Z$771,20,FALSE)</f>
        <v>A</v>
      </c>
      <c r="J262" s="163">
        <f>VLOOKUP($A262,DRG!$A$8:$Z$771,21,FALSE)</f>
        <v>2.5404</v>
      </c>
      <c r="K262" s="360">
        <f>VLOOKUP($A262,DRG!$A$8:$Z$771,22,FALSE)</f>
        <v>2.4693999999999998</v>
      </c>
      <c r="L262" s="135">
        <f t="shared" si="6"/>
        <v>-7.1000000000000174E-2</v>
      </c>
      <c r="M262" s="133">
        <f t="shared" si="7"/>
        <v>-2.7948354589828441E-2</v>
      </c>
    </row>
    <row r="263" spans="1:13" x14ac:dyDescent="0.2">
      <c r="A263" s="122" t="s">
        <v>254</v>
      </c>
      <c r="B263" s="53" t="str">
        <f>VLOOKUP($A263,DRG!$A$8:$Z$771,2,FALSE)</f>
        <v>Other Hepatobiliary or Pancreas O.R. Procedures W/O CC/MCC</v>
      </c>
      <c r="C263" s="158">
        <f>VLOOKUP($A263,DRG!$A$8:$Z$771,9,FALSE)</f>
        <v>0</v>
      </c>
      <c r="D263" s="156">
        <f>VLOOKUP($A263,DRG!$A$8:$Z$771,10,FALSE)</f>
        <v>0</v>
      </c>
      <c r="E263" s="156">
        <f>VLOOKUP($A263,DRG!$A$8:$Z$771,11,FALSE)</f>
        <v>0</v>
      </c>
      <c r="F263" s="160">
        <f>VLOOKUP($A263,DRG!$A$8:$Z$771,12,FALSE)</f>
        <v>4.8</v>
      </c>
      <c r="G263" s="217" t="str">
        <f>VLOOKUP($A263,DRG!$A$8:$Z$771,18,FALSE)</f>
        <v>M</v>
      </c>
      <c r="H263" s="274"/>
      <c r="I263" s="219" t="str">
        <f>VLOOKUP($A263,DRG!$A$8:$Z$771,20,FALSE)</f>
        <v>M</v>
      </c>
      <c r="J263" s="162">
        <f>VLOOKUP($A263,DRG!$A$8:$Z$771,21,FALSE)</f>
        <v>2.1442999999999999</v>
      </c>
      <c r="K263" s="359">
        <f>VLOOKUP($A263,DRG!$A$8:$Z$771,22,FALSE)</f>
        <v>2.4630000000000001</v>
      </c>
      <c r="L263" s="134">
        <f t="shared" si="6"/>
        <v>0.31870000000000021</v>
      </c>
      <c r="M263" s="132">
        <f t="shared" si="7"/>
        <v>0.14862659142843829</v>
      </c>
    </row>
    <row r="264" spans="1:13" x14ac:dyDescent="0.2">
      <c r="A264" s="122" t="s">
        <v>996</v>
      </c>
      <c r="B264" s="53" t="str">
        <f>VLOOKUP($A264,DRG!$A$8:$Z$771,2,FALSE)</f>
        <v>Breast Biopsy, Local Excision &amp; Other Breast Procedures W CC/MCC</v>
      </c>
      <c r="C264" s="158">
        <f>VLOOKUP($A264,DRG!$A$8:$Z$771,9,FALSE)</f>
        <v>16</v>
      </c>
      <c r="D264" s="156">
        <f>VLOOKUP($A264,DRG!$A$8:$Z$771,10,FALSE)</f>
        <v>37092.65</v>
      </c>
      <c r="E264" s="156">
        <f>VLOOKUP($A264,DRG!$A$8:$Z$771,11,FALSE)</f>
        <v>21334</v>
      </c>
      <c r="F264" s="160">
        <f>VLOOKUP($A264,DRG!$A$8:$Z$771,12,FALSE)</f>
        <v>4.8099999999999996</v>
      </c>
      <c r="G264" s="217" t="str">
        <f>VLOOKUP($A264,DRG!$A$8:$Z$771,18,FALSE)</f>
        <v>A</v>
      </c>
      <c r="H264" s="274"/>
      <c r="I264" s="219" t="str">
        <f>VLOOKUP($A264,DRG!$A$8:$Z$771,20,FALSE)</f>
        <v>A</v>
      </c>
      <c r="J264" s="162">
        <f>VLOOKUP($A264,DRG!$A$8:$Z$771,21,FALSE)</f>
        <v>2.2924000000000002</v>
      </c>
      <c r="K264" s="359">
        <f>VLOOKUP($A264,DRG!$A$8:$Z$771,22,FALSE)</f>
        <v>2.4605000000000001</v>
      </c>
      <c r="L264" s="134">
        <f t="shared" ref="L264:L327" si="8">IF(J264&lt;&gt;"",IF(K264&lt;&gt;"",K264-J264,""),"")</f>
        <v>0.16809999999999992</v>
      </c>
      <c r="M264" s="132">
        <f t="shared" ref="M264:M327" si="9">IF(L264="","",L264/J264)</f>
        <v>7.3329261908916379E-2</v>
      </c>
    </row>
    <row r="265" spans="1:13" x14ac:dyDescent="0.2">
      <c r="A265" s="122" t="s">
        <v>1068</v>
      </c>
      <c r="B265" s="53" t="str">
        <f>VLOOKUP($A265,DRG!$A$8:$Z$771,2,FALSE)</f>
        <v>Kidney &amp; Ureter Procedures for Neoplasm W CC</v>
      </c>
      <c r="C265" s="158">
        <f>VLOOKUP($A265,DRG!$A$8:$Z$771,9,FALSE)</f>
        <v>56</v>
      </c>
      <c r="D265" s="156">
        <f>VLOOKUP($A265,DRG!$A$8:$Z$771,10,FALSE)</f>
        <v>37027.379999999997</v>
      </c>
      <c r="E265" s="156">
        <f>VLOOKUP($A265,DRG!$A$8:$Z$771,11,FALSE)</f>
        <v>14877.34</v>
      </c>
      <c r="F265" s="160">
        <f>VLOOKUP($A265,DRG!$A$8:$Z$771,12,FALSE)</f>
        <v>4.41</v>
      </c>
      <c r="G265" s="217" t="str">
        <f>VLOOKUP($A265,DRG!$A$8:$Z$771,18,FALSE)</f>
        <v>A</v>
      </c>
      <c r="H265" s="274"/>
      <c r="I265" s="219" t="str">
        <f>VLOOKUP($A265,DRG!$A$8:$Z$771,20,FALSE)</f>
        <v>AP</v>
      </c>
      <c r="J265" s="162">
        <f>VLOOKUP($A265,DRG!$A$8:$Z$771,21,FALSE)</f>
        <v>3.0829</v>
      </c>
      <c r="K265" s="359">
        <f>VLOOKUP($A265,DRG!$A$8:$Z$771,22,FALSE)</f>
        <v>2.4561000000000002</v>
      </c>
      <c r="L265" s="134">
        <f t="shared" si="8"/>
        <v>-0.6267999999999998</v>
      </c>
      <c r="M265" s="132">
        <f t="shared" si="9"/>
        <v>-0.20331506049498843</v>
      </c>
    </row>
    <row r="266" spans="1:13" x14ac:dyDescent="0.2">
      <c r="A266" s="122" t="s">
        <v>504</v>
      </c>
      <c r="B266" s="53" t="str">
        <f>VLOOKUP($A266,DRG!$A$8:$Z$771,2,FALSE)</f>
        <v>Traumatic Stupor &amp; Coma, Coma &gt;1 Hr W MCC</v>
      </c>
      <c r="C266" s="158">
        <f>VLOOKUP($A266,DRG!$A$8:$Z$771,9,FALSE)</f>
        <v>38</v>
      </c>
      <c r="D266" s="156">
        <f>VLOOKUP($A266,DRG!$A$8:$Z$771,10,FALSE)</f>
        <v>36987.410000000003</v>
      </c>
      <c r="E266" s="156">
        <f>VLOOKUP($A266,DRG!$A$8:$Z$771,11,FALSE)</f>
        <v>21663.64</v>
      </c>
      <c r="F266" s="160">
        <f>VLOOKUP($A266,DRG!$A$8:$Z$771,12,FALSE)</f>
        <v>6.47</v>
      </c>
      <c r="G266" s="217" t="str">
        <f>VLOOKUP($A266,DRG!$A$8:$Z$771,18,FALSE)</f>
        <v>A</v>
      </c>
      <c r="H266" s="274"/>
      <c r="I266" s="219" t="str">
        <f>VLOOKUP($A266,DRG!$A$8:$Z$771,20,FALSE)</f>
        <v>A</v>
      </c>
      <c r="J266" s="162">
        <f>VLOOKUP($A266,DRG!$A$8:$Z$771,21,FALSE)</f>
        <v>2.2416</v>
      </c>
      <c r="K266" s="359">
        <f>VLOOKUP($A266,DRG!$A$8:$Z$771,22,FALSE)</f>
        <v>2.4535999999999998</v>
      </c>
      <c r="L266" s="134">
        <f t="shared" si="8"/>
        <v>0.21199999999999974</v>
      </c>
      <c r="M266" s="132">
        <f t="shared" si="9"/>
        <v>9.4575303354746496E-2</v>
      </c>
    </row>
    <row r="267" spans="1:13" x14ac:dyDescent="0.2">
      <c r="A267" s="123" t="s">
        <v>466</v>
      </c>
      <c r="B267" s="124" t="str">
        <f>VLOOKUP($A267,DRG!$A$8:$Z$771,2,FALSE)</f>
        <v>Acute Ischemic Stroke W Use of Thrombolytic Agent W/O CC/MCC</v>
      </c>
      <c r="C267" s="159">
        <f>VLOOKUP($A267,DRG!$A$8:$Z$771,9,FALSE)</f>
        <v>8</v>
      </c>
      <c r="D267" s="157">
        <f>VLOOKUP($A267,DRG!$A$8:$Z$771,10,FALSE)</f>
        <v>36364.36</v>
      </c>
      <c r="E267" s="157">
        <f>VLOOKUP($A267,DRG!$A$8:$Z$771,11,FALSE)</f>
        <v>11512.95</v>
      </c>
      <c r="F267" s="161">
        <f>VLOOKUP($A267,DRG!$A$8:$Z$771,12,FALSE)</f>
        <v>3.2</v>
      </c>
      <c r="G267" s="218" t="str">
        <f>VLOOKUP($A267,DRG!$A$8:$Z$771,18,FALSE)</f>
        <v>M</v>
      </c>
      <c r="H267" s="274"/>
      <c r="I267" s="220" t="str">
        <f>VLOOKUP($A267,DRG!$A$8:$Z$771,20,FALSE)</f>
        <v>M</v>
      </c>
      <c r="J267" s="163">
        <f>VLOOKUP($A267,DRG!$A$8:$Z$771,21,FALSE)</f>
        <v>2.3473000000000002</v>
      </c>
      <c r="K267" s="360">
        <f>VLOOKUP($A267,DRG!$A$8:$Z$771,22,FALSE)</f>
        <v>2.4171</v>
      </c>
      <c r="L267" s="135">
        <f t="shared" si="8"/>
        <v>6.9799999999999862E-2</v>
      </c>
      <c r="M267" s="133">
        <f t="shared" si="9"/>
        <v>2.9736292761896585E-2</v>
      </c>
    </row>
    <row r="268" spans="1:13" x14ac:dyDescent="0.2">
      <c r="A268" s="122" t="s">
        <v>2283</v>
      </c>
      <c r="B268" s="53" t="str">
        <f>VLOOKUP($A268,DRG!$A$8:$Z$771,2,FALSE)</f>
        <v>Skin Debridement W MCC</v>
      </c>
      <c r="C268" s="158">
        <f>VLOOKUP($A268,DRG!$A$8:$Z$771,9,FALSE)</f>
        <v>31</v>
      </c>
      <c r="D268" s="156">
        <f>VLOOKUP($A268,DRG!$A$8:$Z$771,10,FALSE)</f>
        <v>37166.89</v>
      </c>
      <c r="E268" s="156">
        <f>VLOOKUP($A268,DRG!$A$8:$Z$771,11,FALSE)</f>
        <v>24324.17</v>
      </c>
      <c r="F268" s="160">
        <f>VLOOKUP($A268,DRG!$A$8:$Z$771,12,FALSE)</f>
        <v>10.29</v>
      </c>
      <c r="G268" s="217" t="str">
        <f>VLOOKUP($A268,DRG!$A$8:$Z$771,18,FALSE)</f>
        <v>A</v>
      </c>
      <c r="H268" s="274"/>
      <c r="I268" s="219" t="str">
        <f>VLOOKUP($A268,DRG!$A$8:$Z$771,20,FALSE)</f>
        <v>A</v>
      </c>
      <c r="J268" s="162">
        <f>VLOOKUP($A268,DRG!$A$8:$Z$771,21,FALSE)</f>
        <v>2.1602999999999999</v>
      </c>
      <c r="K268" s="359">
        <f>VLOOKUP($A268,DRG!$A$8:$Z$771,22,FALSE)</f>
        <v>2.4161999999999999</v>
      </c>
      <c r="L268" s="134">
        <f t="shared" si="8"/>
        <v>0.25590000000000002</v>
      </c>
      <c r="M268" s="132">
        <f t="shared" si="9"/>
        <v>0.11845577003194002</v>
      </c>
    </row>
    <row r="269" spans="1:13" x14ac:dyDescent="0.2">
      <c r="A269" s="122" t="s">
        <v>668</v>
      </c>
      <c r="B269" s="53" t="str">
        <f>VLOOKUP($A269,DRG!$A$8:$Z$771,2,FALSE)</f>
        <v>Other Musculoskeletal Sys &amp; Connective Tissue Diagnoses W MCC</v>
      </c>
      <c r="C269" s="158">
        <f>VLOOKUP($A269,DRG!$A$8:$Z$771,9,FALSE)</f>
        <v>8</v>
      </c>
      <c r="D269" s="156">
        <f>VLOOKUP($A269,DRG!$A$8:$Z$771,10,FALSE)</f>
        <v>33287.42</v>
      </c>
      <c r="E269" s="156">
        <f>VLOOKUP($A269,DRG!$A$8:$Z$771,11,FALSE)</f>
        <v>17107.23</v>
      </c>
      <c r="F269" s="160">
        <f>VLOOKUP($A269,DRG!$A$8:$Z$771,12,FALSE)</f>
        <v>6.1</v>
      </c>
      <c r="G269" s="217" t="str">
        <f>VLOOKUP($A269,DRG!$A$8:$Z$771,18,FALSE)</f>
        <v>M</v>
      </c>
      <c r="H269" s="274"/>
      <c r="I269" s="219" t="str">
        <f>VLOOKUP($A269,DRG!$A$8:$Z$771,20,FALSE)</f>
        <v>M</v>
      </c>
      <c r="J269" s="162">
        <f>VLOOKUP($A269,DRG!$A$8:$Z$771,21,FALSE)</f>
        <v>2.3376000000000001</v>
      </c>
      <c r="K269" s="359">
        <f>VLOOKUP($A269,DRG!$A$8:$Z$771,22,FALSE)</f>
        <v>2.4150999999999998</v>
      </c>
      <c r="L269" s="134">
        <f t="shared" si="8"/>
        <v>7.749999999999968E-2</v>
      </c>
      <c r="M269" s="132">
        <f t="shared" si="9"/>
        <v>3.3153661875427648E-2</v>
      </c>
    </row>
    <row r="270" spans="1:13" x14ac:dyDescent="0.2">
      <c r="A270" s="122" t="s">
        <v>369</v>
      </c>
      <c r="B270" s="53" t="str">
        <f>VLOOKUP($A270,DRG!$A$8:$Z$771,2,FALSE)</f>
        <v>Hip &amp; Femur Procedures Except Major Joint W CC</v>
      </c>
      <c r="C270" s="158">
        <f>VLOOKUP($A270,DRG!$A$8:$Z$771,9,FALSE)</f>
        <v>143</v>
      </c>
      <c r="D270" s="156">
        <f>VLOOKUP($A270,DRG!$A$8:$Z$771,10,FALSE)</f>
        <v>36352.42</v>
      </c>
      <c r="E270" s="156">
        <f>VLOOKUP($A270,DRG!$A$8:$Z$771,11,FALSE)</f>
        <v>15757.63</v>
      </c>
      <c r="F270" s="160">
        <f>VLOOKUP($A270,DRG!$A$8:$Z$771,12,FALSE)</f>
        <v>5.15</v>
      </c>
      <c r="G270" s="217" t="str">
        <f>VLOOKUP($A270,DRG!$A$8:$Z$771,18,FALSE)</f>
        <v>A</v>
      </c>
      <c r="H270" s="274"/>
      <c r="I270" s="219" t="str">
        <f>VLOOKUP($A270,DRG!$A$8:$Z$771,20,FALSE)</f>
        <v>A</v>
      </c>
      <c r="J270" s="162">
        <f>VLOOKUP($A270,DRG!$A$8:$Z$771,21,FALSE)</f>
        <v>2.4499</v>
      </c>
      <c r="K270" s="359">
        <f>VLOOKUP($A270,DRG!$A$8:$Z$771,22,FALSE)</f>
        <v>2.4115000000000002</v>
      </c>
      <c r="L270" s="134">
        <f t="shared" si="8"/>
        <v>-3.8399999999999768E-2</v>
      </c>
      <c r="M270" s="132">
        <f t="shared" si="9"/>
        <v>-1.567410914731204E-2</v>
      </c>
    </row>
    <row r="271" spans="1:13" x14ac:dyDescent="0.2">
      <c r="A271" s="122" t="s">
        <v>354</v>
      </c>
      <c r="B271" s="53" t="str">
        <f>VLOOKUP($A271,DRG!$A$8:$Z$771,2,FALSE)</f>
        <v>Cervical Spinal Fusion W/O CC/MCC</v>
      </c>
      <c r="C271" s="158">
        <f>VLOOKUP($A271,DRG!$A$8:$Z$771,9,FALSE)</f>
        <v>271</v>
      </c>
      <c r="D271" s="156">
        <f>VLOOKUP($A271,DRG!$A$8:$Z$771,10,FALSE)</f>
        <v>36270.720000000001</v>
      </c>
      <c r="E271" s="156">
        <f>VLOOKUP($A271,DRG!$A$8:$Z$771,11,FALSE)</f>
        <v>14413.12</v>
      </c>
      <c r="F271" s="160">
        <f>VLOOKUP($A271,DRG!$A$8:$Z$771,12,FALSE)</f>
        <v>2.38</v>
      </c>
      <c r="G271" s="217" t="str">
        <f>VLOOKUP($A271,DRG!$A$8:$Z$771,18,FALSE)</f>
        <v>A</v>
      </c>
      <c r="H271" s="274"/>
      <c r="I271" s="219" t="str">
        <f>VLOOKUP($A271,DRG!$A$8:$Z$771,20,FALSE)</f>
        <v>A</v>
      </c>
      <c r="J271" s="162">
        <f>VLOOKUP($A271,DRG!$A$8:$Z$771,21,FALSE)</f>
        <v>2.4416000000000002</v>
      </c>
      <c r="K271" s="359">
        <f>VLOOKUP($A271,DRG!$A$8:$Z$771,22,FALSE)</f>
        <v>2.4060999999999999</v>
      </c>
      <c r="L271" s="134">
        <f t="shared" si="8"/>
        <v>-3.5500000000000309E-2</v>
      </c>
      <c r="M271" s="132">
        <f t="shared" si="9"/>
        <v>-1.4539646133682957E-2</v>
      </c>
    </row>
    <row r="272" spans="1:13" x14ac:dyDescent="0.2">
      <c r="A272" s="123" t="s">
        <v>616</v>
      </c>
      <c r="B272" s="124" t="str">
        <f>VLOOKUP($A272,DRG!$A$8:$Z$771,2,FALSE)</f>
        <v>Periph/Cranial Nerve &amp; Other Nerv Syst Proc W CC or Periph Neurostim</v>
      </c>
      <c r="C272" s="159">
        <f>VLOOKUP($A272,DRG!$A$8:$Z$771,9,FALSE)</f>
        <v>62</v>
      </c>
      <c r="D272" s="157">
        <f>VLOOKUP($A272,DRG!$A$8:$Z$771,10,FALSE)</f>
        <v>37375.74</v>
      </c>
      <c r="E272" s="157">
        <f>VLOOKUP($A272,DRG!$A$8:$Z$771,11,FALSE)</f>
        <v>26313.439999999999</v>
      </c>
      <c r="F272" s="161">
        <f>VLOOKUP($A272,DRG!$A$8:$Z$771,12,FALSE)</f>
        <v>6.5</v>
      </c>
      <c r="G272" s="218" t="str">
        <f>VLOOKUP($A272,DRG!$A$8:$Z$771,18,FALSE)</f>
        <v>A</v>
      </c>
      <c r="H272" s="274"/>
      <c r="I272" s="220" t="str">
        <f>VLOOKUP($A272,DRG!$A$8:$Z$771,20,FALSE)</f>
        <v>AP</v>
      </c>
      <c r="J272" s="163">
        <f>VLOOKUP($A272,DRG!$A$8:$Z$771,21,FALSE)</f>
        <v>1.976</v>
      </c>
      <c r="K272" s="360">
        <f>VLOOKUP($A272,DRG!$A$8:$Z$771,22,FALSE)</f>
        <v>2.4055</v>
      </c>
      <c r="L272" s="135">
        <f t="shared" si="8"/>
        <v>0.42949999999999999</v>
      </c>
      <c r="M272" s="133">
        <f t="shared" si="9"/>
        <v>0.21735829959514169</v>
      </c>
    </row>
    <row r="273" spans="1:13" x14ac:dyDescent="0.2">
      <c r="A273" s="122" t="s">
        <v>1268</v>
      </c>
      <c r="B273" s="53" t="str">
        <f>VLOOKUP($A273,DRG!$A$8:$Z$771,2,FALSE)</f>
        <v>Other Infectious &amp; Parasitic Diseases Diagnoses W MCC</v>
      </c>
      <c r="C273" s="158">
        <f>VLOOKUP($A273,DRG!$A$8:$Z$771,9,FALSE)</f>
        <v>32</v>
      </c>
      <c r="D273" s="156">
        <f>VLOOKUP($A273,DRG!$A$8:$Z$771,10,FALSE)</f>
        <v>38118.699999999997</v>
      </c>
      <c r="E273" s="156">
        <f>VLOOKUP($A273,DRG!$A$8:$Z$771,11,FALSE)</f>
        <v>24940.07</v>
      </c>
      <c r="F273" s="160">
        <f>VLOOKUP($A273,DRG!$A$8:$Z$771,12,FALSE)</f>
        <v>8.44</v>
      </c>
      <c r="G273" s="217" t="str">
        <f>VLOOKUP($A273,DRG!$A$8:$Z$771,18,FALSE)</f>
        <v>A</v>
      </c>
      <c r="H273" s="274"/>
      <c r="I273" s="219" t="str">
        <f>VLOOKUP($A273,DRG!$A$8:$Z$771,20,FALSE)</f>
        <v>A</v>
      </c>
      <c r="J273" s="162">
        <f>VLOOKUP($A273,DRG!$A$8:$Z$771,21,FALSE)</f>
        <v>1.8186</v>
      </c>
      <c r="K273" s="359">
        <f>VLOOKUP($A273,DRG!$A$8:$Z$771,22,FALSE)</f>
        <v>2.3942000000000001</v>
      </c>
      <c r="L273" s="134">
        <f t="shared" si="8"/>
        <v>0.57560000000000011</v>
      </c>
      <c r="M273" s="132">
        <f t="shared" si="9"/>
        <v>0.31650720334323112</v>
      </c>
    </row>
    <row r="274" spans="1:13" x14ac:dyDescent="0.2">
      <c r="A274" s="122" t="s">
        <v>728</v>
      </c>
      <c r="B274" s="53" t="str">
        <f>VLOOKUP($A274,DRG!$A$8:$Z$771,2,FALSE)</f>
        <v>Intraocular Procedures W CC/MCC</v>
      </c>
      <c r="C274" s="158">
        <f>VLOOKUP($A274,DRG!$A$8:$Z$771,9,FALSE)</f>
        <v>8</v>
      </c>
      <c r="D274" s="156">
        <f>VLOOKUP($A274,DRG!$A$8:$Z$771,10,FALSE)</f>
        <v>23029.59</v>
      </c>
      <c r="E274" s="156">
        <f>VLOOKUP($A274,DRG!$A$8:$Z$771,11,FALSE)</f>
        <v>10716.08</v>
      </c>
      <c r="F274" s="160">
        <f>VLOOKUP($A274,DRG!$A$8:$Z$771,12,FALSE)</f>
        <v>5.2</v>
      </c>
      <c r="G274" s="217" t="str">
        <f>VLOOKUP($A274,DRG!$A$8:$Z$771,18,FALSE)</f>
        <v>M</v>
      </c>
      <c r="H274" s="274"/>
      <c r="I274" s="219" t="str">
        <f>VLOOKUP($A274,DRG!$A$8:$Z$771,20,FALSE)</f>
        <v>M</v>
      </c>
      <c r="J274" s="162">
        <f>VLOOKUP($A274,DRG!$A$8:$Z$771,21,FALSE)</f>
        <v>2.1772999999999998</v>
      </c>
      <c r="K274" s="359">
        <f>VLOOKUP($A274,DRG!$A$8:$Z$771,22,FALSE)</f>
        <v>2.3816999999999999</v>
      </c>
      <c r="L274" s="134">
        <f t="shared" si="8"/>
        <v>0.20440000000000014</v>
      </c>
      <c r="M274" s="132">
        <f t="shared" si="9"/>
        <v>9.3877738483442871E-2</v>
      </c>
    </row>
    <row r="275" spans="1:13" x14ac:dyDescent="0.2">
      <c r="A275" s="122" t="s">
        <v>609</v>
      </c>
      <c r="B275" s="53" t="str">
        <f>VLOOKUP($A275,DRG!$A$8:$Z$771,2,FALSE)</f>
        <v>Extracranial Procedures W CC</v>
      </c>
      <c r="C275" s="158">
        <f>VLOOKUP($A275,DRG!$A$8:$Z$771,9,FALSE)</f>
        <v>34</v>
      </c>
      <c r="D275" s="156">
        <f>VLOOKUP($A275,DRG!$A$8:$Z$771,10,FALSE)</f>
        <v>35871.199999999997</v>
      </c>
      <c r="E275" s="156">
        <f>VLOOKUP($A275,DRG!$A$8:$Z$771,11,FALSE)</f>
        <v>18301.97</v>
      </c>
      <c r="F275" s="160">
        <f>VLOOKUP($A275,DRG!$A$8:$Z$771,12,FALSE)</f>
        <v>4.47</v>
      </c>
      <c r="G275" s="217" t="str">
        <f>VLOOKUP($A275,DRG!$A$8:$Z$771,18,FALSE)</f>
        <v>A</v>
      </c>
      <c r="H275" s="274"/>
      <c r="I275" s="219" t="str">
        <f>VLOOKUP($A275,DRG!$A$8:$Z$771,20,FALSE)</f>
        <v>A</v>
      </c>
      <c r="J275" s="162">
        <f>VLOOKUP($A275,DRG!$A$8:$Z$771,21,FALSE)</f>
        <v>2.1573000000000002</v>
      </c>
      <c r="K275" s="359">
        <f>VLOOKUP($A275,DRG!$A$8:$Z$771,22,FALSE)</f>
        <v>2.3795000000000002</v>
      </c>
      <c r="L275" s="134">
        <f t="shared" si="8"/>
        <v>0.22219999999999995</v>
      </c>
      <c r="M275" s="132">
        <f t="shared" si="9"/>
        <v>0.10299911926945717</v>
      </c>
    </row>
    <row r="276" spans="1:13" x14ac:dyDescent="0.2">
      <c r="A276" s="122" t="s">
        <v>810</v>
      </c>
      <c r="B276" s="53" t="str">
        <f>VLOOKUP($A276,DRG!$A$8:$Z$771,2,FALSE)</f>
        <v>Dental &amp; Oral Diseases W MCC</v>
      </c>
      <c r="C276" s="158">
        <f>VLOOKUP($A276,DRG!$A$8:$Z$771,9,FALSE)</f>
        <v>9</v>
      </c>
      <c r="D276" s="156">
        <f>VLOOKUP($A276,DRG!$A$8:$Z$771,10,FALSE)</f>
        <v>19149.009999999998</v>
      </c>
      <c r="E276" s="156">
        <f>VLOOKUP($A276,DRG!$A$8:$Z$771,11,FALSE)</f>
        <v>12262.69</v>
      </c>
      <c r="F276" s="160">
        <f>VLOOKUP($A276,DRG!$A$8:$Z$771,12,FALSE)</f>
        <v>6.1</v>
      </c>
      <c r="G276" s="217" t="str">
        <f>VLOOKUP($A276,DRG!$A$8:$Z$771,18,FALSE)</f>
        <v>M</v>
      </c>
      <c r="H276" s="274"/>
      <c r="I276" s="219" t="str">
        <f>VLOOKUP($A276,DRG!$A$8:$Z$771,20,FALSE)</f>
        <v>A</v>
      </c>
      <c r="J276" s="162">
        <f>VLOOKUP($A276,DRG!$A$8:$Z$771,21,FALSE)</f>
        <v>1.2475000000000001</v>
      </c>
      <c r="K276" s="359">
        <f>VLOOKUP($A276,DRG!$A$8:$Z$771,22,FALSE)</f>
        <v>2.3712</v>
      </c>
      <c r="L276" s="134">
        <f t="shared" si="8"/>
        <v>1.1236999999999999</v>
      </c>
      <c r="M276" s="132">
        <f t="shared" si="9"/>
        <v>0.90076152304609203</v>
      </c>
    </row>
    <row r="277" spans="1:13" x14ac:dyDescent="0.2">
      <c r="A277" s="123" t="s">
        <v>760</v>
      </c>
      <c r="B277" s="124" t="str">
        <f>VLOOKUP($A277,DRG!$A$8:$Z$771,2,FALSE)</f>
        <v>Cranial/Facial Procedures W/O CC/MCC</v>
      </c>
      <c r="C277" s="159">
        <f>VLOOKUP($A277,DRG!$A$8:$Z$771,9,FALSE)</f>
        <v>32</v>
      </c>
      <c r="D277" s="157">
        <f>VLOOKUP($A277,DRG!$A$8:$Z$771,10,FALSE)</f>
        <v>35666.31</v>
      </c>
      <c r="E277" s="157">
        <f>VLOOKUP($A277,DRG!$A$8:$Z$771,11,FALSE)</f>
        <v>13830.67</v>
      </c>
      <c r="F277" s="161">
        <f>VLOOKUP($A277,DRG!$A$8:$Z$771,12,FALSE)</f>
        <v>2.13</v>
      </c>
      <c r="G277" s="218" t="str">
        <f>VLOOKUP($A277,DRG!$A$8:$Z$771,18,FALSE)</f>
        <v>A</v>
      </c>
      <c r="H277" s="274"/>
      <c r="I277" s="220" t="str">
        <f>VLOOKUP($A277,DRG!$A$8:$Z$771,20,FALSE)</f>
        <v>A</v>
      </c>
      <c r="J277" s="163">
        <f>VLOOKUP($A277,DRG!$A$8:$Z$771,21,FALSE)</f>
        <v>1.7385999999999999</v>
      </c>
      <c r="K277" s="360">
        <f>VLOOKUP($A277,DRG!$A$8:$Z$771,22,FALSE)</f>
        <v>2.3658999999999999</v>
      </c>
      <c r="L277" s="135">
        <f t="shared" si="8"/>
        <v>0.62729999999999997</v>
      </c>
      <c r="M277" s="133">
        <f t="shared" si="9"/>
        <v>0.36080754630162198</v>
      </c>
    </row>
    <row r="278" spans="1:13" x14ac:dyDescent="0.2">
      <c r="A278" s="122" t="s">
        <v>444</v>
      </c>
      <c r="B278" s="53" t="str">
        <f>VLOOKUP($A278,DRG!$A$8:$Z$771,2,FALSE)</f>
        <v>Spinal Disorders &amp; Injuries W CC/MCC</v>
      </c>
      <c r="C278" s="158">
        <f>VLOOKUP($A278,DRG!$A$8:$Z$771,9,FALSE)</f>
        <v>4</v>
      </c>
      <c r="D278" s="156">
        <f>VLOOKUP($A278,DRG!$A$8:$Z$771,10,FALSE)</f>
        <v>27490.85</v>
      </c>
      <c r="E278" s="156">
        <f>VLOOKUP($A278,DRG!$A$8:$Z$771,11,FALSE)</f>
        <v>19081.48</v>
      </c>
      <c r="F278" s="160">
        <f>VLOOKUP($A278,DRG!$A$8:$Z$771,12,FALSE)</f>
        <v>5.4</v>
      </c>
      <c r="G278" s="217" t="str">
        <f>VLOOKUP($A278,DRG!$A$8:$Z$771,18,FALSE)</f>
        <v>M</v>
      </c>
      <c r="H278" s="274"/>
      <c r="I278" s="219" t="str">
        <f>VLOOKUP($A278,DRG!$A$8:$Z$771,20,FALSE)</f>
        <v>M</v>
      </c>
      <c r="J278" s="162">
        <f>VLOOKUP($A278,DRG!$A$8:$Z$771,21,FALSE)</f>
        <v>2.4584000000000001</v>
      </c>
      <c r="K278" s="359">
        <f>VLOOKUP($A278,DRG!$A$8:$Z$771,22,FALSE)</f>
        <v>2.3656999999999999</v>
      </c>
      <c r="L278" s="134">
        <f t="shared" si="8"/>
        <v>-9.2700000000000227E-2</v>
      </c>
      <c r="M278" s="132">
        <f t="shared" si="9"/>
        <v>-3.7707452001301753E-2</v>
      </c>
    </row>
    <row r="279" spans="1:13" x14ac:dyDescent="0.2">
      <c r="A279" s="122" t="s">
        <v>1497</v>
      </c>
      <c r="B279" s="53" t="str">
        <f>VLOOKUP($A279,DRG!$A$8:$Z$771,2,FALSE)</f>
        <v>Peritoneal Adhesiolysis W CC</v>
      </c>
      <c r="C279" s="158">
        <f>VLOOKUP($A279,DRG!$A$8:$Z$771,9,FALSE)</f>
        <v>65</v>
      </c>
      <c r="D279" s="156">
        <f>VLOOKUP($A279,DRG!$A$8:$Z$771,10,FALSE)</f>
        <v>35011.089999999997</v>
      </c>
      <c r="E279" s="156">
        <f>VLOOKUP($A279,DRG!$A$8:$Z$771,11,FALSE)</f>
        <v>17790.21</v>
      </c>
      <c r="F279" s="160">
        <f>VLOOKUP($A279,DRG!$A$8:$Z$771,12,FALSE)</f>
        <v>5.75</v>
      </c>
      <c r="G279" s="217" t="str">
        <f>VLOOKUP($A279,DRG!$A$8:$Z$771,18,FALSE)</f>
        <v>A</v>
      </c>
      <c r="H279" s="274"/>
      <c r="I279" s="219" t="str">
        <f>VLOOKUP($A279,DRG!$A$8:$Z$771,20,FALSE)</f>
        <v>A</v>
      </c>
      <c r="J279" s="162">
        <f>VLOOKUP($A279,DRG!$A$8:$Z$771,21,FALSE)</f>
        <v>2.3058999999999998</v>
      </c>
      <c r="K279" s="359">
        <f>VLOOKUP($A279,DRG!$A$8:$Z$771,22,FALSE)</f>
        <v>2.3224999999999998</v>
      </c>
      <c r="L279" s="134">
        <f t="shared" si="8"/>
        <v>1.6599999999999948E-2</v>
      </c>
      <c r="M279" s="132">
        <f t="shared" si="9"/>
        <v>7.1989244980267784E-3</v>
      </c>
    </row>
    <row r="280" spans="1:13" x14ac:dyDescent="0.2">
      <c r="A280" s="122" t="s">
        <v>688</v>
      </c>
      <c r="B280" s="53" t="str">
        <f>VLOOKUP($A280,DRG!$A$8:$Z$771,2,FALSE)</f>
        <v>Bacterial &amp; Tuberculous Infections of Nervous System W/O CC/MCC</v>
      </c>
      <c r="C280" s="158">
        <f>VLOOKUP($A280,DRG!$A$8:$Z$771,9,FALSE)</f>
        <v>11</v>
      </c>
      <c r="D280" s="156">
        <f>VLOOKUP($A280,DRG!$A$8:$Z$771,10,FALSE)</f>
        <v>34974.660000000003</v>
      </c>
      <c r="E280" s="156">
        <f>VLOOKUP($A280,DRG!$A$8:$Z$771,11,FALSE)</f>
        <v>18954.02</v>
      </c>
      <c r="F280" s="160">
        <f>VLOOKUP($A280,DRG!$A$8:$Z$771,12,FALSE)</f>
        <v>5.09</v>
      </c>
      <c r="G280" s="217" t="str">
        <f>VLOOKUP($A280,DRG!$A$8:$Z$771,18,FALSE)</f>
        <v>A</v>
      </c>
      <c r="H280" s="274"/>
      <c r="I280" s="219" t="str">
        <f>VLOOKUP($A280,DRG!$A$8:$Z$771,20,FALSE)</f>
        <v>A</v>
      </c>
      <c r="J280" s="162">
        <f>VLOOKUP($A280,DRG!$A$8:$Z$771,21,FALSE)</f>
        <v>2.0548000000000002</v>
      </c>
      <c r="K280" s="359">
        <f>VLOOKUP($A280,DRG!$A$8:$Z$771,22,FALSE)</f>
        <v>2.3203</v>
      </c>
      <c r="L280" s="134">
        <f t="shared" si="8"/>
        <v>0.26549999999999985</v>
      </c>
      <c r="M280" s="132">
        <f t="shared" si="9"/>
        <v>0.12920965544091872</v>
      </c>
    </row>
    <row r="281" spans="1:13" x14ac:dyDescent="0.2">
      <c r="A281" s="122" t="s">
        <v>856</v>
      </c>
      <c r="B281" s="53" t="str">
        <f>VLOOKUP($A281,DRG!$A$8:$Z$771,2,FALSE)</f>
        <v>Respiratory Neoplasms W MCC</v>
      </c>
      <c r="C281" s="158">
        <f>VLOOKUP($A281,DRG!$A$8:$Z$771,9,FALSE)</f>
        <v>127</v>
      </c>
      <c r="D281" s="156">
        <f>VLOOKUP($A281,DRG!$A$8:$Z$771,10,FALSE)</f>
        <v>34681.919999999998</v>
      </c>
      <c r="E281" s="156">
        <f>VLOOKUP($A281,DRG!$A$8:$Z$771,11,FALSE)</f>
        <v>20864.830000000002</v>
      </c>
      <c r="F281" s="160">
        <f>VLOOKUP($A281,DRG!$A$8:$Z$771,12,FALSE)</f>
        <v>8.1300000000000008</v>
      </c>
      <c r="G281" s="217" t="str">
        <f>VLOOKUP($A281,DRG!$A$8:$Z$771,18,FALSE)</f>
        <v>A</v>
      </c>
      <c r="H281" s="274"/>
      <c r="I281" s="219" t="str">
        <f>VLOOKUP($A281,DRG!$A$8:$Z$771,20,FALSE)</f>
        <v>A</v>
      </c>
      <c r="J281" s="162">
        <f>VLOOKUP($A281,DRG!$A$8:$Z$771,21,FALSE)</f>
        <v>2.2736000000000001</v>
      </c>
      <c r="K281" s="359">
        <f>VLOOKUP($A281,DRG!$A$8:$Z$771,22,FALSE)</f>
        <v>2.3007</v>
      </c>
      <c r="L281" s="134">
        <f t="shared" si="8"/>
        <v>2.7099999999999902E-2</v>
      </c>
      <c r="M281" s="132">
        <f t="shared" si="9"/>
        <v>1.1919422941590386E-2</v>
      </c>
    </row>
    <row r="282" spans="1:13" x14ac:dyDescent="0.2">
      <c r="A282" s="213" t="s">
        <v>975</v>
      </c>
      <c r="B282" s="124" t="str">
        <f>VLOOKUP($A282,DRG!$A$8:$Z$771,2,FALSE)</f>
        <v>Amputation for Circ Sys Disorders Exc Upper Limb &amp; Toe W/O CC/MCC</v>
      </c>
      <c r="C282" s="159">
        <f>VLOOKUP($A282,DRG!$A$8:$Z$771,9,FALSE)</f>
        <v>6</v>
      </c>
      <c r="D282" s="157">
        <f>VLOOKUP($A282,DRG!$A$8:$Z$771,10,FALSE)</f>
        <v>40430.01</v>
      </c>
      <c r="E282" s="157">
        <f>VLOOKUP($A282,DRG!$A$8:$Z$771,11,FALSE)</f>
        <v>20763.419999999998</v>
      </c>
      <c r="F282" s="161">
        <f>VLOOKUP($A282,DRG!$A$8:$Z$771,12,FALSE)</f>
        <v>5.3</v>
      </c>
      <c r="G282" s="218" t="str">
        <f>VLOOKUP($A282,DRG!$A$8:$Z$771,18,FALSE)</f>
        <v>M</v>
      </c>
      <c r="H282" s="274"/>
      <c r="I282" s="220" t="str">
        <f>VLOOKUP($A282,DRG!$A$8:$Z$771,20,FALSE)</f>
        <v>M</v>
      </c>
      <c r="J282" s="163">
        <f>VLOOKUP($A282,DRG!$A$8:$Z$771,21,FALSE)</f>
        <v>2.1937000000000002</v>
      </c>
      <c r="K282" s="360">
        <f>VLOOKUP($A282,DRG!$A$8:$Z$771,22,FALSE)</f>
        <v>2.2961</v>
      </c>
      <c r="L282" s="135">
        <f t="shared" si="8"/>
        <v>0.10239999999999982</v>
      </c>
      <c r="M282" s="133">
        <f t="shared" si="9"/>
        <v>4.667912658977974E-2</v>
      </c>
    </row>
    <row r="283" spans="1:13" x14ac:dyDescent="0.2">
      <c r="A283" s="122" t="s">
        <v>653</v>
      </c>
      <c r="B283" s="53" t="str">
        <f>VLOOKUP($A283,DRG!$A$8:$Z$771,2,FALSE)</f>
        <v>Inflammation of the Male Reproductive System W MCC</v>
      </c>
      <c r="C283" s="158">
        <f>VLOOKUP($A283,DRG!$A$8:$Z$771,9,FALSE)</f>
        <v>8</v>
      </c>
      <c r="D283" s="156">
        <f>VLOOKUP($A283,DRG!$A$8:$Z$771,10,FALSE)</f>
        <v>15196.1</v>
      </c>
      <c r="E283" s="156">
        <f>VLOOKUP($A283,DRG!$A$8:$Z$771,11,FALSE)</f>
        <v>6609.48</v>
      </c>
      <c r="F283" s="160">
        <f>VLOOKUP($A283,DRG!$A$8:$Z$771,12,FALSE)</f>
        <v>6.2</v>
      </c>
      <c r="G283" s="217" t="str">
        <f>VLOOKUP($A283,DRG!$A$8:$Z$771,18,FALSE)</f>
        <v>M</v>
      </c>
      <c r="H283" s="274"/>
      <c r="I283" s="219" t="str">
        <f>VLOOKUP($A283,DRG!$A$8:$Z$771,20,FALSE)</f>
        <v>M</v>
      </c>
      <c r="J283" s="162">
        <f>VLOOKUP($A283,DRG!$A$8:$Z$771,21,FALSE)</f>
        <v>2.2067999999999999</v>
      </c>
      <c r="K283" s="359">
        <f>VLOOKUP($A283,DRG!$A$8:$Z$771,22,FALSE)</f>
        <v>2.2938000000000001</v>
      </c>
      <c r="L283" s="134">
        <f t="shared" si="8"/>
        <v>8.7000000000000188E-2</v>
      </c>
      <c r="M283" s="132">
        <f t="shared" si="9"/>
        <v>3.9423599782490569E-2</v>
      </c>
    </row>
    <row r="284" spans="1:13" x14ac:dyDescent="0.2">
      <c r="A284" s="122" t="s">
        <v>474</v>
      </c>
      <c r="B284" s="53" t="str">
        <f>VLOOKUP($A284,DRG!$A$8:$Z$771,2,FALSE)</f>
        <v>Nonspecific CVA &amp; Precerebral Occlusion W/O Infarct W MCC</v>
      </c>
      <c r="C284" s="158">
        <f>VLOOKUP($A284,DRG!$A$8:$Z$771,9,FALSE)</f>
        <v>2</v>
      </c>
      <c r="D284" s="156">
        <f>VLOOKUP($A284,DRG!$A$8:$Z$771,10,FALSE)</f>
        <v>15858.49</v>
      </c>
      <c r="E284" s="156">
        <f>VLOOKUP($A284,DRG!$A$8:$Z$771,11,FALSE)</f>
        <v>4275.83</v>
      </c>
      <c r="F284" s="160">
        <f>VLOOKUP($A284,DRG!$A$8:$Z$771,12,FALSE)</f>
        <v>5</v>
      </c>
      <c r="G284" s="217" t="str">
        <f>VLOOKUP($A284,DRG!$A$8:$Z$771,18,FALSE)</f>
        <v>M</v>
      </c>
      <c r="H284" s="274"/>
      <c r="I284" s="219" t="str">
        <f>VLOOKUP($A284,DRG!$A$8:$Z$771,20,FALSE)</f>
        <v>M</v>
      </c>
      <c r="J284" s="162">
        <f>VLOOKUP($A284,DRG!$A$8:$Z$771,21,FALSE)</f>
        <v>2.2585000000000002</v>
      </c>
      <c r="K284" s="359">
        <f>VLOOKUP($A284,DRG!$A$8:$Z$771,22,FALSE)</f>
        <v>2.2744</v>
      </c>
      <c r="L284" s="134">
        <f t="shared" si="8"/>
        <v>1.5899999999999803E-2</v>
      </c>
      <c r="M284" s="132">
        <f t="shared" si="9"/>
        <v>7.0400708434800981E-3</v>
      </c>
    </row>
    <row r="285" spans="1:13" x14ac:dyDescent="0.2">
      <c r="A285" s="122" t="s">
        <v>383</v>
      </c>
      <c r="B285" s="53" t="str">
        <f>VLOOKUP($A285,DRG!$A$8:$Z$771,2,FALSE)</f>
        <v>Knee Procedures W/O PDX of Infection W CC/MCC</v>
      </c>
      <c r="C285" s="158">
        <f>VLOOKUP($A285,DRG!$A$8:$Z$771,9,FALSE)</f>
        <v>24</v>
      </c>
      <c r="D285" s="156">
        <f>VLOOKUP($A285,DRG!$A$8:$Z$771,10,FALSE)</f>
        <v>25713.88</v>
      </c>
      <c r="E285" s="156">
        <f>VLOOKUP($A285,DRG!$A$8:$Z$771,11,FALSE)</f>
        <v>14069.76</v>
      </c>
      <c r="F285" s="160">
        <f>VLOOKUP($A285,DRG!$A$8:$Z$771,12,FALSE)</f>
        <v>3.29</v>
      </c>
      <c r="G285" s="217" t="str">
        <f>VLOOKUP($A285,DRG!$A$8:$Z$771,18,FALSE)</f>
        <v>AP</v>
      </c>
      <c r="H285" s="274"/>
      <c r="I285" s="219" t="str">
        <f>VLOOKUP($A285,DRG!$A$8:$Z$771,20,FALSE)</f>
        <v>AP</v>
      </c>
      <c r="J285" s="162">
        <f>VLOOKUP($A285,DRG!$A$8:$Z$771,21,FALSE)</f>
        <v>2.3296999999999999</v>
      </c>
      <c r="K285" s="359">
        <f>VLOOKUP($A285,DRG!$A$8:$Z$771,22,FALSE)</f>
        <v>2.2730999999999999</v>
      </c>
      <c r="L285" s="134">
        <f t="shared" si="8"/>
        <v>-5.6599999999999984E-2</v>
      </c>
      <c r="M285" s="132">
        <f t="shared" si="9"/>
        <v>-2.4294973601751292E-2</v>
      </c>
    </row>
    <row r="286" spans="1:13" x14ac:dyDescent="0.2">
      <c r="A286" s="122" t="s">
        <v>238</v>
      </c>
      <c r="B286" s="53" t="str">
        <f>VLOOKUP($A286,DRG!$A$8:$Z$771,2,FALSE)</f>
        <v>Laparoscopic Cholecystectomy W/O C.D.E. W MCC</v>
      </c>
      <c r="C286" s="158">
        <f>VLOOKUP($A286,DRG!$A$8:$Z$771,9,FALSE)</f>
        <v>90</v>
      </c>
      <c r="D286" s="156">
        <f>VLOOKUP($A286,DRG!$A$8:$Z$771,10,FALSE)</f>
        <v>34162.94</v>
      </c>
      <c r="E286" s="156">
        <f>VLOOKUP($A286,DRG!$A$8:$Z$771,11,FALSE)</f>
        <v>14272.54</v>
      </c>
      <c r="F286" s="160">
        <f>VLOOKUP($A286,DRG!$A$8:$Z$771,12,FALSE)</f>
        <v>5.38</v>
      </c>
      <c r="G286" s="217" t="str">
        <f>VLOOKUP($A286,DRG!$A$8:$Z$771,18,FALSE)</f>
        <v>A</v>
      </c>
      <c r="H286" s="274"/>
      <c r="I286" s="219" t="str">
        <f>VLOOKUP($A286,DRG!$A$8:$Z$771,20,FALSE)</f>
        <v>A</v>
      </c>
      <c r="J286" s="162">
        <f>VLOOKUP($A286,DRG!$A$8:$Z$771,21,FALSE)</f>
        <v>2.3839000000000001</v>
      </c>
      <c r="K286" s="359">
        <f>VLOOKUP($A286,DRG!$A$8:$Z$771,22,FALSE)</f>
        <v>2.2662</v>
      </c>
      <c r="L286" s="134">
        <f t="shared" si="8"/>
        <v>-0.11770000000000014</v>
      </c>
      <c r="M286" s="132">
        <f t="shared" si="9"/>
        <v>-4.93728763790428E-2</v>
      </c>
    </row>
    <row r="287" spans="1:13" x14ac:dyDescent="0.2">
      <c r="A287" s="123" t="s">
        <v>826</v>
      </c>
      <c r="B287" s="124" t="str">
        <f>VLOOKUP($A287,DRG!$A$8:$Z$771,2,FALSE)</f>
        <v>Major Chest Procedures W/O CC/MCC</v>
      </c>
      <c r="C287" s="159">
        <f>VLOOKUP($A287,DRG!$A$8:$Z$771,9,FALSE)</f>
        <v>57</v>
      </c>
      <c r="D287" s="157">
        <f>VLOOKUP($A287,DRG!$A$8:$Z$771,10,FALSE)</f>
        <v>34058.449999999997</v>
      </c>
      <c r="E287" s="157">
        <f>VLOOKUP($A287,DRG!$A$8:$Z$771,11,FALSE)</f>
        <v>13163.01</v>
      </c>
      <c r="F287" s="161">
        <f>VLOOKUP($A287,DRG!$A$8:$Z$771,12,FALSE)</f>
        <v>4.6100000000000003</v>
      </c>
      <c r="G287" s="218" t="str">
        <f>VLOOKUP($A287,DRG!$A$8:$Z$771,18,FALSE)</f>
        <v>A</v>
      </c>
      <c r="H287" s="274"/>
      <c r="I287" s="220" t="str">
        <f>VLOOKUP($A287,DRG!$A$8:$Z$771,20,FALSE)</f>
        <v>A</v>
      </c>
      <c r="J287" s="163">
        <f>VLOOKUP($A287,DRG!$A$8:$Z$771,21,FALSE)</f>
        <v>2.2126999999999999</v>
      </c>
      <c r="K287" s="360">
        <f>VLOOKUP($A287,DRG!$A$8:$Z$771,22,FALSE)</f>
        <v>2.2591999999999999</v>
      </c>
      <c r="L287" s="135">
        <f t="shared" si="8"/>
        <v>4.6499999999999986E-2</v>
      </c>
      <c r="M287" s="133">
        <f t="shared" si="9"/>
        <v>2.1015049487052014E-2</v>
      </c>
    </row>
    <row r="288" spans="1:13" x14ac:dyDescent="0.2">
      <c r="A288" s="122" t="s">
        <v>1069</v>
      </c>
      <c r="B288" s="53" t="str">
        <f>VLOOKUP($A288,DRG!$A$8:$Z$771,2,FALSE)</f>
        <v>Kidney &amp; Ureter Procedures for Neoplasm W/O CC/MCC</v>
      </c>
      <c r="C288" s="158">
        <f>VLOOKUP($A288,DRG!$A$8:$Z$771,9,FALSE)</f>
        <v>63</v>
      </c>
      <c r="D288" s="156">
        <f>VLOOKUP($A288,DRG!$A$8:$Z$771,10,FALSE)</f>
        <v>34044.42</v>
      </c>
      <c r="E288" s="156">
        <f>VLOOKUP($A288,DRG!$A$8:$Z$771,11,FALSE)</f>
        <v>11162.04</v>
      </c>
      <c r="F288" s="160">
        <f>VLOOKUP($A288,DRG!$A$8:$Z$771,12,FALSE)</f>
        <v>2.84</v>
      </c>
      <c r="G288" s="217" t="str">
        <f>VLOOKUP($A288,DRG!$A$8:$Z$771,18,FALSE)</f>
        <v>A</v>
      </c>
      <c r="H288" s="274"/>
      <c r="I288" s="219" t="str">
        <f>VLOOKUP($A288,DRG!$A$8:$Z$771,20,FALSE)</f>
        <v>AP</v>
      </c>
      <c r="J288" s="162">
        <f>VLOOKUP($A288,DRG!$A$8:$Z$771,21,FALSE)</f>
        <v>2.1208</v>
      </c>
      <c r="K288" s="359">
        <f>VLOOKUP($A288,DRG!$A$8:$Z$771,22,FALSE)</f>
        <v>2.2584</v>
      </c>
      <c r="L288" s="134">
        <f t="shared" si="8"/>
        <v>0.13759999999999994</v>
      </c>
      <c r="M288" s="132">
        <f t="shared" si="9"/>
        <v>6.488117691437191E-2</v>
      </c>
    </row>
    <row r="289" spans="1:13" x14ac:dyDescent="0.2">
      <c r="A289" s="122" t="s">
        <v>1012</v>
      </c>
      <c r="B289" s="53" t="str">
        <f>VLOOKUP($A289,DRG!$A$8:$Z$771,2,FALSE)</f>
        <v>Circulatory Disorders Except AMI, W Card Cath W MCC</v>
      </c>
      <c r="C289" s="158">
        <f>VLOOKUP($A289,DRG!$A$8:$Z$771,9,FALSE)</f>
        <v>112</v>
      </c>
      <c r="D289" s="156">
        <f>VLOOKUP($A289,DRG!$A$8:$Z$771,10,FALSE)</f>
        <v>33908.339999999997</v>
      </c>
      <c r="E289" s="156">
        <f>VLOOKUP($A289,DRG!$A$8:$Z$771,11,FALSE)</f>
        <v>16461.73</v>
      </c>
      <c r="F289" s="160">
        <f>VLOOKUP($A289,DRG!$A$8:$Z$771,12,FALSE)</f>
        <v>6.03</v>
      </c>
      <c r="G289" s="217" t="str">
        <f>VLOOKUP($A289,DRG!$A$8:$Z$771,18,FALSE)</f>
        <v>A</v>
      </c>
      <c r="H289" s="274"/>
      <c r="I289" s="219" t="str">
        <f>VLOOKUP($A289,DRG!$A$8:$Z$771,20,FALSE)</f>
        <v>A</v>
      </c>
      <c r="J289" s="162">
        <f>VLOOKUP($A289,DRG!$A$8:$Z$771,21,FALSE)</f>
        <v>2.2547999999999999</v>
      </c>
      <c r="K289" s="359">
        <f>VLOOKUP($A289,DRG!$A$8:$Z$771,22,FALSE)</f>
        <v>2.2492999999999999</v>
      </c>
      <c r="L289" s="134">
        <f t="shared" si="8"/>
        <v>-5.5000000000000604E-3</v>
      </c>
      <c r="M289" s="132">
        <f t="shared" si="9"/>
        <v>-2.4392407308852495E-3</v>
      </c>
    </row>
    <row r="290" spans="1:13" x14ac:dyDescent="0.2">
      <c r="A290" s="122" t="s">
        <v>994</v>
      </c>
      <c r="B290" s="53" t="str">
        <f>VLOOKUP($A290,DRG!$A$8:$Z$771,2,FALSE)</f>
        <v>Mastectomy for Malignancy W CC/MCC</v>
      </c>
      <c r="C290" s="158">
        <f>VLOOKUP($A290,DRG!$A$8:$Z$771,9,FALSE)</f>
        <v>28</v>
      </c>
      <c r="D290" s="156">
        <f>VLOOKUP($A290,DRG!$A$8:$Z$771,10,FALSE)</f>
        <v>33802.949999999997</v>
      </c>
      <c r="E290" s="156">
        <f>VLOOKUP($A290,DRG!$A$8:$Z$771,11,FALSE)</f>
        <v>23634.62</v>
      </c>
      <c r="F290" s="160">
        <f>VLOOKUP($A290,DRG!$A$8:$Z$771,12,FALSE)</f>
        <v>3.61</v>
      </c>
      <c r="G290" s="217" t="str">
        <f>VLOOKUP($A290,DRG!$A$8:$Z$771,18,FALSE)</f>
        <v>A</v>
      </c>
      <c r="H290" s="274"/>
      <c r="I290" s="219" t="str">
        <f>VLOOKUP($A290,DRG!$A$8:$Z$771,20,FALSE)</f>
        <v>AP</v>
      </c>
      <c r="J290" s="162">
        <f>VLOOKUP($A290,DRG!$A$8:$Z$771,21,FALSE)</f>
        <v>1.9494</v>
      </c>
      <c r="K290" s="359">
        <f>VLOOKUP($A290,DRG!$A$8:$Z$771,22,FALSE)</f>
        <v>2.2423999999999999</v>
      </c>
      <c r="L290" s="134">
        <f t="shared" si="8"/>
        <v>0.29299999999999993</v>
      </c>
      <c r="M290" s="132">
        <f t="shared" si="9"/>
        <v>0.15030265722786496</v>
      </c>
    </row>
    <row r="291" spans="1:13" x14ac:dyDescent="0.2">
      <c r="A291" s="122" t="s">
        <v>981</v>
      </c>
      <c r="B291" s="53" t="str">
        <f>VLOOKUP($A291,DRG!$A$8:$Z$771,2,FALSE)</f>
        <v>Permanent Cardiac Pacemaker Implant W/O CC/MCC</v>
      </c>
      <c r="C291" s="158">
        <f>VLOOKUP($A291,DRG!$A$8:$Z$771,9,FALSE)</f>
        <v>37</v>
      </c>
      <c r="D291" s="156">
        <f>VLOOKUP($A291,DRG!$A$8:$Z$771,10,FALSE)</f>
        <v>33657.51</v>
      </c>
      <c r="E291" s="156">
        <f>VLOOKUP($A291,DRG!$A$8:$Z$771,11,FALSE)</f>
        <v>11635.71</v>
      </c>
      <c r="F291" s="160">
        <f>VLOOKUP($A291,DRG!$A$8:$Z$771,12,FALSE)</f>
        <v>2.68</v>
      </c>
      <c r="G291" s="217" t="str">
        <f>VLOOKUP($A291,DRG!$A$8:$Z$771,18,FALSE)</f>
        <v>A</v>
      </c>
      <c r="H291" s="274"/>
      <c r="I291" s="219" t="str">
        <f>VLOOKUP($A291,DRG!$A$8:$Z$771,20,FALSE)</f>
        <v>A</v>
      </c>
      <c r="J291" s="162">
        <f>VLOOKUP($A291,DRG!$A$8:$Z$771,21,FALSE)</f>
        <v>2.5569999999999999</v>
      </c>
      <c r="K291" s="359">
        <f>VLOOKUP($A291,DRG!$A$8:$Z$771,22,FALSE)</f>
        <v>2.2326999999999999</v>
      </c>
      <c r="L291" s="134">
        <f t="shared" si="8"/>
        <v>-0.32430000000000003</v>
      </c>
      <c r="M291" s="132">
        <f t="shared" si="9"/>
        <v>-0.12682831443097381</v>
      </c>
    </row>
    <row r="292" spans="1:13" x14ac:dyDescent="0.2">
      <c r="A292" s="123" t="s">
        <v>339</v>
      </c>
      <c r="B292" s="124" t="str">
        <f>VLOOKUP($A292,DRG!$A$8:$Z$771,2,FALSE)</f>
        <v>Wnd Debrid &amp; Skn Grft Exc Hand, for Musculo-Conn Tiss Dis W/O CC/MCC</v>
      </c>
      <c r="C292" s="159">
        <f>VLOOKUP($A292,DRG!$A$8:$Z$771,9,FALSE)</f>
        <v>18</v>
      </c>
      <c r="D292" s="157">
        <f>VLOOKUP($A292,DRG!$A$8:$Z$771,10,FALSE)</f>
        <v>33590.58</v>
      </c>
      <c r="E292" s="157">
        <f>VLOOKUP($A292,DRG!$A$8:$Z$771,11,FALSE)</f>
        <v>17950.91</v>
      </c>
      <c r="F292" s="161">
        <f>VLOOKUP($A292,DRG!$A$8:$Z$771,12,FALSE)</f>
        <v>5.83</v>
      </c>
      <c r="G292" s="218" t="str">
        <f>VLOOKUP($A292,DRG!$A$8:$Z$771,18,FALSE)</f>
        <v>A</v>
      </c>
      <c r="H292" s="274"/>
      <c r="I292" s="220" t="str">
        <f>VLOOKUP($A292,DRG!$A$8:$Z$771,20,FALSE)</f>
        <v>A</v>
      </c>
      <c r="J292" s="163">
        <f>VLOOKUP($A292,DRG!$A$8:$Z$771,21,FALSE)</f>
        <v>2.0996999999999999</v>
      </c>
      <c r="K292" s="360">
        <f>VLOOKUP($A292,DRG!$A$8:$Z$771,22,FALSE)</f>
        <v>2.2284000000000002</v>
      </c>
      <c r="L292" s="135">
        <f t="shared" si="8"/>
        <v>0.12870000000000026</v>
      </c>
      <c r="M292" s="133">
        <f t="shared" si="9"/>
        <v>6.1294470638662793E-2</v>
      </c>
    </row>
    <row r="293" spans="1:13" x14ac:dyDescent="0.2">
      <c r="A293" s="122" t="s">
        <v>1052</v>
      </c>
      <c r="B293" s="53" t="str">
        <f>VLOOKUP($A293,DRG!$A$8:$Z$771,2,FALSE)</f>
        <v>Cardiac Congenital &amp; Valvular Disorders W MCC</v>
      </c>
      <c r="C293" s="158">
        <f>VLOOKUP($A293,DRG!$A$8:$Z$771,9,FALSE)</f>
        <v>6</v>
      </c>
      <c r="D293" s="156">
        <f>VLOOKUP($A293,DRG!$A$8:$Z$771,10,FALSE)</f>
        <v>24861.13</v>
      </c>
      <c r="E293" s="156">
        <f>VLOOKUP($A293,DRG!$A$8:$Z$771,11,FALSE)</f>
        <v>16936.259999999998</v>
      </c>
      <c r="F293" s="160">
        <f>VLOOKUP($A293,DRG!$A$8:$Z$771,12,FALSE)</f>
        <v>5.4</v>
      </c>
      <c r="G293" s="217" t="str">
        <f>VLOOKUP($A293,DRG!$A$8:$Z$771,18,FALSE)</f>
        <v>M</v>
      </c>
      <c r="H293" s="274"/>
      <c r="I293" s="219" t="str">
        <f>VLOOKUP($A293,DRG!$A$8:$Z$771,20,FALSE)</f>
        <v>M</v>
      </c>
      <c r="J293" s="162">
        <f>VLOOKUP($A293,DRG!$A$8:$Z$771,21,FALSE)</f>
        <v>2.1278999999999999</v>
      </c>
      <c r="K293" s="359">
        <f>VLOOKUP($A293,DRG!$A$8:$Z$771,22,FALSE)</f>
        <v>2.2252999999999998</v>
      </c>
      <c r="L293" s="134">
        <f t="shared" si="8"/>
        <v>9.7399999999999931E-2</v>
      </c>
      <c r="M293" s="132">
        <f t="shared" si="9"/>
        <v>4.5772827670473207E-2</v>
      </c>
    </row>
    <row r="294" spans="1:13" x14ac:dyDescent="0.2">
      <c r="A294" s="122" t="s">
        <v>1445</v>
      </c>
      <c r="B294" s="53" t="str">
        <f>VLOOKUP($A294,DRG!$A$8:$Z$771,2,FALSE)</f>
        <v>Fractures of Femur W MCC</v>
      </c>
      <c r="C294" s="158">
        <f>VLOOKUP($A294,DRG!$A$8:$Z$771,9,FALSE)</f>
        <v>0</v>
      </c>
      <c r="D294" s="156">
        <f>VLOOKUP($A294,DRG!$A$8:$Z$771,10,FALSE)</f>
        <v>0</v>
      </c>
      <c r="E294" s="156">
        <f>VLOOKUP($A294,DRG!$A$8:$Z$771,11,FALSE)</f>
        <v>0</v>
      </c>
      <c r="F294" s="160">
        <f>VLOOKUP($A294,DRG!$A$8:$Z$771,12,FALSE)</f>
        <v>6</v>
      </c>
      <c r="G294" s="217" t="str">
        <f>VLOOKUP($A294,DRG!$A$8:$Z$771,18,FALSE)</f>
        <v>M</v>
      </c>
      <c r="H294" s="274"/>
      <c r="I294" s="219" t="str">
        <f>VLOOKUP($A294,DRG!$A$8:$Z$771,20,FALSE)</f>
        <v>M</v>
      </c>
      <c r="J294" s="162">
        <f>VLOOKUP($A294,DRG!$A$8:$Z$771,21,FALSE)</f>
        <v>2.2534000000000001</v>
      </c>
      <c r="K294" s="359">
        <f>VLOOKUP($A294,DRG!$A$8:$Z$771,22,FALSE)</f>
        <v>2.2214</v>
      </c>
      <c r="L294" s="134">
        <f t="shared" si="8"/>
        <v>-3.2000000000000028E-2</v>
      </c>
      <c r="M294" s="132">
        <f t="shared" si="9"/>
        <v>-1.4200763291026906E-2</v>
      </c>
    </row>
    <row r="295" spans="1:13" x14ac:dyDescent="0.2">
      <c r="A295" s="122" t="s">
        <v>1235</v>
      </c>
      <c r="B295" s="53" t="str">
        <f>VLOOKUP($A295,DRG!$A$8:$Z$771,2,FALSE)</f>
        <v>Lymphoma &amp; Non-Acute Leukemia W Other O.R. Proc W/O CC/MCC</v>
      </c>
      <c r="C295" s="158">
        <f>VLOOKUP($A295,DRG!$A$8:$Z$771,9,FALSE)</f>
        <v>8</v>
      </c>
      <c r="D295" s="156">
        <f>VLOOKUP($A295,DRG!$A$8:$Z$771,10,FALSE)</f>
        <v>20307.29</v>
      </c>
      <c r="E295" s="156">
        <f>VLOOKUP($A295,DRG!$A$8:$Z$771,11,FALSE)</f>
        <v>8121.33</v>
      </c>
      <c r="F295" s="160">
        <f>VLOOKUP($A295,DRG!$A$8:$Z$771,12,FALSE)</f>
        <v>3.9</v>
      </c>
      <c r="G295" s="217" t="str">
        <f>VLOOKUP($A295,DRG!$A$8:$Z$771,18,FALSE)</f>
        <v>M</v>
      </c>
      <c r="H295" s="274"/>
      <c r="I295" s="219" t="str">
        <f>VLOOKUP($A295,DRG!$A$8:$Z$771,20,FALSE)</f>
        <v>A</v>
      </c>
      <c r="J295" s="162">
        <f>VLOOKUP($A295,DRG!$A$8:$Z$771,21,FALSE)</f>
        <v>1.5834999999999999</v>
      </c>
      <c r="K295" s="359">
        <f>VLOOKUP($A295,DRG!$A$8:$Z$771,22,FALSE)</f>
        <v>2.2153999999999998</v>
      </c>
      <c r="L295" s="134">
        <f t="shared" si="8"/>
        <v>0.63189999999999991</v>
      </c>
      <c r="M295" s="132">
        <f t="shared" si="9"/>
        <v>0.39905273129144297</v>
      </c>
    </row>
    <row r="296" spans="1:13" x14ac:dyDescent="0.2">
      <c r="A296" s="122" t="s">
        <v>1166</v>
      </c>
      <c r="B296" s="53" t="str">
        <f>VLOOKUP($A296,DRG!$A$8:$Z$771,2,FALSE)</f>
        <v>Digestive Malignancy W MCC</v>
      </c>
      <c r="C296" s="158">
        <f>VLOOKUP($A296,DRG!$A$8:$Z$771,9,FALSE)</f>
        <v>32</v>
      </c>
      <c r="D296" s="156">
        <f>VLOOKUP($A296,DRG!$A$8:$Z$771,10,FALSE)</f>
        <v>39565.1</v>
      </c>
      <c r="E296" s="156">
        <f>VLOOKUP($A296,DRG!$A$8:$Z$771,11,FALSE)</f>
        <v>34816.019999999997</v>
      </c>
      <c r="F296" s="160">
        <f>VLOOKUP($A296,DRG!$A$8:$Z$771,12,FALSE)</f>
        <v>10.28</v>
      </c>
      <c r="G296" s="217" t="str">
        <f>VLOOKUP($A296,DRG!$A$8:$Z$771,18,FALSE)</f>
        <v>A</v>
      </c>
      <c r="H296" s="274"/>
      <c r="I296" s="219" t="str">
        <f>VLOOKUP($A296,DRG!$A$8:$Z$771,20,FALSE)</f>
        <v>A</v>
      </c>
      <c r="J296" s="162">
        <f>VLOOKUP($A296,DRG!$A$8:$Z$771,21,FALSE)</f>
        <v>1.8708</v>
      </c>
      <c r="K296" s="359">
        <f>VLOOKUP($A296,DRG!$A$8:$Z$771,22,FALSE)</f>
        <v>2.2143000000000002</v>
      </c>
      <c r="L296" s="134">
        <f t="shared" si="8"/>
        <v>0.34350000000000014</v>
      </c>
      <c r="M296" s="132">
        <f t="shared" si="9"/>
        <v>0.18361128928800521</v>
      </c>
    </row>
    <row r="297" spans="1:13" x14ac:dyDescent="0.2">
      <c r="A297" s="123" t="s">
        <v>597</v>
      </c>
      <c r="B297" s="124" t="str">
        <f>VLOOKUP($A297,DRG!$A$8:$Z$771,2,FALSE)</f>
        <v>Ventricular Shunt Procedures W CC</v>
      </c>
      <c r="C297" s="159">
        <f>VLOOKUP($A297,DRG!$A$8:$Z$771,9,FALSE)</f>
        <v>37</v>
      </c>
      <c r="D297" s="157">
        <f>VLOOKUP($A297,DRG!$A$8:$Z$771,10,FALSE)</f>
        <v>33358.269999999997</v>
      </c>
      <c r="E297" s="157">
        <f>VLOOKUP($A297,DRG!$A$8:$Z$771,11,FALSE)</f>
        <v>12119.82</v>
      </c>
      <c r="F297" s="161">
        <f>VLOOKUP($A297,DRG!$A$8:$Z$771,12,FALSE)</f>
        <v>3.24</v>
      </c>
      <c r="G297" s="218" t="str">
        <f>VLOOKUP($A297,DRG!$A$8:$Z$771,18,FALSE)</f>
        <v>A</v>
      </c>
      <c r="H297" s="274"/>
      <c r="I297" s="220" t="str">
        <f>VLOOKUP($A297,DRG!$A$8:$Z$771,20,FALSE)</f>
        <v>A</v>
      </c>
      <c r="J297" s="163">
        <f>VLOOKUP($A297,DRG!$A$8:$Z$771,21,FALSE)</f>
        <v>2.1086999999999998</v>
      </c>
      <c r="K297" s="360">
        <f>VLOOKUP($A297,DRG!$A$8:$Z$771,22,FALSE)</f>
        <v>2.2128999999999999</v>
      </c>
      <c r="L297" s="135">
        <f t="shared" si="8"/>
        <v>0.10420000000000007</v>
      </c>
      <c r="M297" s="133">
        <f t="shared" si="9"/>
        <v>4.9414331104471985E-2</v>
      </c>
    </row>
    <row r="298" spans="1:13" x14ac:dyDescent="0.2">
      <c r="A298" s="122" t="s">
        <v>541</v>
      </c>
      <c r="B298" s="53" t="str">
        <f>VLOOKUP($A298,DRG!$A$8:$Z$771,2,FALSE)</f>
        <v>O.R. Procedures for Obesity W CC</v>
      </c>
      <c r="C298" s="158">
        <f>VLOOKUP($A298,DRG!$A$8:$Z$771,9,FALSE)</f>
        <v>19</v>
      </c>
      <c r="D298" s="156">
        <f>VLOOKUP($A298,DRG!$A$8:$Z$771,10,FALSE)</f>
        <v>33354.6</v>
      </c>
      <c r="E298" s="156">
        <f>VLOOKUP($A298,DRG!$A$8:$Z$771,11,FALSE)</f>
        <v>7332.34</v>
      </c>
      <c r="F298" s="160">
        <f>VLOOKUP($A298,DRG!$A$8:$Z$771,12,FALSE)</f>
        <v>4</v>
      </c>
      <c r="G298" s="217" t="str">
        <f>VLOOKUP($A298,DRG!$A$8:$Z$771,18,FALSE)</f>
        <v>A</v>
      </c>
      <c r="H298" s="274"/>
      <c r="I298" s="219" t="str">
        <f>VLOOKUP($A298,DRG!$A$8:$Z$771,20,FALSE)</f>
        <v>M</v>
      </c>
      <c r="J298" s="162">
        <f>VLOOKUP($A298,DRG!$A$8:$Z$771,21,FALSE)</f>
        <v>2.8715000000000002</v>
      </c>
      <c r="K298" s="359">
        <f>VLOOKUP($A298,DRG!$A$8:$Z$771,22,FALSE)</f>
        <v>2.2126000000000001</v>
      </c>
      <c r="L298" s="134">
        <f t="shared" si="8"/>
        <v>-0.65890000000000004</v>
      </c>
      <c r="M298" s="132">
        <f t="shared" si="9"/>
        <v>-0.22946195368274422</v>
      </c>
    </row>
    <row r="299" spans="1:13" x14ac:dyDescent="0.2">
      <c r="A299" s="122" t="s">
        <v>1071</v>
      </c>
      <c r="B299" s="53" t="str">
        <f>VLOOKUP($A299,DRG!$A$8:$Z$771,2,FALSE)</f>
        <v>Kidney &amp; Ureter Procedures for Non-Neoplasm W CC</v>
      </c>
      <c r="C299" s="158">
        <f>VLOOKUP($A299,DRG!$A$8:$Z$771,9,FALSE)</f>
        <v>73</v>
      </c>
      <c r="D299" s="156">
        <f>VLOOKUP($A299,DRG!$A$8:$Z$771,10,FALSE)</f>
        <v>33802.519999999997</v>
      </c>
      <c r="E299" s="156">
        <f>VLOOKUP($A299,DRG!$A$8:$Z$771,11,FALSE)</f>
        <v>14533.54</v>
      </c>
      <c r="F299" s="160">
        <f>VLOOKUP($A299,DRG!$A$8:$Z$771,12,FALSE)</f>
        <v>3.64</v>
      </c>
      <c r="G299" s="217" t="str">
        <f>VLOOKUP($A299,DRG!$A$8:$Z$771,18,FALSE)</f>
        <v>AP</v>
      </c>
      <c r="H299" s="274"/>
      <c r="I299" s="219" t="str">
        <f>VLOOKUP($A299,DRG!$A$8:$Z$771,20,FALSE)</f>
        <v>A</v>
      </c>
      <c r="J299" s="162">
        <f>VLOOKUP($A299,DRG!$A$8:$Z$771,21,FALSE)</f>
        <v>2.6315</v>
      </c>
      <c r="K299" s="359">
        <f>VLOOKUP($A299,DRG!$A$8:$Z$771,22,FALSE)</f>
        <v>2.2067999999999999</v>
      </c>
      <c r="L299" s="134">
        <f t="shared" si="8"/>
        <v>-0.42470000000000008</v>
      </c>
      <c r="M299" s="132">
        <f t="shared" si="9"/>
        <v>-0.16139084172525178</v>
      </c>
    </row>
    <row r="300" spans="1:13" x14ac:dyDescent="0.2">
      <c r="A300" s="122" t="s">
        <v>1295</v>
      </c>
      <c r="B300" s="53" t="str">
        <f>VLOOKUP($A300,DRG!$A$8:$Z$771,2,FALSE)</f>
        <v>Other O.R. Procedures for Injuries W CC</v>
      </c>
      <c r="C300" s="158">
        <f>VLOOKUP($A300,DRG!$A$8:$Z$771,9,FALSE)</f>
        <v>95</v>
      </c>
      <c r="D300" s="156">
        <f>VLOOKUP($A300,DRG!$A$8:$Z$771,10,FALSE)</f>
        <v>33214.959999999999</v>
      </c>
      <c r="E300" s="156">
        <f>VLOOKUP($A300,DRG!$A$8:$Z$771,11,FALSE)</f>
        <v>19691.2</v>
      </c>
      <c r="F300" s="160">
        <f>VLOOKUP($A300,DRG!$A$8:$Z$771,12,FALSE)</f>
        <v>6.35</v>
      </c>
      <c r="G300" s="217" t="str">
        <f>VLOOKUP($A300,DRG!$A$8:$Z$771,18,FALSE)</f>
        <v>A</v>
      </c>
      <c r="H300" s="274"/>
      <c r="I300" s="219" t="str">
        <f>VLOOKUP($A300,DRG!$A$8:$Z$771,20,FALSE)</f>
        <v>A</v>
      </c>
      <c r="J300" s="162">
        <f>VLOOKUP($A300,DRG!$A$8:$Z$771,21,FALSE)</f>
        <v>2.0476999999999999</v>
      </c>
      <c r="K300" s="359">
        <f>VLOOKUP($A300,DRG!$A$8:$Z$771,22,FALSE)</f>
        <v>2.2033999999999998</v>
      </c>
      <c r="L300" s="134">
        <f t="shared" si="8"/>
        <v>0.15569999999999995</v>
      </c>
      <c r="M300" s="132">
        <f t="shared" si="9"/>
        <v>7.6036528788396715E-2</v>
      </c>
    </row>
    <row r="301" spans="1:13" x14ac:dyDescent="0.2">
      <c r="A301" s="122" t="s">
        <v>1514</v>
      </c>
      <c r="B301" s="53" t="str">
        <f>VLOOKUP($A301,DRG!$A$8:$Z$771,2,FALSE)</f>
        <v>Breast Biopsy, Local Excision &amp; Other Breast Procedures W/O CC/MCC</v>
      </c>
      <c r="C301" s="158">
        <f>VLOOKUP($A301,DRG!$A$8:$Z$771,9,FALSE)</f>
        <v>25</v>
      </c>
      <c r="D301" s="156">
        <f>VLOOKUP($A301,DRG!$A$8:$Z$771,10,FALSE)</f>
        <v>33200.269999999997</v>
      </c>
      <c r="E301" s="156">
        <f>VLOOKUP($A301,DRG!$A$8:$Z$771,11,FALSE)</f>
        <v>24385.41</v>
      </c>
      <c r="F301" s="160">
        <f>VLOOKUP($A301,DRG!$A$8:$Z$771,12,FALSE)</f>
        <v>3.6</v>
      </c>
      <c r="G301" s="217" t="str">
        <f>VLOOKUP($A301,DRG!$A$8:$Z$771,18,FALSE)</f>
        <v>A</v>
      </c>
      <c r="H301" s="274"/>
      <c r="I301" s="219" t="str">
        <f>VLOOKUP($A301,DRG!$A$8:$Z$771,20,FALSE)</f>
        <v>A</v>
      </c>
      <c r="J301" s="162">
        <f>VLOOKUP($A301,DRG!$A$8:$Z$771,21,FALSE)</f>
        <v>2.1288</v>
      </c>
      <c r="K301" s="359">
        <f>VLOOKUP($A301,DRG!$A$8:$Z$771,22,FALSE)</f>
        <v>2.2023999999999999</v>
      </c>
      <c r="L301" s="134">
        <f t="shared" si="8"/>
        <v>7.3599999999999888E-2</v>
      </c>
      <c r="M301" s="132">
        <f t="shared" si="9"/>
        <v>3.4573468620819191E-2</v>
      </c>
    </row>
    <row r="302" spans="1:13" x14ac:dyDescent="0.2">
      <c r="A302" s="123" t="s">
        <v>494</v>
      </c>
      <c r="B302" s="124" t="str">
        <f>VLOOKUP($A302,DRG!$A$8:$Z$771,2,FALSE)</f>
        <v>Hypertensive Encephalopathy W MCC</v>
      </c>
      <c r="C302" s="159">
        <f>VLOOKUP($A302,DRG!$A$8:$Z$771,9,FALSE)</f>
        <v>13</v>
      </c>
      <c r="D302" s="157">
        <f>VLOOKUP($A302,DRG!$A$8:$Z$771,10,FALSE)</f>
        <v>33113.94</v>
      </c>
      <c r="E302" s="157">
        <f>VLOOKUP($A302,DRG!$A$8:$Z$771,11,FALSE)</f>
        <v>15216.57</v>
      </c>
      <c r="F302" s="161">
        <f>VLOOKUP($A302,DRG!$A$8:$Z$771,12,FALSE)</f>
        <v>6.46</v>
      </c>
      <c r="G302" s="218" t="str">
        <f>VLOOKUP($A302,DRG!$A$8:$Z$771,18,FALSE)</f>
        <v>A</v>
      </c>
      <c r="H302" s="274"/>
      <c r="I302" s="220" t="str">
        <f>VLOOKUP($A302,DRG!$A$8:$Z$771,20,FALSE)</f>
        <v>M</v>
      </c>
      <c r="J302" s="163">
        <f>VLOOKUP($A302,DRG!$A$8:$Z$771,21,FALSE)</f>
        <v>2.5255999999999998</v>
      </c>
      <c r="K302" s="360">
        <f>VLOOKUP($A302,DRG!$A$8:$Z$771,22,FALSE)</f>
        <v>2.1966000000000001</v>
      </c>
      <c r="L302" s="135">
        <f t="shared" si="8"/>
        <v>-0.32899999999999974</v>
      </c>
      <c r="M302" s="133">
        <f t="shared" si="9"/>
        <v>-0.13026607538802651</v>
      </c>
    </row>
    <row r="303" spans="1:13" x14ac:dyDescent="0.2">
      <c r="A303" s="122" t="s">
        <v>1085</v>
      </c>
      <c r="B303" s="53" t="str">
        <f>VLOOKUP($A303,DRG!$A$8:$Z$771,2,FALSE)</f>
        <v>Other Kidney &amp; Urinary Tract Procedures W CC</v>
      </c>
      <c r="C303" s="158">
        <f>VLOOKUP($A303,DRG!$A$8:$Z$771,9,FALSE)</f>
        <v>46</v>
      </c>
      <c r="D303" s="156">
        <f>VLOOKUP($A303,DRG!$A$8:$Z$771,10,FALSE)</f>
        <v>31712.34</v>
      </c>
      <c r="E303" s="156">
        <f>VLOOKUP($A303,DRG!$A$8:$Z$771,11,FALSE)</f>
        <v>15521.24</v>
      </c>
      <c r="F303" s="160">
        <f>VLOOKUP($A303,DRG!$A$8:$Z$771,12,FALSE)</f>
        <v>5.8</v>
      </c>
      <c r="G303" s="217" t="str">
        <f>VLOOKUP($A303,DRG!$A$8:$Z$771,18,FALSE)</f>
        <v>AP</v>
      </c>
      <c r="H303" s="274"/>
      <c r="I303" s="219" t="str">
        <f>VLOOKUP($A303,DRG!$A$8:$Z$771,20,FALSE)</f>
        <v>AP</v>
      </c>
      <c r="J303" s="162">
        <f>VLOOKUP($A303,DRG!$A$8:$Z$771,21,FALSE)</f>
        <v>2.1282000000000001</v>
      </c>
      <c r="K303" s="359">
        <f>VLOOKUP($A303,DRG!$A$8:$Z$771,22,FALSE)</f>
        <v>2.1869000000000001</v>
      </c>
      <c r="L303" s="134">
        <f t="shared" si="8"/>
        <v>5.8699999999999974E-2</v>
      </c>
      <c r="M303" s="132">
        <f t="shared" si="9"/>
        <v>2.7581994173479923E-2</v>
      </c>
    </row>
    <row r="304" spans="1:13" x14ac:dyDescent="0.2">
      <c r="A304" s="122" t="s">
        <v>218</v>
      </c>
      <c r="B304" s="53" t="str">
        <f>VLOOKUP($A304,DRG!$A$8:$Z$771,2,FALSE)</f>
        <v>Pancreas, Liver &amp; Shunt Procedures W/O CC/MCC</v>
      </c>
      <c r="C304" s="158">
        <f>VLOOKUP($A304,DRG!$A$8:$Z$771,9,FALSE)</f>
        <v>15</v>
      </c>
      <c r="D304" s="156">
        <f>VLOOKUP($A304,DRG!$A$8:$Z$771,10,FALSE)</f>
        <v>32892.25</v>
      </c>
      <c r="E304" s="156">
        <f>VLOOKUP($A304,DRG!$A$8:$Z$771,11,FALSE)</f>
        <v>11450.69</v>
      </c>
      <c r="F304" s="160">
        <f>VLOOKUP($A304,DRG!$A$8:$Z$771,12,FALSE)</f>
        <v>4.5999999999999996</v>
      </c>
      <c r="G304" s="217" t="str">
        <f>VLOOKUP($A304,DRG!$A$8:$Z$771,18,FALSE)</f>
        <v>A</v>
      </c>
      <c r="H304" s="274"/>
      <c r="I304" s="219" t="str">
        <f>VLOOKUP($A304,DRG!$A$8:$Z$771,20,FALSE)</f>
        <v>A</v>
      </c>
      <c r="J304" s="162">
        <f>VLOOKUP($A304,DRG!$A$8:$Z$771,21,FALSE)</f>
        <v>2.0825</v>
      </c>
      <c r="K304" s="359">
        <f>VLOOKUP($A304,DRG!$A$8:$Z$771,22,FALSE)</f>
        <v>2.1821000000000002</v>
      </c>
      <c r="L304" s="134">
        <f t="shared" si="8"/>
        <v>9.9600000000000133E-2</v>
      </c>
      <c r="M304" s="132">
        <f t="shared" si="9"/>
        <v>4.7827130852340999E-2</v>
      </c>
    </row>
    <row r="305" spans="1:13" x14ac:dyDescent="0.2">
      <c r="A305" s="122" t="s">
        <v>1190</v>
      </c>
      <c r="B305" s="53" t="str">
        <f>VLOOKUP($A305,DRG!$A$8:$Z$771,2,FALSE)</f>
        <v>Infections, Female Reproductive System W MCC</v>
      </c>
      <c r="C305" s="158">
        <f>VLOOKUP($A305,DRG!$A$8:$Z$771,9,FALSE)</f>
        <v>4</v>
      </c>
      <c r="D305" s="156">
        <f>VLOOKUP($A305,DRG!$A$8:$Z$771,10,FALSE)</f>
        <v>14237.99</v>
      </c>
      <c r="E305" s="156">
        <f>VLOOKUP($A305,DRG!$A$8:$Z$771,11,FALSE)</f>
        <v>3601.36</v>
      </c>
      <c r="F305" s="160">
        <f>VLOOKUP($A305,DRG!$A$8:$Z$771,12,FALSE)</f>
        <v>6.4</v>
      </c>
      <c r="G305" s="217" t="str">
        <f>VLOOKUP($A305,DRG!$A$8:$Z$771,18,FALSE)</f>
        <v>M</v>
      </c>
      <c r="H305" s="274"/>
      <c r="I305" s="219" t="str">
        <f>VLOOKUP($A305,DRG!$A$8:$Z$771,20,FALSE)</f>
        <v>M</v>
      </c>
      <c r="J305" s="162">
        <f>VLOOKUP($A305,DRG!$A$8:$Z$771,21,FALSE)</f>
        <v>2.3936000000000002</v>
      </c>
      <c r="K305" s="359">
        <f>VLOOKUP($A305,DRG!$A$8:$Z$771,22,FALSE)</f>
        <v>2.1758000000000002</v>
      </c>
      <c r="L305" s="134">
        <f t="shared" si="8"/>
        <v>-0.21779999999999999</v>
      </c>
      <c r="M305" s="132">
        <f t="shared" si="9"/>
        <v>-9.0992647058823525E-2</v>
      </c>
    </row>
    <row r="306" spans="1:13" x14ac:dyDescent="0.2">
      <c r="A306" s="122" t="s">
        <v>1367</v>
      </c>
      <c r="B306" s="53" t="str">
        <f>VLOOKUP($A306,DRG!$A$8:$Z$771,2,FALSE)</f>
        <v>Other Vascular Procedures W/O CC/MCC</v>
      </c>
      <c r="C306" s="158">
        <f>VLOOKUP($A306,DRG!$A$8:$Z$771,9,FALSE)</f>
        <v>121</v>
      </c>
      <c r="D306" s="156">
        <f>VLOOKUP($A306,DRG!$A$8:$Z$771,10,FALSE)</f>
        <v>32694.19</v>
      </c>
      <c r="E306" s="156">
        <f>VLOOKUP($A306,DRG!$A$8:$Z$771,11,FALSE)</f>
        <v>16965.93</v>
      </c>
      <c r="F306" s="160">
        <f>VLOOKUP($A306,DRG!$A$8:$Z$771,12,FALSE)</f>
        <v>2.97</v>
      </c>
      <c r="G306" s="217" t="str">
        <f>VLOOKUP($A306,DRG!$A$8:$Z$771,18,FALSE)</f>
        <v>A</v>
      </c>
      <c r="H306" s="274"/>
      <c r="I306" s="219" t="str">
        <f>VLOOKUP($A306,DRG!$A$8:$Z$771,20,FALSE)</f>
        <v>A</v>
      </c>
      <c r="J306" s="162">
        <f>VLOOKUP($A306,DRG!$A$8:$Z$771,21,FALSE)</f>
        <v>2.0853999999999999</v>
      </c>
      <c r="K306" s="359">
        <f>VLOOKUP($A306,DRG!$A$8:$Z$771,22,FALSE)</f>
        <v>2.1686999999999999</v>
      </c>
      <c r="L306" s="134">
        <f t="shared" si="8"/>
        <v>8.329999999999993E-2</v>
      </c>
      <c r="M306" s="132">
        <f t="shared" si="9"/>
        <v>3.9944375179821585E-2</v>
      </c>
    </row>
    <row r="307" spans="1:13" x14ac:dyDescent="0.2">
      <c r="A307" s="123" t="s">
        <v>1240</v>
      </c>
      <c r="B307" s="124" t="str">
        <f>VLOOKUP($A307,DRG!$A$8:$Z$771,2,FALSE)</f>
        <v>Myeloprolif Disord or Poorly Diff Neopl W Other O.R. Proc W/O CC/MCC</v>
      </c>
      <c r="C307" s="159">
        <f>VLOOKUP($A307,DRG!$A$8:$Z$771,9,FALSE)</f>
        <v>2</v>
      </c>
      <c r="D307" s="157">
        <f>VLOOKUP($A307,DRG!$A$8:$Z$771,10,FALSE)</f>
        <v>26599.54</v>
      </c>
      <c r="E307" s="157">
        <f>VLOOKUP($A307,DRG!$A$8:$Z$771,11,FALSE)</f>
        <v>8889.8700000000008</v>
      </c>
      <c r="F307" s="161">
        <f>VLOOKUP($A307,DRG!$A$8:$Z$771,12,FALSE)</f>
        <v>3.5</v>
      </c>
      <c r="G307" s="218" t="str">
        <f>VLOOKUP($A307,DRG!$A$8:$Z$771,18,FALSE)</f>
        <v>M</v>
      </c>
      <c r="H307" s="274"/>
      <c r="I307" s="220" t="str">
        <f>VLOOKUP($A307,DRG!$A$8:$Z$771,20,FALSE)</f>
        <v>M</v>
      </c>
      <c r="J307" s="163">
        <f>VLOOKUP($A307,DRG!$A$8:$Z$771,21,FALSE)</f>
        <v>1.9469000000000001</v>
      </c>
      <c r="K307" s="360">
        <f>VLOOKUP($A307,DRG!$A$8:$Z$771,22,FALSE)</f>
        <v>2.1682999999999999</v>
      </c>
      <c r="L307" s="135">
        <f t="shared" si="8"/>
        <v>0.22139999999999982</v>
      </c>
      <c r="M307" s="133">
        <f t="shared" si="9"/>
        <v>0.11371924598078988</v>
      </c>
    </row>
    <row r="308" spans="1:13" x14ac:dyDescent="0.2">
      <c r="A308" s="122" t="s">
        <v>1361</v>
      </c>
      <c r="B308" s="53" t="str">
        <f>VLOOKUP($A308,DRG!$A$8:$Z$771,2,FALSE)</f>
        <v>Perc Cardiovasc Proc W/O Coronary Artery Stent W/O MCC</v>
      </c>
      <c r="C308" s="158">
        <f>VLOOKUP($A308,DRG!$A$8:$Z$771,9,FALSE)</f>
        <v>53</v>
      </c>
      <c r="D308" s="156">
        <f>VLOOKUP($A308,DRG!$A$8:$Z$771,10,FALSE)</f>
        <v>32667.87</v>
      </c>
      <c r="E308" s="156">
        <f>VLOOKUP($A308,DRG!$A$8:$Z$771,11,FALSE)</f>
        <v>9925.94</v>
      </c>
      <c r="F308" s="160">
        <f>VLOOKUP($A308,DRG!$A$8:$Z$771,12,FALSE)</f>
        <v>3.02</v>
      </c>
      <c r="G308" s="217" t="str">
        <f>VLOOKUP($A308,DRG!$A$8:$Z$771,18,FALSE)</f>
        <v>A</v>
      </c>
      <c r="H308" s="274"/>
      <c r="I308" s="219" t="str">
        <f>VLOOKUP($A308,DRG!$A$8:$Z$771,20,FALSE)</f>
        <v>A</v>
      </c>
      <c r="J308" s="162">
        <f>VLOOKUP($A308,DRG!$A$8:$Z$771,21,FALSE)</f>
        <v>2.6381999999999999</v>
      </c>
      <c r="K308" s="359">
        <f>VLOOKUP($A308,DRG!$A$8:$Z$771,22,FALSE)</f>
        <v>2.1669999999999998</v>
      </c>
      <c r="L308" s="134">
        <f t="shared" si="8"/>
        <v>-0.47120000000000006</v>
      </c>
      <c r="M308" s="132">
        <f t="shared" si="9"/>
        <v>-0.17860662572966421</v>
      </c>
    </row>
    <row r="309" spans="1:13" x14ac:dyDescent="0.2">
      <c r="A309" s="122" t="s">
        <v>1297</v>
      </c>
      <c r="B309" s="53" t="str">
        <f>VLOOKUP($A309,DRG!$A$8:$Z$771,2,FALSE)</f>
        <v>Traumatic Injury W MCC</v>
      </c>
      <c r="C309" s="158">
        <f>VLOOKUP($A309,DRG!$A$8:$Z$771,9,FALSE)</f>
        <v>6</v>
      </c>
      <c r="D309" s="156">
        <f>VLOOKUP($A309,DRG!$A$8:$Z$771,10,FALSE)</f>
        <v>37685.440000000002</v>
      </c>
      <c r="E309" s="156">
        <f>VLOOKUP($A309,DRG!$A$8:$Z$771,11,FALSE)</f>
        <v>23752.82</v>
      </c>
      <c r="F309" s="160">
        <f>VLOOKUP($A309,DRG!$A$8:$Z$771,12,FALSE)</f>
        <v>5.0999999999999996</v>
      </c>
      <c r="G309" s="217" t="str">
        <f>VLOOKUP($A309,DRG!$A$8:$Z$771,18,FALSE)</f>
        <v>M</v>
      </c>
      <c r="H309" s="274"/>
      <c r="I309" s="219" t="str">
        <f>VLOOKUP($A309,DRG!$A$8:$Z$771,20,FALSE)</f>
        <v>M</v>
      </c>
      <c r="J309" s="162">
        <f>VLOOKUP($A309,DRG!$A$8:$Z$771,21,FALSE)</f>
        <v>1.7739</v>
      </c>
      <c r="K309" s="359">
        <f>VLOOKUP($A309,DRG!$A$8:$Z$771,22,FALSE)</f>
        <v>2.1509999999999998</v>
      </c>
      <c r="L309" s="134">
        <f t="shared" si="8"/>
        <v>0.37709999999999977</v>
      </c>
      <c r="M309" s="132">
        <f t="shared" si="9"/>
        <v>0.21258244545915767</v>
      </c>
    </row>
    <row r="310" spans="1:13" x14ac:dyDescent="0.2">
      <c r="A310" s="122" t="s">
        <v>661</v>
      </c>
      <c r="B310" s="53" t="str">
        <f>VLOOKUP($A310,DRG!$A$8:$Z$771,2,FALSE)</f>
        <v>Uterine &amp; Adnexa Proc for Ovarian or Adnexal Malignancy W/O CC/MCC</v>
      </c>
      <c r="C310" s="158">
        <f>VLOOKUP($A310,DRG!$A$8:$Z$771,9,FALSE)</f>
        <v>6</v>
      </c>
      <c r="D310" s="156">
        <f>VLOOKUP($A310,DRG!$A$8:$Z$771,10,FALSE)</f>
        <v>23246.83</v>
      </c>
      <c r="E310" s="156">
        <f>VLOOKUP($A310,DRG!$A$8:$Z$771,11,FALSE)</f>
        <v>9735.77</v>
      </c>
      <c r="F310" s="160">
        <f>VLOOKUP($A310,DRG!$A$8:$Z$771,12,FALSE)</f>
        <v>3.4</v>
      </c>
      <c r="G310" s="217" t="str">
        <f>VLOOKUP($A310,DRG!$A$8:$Z$771,18,FALSE)</f>
        <v>M</v>
      </c>
      <c r="H310" s="274"/>
      <c r="I310" s="219" t="str">
        <f>VLOOKUP($A310,DRG!$A$8:$Z$771,20,FALSE)</f>
        <v>M</v>
      </c>
      <c r="J310" s="162">
        <f>VLOOKUP($A310,DRG!$A$8:$Z$771,21,FALSE)</f>
        <v>1.9816</v>
      </c>
      <c r="K310" s="359">
        <f>VLOOKUP($A310,DRG!$A$8:$Z$771,22,FALSE)</f>
        <v>2.141</v>
      </c>
      <c r="L310" s="134">
        <f t="shared" si="8"/>
        <v>0.15939999999999999</v>
      </c>
      <c r="M310" s="132">
        <f t="shared" si="9"/>
        <v>8.0440048445700435E-2</v>
      </c>
    </row>
    <row r="311" spans="1:13" x14ac:dyDescent="0.2">
      <c r="A311" s="122" t="s">
        <v>0</v>
      </c>
      <c r="B311" s="53" t="str">
        <f>VLOOKUP($A311,DRG!$A$8:$Z$771,2,FALSE)</f>
        <v>Major Thumb or Joint Procedures</v>
      </c>
      <c r="C311" s="158">
        <f>VLOOKUP($A311,DRG!$A$8:$Z$771,9,FALSE)</f>
        <v>7</v>
      </c>
      <c r="D311" s="156">
        <f>VLOOKUP($A311,DRG!$A$8:$Z$771,10,FALSE)</f>
        <v>22452.55</v>
      </c>
      <c r="E311" s="156">
        <f>VLOOKUP($A311,DRG!$A$8:$Z$771,11,FALSE)</f>
        <v>9425.44</v>
      </c>
      <c r="F311" s="160">
        <f>VLOOKUP($A311,DRG!$A$8:$Z$771,12,FALSE)</f>
        <v>4.3</v>
      </c>
      <c r="G311" s="217" t="str">
        <f>VLOOKUP($A311,DRG!$A$8:$Z$771,18,FALSE)</f>
        <v>M</v>
      </c>
      <c r="H311" s="274"/>
      <c r="I311" s="219" t="str">
        <f>VLOOKUP($A311,DRG!$A$8:$Z$771,20,FALSE)</f>
        <v>M</v>
      </c>
      <c r="J311" s="162">
        <f>VLOOKUP($A311,DRG!$A$8:$Z$771,21,FALSE)</f>
        <v>2.0024999999999999</v>
      </c>
      <c r="K311" s="359">
        <f>VLOOKUP($A311,DRG!$A$8:$Z$771,22,FALSE)</f>
        <v>2.1398000000000001</v>
      </c>
      <c r="L311" s="134">
        <f t="shared" si="8"/>
        <v>0.1373000000000002</v>
      </c>
      <c r="M311" s="132">
        <f t="shared" si="9"/>
        <v>6.856429463171046E-2</v>
      </c>
    </row>
    <row r="312" spans="1:13" x14ac:dyDescent="0.2">
      <c r="A312" s="123" t="s">
        <v>1487</v>
      </c>
      <c r="B312" s="124" t="str">
        <f>VLOOKUP($A312,DRG!$A$8:$Z$771,2,FALSE)</f>
        <v>Major Small &amp; Large Bowel Procedures W/O CC/MCC</v>
      </c>
      <c r="C312" s="159">
        <f>VLOOKUP($A312,DRG!$A$8:$Z$771,9,FALSE)</f>
        <v>169</v>
      </c>
      <c r="D312" s="157">
        <f>VLOOKUP($A312,DRG!$A$8:$Z$771,10,FALSE)</f>
        <v>32103.09</v>
      </c>
      <c r="E312" s="157">
        <f>VLOOKUP($A312,DRG!$A$8:$Z$771,11,FALSE)</f>
        <v>12299.94</v>
      </c>
      <c r="F312" s="161">
        <f>VLOOKUP($A312,DRG!$A$8:$Z$771,12,FALSE)</f>
        <v>5.67</v>
      </c>
      <c r="G312" s="218" t="str">
        <f>VLOOKUP($A312,DRG!$A$8:$Z$771,18,FALSE)</f>
        <v>A</v>
      </c>
      <c r="H312" s="274"/>
      <c r="I312" s="220" t="str">
        <f>VLOOKUP($A312,DRG!$A$8:$Z$771,20,FALSE)</f>
        <v>A</v>
      </c>
      <c r="J312" s="163">
        <f>VLOOKUP($A312,DRG!$A$8:$Z$771,21,FALSE)</f>
        <v>2.1501999999999999</v>
      </c>
      <c r="K312" s="360">
        <f>VLOOKUP($A312,DRG!$A$8:$Z$771,22,FALSE)</f>
        <v>2.1297000000000001</v>
      </c>
      <c r="L312" s="135">
        <f t="shared" si="8"/>
        <v>-2.0499999999999741E-2</v>
      </c>
      <c r="M312" s="133">
        <f t="shared" si="9"/>
        <v>-9.5339968375033682E-3</v>
      </c>
    </row>
    <row r="313" spans="1:13" x14ac:dyDescent="0.2">
      <c r="A313" s="122" t="s">
        <v>9</v>
      </c>
      <c r="B313" s="53" t="str">
        <f>VLOOKUP($A313,DRG!$A$8:$Z$771,2,FALSE)</f>
        <v>Shoulder, Elbow or Forearm Proc, Exc Major Joint Proc W CC</v>
      </c>
      <c r="C313" s="158">
        <f>VLOOKUP($A313,DRG!$A$8:$Z$771,9,FALSE)</f>
        <v>27</v>
      </c>
      <c r="D313" s="156">
        <f>VLOOKUP($A313,DRG!$A$8:$Z$771,10,FALSE)</f>
        <v>31999.35</v>
      </c>
      <c r="E313" s="156">
        <f>VLOOKUP($A313,DRG!$A$8:$Z$771,11,FALSE)</f>
        <v>12586.63</v>
      </c>
      <c r="F313" s="160">
        <f>VLOOKUP($A313,DRG!$A$8:$Z$771,12,FALSE)</f>
        <v>3</v>
      </c>
      <c r="G313" s="217" t="str">
        <f>VLOOKUP($A313,DRG!$A$8:$Z$771,18,FALSE)</f>
        <v>A</v>
      </c>
      <c r="H313" s="274"/>
      <c r="I313" s="219" t="str">
        <f>VLOOKUP($A313,DRG!$A$8:$Z$771,20,FALSE)</f>
        <v>A</v>
      </c>
      <c r="J313" s="162">
        <f>VLOOKUP($A313,DRG!$A$8:$Z$771,21,FALSE)</f>
        <v>2.2229999999999999</v>
      </c>
      <c r="K313" s="359">
        <f>VLOOKUP($A313,DRG!$A$8:$Z$771,22,FALSE)</f>
        <v>2.1227</v>
      </c>
      <c r="L313" s="134">
        <f t="shared" si="8"/>
        <v>-0.10029999999999983</v>
      </c>
      <c r="M313" s="132">
        <f t="shared" si="9"/>
        <v>-4.5119208277102939E-2</v>
      </c>
    </row>
    <row r="314" spans="1:13" x14ac:dyDescent="0.2">
      <c r="A314" s="122" t="s">
        <v>1018</v>
      </c>
      <c r="B314" s="53" t="str">
        <f>VLOOKUP($A314,DRG!$A$8:$Z$771,2,FALSE)</f>
        <v>Acute &amp; Subacute Endocarditis W CC</v>
      </c>
      <c r="C314" s="158">
        <f>VLOOKUP($A314,DRG!$A$8:$Z$771,9,FALSE)</f>
        <v>10</v>
      </c>
      <c r="D314" s="156">
        <f>VLOOKUP($A314,DRG!$A$8:$Z$771,10,FALSE)</f>
        <v>38407.300000000003</v>
      </c>
      <c r="E314" s="156">
        <f>VLOOKUP($A314,DRG!$A$8:$Z$771,11,FALSE)</f>
        <v>24447.33</v>
      </c>
      <c r="F314" s="160">
        <f>VLOOKUP($A314,DRG!$A$8:$Z$771,12,FALSE)</f>
        <v>12.1</v>
      </c>
      <c r="G314" s="217" t="str">
        <f>VLOOKUP($A314,DRG!$A$8:$Z$771,18,FALSE)</f>
        <v>A</v>
      </c>
      <c r="H314" s="274"/>
      <c r="I314" s="219" t="str">
        <f>VLOOKUP($A314,DRG!$A$8:$Z$771,20,FALSE)</f>
        <v>MO</v>
      </c>
      <c r="J314" s="162">
        <f>VLOOKUP($A314,DRG!$A$8:$Z$771,21,FALSE)</f>
        <v>2.0047999999999999</v>
      </c>
      <c r="K314" s="359">
        <f>VLOOKUP($A314,DRG!$A$8:$Z$771,22,FALSE)</f>
        <v>2.1206</v>
      </c>
      <c r="L314" s="134">
        <f t="shared" si="8"/>
        <v>0.11580000000000013</v>
      </c>
      <c r="M314" s="132">
        <f t="shared" si="9"/>
        <v>5.7761372705506846E-2</v>
      </c>
    </row>
    <row r="315" spans="1:13" x14ac:dyDescent="0.2">
      <c r="A315" s="122" t="s">
        <v>1272</v>
      </c>
      <c r="B315" s="53" t="str">
        <f>VLOOKUP($A315,DRG!$A$8:$Z$771,2,FALSE)</f>
        <v>Septicemia or Severe Sepsis W/O MV &gt;96 Hours W MCC</v>
      </c>
      <c r="C315" s="158">
        <f>VLOOKUP($A315,DRG!$A$8:$Z$771,9,FALSE)</f>
        <v>1650</v>
      </c>
      <c r="D315" s="156">
        <f>VLOOKUP($A315,DRG!$A$8:$Z$771,10,FALSE)</f>
        <v>32094.71</v>
      </c>
      <c r="E315" s="156">
        <f>VLOOKUP($A315,DRG!$A$8:$Z$771,11,FALSE)</f>
        <v>21249.85</v>
      </c>
      <c r="F315" s="160">
        <f>VLOOKUP($A315,DRG!$A$8:$Z$771,12,FALSE)</f>
        <v>6.78</v>
      </c>
      <c r="G315" s="217" t="str">
        <f>VLOOKUP($A315,DRG!$A$8:$Z$771,18,FALSE)</f>
        <v>A</v>
      </c>
      <c r="H315" s="274"/>
      <c r="I315" s="219" t="str">
        <f>VLOOKUP($A315,DRG!$A$8:$Z$771,20,FALSE)</f>
        <v>A</v>
      </c>
      <c r="J315" s="162">
        <f>VLOOKUP($A315,DRG!$A$8:$Z$771,21,FALSE)</f>
        <v>2.0781999999999998</v>
      </c>
      <c r="K315" s="359">
        <f>VLOOKUP($A315,DRG!$A$8:$Z$771,22,FALSE)</f>
        <v>2.1187999999999998</v>
      </c>
      <c r="L315" s="134">
        <f t="shared" si="8"/>
        <v>4.0599999999999969E-2</v>
      </c>
      <c r="M315" s="132">
        <f t="shared" si="9"/>
        <v>1.9536137041670662E-2</v>
      </c>
    </row>
    <row r="316" spans="1:13" x14ac:dyDescent="0.2">
      <c r="A316" s="122" t="s">
        <v>850</v>
      </c>
      <c r="B316" s="53" t="str">
        <f>VLOOKUP($A316,DRG!$A$8:$Z$771,2,FALSE)</f>
        <v>Respiratory Infections &amp; Inflammations W MCC</v>
      </c>
      <c r="C316" s="158">
        <f>VLOOKUP($A316,DRG!$A$8:$Z$771,9,FALSE)</f>
        <v>225</v>
      </c>
      <c r="D316" s="156">
        <f>VLOOKUP($A316,DRG!$A$8:$Z$771,10,FALSE)</f>
        <v>31853.53</v>
      </c>
      <c r="E316" s="156">
        <f>VLOOKUP($A316,DRG!$A$8:$Z$771,11,FALSE)</f>
        <v>21853.05</v>
      </c>
      <c r="F316" s="160">
        <f>VLOOKUP($A316,DRG!$A$8:$Z$771,12,FALSE)</f>
        <v>8.0500000000000007</v>
      </c>
      <c r="G316" s="217" t="str">
        <f>VLOOKUP($A316,DRG!$A$8:$Z$771,18,FALSE)</f>
        <v>A</v>
      </c>
      <c r="H316" s="274"/>
      <c r="I316" s="219" t="str">
        <f>VLOOKUP($A316,DRG!$A$8:$Z$771,20,FALSE)</f>
        <v>A</v>
      </c>
      <c r="J316" s="162">
        <f>VLOOKUP($A316,DRG!$A$8:$Z$771,21,FALSE)</f>
        <v>2.1053000000000002</v>
      </c>
      <c r="K316" s="359">
        <f>VLOOKUP($A316,DRG!$A$8:$Z$771,22,FALSE)</f>
        <v>2.113</v>
      </c>
      <c r="L316" s="134">
        <f t="shared" si="8"/>
        <v>7.6999999999998181E-3</v>
      </c>
      <c r="M316" s="132">
        <f t="shared" si="9"/>
        <v>3.6574359948700029E-3</v>
      </c>
    </row>
    <row r="317" spans="1:13" x14ac:dyDescent="0.2">
      <c r="A317" s="123" t="s">
        <v>1258</v>
      </c>
      <c r="B317" s="124" t="str">
        <f>VLOOKUP($A317,DRG!$A$8:$Z$771,2,FALSE)</f>
        <v>Infectious &amp; Parasitic Diseases W O.R. Procedure W CC</v>
      </c>
      <c r="C317" s="159">
        <f>VLOOKUP($A317,DRG!$A$8:$Z$771,9,FALSE)</f>
        <v>128</v>
      </c>
      <c r="D317" s="157">
        <f>VLOOKUP($A317,DRG!$A$8:$Z$771,10,FALSE)</f>
        <v>30997.67</v>
      </c>
      <c r="E317" s="157">
        <f>VLOOKUP($A317,DRG!$A$8:$Z$771,11,FALSE)</f>
        <v>16883.75</v>
      </c>
      <c r="F317" s="161">
        <f>VLOOKUP($A317,DRG!$A$8:$Z$771,12,FALSE)</f>
        <v>7.02</v>
      </c>
      <c r="G317" s="218" t="str">
        <f>VLOOKUP($A317,DRG!$A$8:$Z$771,18,FALSE)</f>
        <v>AP</v>
      </c>
      <c r="H317" s="274"/>
      <c r="I317" s="220" t="str">
        <f>VLOOKUP($A317,DRG!$A$8:$Z$771,20,FALSE)</f>
        <v>AP</v>
      </c>
      <c r="J317" s="163">
        <f>VLOOKUP($A317,DRG!$A$8:$Z$771,21,FALSE)</f>
        <v>2.2755999999999998</v>
      </c>
      <c r="K317" s="360">
        <f>VLOOKUP($A317,DRG!$A$8:$Z$771,22,FALSE)</f>
        <v>2.1076000000000001</v>
      </c>
      <c r="L317" s="135">
        <f t="shared" si="8"/>
        <v>-0.16799999999999971</v>
      </c>
      <c r="M317" s="133">
        <f t="shared" si="9"/>
        <v>-7.3826683072596114E-2</v>
      </c>
    </row>
    <row r="318" spans="1:13" x14ac:dyDescent="0.2">
      <c r="A318" s="122" t="s">
        <v>357</v>
      </c>
      <c r="B318" s="53" t="str">
        <f>VLOOKUP($A318,DRG!$A$8:$Z$771,2,FALSE)</f>
        <v>Amputation for Musculoskeletal Sys &amp; Conn Tissue Dis W CC</v>
      </c>
      <c r="C318" s="158">
        <f>VLOOKUP($A318,DRG!$A$8:$Z$771,9,FALSE)</f>
        <v>41</v>
      </c>
      <c r="D318" s="156">
        <f>VLOOKUP($A318,DRG!$A$8:$Z$771,10,FALSE)</f>
        <v>31705.4</v>
      </c>
      <c r="E318" s="156">
        <f>VLOOKUP($A318,DRG!$A$8:$Z$771,11,FALSE)</f>
        <v>14039.68</v>
      </c>
      <c r="F318" s="160">
        <f>VLOOKUP($A318,DRG!$A$8:$Z$771,12,FALSE)</f>
        <v>7.02</v>
      </c>
      <c r="G318" s="217" t="str">
        <f>VLOOKUP($A318,DRG!$A$8:$Z$771,18,FALSE)</f>
        <v>A</v>
      </c>
      <c r="H318" s="274"/>
      <c r="I318" s="219" t="str">
        <f>VLOOKUP($A318,DRG!$A$8:$Z$771,20,FALSE)</f>
        <v>A</v>
      </c>
      <c r="J318" s="162">
        <f>VLOOKUP($A318,DRG!$A$8:$Z$771,21,FALSE)</f>
        <v>1.8722000000000001</v>
      </c>
      <c r="K318" s="359">
        <f>VLOOKUP($A318,DRG!$A$8:$Z$771,22,FALSE)</f>
        <v>2.1032000000000002</v>
      </c>
      <c r="L318" s="134">
        <f t="shared" si="8"/>
        <v>0.23100000000000009</v>
      </c>
      <c r="M318" s="132">
        <f t="shared" si="9"/>
        <v>0.12338425381903648</v>
      </c>
    </row>
    <row r="319" spans="1:13" x14ac:dyDescent="0.2">
      <c r="A319" s="122" t="s">
        <v>468</v>
      </c>
      <c r="B319" s="53" t="str">
        <f>VLOOKUP($A319,DRG!$A$8:$Z$771,2,FALSE)</f>
        <v>Intracranial Hemorrhage or Cerebral Infarction W MCC</v>
      </c>
      <c r="C319" s="158">
        <f>VLOOKUP($A319,DRG!$A$8:$Z$771,9,FALSE)</f>
        <v>255</v>
      </c>
      <c r="D319" s="156">
        <f>VLOOKUP($A319,DRG!$A$8:$Z$771,10,FALSE)</f>
        <v>31793.83</v>
      </c>
      <c r="E319" s="156">
        <f>VLOOKUP($A319,DRG!$A$8:$Z$771,11,FALSE)</f>
        <v>21208.42</v>
      </c>
      <c r="F319" s="160">
        <f>VLOOKUP($A319,DRG!$A$8:$Z$771,12,FALSE)</f>
        <v>6.45</v>
      </c>
      <c r="G319" s="217" t="str">
        <f>VLOOKUP($A319,DRG!$A$8:$Z$771,18,FALSE)</f>
        <v>A</v>
      </c>
      <c r="H319" s="274"/>
      <c r="I319" s="219" t="str">
        <f>VLOOKUP($A319,DRG!$A$8:$Z$771,20,FALSE)</f>
        <v>A</v>
      </c>
      <c r="J319" s="162">
        <f>VLOOKUP($A319,DRG!$A$8:$Z$771,21,FALSE)</f>
        <v>2.3940999999999999</v>
      </c>
      <c r="K319" s="359">
        <f>VLOOKUP($A319,DRG!$A$8:$Z$771,22,FALSE)</f>
        <v>2.1025</v>
      </c>
      <c r="L319" s="134">
        <f t="shared" si="8"/>
        <v>-0.29159999999999986</v>
      </c>
      <c r="M319" s="132">
        <f t="shared" si="9"/>
        <v>-0.12179942358297476</v>
      </c>
    </row>
    <row r="320" spans="1:13" x14ac:dyDescent="0.2">
      <c r="A320" s="122" t="s">
        <v>1377</v>
      </c>
      <c r="B320" s="53" t="str">
        <f>VLOOKUP($A320,DRG!$A$8:$Z$771,2,FALSE)</f>
        <v>Cardiac Pacemaker Device Replacement W/O MCC</v>
      </c>
      <c r="C320" s="158">
        <f>VLOOKUP($A320,DRG!$A$8:$Z$771,9,FALSE)</f>
        <v>10</v>
      </c>
      <c r="D320" s="156">
        <f>VLOOKUP($A320,DRG!$A$8:$Z$771,10,FALSE)</f>
        <v>31675.59</v>
      </c>
      <c r="E320" s="156">
        <f>VLOOKUP($A320,DRG!$A$8:$Z$771,11,FALSE)</f>
        <v>14033.05</v>
      </c>
      <c r="F320" s="160">
        <f>VLOOKUP($A320,DRG!$A$8:$Z$771,12,FALSE)</f>
        <v>3.1</v>
      </c>
      <c r="G320" s="217" t="str">
        <f>VLOOKUP($A320,DRG!$A$8:$Z$771,18,FALSE)</f>
        <v>A</v>
      </c>
      <c r="H320" s="274"/>
      <c r="I320" s="219" t="str">
        <f>VLOOKUP($A320,DRG!$A$8:$Z$771,20,FALSE)</f>
        <v>M</v>
      </c>
      <c r="J320" s="162">
        <f>VLOOKUP($A320,DRG!$A$8:$Z$771,21,FALSE)</f>
        <v>3.0973999999999999</v>
      </c>
      <c r="K320" s="359">
        <f>VLOOKUP($A320,DRG!$A$8:$Z$771,22,FALSE)</f>
        <v>2.1013999999999999</v>
      </c>
      <c r="L320" s="134">
        <f t="shared" si="8"/>
        <v>-0.996</v>
      </c>
      <c r="M320" s="132">
        <f t="shared" si="9"/>
        <v>-0.32156001807967971</v>
      </c>
    </row>
    <row r="321" spans="1:13" x14ac:dyDescent="0.2">
      <c r="A321" s="122" t="s">
        <v>1132</v>
      </c>
      <c r="B321" s="53" t="str">
        <f>VLOOKUP($A321,DRG!$A$8:$Z$771,2,FALSE)</f>
        <v>Other Digestive System O.R. Procedures W CC</v>
      </c>
      <c r="C321" s="158">
        <f>VLOOKUP($A321,DRG!$A$8:$Z$771,9,FALSE)</f>
        <v>37</v>
      </c>
      <c r="D321" s="156">
        <f>VLOOKUP($A321,DRG!$A$8:$Z$771,10,FALSE)</f>
        <v>31573.73</v>
      </c>
      <c r="E321" s="156">
        <f>VLOOKUP($A321,DRG!$A$8:$Z$771,11,FALSE)</f>
        <v>13112.89</v>
      </c>
      <c r="F321" s="160">
        <f>VLOOKUP($A321,DRG!$A$8:$Z$771,12,FALSE)</f>
        <v>5.32</v>
      </c>
      <c r="G321" s="217" t="str">
        <f>VLOOKUP($A321,DRG!$A$8:$Z$771,18,FALSE)</f>
        <v>A</v>
      </c>
      <c r="H321" s="274"/>
      <c r="I321" s="219" t="str">
        <f>VLOOKUP($A321,DRG!$A$8:$Z$771,20,FALSE)</f>
        <v>A</v>
      </c>
      <c r="J321" s="162">
        <f>VLOOKUP($A321,DRG!$A$8:$Z$771,21,FALSE)</f>
        <v>2.2496</v>
      </c>
      <c r="K321" s="359">
        <f>VLOOKUP($A321,DRG!$A$8:$Z$771,22,FALSE)</f>
        <v>2.0943000000000001</v>
      </c>
      <c r="L321" s="134">
        <f t="shared" si="8"/>
        <v>-0.15529999999999999</v>
      </c>
      <c r="M321" s="132">
        <f t="shared" si="9"/>
        <v>-6.9034495021337128E-2</v>
      </c>
    </row>
    <row r="322" spans="1:13" x14ac:dyDescent="0.2">
      <c r="A322" s="123" t="s">
        <v>651</v>
      </c>
      <c r="B322" s="124" t="str">
        <f>VLOOKUP($A322,DRG!$A$8:$Z$771,2,FALSE)</f>
        <v>Benign Prostatic Hypertrophy W MCC</v>
      </c>
      <c r="C322" s="159">
        <f>VLOOKUP($A322,DRG!$A$8:$Z$771,9,FALSE)</f>
        <v>2</v>
      </c>
      <c r="D322" s="157">
        <f>VLOOKUP($A322,DRG!$A$8:$Z$771,10,FALSE)</f>
        <v>45179.42</v>
      </c>
      <c r="E322" s="157">
        <f>VLOOKUP($A322,DRG!$A$8:$Z$771,11,FALSE)</f>
        <v>15631.56</v>
      </c>
      <c r="F322" s="161">
        <f>VLOOKUP($A322,DRG!$A$8:$Z$771,12,FALSE)</f>
        <v>5.8</v>
      </c>
      <c r="G322" s="218" t="str">
        <f>VLOOKUP($A322,DRG!$A$8:$Z$771,18,FALSE)</f>
        <v>M</v>
      </c>
      <c r="H322" s="274"/>
      <c r="I322" s="220" t="str">
        <f>VLOOKUP($A322,DRG!$A$8:$Z$771,20,FALSE)</f>
        <v>M</v>
      </c>
      <c r="J322" s="163">
        <f>VLOOKUP($A322,DRG!$A$8:$Z$771,21,FALSE)</f>
        <v>1.8329</v>
      </c>
      <c r="K322" s="360">
        <f>VLOOKUP($A322,DRG!$A$8:$Z$771,22,FALSE)</f>
        <v>2.0935000000000001</v>
      </c>
      <c r="L322" s="135">
        <f t="shared" si="8"/>
        <v>0.26060000000000016</v>
      </c>
      <c r="M322" s="133">
        <f t="shared" si="9"/>
        <v>0.14217906050521043</v>
      </c>
    </row>
    <row r="323" spans="1:13" x14ac:dyDescent="0.2">
      <c r="A323" s="122" t="s">
        <v>593</v>
      </c>
      <c r="B323" s="53" t="str">
        <f>VLOOKUP($A323,DRG!$A$8:$Z$771,2,FALSE)</f>
        <v>Spinal Procedures W/O CC/MCC</v>
      </c>
      <c r="C323" s="158">
        <f>VLOOKUP($A323,DRG!$A$8:$Z$771,9,FALSE)</f>
        <v>33</v>
      </c>
      <c r="D323" s="156">
        <f>VLOOKUP($A323,DRG!$A$8:$Z$771,10,FALSE)</f>
        <v>31469.37</v>
      </c>
      <c r="E323" s="156">
        <f>VLOOKUP($A323,DRG!$A$8:$Z$771,11,FALSE)</f>
        <v>14445.81</v>
      </c>
      <c r="F323" s="160">
        <f>VLOOKUP($A323,DRG!$A$8:$Z$771,12,FALSE)</f>
        <v>2.33</v>
      </c>
      <c r="G323" s="217" t="str">
        <f>VLOOKUP($A323,DRG!$A$8:$Z$771,18,FALSE)</f>
        <v>A</v>
      </c>
      <c r="H323" s="274"/>
      <c r="I323" s="219" t="str">
        <f>VLOOKUP($A323,DRG!$A$8:$Z$771,20,FALSE)</f>
        <v>A</v>
      </c>
      <c r="J323" s="162">
        <f>VLOOKUP($A323,DRG!$A$8:$Z$771,21,FALSE)</f>
        <v>1.9736</v>
      </c>
      <c r="K323" s="359">
        <f>VLOOKUP($A323,DRG!$A$8:$Z$771,22,FALSE)</f>
        <v>2.0876000000000001</v>
      </c>
      <c r="L323" s="134">
        <f t="shared" si="8"/>
        <v>0.1140000000000001</v>
      </c>
      <c r="M323" s="132">
        <f t="shared" si="9"/>
        <v>5.7762464531820074E-2</v>
      </c>
    </row>
    <row r="324" spans="1:13" x14ac:dyDescent="0.2">
      <c r="A324" s="122" t="s">
        <v>726</v>
      </c>
      <c r="B324" s="53" t="str">
        <f>VLOOKUP($A324,DRG!$A$8:$Z$771,2,FALSE)</f>
        <v>Extraocular Procedures Except Orbit</v>
      </c>
      <c r="C324" s="158">
        <f>VLOOKUP($A324,DRG!$A$8:$Z$771,9,FALSE)</f>
        <v>7</v>
      </c>
      <c r="D324" s="156">
        <f>VLOOKUP($A324,DRG!$A$8:$Z$771,10,FALSE)</f>
        <v>24384.01</v>
      </c>
      <c r="E324" s="156">
        <f>VLOOKUP($A324,DRG!$A$8:$Z$771,11,FALSE)</f>
        <v>8965.16</v>
      </c>
      <c r="F324" s="160">
        <f>VLOOKUP($A324,DRG!$A$8:$Z$771,12,FALSE)</f>
        <v>4.5</v>
      </c>
      <c r="G324" s="217" t="str">
        <f>VLOOKUP($A324,DRG!$A$8:$Z$771,18,FALSE)</f>
        <v>M</v>
      </c>
      <c r="H324" s="274"/>
      <c r="I324" s="219" t="str">
        <f>VLOOKUP($A324,DRG!$A$8:$Z$771,20,FALSE)</f>
        <v>M</v>
      </c>
      <c r="J324" s="162">
        <f>VLOOKUP($A324,DRG!$A$8:$Z$771,21,FALSE)</f>
        <v>1.9867999999999999</v>
      </c>
      <c r="K324" s="359">
        <f>VLOOKUP($A324,DRG!$A$8:$Z$771,22,FALSE)</f>
        <v>2.0859999999999999</v>
      </c>
      <c r="L324" s="134">
        <f t="shared" si="8"/>
        <v>9.9199999999999955E-2</v>
      </c>
      <c r="M324" s="132">
        <f t="shared" si="9"/>
        <v>4.9929534930541551E-2</v>
      </c>
    </row>
    <row r="325" spans="1:13" x14ac:dyDescent="0.2">
      <c r="A325" s="122" t="s">
        <v>142</v>
      </c>
      <c r="B325" s="53" t="str">
        <f>VLOOKUP($A325,DRG!$A$8:$Z$771,2,FALSE)</f>
        <v>Other Musculoskelet Sys &amp; Conn Tiss O.R. Proc W/O CC/MCC</v>
      </c>
      <c r="C325" s="158">
        <f>VLOOKUP($A325,DRG!$A$8:$Z$771,9,FALSE)</f>
        <v>27</v>
      </c>
      <c r="D325" s="156">
        <f>VLOOKUP($A325,DRG!$A$8:$Z$771,10,FALSE)</f>
        <v>31334.51</v>
      </c>
      <c r="E325" s="156">
        <f>VLOOKUP($A325,DRG!$A$8:$Z$771,11,FALSE)</f>
        <v>12416.81</v>
      </c>
      <c r="F325" s="160">
        <f>VLOOKUP($A325,DRG!$A$8:$Z$771,12,FALSE)</f>
        <v>2.2599999999999998</v>
      </c>
      <c r="G325" s="217" t="str">
        <f>VLOOKUP($A325,DRG!$A$8:$Z$771,18,FALSE)</f>
        <v>A</v>
      </c>
      <c r="H325" s="274"/>
      <c r="I325" s="219" t="str">
        <f>VLOOKUP($A325,DRG!$A$8:$Z$771,20,FALSE)</f>
        <v>AO</v>
      </c>
      <c r="J325" s="162">
        <f>VLOOKUP($A325,DRG!$A$8:$Z$771,21,FALSE)</f>
        <v>1.7517</v>
      </c>
      <c r="K325" s="359">
        <f>VLOOKUP($A325,DRG!$A$8:$Z$771,22,FALSE)</f>
        <v>2.0785</v>
      </c>
      <c r="L325" s="134">
        <f t="shared" si="8"/>
        <v>0.32679999999999998</v>
      </c>
      <c r="M325" s="132">
        <f t="shared" si="9"/>
        <v>0.18656162584917507</v>
      </c>
    </row>
    <row r="326" spans="1:13" x14ac:dyDescent="0.2">
      <c r="A326" s="122" t="s">
        <v>550</v>
      </c>
      <c r="B326" s="53" t="str">
        <f>VLOOKUP($A326,DRG!$A$8:$Z$771,2,FALSE)</f>
        <v>Other Endocrine, Nutrit &amp; Metab O.R. Proc W CC</v>
      </c>
      <c r="C326" s="158">
        <f>VLOOKUP($A326,DRG!$A$8:$Z$771,9,FALSE)</f>
        <v>53</v>
      </c>
      <c r="D326" s="156">
        <f>VLOOKUP($A326,DRG!$A$8:$Z$771,10,FALSE)</f>
        <v>30488.84</v>
      </c>
      <c r="E326" s="156">
        <f>VLOOKUP($A326,DRG!$A$8:$Z$771,11,FALSE)</f>
        <v>14454.41</v>
      </c>
      <c r="F326" s="160">
        <f>VLOOKUP($A326,DRG!$A$8:$Z$771,12,FALSE)</f>
        <v>8.32</v>
      </c>
      <c r="G326" s="217" t="str">
        <f>VLOOKUP($A326,DRG!$A$8:$Z$771,18,FALSE)</f>
        <v>AP</v>
      </c>
      <c r="H326" s="274"/>
      <c r="I326" s="219" t="str">
        <f>VLOOKUP($A326,DRG!$A$8:$Z$771,20,FALSE)</f>
        <v>AP</v>
      </c>
      <c r="J326" s="162">
        <f>VLOOKUP($A326,DRG!$A$8:$Z$771,21,FALSE)</f>
        <v>1.8894</v>
      </c>
      <c r="K326" s="359">
        <f>VLOOKUP($A326,DRG!$A$8:$Z$771,22,FALSE)</f>
        <v>2.0768</v>
      </c>
      <c r="L326" s="134">
        <f t="shared" si="8"/>
        <v>0.18740000000000001</v>
      </c>
      <c r="M326" s="132">
        <f t="shared" si="9"/>
        <v>9.9184926431671441E-2</v>
      </c>
    </row>
    <row r="327" spans="1:13" x14ac:dyDescent="0.2">
      <c r="A327" s="123" t="s">
        <v>1261</v>
      </c>
      <c r="B327" s="124" t="str">
        <f>VLOOKUP($A327,DRG!$A$8:$Z$771,2,FALSE)</f>
        <v>Postoperative or Post-Traumatic Infections W O.R. Proc W CC</v>
      </c>
      <c r="C327" s="159">
        <f>VLOOKUP($A327,DRG!$A$8:$Z$771,9,FALSE)</f>
        <v>108</v>
      </c>
      <c r="D327" s="157">
        <f>VLOOKUP($A327,DRG!$A$8:$Z$771,10,FALSE)</f>
        <v>31272.09</v>
      </c>
      <c r="E327" s="157">
        <f>VLOOKUP($A327,DRG!$A$8:$Z$771,11,FALSE)</f>
        <v>20193.490000000002</v>
      </c>
      <c r="F327" s="161">
        <f>VLOOKUP($A327,DRG!$A$8:$Z$771,12,FALSE)</f>
        <v>6.59</v>
      </c>
      <c r="G327" s="218" t="str">
        <f>VLOOKUP($A327,DRG!$A$8:$Z$771,18,FALSE)</f>
        <v>A</v>
      </c>
      <c r="H327" s="274"/>
      <c r="I327" s="220" t="str">
        <f>VLOOKUP($A327,DRG!$A$8:$Z$771,20,FALSE)</f>
        <v>A</v>
      </c>
      <c r="J327" s="163">
        <f>VLOOKUP($A327,DRG!$A$8:$Z$771,21,FALSE)</f>
        <v>1.8189</v>
      </c>
      <c r="K327" s="360">
        <f>VLOOKUP($A327,DRG!$A$8:$Z$771,22,FALSE)</f>
        <v>2.0746000000000002</v>
      </c>
      <c r="L327" s="135">
        <f t="shared" si="8"/>
        <v>0.25570000000000026</v>
      </c>
      <c r="M327" s="133">
        <f t="shared" si="9"/>
        <v>0.14057947110891211</v>
      </c>
    </row>
    <row r="328" spans="1:13" x14ac:dyDescent="0.2">
      <c r="A328" s="122" t="s">
        <v>1113</v>
      </c>
      <c r="B328" s="53" t="str">
        <f>VLOOKUP($A328,DRG!$A$8:$Z$771,2,FALSE)</f>
        <v>Pathological Fractures &amp; Musculoskelet &amp; Conn Tiss Malig W MCC</v>
      </c>
      <c r="C328" s="158">
        <f>VLOOKUP($A328,DRG!$A$8:$Z$771,9,FALSE)</f>
        <v>13</v>
      </c>
      <c r="D328" s="156">
        <f>VLOOKUP($A328,DRG!$A$8:$Z$771,10,FALSE)</f>
        <v>31236.57</v>
      </c>
      <c r="E328" s="156">
        <f>VLOOKUP($A328,DRG!$A$8:$Z$771,11,FALSE)</f>
        <v>19877.71</v>
      </c>
      <c r="F328" s="160">
        <f>VLOOKUP($A328,DRG!$A$8:$Z$771,12,FALSE)</f>
        <v>8.23</v>
      </c>
      <c r="G328" s="217" t="str">
        <f>VLOOKUP($A328,DRG!$A$8:$Z$771,18,FALSE)</f>
        <v>A</v>
      </c>
      <c r="H328" s="274"/>
      <c r="I328" s="219" t="str">
        <f>VLOOKUP($A328,DRG!$A$8:$Z$771,20,FALSE)</f>
        <v>A</v>
      </c>
      <c r="J328" s="162">
        <f>VLOOKUP($A328,DRG!$A$8:$Z$771,21,FALSE)</f>
        <v>2.5461</v>
      </c>
      <c r="K328" s="359">
        <f>VLOOKUP($A328,DRG!$A$8:$Z$771,22,FALSE)</f>
        <v>2.0720999999999998</v>
      </c>
      <c r="L328" s="134">
        <f t="shared" ref="L328:L391" si="10">IF(J328&lt;&gt;"",IF(K328&lt;&gt;"",K328-J328,""),"")</f>
        <v>-0.4740000000000002</v>
      </c>
      <c r="M328" s="132">
        <f t="shared" ref="M328:M391" si="11">IF(L328="","",L328/J328)</f>
        <v>-0.18616707906209504</v>
      </c>
    </row>
    <row r="329" spans="1:13" x14ac:dyDescent="0.2">
      <c r="A329" s="122" t="s">
        <v>1126</v>
      </c>
      <c r="B329" s="53" t="str">
        <f>VLOOKUP($A329,DRG!$A$8:$Z$771,2,FALSE)</f>
        <v>Hernia Procedures Except Inguinal &amp; Femoral W CC</v>
      </c>
      <c r="C329" s="158">
        <f>VLOOKUP($A329,DRG!$A$8:$Z$771,9,FALSE)</f>
        <v>71</v>
      </c>
      <c r="D329" s="156">
        <f>VLOOKUP($A329,DRG!$A$8:$Z$771,10,FALSE)</f>
        <v>31188.62</v>
      </c>
      <c r="E329" s="156">
        <f>VLOOKUP($A329,DRG!$A$8:$Z$771,11,FALSE)</f>
        <v>16126.59</v>
      </c>
      <c r="F329" s="160">
        <f>VLOOKUP($A329,DRG!$A$8:$Z$771,12,FALSE)</f>
        <v>4.58</v>
      </c>
      <c r="G329" s="217" t="str">
        <f>VLOOKUP($A329,DRG!$A$8:$Z$771,18,FALSE)</f>
        <v>A</v>
      </c>
      <c r="H329" s="274"/>
      <c r="I329" s="219" t="str">
        <f>VLOOKUP($A329,DRG!$A$8:$Z$771,20,FALSE)</f>
        <v>A</v>
      </c>
      <c r="J329" s="162">
        <f>VLOOKUP($A329,DRG!$A$8:$Z$771,21,FALSE)</f>
        <v>1.8508</v>
      </c>
      <c r="K329" s="359">
        <f>VLOOKUP($A329,DRG!$A$8:$Z$771,22,FALSE)</f>
        <v>2.0689000000000002</v>
      </c>
      <c r="L329" s="134">
        <f t="shared" si="10"/>
        <v>0.21810000000000018</v>
      </c>
      <c r="M329" s="132">
        <f t="shared" si="11"/>
        <v>0.11784093365031348</v>
      </c>
    </row>
    <row r="330" spans="1:13" x14ac:dyDescent="0.2">
      <c r="A330" s="122" t="s">
        <v>637</v>
      </c>
      <c r="B330" s="53" t="str">
        <f>VLOOKUP($A330,DRG!$A$8:$Z$771,2,FALSE)</f>
        <v>Major Male Pelvic Procedures W/O CC/MCC</v>
      </c>
      <c r="C330" s="158">
        <f>VLOOKUP($A330,DRG!$A$8:$Z$771,9,FALSE)</f>
        <v>51</v>
      </c>
      <c r="D330" s="156">
        <f>VLOOKUP($A330,DRG!$A$8:$Z$771,10,FALSE)</f>
        <v>31161.56</v>
      </c>
      <c r="E330" s="156">
        <f>VLOOKUP($A330,DRG!$A$8:$Z$771,11,FALSE)</f>
        <v>7751.23</v>
      </c>
      <c r="F330" s="160">
        <f>VLOOKUP($A330,DRG!$A$8:$Z$771,12,FALSE)</f>
        <v>3.39</v>
      </c>
      <c r="G330" s="217" t="str">
        <f>VLOOKUP($A330,DRG!$A$8:$Z$771,18,FALSE)</f>
        <v>A</v>
      </c>
      <c r="H330" s="274"/>
      <c r="I330" s="219" t="str">
        <f>VLOOKUP($A330,DRG!$A$8:$Z$771,20,FALSE)</f>
        <v>AO</v>
      </c>
      <c r="J330" s="162">
        <f>VLOOKUP($A330,DRG!$A$8:$Z$771,21,FALSE)</f>
        <v>1.8769</v>
      </c>
      <c r="K330" s="359">
        <f>VLOOKUP($A330,DRG!$A$8:$Z$771,22,FALSE)</f>
        <v>2.0670999999999999</v>
      </c>
      <c r="L330" s="134">
        <f t="shared" si="10"/>
        <v>0.19019999999999992</v>
      </c>
      <c r="M330" s="132">
        <f t="shared" si="11"/>
        <v>0.10133731152432197</v>
      </c>
    </row>
    <row r="331" spans="1:13" x14ac:dyDescent="0.2">
      <c r="A331" s="122" t="s">
        <v>830</v>
      </c>
      <c r="B331" s="53" t="str">
        <f>VLOOKUP($A331,DRG!$A$8:$Z$771,2,FALSE)</f>
        <v>Other Resp System O.R. Procedures W CC</v>
      </c>
      <c r="C331" s="158">
        <f>VLOOKUP($A331,DRG!$A$8:$Z$771,9,FALSE)</f>
        <v>92</v>
      </c>
      <c r="D331" s="156">
        <f>VLOOKUP($A331,DRG!$A$8:$Z$771,10,FALSE)</f>
        <v>31102.23</v>
      </c>
      <c r="E331" s="156">
        <f>VLOOKUP($A331,DRG!$A$8:$Z$771,11,FALSE)</f>
        <v>15820.15</v>
      </c>
      <c r="F331" s="160">
        <f>VLOOKUP($A331,DRG!$A$8:$Z$771,12,FALSE)</f>
        <v>5.87</v>
      </c>
      <c r="G331" s="217" t="str">
        <f>VLOOKUP($A331,DRG!$A$8:$Z$771,18,FALSE)</f>
        <v>A</v>
      </c>
      <c r="H331" s="274"/>
      <c r="I331" s="219" t="str">
        <f>VLOOKUP($A331,DRG!$A$8:$Z$771,20,FALSE)</f>
        <v>A</v>
      </c>
      <c r="J331" s="162">
        <f>VLOOKUP($A331,DRG!$A$8:$Z$771,21,FALSE)</f>
        <v>2.1335999999999999</v>
      </c>
      <c r="K331" s="359">
        <f>VLOOKUP($A331,DRG!$A$8:$Z$771,22,FALSE)</f>
        <v>2.0630999999999999</v>
      </c>
      <c r="L331" s="134">
        <f t="shared" si="10"/>
        <v>-7.0500000000000007E-2</v>
      </c>
      <c r="M331" s="132">
        <f t="shared" si="11"/>
        <v>-3.3042744656917887E-2</v>
      </c>
    </row>
    <row r="332" spans="1:13" x14ac:dyDescent="0.2">
      <c r="A332" s="123" t="s">
        <v>538</v>
      </c>
      <c r="B332" s="124" t="str">
        <f>VLOOKUP($A332,DRG!$A$8:$Z$771,2,FALSE)</f>
        <v>Amputat of Lower Limb for Endocrine, Nutrit &amp; Metabol Dis W CC</v>
      </c>
      <c r="C332" s="159">
        <f>VLOOKUP($A332,DRG!$A$8:$Z$771,9,FALSE)</f>
        <v>90</v>
      </c>
      <c r="D332" s="157">
        <f>VLOOKUP($A332,DRG!$A$8:$Z$771,10,FALSE)</f>
        <v>30956.42</v>
      </c>
      <c r="E332" s="157">
        <f>VLOOKUP($A332,DRG!$A$8:$Z$771,11,FALSE)</f>
        <v>14347.48</v>
      </c>
      <c r="F332" s="161">
        <f>VLOOKUP($A332,DRG!$A$8:$Z$771,12,FALSE)</f>
        <v>7.81</v>
      </c>
      <c r="G332" s="218" t="str">
        <f>VLOOKUP($A332,DRG!$A$8:$Z$771,18,FALSE)</f>
        <v>A</v>
      </c>
      <c r="H332" s="274"/>
      <c r="I332" s="220" t="str">
        <f>VLOOKUP($A332,DRG!$A$8:$Z$771,20,FALSE)</f>
        <v>AP</v>
      </c>
      <c r="J332" s="163">
        <f>VLOOKUP($A332,DRG!$A$8:$Z$771,21,FALSE)</f>
        <v>2.0354000000000001</v>
      </c>
      <c r="K332" s="360">
        <f>VLOOKUP($A332,DRG!$A$8:$Z$771,22,FALSE)</f>
        <v>2.0535999999999999</v>
      </c>
      <c r="L332" s="135">
        <f t="shared" si="10"/>
        <v>1.8199999999999772E-2</v>
      </c>
      <c r="M332" s="133">
        <f t="shared" si="11"/>
        <v>8.9417313550161012E-3</v>
      </c>
    </row>
    <row r="333" spans="1:13" x14ac:dyDescent="0.2">
      <c r="A333" s="122" t="s">
        <v>248</v>
      </c>
      <c r="B333" s="53" t="str">
        <f>VLOOKUP($A333,DRG!$A$8:$Z$771,2,FALSE)</f>
        <v>Hepatobiliary Diagnostic Procedures W/O CC/MCC</v>
      </c>
      <c r="C333" s="158">
        <f>VLOOKUP($A333,DRG!$A$8:$Z$771,9,FALSE)</f>
        <v>2</v>
      </c>
      <c r="D333" s="156">
        <f>VLOOKUP($A333,DRG!$A$8:$Z$771,10,FALSE)</f>
        <v>26117.47</v>
      </c>
      <c r="E333" s="156">
        <f>VLOOKUP($A333,DRG!$A$8:$Z$771,11,FALSE)</f>
        <v>8651.81</v>
      </c>
      <c r="F333" s="160">
        <f>VLOOKUP($A333,DRG!$A$8:$Z$771,12,FALSE)</f>
        <v>3.4</v>
      </c>
      <c r="G333" s="217" t="str">
        <f>VLOOKUP($A333,DRG!$A$8:$Z$771,18,FALSE)</f>
        <v>M</v>
      </c>
      <c r="H333" s="274"/>
      <c r="I333" s="219" t="str">
        <f>VLOOKUP($A333,DRG!$A$8:$Z$771,20,FALSE)</f>
        <v>M</v>
      </c>
      <c r="J333" s="162">
        <f>VLOOKUP($A333,DRG!$A$8:$Z$771,21,FALSE)</f>
        <v>1.9202999999999999</v>
      </c>
      <c r="K333" s="359">
        <f>VLOOKUP($A333,DRG!$A$8:$Z$771,22,FALSE)</f>
        <v>2.0526</v>
      </c>
      <c r="L333" s="134">
        <f t="shared" si="10"/>
        <v>0.13230000000000008</v>
      </c>
      <c r="M333" s="132">
        <f t="shared" si="11"/>
        <v>6.8895485080456231E-2</v>
      </c>
    </row>
    <row r="334" spans="1:13" x14ac:dyDescent="0.2">
      <c r="A334" s="122" t="s">
        <v>1419</v>
      </c>
      <c r="B334" s="53" t="str">
        <f>VLOOKUP($A334,DRG!$A$8:$Z$771,2,FALSE)</f>
        <v>Acute Myocardial Infarction, Discharged Alive W MCC</v>
      </c>
      <c r="C334" s="158">
        <f>VLOOKUP($A334,DRG!$A$8:$Z$771,9,FALSE)</f>
        <v>173</v>
      </c>
      <c r="D334" s="156">
        <f>VLOOKUP($A334,DRG!$A$8:$Z$771,10,FALSE)</f>
        <v>30912.18</v>
      </c>
      <c r="E334" s="156">
        <f>VLOOKUP($A334,DRG!$A$8:$Z$771,11,FALSE)</f>
        <v>15746.72</v>
      </c>
      <c r="F334" s="160">
        <f>VLOOKUP($A334,DRG!$A$8:$Z$771,12,FALSE)</f>
        <v>5.82</v>
      </c>
      <c r="G334" s="217" t="str">
        <f>VLOOKUP($A334,DRG!$A$8:$Z$771,18,FALSE)</f>
        <v>A</v>
      </c>
      <c r="H334" s="274"/>
      <c r="I334" s="219" t="str">
        <f>VLOOKUP($A334,DRG!$A$8:$Z$771,20,FALSE)</f>
        <v>A</v>
      </c>
      <c r="J334" s="162">
        <f>VLOOKUP($A334,DRG!$A$8:$Z$771,21,FALSE)</f>
        <v>2.1465000000000001</v>
      </c>
      <c r="K334" s="359">
        <f>VLOOKUP($A334,DRG!$A$8:$Z$771,22,FALSE)</f>
        <v>2.0506000000000002</v>
      </c>
      <c r="L334" s="134">
        <f t="shared" si="10"/>
        <v>-9.5899999999999874E-2</v>
      </c>
      <c r="M334" s="132">
        <f t="shared" si="11"/>
        <v>-4.467738178429996E-2</v>
      </c>
    </row>
    <row r="335" spans="1:13" x14ac:dyDescent="0.2">
      <c r="A335" s="122" t="s">
        <v>618</v>
      </c>
      <c r="B335" s="53" t="str">
        <f>VLOOKUP($A335,DRG!$A$8:$Z$771,2,FALSE)</f>
        <v>Periph/Cranial Nerve &amp; Other Nerv Syst Proc W/O CC/MCC</v>
      </c>
      <c r="C335" s="158">
        <f>VLOOKUP($A335,DRG!$A$8:$Z$771,9,FALSE)</f>
        <v>21</v>
      </c>
      <c r="D335" s="156">
        <f>VLOOKUP($A335,DRG!$A$8:$Z$771,10,FALSE)</f>
        <v>30838.39</v>
      </c>
      <c r="E335" s="156">
        <f>VLOOKUP($A335,DRG!$A$8:$Z$771,11,FALSE)</f>
        <v>13929.68</v>
      </c>
      <c r="F335" s="160">
        <f>VLOOKUP($A335,DRG!$A$8:$Z$771,12,FALSE)</f>
        <v>3.29</v>
      </c>
      <c r="G335" s="217" t="str">
        <f>VLOOKUP($A335,DRG!$A$8:$Z$771,18,FALSE)</f>
        <v>A</v>
      </c>
      <c r="H335" s="274"/>
      <c r="I335" s="219" t="str">
        <f>VLOOKUP($A335,DRG!$A$8:$Z$771,20,FALSE)</f>
        <v>AP</v>
      </c>
      <c r="J335" s="162">
        <f>VLOOKUP($A335,DRG!$A$8:$Z$771,21,FALSE)</f>
        <v>1.7137</v>
      </c>
      <c r="K335" s="359">
        <f>VLOOKUP($A335,DRG!$A$8:$Z$771,22,FALSE)</f>
        <v>2.0457000000000001</v>
      </c>
      <c r="L335" s="134">
        <f t="shared" si="10"/>
        <v>0.33200000000000007</v>
      </c>
      <c r="M335" s="132">
        <f t="shared" si="11"/>
        <v>0.19373285872673168</v>
      </c>
    </row>
    <row r="336" spans="1:13" x14ac:dyDescent="0.2">
      <c r="A336" s="122" t="s">
        <v>663</v>
      </c>
      <c r="B336" s="53" t="str">
        <f>VLOOKUP($A336,DRG!$A$8:$Z$771,2,FALSE)</f>
        <v>Other Disorders of Nervous System W MCC</v>
      </c>
      <c r="C336" s="158">
        <f>VLOOKUP($A336,DRG!$A$8:$Z$771,9,FALSE)</f>
        <v>37</v>
      </c>
      <c r="D336" s="156">
        <f>VLOOKUP($A336,DRG!$A$8:$Z$771,10,FALSE)</f>
        <v>30832.57</v>
      </c>
      <c r="E336" s="156">
        <f>VLOOKUP($A336,DRG!$A$8:$Z$771,11,FALSE)</f>
        <v>15763.4</v>
      </c>
      <c r="F336" s="160">
        <f>VLOOKUP($A336,DRG!$A$8:$Z$771,12,FALSE)</f>
        <v>6.95</v>
      </c>
      <c r="G336" s="217" t="str">
        <f>VLOOKUP($A336,DRG!$A$8:$Z$771,18,FALSE)</f>
        <v>A</v>
      </c>
      <c r="H336" s="274"/>
      <c r="I336" s="219" t="str">
        <f>VLOOKUP($A336,DRG!$A$8:$Z$771,20,FALSE)</f>
        <v>A</v>
      </c>
      <c r="J336" s="162">
        <f>VLOOKUP($A336,DRG!$A$8:$Z$771,21,FALSE)</f>
        <v>1.8042</v>
      </c>
      <c r="K336" s="359">
        <f>VLOOKUP($A336,DRG!$A$8:$Z$771,22,FALSE)</f>
        <v>2.0453000000000001</v>
      </c>
      <c r="L336" s="134">
        <f t="shared" si="10"/>
        <v>0.24110000000000009</v>
      </c>
      <c r="M336" s="132">
        <f t="shared" si="11"/>
        <v>0.13363263496286448</v>
      </c>
    </row>
    <row r="337" spans="1:13" x14ac:dyDescent="0.2">
      <c r="A337" s="123" t="s">
        <v>1232</v>
      </c>
      <c r="B337" s="124" t="str">
        <f>VLOOKUP($A337,DRG!$A$8:$Z$771,2,FALSE)</f>
        <v>Lymphoma &amp; Leukemia W Major O.R. Procedure W/O CC/MCC</v>
      </c>
      <c r="C337" s="159">
        <f>VLOOKUP($A337,DRG!$A$8:$Z$771,9,FALSE)</f>
        <v>8</v>
      </c>
      <c r="D337" s="157">
        <f>VLOOKUP($A337,DRG!$A$8:$Z$771,10,FALSE)</f>
        <v>24274.25</v>
      </c>
      <c r="E337" s="157">
        <f>VLOOKUP($A337,DRG!$A$8:$Z$771,11,FALSE)</f>
        <v>7015.23</v>
      </c>
      <c r="F337" s="161">
        <f>VLOOKUP($A337,DRG!$A$8:$Z$771,12,FALSE)</f>
        <v>2.7</v>
      </c>
      <c r="G337" s="218" t="str">
        <f>VLOOKUP($A337,DRG!$A$8:$Z$771,18,FALSE)</f>
        <v>M</v>
      </c>
      <c r="H337" s="274"/>
      <c r="I337" s="220" t="str">
        <f>VLOOKUP($A337,DRG!$A$8:$Z$771,20,FALSE)</f>
        <v>A</v>
      </c>
      <c r="J337" s="163">
        <f>VLOOKUP($A337,DRG!$A$8:$Z$771,21,FALSE)</f>
        <v>2.4418000000000002</v>
      </c>
      <c r="K337" s="360">
        <f>VLOOKUP($A337,DRG!$A$8:$Z$771,22,FALSE)</f>
        <v>2.0385</v>
      </c>
      <c r="L337" s="135">
        <f t="shared" si="10"/>
        <v>-0.40330000000000021</v>
      </c>
      <c r="M337" s="133">
        <f t="shared" si="11"/>
        <v>-0.16516504218199696</v>
      </c>
    </row>
    <row r="338" spans="1:13" x14ac:dyDescent="0.2">
      <c r="A338" s="122" t="s">
        <v>1383</v>
      </c>
      <c r="B338" s="53" t="str">
        <f>VLOOKUP($A338,DRG!$A$8:$Z$771,2,FALSE)</f>
        <v>Cardiac Pacemaker Revision Except Device Replacement W/O CC/MCC</v>
      </c>
      <c r="C338" s="158">
        <f>VLOOKUP($A338,DRG!$A$8:$Z$771,9,FALSE)</f>
        <v>7</v>
      </c>
      <c r="D338" s="156">
        <f>VLOOKUP($A338,DRG!$A$8:$Z$771,10,FALSE)</f>
        <v>27392.55</v>
      </c>
      <c r="E338" s="156">
        <f>VLOOKUP($A338,DRG!$A$8:$Z$771,11,FALSE)</f>
        <v>9401.5</v>
      </c>
      <c r="F338" s="160">
        <f>VLOOKUP($A338,DRG!$A$8:$Z$771,12,FALSE)</f>
        <v>3</v>
      </c>
      <c r="G338" s="217" t="str">
        <f>VLOOKUP($A338,DRG!$A$8:$Z$771,18,FALSE)</f>
        <v>MO</v>
      </c>
      <c r="H338" s="274"/>
      <c r="I338" s="219" t="str">
        <f>VLOOKUP($A338,DRG!$A$8:$Z$771,20,FALSE)</f>
        <v>MO</v>
      </c>
      <c r="J338" s="162">
        <f>VLOOKUP($A338,DRG!$A$8:$Z$771,21,FALSE)</f>
        <v>1.6757</v>
      </c>
      <c r="K338" s="359">
        <f>VLOOKUP($A338,DRG!$A$8:$Z$771,22,FALSE)</f>
        <v>2.0146999999999999</v>
      </c>
      <c r="L338" s="134">
        <f t="shared" si="10"/>
        <v>0.33899999999999997</v>
      </c>
      <c r="M338" s="132">
        <f t="shared" si="11"/>
        <v>0.20230351494897653</v>
      </c>
    </row>
    <row r="339" spans="1:13" x14ac:dyDescent="0.2">
      <c r="A339" s="122" t="s">
        <v>1154</v>
      </c>
      <c r="B339" s="53" t="str">
        <f>VLOOKUP($A339,DRG!$A$8:$Z$771,2,FALSE)</f>
        <v>Major Esophageal Disorders W MCC</v>
      </c>
      <c r="C339" s="158">
        <f>VLOOKUP($A339,DRG!$A$8:$Z$771,9,FALSE)</f>
        <v>22</v>
      </c>
      <c r="D339" s="156">
        <f>VLOOKUP($A339,DRG!$A$8:$Z$771,10,FALSE)</f>
        <v>30197.94</v>
      </c>
      <c r="E339" s="156">
        <f>VLOOKUP($A339,DRG!$A$8:$Z$771,11,FALSE)</f>
        <v>13954.14</v>
      </c>
      <c r="F339" s="160">
        <f>VLOOKUP($A339,DRG!$A$8:$Z$771,12,FALSE)</f>
        <v>6.64</v>
      </c>
      <c r="G339" s="217" t="str">
        <f>VLOOKUP($A339,DRG!$A$8:$Z$771,18,FALSE)</f>
        <v>A</v>
      </c>
      <c r="H339" s="274"/>
      <c r="I339" s="219" t="str">
        <f>VLOOKUP($A339,DRG!$A$8:$Z$771,20,FALSE)</f>
        <v>A</v>
      </c>
      <c r="J339" s="162">
        <f>VLOOKUP($A339,DRG!$A$8:$Z$771,21,FALSE)</f>
        <v>1.3884000000000001</v>
      </c>
      <c r="K339" s="359">
        <f>VLOOKUP($A339,DRG!$A$8:$Z$771,22,FALSE)</f>
        <v>2.0032999999999999</v>
      </c>
      <c r="L339" s="134">
        <f t="shared" si="10"/>
        <v>0.61489999999999978</v>
      </c>
      <c r="M339" s="132">
        <f t="shared" si="11"/>
        <v>0.44288389513108595</v>
      </c>
    </row>
    <row r="340" spans="1:13" x14ac:dyDescent="0.2">
      <c r="A340" s="122" t="s">
        <v>1198</v>
      </c>
      <c r="B340" s="53" t="str">
        <f>VLOOKUP($A340,DRG!$A$8:$Z$771,2,FALSE)</f>
        <v>Vaginal Delivery W O.R. Proc Except Steril &amp;/or D&amp;C</v>
      </c>
      <c r="C340" s="158">
        <f>VLOOKUP($A340,DRG!$A$8:$Z$771,9,FALSE)</f>
        <v>3</v>
      </c>
      <c r="D340" s="156">
        <f>VLOOKUP($A340,DRG!$A$8:$Z$771,10,FALSE)</f>
        <v>16001.09</v>
      </c>
      <c r="E340" s="156">
        <f>VLOOKUP($A340,DRG!$A$8:$Z$771,11,FALSE)</f>
        <v>12659.37</v>
      </c>
      <c r="F340" s="160">
        <f>VLOOKUP($A340,DRG!$A$8:$Z$771,12,FALSE)</f>
        <v>4.3</v>
      </c>
      <c r="G340" s="217" t="str">
        <f>VLOOKUP($A340,DRG!$A$8:$Z$771,18,FALSE)</f>
        <v>M</v>
      </c>
      <c r="H340" s="274"/>
      <c r="I340" s="219" t="str">
        <f>VLOOKUP($A340,DRG!$A$8:$Z$771,20,FALSE)</f>
        <v>A</v>
      </c>
      <c r="J340" s="162">
        <f>VLOOKUP($A340,DRG!$A$8:$Z$771,21,FALSE)</f>
        <v>0.49370000000000003</v>
      </c>
      <c r="K340" s="359">
        <f>VLOOKUP($A340,DRG!$A$8:$Z$771,22,FALSE)</f>
        <v>2.0015999999999998</v>
      </c>
      <c r="L340" s="134">
        <f t="shared" si="10"/>
        <v>1.5078999999999998</v>
      </c>
      <c r="M340" s="132">
        <f t="shared" si="11"/>
        <v>3.0542839781243663</v>
      </c>
    </row>
    <row r="341" spans="1:13" x14ac:dyDescent="0.2">
      <c r="A341" s="122" t="s">
        <v>756</v>
      </c>
      <c r="B341" s="53" t="str">
        <f>VLOOKUP($A341,DRG!$A$8:$Z$771,2,FALSE)</f>
        <v>Major Head &amp; Neck Procedures W/O CC/MCC</v>
      </c>
      <c r="C341" s="158">
        <f>VLOOKUP($A341,DRG!$A$8:$Z$771,9,FALSE)</f>
        <v>10</v>
      </c>
      <c r="D341" s="156">
        <f>VLOOKUP($A341,DRG!$A$8:$Z$771,10,FALSE)</f>
        <v>39904.93</v>
      </c>
      <c r="E341" s="156">
        <f>VLOOKUP($A341,DRG!$A$8:$Z$771,11,FALSE)</f>
        <v>16473.39</v>
      </c>
      <c r="F341" s="160">
        <f>VLOOKUP($A341,DRG!$A$8:$Z$771,12,FALSE)</f>
        <v>2.4</v>
      </c>
      <c r="G341" s="217" t="str">
        <f>VLOOKUP($A341,DRG!$A$8:$Z$771,18,FALSE)</f>
        <v>AO</v>
      </c>
      <c r="H341" s="274"/>
      <c r="I341" s="219" t="str">
        <f>VLOOKUP($A341,DRG!$A$8:$Z$771,20,FALSE)</f>
        <v>M</v>
      </c>
      <c r="J341" s="162">
        <f>VLOOKUP($A341,DRG!$A$8:$Z$771,21,FALSE)</f>
        <v>1.9585999999999999</v>
      </c>
      <c r="K341" s="359">
        <f>VLOOKUP($A341,DRG!$A$8:$Z$771,22,FALSE)</f>
        <v>1.9951000000000001</v>
      </c>
      <c r="L341" s="134">
        <f t="shared" si="10"/>
        <v>3.6500000000000199E-2</v>
      </c>
      <c r="M341" s="132">
        <f t="shared" si="11"/>
        <v>1.8635760236904015E-2</v>
      </c>
    </row>
    <row r="342" spans="1:13" x14ac:dyDescent="0.2">
      <c r="A342" s="123" t="s">
        <v>796</v>
      </c>
      <c r="B342" s="124" t="str">
        <f>VLOOKUP($A342,DRG!$A$8:$Z$771,2,FALSE)</f>
        <v>Epistaxis W MCC</v>
      </c>
      <c r="C342" s="159">
        <f>VLOOKUP($A342,DRG!$A$8:$Z$771,9,FALSE)</f>
        <v>3</v>
      </c>
      <c r="D342" s="157">
        <f>VLOOKUP($A342,DRG!$A$8:$Z$771,10,FALSE)</f>
        <v>12338.46</v>
      </c>
      <c r="E342" s="157">
        <f>VLOOKUP($A342,DRG!$A$8:$Z$771,11,FALSE)</f>
        <v>3452.79</v>
      </c>
      <c r="F342" s="161">
        <f>VLOOKUP($A342,DRG!$A$8:$Z$771,12,FALSE)</f>
        <v>4.7</v>
      </c>
      <c r="G342" s="218" t="str">
        <f>VLOOKUP($A342,DRG!$A$8:$Z$771,18,FALSE)</f>
        <v>M</v>
      </c>
      <c r="H342" s="274"/>
      <c r="I342" s="220" t="str">
        <f>VLOOKUP($A342,DRG!$A$8:$Z$771,20,FALSE)</f>
        <v>M</v>
      </c>
      <c r="J342" s="163">
        <f>VLOOKUP($A342,DRG!$A$8:$Z$771,21,FALSE)</f>
        <v>2.0122</v>
      </c>
      <c r="K342" s="360">
        <f>VLOOKUP($A342,DRG!$A$8:$Z$771,22,FALSE)</f>
        <v>1.9923</v>
      </c>
      <c r="L342" s="135">
        <f t="shared" si="10"/>
        <v>-1.9900000000000029E-2</v>
      </c>
      <c r="M342" s="133">
        <f t="shared" si="11"/>
        <v>-9.8896729947321477E-3</v>
      </c>
    </row>
    <row r="343" spans="1:13" x14ac:dyDescent="0.2">
      <c r="A343" s="122" t="s">
        <v>1430</v>
      </c>
      <c r="B343" s="53" t="str">
        <f>VLOOKUP($A343,DRG!$A$8:$Z$771,2,FALSE)</f>
        <v>Connective Tissue Disorders W MCC</v>
      </c>
      <c r="C343" s="158">
        <f>VLOOKUP($A343,DRG!$A$8:$Z$771,9,FALSE)</f>
        <v>12</v>
      </c>
      <c r="D343" s="156">
        <f>VLOOKUP($A343,DRG!$A$8:$Z$771,10,FALSE)</f>
        <v>34206.18</v>
      </c>
      <c r="E343" s="156">
        <f>VLOOKUP($A343,DRG!$A$8:$Z$771,11,FALSE)</f>
        <v>20271.55</v>
      </c>
      <c r="F343" s="160">
        <f>VLOOKUP($A343,DRG!$A$8:$Z$771,12,FALSE)</f>
        <v>8</v>
      </c>
      <c r="G343" s="217" t="str">
        <f>VLOOKUP($A343,DRG!$A$8:$Z$771,18,FALSE)</f>
        <v>A</v>
      </c>
      <c r="H343" s="274"/>
      <c r="I343" s="219" t="str">
        <f>VLOOKUP($A343,DRG!$A$8:$Z$771,20,FALSE)</f>
        <v>M</v>
      </c>
      <c r="J343" s="162">
        <f>VLOOKUP($A343,DRG!$A$8:$Z$771,21,FALSE)</f>
        <v>3.9396</v>
      </c>
      <c r="K343" s="359">
        <f>VLOOKUP($A343,DRG!$A$8:$Z$771,22,FALSE)</f>
        <v>1.9818</v>
      </c>
      <c r="L343" s="134">
        <f t="shared" si="10"/>
        <v>-1.9578</v>
      </c>
      <c r="M343" s="132">
        <f t="shared" si="11"/>
        <v>-0.49695400548279012</v>
      </c>
    </row>
    <row r="344" spans="1:13" x14ac:dyDescent="0.2">
      <c r="A344" s="122" t="s">
        <v>1100</v>
      </c>
      <c r="B344" s="53" t="str">
        <f>VLOOKUP($A344,DRG!$A$8:$Z$771,2,FALSE)</f>
        <v>Kidney &amp; Urinary Tract Signs &amp; Symptoms W MCC</v>
      </c>
      <c r="C344" s="158">
        <f>VLOOKUP($A344,DRG!$A$8:$Z$771,9,FALSE)</f>
        <v>8</v>
      </c>
      <c r="D344" s="156">
        <f>VLOOKUP($A344,DRG!$A$8:$Z$771,10,FALSE)</f>
        <v>13733.75</v>
      </c>
      <c r="E344" s="156">
        <f>VLOOKUP($A344,DRG!$A$8:$Z$771,11,FALSE)</f>
        <v>5629.8</v>
      </c>
      <c r="F344" s="160">
        <f>VLOOKUP($A344,DRG!$A$8:$Z$771,12,FALSE)</f>
        <v>5.2</v>
      </c>
      <c r="G344" s="217" t="str">
        <f>VLOOKUP($A344,DRG!$A$8:$Z$771,18,FALSE)</f>
        <v>M</v>
      </c>
      <c r="H344" s="274"/>
      <c r="I344" s="219" t="str">
        <f>VLOOKUP($A344,DRG!$A$8:$Z$771,20,FALSE)</f>
        <v>M</v>
      </c>
      <c r="J344" s="162">
        <f>VLOOKUP($A344,DRG!$A$8:$Z$771,21,FALSE)</f>
        <v>1.9356</v>
      </c>
      <c r="K344" s="359">
        <f>VLOOKUP($A344,DRG!$A$8:$Z$771,22,FALSE)</f>
        <v>1.9818</v>
      </c>
      <c r="L344" s="134">
        <f t="shared" si="10"/>
        <v>4.6200000000000019E-2</v>
      </c>
      <c r="M344" s="132">
        <f t="shared" si="11"/>
        <v>2.3868567885926853E-2</v>
      </c>
    </row>
    <row r="345" spans="1:13" x14ac:dyDescent="0.2">
      <c r="A345" s="122" t="s">
        <v>1356</v>
      </c>
      <c r="B345" s="53" t="str">
        <f>VLOOKUP($A345,DRG!$A$8:$Z$771,2,FALSE)</f>
        <v>Level III: Full Term Neonate W Major Problems</v>
      </c>
      <c r="C345" s="158">
        <f>VLOOKUP($A345,DRG!$A$8:$Z$771,9,FALSE)</f>
        <v>289</v>
      </c>
      <c r="D345" s="156">
        <f>VLOOKUP($A345,DRG!$A$8:$Z$771,10,FALSE)</f>
        <v>31669.15</v>
      </c>
      <c r="E345" s="156">
        <f>VLOOKUP($A345,DRG!$A$8:$Z$771,11,FALSE)</f>
        <v>34854.589999999997</v>
      </c>
      <c r="F345" s="160">
        <f>VLOOKUP($A345,DRG!$A$8:$Z$771,12,FALSE)</f>
        <v>12.26</v>
      </c>
      <c r="G345" s="217" t="str">
        <f>VLOOKUP($A345,DRG!$A$8:$Z$771,18,FALSE)</f>
        <v>A</v>
      </c>
      <c r="H345" s="274"/>
      <c r="I345" s="219" t="str">
        <f>VLOOKUP($A345,DRG!$A$8:$Z$771,20,FALSE)</f>
        <v>A</v>
      </c>
      <c r="J345" s="162">
        <f>VLOOKUP($A345,DRG!$A$8:$Z$771,21,FALSE)</f>
        <v>1.7018</v>
      </c>
      <c r="K345" s="359">
        <f>VLOOKUP($A345,DRG!$A$8:$Z$771,22,FALSE)</f>
        <v>1.9718</v>
      </c>
      <c r="L345" s="134">
        <f t="shared" si="10"/>
        <v>0.27</v>
      </c>
      <c r="M345" s="132">
        <f t="shared" si="11"/>
        <v>0.15865554119167941</v>
      </c>
    </row>
    <row r="346" spans="1:13" x14ac:dyDescent="0.2">
      <c r="A346" s="122" t="s">
        <v>1503</v>
      </c>
      <c r="B346" s="53" t="str">
        <f>VLOOKUP($A346,DRG!$A$8:$Z$771,2,FALSE)</f>
        <v>Appendectomy W Complicated Principal Diag W CC</v>
      </c>
      <c r="C346" s="158">
        <f>VLOOKUP($A346,DRG!$A$8:$Z$771,9,FALSE)</f>
        <v>31</v>
      </c>
      <c r="D346" s="156">
        <f>VLOOKUP($A346,DRG!$A$8:$Z$771,10,FALSE)</f>
        <v>29619.41</v>
      </c>
      <c r="E346" s="156">
        <f>VLOOKUP($A346,DRG!$A$8:$Z$771,11,FALSE)</f>
        <v>9069.92</v>
      </c>
      <c r="F346" s="160">
        <f>VLOOKUP($A346,DRG!$A$8:$Z$771,12,FALSE)</f>
        <v>5.9</v>
      </c>
      <c r="G346" s="217" t="str">
        <f>VLOOKUP($A346,DRG!$A$8:$Z$771,18,FALSE)</f>
        <v>A</v>
      </c>
      <c r="H346" s="274"/>
      <c r="I346" s="219" t="str">
        <f>VLOOKUP($A346,DRG!$A$8:$Z$771,20,FALSE)</f>
        <v>A</v>
      </c>
      <c r="J346" s="162">
        <f>VLOOKUP($A346,DRG!$A$8:$Z$771,21,FALSE)</f>
        <v>1.9534</v>
      </c>
      <c r="K346" s="359">
        <f>VLOOKUP($A346,DRG!$A$8:$Z$771,22,FALSE)</f>
        <v>1.9649000000000001</v>
      </c>
      <c r="L346" s="134">
        <f t="shared" si="10"/>
        <v>1.1500000000000066E-2</v>
      </c>
      <c r="M346" s="132">
        <f t="shared" si="11"/>
        <v>5.8871710863110807E-3</v>
      </c>
    </row>
    <row r="347" spans="1:13" x14ac:dyDescent="0.2">
      <c r="A347" s="123" t="s">
        <v>1006</v>
      </c>
      <c r="B347" s="124" t="str">
        <f>VLOOKUP($A347,DRG!$A$8:$Z$771,2,FALSE)</f>
        <v>Acute Myocardial Infarction, Expired W MCC</v>
      </c>
      <c r="C347" s="159">
        <f>VLOOKUP($A347,DRG!$A$8:$Z$771,9,FALSE)</f>
        <v>18</v>
      </c>
      <c r="D347" s="157">
        <f>VLOOKUP($A347,DRG!$A$8:$Z$771,10,FALSE)</f>
        <v>29590.03</v>
      </c>
      <c r="E347" s="157">
        <f>VLOOKUP($A347,DRG!$A$8:$Z$771,11,FALSE)</f>
        <v>15375.7</v>
      </c>
      <c r="F347" s="161">
        <f>VLOOKUP($A347,DRG!$A$8:$Z$771,12,FALSE)</f>
        <v>3.22</v>
      </c>
      <c r="G347" s="218" t="str">
        <f>VLOOKUP($A347,DRG!$A$8:$Z$771,18,FALSE)</f>
        <v>A</v>
      </c>
      <c r="H347" s="274"/>
      <c r="I347" s="220" t="str">
        <f>VLOOKUP($A347,DRG!$A$8:$Z$771,20,FALSE)</f>
        <v>A</v>
      </c>
      <c r="J347" s="163">
        <f>VLOOKUP($A347,DRG!$A$8:$Z$771,21,FALSE)</f>
        <v>2.3694000000000002</v>
      </c>
      <c r="K347" s="360">
        <f>VLOOKUP($A347,DRG!$A$8:$Z$771,22,FALSE)</f>
        <v>1.9630000000000001</v>
      </c>
      <c r="L347" s="135">
        <f t="shared" si="10"/>
        <v>-0.40640000000000009</v>
      </c>
      <c r="M347" s="133">
        <f t="shared" si="11"/>
        <v>-0.17152021608846124</v>
      </c>
    </row>
    <row r="348" spans="1:13" x14ac:dyDescent="0.2">
      <c r="A348" s="122" t="s">
        <v>1286</v>
      </c>
      <c r="B348" s="53" t="str">
        <f>VLOOKUP($A348,DRG!$A$8:$Z$771,2,FALSE)</f>
        <v>Alcohol/Drug Abuse or Dependence W/O Rehabilitation Therapy W MCC</v>
      </c>
      <c r="C348" s="158">
        <f>VLOOKUP($A348,DRG!$A$8:$Z$771,9,FALSE)</f>
        <v>108</v>
      </c>
      <c r="D348" s="156">
        <f>VLOOKUP($A348,DRG!$A$8:$Z$771,10,FALSE)</f>
        <v>29493.78</v>
      </c>
      <c r="E348" s="156">
        <f>VLOOKUP($A348,DRG!$A$8:$Z$771,11,FALSE)</f>
        <v>20305.84</v>
      </c>
      <c r="F348" s="160">
        <f>VLOOKUP($A348,DRG!$A$8:$Z$771,12,FALSE)</f>
        <v>7.03</v>
      </c>
      <c r="G348" s="217" t="str">
        <f>VLOOKUP($A348,DRG!$A$8:$Z$771,18,FALSE)</f>
        <v>A</v>
      </c>
      <c r="H348" s="274"/>
      <c r="I348" s="219" t="str">
        <f>VLOOKUP($A348,DRG!$A$8:$Z$771,20,FALSE)</f>
        <v>A</v>
      </c>
      <c r="J348" s="162">
        <f>VLOOKUP($A348,DRG!$A$8:$Z$771,21,FALSE)</f>
        <v>1.4222999999999999</v>
      </c>
      <c r="K348" s="359">
        <f>VLOOKUP($A348,DRG!$A$8:$Z$771,22,FALSE)</f>
        <v>1.9563999999999999</v>
      </c>
      <c r="L348" s="134">
        <f t="shared" si="10"/>
        <v>0.53410000000000002</v>
      </c>
      <c r="M348" s="132">
        <f t="shared" si="11"/>
        <v>0.37551852633059135</v>
      </c>
    </row>
    <row r="349" spans="1:13" x14ac:dyDescent="0.2">
      <c r="A349" s="122" t="s">
        <v>542</v>
      </c>
      <c r="B349" s="53" t="str">
        <f>VLOOKUP($A349,DRG!$A$8:$Z$771,2,FALSE)</f>
        <v>O.R. Procedures for Obesity W/O CC/MCC</v>
      </c>
      <c r="C349" s="158">
        <f>VLOOKUP($A349,DRG!$A$8:$Z$771,9,FALSE)</f>
        <v>96</v>
      </c>
      <c r="D349" s="156">
        <f>VLOOKUP($A349,DRG!$A$8:$Z$771,10,FALSE)</f>
        <v>29409.55</v>
      </c>
      <c r="E349" s="156">
        <f>VLOOKUP($A349,DRG!$A$8:$Z$771,11,FALSE)</f>
        <v>5397.31</v>
      </c>
      <c r="F349" s="160">
        <f>VLOOKUP($A349,DRG!$A$8:$Z$771,12,FALSE)</f>
        <v>3.42</v>
      </c>
      <c r="G349" s="217" t="str">
        <f>VLOOKUP($A349,DRG!$A$8:$Z$771,18,FALSE)</f>
        <v>A</v>
      </c>
      <c r="H349" s="274"/>
      <c r="I349" s="219" t="str">
        <f>VLOOKUP($A349,DRG!$A$8:$Z$771,20,FALSE)</f>
        <v>A</v>
      </c>
      <c r="J349" s="162">
        <f>VLOOKUP($A349,DRG!$A$8:$Z$771,21,FALSE)</f>
        <v>2.2302</v>
      </c>
      <c r="K349" s="359">
        <f>VLOOKUP($A349,DRG!$A$8:$Z$771,22,FALSE)</f>
        <v>1.9508000000000001</v>
      </c>
      <c r="L349" s="134">
        <f t="shared" si="10"/>
        <v>-0.27939999999999987</v>
      </c>
      <c r="M349" s="132">
        <f t="shared" si="11"/>
        <v>-0.12528024392431167</v>
      </c>
    </row>
    <row r="350" spans="1:13" x14ac:dyDescent="0.2">
      <c r="A350" s="122" t="s">
        <v>1447</v>
      </c>
      <c r="B350" s="53" t="str">
        <f>VLOOKUP($A350,DRG!$A$8:$Z$771,2,FALSE)</f>
        <v>Fractures of Hip &amp; Pelvis W MCC</v>
      </c>
      <c r="C350" s="158">
        <f>VLOOKUP($A350,DRG!$A$8:$Z$771,9,FALSE)</f>
        <v>6</v>
      </c>
      <c r="D350" s="156">
        <f>VLOOKUP($A350,DRG!$A$8:$Z$771,10,FALSE)</f>
        <v>31886.37</v>
      </c>
      <c r="E350" s="156">
        <f>VLOOKUP($A350,DRG!$A$8:$Z$771,11,FALSE)</f>
        <v>19952.27</v>
      </c>
      <c r="F350" s="160">
        <f>VLOOKUP($A350,DRG!$A$8:$Z$771,12,FALSE)</f>
        <v>5.0999999999999996</v>
      </c>
      <c r="G350" s="217" t="str">
        <f>VLOOKUP($A350,DRG!$A$8:$Z$771,18,FALSE)</f>
        <v>M</v>
      </c>
      <c r="H350" s="274"/>
      <c r="I350" s="219" t="str">
        <f>VLOOKUP($A350,DRG!$A$8:$Z$771,20,FALSE)</f>
        <v>A</v>
      </c>
      <c r="J350" s="162">
        <f>VLOOKUP($A350,DRG!$A$8:$Z$771,21,FALSE)</f>
        <v>1.3624000000000001</v>
      </c>
      <c r="K350" s="359">
        <f>VLOOKUP($A350,DRG!$A$8:$Z$771,22,FALSE)</f>
        <v>1.9406000000000001</v>
      </c>
      <c r="L350" s="134">
        <f t="shared" si="10"/>
        <v>0.57820000000000005</v>
      </c>
      <c r="M350" s="132">
        <f t="shared" si="11"/>
        <v>0.4243981209630065</v>
      </c>
    </row>
    <row r="351" spans="1:13" x14ac:dyDescent="0.2">
      <c r="A351" s="122" t="s">
        <v>2323</v>
      </c>
      <c r="B351" s="53" t="str">
        <f>VLOOKUP($A351,DRG!$A$8:$Z$771,2,FALSE)</f>
        <v>Back &amp; Neck Proc Exc Spinal Fusion W CC</v>
      </c>
      <c r="C351" s="158">
        <f>VLOOKUP($A351,DRG!$A$8:$Z$771,9,FALSE)</f>
        <v>75</v>
      </c>
      <c r="D351" s="156">
        <f>VLOOKUP($A351,DRG!$A$8:$Z$771,10,FALSE)</f>
        <v>29235.59</v>
      </c>
      <c r="E351" s="156">
        <f>VLOOKUP($A351,DRG!$A$8:$Z$771,11,FALSE)</f>
        <v>21727.34</v>
      </c>
      <c r="F351" s="160">
        <f>VLOOKUP($A351,DRG!$A$8:$Z$771,12,FALSE)</f>
        <v>4.53</v>
      </c>
      <c r="G351" s="217" t="str">
        <f>VLOOKUP($A351,DRG!$A$8:$Z$771,18,FALSE)</f>
        <v>A</v>
      </c>
      <c r="H351" s="274"/>
      <c r="I351" s="219" t="str">
        <f>VLOOKUP($A351,DRG!$A$8:$Z$771,20,FALSE)</f>
        <v>A</v>
      </c>
      <c r="J351" s="162">
        <f>VLOOKUP($A351,DRG!$A$8:$Z$771,21,FALSE)</f>
        <v>1.6455</v>
      </c>
      <c r="K351" s="359">
        <f>VLOOKUP($A351,DRG!$A$8:$Z$771,22,FALSE)</f>
        <v>1.9394</v>
      </c>
      <c r="L351" s="134">
        <f t="shared" si="10"/>
        <v>0.29390000000000005</v>
      </c>
      <c r="M351" s="132">
        <f t="shared" si="11"/>
        <v>0.17860832573685814</v>
      </c>
    </row>
    <row r="352" spans="1:13" x14ac:dyDescent="0.2">
      <c r="A352" s="123" t="s">
        <v>1316</v>
      </c>
      <c r="B352" s="124" t="str">
        <f>VLOOKUP($A352,DRG!$A$8:$Z$771,2,FALSE)</f>
        <v>Non-Extensive Burns</v>
      </c>
      <c r="C352" s="159">
        <f>VLOOKUP($A352,DRG!$A$8:$Z$771,9,FALSE)</f>
        <v>39</v>
      </c>
      <c r="D352" s="157">
        <f>VLOOKUP($A352,DRG!$A$8:$Z$771,10,FALSE)</f>
        <v>29134.51</v>
      </c>
      <c r="E352" s="157">
        <f>VLOOKUP($A352,DRG!$A$8:$Z$771,11,FALSE)</f>
        <v>26494.14</v>
      </c>
      <c r="F352" s="161">
        <f>VLOOKUP($A352,DRG!$A$8:$Z$771,12,FALSE)</f>
        <v>4.54</v>
      </c>
      <c r="G352" s="218" t="str">
        <f>VLOOKUP($A352,DRG!$A$8:$Z$771,18,FALSE)</f>
        <v>A</v>
      </c>
      <c r="H352" s="274"/>
      <c r="I352" s="220" t="str">
        <f>VLOOKUP($A352,DRG!$A$8:$Z$771,20,FALSE)</f>
        <v>A</v>
      </c>
      <c r="J352" s="163">
        <f>VLOOKUP($A352,DRG!$A$8:$Z$771,21,FALSE)</f>
        <v>1.0344</v>
      </c>
      <c r="K352" s="360">
        <f>VLOOKUP($A352,DRG!$A$8:$Z$771,22,FALSE)</f>
        <v>1.9326000000000001</v>
      </c>
      <c r="L352" s="135">
        <f t="shared" si="10"/>
        <v>0.89820000000000011</v>
      </c>
      <c r="M352" s="133">
        <f t="shared" si="11"/>
        <v>0.86832946635730868</v>
      </c>
    </row>
    <row r="353" spans="1:13" x14ac:dyDescent="0.2">
      <c r="A353" s="122" t="s">
        <v>1160</v>
      </c>
      <c r="B353" s="53" t="str">
        <f>VLOOKUP($A353,DRG!$A$8:$Z$771,2,FALSE)</f>
        <v>Major Gastrointestinal Disorders &amp; Peritoneal Infections W MCC</v>
      </c>
      <c r="C353" s="158">
        <f>VLOOKUP($A353,DRG!$A$8:$Z$771,9,FALSE)</f>
        <v>65</v>
      </c>
      <c r="D353" s="156">
        <f>VLOOKUP($A353,DRG!$A$8:$Z$771,10,FALSE)</f>
        <v>29099.31</v>
      </c>
      <c r="E353" s="156">
        <f>VLOOKUP($A353,DRG!$A$8:$Z$771,11,FALSE)</f>
        <v>18491.349999999999</v>
      </c>
      <c r="F353" s="160">
        <f>VLOOKUP($A353,DRG!$A$8:$Z$771,12,FALSE)</f>
        <v>8.14</v>
      </c>
      <c r="G353" s="217" t="str">
        <f>VLOOKUP($A353,DRG!$A$8:$Z$771,18,FALSE)</f>
        <v>A</v>
      </c>
      <c r="H353" s="274"/>
      <c r="I353" s="219" t="str">
        <f>VLOOKUP($A353,DRG!$A$8:$Z$771,20,FALSE)</f>
        <v>A</v>
      </c>
      <c r="J353" s="162">
        <f>VLOOKUP($A353,DRG!$A$8:$Z$771,21,FALSE)</f>
        <v>1.7668999999999999</v>
      </c>
      <c r="K353" s="359">
        <f>VLOOKUP($A353,DRG!$A$8:$Z$771,22,FALSE)</f>
        <v>1.9302999999999999</v>
      </c>
      <c r="L353" s="134">
        <f t="shared" si="10"/>
        <v>0.16339999999999999</v>
      </c>
      <c r="M353" s="132">
        <f t="shared" si="11"/>
        <v>9.2478351915784712E-2</v>
      </c>
    </row>
    <row r="354" spans="1:13" x14ac:dyDescent="0.2">
      <c r="A354" s="122" t="s">
        <v>744</v>
      </c>
      <c r="B354" s="53" t="str">
        <f>VLOOKUP($A354,DRG!$A$8:$Z$771,2,FALSE)</f>
        <v>Other Disorders of the Eye W MCC</v>
      </c>
      <c r="C354" s="158">
        <f>VLOOKUP($A354,DRG!$A$8:$Z$771,9,FALSE)</f>
        <v>8</v>
      </c>
      <c r="D354" s="156">
        <f>VLOOKUP($A354,DRG!$A$8:$Z$771,10,FALSE)</f>
        <v>23797.68</v>
      </c>
      <c r="E354" s="156">
        <f>VLOOKUP($A354,DRG!$A$8:$Z$771,11,FALSE)</f>
        <v>13626.75</v>
      </c>
      <c r="F354" s="160">
        <f>VLOOKUP($A354,DRG!$A$8:$Z$771,12,FALSE)</f>
        <v>5.0999999999999996</v>
      </c>
      <c r="G354" s="217" t="str">
        <f>VLOOKUP($A354,DRG!$A$8:$Z$771,18,FALSE)</f>
        <v>M</v>
      </c>
      <c r="H354" s="274"/>
      <c r="I354" s="219" t="str">
        <f>VLOOKUP($A354,DRG!$A$8:$Z$771,20,FALSE)</f>
        <v>M</v>
      </c>
      <c r="J354" s="162">
        <f>VLOOKUP($A354,DRG!$A$8:$Z$771,21,FALSE)</f>
        <v>1.7771999999999999</v>
      </c>
      <c r="K354" s="359">
        <f>VLOOKUP($A354,DRG!$A$8:$Z$771,22,FALSE)</f>
        <v>1.9293</v>
      </c>
      <c r="L354" s="134">
        <f t="shared" si="10"/>
        <v>0.15210000000000012</v>
      </c>
      <c r="M354" s="132">
        <f t="shared" si="11"/>
        <v>8.5584064821066924E-2</v>
      </c>
    </row>
    <row r="355" spans="1:13" x14ac:dyDescent="0.2">
      <c r="A355" s="122" t="s">
        <v>268</v>
      </c>
      <c r="B355" s="53" t="str">
        <f>VLOOKUP($A355,DRG!$A$8:$Z$771,2,FALSE)</f>
        <v>Cirrhosis &amp; Alcoholic Hepatitis W MCC</v>
      </c>
      <c r="C355" s="158">
        <f>VLOOKUP($A355,DRG!$A$8:$Z$771,9,FALSE)</f>
        <v>197</v>
      </c>
      <c r="D355" s="156">
        <f>VLOOKUP($A355,DRG!$A$8:$Z$771,10,FALSE)</f>
        <v>29365.360000000001</v>
      </c>
      <c r="E355" s="156">
        <f>VLOOKUP($A355,DRG!$A$8:$Z$771,11,FALSE)</f>
        <v>24510.54</v>
      </c>
      <c r="F355" s="160">
        <f>VLOOKUP($A355,DRG!$A$8:$Z$771,12,FALSE)</f>
        <v>6.89</v>
      </c>
      <c r="G355" s="217" t="str">
        <f>VLOOKUP($A355,DRG!$A$8:$Z$771,18,FALSE)</f>
        <v>A</v>
      </c>
      <c r="H355" s="274"/>
      <c r="I355" s="219" t="str">
        <f>VLOOKUP($A355,DRG!$A$8:$Z$771,20,FALSE)</f>
        <v>A</v>
      </c>
      <c r="J355" s="162">
        <f>VLOOKUP($A355,DRG!$A$8:$Z$771,21,FALSE)</f>
        <v>1.6503000000000001</v>
      </c>
      <c r="K355" s="359">
        <f>VLOOKUP($A355,DRG!$A$8:$Z$771,22,FALSE)</f>
        <v>1.929</v>
      </c>
      <c r="L355" s="134">
        <f t="shared" si="10"/>
        <v>0.27869999999999995</v>
      </c>
      <c r="M355" s="132">
        <f t="shared" si="11"/>
        <v>0.16887838574804576</v>
      </c>
    </row>
    <row r="356" spans="1:13" x14ac:dyDescent="0.2">
      <c r="A356" s="122" t="s">
        <v>500</v>
      </c>
      <c r="B356" s="53" t="str">
        <f>VLOOKUP($A356,DRG!$A$8:$Z$771,2,FALSE)</f>
        <v>Nontraumatic Stupor &amp; Coma W MCC</v>
      </c>
      <c r="C356" s="158">
        <f>VLOOKUP($A356,DRG!$A$8:$Z$771,9,FALSE)</f>
        <v>4</v>
      </c>
      <c r="D356" s="156">
        <f>VLOOKUP($A356,DRG!$A$8:$Z$771,10,FALSE)</f>
        <v>24605.95</v>
      </c>
      <c r="E356" s="156">
        <f>VLOOKUP($A356,DRG!$A$8:$Z$771,11,FALSE)</f>
        <v>12898.21</v>
      </c>
      <c r="F356" s="160">
        <f>VLOOKUP($A356,DRG!$A$8:$Z$771,12,FALSE)</f>
        <v>5.0999999999999996</v>
      </c>
      <c r="G356" s="217" t="str">
        <f>VLOOKUP($A356,DRG!$A$8:$Z$771,18,FALSE)</f>
        <v>M</v>
      </c>
      <c r="H356" s="274"/>
      <c r="I356" s="219" t="str">
        <f>VLOOKUP($A356,DRG!$A$8:$Z$771,20,FALSE)</f>
        <v>M</v>
      </c>
      <c r="J356" s="162">
        <f>VLOOKUP($A356,DRG!$A$8:$Z$771,21,FALSE)</f>
        <v>1.9883</v>
      </c>
      <c r="K356" s="359">
        <f>VLOOKUP($A356,DRG!$A$8:$Z$771,22,FALSE)</f>
        <v>1.9287000000000001</v>
      </c>
      <c r="L356" s="134">
        <f t="shared" si="10"/>
        <v>-5.9599999999999875E-2</v>
      </c>
      <c r="M356" s="132">
        <f t="shared" si="11"/>
        <v>-2.9975355831614887E-2</v>
      </c>
    </row>
    <row r="357" spans="1:13" x14ac:dyDescent="0.2">
      <c r="A357" s="123" t="s">
        <v>724</v>
      </c>
      <c r="B357" s="124" t="str">
        <f>VLOOKUP($A357,DRG!$A$8:$Z$771,2,FALSE)</f>
        <v>Orbital Procedures W/O CC/MCC</v>
      </c>
      <c r="C357" s="159">
        <f>VLOOKUP($A357,DRG!$A$8:$Z$771,9,FALSE)</f>
        <v>3</v>
      </c>
      <c r="D357" s="157">
        <f>VLOOKUP($A357,DRG!$A$8:$Z$771,10,FALSE)</f>
        <v>31122.5</v>
      </c>
      <c r="E357" s="157">
        <f>VLOOKUP($A357,DRG!$A$8:$Z$771,11,FALSE)</f>
        <v>10260.52</v>
      </c>
      <c r="F357" s="161">
        <f>VLOOKUP($A357,DRG!$A$8:$Z$771,12,FALSE)</f>
        <v>2.9</v>
      </c>
      <c r="G357" s="218" t="str">
        <f>VLOOKUP($A357,DRG!$A$8:$Z$771,18,FALSE)</f>
        <v>M</v>
      </c>
      <c r="H357" s="274"/>
      <c r="I357" s="220" t="str">
        <f>VLOOKUP($A357,DRG!$A$8:$Z$771,20,FALSE)</f>
        <v>M</v>
      </c>
      <c r="J357" s="163">
        <f>VLOOKUP($A357,DRG!$A$8:$Z$771,21,FALSE)</f>
        <v>1.7985</v>
      </c>
      <c r="K357" s="360">
        <f>VLOOKUP($A357,DRG!$A$8:$Z$771,22,FALSE)</f>
        <v>1.9184000000000001</v>
      </c>
      <c r="L357" s="135">
        <f t="shared" si="10"/>
        <v>0.11990000000000012</v>
      </c>
      <c r="M357" s="133">
        <f t="shared" si="11"/>
        <v>6.6666666666666735E-2</v>
      </c>
    </row>
    <row r="358" spans="1:13" x14ac:dyDescent="0.2">
      <c r="A358" s="122" t="s">
        <v>992</v>
      </c>
      <c r="B358" s="53" t="str">
        <f>VLOOKUP($A358,DRG!$A$8:$Z$771,2,FALSE)</f>
        <v>Other Skin, Subcut Tiss &amp; Breast Proc W CC</v>
      </c>
      <c r="C358" s="158">
        <f>VLOOKUP($A358,DRG!$A$8:$Z$771,9,FALSE)</f>
        <v>131</v>
      </c>
      <c r="D358" s="156">
        <f>VLOOKUP($A358,DRG!$A$8:$Z$771,10,FALSE)</f>
        <v>28908.01</v>
      </c>
      <c r="E358" s="156">
        <f>VLOOKUP($A358,DRG!$A$8:$Z$771,11,FALSE)</f>
        <v>17054.509999999998</v>
      </c>
      <c r="F358" s="160">
        <f>VLOOKUP($A358,DRG!$A$8:$Z$771,12,FALSE)</f>
        <v>5.88</v>
      </c>
      <c r="G358" s="217" t="str">
        <f>VLOOKUP($A358,DRG!$A$8:$Z$771,18,FALSE)</f>
        <v>A</v>
      </c>
      <c r="H358" s="274"/>
      <c r="I358" s="219" t="str">
        <f>VLOOKUP($A358,DRG!$A$8:$Z$771,20,FALSE)</f>
        <v>A</v>
      </c>
      <c r="J358" s="162">
        <f>VLOOKUP($A358,DRG!$A$8:$Z$771,21,FALSE)</f>
        <v>1.8615999999999999</v>
      </c>
      <c r="K358" s="359">
        <f>VLOOKUP($A358,DRG!$A$8:$Z$771,22,FALSE)</f>
        <v>1.9176</v>
      </c>
      <c r="L358" s="134">
        <f t="shared" si="10"/>
        <v>5.600000000000005E-2</v>
      </c>
      <c r="M358" s="132">
        <f t="shared" si="11"/>
        <v>3.0081650193382065E-2</v>
      </c>
    </row>
    <row r="359" spans="1:13" x14ac:dyDescent="0.2">
      <c r="A359" s="122" t="s">
        <v>1346</v>
      </c>
      <c r="B359" s="53" t="str">
        <f>VLOOKUP($A359,DRG!$A$8:$Z$771,2,FALSE)</f>
        <v>Prostatic O.R. Procedure Unrelated to Principal Diagnosis W/O CC/MCC</v>
      </c>
      <c r="C359" s="158">
        <f>VLOOKUP($A359,DRG!$A$8:$Z$771,9,FALSE)</f>
        <v>3</v>
      </c>
      <c r="D359" s="156">
        <f>VLOOKUP($A359,DRG!$A$8:$Z$771,10,FALSE)</f>
        <v>21006.720000000001</v>
      </c>
      <c r="E359" s="156">
        <f>VLOOKUP($A359,DRG!$A$8:$Z$771,11,FALSE)</f>
        <v>9031.92</v>
      </c>
      <c r="F359" s="160">
        <f>VLOOKUP($A359,DRG!$A$8:$Z$771,12,FALSE)</f>
        <v>3.4</v>
      </c>
      <c r="G359" s="217" t="str">
        <f>VLOOKUP($A359,DRG!$A$8:$Z$771,18,FALSE)</f>
        <v>M</v>
      </c>
      <c r="H359" s="274"/>
      <c r="I359" s="219" t="str">
        <f>VLOOKUP($A359,DRG!$A$8:$Z$771,20,FALSE)</f>
        <v>M</v>
      </c>
      <c r="J359" s="162">
        <f>VLOOKUP($A359,DRG!$A$8:$Z$771,21,FALSE)</f>
        <v>1.6251</v>
      </c>
      <c r="K359" s="359">
        <f>VLOOKUP($A359,DRG!$A$8:$Z$771,22,FALSE)</f>
        <v>1.9159999999999999</v>
      </c>
      <c r="L359" s="134">
        <f t="shared" si="10"/>
        <v>0.29089999999999994</v>
      </c>
      <c r="M359" s="132">
        <f t="shared" si="11"/>
        <v>0.17900436896190999</v>
      </c>
    </row>
    <row r="360" spans="1:13" x14ac:dyDescent="0.2">
      <c r="A360" s="122" t="s">
        <v>774</v>
      </c>
      <c r="B360" s="53" t="str">
        <f>VLOOKUP($A360,DRG!$A$8:$Z$771,2,FALSE)</f>
        <v>Salivary Gland Procedures</v>
      </c>
      <c r="C360" s="158">
        <f>VLOOKUP($A360,DRG!$A$8:$Z$771,9,FALSE)</f>
        <v>10</v>
      </c>
      <c r="D360" s="156">
        <f>VLOOKUP($A360,DRG!$A$8:$Z$771,10,FALSE)</f>
        <v>28808.16</v>
      </c>
      <c r="E360" s="156">
        <f>VLOOKUP($A360,DRG!$A$8:$Z$771,11,FALSE)</f>
        <v>6333.46</v>
      </c>
      <c r="F360" s="160">
        <f>VLOOKUP($A360,DRG!$A$8:$Z$771,12,FALSE)</f>
        <v>1.7</v>
      </c>
      <c r="G360" s="217" t="str">
        <f>VLOOKUP($A360,DRG!$A$8:$Z$771,18,FALSE)</f>
        <v>A</v>
      </c>
      <c r="H360" s="274"/>
      <c r="I360" s="219" t="str">
        <f>VLOOKUP($A360,DRG!$A$8:$Z$771,20,FALSE)</f>
        <v>M</v>
      </c>
      <c r="J360" s="162">
        <f>VLOOKUP($A360,DRG!$A$8:$Z$771,21,FALSE)</f>
        <v>1.5321</v>
      </c>
      <c r="K360" s="359">
        <f>VLOOKUP($A360,DRG!$A$8:$Z$771,22,FALSE)</f>
        <v>1.9111</v>
      </c>
      <c r="L360" s="134">
        <f t="shared" si="10"/>
        <v>0.379</v>
      </c>
      <c r="M360" s="132">
        <f t="shared" si="11"/>
        <v>0.2473728868872789</v>
      </c>
    </row>
    <row r="361" spans="1:13" x14ac:dyDescent="0.2">
      <c r="A361" s="122" t="s">
        <v>1172</v>
      </c>
      <c r="B361" s="53" t="str">
        <f>VLOOKUP($A361,DRG!$A$8:$Z$771,2,FALSE)</f>
        <v>G.I. Hemorrhage W MCC</v>
      </c>
      <c r="C361" s="158">
        <f>VLOOKUP($A361,DRG!$A$8:$Z$771,9,FALSE)</f>
        <v>164</v>
      </c>
      <c r="D361" s="156">
        <f>VLOOKUP($A361,DRG!$A$8:$Z$771,10,FALSE)</f>
        <v>28798.51</v>
      </c>
      <c r="E361" s="156">
        <f>VLOOKUP($A361,DRG!$A$8:$Z$771,11,FALSE)</f>
        <v>22369.87</v>
      </c>
      <c r="F361" s="160">
        <f>VLOOKUP($A361,DRG!$A$8:$Z$771,12,FALSE)</f>
        <v>5.97</v>
      </c>
      <c r="G361" s="217" t="str">
        <f>VLOOKUP($A361,DRG!$A$8:$Z$771,18,FALSE)</f>
        <v>A</v>
      </c>
      <c r="H361" s="274"/>
      <c r="I361" s="219" t="str">
        <f>VLOOKUP($A361,DRG!$A$8:$Z$771,20,FALSE)</f>
        <v>A</v>
      </c>
      <c r="J361" s="162">
        <f>VLOOKUP($A361,DRG!$A$8:$Z$771,21,FALSE)</f>
        <v>2.0943000000000001</v>
      </c>
      <c r="K361" s="359">
        <f>VLOOKUP($A361,DRG!$A$8:$Z$771,22,FALSE)</f>
        <v>1.9105000000000001</v>
      </c>
      <c r="L361" s="134">
        <f t="shared" si="10"/>
        <v>-0.18379999999999996</v>
      </c>
      <c r="M361" s="132">
        <f t="shared" si="11"/>
        <v>-8.7762020722914558E-2</v>
      </c>
    </row>
    <row r="362" spans="1:13" x14ac:dyDescent="0.2">
      <c r="A362" s="123" t="s">
        <v>285</v>
      </c>
      <c r="B362" s="124" t="str">
        <f>VLOOKUP($A362,DRG!$A$8:$Z$771,2,FALSE)</f>
        <v>Disorders of Liver Except Malig, Cirr, Alc Hepa W MCC</v>
      </c>
      <c r="C362" s="159">
        <f>VLOOKUP($A362,DRG!$A$8:$Z$771,9,FALSE)</f>
        <v>211</v>
      </c>
      <c r="D362" s="157">
        <f>VLOOKUP($A362,DRG!$A$8:$Z$771,10,FALSE)</f>
        <v>28792.81</v>
      </c>
      <c r="E362" s="157">
        <f>VLOOKUP($A362,DRG!$A$8:$Z$771,11,FALSE)</f>
        <v>20305.41</v>
      </c>
      <c r="F362" s="161">
        <f>VLOOKUP($A362,DRG!$A$8:$Z$771,12,FALSE)</f>
        <v>6.56</v>
      </c>
      <c r="G362" s="218" t="str">
        <f>VLOOKUP($A362,DRG!$A$8:$Z$771,18,FALSE)</f>
        <v>A</v>
      </c>
      <c r="H362" s="274"/>
      <c r="I362" s="220" t="str">
        <f>VLOOKUP($A362,DRG!$A$8:$Z$771,20,FALSE)</f>
        <v>A</v>
      </c>
      <c r="J362" s="163">
        <f>VLOOKUP($A362,DRG!$A$8:$Z$771,21,FALSE)</f>
        <v>1.9074</v>
      </c>
      <c r="K362" s="360">
        <f>VLOOKUP($A362,DRG!$A$8:$Z$771,22,FALSE)</f>
        <v>1.9100999999999999</v>
      </c>
      <c r="L362" s="135">
        <f t="shared" si="10"/>
        <v>2.6999999999999247E-3</v>
      </c>
      <c r="M362" s="133">
        <f t="shared" si="11"/>
        <v>1.4155394778231753E-3</v>
      </c>
    </row>
    <row r="363" spans="1:13" x14ac:dyDescent="0.2">
      <c r="A363" s="122" t="s">
        <v>371</v>
      </c>
      <c r="B363" s="53" t="str">
        <f>VLOOKUP($A363,DRG!$A$8:$Z$771,2,FALSE)</f>
        <v>Hip &amp; Femur Procedures Except Major Joint W/O CC/MCC</v>
      </c>
      <c r="C363" s="158">
        <f>VLOOKUP($A363,DRG!$A$8:$Z$771,9,FALSE)</f>
        <v>124</v>
      </c>
      <c r="D363" s="156">
        <f>VLOOKUP($A363,DRG!$A$8:$Z$771,10,FALSE)</f>
        <v>28621.06</v>
      </c>
      <c r="E363" s="156">
        <f>VLOOKUP($A363,DRG!$A$8:$Z$771,11,FALSE)</f>
        <v>11976.47</v>
      </c>
      <c r="F363" s="160">
        <f>VLOOKUP($A363,DRG!$A$8:$Z$771,12,FALSE)</f>
        <v>2.84</v>
      </c>
      <c r="G363" s="217" t="str">
        <f>VLOOKUP($A363,DRG!$A$8:$Z$771,18,FALSE)</f>
        <v>A</v>
      </c>
      <c r="H363" s="274"/>
      <c r="I363" s="219" t="str">
        <f>VLOOKUP($A363,DRG!$A$8:$Z$771,20,FALSE)</f>
        <v>A</v>
      </c>
      <c r="J363" s="162">
        <f>VLOOKUP($A363,DRG!$A$8:$Z$771,21,FALSE)</f>
        <v>1.7158</v>
      </c>
      <c r="K363" s="359">
        <f>VLOOKUP($A363,DRG!$A$8:$Z$771,22,FALSE)</f>
        <v>1.8985000000000001</v>
      </c>
      <c r="L363" s="134">
        <f t="shared" si="10"/>
        <v>0.18270000000000008</v>
      </c>
      <c r="M363" s="132">
        <f t="shared" si="11"/>
        <v>0.10648094183471273</v>
      </c>
    </row>
    <row r="364" spans="1:13" x14ac:dyDescent="0.2">
      <c r="A364" s="122" t="s">
        <v>15</v>
      </c>
      <c r="B364" s="53" t="str">
        <f>VLOOKUP($A364,DRG!$A$8:$Z$771,2,FALSE)</f>
        <v>Other O.R. Proc of the Blood &amp; Blood Forming Organs W CC</v>
      </c>
      <c r="C364" s="158">
        <f>VLOOKUP($A364,DRG!$A$8:$Z$771,9,FALSE)</f>
        <v>15</v>
      </c>
      <c r="D364" s="156">
        <f>VLOOKUP($A364,DRG!$A$8:$Z$771,10,FALSE)</f>
        <v>28618.98</v>
      </c>
      <c r="E364" s="156">
        <f>VLOOKUP($A364,DRG!$A$8:$Z$771,11,FALSE)</f>
        <v>9510.57</v>
      </c>
      <c r="F364" s="160">
        <f>VLOOKUP($A364,DRG!$A$8:$Z$771,12,FALSE)</f>
        <v>5.33</v>
      </c>
      <c r="G364" s="217" t="str">
        <f>VLOOKUP($A364,DRG!$A$8:$Z$771,18,FALSE)</f>
        <v>A</v>
      </c>
      <c r="H364" s="274"/>
      <c r="I364" s="219" t="str">
        <f>VLOOKUP($A364,DRG!$A$8:$Z$771,20,FALSE)</f>
        <v>M</v>
      </c>
      <c r="J364" s="162">
        <f>VLOOKUP($A364,DRG!$A$8:$Z$771,21,FALSE)</f>
        <v>2.8666999999999998</v>
      </c>
      <c r="K364" s="359">
        <f>VLOOKUP($A364,DRG!$A$8:$Z$771,22,FALSE)</f>
        <v>1.8985000000000001</v>
      </c>
      <c r="L364" s="134">
        <f t="shared" si="10"/>
        <v>-0.96819999999999973</v>
      </c>
      <c r="M364" s="132">
        <f t="shared" si="11"/>
        <v>-0.3377402588341995</v>
      </c>
    </row>
    <row r="365" spans="1:13" x14ac:dyDescent="0.2">
      <c r="A365" s="122" t="s">
        <v>768</v>
      </c>
      <c r="B365" s="53" t="str">
        <f>VLOOKUP($A365,DRG!$A$8:$Z$771,2,FALSE)</f>
        <v>Sinus &amp; Mastoid Procedures W/O CC/MCC</v>
      </c>
      <c r="C365" s="158">
        <f>VLOOKUP($A365,DRG!$A$8:$Z$771,9,FALSE)</f>
        <v>1</v>
      </c>
      <c r="D365" s="156">
        <f>VLOOKUP($A365,DRG!$A$8:$Z$771,10,FALSE)</f>
        <v>13166.45</v>
      </c>
      <c r="E365" s="156">
        <f>VLOOKUP($A365,DRG!$A$8:$Z$771,11,FALSE)</f>
        <v>0</v>
      </c>
      <c r="F365" s="160">
        <f>VLOOKUP($A365,DRG!$A$8:$Z$771,12,FALSE)</f>
        <v>2.6</v>
      </c>
      <c r="G365" s="217" t="str">
        <f>VLOOKUP($A365,DRG!$A$8:$Z$771,18,FALSE)</f>
        <v>M</v>
      </c>
      <c r="H365" s="274"/>
      <c r="I365" s="219" t="str">
        <f>VLOOKUP($A365,DRG!$A$8:$Z$771,20,FALSE)</f>
        <v>M</v>
      </c>
      <c r="J365" s="162">
        <f>VLOOKUP($A365,DRG!$A$8:$Z$771,21,FALSE)</f>
        <v>1.6337999999999999</v>
      </c>
      <c r="K365" s="359">
        <f>VLOOKUP($A365,DRG!$A$8:$Z$771,22,FALSE)</f>
        <v>1.8884000000000001</v>
      </c>
      <c r="L365" s="134">
        <f t="shared" si="10"/>
        <v>0.25460000000000016</v>
      </c>
      <c r="M365" s="132">
        <f t="shared" si="11"/>
        <v>0.15583302729832305</v>
      </c>
    </row>
    <row r="366" spans="1:13" x14ac:dyDescent="0.2">
      <c r="A366" s="122" t="s">
        <v>539</v>
      </c>
      <c r="B366" s="53" t="str">
        <f>VLOOKUP($A366,DRG!$A$8:$Z$771,2,FALSE)</f>
        <v>Amputat of Lower Limb for Endocrine, Nutrit &amp; Metabol Dis W/O CC/MCC</v>
      </c>
      <c r="C366" s="158">
        <f>VLOOKUP($A366,DRG!$A$8:$Z$771,9,FALSE)</f>
        <v>6</v>
      </c>
      <c r="D366" s="156">
        <f>VLOOKUP($A366,DRG!$A$8:$Z$771,10,FALSE)</f>
        <v>23595.43</v>
      </c>
      <c r="E366" s="156">
        <f>VLOOKUP($A366,DRG!$A$8:$Z$771,11,FALSE)</f>
        <v>9104</v>
      </c>
      <c r="F366" s="160">
        <f>VLOOKUP($A366,DRG!$A$8:$Z$771,12,FALSE)</f>
        <v>5</v>
      </c>
      <c r="G366" s="217" t="str">
        <f>VLOOKUP($A366,DRG!$A$8:$Z$771,18,FALSE)</f>
        <v>M</v>
      </c>
      <c r="H366" s="274"/>
      <c r="I366" s="219" t="str">
        <f>VLOOKUP($A366,DRG!$A$8:$Z$771,20,FALSE)</f>
        <v>MP</v>
      </c>
      <c r="J366" s="162">
        <f>VLOOKUP($A366,DRG!$A$8:$Z$771,21,FALSE)</f>
        <v>1.4003000000000001</v>
      </c>
      <c r="K366" s="359">
        <f>VLOOKUP($A366,DRG!$A$8:$Z$771,22,FALSE)</f>
        <v>1.8724000000000001</v>
      </c>
      <c r="L366" s="134">
        <f t="shared" si="10"/>
        <v>0.47209999999999996</v>
      </c>
      <c r="M366" s="132">
        <f t="shared" si="11"/>
        <v>0.33714204099121614</v>
      </c>
    </row>
    <row r="367" spans="1:13" x14ac:dyDescent="0.2">
      <c r="A367" s="123" t="s">
        <v>1306</v>
      </c>
      <c r="B367" s="124" t="str">
        <f>VLOOKUP($A367,DRG!$A$8:$Z$771,2,FALSE)</f>
        <v>Other Injury, Poisoning &amp; Toxic Effect Diag W MCC</v>
      </c>
      <c r="C367" s="159">
        <f>VLOOKUP($A367,DRG!$A$8:$Z$771,9,FALSE)</f>
        <v>17</v>
      </c>
      <c r="D367" s="157">
        <f>VLOOKUP($A367,DRG!$A$8:$Z$771,10,FALSE)</f>
        <v>28176.02</v>
      </c>
      <c r="E367" s="157">
        <f>VLOOKUP($A367,DRG!$A$8:$Z$771,11,FALSE)</f>
        <v>18983.240000000002</v>
      </c>
      <c r="F367" s="161">
        <f>VLOOKUP($A367,DRG!$A$8:$Z$771,12,FALSE)</f>
        <v>6</v>
      </c>
      <c r="G367" s="218" t="str">
        <f>VLOOKUP($A367,DRG!$A$8:$Z$771,18,FALSE)</f>
        <v>A</v>
      </c>
      <c r="H367" s="274"/>
      <c r="I367" s="220" t="str">
        <f>VLOOKUP($A367,DRG!$A$8:$Z$771,20,FALSE)</f>
        <v>A</v>
      </c>
      <c r="J367" s="163">
        <f>VLOOKUP($A367,DRG!$A$8:$Z$771,21,FALSE)</f>
        <v>1.8339000000000001</v>
      </c>
      <c r="K367" s="360">
        <f>VLOOKUP($A367,DRG!$A$8:$Z$771,22,FALSE)</f>
        <v>1.869</v>
      </c>
      <c r="L367" s="135">
        <f t="shared" si="10"/>
        <v>3.5099999999999909E-2</v>
      </c>
      <c r="M367" s="133">
        <f t="shared" si="11"/>
        <v>1.9139538688041826E-2</v>
      </c>
    </row>
    <row r="368" spans="1:13" x14ac:dyDescent="0.2">
      <c r="A368" s="122" t="s">
        <v>1109</v>
      </c>
      <c r="B368" s="53" t="str">
        <f>VLOOKUP($A368,DRG!$A$8:$Z$771,2,FALSE)</f>
        <v>Anal &amp; Stomal Procedures W MCC</v>
      </c>
      <c r="C368" s="158">
        <f>VLOOKUP($A368,DRG!$A$8:$Z$771,9,FALSE)</f>
        <v>11</v>
      </c>
      <c r="D368" s="156">
        <f>VLOOKUP($A368,DRG!$A$8:$Z$771,10,FALSE)</f>
        <v>27999.49</v>
      </c>
      <c r="E368" s="156">
        <f>VLOOKUP($A368,DRG!$A$8:$Z$771,11,FALSE)</f>
        <v>18035.09</v>
      </c>
      <c r="F368" s="160">
        <f>VLOOKUP($A368,DRG!$A$8:$Z$771,12,FALSE)</f>
        <v>6.82</v>
      </c>
      <c r="G368" s="217" t="str">
        <f>VLOOKUP($A368,DRG!$A$8:$Z$771,18,FALSE)</f>
        <v>A</v>
      </c>
      <c r="H368" s="274"/>
      <c r="I368" s="219" t="str">
        <f>VLOOKUP($A368,DRG!$A$8:$Z$771,20,FALSE)</f>
        <v>M</v>
      </c>
      <c r="J368" s="162">
        <f>VLOOKUP($A368,DRG!$A$8:$Z$771,21,FALSE)</f>
        <v>4.0770999999999997</v>
      </c>
      <c r="K368" s="359">
        <f>VLOOKUP($A368,DRG!$A$8:$Z$771,22,FALSE)</f>
        <v>1.8573999999999999</v>
      </c>
      <c r="L368" s="134">
        <f t="shared" si="10"/>
        <v>-2.2196999999999996</v>
      </c>
      <c r="M368" s="132">
        <f t="shared" si="11"/>
        <v>-0.5444310907262514</v>
      </c>
    </row>
    <row r="369" spans="1:13" x14ac:dyDescent="0.2">
      <c r="A369" s="122" t="s">
        <v>234</v>
      </c>
      <c r="B369" s="53" t="str">
        <f>VLOOKUP($A369,DRG!$A$8:$Z$771,2,FALSE)</f>
        <v>Cholecystectomy Except by Laparoscope W/O C.D.E. W CC</v>
      </c>
      <c r="C369" s="158">
        <f>VLOOKUP($A369,DRG!$A$8:$Z$771,9,FALSE)</f>
        <v>21</v>
      </c>
      <c r="D369" s="156">
        <f>VLOOKUP($A369,DRG!$A$8:$Z$771,10,FALSE)</f>
        <v>27832.77</v>
      </c>
      <c r="E369" s="156">
        <f>VLOOKUP($A369,DRG!$A$8:$Z$771,11,FALSE)</f>
        <v>12207.32</v>
      </c>
      <c r="F369" s="160">
        <f>VLOOKUP($A369,DRG!$A$8:$Z$771,12,FALSE)</f>
        <v>4.62</v>
      </c>
      <c r="G369" s="217" t="str">
        <f>VLOOKUP($A369,DRG!$A$8:$Z$771,18,FALSE)</f>
        <v>A</v>
      </c>
      <c r="H369" s="274"/>
      <c r="I369" s="219" t="str">
        <f>VLOOKUP($A369,DRG!$A$8:$Z$771,20,FALSE)</f>
        <v>A</v>
      </c>
      <c r="J369" s="162">
        <f>VLOOKUP($A369,DRG!$A$8:$Z$771,21,FALSE)</f>
        <v>1.7324999999999999</v>
      </c>
      <c r="K369" s="359">
        <f>VLOOKUP($A369,DRG!$A$8:$Z$771,22,FALSE)</f>
        <v>1.8464</v>
      </c>
      <c r="L369" s="134">
        <f t="shared" si="10"/>
        <v>0.11390000000000011</v>
      </c>
      <c r="M369" s="132">
        <f t="shared" si="11"/>
        <v>6.5743145743145812E-2</v>
      </c>
    </row>
    <row r="370" spans="1:13" x14ac:dyDescent="0.2">
      <c r="A370" s="122" t="s">
        <v>1248</v>
      </c>
      <c r="B370" s="53" t="str">
        <f>VLOOKUP($A370,DRG!$A$8:$Z$771,2,FALSE)</f>
        <v>Lymphoma &amp; Non-Acute Leukemia W CC</v>
      </c>
      <c r="C370" s="158">
        <f>VLOOKUP($A370,DRG!$A$8:$Z$771,9,FALSE)</f>
        <v>27</v>
      </c>
      <c r="D370" s="156">
        <f>VLOOKUP($A370,DRG!$A$8:$Z$771,10,FALSE)</f>
        <v>27754.51</v>
      </c>
      <c r="E370" s="156">
        <f>VLOOKUP($A370,DRG!$A$8:$Z$771,11,FALSE)</f>
        <v>16232.3</v>
      </c>
      <c r="F370" s="160">
        <f>VLOOKUP($A370,DRG!$A$8:$Z$771,12,FALSE)</f>
        <v>6.78</v>
      </c>
      <c r="G370" s="217" t="str">
        <f>VLOOKUP($A370,DRG!$A$8:$Z$771,18,FALSE)</f>
        <v>A</v>
      </c>
      <c r="H370" s="274"/>
      <c r="I370" s="219" t="str">
        <f>VLOOKUP($A370,DRG!$A$8:$Z$771,20,FALSE)</f>
        <v>AP</v>
      </c>
      <c r="J370" s="162">
        <f>VLOOKUP($A370,DRG!$A$8:$Z$771,21,FALSE)</f>
        <v>1.6628000000000001</v>
      </c>
      <c r="K370" s="359">
        <f>VLOOKUP($A370,DRG!$A$8:$Z$771,22,FALSE)</f>
        <v>1.8411</v>
      </c>
      <c r="L370" s="134">
        <f t="shared" si="10"/>
        <v>0.1782999999999999</v>
      </c>
      <c r="M370" s="132">
        <f t="shared" si="11"/>
        <v>0.10722877074813561</v>
      </c>
    </row>
    <row r="371" spans="1:13" x14ac:dyDescent="0.2">
      <c r="A371" s="122" t="s">
        <v>605</v>
      </c>
      <c r="B371" s="53" t="str">
        <f>VLOOKUP($A371,DRG!$A$8:$Z$771,2,FALSE)</f>
        <v>Carotid Artery Stent Procedure W/O CC/MCC</v>
      </c>
      <c r="C371" s="158">
        <f>VLOOKUP($A371,DRG!$A$8:$Z$771,9,FALSE)</f>
        <v>12</v>
      </c>
      <c r="D371" s="156">
        <f>VLOOKUP($A371,DRG!$A$8:$Z$771,10,FALSE)</f>
        <v>27679.91</v>
      </c>
      <c r="E371" s="156">
        <f>VLOOKUP($A371,DRG!$A$8:$Z$771,11,FALSE)</f>
        <v>9745.36</v>
      </c>
      <c r="F371" s="160">
        <f>VLOOKUP($A371,DRG!$A$8:$Z$771,12,FALSE)</f>
        <v>1.67</v>
      </c>
      <c r="G371" s="217" t="str">
        <f>VLOOKUP($A371,DRG!$A$8:$Z$771,18,FALSE)</f>
        <v>A</v>
      </c>
      <c r="H371" s="274"/>
      <c r="I371" s="219" t="str">
        <f>VLOOKUP($A371,DRG!$A$8:$Z$771,20,FALSE)</f>
        <v>A</v>
      </c>
      <c r="J371" s="162">
        <f>VLOOKUP($A371,DRG!$A$8:$Z$771,21,FALSE)</f>
        <v>1.8145</v>
      </c>
      <c r="K371" s="359">
        <f>VLOOKUP($A371,DRG!$A$8:$Z$771,22,FALSE)</f>
        <v>1.8363</v>
      </c>
      <c r="L371" s="134">
        <f t="shared" si="10"/>
        <v>2.1800000000000042E-2</v>
      </c>
      <c r="M371" s="132">
        <f t="shared" si="11"/>
        <v>1.2014329016257945E-2</v>
      </c>
    </row>
    <row r="372" spans="1:13" x14ac:dyDescent="0.2">
      <c r="A372" s="123" t="s">
        <v>1263</v>
      </c>
      <c r="B372" s="124" t="str">
        <f>VLOOKUP($A372,DRG!$A$8:$Z$771,2,FALSE)</f>
        <v>Postoperative &amp; Post-Traumatic Infections W MCC</v>
      </c>
      <c r="C372" s="159">
        <f>VLOOKUP($A372,DRG!$A$8:$Z$771,9,FALSE)</f>
        <v>71</v>
      </c>
      <c r="D372" s="157">
        <f>VLOOKUP($A372,DRG!$A$8:$Z$771,10,FALSE)</f>
        <v>27571.17</v>
      </c>
      <c r="E372" s="157">
        <f>VLOOKUP($A372,DRG!$A$8:$Z$771,11,FALSE)</f>
        <v>21283.81</v>
      </c>
      <c r="F372" s="161">
        <f>VLOOKUP($A372,DRG!$A$8:$Z$771,12,FALSE)</f>
        <v>7.39</v>
      </c>
      <c r="G372" s="218" t="str">
        <f>VLOOKUP($A372,DRG!$A$8:$Z$771,18,FALSE)</f>
        <v>A</v>
      </c>
      <c r="H372" s="274"/>
      <c r="I372" s="220" t="str">
        <f>VLOOKUP($A372,DRG!$A$8:$Z$771,20,FALSE)</f>
        <v>A</v>
      </c>
      <c r="J372" s="163">
        <f>VLOOKUP($A372,DRG!$A$8:$Z$771,21,FALSE)</f>
        <v>1.9298999999999999</v>
      </c>
      <c r="K372" s="360">
        <f>VLOOKUP($A372,DRG!$A$8:$Z$771,22,FALSE)</f>
        <v>1.8289</v>
      </c>
      <c r="L372" s="135">
        <f t="shared" si="10"/>
        <v>-0.10099999999999998</v>
      </c>
      <c r="M372" s="133">
        <f t="shared" si="11"/>
        <v>-5.2334317840302597E-2</v>
      </c>
    </row>
    <row r="373" spans="1:13" x14ac:dyDescent="0.2">
      <c r="A373" s="122" t="s">
        <v>190</v>
      </c>
      <c r="B373" s="53" t="str">
        <f>VLOOKUP($A373,DRG!$A$8:$Z$771,2,FALSE)</f>
        <v>Other Digestive System Diagnoses W MCC</v>
      </c>
      <c r="C373" s="158">
        <f>VLOOKUP($A373,DRG!$A$8:$Z$771,9,FALSE)</f>
        <v>60</v>
      </c>
      <c r="D373" s="156">
        <f>VLOOKUP($A373,DRG!$A$8:$Z$771,10,FALSE)</f>
        <v>28726.42</v>
      </c>
      <c r="E373" s="156">
        <f>VLOOKUP($A373,DRG!$A$8:$Z$771,11,FALSE)</f>
        <v>27734.58</v>
      </c>
      <c r="F373" s="160">
        <f>VLOOKUP($A373,DRG!$A$8:$Z$771,12,FALSE)</f>
        <v>6.65</v>
      </c>
      <c r="G373" s="217" t="str">
        <f>VLOOKUP($A373,DRG!$A$8:$Z$771,18,FALSE)</f>
        <v>A</v>
      </c>
      <c r="H373" s="274"/>
      <c r="I373" s="219" t="str">
        <f>VLOOKUP($A373,DRG!$A$8:$Z$771,20,FALSE)</f>
        <v>A</v>
      </c>
      <c r="J373" s="162">
        <f>VLOOKUP($A373,DRG!$A$8:$Z$771,21,FALSE)</f>
        <v>1.8605</v>
      </c>
      <c r="K373" s="359">
        <f>VLOOKUP($A373,DRG!$A$8:$Z$771,22,FALSE)</f>
        <v>1.8248</v>
      </c>
      <c r="L373" s="134">
        <f t="shared" si="10"/>
        <v>-3.5700000000000065E-2</v>
      </c>
      <c r="M373" s="132">
        <f t="shared" si="11"/>
        <v>-1.9188390217683454E-2</v>
      </c>
    </row>
    <row r="374" spans="1:13" x14ac:dyDescent="0.2">
      <c r="A374" s="122" t="s">
        <v>1238</v>
      </c>
      <c r="B374" s="53" t="str">
        <f>VLOOKUP($A374,DRG!$A$8:$Z$771,2,FALSE)</f>
        <v>Myeloprolif Disord or Poorly Diff Neopl W Maj O.R. Proc W/O CC/MCC</v>
      </c>
      <c r="C374" s="158">
        <f>VLOOKUP($A374,DRG!$A$8:$Z$771,9,FALSE)</f>
        <v>6</v>
      </c>
      <c r="D374" s="156">
        <f>VLOOKUP($A374,DRG!$A$8:$Z$771,10,FALSE)</f>
        <v>26882.89</v>
      </c>
      <c r="E374" s="156">
        <f>VLOOKUP($A374,DRG!$A$8:$Z$771,11,FALSE)</f>
        <v>10612.15</v>
      </c>
      <c r="F374" s="160">
        <f>VLOOKUP($A374,DRG!$A$8:$Z$771,12,FALSE)</f>
        <v>3.5</v>
      </c>
      <c r="G374" s="217" t="str">
        <f>VLOOKUP($A374,DRG!$A$8:$Z$771,18,FALSE)</f>
        <v>MO</v>
      </c>
      <c r="H374" s="274"/>
      <c r="I374" s="219" t="str">
        <f>VLOOKUP($A374,DRG!$A$8:$Z$771,20,FALSE)</f>
        <v>M</v>
      </c>
      <c r="J374" s="162">
        <f>VLOOKUP($A374,DRG!$A$8:$Z$771,21,FALSE)</f>
        <v>2.3818999999999999</v>
      </c>
      <c r="K374" s="359">
        <f>VLOOKUP($A374,DRG!$A$8:$Z$771,22,FALSE)</f>
        <v>1.8248</v>
      </c>
      <c r="L374" s="134">
        <f t="shared" si="10"/>
        <v>-0.55709999999999993</v>
      </c>
      <c r="M374" s="132">
        <f t="shared" si="11"/>
        <v>-0.23388891221293923</v>
      </c>
    </row>
    <row r="375" spans="1:13" x14ac:dyDescent="0.2">
      <c r="A375" s="122" t="s">
        <v>280</v>
      </c>
      <c r="B375" s="53" t="str">
        <f>VLOOKUP($A375,DRG!$A$8:$Z$771,2,FALSE)</f>
        <v>Disorders of Pancreas Except Malignancy W MCC</v>
      </c>
      <c r="C375" s="158">
        <f>VLOOKUP($A375,DRG!$A$8:$Z$771,9,FALSE)</f>
        <v>124</v>
      </c>
      <c r="D375" s="156">
        <f>VLOOKUP($A375,DRG!$A$8:$Z$771,10,FALSE)</f>
        <v>27568.69</v>
      </c>
      <c r="E375" s="156">
        <f>VLOOKUP($A375,DRG!$A$8:$Z$771,11,FALSE)</f>
        <v>21073.64</v>
      </c>
      <c r="F375" s="160">
        <f>VLOOKUP($A375,DRG!$A$8:$Z$771,12,FALSE)</f>
        <v>6.75</v>
      </c>
      <c r="G375" s="217" t="str">
        <f>VLOOKUP($A375,DRG!$A$8:$Z$771,18,FALSE)</f>
        <v>A</v>
      </c>
      <c r="H375" s="274"/>
      <c r="I375" s="219" t="str">
        <f>VLOOKUP($A375,DRG!$A$8:$Z$771,20,FALSE)</f>
        <v>A</v>
      </c>
      <c r="J375" s="162">
        <f>VLOOKUP($A375,DRG!$A$8:$Z$771,21,FALSE)</f>
        <v>2.0733999999999999</v>
      </c>
      <c r="K375" s="359">
        <f>VLOOKUP($A375,DRG!$A$8:$Z$771,22,FALSE)</f>
        <v>1.8194999999999999</v>
      </c>
      <c r="L375" s="134">
        <f t="shared" si="10"/>
        <v>-0.25390000000000001</v>
      </c>
      <c r="M375" s="132">
        <f t="shared" si="11"/>
        <v>-0.12245586958618696</v>
      </c>
    </row>
    <row r="376" spans="1:13" x14ac:dyDescent="0.2">
      <c r="A376" s="122" t="s">
        <v>599</v>
      </c>
      <c r="B376" s="53" t="str">
        <f>VLOOKUP($A376,DRG!$A$8:$Z$771,2,FALSE)</f>
        <v>Ventricular Shunt Procedures W/O CC/MCC</v>
      </c>
      <c r="C376" s="158">
        <f>VLOOKUP($A376,DRG!$A$8:$Z$771,9,FALSE)</f>
        <v>18</v>
      </c>
      <c r="D376" s="156">
        <f>VLOOKUP($A376,DRG!$A$8:$Z$771,10,FALSE)</f>
        <v>27324</v>
      </c>
      <c r="E376" s="156">
        <f>VLOOKUP($A376,DRG!$A$8:$Z$771,11,FALSE)</f>
        <v>8861.5</v>
      </c>
      <c r="F376" s="160">
        <f>VLOOKUP($A376,DRG!$A$8:$Z$771,12,FALSE)</f>
        <v>2.17</v>
      </c>
      <c r="G376" s="217" t="str">
        <f>VLOOKUP($A376,DRG!$A$8:$Z$771,18,FALSE)</f>
        <v>A</v>
      </c>
      <c r="H376" s="274"/>
      <c r="I376" s="219" t="str">
        <f>VLOOKUP($A376,DRG!$A$8:$Z$771,20,FALSE)</f>
        <v>A</v>
      </c>
      <c r="J376" s="162">
        <f>VLOOKUP($A376,DRG!$A$8:$Z$771,21,FALSE)</f>
        <v>1.5885</v>
      </c>
      <c r="K376" s="359">
        <f>VLOOKUP($A376,DRG!$A$8:$Z$771,22,FALSE)</f>
        <v>1.8126</v>
      </c>
      <c r="L376" s="134">
        <f t="shared" si="10"/>
        <v>0.22409999999999997</v>
      </c>
      <c r="M376" s="132">
        <f t="shared" si="11"/>
        <v>0.14107648725212463</v>
      </c>
    </row>
    <row r="377" spans="1:13" x14ac:dyDescent="0.2">
      <c r="A377" s="123" t="s">
        <v>480</v>
      </c>
      <c r="B377" s="124" t="str">
        <f>VLOOKUP($A377,DRG!$A$8:$Z$771,2,FALSE)</f>
        <v>Nonspecific Cerebrovascular Disorders W MCC</v>
      </c>
      <c r="C377" s="159">
        <f>VLOOKUP($A377,DRG!$A$8:$Z$771,9,FALSE)</f>
        <v>51</v>
      </c>
      <c r="D377" s="157">
        <f>VLOOKUP($A377,DRG!$A$8:$Z$771,10,FALSE)</f>
        <v>27247.599999999999</v>
      </c>
      <c r="E377" s="157">
        <f>VLOOKUP($A377,DRG!$A$8:$Z$771,11,FALSE)</f>
        <v>18678.46</v>
      </c>
      <c r="F377" s="161">
        <f>VLOOKUP($A377,DRG!$A$8:$Z$771,12,FALSE)</f>
        <v>6.84</v>
      </c>
      <c r="G377" s="218" t="str">
        <f>VLOOKUP($A377,DRG!$A$8:$Z$771,18,FALSE)</f>
        <v>A</v>
      </c>
      <c r="H377" s="274"/>
      <c r="I377" s="220" t="str">
        <f>VLOOKUP($A377,DRG!$A$8:$Z$771,20,FALSE)</f>
        <v>A</v>
      </c>
      <c r="J377" s="163">
        <f>VLOOKUP($A377,DRG!$A$8:$Z$771,21,FALSE)</f>
        <v>2.5792000000000002</v>
      </c>
      <c r="K377" s="360">
        <f>VLOOKUP($A377,DRG!$A$8:$Z$771,22,FALSE)</f>
        <v>1.8073999999999999</v>
      </c>
      <c r="L377" s="135">
        <f t="shared" si="10"/>
        <v>-0.77180000000000026</v>
      </c>
      <c r="M377" s="133">
        <f t="shared" si="11"/>
        <v>-0.29924007444168743</v>
      </c>
    </row>
    <row r="378" spans="1:13" x14ac:dyDescent="0.2">
      <c r="A378" s="122" t="s">
        <v>995</v>
      </c>
      <c r="B378" s="53" t="str">
        <f>VLOOKUP($A378,DRG!$A$8:$Z$771,2,FALSE)</f>
        <v>Mastectomy for Malignancy W/O CC/MCC</v>
      </c>
      <c r="C378" s="158">
        <f>VLOOKUP($A378,DRG!$A$8:$Z$771,9,FALSE)</f>
        <v>41</v>
      </c>
      <c r="D378" s="156">
        <f>VLOOKUP($A378,DRG!$A$8:$Z$771,10,FALSE)</f>
        <v>27217.45</v>
      </c>
      <c r="E378" s="156">
        <f>VLOOKUP($A378,DRG!$A$8:$Z$771,11,FALSE)</f>
        <v>16229.26</v>
      </c>
      <c r="F378" s="160">
        <f>VLOOKUP($A378,DRG!$A$8:$Z$771,12,FALSE)</f>
        <v>2.1</v>
      </c>
      <c r="G378" s="217" t="str">
        <f>VLOOKUP($A378,DRG!$A$8:$Z$771,18,FALSE)</f>
        <v>A</v>
      </c>
      <c r="H378" s="274"/>
      <c r="I378" s="219" t="str">
        <f>VLOOKUP($A378,DRG!$A$8:$Z$771,20,FALSE)</f>
        <v>AP</v>
      </c>
      <c r="J378" s="162">
        <f>VLOOKUP($A378,DRG!$A$8:$Z$771,21,FALSE)</f>
        <v>1.1435999999999999</v>
      </c>
      <c r="K378" s="359">
        <f>VLOOKUP($A378,DRG!$A$8:$Z$771,22,FALSE)</f>
        <v>1.8053999999999999</v>
      </c>
      <c r="L378" s="134">
        <f t="shared" si="10"/>
        <v>0.66179999999999994</v>
      </c>
      <c r="M378" s="132">
        <f t="shared" si="11"/>
        <v>0.57869884575026231</v>
      </c>
    </row>
    <row r="379" spans="1:13" x14ac:dyDescent="0.2">
      <c r="A379" s="122" t="s">
        <v>516</v>
      </c>
      <c r="B379" s="53" t="str">
        <f>VLOOKUP($A379,DRG!$A$8:$Z$771,2,FALSE)</f>
        <v>Concussion W MCC</v>
      </c>
      <c r="C379" s="158">
        <f>VLOOKUP($A379,DRG!$A$8:$Z$771,9,FALSE)</f>
        <v>17</v>
      </c>
      <c r="D379" s="156">
        <f>VLOOKUP($A379,DRG!$A$8:$Z$771,10,FALSE)</f>
        <v>27188.75</v>
      </c>
      <c r="E379" s="156">
        <f>VLOOKUP($A379,DRG!$A$8:$Z$771,11,FALSE)</f>
        <v>14954.07</v>
      </c>
      <c r="F379" s="160">
        <f>VLOOKUP($A379,DRG!$A$8:$Z$771,12,FALSE)</f>
        <v>5</v>
      </c>
      <c r="G379" s="217" t="str">
        <f>VLOOKUP($A379,DRG!$A$8:$Z$771,18,FALSE)</f>
        <v>A</v>
      </c>
      <c r="H379" s="274"/>
      <c r="I379" s="219" t="str">
        <f>VLOOKUP($A379,DRG!$A$8:$Z$771,20,FALSE)</f>
        <v>A</v>
      </c>
      <c r="J379" s="162">
        <f>VLOOKUP($A379,DRG!$A$8:$Z$771,21,FALSE)</f>
        <v>1.752</v>
      </c>
      <c r="K379" s="359">
        <f>VLOOKUP($A379,DRG!$A$8:$Z$771,22,FALSE)</f>
        <v>1.8037000000000001</v>
      </c>
      <c r="L379" s="134">
        <f t="shared" si="10"/>
        <v>5.1700000000000079E-2</v>
      </c>
      <c r="M379" s="132">
        <f t="shared" si="11"/>
        <v>2.9509132420091368E-2</v>
      </c>
    </row>
    <row r="380" spans="1:13" x14ac:dyDescent="0.2">
      <c r="A380" s="122" t="s">
        <v>1333</v>
      </c>
      <c r="B380" s="53" t="str">
        <f>VLOOKUP($A380,DRG!$A$8:$Z$771,2,FALSE)</f>
        <v>Other Multiple Significant Trauma W CC</v>
      </c>
      <c r="C380" s="158">
        <f>VLOOKUP($A380,DRG!$A$8:$Z$771,9,FALSE)</f>
        <v>57</v>
      </c>
      <c r="D380" s="156">
        <f>VLOOKUP($A380,DRG!$A$8:$Z$771,10,FALSE)</f>
        <v>27060.65</v>
      </c>
      <c r="E380" s="156">
        <f>VLOOKUP($A380,DRG!$A$8:$Z$771,11,FALSE)</f>
        <v>11659.12</v>
      </c>
      <c r="F380" s="160">
        <f>VLOOKUP($A380,DRG!$A$8:$Z$771,12,FALSE)</f>
        <v>5.05</v>
      </c>
      <c r="G380" s="217" t="str">
        <f>VLOOKUP($A380,DRG!$A$8:$Z$771,18,FALSE)</f>
        <v>A</v>
      </c>
      <c r="H380" s="274"/>
      <c r="I380" s="219" t="str">
        <f>VLOOKUP($A380,DRG!$A$8:$Z$771,20,FALSE)</f>
        <v>A</v>
      </c>
      <c r="J380" s="162">
        <f>VLOOKUP($A380,DRG!$A$8:$Z$771,21,FALSE)</f>
        <v>1.6243000000000001</v>
      </c>
      <c r="K380" s="359">
        <f>VLOOKUP($A380,DRG!$A$8:$Z$771,22,FALSE)</f>
        <v>1.7951999999999999</v>
      </c>
      <c r="L380" s="134">
        <f t="shared" si="10"/>
        <v>0.17089999999999983</v>
      </c>
      <c r="M380" s="132">
        <f t="shared" si="11"/>
        <v>0.10521455396170647</v>
      </c>
    </row>
    <row r="381" spans="1:13" x14ac:dyDescent="0.2">
      <c r="A381" s="122" t="s">
        <v>240</v>
      </c>
      <c r="B381" s="53" t="str">
        <f>VLOOKUP($A381,DRG!$A$8:$Z$771,2,FALSE)</f>
        <v>Laparoscopic Cholecystectomy W/O C.D.E. W CC</v>
      </c>
      <c r="C381" s="158">
        <f>VLOOKUP($A381,DRG!$A$8:$Z$771,9,FALSE)</f>
        <v>233</v>
      </c>
      <c r="D381" s="156">
        <f>VLOOKUP($A381,DRG!$A$8:$Z$771,10,FALSE)</f>
        <v>27051.11</v>
      </c>
      <c r="E381" s="156">
        <f>VLOOKUP($A381,DRG!$A$8:$Z$771,11,FALSE)</f>
        <v>9542.1299999999992</v>
      </c>
      <c r="F381" s="160">
        <f>VLOOKUP($A381,DRG!$A$8:$Z$771,12,FALSE)</f>
        <v>4.0599999999999996</v>
      </c>
      <c r="G381" s="217" t="str">
        <f>VLOOKUP($A381,DRG!$A$8:$Z$771,18,FALSE)</f>
        <v>A</v>
      </c>
      <c r="H381" s="274"/>
      <c r="I381" s="219" t="str">
        <f>VLOOKUP($A381,DRG!$A$8:$Z$771,20,FALSE)</f>
        <v>A</v>
      </c>
      <c r="J381" s="162">
        <f>VLOOKUP($A381,DRG!$A$8:$Z$771,21,FALSE)</f>
        <v>1.7790999999999999</v>
      </c>
      <c r="K381" s="359">
        <f>VLOOKUP($A381,DRG!$A$8:$Z$771,22,FALSE)</f>
        <v>1.7946</v>
      </c>
      <c r="L381" s="134">
        <f t="shared" si="10"/>
        <v>1.5500000000000069E-2</v>
      </c>
      <c r="M381" s="132">
        <f t="shared" si="11"/>
        <v>8.7122702490023442E-3</v>
      </c>
    </row>
    <row r="382" spans="1:13" x14ac:dyDescent="0.2">
      <c r="A382" s="123" t="s">
        <v>1289</v>
      </c>
      <c r="B382" s="124" t="str">
        <f>VLOOKUP($A382,DRG!$A$8:$Z$771,2,FALSE)</f>
        <v>Wound Debridements for Injuries W CC</v>
      </c>
      <c r="C382" s="159">
        <f>VLOOKUP($A382,DRG!$A$8:$Z$771,9,FALSE)</f>
        <v>20</v>
      </c>
      <c r="D382" s="157">
        <f>VLOOKUP($A382,DRG!$A$8:$Z$771,10,FALSE)</f>
        <v>26976.51</v>
      </c>
      <c r="E382" s="157">
        <f>VLOOKUP($A382,DRG!$A$8:$Z$771,11,FALSE)</f>
        <v>13284.12</v>
      </c>
      <c r="F382" s="161">
        <f>VLOOKUP($A382,DRG!$A$8:$Z$771,12,FALSE)</f>
        <v>6.5</v>
      </c>
      <c r="G382" s="218" t="str">
        <f>VLOOKUP($A382,DRG!$A$8:$Z$771,18,FALSE)</f>
        <v>A</v>
      </c>
      <c r="H382" s="274"/>
      <c r="I382" s="220" t="str">
        <f>VLOOKUP($A382,DRG!$A$8:$Z$771,20,FALSE)</f>
        <v>AO</v>
      </c>
      <c r="J382" s="163">
        <f>VLOOKUP($A382,DRG!$A$8:$Z$771,21,FALSE)</f>
        <v>1.9636</v>
      </c>
      <c r="K382" s="360">
        <f>VLOOKUP($A382,DRG!$A$8:$Z$771,22,FALSE)</f>
        <v>1.7896000000000001</v>
      </c>
      <c r="L382" s="135">
        <f t="shared" si="10"/>
        <v>-0.17399999999999993</v>
      </c>
      <c r="M382" s="133">
        <f t="shared" si="11"/>
        <v>-8.8612752088001595E-2</v>
      </c>
    </row>
    <row r="383" spans="1:13" x14ac:dyDescent="0.2">
      <c r="A383" s="122" t="s">
        <v>868</v>
      </c>
      <c r="B383" s="53" t="str">
        <f>VLOOKUP($A383,DRG!$A$8:$Z$771,2,FALSE)</f>
        <v>Pleural Effusion W MCC</v>
      </c>
      <c r="C383" s="158">
        <f>VLOOKUP($A383,DRG!$A$8:$Z$771,9,FALSE)</f>
        <v>36</v>
      </c>
      <c r="D383" s="156">
        <f>VLOOKUP($A383,DRG!$A$8:$Z$771,10,FALSE)</f>
        <v>26894.87</v>
      </c>
      <c r="E383" s="156">
        <f>VLOOKUP($A383,DRG!$A$8:$Z$771,11,FALSE)</f>
        <v>16612.78</v>
      </c>
      <c r="F383" s="160">
        <f>VLOOKUP($A383,DRG!$A$8:$Z$771,12,FALSE)</f>
        <v>6.47</v>
      </c>
      <c r="G383" s="217" t="str">
        <f>VLOOKUP($A383,DRG!$A$8:$Z$771,18,FALSE)</f>
        <v>A</v>
      </c>
      <c r="H383" s="274"/>
      <c r="I383" s="219" t="str">
        <f>VLOOKUP($A383,DRG!$A$8:$Z$771,20,FALSE)</f>
        <v>A</v>
      </c>
      <c r="J383" s="162">
        <f>VLOOKUP($A383,DRG!$A$8:$Z$771,21,FALSE)</f>
        <v>1.6157999999999999</v>
      </c>
      <c r="K383" s="359">
        <f>VLOOKUP($A383,DRG!$A$8:$Z$771,22,FALSE)</f>
        <v>1.7842</v>
      </c>
      <c r="L383" s="134">
        <f t="shared" si="10"/>
        <v>0.16840000000000011</v>
      </c>
      <c r="M383" s="132">
        <f t="shared" si="11"/>
        <v>0.10422081940834269</v>
      </c>
    </row>
    <row r="384" spans="1:13" x14ac:dyDescent="0.2">
      <c r="A384" s="122" t="s">
        <v>1324</v>
      </c>
      <c r="B384" s="53" t="str">
        <f>VLOOKUP($A384,DRG!$A$8:$Z$771,2,FALSE)</f>
        <v>Aftercare W CC/MCC</v>
      </c>
      <c r="C384" s="158">
        <f>VLOOKUP($A384,DRG!$A$8:$Z$771,9,FALSE)</f>
        <v>6</v>
      </c>
      <c r="D384" s="156">
        <f>VLOOKUP($A384,DRG!$A$8:$Z$771,10,FALSE)</f>
        <v>15417.27</v>
      </c>
      <c r="E384" s="156">
        <f>VLOOKUP($A384,DRG!$A$8:$Z$771,11,FALSE)</f>
        <v>8043.79</v>
      </c>
      <c r="F384" s="160">
        <f>VLOOKUP($A384,DRG!$A$8:$Z$771,12,FALSE)</f>
        <v>5.0999999999999996</v>
      </c>
      <c r="G384" s="217" t="str">
        <f>VLOOKUP($A384,DRG!$A$8:$Z$771,18,FALSE)</f>
        <v>M</v>
      </c>
      <c r="H384" s="274"/>
      <c r="I384" s="219" t="str">
        <f>VLOOKUP($A384,DRG!$A$8:$Z$771,20,FALSE)</f>
        <v>M</v>
      </c>
      <c r="J384" s="162">
        <f>VLOOKUP($A384,DRG!$A$8:$Z$771,21,FALSE)</f>
        <v>1.6361000000000001</v>
      </c>
      <c r="K384" s="359">
        <f>VLOOKUP($A384,DRG!$A$8:$Z$771,22,FALSE)</f>
        <v>1.7761</v>
      </c>
      <c r="L384" s="134">
        <f t="shared" si="10"/>
        <v>0.1399999999999999</v>
      </c>
      <c r="M384" s="132">
        <f t="shared" si="11"/>
        <v>8.5569341727278217E-2</v>
      </c>
    </row>
    <row r="385" spans="1:13" x14ac:dyDescent="0.2">
      <c r="A385" s="122" t="s">
        <v>645</v>
      </c>
      <c r="B385" s="53" t="str">
        <f>VLOOKUP($A385,DRG!$A$8:$Z$771,2,FALSE)</f>
        <v>Other Male Reproductive System O.R. Proc for Malignancy W/O CC/MCC</v>
      </c>
      <c r="C385" s="158">
        <f>VLOOKUP($A385,DRG!$A$8:$Z$771,9,FALSE)</f>
        <v>0</v>
      </c>
      <c r="D385" s="156">
        <f>VLOOKUP($A385,DRG!$A$8:$Z$771,10,FALSE)</f>
        <v>0</v>
      </c>
      <c r="E385" s="156">
        <f>VLOOKUP($A385,DRG!$A$8:$Z$771,11,FALSE)</f>
        <v>0</v>
      </c>
      <c r="F385" s="160">
        <f>VLOOKUP($A385,DRG!$A$8:$Z$771,12,FALSE)</f>
        <v>2</v>
      </c>
      <c r="G385" s="217" t="str">
        <f>VLOOKUP($A385,DRG!$A$8:$Z$771,18,FALSE)</f>
        <v>M</v>
      </c>
      <c r="H385" s="274"/>
      <c r="I385" s="219" t="str">
        <f>VLOOKUP($A385,DRG!$A$8:$Z$771,20,FALSE)</f>
        <v>A</v>
      </c>
      <c r="J385" s="162">
        <f>VLOOKUP($A385,DRG!$A$8:$Z$771,21,FALSE)</f>
        <v>1.4327000000000001</v>
      </c>
      <c r="K385" s="359">
        <f>VLOOKUP($A385,DRG!$A$8:$Z$771,22,FALSE)</f>
        <v>1.7715000000000001</v>
      </c>
      <c r="L385" s="134">
        <f t="shared" si="10"/>
        <v>0.33879999999999999</v>
      </c>
      <c r="M385" s="132">
        <f t="shared" si="11"/>
        <v>0.23647658267606614</v>
      </c>
    </row>
    <row r="386" spans="1:13" x14ac:dyDescent="0.2">
      <c r="A386" s="122" t="s">
        <v>1022</v>
      </c>
      <c r="B386" s="53" t="str">
        <f>VLOOKUP($A386,DRG!$A$8:$Z$771,2,FALSE)</f>
        <v>Heart Failure &amp; Shock W MCC</v>
      </c>
      <c r="C386" s="158">
        <f>VLOOKUP($A386,DRG!$A$8:$Z$771,9,FALSE)</f>
        <v>370</v>
      </c>
      <c r="D386" s="156">
        <f>VLOOKUP($A386,DRG!$A$8:$Z$771,10,FALSE)</f>
        <v>26697.74</v>
      </c>
      <c r="E386" s="156">
        <f>VLOOKUP($A386,DRG!$A$8:$Z$771,11,FALSE)</f>
        <v>19449.55</v>
      </c>
      <c r="F386" s="160">
        <f>VLOOKUP($A386,DRG!$A$8:$Z$771,12,FALSE)</f>
        <v>6.47</v>
      </c>
      <c r="G386" s="217" t="str">
        <f>VLOOKUP($A386,DRG!$A$8:$Z$771,18,FALSE)</f>
        <v>A</v>
      </c>
      <c r="H386" s="274"/>
      <c r="I386" s="219" t="str">
        <f>VLOOKUP($A386,DRG!$A$8:$Z$771,20,FALSE)</f>
        <v>A</v>
      </c>
      <c r="J386" s="162">
        <f>VLOOKUP($A386,DRG!$A$8:$Z$771,21,FALSE)</f>
        <v>1.6881999999999999</v>
      </c>
      <c r="K386" s="359">
        <f>VLOOKUP($A386,DRG!$A$8:$Z$771,22,FALSE)</f>
        <v>1.7708999999999999</v>
      </c>
      <c r="L386" s="134">
        <f t="shared" si="10"/>
        <v>8.2699999999999996E-2</v>
      </c>
      <c r="M386" s="132">
        <f t="shared" si="11"/>
        <v>4.8987086838052363E-2</v>
      </c>
    </row>
    <row r="387" spans="1:13" x14ac:dyDescent="0.2">
      <c r="A387" s="123" t="s">
        <v>1072</v>
      </c>
      <c r="B387" s="124" t="str">
        <f>VLOOKUP($A387,DRG!$A$8:$Z$771,2,FALSE)</f>
        <v>Kidney &amp; Ureter Procedures for Non-Neoplasm W/O CC/MCC</v>
      </c>
      <c r="C387" s="159">
        <f>VLOOKUP($A387,DRG!$A$8:$Z$771,9,FALSE)</f>
        <v>44</v>
      </c>
      <c r="D387" s="157">
        <f>VLOOKUP($A387,DRG!$A$8:$Z$771,10,FALSE)</f>
        <v>33809.199999999997</v>
      </c>
      <c r="E387" s="157">
        <f>VLOOKUP($A387,DRG!$A$8:$Z$771,11,FALSE)</f>
        <v>10736.68</v>
      </c>
      <c r="F387" s="161">
        <f>VLOOKUP($A387,DRG!$A$8:$Z$771,12,FALSE)</f>
        <v>2.11</v>
      </c>
      <c r="G387" s="218" t="str">
        <f>VLOOKUP($A387,DRG!$A$8:$Z$771,18,FALSE)</f>
        <v>AP</v>
      </c>
      <c r="H387" s="274"/>
      <c r="I387" s="220" t="str">
        <f>VLOOKUP($A387,DRG!$A$8:$Z$771,20,FALSE)</f>
        <v>A</v>
      </c>
      <c r="J387" s="163">
        <f>VLOOKUP($A387,DRG!$A$8:$Z$771,21,FALSE)</f>
        <v>2.1265000000000001</v>
      </c>
      <c r="K387" s="360">
        <f>VLOOKUP($A387,DRG!$A$8:$Z$771,22,FALSE)</f>
        <v>1.7565</v>
      </c>
      <c r="L387" s="135">
        <f t="shared" si="10"/>
        <v>-0.37000000000000011</v>
      </c>
      <c r="M387" s="133">
        <f t="shared" si="11"/>
        <v>-0.17399482718081358</v>
      </c>
    </row>
    <row r="388" spans="1:13" x14ac:dyDescent="0.2">
      <c r="A388" s="122" t="s">
        <v>862</v>
      </c>
      <c r="B388" s="53" t="str">
        <f>VLOOKUP($A388,DRG!$A$8:$Z$771,2,FALSE)</f>
        <v>Major Chest Trauma W MCC</v>
      </c>
      <c r="C388" s="158">
        <f>VLOOKUP($A388,DRG!$A$8:$Z$771,9,FALSE)</f>
        <v>10</v>
      </c>
      <c r="D388" s="156">
        <f>VLOOKUP($A388,DRG!$A$8:$Z$771,10,FALSE)</f>
        <v>26452.959999999999</v>
      </c>
      <c r="E388" s="156">
        <f>VLOOKUP($A388,DRG!$A$8:$Z$771,11,FALSE)</f>
        <v>15707.29</v>
      </c>
      <c r="F388" s="160">
        <f>VLOOKUP($A388,DRG!$A$8:$Z$771,12,FALSE)</f>
        <v>5.3</v>
      </c>
      <c r="G388" s="217" t="str">
        <f>VLOOKUP($A388,DRG!$A$8:$Z$771,18,FALSE)</f>
        <v>A</v>
      </c>
      <c r="H388" s="274"/>
      <c r="I388" s="219" t="str">
        <f>VLOOKUP($A388,DRG!$A$8:$Z$771,20,FALSE)</f>
        <v>AO</v>
      </c>
      <c r="J388" s="162">
        <f>VLOOKUP($A388,DRG!$A$8:$Z$771,21,FALSE)</f>
        <v>1.6508</v>
      </c>
      <c r="K388" s="359">
        <f>VLOOKUP($A388,DRG!$A$8:$Z$771,22,FALSE)</f>
        <v>1.7547999999999999</v>
      </c>
      <c r="L388" s="134">
        <f t="shared" si="10"/>
        <v>0.10399999999999987</v>
      </c>
      <c r="M388" s="132">
        <f t="shared" si="11"/>
        <v>6.2999757693239566E-2</v>
      </c>
    </row>
    <row r="389" spans="1:13" x14ac:dyDescent="0.2">
      <c r="A389" s="122" t="s">
        <v>1451</v>
      </c>
      <c r="B389" s="53" t="str">
        <f>VLOOKUP($A389,DRG!$A$8:$Z$771,2,FALSE)</f>
        <v>Osteomyelitis W MCC</v>
      </c>
      <c r="C389" s="158">
        <f>VLOOKUP($A389,DRG!$A$8:$Z$771,9,FALSE)</f>
        <v>18</v>
      </c>
      <c r="D389" s="156">
        <f>VLOOKUP($A389,DRG!$A$8:$Z$771,10,FALSE)</f>
        <v>26437.26</v>
      </c>
      <c r="E389" s="156">
        <f>VLOOKUP($A389,DRG!$A$8:$Z$771,11,FALSE)</f>
        <v>15987.63</v>
      </c>
      <c r="F389" s="160">
        <f>VLOOKUP($A389,DRG!$A$8:$Z$771,12,FALSE)</f>
        <v>8.11</v>
      </c>
      <c r="G389" s="217" t="str">
        <f>VLOOKUP($A389,DRG!$A$8:$Z$771,18,FALSE)</f>
        <v>A</v>
      </c>
      <c r="H389" s="274"/>
      <c r="I389" s="219" t="str">
        <f>VLOOKUP($A389,DRG!$A$8:$Z$771,20,FALSE)</f>
        <v>A</v>
      </c>
      <c r="J389" s="162">
        <f>VLOOKUP($A389,DRG!$A$8:$Z$771,21,FALSE)</f>
        <v>1.8971</v>
      </c>
      <c r="K389" s="359">
        <f>VLOOKUP($A389,DRG!$A$8:$Z$771,22,FALSE)</f>
        <v>1.7537</v>
      </c>
      <c r="L389" s="134">
        <f t="shared" si="10"/>
        <v>-0.14339999999999997</v>
      </c>
      <c r="M389" s="132">
        <f t="shared" si="11"/>
        <v>-7.558905698170891E-2</v>
      </c>
    </row>
    <row r="390" spans="1:13" x14ac:dyDescent="0.2">
      <c r="A390" s="122" t="s">
        <v>1516</v>
      </c>
      <c r="B390" s="53" t="str">
        <f>VLOOKUP($A390,DRG!$A$8:$Z$771,2,FALSE)</f>
        <v>Minor Small &amp; Large Bowel Procedures W CC</v>
      </c>
      <c r="C390" s="158">
        <f>VLOOKUP($A390,DRG!$A$8:$Z$771,9,FALSE)</f>
        <v>23</v>
      </c>
      <c r="D390" s="156">
        <f>VLOOKUP($A390,DRG!$A$8:$Z$771,10,FALSE)</f>
        <v>26354.48</v>
      </c>
      <c r="E390" s="156">
        <f>VLOOKUP($A390,DRG!$A$8:$Z$771,11,FALSE)</f>
        <v>11240.43</v>
      </c>
      <c r="F390" s="160">
        <f>VLOOKUP($A390,DRG!$A$8:$Z$771,12,FALSE)</f>
        <v>5.65</v>
      </c>
      <c r="G390" s="217" t="str">
        <f>VLOOKUP($A390,DRG!$A$8:$Z$771,18,FALSE)</f>
        <v>A</v>
      </c>
      <c r="H390" s="274"/>
      <c r="I390" s="219" t="str">
        <f>VLOOKUP($A390,DRG!$A$8:$Z$771,20,FALSE)</f>
        <v>A</v>
      </c>
      <c r="J390" s="162">
        <f>VLOOKUP($A390,DRG!$A$8:$Z$771,21,FALSE)</f>
        <v>1.8168</v>
      </c>
      <c r="K390" s="359">
        <f>VLOOKUP($A390,DRG!$A$8:$Z$771,22,FALSE)</f>
        <v>1.7483</v>
      </c>
      <c r="L390" s="134">
        <f t="shared" si="10"/>
        <v>-6.8500000000000005E-2</v>
      </c>
      <c r="M390" s="132">
        <f t="shared" si="11"/>
        <v>-3.7703654777631004E-2</v>
      </c>
    </row>
    <row r="391" spans="1:13" x14ac:dyDescent="0.2">
      <c r="A391" s="122" t="s">
        <v>1524</v>
      </c>
      <c r="B391" s="53" t="str">
        <f>VLOOKUP($A391,DRG!$A$8:$Z$771,2,FALSE)</f>
        <v>Lower Extrem &amp; Humer Proc Except Hip, Foot, Femur W/O CC/MCC</v>
      </c>
      <c r="C391" s="158">
        <f>VLOOKUP($A391,DRG!$A$8:$Z$771,9,FALSE)</f>
        <v>299</v>
      </c>
      <c r="D391" s="156">
        <f>VLOOKUP($A391,DRG!$A$8:$Z$771,10,FALSE)</f>
        <v>26318.23</v>
      </c>
      <c r="E391" s="156">
        <f>VLOOKUP($A391,DRG!$A$8:$Z$771,11,FALSE)</f>
        <v>12254.01</v>
      </c>
      <c r="F391" s="160">
        <f>VLOOKUP($A391,DRG!$A$8:$Z$771,12,FALSE)</f>
        <v>2.38</v>
      </c>
      <c r="G391" s="217" t="str">
        <f>VLOOKUP($A391,DRG!$A$8:$Z$771,18,FALSE)</f>
        <v>A</v>
      </c>
      <c r="H391" s="274"/>
      <c r="I391" s="219" t="str">
        <f>VLOOKUP($A391,DRG!$A$8:$Z$771,20,FALSE)</f>
        <v>A</v>
      </c>
      <c r="J391" s="162">
        <f>VLOOKUP($A391,DRG!$A$8:$Z$771,21,FALSE)</f>
        <v>1.7177</v>
      </c>
      <c r="K391" s="359">
        <f>VLOOKUP($A391,DRG!$A$8:$Z$771,22,FALSE)</f>
        <v>1.7458</v>
      </c>
      <c r="L391" s="134">
        <f t="shared" si="10"/>
        <v>2.8100000000000014E-2</v>
      </c>
      <c r="M391" s="132">
        <f t="shared" si="11"/>
        <v>1.6359084822728076E-2</v>
      </c>
    </row>
    <row r="392" spans="1:13" x14ac:dyDescent="0.2">
      <c r="A392" s="213" t="s">
        <v>174</v>
      </c>
      <c r="B392" s="124" t="str">
        <f>VLOOKUP($A392,DRG!$A$8:$Z$771,2,FALSE)</f>
        <v>Inflammatory Bowel Disease W MCC</v>
      </c>
      <c r="C392" s="159">
        <f>VLOOKUP($A392,DRG!$A$8:$Z$771,9,FALSE)</f>
        <v>25</v>
      </c>
      <c r="D392" s="157">
        <f>VLOOKUP($A392,DRG!$A$8:$Z$771,10,FALSE)</f>
        <v>26286.47</v>
      </c>
      <c r="E392" s="157">
        <f>VLOOKUP($A392,DRG!$A$8:$Z$771,11,FALSE)</f>
        <v>15512.86</v>
      </c>
      <c r="F392" s="161">
        <f>VLOOKUP($A392,DRG!$A$8:$Z$771,12,FALSE)</f>
        <v>6.92</v>
      </c>
      <c r="G392" s="218" t="str">
        <f>VLOOKUP($A392,DRG!$A$8:$Z$771,18,FALSE)</f>
        <v>A</v>
      </c>
      <c r="H392" s="274"/>
      <c r="I392" s="220" t="str">
        <f>VLOOKUP($A392,DRG!$A$8:$Z$771,20,FALSE)</f>
        <v>A</v>
      </c>
      <c r="J392" s="163">
        <f>VLOOKUP($A392,DRG!$A$8:$Z$771,21,FALSE)</f>
        <v>1.3703000000000001</v>
      </c>
      <c r="K392" s="360">
        <f>VLOOKUP($A392,DRG!$A$8:$Z$771,22,FALSE)</f>
        <v>1.7436</v>
      </c>
      <c r="L392" s="135">
        <f t="shared" ref="L392:L455" si="12">IF(J392&lt;&gt;"",IF(K392&lt;&gt;"",K392-J392,""),"")</f>
        <v>0.37329999999999997</v>
      </c>
      <c r="M392" s="133">
        <f t="shared" ref="M392:M455" si="13">IF(L392="","",L392/J392)</f>
        <v>0.27242209735094502</v>
      </c>
    </row>
    <row r="393" spans="1:13" x14ac:dyDescent="0.2">
      <c r="A393" s="122" t="s">
        <v>649</v>
      </c>
      <c r="B393" s="53" t="str">
        <f>VLOOKUP($A393,DRG!$A$8:$Z$771,2,FALSE)</f>
        <v>Malignancy, Male Reproductive System W CC</v>
      </c>
      <c r="C393" s="158">
        <f>VLOOKUP($A393,DRG!$A$8:$Z$771,9,FALSE)</f>
        <v>3</v>
      </c>
      <c r="D393" s="156">
        <f>VLOOKUP($A393,DRG!$A$8:$Z$771,10,FALSE)</f>
        <v>15795.67</v>
      </c>
      <c r="E393" s="156">
        <f>VLOOKUP($A393,DRG!$A$8:$Z$771,11,FALSE)</f>
        <v>7235.13</v>
      </c>
      <c r="F393" s="160">
        <f>VLOOKUP($A393,DRG!$A$8:$Z$771,12,FALSE)</f>
        <v>4.8</v>
      </c>
      <c r="G393" s="217" t="str">
        <f>VLOOKUP($A393,DRG!$A$8:$Z$771,18,FALSE)</f>
        <v>M</v>
      </c>
      <c r="H393" s="274"/>
      <c r="I393" s="219" t="str">
        <f>VLOOKUP($A393,DRG!$A$8:$Z$771,20,FALSE)</f>
        <v>M</v>
      </c>
      <c r="J393" s="162">
        <f>VLOOKUP($A393,DRG!$A$8:$Z$771,21,FALSE)</f>
        <v>1.6534</v>
      </c>
      <c r="K393" s="359">
        <f>VLOOKUP($A393,DRG!$A$8:$Z$771,22,FALSE)</f>
        <v>1.7415</v>
      </c>
      <c r="L393" s="134">
        <f t="shared" si="12"/>
        <v>8.8100000000000067E-2</v>
      </c>
      <c r="M393" s="132">
        <f t="shared" si="13"/>
        <v>5.3284141768477115E-2</v>
      </c>
    </row>
    <row r="394" spans="1:13" x14ac:dyDescent="0.2">
      <c r="A394" s="122" t="s">
        <v>1528</v>
      </c>
      <c r="B394" s="53" t="str">
        <f>VLOOKUP($A394,DRG!$A$8:$Z$771,2,FALSE)</f>
        <v>Local Excision &amp; Removal Int Fix Devices Exc Hip &amp; Femur W CC</v>
      </c>
      <c r="C394" s="158">
        <f>VLOOKUP($A394,DRG!$A$8:$Z$771,9,FALSE)</f>
        <v>48</v>
      </c>
      <c r="D394" s="156">
        <f>VLOOKUP($A394,DRG!$A$8:$Z$771,10,FALSE)</f>
        <v>26201.040000000001</v>
      </c>
      <c r="E394" s="156">
        <f>VLOOKUP($A394,DRG!$A$8:$Z$771,11,FALSE)</f>
        <v>16104.54</v>
      </c>
      <c r="F394" s="160">
        <f>VLOOKUP($A394,DRG!$A$8:$Z$771,12,FALSE)</f>
        <v>5.0199999999999996</v>
      </c>
      <c r="G394" s="217" t="str">
        <f>VLOOKUP($A394,DRG!$A$8:$Z$771,18,FALSE)</f>
        <v>A</v>
      </c>
      <c r="H394" s="274"/>
      <c r="I394" s="219" t="str">
        <f>VLOOKUP($A394,DRG!$A$8:$Z$771,20,FALSE)</f>
        <v>A</v>
      </c>
      <c r="J394" s="162">
        <f>VLOOKUP($A394,DRG!$A$8:$Z$771,21,FALSE)</f>
        <v>1.7543</v>
      </c>
      <c r="K394" s="359">
        <f>VLOOKUP($A394,DRG!$A$8:$Z$771,22,FALSE)</f>
        <v>1.738</v>
      </c>
      <c r="L394" s="134">
        <f t="shared" si="12"/>
        <v>-1.6299999999999981E-2</v>
      </c>
      <c r="M394" s="132">
        <f t="shared" si="13"/>
        <v>-9.2914552813087737E-3</v>
      </c>
    </row>
    <row r="395" spans="1:13" x14ac:dyDescent="0.2">
      <c r="A395" s="122" t="s">
        <v>1499</v>
      </c>
      <c r="B395" s="53" t="str">
        <f>VLOOKUP($A395,DRG!$A$8:$Z$771,2,FALSE)</f>
        <v>Peritoneal Adhesiolysis W/O CC/MCC</v>
      </c>
      <c r="C395" s="158">
        <f>VLOOKUP($A395,DRG!$A$8:$Z$771,9,FALSE)</f>
        <v>52</v>
      </c>
      <c r="D395" s="156">
        <f>VLOOKUP($A395,DRG!$A$8:$Z$771,10,FALSE)</f>
        <v>26173.87</v>
      </c>
      <c r="E395" s="156">
        <f>VLOOKUP($A395,DRG!$A$8:$Z$771,11,FALSE)</f>
        <v>10095.81</v>
      </c>
      <c r="F395" s="160">
        <f>VLOOKUP($A395,DRG!$A$8:$Z$771,12,FALSE)</f>
        <v>3.9</v>
      </c>
      <c r="G395" s="217" t="str">
        <f>VLOOKUP($A395,DRG!$A$8:$Z$771,18,FALSE)</f>
        <v>A</v>
      </c>
      <c r="H395" s="274"/>
      <c r="I395" s="219" t="str">
        <f>VLOOKUP($A395,DRG!$A$8:$Z$771,20,FALSE)</f>
        <v>A</v>
      </c>
      <c r="J395" s="162">
        <f>VLOOKUP($A395,DRG!$A$8:$Z$771,21,FALSE)</f>
        <v>1.7585999999999999</v>
      </c>
      <c r="K395" s="359">
        <f>VLOOKUP($A395,DRG!$A$8:$Z$771,22,FALSE)</f>
        <v>1.7363</v>
      </c>
      <c r="L395" s="134">
        <f t="shared" si="12"/>
        <v>-2.2299999999999986E-2</v>
      </c>
      <c r="M395" s="132">
        <f t="shared" si="13"/>
        <v>-1.2680541339702029E-2</v>
      </c>
    </row>
    <row r="396" spans="1:13" x14ac:dyDescent="0.2">
      <c r="A396" s="122" t="s">
        <v>1087</v>
      </c>
      <c r="B396" s="53" t="str">
        <f>VLOOKUP($A396,DRG!$A$8:$Z$771,2,FALSE)</f>
        <v>Renal Failure W MCC</v>
      </c>
      <c r="C396" s="158">
        <f>VLOOKUP($A396,DRG!$A$8:$Z$771,9,FALSE)</f>
        <v>306</v>
      </c>
      <c r="D396" s="156">
        <f>VLOOKUP($A396,DRG!$A$8:$Z$771,10,FALSE)</f>
        <v>27271.8</v>
      </c>
      <c r="E396" s="156">
        <f>VLOOKUP($A396,DRG!$A$8:$Z$771,11,FALSE)</f>
        <v>26335.77</v>
      </c>
      <c r="F396" s="160">
        <f>VLOOKUP($A396,DRG!$A$8:$Z$771,12,FALSE)</f>
        <v>6.74</v>
      </c>
      <c r="G396" s="217" t="str">
        <f>VLOOKUP($A396,DRG!$A$8:$Z$771,18,FALSE)</f>
        <v>A</v>
      </c>
      <c r="H396" s="274"/>
      <c r="I396" s="219" t="str">
        <f>VLOOKUP($A396,DRG!$A$8:$Z$771,20,FALSE)</f>
        <v>A</v>
      </c>
      <c r="J396" s="162">
        <f>VLOOKUP($A396,DRG!$A$8:$Z$771,21,FALSE)</f>
        <v>1.5553999999999999</v>
      </c>
      <c r="K396" s="359">
        <f>VLOOKUP($A396,DRG!$A$8:$Z$771,22,FALSE)</f>
        <v>1.7224999999999999</v>
      </c>
      <c r="L396" s="134">
        <f t="shared" si="12"/>
        <v>0.16710000000000003</v>
      </c>
      <c r="M396" s="132">
        <f t="shared" si="13"/>
        <v>0.10743217178860745</v>
      </c>
    </row>
    <row r="397" spans="1:13" x14ac:dyDescent="0.2">
      <c r="A397" s="123" t="s">
        <v>274</v>
      </c>
      <c r="B397" s="124" t="str">
        <f>VLOOKUP($A397,DRG!$A$8:$Z$771,2,FALSE)</f>
        <v>Malignancy of Hepatobiliary System or Pancreas W MCC</v>
      </c>
      <c r="C397" s="159">
        <f>VLOOKUP($A397,DRG!$A$8:$Z$771,9,FALSE)</f>
        <v>44</v>
      </c>
      <c r="D397" s="157">
        <f>VLOOKUP($A397,DRG!$A$8:$Z$771,10,FALSE)</f>
        <v>25870.28</v>
      </c>
      <c r="E397" s="157">
        <f>VLOOKUP($A397,DRG!$A$8:$Z$771,11,FALSE)</f>
        <v>14538.9</v>
      </c>
      <c r="F397" s="161">
        <f>VLOOKUP($A397,DRG!$A$8:$Z$771,12,FALSE)</f>
        <v>6.07</v>
      </c>
      <c r="G397" s="218" t="str">
        <f>VLOOKUP($A397,DRG!$A$8:$Z$771,18,FALSE)</f>
        <v>A</v>
      </c>
      <c r="H397" s="274"/>
      <c r="I397" s="220" t="str">
        <f>VLOOKUP($A397,DRG!$A$8:$Z$771,20,FALSE)</f>
        <v>A</v>
      </c>
      <c r="J397" s="163">
        <f>VLOOKUP($A397,DRG!$A$8:$Z$771,21,FALSE)</f>
        <v>1.6726000000000001</v>
      </c>
      <c r="K397" s="360">
        <f>VLOOKUP($A397,DRG!$A$8:$Z$771,22,FALSE)</f>
        <v>1.7161</v>
      </c>
      <c r="L397" s="135">
        <f t="shared" si="12"/>
        <v>4.3499999999999872E-2</v>
      </c>
      <c r="M397" s="133">
        <f t="shared" si="13"/>
        <v>2.6007413607557019E-2</v>
      </c>
    </row>
    <row r="398" spans="1:13" x14ac:dyDescent="0.2">
      <c r="A398" s="122" t="s">
        <v>790</v>
      </c>
      <c r="B398" s="53" t="str">
        <f>VLOOKUP($A398,DRG!$A$8:$Z$771,2,FALSE)</f>
        <v>Ear, Nose, Mouth &amp; Throat Malignancy W CC</v>
      </c>
      <c r="C398" s="158">
        <f>VLOOKUP($A398,DRG!$A$8:$Z$771,9,FALSE)</f>
        <v>11</v>
      </c>
      <c r="D398" s="156">
        <f>VLOOKUP($A398,DRG!$A$8:$Z$771,10,FALSE)</f>
        <v>25830.47</v>
      </c>
      <c r="E398" s="156">
        <f>VLOOKUP($A398,DRG!$A$8:$Z$771,11,FALSE)</f>
        <v>14277.05</v>
      </c>
      <c r="F398" s="160">
        <f>VLOOKUP($A398,DRG!$A$8:$Z$771,12,FALSE)</f>
        <v>5.64</v>
      </c>
      <c r="G398" s="217" t="str">
        <f>VLOOKUP($A398,DRG!$A$8:$Z$771,18,FALSE)</f>
        <v>A</v>
      </c>
      <c r="H398" s="274"/>
      <c r="I398" s="219" t="str">
        <f>VLOOKUP($A398,DRG!$A$8:$Z$771,20,FALSE)</f>
        <v>AP</v>
      </c>
      <c r="J398" s="162">
        <f>VLOOKUP($A398,DRG!$A$8:$Z$771,21,FALSE)</f>
        <v>1.2766999999999999</v>
      </c>
      <c r="K398" s="359">
        <f>VLOOKUP($A398,DRG!$A$8:$Z$771,22,FALSE)</f>
        <v>1.7136</v>
      </c>
      <c r="L398" s="134">
        <f t="shared" si="12"/>
        <v>0.43690000000000007</v>
      </c>
      <c r="M398" s="132">
        <f t="shared" si="13"/>
        <v>0.34221038615179766</v>
      </c>
    </row>
    <row r="399" spans="1:13" x14ac:dyDescent="0.2">
      <c r="A399" s="122" t="s">
        <v>1134</v>
      </c>
      <c r="B399" s="53" t="str">
        <f>VLOOKUP($A399,DRG!$A$8:$Z$771,2,FALSE)</f>
        <v>Other Digestive System O.R. Procedures W/O CC/MCC</v>
      </c>
      <c r="C399" s="158">
        <f>VLOOKUP($A399,DRG!$A$8:$Z$771,9,FALSE)</f>
        <v>21</v>
      </c>
      <c r="D399" s="156">
        <f>VLOOKUP($A399,DRG!$A$8:$Z$771,10,FALSE)</f>
        <v>25822.87</v>
      </c>
      <c r="E399" s="156">
        <f>VLOOKUP($A399,DRG!$A$8:$Z$771,11,FALSE)</f>
        <v>9006.8799999999992</v>
      </c>
      <c r="F399" s="160">
        <f>VLOOKUP($A399,DRG!$A$8:$Z$771,12,FALSE)</f>
        <v>4.33</v>
      </c>
      <c r="G399" s="217" t="str">
        <f>VLOOKUP($A399,DRG!$A$8:$Z$771,18,FALSE)</f>
        <v>A</v>
      </c>
      <c r="H399" s="274"/>
      <c r="I399" s="219" t="str">
        <f>VLOOKUP($A399,DRG!$A$8:$Z$771,20,FALSE)</f>
        <v>A</v>
      </c>
      <c r="J399" s="162">
        <f>VLOOKUP($A399,DRG!$A$8:$Z$771,21,FALSE)</f>
        <v>1.6738</v>
      </c>
      <c r="K399" s="359">
        <f>VLOOKUP($A399,DRG!$A$8:$Z$771,22,FALSE)</f>
        <v>1.7131000000000001</v>
      </c>
      <c r="L399" s="134">
        <f t="shared" si="12"/>
        <v>3.9300000000000113E-2</v>
      </c>
      <c r="M399" s="132">
        <f t="shared" si="13"/>
        <v>2.3479507707014048E-2</v>
      </c>
    </row>
    <row r="400" spans="1:13" x14ac:dyDescent="0.2">
      <c r="A400" s="122" t="s">
        <v>1303</v>
      </c>
      <c r="B400" s="53" t="str">
        <f>VLOOKUP($A400,DRG!$A$8:$Z$771,2,FALSE)</f>
        <v>Complications of Treatment W MCC</v>
      </c>
      <c r="C400" s="158">
        <f>VLOOKUP($A400,DRG!$A$8:$Z$771,9,FALSE)</f>
        <v>54</v>
      </c>
      <c r="D400" s="156">
        <f>VLOOKUP($A400,DRG!$A$8:$Z$771,10,FALSE)</f>
        <v>25708.38</v>
      </c>
      <c r="E400" s="156">
        <f>VLOOKUP($A400,DRG!$A$8:$Z$771,11,FALSE)</f>
        <v>22061.56</v>
      </c>
      <c r="F400" s="160">
        <f>VLOOKUP($A400,DRG!$A$8:$Z$771,12,FALSE)</f>
        <v>5.83</v>
      </c>
      <c r="G400" s="217" t="str">
        <f>VLOOKUP($A400,DRG!$A$8:$Z$771,18,FALSE)</f>
        <v>A</v>
      </c>
      <c r="H400" s="274"/>
      <c r="I400" s="219" t="str">
        <f>VLOOKUP($A400,DRG!$A$8:$Z$771,20,FALSE)</f>
        <v>A</v>
      </c>
      <c r="J400" s="162">
        <f>VLOOKUP($A400,DRG!$A$8:$Z$771,21,FALSE)</f>
        <v>1.7378</v>
      </c>
      <c r="K400" s="359">
        <f>VLOOKUP($A400,DRG!$A$8:$Z$771,22,FALSE)</f>
        <v>1.7053</v>
      </c>
      <c r="L400" s="134">
        <f t="shared" si="12"/>
        <v>-3.2499999999999973E-2</v>
      </c>
      <c r="M400" s="132">
        <f t="shared" si="13"/>
        <v>-1.8701806882264919E-2</v>
      </c>
    </row>
    <row r="401" spans="1:13" x14ac:dyDescent="0.2">
      <c r="A401" s="122" t="s">
        <v>486</v>
      </c>
      <c r="B401" s="53" t="str">
        <f>VLOOKUP($A401,DRG!$A$8:$Z$771,2,FALSE)</f>
        <v>Cranial &amp; Peripheral Nerve Disorders W MCC</v>
      </c>
      <c r="C401" s="158">
        <f>VLOOKUP($A401,DRG!$A$8:$Z$771,9,FALSE)</f>
        <v>29</v>
      </c>
      <c r="D401" s="156">
        <f>VLOOKUP($A401,DRG!$A$8:$Z$771,10,FALSE)</f>
        <v>25689.13</v>
      </c>
      <c r="E401" s="156">
        <f>VLOOKUP($A401,DRG!$A$8:$Z$771,11,FALSE)</f>
        <v>18458.21</v>
      </c>
      <c r="F401" s="160">
        <f>VLOOKUP($A401,DRG!$A$8:$Z$771,12,FALSE)</f>
        <v>6.41</v>
      </c>
      <c r="G401" s="217" t="str">
        <f>VLOOKUP($A401,DRG!$A$8:$Z$771,18,FALSE)</f>
        <v>A</v>
      </c>
      <c r="H401" s="274"/>
      <c r="I401" s="219" t="str">
        <f>VLOOKUP($A401,DRG!$A$8:$Z$771,20,FALSE)</f>
        <v>A</v>
      </c>
      <c r="J401" s="162">
        <f>VLOOKUP($A401,DRG!$A$8:$Z$771,21,FALSE)</f>
        <v>1.3549</v>
      </c>
      <c r="K401" s="359">
        <f>VLOOKUP($A401,DRG!$A$8:$Z$771,22,FALSE)</f>
        <v>1.7041999999999999</v>
      </c>
      <c r="L401" s="134">
        <f t="shared" si="12"/>
        <v>0.34929999999999994</v>
      </c>
      <c r="M401" s="132">
        <f t="shared" si="13"/>
        <v>0.25780500405934015</v>
      </c>
    </row>
    <row r="402" spans="1:13" x14ac:dyDescent="0.2">
      <c r="A402" s="123" t="s">
        <v>1299</v>
      </c>
      <c r="B402" s="124" t="str">
        <f>VLOOKUP($A402,DRG!$A$8:$Z$771,2,FALSE)</f>
        <v>Allergic Reactions W MCC</v>
      </c>
      <c r="C402" s="159">
        <f>VLOOKUP($A402,DRG!$A$8:$Z$771,9,FALSE)</f>
        <v>14</v>
      </c>
      <c r="D402" s="157">
        <f>VLOOKUP($A402,DRG!$A$8:$Z$771,10,FALSE)</f>
        <v>25561.43</v>
      </c>
      <c r="E402" s="157">
        <f>VLOOKUP($A402,DRG!$A$8:$Z$771,11,FALSE)</f>
        <v>15306.91</v>
      </c>
      <c r="F402" s="161">
        <f>VLOOKUP($A402,DRG!$A$8:$Z$771,12,FALSE)</f>
        <v>4.21</v>
      </c>
      <c r="G402" s="218" t="str">
        <f>VLOOKUP($A402,DRG!$A$8:$Z$771,18,FALSE)</f>
        <v>A</v>
      </c>
      <c r="H402" s="274"/>
      <c r="I402" s="220" t="str">
        <f>VLOOKUP($A402,DRG!$A$8:$Z$771,20,FALSE)</f>
        <v>A</v>
      </c>
      <c r="J402" s="163">
        <f>VLOOKUP($A402,DRG!$A$8:$Z$771,21,FALSE)</f>
        <v>1.6695</v>
      </c>
      <c r="K402" s="360">
        <f>VLOOKUP($A402,DRG!$A$8:$Z$771,22,FALSE)</f>
        <v>1.6957</v>
      </c>
      <c r="L402" s="135">
        <f t="shared" si="12"/>
        <v>2.6200000000000001E-2</v>
      </c>
      <c r="M402" s="133">
        <f t="shared" si="13"/>
        <v>1.5693321353698712E-2</v>
      </c>
    </row>
    <row r="403" spans="1:13" x14ac:dyDescent="0.2">
      <c r="A403" s="122" t="s">
        <v>11</v>
      </c>
      <c r="B403" s="53" t="str">
        <f>VLOOKUP($A403,DRG!$A$8:$Z$771,2,FALSE)</f>
        <v>Splenectomy W/O CC/MCC</v>
      </c>
      <c r="C403" s="158">
        <f>VLOOKUP($A403,DRG!$A$8:$Z$771,9,FALSE)</f>
        <v>14</v>
      </c>
      <c r="D403" s="156">
        <f>VLOOKUP($A403,DRG!$A$8:$Z$771,10,FALSE)</f>
        <v>25490.52</v>
      </c>
      <c r="E403" s="156">
        <f>VLOOKUP($A403,DRG!$A$8:$Z$771,11,FALSE)</f>
        <v>6752.7</v>
      </c>
      <c r="F403" s="160">
        <f>VLOOKUP($A403,DRG!$A$8:$Z$771,12,FALSE)</f>
        <v>3.21</v>
      </c>
      <c r="G403" s="217" t="str">
        <f>VLOOKUP($A403,DRG!$A$8:$Z$771,18,FALSE)</f>
        <v>A</v>
      </c>
      <c r="H403" s="274"/>
      <c r="I403" s="219" t="str">
        <f>VLOOKUP($A403,DRG!$A$8:$Z$771,20,FALSE)</f>
        <v>A</v>
      </c>
      <c r="J403" s="162">
        <f>VLOOKUP($A403,DRG!$A$8:$Z$771,21,FALSE)</f>
        <v>1.9417</v>
      </c>
      <c r="K403" s="359">
        <f>VLOOKUP($A403,DRG!$A$8:$Z$771,22,FALSE)</f>
        <v>1.6908000000000001</v>
      </c>
      <c r="L403" s="134">
        <f t="shared" si="12"/>
        <v>-0.2508999999999999</v>
      </c>
      <c r="M403" s="132">
        <f t="shared" si="13"/>
        <v>-0.12921666580831226</v>
      </c>
    </row>
    <row r="404" spans="1:13" x14ac:dyDescent="0.2">
      <c r="A404" s="122" t="s">
        <v>525</v>
      </c>
      <c r="B404" s="53" t="str">
        <f>VLOOKUP($A404,DRG!$A$8:$Z$771,2,FALSE)</f>
        <v>Malignant Breast Disorders W CC</v>
      </c>
      <c r="C404" s="158">
        <f>VLOOKUP($A404,DRG!$A$8:$Z$771,9,FALSE)</f>
        <v>4</v>
      </c>
      <c r="D404" s="156">
        <f>VLOOKUP($A404,DRG!$A$8:$Z$771,10,FALSE)</f>
        <v>26035.89</v>
      </c>
      <c r="E404" s="156">
        <f>VLOOKUP($A404,DRG!$A$8:$Z$771,11,FALSE)</f>
        <v>16082.19</v>
      </c>
      <c r="F404" s="160">
        <f>VLOOKUP($A404,DRG!$A$8:$Z$771,12,FALSE)</f>
        <v>4.7</v>
      </c>
      <c r="G404" s="217" t="str">
        <f>VLOOKUP($A404,DRG!$A$8:$Z$771,18,FALSE)</f>
        <v>M</v>
      </c>
      <c r="H404" s="274"/>
      <c r="I404" s="219" t="str">
        <f>VLOOKUP($A404,DRG!$A$8:$Z$771,20,FALSE)</f>
        <v>A</v>
      </c>
      <c r="J404" s="162">
        <f>VLOOKUP($A404,DRG!$A$8:$Z$771,21,FALSE)</f>
        <v>1.7515000000000001</v>
      </c>
      <c r="K404" s="359">
        <f>VLOOKUP($A404,DRG!$A$8:$Z$771,22,FALSE)</f>
        <v>1.6840999999999999</v>
      </c>
      <c r="L404" s="134">
        <f t="shared" si="12"/>
        <v>-6.7400000000000126E-2</v>
      </c>
      <c r="M404" s="132">
        <f t="shared" si="13"/>
        <v>-3.8481301741364618E-2</v>
      </c>
    </row>
    <row r="405" spans="1:13" x14ac:dyDescent="0.2">
      <c r="A405" s="122" t="s">
        <v>1178</v>
      </c>
      <c r="B405" s="53" t="str">
        <f>VLOOKUP($A405,DRG!$A$8:$Z$771,2,FALSE)</f>
        <v>Uterine &amp; Adnexa Proc for Non-Malignancy W CC/MCC</v>
      </c>
      <c r="C405" s="158">
        <f>VLOOKUP($A405,DRG!$A$8:$Z$771,9,FALSE)</f>
        <v>155</v>
      </c>
      <c r="D405" s="156">
        <f>VLOOKUP($A405,DRG!$A$8:$Z$771,10,FALSE)</f>
        <v>25372.03</v>
      </c>
      <c r="E405" s="156">
        <f>VLOOKUP($A405,DRG!$A$8:$Z$771,11,FALSE)</f>
        <v>12721.43</v>
      </c>
      <c r="F405" s="160">
        <f>VLOOKUP($A405,DRG!$A$8:$Z$771,12,FALSE)</f>
        <v>4.34</v>
      </c>
      <c r="G405" s="217" t="str">
        <f>VLOOKUP($A405,DRG!$A$8:$Z$771,18,FALSE)</f>
        <v>A</v>
      </c>
      <c r="H405" s="274"/>
      <c r="I405" s="219" t="str">
        <f>VLOOKUP($A405,DRG!$A$8:$Z$771,20,FALSE)</f>
        <v>A</v>
      </c>
      <c r="J405" s="162">
        <f>VLOOKUP($A405,DRG!$A$8:$Z$771,21,FALSE)</f>
        <v>1.6354</v>
      </c>
      <c r="K405" s="359">
        <f>VLOOKUP($A405,DRG!$A$8:$Z$771,22,FALSE)</f>
        <v>1.6832</v>
      </c>
      <c r="L405" s="134">
        <f t="shared" si="12"/>
        <v>4.7800000000000065E-2</v>
      </c>
      <c r="M405" s="132">
        <f t="shared" si="13"/>
        <v>2.9228323345970444E-2</v>
      </c>
    </row>
    <row r="406" spans="1:13" x14ac:dyDescent="0.2">
      <c r="A406" s="214" t="s">
        <v>1453</v>
      </c>
      <c r="B406" s="53" t="str">
        <f>VLOOKUP($A406,DRG!$A$8:$Z$771,2,FALSE)</f>
        <v>Other Circulatory System Diagnoses W MCC</v>
      </c>
      <c r="C406" s="158">
        <f>VLOOKUP($A406,DRG!$A$8:$Z$771,9,FALSE)</f>
        <v>195</v>
      </c>
      <c r="D406" s="156">
        <f>VLOOKUP($A406,DRG!$A$8:$Z$771,10,FALSE)</f>
        <v>37370.71</v>
      </c>
      <c r="E406" s="156">
        <f>VLOOKUP($A406,DRG!$A$8:$Z$771,11,FALSE)</f>
        <v>49338.92</v>
      </c>
      <c r="F406" s="160">
        <f>VLOOKUP($A406,DRG!$A$8:$Z$771,12,FALSE)</f>
        <v>8.7100000000000009</v>
      </c>
      <c r="G406" s="217" t="str">
        <f>VLOOKUP($A406,DRG!$A$8:$Z$771,18,FALSE)</f>
        <v>A</v>
      </c>
      <c r="H406" s="274"/>
      <c r="I406" s="219" t="str">
        <f>VLOOKUP($A406,DRG!$A$8:$Z$771,20,FALSE)</f>
        <v>A</v>
      </c>
      <c r="J406" s="162">
        <f>VLOOKUP($A406,DRG!$A$8:$Z$771,21,FALSE)</f>
        <v>1.8515999999999999</v>
      </c>
      <c r="K406" s="359">
        <f>VLOOKUP($A406,DRG!$A$8:$Z$771,22,FALSE)</f>
        <v>1.6823999999999999</v>
      </c>
      <c r="L406" s="134">
        <f t="shared" si="12"/>
        <v>-0.16920000000000002</v>
      </c>
      <c r="M406" s="132">
        <f t="shared" si="13"/>
        <v>-9.1380427738172398E-2</v>
      </c>
    </row>
    <row r="407" spans="1:13" x14ac:dyDescent="0.2">
      <c r="A407" s="123" t="s">
        <v>1348</v>
      </c>
      <c r="B407" s="124" t="str">
        <f>VLOOKUP($A407,DRG!$A$8:$Z$771,2,FALSE)</f>
        <v>Non-Extensive O.R. Proc Unrelated to Principal Diagnosis W CC</v>
      </c>
      <c r="C407" s="159">
        <f>VLOOKUP($A407,DRG!$A$8:$Z$771,9,FALSE)</f>
        <v>62</v>
      </c>
      <c r="D407" s="157">
        <f>VLOOKUP($A407,DRG!$A$8:$Z$771,10,FALSE)</f>
        <v>25300.86</v>
      </c>
      <c r="E407" s="157">
        <f>VLOOKUP($A407,DRG!$A$8:$Z$771,11,FALSE)</f>
        <v>10738.67</v>
      </c>
      <c r="F407" s="161">
        <f>VLOOKUP($A407,DRG!$A$8:$Z$771,12,FALSE)</f>
        <v>5.53</v>
      </c>
      <c r="G407" s="218" t="str">
        <f>VLOOKUP($A407,DRG!$A$8:$Z$771,18,FALSE)</f>
        <v>A</v>
      </c>
      <c r="H407" s="274"/>
      <c r="I407" s="220" t="str">
        <f>VLOOKUP($A407,DRG!$A$8:$Z$771,20,FALSE)</f>
        <v>A</v>
      </c>
      <c r="J407" s="163">
        <f>VLOOKUP($A407,DRG!$A$8:$Z$771,21,FALSE)</f>
        <v>1.6672</v>
      </c>
      <c r="K407" s="360">
        <f>VLOOKUP($A407,DRG!$A$8:$Z$771,22,FALSE)</f>
        <v>1.6782999999999999</v>
      </c>
      <c r="L407" s="135">
        <f t="shared" si="12"/>
        <v>1.1099999999999888E-2</v>
      </c>
      <c r="M407" s="133">
        <f t="shared" si="13"/>
        <v>6.6578694817657673E-3</v>
      </c>
    </row>
    <row r="408" spans="1:13" x14ac:dyDescent="0.2">
      <c r="A408" s="122" t="s">
        <v>1020</v>
      </c>
      <c r="B408" s="53" t="str">
        <f>VLOOKUP($A408,DRG!$A$8:$Z$771,2,FALSE)</f>
        <v>Acute &amp; Subacute Endocarditis W/O CC/MCC</v>
      </c>
      <c r="C408" s="158">
        <f>VLOOKUP($A408,DRG!$A$8:$Z$771,9,FALSE)</f>
        <v>1</v>
      </c>
      <c r="D408" s="156">
        <f>VLOOKUP($A408,DRG!$A$8:$Z$771,10,FALSE)</f>
        <v>22442.03</v>
      </c>
      <c r="E408" s="156">
        <f>VLOOKUP($A408,DRG!$A$8:$Z$771,11,FALSE)</f>
        <v>0</v>
      </c>
      <c r="F408" s="160">
        <f>VLOOKUP($A408,DRG!$A$8:$Z$771,12,FALSE)</f>
        <v>4.4000000000000004</v>
      </c>
      <c r="G408" s="217" t="str">
        <f>VLOOKUP($A408,DRG!$A$8:$Z$771,18,FALSE)</f>
        <v>M</v>
      </c>
      <c r="H408" s="274"/>
      <c r="I408" s="219" t="str">
        <f>VLOOKUP($A408,DRG!$A$8:$Z$771,20,FALSE)</f>
        <v>MO</v>
      </c>
      <c r="J408" s="162">
        <f>VLOOKUP($A408,DRG!$A$8:$Z$771,21,FALSE)</f>
        <v>1.3792</v>
      </c>
      <c r="K408" s="359">
        <f>VLOOKUP($A408,DRG!$A$8:$Z$771,22,FALSE)</f>
        <v>1.6728000000000001</v>
      </c>
      <c r="L408" s="134">
        <f t="shared" si="12"/>
        <v>0.29360000000000008</v>
      </c>
      <c r="M408" s="132">
        <f t="shared" si="13"/>
        <v>0.21287703016241305</v>
      </c>
    </row>
    <row r="409" spans="1:13" x14ac:dyDescent="0.2">
      <c r="A409" s="122" t="s">
        <v>1176</v>
      </c>
      <c r="B409" s="53" t="str">
        <f>VLOOKUP($A409,DRG!$A$8:$Z$771,2,FALSE)</f>
        <v>Uterine, Adnexa Proc for Non-Ovarian/Adnexal Malig W CC</v>
      </c>
      <c r="C409" s="158">
        <f>VLOOKUP($A409,DRG!$A$8:$Z$771,9,FALSE)</f>
        <v>46</v>
      </c>
      <c r="D409" s="156">
        <f>VLOOKUP($A409,DRG!$A$8:$Z$771,10,FALSE)</f>
        <v>25090.7</v>
      </c>
      <c r="E409" s="156">
        <f>VLOOKUP($A409,DRG!$A$8:$Z$771,11,FALSE)</f>
        <v>6936.24</v>
      </c>
      <c r="F409" s="160">
        <f>VLOOKUP($A409,DRG!$A$8:$Z$771,12,FALSE)</f>
        <v>5</v>
      </c>
      <c r="G409" s="217" t="str">
        <f>VLOOKUP($A409,DRG!$A$8:$Z$771,18,FALSE)</f>
        <v>A</v>
      </c>
      <c r="H409" s="274"/>
      <c r="I409" s="219" t="str">
        <f>VLOOKUP($A409,DRG!$A$8:$Z$771,20,FALSE)</f>
        <v>A</v>
      </c>
      <c r="J409" s="162">
        <f>VLOOKUP($A409,DRG!$A$8:$Z$771,21,FALSE)</f>
        <v>1.8420000000000001</v>
      </c>
      <c r="K409" s="359">
        <f>VLOOKUP($A409,DRG!$A$8:$Z$771,22,FALSE)</f>
        <v>1.6644000000000001</v>
      </c>
      <c r="L409" s="134">
        <f t="shared" si="12"/>
        <v>-0.17759999999999998</v>
      </c>
      <c r="M409" s="132">
        <f t="shared" si="13"/>
        <v>-9.6416938110749167E-2</v>
      </c>
    </row>
    <row r="410" spans="1:13" x14ac:dyDescent="0.2">
      <c r="A410" s="122" t="s">
        <v>640</v>
      </c>
      <c r="B410" s="53" t="str">
        <f>VLOOKUP($A410,DRG!$A$8:$Z$771,2,FALSE)</f>
        <v>Testes Procedures W CC/MCC</v>
      </c>
      <c r="C410" s="158">
        <f>VLOOKUP($A410,DRG!$A$8:$Z$771,9,FALSE)</f>
        <v>14</v>
      </c>
      <c r="D410" s="156">
        <f>VLOOKUP($A410,DRG!$A$8:$Z$771,10,FALSE)</f>
        <v>21667.86</v>
      </c>
      <c r="E410" s="156">
        <f>VLOOKUP($A410,DRG!$A$8:$Z$771,11,FALSE)</f>
        <v>7737.59</v>
      </c>
      <c r="F410" s="160">
        <f>VLOOKUP($A410,DRG!$A$8:$Z$771,12,FALSE)</f>
        <v>4.5</v>
      </c>
      <c r="G410" s="217" t="str">
        <f>VLOOKUP($A410,DRG!$A$8:$Z$771,18,FALSE)</f>
        <v>AP</v>
      </c>
      <c r="H410" s="274"/>
      <c r="I410" s="219" t="str">
        <f>VLOOKUP($A410,DRG!$A$8:$Z$771,20,FALSE)</f>
        <v>M</v>
      </c>
      <c r="J410" s="162">
        <f>VLOOKUP($A410,DRG!$A$8:$Z$771,21,FALSE)</f>
        <v>3.5051999999999999</v>
      </c>
      <c r="K410" s="359">
        <f>VLOOKUP($A410,DRG!$A$8:$Z$771,22,FALSE)</f>
        <v>1.6568000000000001</v>
      </c>
      <c r="L410" s="134">
        <f t="shared" si="12"/>
        <v>-1.8483999999999998</v>
      </c>
      <c r="M410" s="132">
        <f t="shared" si="13"/>
        <v>-0.52733082277758758</v>
      </c>
    </row>
    <row r="411" spans="1:13" x14ac:dyDescent="0.2">
      <c r="A411" s="122" t="s">
        <v>1090</v>
      </c>
      <c r="B411" s="53" t="str">
        <f>VLOOKUP($A411,DRG!$A$8:$Z$771,2,FALSE)</f>
        <v>Admit for Renal Dialysis</v>
      </c>
      <c r="C411" s="158">
        <f>VLOOKUP($A411,DRG!$A$8:$Z$771,9,FALSE)</f>
        <v>9</v>
      </c>
      <c r="D411" s="156">
        <f>VLOOKUP($A411,DRG!$A$8:$Z$771,10,FALSE)</f>
        <v>17015.62</v>
      </c>
      <c r="E411" s="156">
        <f>VLOOKUP($A411,DRG!$A$8:$Z$771,11,FALSE)</f>
        <v>7158.52</v>
      </c>
      <c r="F411" s="160">
        <f>VLOOKUP($A411,DRG!$A$8:$Z$771,12,FALSE)</f>
        <v>3.8</v>
      </c>
      <c r="G411" s="217" t="str">
        <f>VLOOKUP($A411,DRG!$A$8:$Z$771,18,FALSE)</f>
        <v>M</v>
      </c>
      <c r="H411" s="274"/>
      <c r="I411" s="219" t="str">
        <f>VLOOKUP($A411,DRG!$A$8:$Z$771,20,FALSE)</f>
        <v>A</v>
      </c>
      <c r="J411" s="162">
        <f>VLOOKUP($A411,DRG!$A$8:$Z$771,21,FALSE)</f>
        <v>0.89380000000000004</v>
      </c>
      <c r="K411" s="359">
        <f>VLOOKUP($A411,DRG!$A$8:$Z$771,22,FALSE)</f>
        <v>1.6448</v>
      </c>
      <c r="L411" s="134">
        <f t="shared" si="12"/>
        <v>0.751</v>
      </c>
      <c r="M411" s="132">
        <f t="shared" si="13"/>
        <v>0.84023271425374801</v>
      </c>
    </row>
    <row r="412" spans="1:13" x14ac:dyDescent="0.2">
      <c r="A412" s="123" t="s">
        <v>180</v>
      </c>
      <c r="B412" s="124" t="str">
        <f>VLOOKUP($A412,DRG!$A$8:$Z$771,2,FALSE)</f>
        <v>G.I. Obstruction W MCC</v>
      </c>
      <c r="C412" s="159">
        <f>VLOOKUP($A412,DRG!$A$8:$Z$771,9,FALSE)</f>
        <v>46</v>
      </c>
      <c r="D412" s="157">
        <f>VLOOKUP($A412,DRG!$A$8:$Z$771,10,FALSE)</f>
        <v>24733.46</v>
      </c>
      <c r="E412" s="157">
        <f>VLOOKUP($A412,DRG!$A$8:$Z$771,11,FALSE)</f>
        <v>17587.75</v>
      </c>
      <c r="F412" s="161">
        <f>VLOOKUP($A412,DRG!$A$8:$Z$771,12,FALSE)</f>
        <v>6.61</v>
      </c>
      <c r="G412" s="218" t="str">
        <f>VLOOKUP($A412,DRG!$A$8:$Z$771,18,FALSE)</f>
        <v>A</v>
      </c>
      <c r="H412" s="274"/>
      <c r="I412" s="220" t="str">
        <f>VLOOKUP($A412,DRG!$A$8:$Z$771,20,FALSE)</f>
        <v>A</v>
      </c>
      <c r="J412" s="163">
        <f>VLOOKUP($A412,DRG!$A$8:$Z$771,21,FALSE)</f>
        <v>1.5983000000000001</v>
      </c>
      <c r="K412" s="360">
        <f>VLOOKUP($A412,DRG!$A$8:$Z$771,22,FALSE)</f>
        <v>1.6409</v>
      </c>
      <c r="L412" s="135">
        <f t="shared" si="12"/>
        <v>4.2599999999999971E-2</v>
      </c>
      <c r="M412" s="133">
        <f t="shared" si="13"/>
        <v>2.6653319151598555E-2</v>
      </c>
    </row>
    <row r="413" spans="1:13" x14ac:dyDescent="0.2">
      <c r="A413" s="122" t="s">
        <v>1531</v>
      </c>
      <c r="B413" s="53" t="str">
        <f>VLOOKUP($A413,DRG!$A$8:$Z$771,2,FALSE)</f>
        <v>Local Excision &amp; Removal Int Fix Devices of Hip &amp; Femur W CC/MCC</v>
      </c>
      <c r="C413" s="158">
        <f>VLOOKUP($A413,DRG!$A$8:$Z$771,9,FALSE)</f>
        <v>14</v>
      </c>
      <c r="D413" s="156">
        <f>VLOOKUP($A413,DRG!$A$8:$Z$771,10,FALSE)</f>
        <v>23256.33</v>
      </c>
      <c r="E413" s="156">
        <f>VLOOKUP($A413,DRG!$A$8:$Z$771,11,FALSE)</f>
        <v>7843.12</v>
      </c>
      <c r="F413" s="160">
        <f>VLOOKUP($A413,DRG!$A$8:$Z$771,12,FALSE)</f>
        <v>4.57</v>
      </c>
      <c r="G413" s="217" t="str">
        <f>VLOOKUP($A413,DRG!$A$8:$Z$771,18,FALSE)</f>
        <v>AP</v>
      </c>
      <c r="H413" s="274"/>
      <c r="I413" s="219" t="str">
        <f>VLOOKUP($A413,DRG!$A$8:$Z$771,20,FALSE)</f>
        <v>AO</v>
      </c>
      <c r="J413" s="162">
        <f>VLOOKUP($A413,DRG!$A$8:$Z$771,21,FALSE)</f>
        <v>1.9517</v>
      </c>
      <c r="K413" s="359">
        <f>VLOOKUP($A413,DRG!$A$8:$Z$771,22,FALSE)</f>
        <v>1.6407</v>
      </c>
      <c r="L413" s="134">
        <f t="shared" si="12"/>
        <v>-0.31099999999999994</v>
      </c>
      <c r="M413" s="132">
        <f t="shared" si="13"/>
        <v>-0.1593482604908541</v>
      </c>
    </row>
    <row r="414" spans="1:13" x14ac:dyDescent="0.2">
      <c r="A414" s="122" t="s">
        <v>1096</v>
      </c>
      <c r="B414" s="53" t="str">
        <f>VLOOKUP($A414,DRG!$A$8:$Z$771,2,FALSE)</f>
        <v>Urinary Stones W ESW Lithotripsy W CC/MCC</v>
      </c>
      <c r="C414" s="158">
        <f>VLOOKUP($A414,DRG!$A$8:$Z$771,9,FALSE)</f>
        <v>20</v>
      </c>
      <c r="D414" s="156">
        <f>VLOOKUP($A414,DRG!$A$8:$Z$771,10,FALSE)</f>
        <v>20601.02</v>
      </c>
      <c r="E414" s="156">
        <f>VLOOKUP($A414,DRG!$A$8:$Z$771,11,FALSE)</f>
        <v>8053.88</v>
      </c>
      <c r="F414" s="160">
        <f>VLOOKUP($A414,DRG!$A$8:$Z$771,12,FALSE)</f>
        <v>2.2000000000000002</v>
      </c>
      <c r="G414" s="217" t="str">
        <f>VLOOKUP($A414,DRG!$A$8:$Z$771,18,FALSE)</f>
        <v>AP</v>
      </c>
      <c r="H414" s="274"/>
      <c r="I414" s="219" t="str">
        <f>VLOOKUP($A414,DRG!$A$8:$Z$771,20,FALSE)</f>
        <v>AP</v>
      </c>
      <c r="J414" s="162">
        <f>VLOOKUP($A414,DRG!$A$8:$Z$771,21,FALSE)</f>
        <v>1.5351999999999999</v>
      </c>
      <c r="K414" s="359">
        <f>VLOOKUP($A414,DRG!$A$8:$Z$771,22,FALSE)</f>
        <v>1.6221000000000001</v>
      </c>
      <c r="L414" s="134">
        <f t="shared" si="12"/>
        <v>8.6900000000000199E-2</v>
      </c>
      <c r="M414" s="132">
        <f t="shared" si="13"/>
        <v>5.6605002605523841E-2</v>
      </c>
    </row>
    <row r="415" spans="1:13" x14ac:dyDescent="0.2">
      <c r="A415" s="122" t="s">
        <v>452</v>
      </c>
      <c r="B415" s="53" t="str">
        <f>VLOOKUP($A415,DRG!$A$8:$Z$771,2,FALSE)</f>
        <v>Degenerative Nervous System Disorders W MCC</v>
      </c>
      <c r="C415" s="158">
        <f>VLOOKUP($A415,DRG!$A$8:$Z$771,9,FALSE)</f>
        <v>11</v>
      </c>
      <c r="D415" s="156">
        <f>VLOOKUP($A415,DRG!$A$8:$Z$771,10,FALSE)</f>
        <v>24430.880000000001</v>
      </c>
      <c r="E415" s="156">
        <f>VLOOKUP($A415,DRG!$A$8:$Z$771,11,FALSE)</f>
        <v>8687.76</v>
      </c>
      <c r="F415" s="160">
        <f>VLOOKUP($A415,DRG!$A$8:$Z$771,12,FALSE)</f>
        <v>7.45</v>
      </c>
      <c r="G415" s="217" t="str">
        <f>VLOOKUP($A415,DRG!$A$8:$Z$771,18,FALSE)</f>
        <v>A</v>
      </c>
      <c r="H415" s="274"/>
      <c r="I415" s="219" t="str">
        <f>VLOOKUP($A415,DRG!$A$8:$Z$771,20,FALSE)</f>
        <v>A</v>
      </c>
      <c r="J415" s="162">
        <f>VLOOKUP($A415,DRG!$A$8:$Z$771,21,FALSE)</f>
        <v>1.4649000000000001</v>
      </c>
      <c r="K415" s="359">
        <f>VLOOKUP($A415,DRG!$A$8:$Z$771,22,FALSE)</f>
        <v>1.6206</v>
      </c>
      <c r="L415" s="134">
        <f t="shared" si="12"/>
        <v>0.15569999999999995</v>
      </c>
      <c r="M415" s="132">
        <f t="shared" si="13"/>
        <v>0.10628711857464669</v>
      </c>
    </row>
    <row r="416" spans="1:13" x14ac:dyDescent="0.2">
      <c r="A416" s="122" t="s">
        <v>1290</v>
      </c>
      <c r="B416" s="53" t="str">
        <f>VLOOKUP($A416,DRG!$A$8:$Z$771,2,FALSE)</f>
        <v>Wound Debridements for Injuries W/O CC/MCC</v>
      </c>
      <c r="C416" s="158">
        <f>VLOOKUP($A416,DRG!$A$8:$Z$771,9,FALSE)</f>
        <v>11</v>
      </c>
      <c r="D416" s="156">
        <f>VLOOKUP($A416,DRG!$A$8:$Z$771,10,FALSE)</f>
        <v>24322.07</v>
      </c>
      <c r="E416" s="156">
        <f>VLOOKUP($A416,DRG!$A$8:$Z$771,11,FALSE)</f>
        <v>12419.48</v>
      </c>
      <c r="F416" s="160">
        <f>VLOOKUP($A416,DRG!$A$8:$Z$771,12,FALSE)</f>
        <v>4.2699999999999996</v>
      </c>
      <c r="G416" s="217" t="str">
        <f>VLOOKUP($A416,DRG!$A$8:$Z$771,18,FALSE)</f>
        <v>A</v>
      </c>
      <c r="H416" s="274"/>
      <c r="I416" s="219" t="str">
        <f>VLOOKUP($A416,DRG!$A$8:$Z$771,20,FALSE)</f>
        <v>MO</v>
      </c>
      <c r="J416" s="162">
        <f>VLOOKUP($A416,DRG!$A$8:$Z$771,21,FALSE)</f>
        <v>1.3509</v>
      </c>
      <c r="K416" s="359">
        <f>VLOOKUP($A416,DRG!$A$8:$Z$771,22,FALSE)</f>
        <v>1.6135999999999999</v>
      </c>
      <c r="L416" s="134">
        <f t="shared" si="12"/>
        <v>0.26269999999999993</v>
      </c>
      <c r="M416" s="132">
        <f t="shared" si="13"/>
        <v>0.19446295062550886</v>
      </c>
    </row>
    <row r="417" spans="1:13" x14ac:dyDescent="0.2">
      <c r="A417" s="123" t="s">
        <v>676</v>
      </c>
      <c r="B417" s="124" t="str">
        <f>VLOOKUP($A417,DRG!$A$8:$Z$771,2,FALSE)</f>
        <v>Skin Graft Exc for Skin Ulcer or Cellulitis W/O CC/MCC</v>
      </c>
      <c r="C417" s="159">
        <f>VLOOKUP($A417,DRG!$A$8:$Z$771,9,FALSE)</f>
        <v>13</v>
      </c>
      <c r="D417" s="157">
        <f>VLOOKUP($A417,DRG!$A$8:$Z$771,10,FALSE)</f>
        <v>24313.18</v>
      </c>
      <c r="E417" s="157">
        <f>VLOOKUP($A417,DRG!$A$8:$Z$771,11,FALSE)</f>
        <v>10858.74</v>
      </c>
      <c r="F417" s="161">
        <f>VLOOKUP($A417,DRG!$A$8:$Z$771,12,FALSE)</f>
        <v>4.1500000000000004</v>
      </c>
      <c r="G417" s="218" t="str">
        <f>VLOOKUP($A417,DRG!$A$8:$Z$771,18,FALSE)</f>
        <v>A</v>
      </c>
      <c r="H417" s="274"/>
      <c r="I417" s="220" t="str">
        <f>VLOOKUP($A417,DRG!$A$8:$Z$771,20,FALSE)</f>
        <v>A</v>
      </c>
      <c r="J417" s="163">
        <f>VLOOKUP($A417,DRG!$A$8:$Z$771,21,FALSE)</f>
        <v>2.1886999999999999</v>
      </c>
      <c r="K417" s="360">
        <f>VLOOKUP($A417,DRG!$A$8:$Z$771,22,FALSE)</f>
        <v>1.613</v>
      </c>
      <c r="L417" s="135">
        <f t="shared" si="12"/>
        <v>-0.57569999999999988</v>
      </c>
      <c r="M417" s="133">
        <f t="shared" si="13"/>
        <v>-0.26303285055055509</v>
      </c>
    </row>
    <row r="418" spans="1:13" x14ac:dyDescent="0.2">
      <c r="A418" s="122" t="s">
        <v>1442</v>
      </c>
      <c r="B418" s="53" t="str">
        <f>VLOOKUP($A418,DRG!$A$8:$Z$771,2,FALSE)</f>
        <v>Tendonitis, Myositis &amp; Bursitis W MCC</v>
      </c>
      <c r="C418" s="158">
        <f>VLOOKUP($A418,DRG!$A$8:$Z$771,9,FALSE)</f>
        <v>29</v>
      </c>
      <c r="D418" s="156">
        <f>VLOOKUP($A418,DRG!$A$8:$Z$771,10,FALSE)</f>
        <v>24272.58</v>
      </c>
      <c r="E418" s="156">
        <f>VLOOKUP($A418,DRG!$A$8:$Z$771,11,FALSE)</f>
        <v>12079.01</v>
      </c>
      <c r="F418" s="160">
        <f>VLOOKUP($A418,DRG!$A$8:$Z$771,12,FALSE)</f>
        <v>6.86</v>
      </c>
      <c r="G418" s="217" t="str">
        <f>VLOOKUP($A418,DRG!$A$8:$Z$771,18,FALSE)</f>
        <v>A</v>
      </c>
      <c r="H418" s="274"/>
      <c r="I418" s="219" t="str">
        <f>VLOOKUP($A418,DRG!$A$8:$Z$771,20,FALSE)</f>
        <v>A</v>
      </c>
      <c r="J418" s="162">
        <f>VLOOKUP($A418,DRG!$A$8:$Z$771,21,FALSE)</f>
        <v>1.8105</v>
      </c>
      <c r="K418" s="359">
        <f>VLOOKUP($A418,DRG!$A$8:$Z$771,22,FALSE)</f>
        <v>1.6101000000000001</v>
      </c>
      <c r="L418" s="134">
        <f t="shared" si="12"/>
        <v>-0.20039999999999991</v>
      </c>
      <c r="M418" s="132">
        <f t="shared" si="13"/>
        <v>-0.11068765534382763</v>
      </c>
    </row>
    <row r="419" spans="1:13" x14ac:dyDescent="0.2">
      <c r="A419" s="122" t="s">
        <v>236</v>
      </c>
      <c r="B419" s="53" t="str">
        <f>VLOOKUP($A419,DRG!$A$8:$Z$771,2,FALSE)</f>
        <v>Cholecystectomy Except by Laparoscope W/O C.D.E. W/O CC/MCC</v>
      </c>
      <c r="C419" s="158">
        <f>VLOOKUP($A419,DRG!$A$8:$Z$771,9,FALSE)</f>
        <v>33</v>
      </c>
      <c r="D419" s="156">
        <f>VLOOKUP($A419,DRG!$A$8:$Z$771,10,FALSE)</f>
        <v>24216.27</v>
      </c>
      <c r="E419" s="156">
        <f>VLOOKUP($A419,DRG!$A$8:$Z$771,11,FALSE)</f>
        <v>8324.07</v>
      </c>
      <c r="F419" s="160">
        <f>VLOOKUP($A419,DRG!$A$8:$Z$771,12,FALSE)</f>
        <v>3.3</v>
      </c>
      <c r="G419" s="217" t="str">
        <f>VLOOKUP($A419,DRG!$A$8:$Z$771,18,FALSE)</f>
        <v>A</v>
      </c>
      <c r="H419" s="274"/>
      <c r="I419" s="219" t="str">
        <f>VLOOKUP($A419,DRG!$A$8:$Z$771,20,FALSE)</f>
        <v>A</v>
      </c>
      <c r="J419" s="162">
        <f>VLOOKUP($A419,DRG!$A$8:$Z$771,21,FALSE)</f>
        <v>1.5678000000000001</v>
      </c>
      <c r="K419" s="359">
        <f>VLOOKUP($A419,DRG!$A$8:$Z$771,22,FALSE)</f>
        <v>1.6062000000000001</v>
      </c>
      <c r="L419" s="134">
        <f t="shared" si="12"/>
        <v>3.839999999999999E-2</v>
      </c>
      <c r="M419" s="132">
        <f t="shared" si="13"/>
        <v>2.4492920015308069E-2</v>
      </c>
    </row>
    <row r="420" spans="1:13" x14ac:dyDescent="0.2">
      <c r="A420" s="122" t="s">
        <v>544</v>
      </c>
      <c r="B420" s="53" t="str">
        <f>VLOOKUP($A420,DRG!$A$8:$Z$771,2,FALSE)</f>
        <v>Skin Grafts &amp; Wound Debrid for Endoc, Nutrit &amp; Metab Dis W CC</v>
      </c>
      <c r="C420" s="158">
        <f>VLOOKUP($A420,DRG!$A$8:$Z$771,9,FALSE)</f>
        <v>47</v>
      </c>
      <c r="D420" s="156">
        <f>VLOOKUP($A420,DRG!$A$8:$Z$771,10,FALSE)</f>
        <v>26758.57</v>
      </c>
      <c r="E420" s="156">
        <f>VLOOKUP($A420,DRG!$A$8:$Z$771,11,FALSE)</f>
        <v>16799.3</v>
      </c>
      <c r="F420" s="160">
        <f>VLOOKUP($A420,DRG!$A$8:$Z$771,12,FALSE)</f>
        <v>8.23</v>
      </c>
      <c r="G420" s="217" t="str">
        <f>VLOOKUP($A420,DRG!$A$8:$Z$771,18,FALSE)</f>
        <v>AP</v>
      </c>
      <c r="H420" s="274"/>
      <c r="I420" s="219" t="str">
        <f>VLOOKUP($A420,DRG!$A$8:$Z$771,20,FALSE)</f>
        <v>A</v>
      </c>
      <c r="J420" s="162">
        <f>VLOOKUP($A420,DRG!$A$8:$Z$771,21,FALSE)</f>
        <v>1.9514</v>
      </c>
      <c r="K420" s="359">
        <f>VLOOKUP($A420,DRG!$A$8:$Z$771,22,FALSE)</f>
        <v>1.5921000000000001</v>
      </c>
      <c r="L420" s="134">
        <f t="shared" si="12"/>
        <v>-0.35929999999999995</v>
      </c>
      <c r="M420" s="132">
        <f t="shared" si="13"/>
        <v>-0.18412421850978783</v>
      </c>
    </row>
    <row r="421" spans="1:13" x14ac:dyDescent="0.2">
      <c r="A421" s="122" t="s">
        <v>1104</v>
      </c>
      <c r="B421" s="53" t="str">
        <f>VLOOKUP($A421,DRG!$A$8:$Z$771,2,FALSE)</f>
        <v>Other Kidney &amp; Urinary Tract Diagnoses W MCC</v>
      </c>
      <c r="C421" s="158">
        <f>VLOOKUP($A421,DRG!$A$8:$Z$771,9,FALSE)</f>
        <v>108</v>
      </c>
      <c r="D421" s="156">
        <f>VLOOKUP($A421,DRG!$A$8:$Z$771,10,FALSE)</f>
        <v>25133.439999999999</v>
      </c>
      <c r="E421" s="156">
        <f>VLOOKUP($A421,DRG!$A$8:$Z$771,11,FALSE)</f>
        <v>22241.14</v>
      </c>
      <c r="F421" s="160">
        <f>VLOOKUP($A421,DRG!$A$8:$Z$771,12,FALSE)</f>
        <v>6.82</v>
      </c>
      <c r="G421" s="217" t="str">
        <f>VLOOKUP($A421,DRG!$A$8:$Z$771,18,FALSE)</f>
        <v>A</v>
      </c>
      <c r="H421" s="274"/>
      <c r="I421" s="219" t="str">
        <f>VLOOKUP($A421,DRG!$A$8:$Z$771,20,FALSE)</f>
        <v>A</v>
      </c>
      <c r="J421" s="162">
        <f>VLOOKUP($A421,DRG!$A$8:$Z$771,21,FALSE)</f>
        <v>1.4469000000000001</v>
      </c>
      <c r="K421" s="359">
        <f>VLOOKUP($A421,DRG!$A$8:$Z$771,22,FALSE)</f>
        <v>1.5885</v>
      </c>
      <c r="L421" s="134">
        <f t="shared" si="12"/>
        <v>0.14159999999999995</v>
      </c>
      <c r="M421" s="132">
        <f t="shared" si="13"/>
        <v>9.7864399751192169E-2</v>
      </c>
    </row>
    <row r="422" spans="1:13" x14ac:dyDescent="0.2">
      <c r="A422" s="123" t="s">
        <v>170</v>
      </c>
      <c r="B422" s="124" t="str">
        <f>VLOOKUP($A422,DRG!$A$8:$Z$771,2,FALSE)</f>
        <v>Uncomplicated Peptic Ulcer W MCC</v>
      </c>
      <c r="C422" s="159">
        <f>VLOOKUP($A422,DRG!$A$8:$Z$771,9,FALSE)</f>
        <v>4</v>
      </c>
      <c r="D422" s="157">
        <f>VLOOKUP($A422,DRG!$A$8:$Z$771,10,FALSE)</f>
        <v>23930.54</v>
      </c>
      <c r="E422" s="157">
        <f>VLOOKUP($A422,DRG!$A$8:$Z$771,11,FALSE)</f>
        <v>1850.77</v>
      </c>
      <c r="F422" s="161">
        <f>VLOOKUP($A422,DRG!$A$8:$Z$771,12,FALSE)</f>
        <v>5.75</v>
      </c>
      <c r="G422" s="218" t="str">
        <f>VLOOKUP($A422,DRG!$A$8:$Z$771,18,FALSE)</f>
        <v>A</v>
      </c>
      <c r="H422" s="274"/>
      <c r="I422" s="220" t="str">
        <f>VLOOKUP($A422,DRG!$A$8:$Z$771,20,FALSE)</f>
        <v>M</v>
      </c>
      <c r="J422" s="163">
        <f>VLOOKUP($A422,DRG!$A$8:$Z$771,21,FALSE)</f>
        <v>2.0545</v>
      </c>
      <c r="K422" s="360">
        <f>VLOOKUP($A422,DRG!$A$8:$Z$771,22,FALSE)</f>
        <v>1.5875999999999999</v>
      </c>
      <c r="L422" s="135">
        <f t="shared" si="12"/>
        <v>-0.46690000000000009</v>
      </c>
      <c r="M422" s="133">
        <f t="shared" si="13"/>
        <v>-0.22725724020442933</v>
      </c>
    </row>
    <row r="423" spans="1:13" x14ac:dyDescent="0.2">
      <c r="A423" s="122" t="s">
        <v>846</v>
      </c>
      <c r="B423" s="53" t="str">
        <f>VLOOKUP($A423,DRG!$A$8:$Z$771,2,FALSE)</f>
        <v>Pulmonary Embolism W MCC</v>
      </c>
      <c r="C423" s="158">
        <f>VLOOKUP($A423,DRG!$A$8:$Z$771,9,FALSE)</f>
        <v>92</v>
      </c>
      <c r="D423" s="156">
        <f>VLOOKUP($A423,DRG!$A$8:$Z$771,10,FALSE)</f>
        <v>23906.27</v>
      </c>
      <c r="E423" s="156">
        <f>VLOOKUP($A423,DRG!$A$8:$Z$771,11,FALSE)</f>
        <v>13425.01</v>
      </c>
      <c r="F423" s="160">
        <f>VLOOKUP($A423,DRG!$A$8:$Z$771,12,FALSE)</f>
        <v>5.28</v>
      </c>
      <c r="G423" s="217" t="str">
        <f>VLOOKUP($A423,DRG!$A$8:$Z$771,18,FALSE)</f>
        <v>A</v>
      </c>
      <c r="H423" s="274"/>
      <c r="I423" s="219" t="str">
        <f>VLOOKUP($A423,DRG!$A$8:$Z$771,20,FALSE)</f>
        <v>A</v>
      </c>
      <c r="J423" s="162">
        <f>VLOOKUP($A423,DRG!$A$8:$Z$771,21,FALSE)</f>
        <v>1.6326000000000001</v>
      </c>
      <c r="K423" s="359">
        <f>VLOOKUP($A423,DRG!$A$8:$Z$771,22,FALSE)</f>
        <v>1.5860000000000001</v>
      </c>
      <c r="L423" s="134">
        <f t="shared" si="12"/>
        <v>-4.6599999999999975E-2</v>
      </c>
      <c r="M423" s="132">
        <f t="shared" si="13"/>
        <v>-2.854342766139898E-2</v>
      </c>
    </row>
    <row r="424" spans="1:13" x14ac:dyDescent="0.2">
      <c r="A424" s="122" t="s">
        <v>658</v>
      </c>
      <c r="B424" s="53" t="str">
        <f>VLOOKUP($A424,DRG!$A$8:$Z$771,2,FALSE)</f>
        <v>Pelvic Evisceration, Rad Hysterectomy &amp; Rad Vulvectomy W/O CC/MCC</v>
      </c>
      <c r="C424" s="158">
        <f>VLOOKUP($A424,DRG!$A$8:$Z$771,9,FALSE)</f>
        <v>24</v>
      </c>
      <c r="D424" s="156">
        <f>VLOOKUP($A424,DRG!$A$8:$Z$771,10,FALSE)</f>
        <v>23881.4</v>
      </c>
      <c r="E424" s="156">
        <f>VLOOKUP($A424,DRG!$A$8:$Z$771,11,FALSE)</f>
        <v>8655.56</v>
      </c>
      <c r="F424" s="160">
        <f>VLOOKUP($A424,DRG!$A$8:$Z$771,12,FALSE)</f>
        <v>2.38</v>
      </c>
      <c r="G424" s="217" t="str">
        <f>VLOOKUP($A424,DRG!$A$8:$Z$771,18,FALSE)</f>
        <v>A</v>
      </c>
      <c r="H424" s="274"/>
      <c r="I424" s="219" t="str">
        <f>VLOOKUP($A424,DRG!$A$8:$Z$771,20,FALSE)</f>
        <v>A</v>
      </c>
      <c r="J424" s="162">
        <f>VLOOKUP($A424,DRG!$A$8:$Z$771,21,FALSE)</f>
        <v>1.6279999999999999</v>
      </c>
      <c r="K424" s="359">
        <f>VLOOKUP($A424,DRG!$A$8:$Z$771,22,FALSE)</f>
        <v>1.5841000000000001</v>
      </c>
      <c r="L424" s="134">
        <f t="shared" si="12"/>
        <v>-4.3899999999999828E-2</v>
      </c>
      <c r="M424" s="132">
        <f t="shared" si="13"/>
        <v>-2.6965601965601861E-2</v>
      </c>
    </row>
    <row r="425" spans="1:13" x14ac:dyDescent="0.2">
      <c r="A425" s="122" t="s">
        <v>1078</v>
      </c>
      <c r="B425" s="53" t="str">
        <f>VLOOKUP($A425,DRG!$A$8:$Z$771,2,FALSE)</f>
        <v>Prostatectomy W/O CC/MCC</v>
      </c>
      <c r="C425" s="158">
        <f>VLOOKUP($A425,DRG!$A$8:$Z$771,9,FALSE)</f>
        <v>4</v>
      </c>
      <c r="D425" s="156">
        <f>VLOOKUP($A425,DRG!$A$8:$Z$771,10,FALSE)</f>
        <v>16863.650000000001</v>
      </c>
      <c r="E425" s="156">
        <f>VLOOKUP($A425,DRG!$A$8:$Z$771,11,FALSE)</f>
        <v>3113.26</v>
      </c>
      <c r="F425" s="160">
        <f>VLOOKUP($A425,DRG!$A$8:$Z$771,12,FALSE)</f>
        <v>3</v>
      </c>
      <c r="G425" s="217" t="str">
        <f>VLOOKUP($A425,DRG!$A$8:$Z$771,18,FALSE)</f>
        <v>M</v>
      </c>
      <c r="H425" s="274"/>
      <c r="I425" s="219" t="str">
        <f>VLOOKUP($A425,DRG!$A$8:$Z$771,20,FALSE)</f>
        <v>M</v>
      </c>
      <c r="J425" s="162">
        <f>VLOOKUP($A425,DRG!$A$8:$Z$771,21,FALSE)</f>
        <v>1.5064</v>
      </c>
      <c r="K425" s="359">
        <f>VLOOKUP($A425,DRG!$A$8:$Z$771,22,FALSE)</f>
        <v>1.5805</v>
      </c>
      <c r="L425" s="134">
        <f t="shared" si="12"/>
        <v>7.4100000000000055E-2</v>
      </c>
      <c r="M425" s="132">
        <f t="shared" si="13"/>
        <v>4.9190122145512515E-2</v>
      </c>
    </row>
    <row r="426" spans="1:13" x14ac:dyDescent="0.2">
      <c r="A426" s="122" t="s">
        <v>1283</v>
      </c>
      <c r="B426" s="53" t="str">
        <f>VLOOKUP($A426,DRG!$A$8:$Z$771,2,FALSE)</f>
        <v>Other Mental Disorder Diagnoses</v>
      </c>
      <c r="C426" s="158">
        <f>VLOOKUP($A426,DRG!$A$8:$Z$771,9,FALSE)</f>
        <v>7</v>
      </c>
      <c r="D426" s="156">
        <f>VLOOKUP($A426,DRG!$A$8:$Z$771,10,FALSE)</f>
        <v>10583.91</v>
      </c>
      <c r="E426" s="156">
        <f>VLOOKUP($A426,DRG!$A$8:$Z$771,11,FALSE)</f>
        <v>5647.37</v>
      </c>
      <c r="F426" s="160">
        <f>VLOOKUP($A426,DRG!$A$8:$Z$771,12,FALSE)</f>
        <v>4.5999999999999996</v>
      </c>
      <c r="G426" s="217" t="str">
        <f>VLOOKUP($A426,DRG!$A$8:$Z$771,18,FALSE)</f>
        <v>M</v>
      </c>
      <c r="H426" s="274"/>
      <c r="I426" s="219" t="str">
        <f>VLOOKUP($A426,DRG!$A$8:$Z$771,20,FALSE)</f>
        <v>M</v>
      </c>
      <c r="J426" s="162">
        <f>VLOOKUP($A426,DRG!$A$8:$Z$771,21,FALSE)</f>
        <v>1.4502999999999999</v>
      </c>
      <c r="K426" s="359">
        <f>VLOOKUP($A426,DRG!$A$8:$Z$771,22,FALSE)</f>
        <v>1.5766</v>
      </c>
      <c r="L426" s="134">
        <f t="shared" si="12"/>
        <v>0.12630000000000008</v>
      </c>
      <c r="M426" s="132">
        <f t="shared" si="13"/>
        <v>8.7085430600565464E-2</v>
      </c>
    </row>
    <row r="427" spans="1:13" x14ac:dyDescent="0.2">
      <c r="A427" s="123" t="s">
        <v>852</v>
      </c>
      <c r="B427" s="124" t="str">
        <f>VLOOKUP($A427,DRG!$A$8:$Z$771,2,FALSE)</f>
        <v>Respiratory Infections &amp; Inflammations W CC</v>
      </c>
      <c r="C427" s="159">
        <f>VLOOKUP($A427,DRG!$A$8:$Z$771,9,FALSE)</f>
        <v>198</v>
      </c>
      <c r="D427" s="157">
        <f>VLOOKUP($A427,DRG!$A$8:$Z$771,10,FALSE)</f>
        <v>23600.35</v>
      </c>
      <c r="E427" s="157">
        <f>VLOOKUP($A427,DRG!$A$8:$Z$771,11,FALSE)</f>
        <v>15109.96</v>
      </c>
      <c r="F427" s="161">
        <f>VLOOKUP($A427,DRG!$A$8:$Z$771,12,FALSE)</f>
        <v>6.41</v>
      </c>
      <c r="G427" s="218" t="str">
        <f>VLOOKUP($A427,DRG!$A$8:$Z$771,18,FALSE)</f>
        <v>A</v>
      </c>
      <c r="H427" s="274"/>
      <c r="I427" s="220" t="str">
        <f>VLOOKUP($A427,DRG!$A$8:$Z$771,20,FALSE)</f>
        <v>A</v>
      </c>
      <c r="J427" s="163">
        <f>VLOOKUP($A427,DRG!$A$8:$Z$771,21,FALSE)</f>
        <v>1.5806</v>
      </c>
      <c r="K427" s="360">
        <f>VLOOKUP($A427,DRG!$A$8:$Z$771,22,FALSE)</f>
        <v>1.5656000000000001</v>
      </c>
      <c r="L427" s="135">
        <f t="shared" si="12"/>
        <v>-1.4999999999999902E-2</v>
      </c>
      <c r="M427" s="133">
        <f t="shared" si="13"/>
        <v>-9.4900670631405185E-3</v>
      </c>
    </row>
    <row r="428" spans="1:13" x14ac:dyDescent="0.2">
      <c r="A428" s="122" t="s">
        <v>1481</v>
      </c>
      <c r="B428" s="53" t="str">
        <f>VLOOKUP($A428,DRG!$A$8:$Z$771,2,FALSE)</f>
        <v>Stomach, Esophageal &amp; Duodenal Proc W/O CC/MCC</v>
      </c>
      <c r="C428" s="158">
        <f>VLOOKUP($A428,DRG!$A$8:$Z$771,9,FALSE)</f>
        <v>102</v>
      </c>
      <c r="D428" s="156">
        <f>VLOOKUP($A428,DRG!$A$8:$Z$771,10,FALSE)</f>
        <v>23586.6</v>
      </c>
      <c r="E428" s="156">
        <f>VLOOKUP($A428,DRG!$A$8:$Z$771,11,FALSE)</f>
        <v>9005.68</v>
      </c>
      <c r="F428" s="160">
        <f>VLOOKUP($A428,DRG!$A$8:$Z$771,12,FALSE)</f>
        <v>3.37</v>
      </c>
      <c r="G428" s="217" t="str">
        <f>VLOOKUP($A428,DRG!$A$8:$Z$771,18,FALSE)</f>
        <v>A</v>
      </c>
      <c r="H428" s="274"/>
      <c r="I428" s="219" t="str">
        <f>VLOOKUP($A428,DRG!$A$8:$Z$771,20,FALSE)</f>
        <v>A</v>
      </c>
      <c r="J428" s="162">
        <f>VLOOKUP($A428,DRG!$A$8:$Z$771,21,FALSE)</f>
        <v>1.6136999999999999</v>
      </c>
      <c r="K428" s="359">
        <f>VLOOKUP($A428,DRG!$A$8:$Z$771,22,FALSE)</f>
        <v>1.5647</v>
      </c>
      <c r="L428" s="134">
        <f t="shared" si="12"/>
        <v>-4.8999999999999932E-2</v>
      </c>
      <c r="M428" s="132">
        <f t="shared" si="13"/>
        <v>-3.0364999690153025E-2</v>
      </c>
    </row>
    <row r="429" spans="1:13" x14ac:dyDescent="0.2">
      <c r="A429" s="122" t="s">
        <v>1028</v>
      </c>
      <c r="B429" s="53" t="str">
        <f>VLOOKUP($A429,DRG!$A$8:$Z$771,2,FALSE)</f>
        <v>Deep Vein Thrombophlebitis W CC/MCC</v>
      </c>
      <c r="C429" s="158">
        <f>VLOOKUP($A429,DRG!$A$8:$Z$771,9,FALSE)</f>
        <v>6</v>
      </c>
      <c r="D429" s="156">
        <f>VLOOKUP($A429,DRG!$A$8:$Z$771,10,FALSE)</f>
        <v>5683.07</v>
      </c>
      <c r="E429" s="156">
        <f>VLOOKUP($A429,DRG!$A$8:$Z$771,11,FALSE)</f>
        <v>2063.21</v>
      </c>
      <c r="F429" s="160">
        <f>VLOOKUP($A429,DRG!$A$8:$Z$771,12,FALSE)</f>
        <v>4.7</v>
      </c>
      <c r="G429" s="217" t="str">
        <f>VLOOKUP($A429,DRG!$A$8:$Z$771,18,FALSE)</f>
        <v>M</v>
      </c>
      <c r="H429" s="274"/>
      <c r="I429" s="219" t="str">
        <f>VLOOKUP($A429,DRG!$A$8:$Z$771,20,FALSE)</f>
        <v>M</v>
      </c>
      <c r="J429" s="162">
        <f>VLOOKUP($A429,DRG!$A$8:$Z$771,21,FALSE)</f>
        <v>1.6292</v>
      </c>
      <c r="K429" s="359">
        <f>VLOOKUP($A429,DRG!$A$8:$Z$771,22,FALSE)</f>
        <v>1.5586</v>
      </c>
      <c r="L429" s="134">
        <f t="shared" si="12"/>
        <v>-7.0599999999999996E-2</v>
      </c>
      <c r="M429" s="132">
        <f t="shared" si="13"/>
        <v>-4.3334151730910875E-2</v>
      </c>
    </row>
    <row r="430" spans="1:13" x14ac:dyDescent="0.2">
      <c r="A430" s="122" t="s">
        <v>1296</v>
      </c>
      <c r="B430" s="53" t="str">
        <f>VLOOKUP($A430,DRG!$A$8:$Z$771,2,FALSE)</f>
        <v>Other O.R. Procedures for Injuries W/O CC/MCC</v>
      </c>
      <c r="C430" s="158">
        <f>VLOOKUP($A430,DRG!$A$8:$Z$771,9,FALSE)</f>
        <v>41</v>
      </c>
      <c r="D430" s="156">
        <f>VLOOKUP($A430,DRG!$A$8:$Z$771,10,FALSE)</f>
        <v>23477.11</v>
      </c>
      <c r="E430" s="156">
        <f>VLOOKUP($A430,DRG!$A$8:$Z$771,11,FALSE)</f>
        <v>10080.1</v>
      </c>
      <c r="F430" s="160">
        <f>VLOOKUP($A430,DRG!$A$8:$Z$771,12,FALSE)</f>
        <v>3.73</v>
      </c>
      <c r="G430" s="217" t="str">
        <f>VLOOKUP($A430,DRG!$A$8:$Z$771,18,FALSE)</f>
        <v>A</v>
      </c>
      <c r="H430" s="274"/>
      <c r="I430" s="219" t="str">
        <f>VLOOKUP($A430,DRG!$A$8:$Z$771,20,FALSE)</f>
        <v>A</v>
      </c>
      <c r="J430" s="162">
        <f>VLOOKUP($A430,DRG!$A$8:$Z$771,21,FALSE)</f>
        <v>1.4075</v>
      </c>
      <c r="K430" s="359">
        <f>VLOOKUP($A430,DRG!$A$8:$Z$771,22,FALSE)</f>
        <v>1.5572999999999999</v>
      </c>
      <c r="L430" s="134">
        <f t="shared" si="12"/>
        <v>0.14979999999999993</v>
      </c>
      <c r="M430" s="132">
        <f t="shared" si="13"/>
        <v>0.10642984014209587</v>
      </c>
    </row>
    <row r="431" spans="1:13" x14ac:dyDescent="0.2">
      <c r="A431" s="122" t="s">
        <v>1541</v>
      </c>
      <c r="B431" s="53" t="str">
        <f>VLOOKUP($A431,DRG!$A$8:$Z$771,2,FALSE)</f>
        <v>Foot Procedures W CC</v>
      </c>
      <c r="C431" s="158">
        <f>VLOOKUP($A431,DRG!$A$8:$Z$771,9,FALSE)</f>
        <v>35</v>
      </c>
      <c r="D431" s="156">
        <f>VLOOKUP($A431,DRG!$A$8:$Z$771,10,FALSE)</f>
        <v>23322.98</v>
      </c>
      <c r="E431" s="156">
        <f>VLOOKUP($A431,DRG!$A$8:$Z$771,11,FALSE)</f>
        <v>7974.84</v>
      </c>
      <c r="F431" s="160">
        <f>VLOOKUP($A431,DRG!$A$8:$Z$771,12,FALSE)</f>
        <v>5.31</v>
      </c>
      <c r="G431" s="217" t="str">
        <f>VLOOKUP($A431,DRG!$A$8:$Z$771,18,FALSE)</f>
        <v>A</v>
      </c>
      <c r="H431" s="274"/>
      <c r="I431" s="219" t="str">
        <f>VLOOKUP($A431,DRG!$A$8:$Z$771,20,FALSE)</f>
        <v>A</v>
      </c>
      <c r="J431" s="162">
        <f>VLOOKUP($A431,DRG!$A$8:$Z$771,21,FALSE)</f>
        <v>1.7934000000000001</v>
      </c>
      <c r="K431" s="359">
        <f>VLOOKUP($A431,DRG!$A$8:$Z$771,22,FALSE)</f>
        <v>1.5471999999999999</v>
      </c>
      <c r="L431" s="134">
        <f t="shared" si="12"/>
        <v>-0.2462000000000002</v>
      </c>
      <c r="M431" s="132">
        <f t="shared" si="13"/>
        <v>-0.13728114196498281</v>
      </c>
    </row>
    <row r="432" spans="1:13" x14ac:dyDescent="0.2">
      <c r="A432" s="123" t="s">
        <v>1292</v>
      </c>
      <c r="B432" s="124" t="str">
        <f>VLOOKUP($A432,DRG!$A$8:$Z$771,2,FALSE)</f>
        <v>Skin Grafts for Injuries W/O CC/MCC</v>
      </c>
      <c r="C432" s="159">
        <f>VLOOKUP($A432,DRG!$A$8:$Z$771,9,FALSE)</f>
        <v>11</v>
      </c>
      <c r="D432" s="157">
        <f>VLOOKUP($A432,DRG!$A$8:$Z$771,10,FALSE)</f>
        <v>23132.5</v>
      </c>
      <c r="E432" s="157">
        <f>VLOOKUP($A432,DRG!$A$8:$Z$771,11,FALSE)</f>
        <v>12938.21</v>
      </c>
      <c r="F432" s="161">
        <f>VLOOKUP($A432,DRG!$A$8:$Z$771,12,FALSE)</f>
        <v>4.45</v>
      </c>
      <c r="G432" s="218" t="str">
        <f>VLOOKUP($A432,DRG!$A$8:$Z$771,18,FALSE)</f>
        <v>A</v>
      </c>
      <c r="H432" s="274"/>
      <c r="I432" s="220" t="str">
        <f>VLOOKUP($A432,DRG!$A$8:$Z$771,20,FALSE)</f>
        <v>A</v>
      </c>
      <c r="J432" s="163">
        <f>VLOOKUP($A432,DRG!$A$8:$Z$771,21,FALSE)</f>
        <v>1.3633999999999999</v>
      </c>
      <c r="K432" s="360">
        <f>VLOOKUP($A432,DRG!$A$8:$Z$771,22,FALSE)</f>
        <v>1.5345</v>
      </c>
      <c r="L432" s="135">
        <f t="shared" si="12"/>
        <v>0.17110000000000003</v>
      </c>
      <c r="M432" s="133">
        <f t="shared" si="13"/>
        <v>0.12549508581487462</v>
      </c>
    </row>
    <row r="433" spans="1:13" x14ac:dyDescent="0.2">
      <c r="A433" s="122" t="s">
        <v>894</v>
      </c>
      <c r="B433" s="53" t="str">
        <f>VLOOKUP($A433,DRG!$A$8:$Z$771,2,FALSE)</f>
        <v>Pneumothorax W MCC</v>
      </c>
      <c r="C433" s="158">
        <f>VLOOKUP($A433,DRG!$A$8:$Z$771,9,FALSE)</f>
        <v>27</v>
      </c>
      <c r="D433" s="156">
        <f>VLOOKUP($A433,DRG!$A$8:$Z$771,10,FALSE)</f>
        <v>23127.58</v>
      </c>
      <c r="E433" s="156">
        <f>VLOOKUP($A433,DRG!$A$8:$Z$771,11,FALSE)</f>
        <v>16321.44</v>
      </c>
      <c r="F433" s="160">
        <f>VLOOKUP($A433,DRG!$A$8:$Z$771,12,FALSE)</f>
        <v>5.7</v>
      </c>
      <c r="G433" s="217" t="str">
        <f>VLOOKUP($A433,DRG!$A$8:$Z$771,18,FALSE)</f>
        <v>A</v>
      </c>
      <c r="H433" s="274"/>
      <c r="I433" s="219" t="str">
        <f>VLOOKUP($A433,DRG!$A$8:$Z$771,20,FALSE)</f>
        <v>A</v>
      </c>
      <c r="J433" s="162">
        <f>VLOOKUP($A433,DRG!$A$8:$Z$771,21,FALSE)</f>
        <v>1.26</v>
      </c>
      <c r="K433" s="359">
        <f>VLOOKUP($A433,DRG!$A$8:$Z$771,22,FALSE)</f>
        <v>1.5342</v>
      </c>
      <c r="L433" s="134">
        <f t="shared" si="12"/>
        <v>0.2742</v>
      </c>
      <c r="M433" s="132">
        <f t="shared" si="13"/>
        <v>0.21761904761904763</v>
      </c>
    </row>
    <row r="434" spans="1:13" x14ac:dyDescent="0.2">
      <c r="A434" s="122" t="s">
        <v>1107</v>
      </c>
      <c r="B434" s="53" t="str">
        <f>VLOOKUP($A434,DRG!$A$8:$Z$771,2,FALSE)</f>
        <v>Minor Small &amp; Large Bowel Procedures W/O CC/MCC</v>
      </c>
      <c r="C434" s="158">
        <f>VLOOKUP($A434,DRG!$A$8:$Z$771,9,FALSE)</f>
        <v>32</v>
      </c>
      <c r="D434" s="156">
        <f>VLOOKUP($A434,DRG!$A$8:$Z$771,10,FALSE)</f>
        <v>23115.53</v>
      </c>
      <c r="E434" s="156">
        <f>VLOOKUP($A434,DRG!$A$8:$Z$771,11,FALSE)</f>
        <v>10741.45</v>
      </c>
      <c r="F434" s="160">
        <f>VLOOKUP($A434,DRG!$A$8:$Z$771,12,FALSE)</f>
        <v>4.59</v>
      </c>
      <c r="G434" s="217" t="str">
        <f>VLOOKUP($A434,DRG!$A$8:$Z$771,18,FALSE)</f>
        <v>A</v>
      </c>
      <c r="H434" s="274"/>
      <c r="I434" s="219" t="str">
        <f>VLOOKUP($A434,DRG!$A$8:$Z$771,20,FALSE)</f>
        <v>A</v>
      </c>
      <c r="J434" s="162">
        <f>VLOOKUP($A434,DRG!$A$8:$Z$771,21,FALSE)</f>
        <v>1.6028</v>
      </c>
      <c r="K434" s="359">
        <f>VLOOKUP($A434,DRG!$A$8:$Z$771,22,FALSE)</f>
        <v>1.5334000000000001</v>
      </c>
      <c r="L434" s="134">
        <f t="shared" si="12"/>
        <v>-6.9399999999999906E-2</v>
      </c>
      <c r="M434" s="132">
        <f t="shared" si="13"/>
        <v>-4.329922635388065E-2</v>
      </c>
    </row>
    <row r="435" spans="1:13" x14ac:dyDescent="0.2">
      <c r="A435" s="122" t="s">
        <v>136</v>
      </c>
      <c r="B435" s="53" t="str">
        <f>VLOOKUP($A435,DRG!$A$8:$Z$771,2,FALSE)</f>
        <v>Shoulder, Elbow or Forearm Proc, Exc Major Joint Proc W/O CC/MCC</v>
      </c>
      <c r="C435" s="158">
        <f>VLOOKUP($A435,DRG!$A$8:$Z$771,9,FALSE)</f>
        <v>24</v>
      </c>
      <c r="D435" s="156">
        <f>VLOOKUP($A435,DRG!$A$8:$Z$771,10,FALSE)</f>
        <v>23055.47</v>
      </c>
      <c r="E435" s="156">
        <f>VLOOKUP($A435,DRG!$A$8:$Z$771,11,FALSE)</f>
        <v>9754</v>
      </c>
      <c r="F435" s="160">
        <f>VLOOKUP($A435,DRG!$A$8:$Z$771,12,FALSE)</f>
        <v>1.92</v>
      </c>
      <c r="G435" s="217" t="str">
        <f>VLOOKUP($A435,DRG!$A$8:$Z$771,18,FALSE)</f>
        <v>A</v>
      </c>
      <c r="H435" s="274"/>
      <c r="I435" s="219" t="str">
        <f>VLOOKUP($A435,DRG!$A$8:$Z$771,20,FALSE)</f>
        <v>A</v>
      </c>
      <c r="J435" s="162">
        <f>VLOOKUP($A435,DRG!$A$8:$Z$771,21,FALSE)</f>
        <v>1.3464</v>
      </c>
      <c r="K435" s="359">
        <f>VLOOKUP($A435,DRG!$A$8:$Z$771,22,FALSE)</f>
        <v>1.5295000000000001</v>
      </c>
      <c r="L435" s="134">
        <f t="shared" si="12"/>
        <v>0.18310000000000004</v>
      </c>
      <c r="M435" s="132">
        <f t="shared" si="13"/>
        <v>0.13599227569815808</v>
      </c>
    </row>
    <row r="436" spans="1:13" x14ac:dyDescent="0.2">
      <c r="A436" s="122" t="s">
        <v>858</v>
      </c>
      <c r="B436" s="53" t="str">
        <f>VLOOKUP($A436,DRG!$A$8:$Z$771,2,FALSE)</f>
        <v>Respiratory Neoplasms W CC</v>
      </c>
      <c r="C436" s="158">
        <f>VLOOKUP($A436,DRG!$A$8:$Z$771,9,FALSE)</f>
        <v>92</v>
      </c>
      <c r="D436" s="156">
        <f>VLOOKUP($A436,DRG!$A$8:$Z$771,10,FALSE)</f>
        <v>23036.18</v>
      </c>
      <c r="E436" s="156">
        <f>VLOOKUP($A436,DRG!$A$8:$Z$771,11,FALSE)</f>
        <v>14375.39</v>
      </c>
      <c r="F436" s="160">
        <f>VLOOKUP($A436,DRG!$A$8:$Z$771,12,FALSE)</f>
        <v>5.27</v>
      </c>
      <c r="G436" s="217" t="str">
        <f>VLOOKUP($A436,DRG!$A$8:$Z$771,18,FALSE)</f>
        <v>A</v>
      </c>
      <c r="H436" s="274"/>
      <c r="I436" s="219" t="str">
        <f>VLOOKUP($A436,DRG!$A$8:$Z$771,20,FALSE)</f>
        <v>A</v>
      </c>
      <c r="J436" s="162">
        <f>VLOOKUP($A436,DRG!$A$8:$Z$771,21,FALSE)</f>
        <v>1.5031000000000001</v>
      </c>
      <c r="K436" s="359">
        <f>VLOOKUP($A436,DRG!$A$8:$Z$771,22,FALSE)</f>
        <v>1.5282</v>
      </c>
      <c r="L436" s="134">
        <f t="shared" si="12"/>
        <v>2.50999999999999E-2</v>
      </c>
      <c r="M436" s="132">
        <f t="shared" si="13"/>
        <v>1.6698822433637083E-2</v>
      </c>
    </row>
    <row r="437" spans="1:13" x14ac:dyDescent="0.2">
      <c r="A437" s="123" t="s">
        <v>276</v>
      </c>
      <c r="B437" s="124" t="str">
        <f>VLOOKUP($A437,DRG!$A$8:$Z$771,2,FALSE)</f>
        <v>Malignancy of Hepatobiliary System or Pancreas W CC</v>
      </c>
      <c r="C437" s="159">
        <f>VLOOKUP($A437,DRG!$A$8:$Z$771,9,FALSE)</f>
        <v>74</v>
      </c>
      <c r="D437" s="157">
        <f>VLOOKUP($A437,DRG!$A$8:$Z$771,10,FALSE)</f>
        <v>22451.3</v>
      </c>
      <c r="E437" s="157">
        <f>VLOOKUP($A437,DRG!$A$8:$Z$771,11,FALSE)</f>
        <v>14501.35</v>
      </c>
      <c r="F437" s="161">
        <f>VLOOKUP($A437,DRG!$A$8:$Z$771,12,FALSE)</f>
        <v>5.45</v>
      </c>
      <c r="G437" s="218" t="str">
        <f>VLOOKUP($A437,DRG!$A$8:$Z$771,18,FALSE)</f>
        <v>AO</v>
      </c>
      <c r="H437" s="274"/>
      <c r="I437" s="220" t="str">
        <f>VLOOKUP($A437,DRG!$A$8:$Z$771,20,FALSE)</f>
        <v>A</v>
      </c>
      <c r="J437" s="163">
        <f>VLOOKUP($A437,DRG!$A$8:$Z$771,21,FALSE)</f>
        <v>1.5072000000000001</v>
      </c>
      <c r="K437" s="360">
        <f>VLOOKUP($A437,DRG!$A$8:$Z$771,22,FALSE)</f>
        <v>1.5250999999999999</v>
      </c>
      <c r="L437" s="135">
        <f t="shared" si="12"/>
        <v>1.7899999999999805E-2</v>
      </c>
      <c r="M437" s="133">
        <f t="shared" si="13"/>
        <v>1.1876326963906451E-2</v>
      </c>
    </row>
    <row r="438" spans="1:13" x14ac:dyDescent="0.2">
      <c r="A438" s="122" t="s">
        <v>506</v>
      </c>
      <c r="B438" s="53" t="str">
        <f>VLOOKUP($A438,DRG!$A$8:$Z$771,2,FALSE)</f>
        <v>Traumatic Stupor &amp; Coma, Coma &gt;1 Hr W CC</v>
      </c>
      <c r="C438" s="158">
        <f>VLOOKUP($A438,DRG!$A$8:$Z$771,9,FALSE)</f>
        <v>28</v>
      </c>
      <c r="D438" s="156">
        <f>VLOOKUP($A438,DRG!$A$8:$Z$771,10,FALSE)</f>
        <v>22870.78</v>
      </c>
      <c r="E438" s="156">
        <f>VLOOKUP($A438,DRG!$A$8:$Z$771,11,FALSE)</f>
        <v>10290.379999999999</v>
      </c>
      <c r="F438" s="160">
        <f>VLOOKUP($A438,DRG!$A$8:$Z$771,12,FALSE)</f>
        <v>4</v>
      </c>
      <c r="G438" s="217" t="str">
        <f>VLOOKUP($A438,DRG!$A$8:$Z$771,18,FALSE)</f>
        <v>A</v>
      </c>
      <c r="H438" s="274"/>
      <c r="I438" s="219" t="str">
        <f>VLOOKUP($A438,DRG!$A$8:$Z$771,20,FALSE)</f>
        <v>A</v>
      </c>
      <c r="J438" s="162">
        <f>VLOOKUP($A438,DRG!$A$8:$Z$771,21,FALSE)</f>
        <v>1.2544</v>
      </c>
      <c r="K438" s="359">
        <f>VLOOKUP($A438,DRG!$A$8:$Z$771,22,FALSE)</f>
        <v>1.5172000000000001</v>
      </c>
      <c r="L438" s="134">
        <f t="shared" si="12"/>
        <v>0.26280000000000014</v>
      </c>
      <c r="M438" s="132">
        <f t="shared" si="13"/>
        <v>0.2095025510204083</v>
      </c>
    </row>
    <row r="439" spans="1:13" x14ac:dyDescent="0.2">
      <c r="A439" s="122" t="s">
        <v>1086</v>
      </c>
      <c r="B439" s="53" t="str">
        <f>VLOOKUP($A439,DRG!$A$8:$Z$771,2,FALSE)</f>
        <v>Other Kidney &amp; Urinary Tract Procedures W/O CC/MCC</v>
      </c>
      <c r="C439" s="158">
        <f>VLOOKUP($A439,DRG!$A$8:$Z$771,9,FALSE)</f>
        <v>4</v>
      </c>
      <c r="D439" s="156">
        <f>VLOOKUP($A439,DRG!$A$8:$Z$771,10,FALSE)</f>
        <v>42871.4</v>
      </c>
      <c r="E439" s="156">
        <f>VLOOKUP($A439,DRG!$A$8:$Z$771,11,FALSE)</f>
        <v>33935.24</v>
      </c>
      <c r="F439" s="160">
        <f>VLOOKUP($A439,DRG!$A$8:$Z$771,12,FALSE)</f>
        <v>3.2</v>
      </c>
      <c r="G439" s="217" t="str">
        <f>VLOOKUP($A439,DRG!$A$8:$Z$771,18,FALSE)</f>
        <v>MP</v>
      </c>
      <c r="H439" s="274"/>
      <c r="I439" s="219" t="str">
        <f>VLOOKUP($A439,DRG!$A$8:$Z$771,20,FALSE)</f>
        <v>MP</v>
      </c>
      <c r="J439" s="162">
        <f>VLOOKUP($A439,DRG!$A$8:$Z$771,21,FALSE)</f>
        <v>1.4641</v>
      </c>
      <c r="K439" s="359">
        <f>VLOOKUP($A439,DRG!$A$8:$Z$771,22,FALSE)</f>
        <v>1.5149999999999999</v>
      </c>
      <c r="L439" s="134">
        <f t="shared" si="12"/>
        <v>5.0899999999999945E-2</v>
      </c>
      <c r="M439" s="132">
        <f t="shared" si="13"/>
        <v>3.4765384878082062E-2</v>
      </c>
    </row>
    <row r="440" spans="1:13" x14ac:dyDescent="0.2">
      <c r="A440" s="122" t="s">
        <v>1505</v>
      </c>
      <c r="B440" s="53" t="str">
        <f>VLOOKUP($A440,DRG!$A$8:$Z$771,2,FALSE)</f>
        <v>Appendectomy W Complicated Principal Diag W/O CC/MCC</v>
      </c>
      <c r="C440" s="158">
        <f>VLOOKUP($A440,DRG!$A$8:$Z$771,9,FALSE)</f>
        <v>62</v>
      </c>
      <c r="D440" s="156">
        <f>VLOOKUP($A440,DRG!$A$8:$Z$771,10,FALSE)</f>
        <v>22788.31</v>
      </c>
      <c r="E440" s="156">
        <f>VLOOKUP($A440,DRG!$A$8:$Z$771,11,FALSE)</f>
        <v>8259.59</v>
      </c>
      <c r="F440" s="160">
        <f>VLOOKUP($A440,DRG!$A$8:$Z$771,12,FALSE)</f>
        <v>3.52</v>
      </c>
      <c r="G440" s="217" t="str">
        <f>VLOOKUP($A440,DRG!$A$8:$Z$771,18,FALSE)</f>
        <v>A</v>
      </c>
      <c r="H440" s="274"/>
      <c r="I440" s="219" t="str">
        <f>VLOOKUP($A440,DRG!$A$8:$Z$771,20,FALSE)</f>
        <v>A</v>
      </c>
      <c r="J440" s="162">
        <f>VLOOKUP($A440,DRG!$A$8:$Z$771,21,FALSE)</f>
        <v>1.486</v>
      </c>
      <c r="K440" s="359">
        <f>VLOOKUP($A440,DRG!$A$8:$Z$771,22,FALSE)</f>
        <v>1.5117</v>
      </c>
      <c r="L440" s="134">
        <f t="shared" si="12"/>
        <v>2.5700000000000056E-2</v>
      </c>
      <c r="M440" s="132">
        <f t="shared" si="13"/>
        <v>1.7294751009421305E-2</v>
      </c>
    </row>
    <row r="441" spans="1:13" x14ac:dyDescent="0.2">
      <c r="A441" s="122" t="s">
        <v>379</v>
      </c>
      <c r="B441" s="53" t="str">
        <f>VLOOKUP($A441,DRG!$A$8:$Z$771,2,FALSE)</f>
        <v>Knee Procedures W PDX of Infection W CC</v>
      </c>
      <c r="C441" s="158">
        <f>VLOOKUP($A441,DRG!$A$8:$Z$771,9,FALSE)</f>
        <v>18</v>
      </c>
      <c r="D441" s="156">
        <f>VLOOKUP($A441,DRG!$A$8:$Z$771,10,FALSE)</f>
        <v>34715.96</v>
      </c>
      <c r="E441" s="156">
        <f>VLOOKUP($A441,DRG!$A$8:$Z$771,11,FALSE)</f>
        <v>13126.7</v>
      </c>
      <c r="F441" s="160">
        <f>VLOOKUP($A441,DRG!$A$8:$Z$771,12,FALSE)</f>
        <v>7.39</v>
      </c>
      <c r="G441" s="217" t="str">
        <f>VLOOKUP($A441,DRG!$A$8:$Z$771,18,FALSE)</f>
        <v>AO</v>
      </c>
      <c r="H441" s="274"/>
      <c r="I441" s="219" t="str">
        <f>VLOOKUP($A441,DRG!$A$8:$Z$771,20,FALSE)</f>
        <v>M</v>
      </c>
      <c r="J441" s="162">
        <f>VLOOKUP($A441,DRG!$A$8:$Z$771,21,FALSE)</f>
        <v>3.2111999999999998</v>
      </c>
      <c r="K441" s="359">
        <f>VLOOKUP($A441,DRG!$A$8:$Z$771,22,FALSE)</f>
        <v>1.5059</v>
      </c>
      <c r="L441" s="134">
        <f t="shared" si="12"/>
        <v>-1.7052999999999998</v>
      </c>
      <c r="M441" s="132">
        <f t="shared" si="13"/>
        <v>-0.53104758345789738</v>
      </c>
    </row>
    <row r="442" spans="1:13" x14ac:dyDescent="0.2">
      <c r="A442" s="123" t="s">
        <v>365</v>
      </c>
      <c r="B442" s="124" t="str">
        <f>VLOOKUP($A442,DRG!$A$8:$Z$771,2,FALSE)</f>
        <v>Biopsies of Musculoskeletal System &amp; Connective Tissue W/O CC/MCC</v>
      </c>
      <c r="C442" s="159">
        <f>VLOOKUP($A442,DRG!$A$8:$Z$771,9,FALSE)</f>
        <v>17</v>
      </c>
      <c r="D442" s="157">
        <f>VLOOKUP($A442,DRG!$A$8:$Z$771,10,FALSE)</f>
        <v>22657.17</v>
      </c>
      <c r="E442" s="157">
        <f>VLOOKUP($A442,DRG!$A$8:$Z$771,11,FALSE)</f>
        <v>7718.26</v>
      </c>
      <c r="F442" s="161">
        <f>VLOOKUP($A442,DRG!$A$8:$Z$771,12,FALSE)</f>
        <v>3.71</v>
      </c>
      <c r="G442" s="218" t="str">
        <f>VLOOKUP($A442,DRG!$A$8:$Z$771,18,FALSE)</f>
        <v>A</v>
      </c>
      <c r="H442" s="274"/>
      <c r="I442" s="220" t="str">
        <f>VLOOKUP($A442,DRG!$A$8:$Z$771,20,FALSE)</f>
        <v>A</v>
      </c>
      <c r="J442" s="163">
        <f>VLOOKUP($A442,DRG!$A$8:$Z$771,21,FALSE)</f>
        <v>1.9402999999999999</v>
      </c>
      <c r="K442" s="360">
        <f>VLOOKUP($A442,DRG!$A$8:$Z$771,22,FALSE)</f>
        <v>1.5029999999999999</v>
      </c>
      <c r="L442" s="135">
        <f t="shared" si="12"/>
        <v>-0.43730000000000002</v>
      </c>
      <c r="M442" s="133">
        <f t="shared" si="13"/>
        <v>-0.22537751894037006</v>
      </c>
    </row>
    <row r="443" spans="1:13" x14ac:dyDescent="0.2">
      <c r="A443" s="122" t="s">
        <v>1371</v>
      </c>
      <c r="B443" s="53" t="str">
        <f>VLOOKUP($A443,DRG!$A$8:$Z$771,2,FALSE)</f>
        <v>Upper Limb &amp; Toe Amputation for Circ System Disorders W CC</v>
      </c>
      <c r="C443" s="158">
        <f>VLOOKUP($A443,DRG!$A$8:$Z$771,9,FALSE)</f>
        <v>29</v>
      </c>
      <c r="D443" s="156">
        <f>VLOOKUP($A443,DRG!$A$8:$Z$771,10,FALSE)</f>
        <v>22654.04</v>
      </c>
      <c r="E443" s="156">
        <f>VLOOKUP($A443,DRG!$A$8:$Z$771,11,FALSE)</f>
        <v>12626.82</v>
      </c>
      <c r="F443" s="160">
        <f>VLOOKUP($A443,DRG!$A$8:$Z$771,12,FALSE)</f>
        <v>6.07</v>
      </c>
      <c r="G443" s="217" t="str">
        <f>VLOOKUP($A443,DRG!$A$8:$Z$771,18,FALSE)</f>
        <v>A</v>
      </c>
      <c r="H443" s="274"/>
      <c r="I443" s="219" t="str">
        <f>VLOOKUP($A443,DRG!$A$8:$Z$771,20,FALSE)</f>
        <v>AO</v>
      </c>
      <c r="J443" s="162">
        <f>VLOOKUP($A443,DRG!$A$8:$Z$771,21,FALSE)</f>
        <v>1.67</v>
      </c>
      <c r="K443" s="359">
        <f>VLOOKUP($A443,DRG!$A$8:$Z$771,22,FALSE)</f>
        <v>1.5027999999999999</v>
      </c>
      <c r="L443" s="134">
        <f t="shared" si="12"/>
        <v>-0.16720000000000002</v>
      </c>
      <c r="M443" s="132">
        <f t="shared" si="13"/>
        <v>-0.10011976047904193</v>
      </c>
    </row>
    <row r="444" spans="1:13" x14ac:dyDescent="0.2">
      <c r="A444" s="122" t="s">
        <v>1536</v>
      </c>
      <c r="B444" s="53" t="str">
        <f>VLOOKUP($A444,DRG!$A$8:$Z$771,2,FALSE)</f>
        <v>Soft Tissue Procedures W CC</v>
      </c>
      <c r="C444" s="158">
        <f>VLOOKUP($A444,DRG!$A$8:$Z$771,9,FALSE)</f>
        <v>26</v>
      </c>
      <c r="D444" s="156">
        <f>VLOOKUP($A444,DRG!$A$8:$Z$771,10,FALSE)</f>
        <v>22609.13</v>
      </c>
      <c r="E444" s="156">
        <f>VLOOKUP($A444,DRG!$A$8:$Z$771,11,FALSE)</f>
        <v>10861.43</v>
      </c>
      <c r="F444" s="160">
        <f>VLOOKUP($A444,DRG!$A$8:$Z$771,12,FALSE)</f>
        <v>4.3499999999999996</v>
      </c>
      <c r="G444" s="217" t="str">
        <f>VLOOKUP($A444,DRG!$A$8:$Z$771,18,FALSE)</f>
        <v>A</v>
      </c>
      <c r="H444" s="274"/>
      <c r="I444" s="219" t="str">
        <f>VLOOKUP($A444,DRG!$A$8:$Z$771,20,FALSE)</f>
        <v>A</v>
      </c>
      <c r="J444" s="162">
        <f>VLOOKUP($A444,DRG!$A$8:$Z$771,21,FALSE)</f>
        <v>1.7447999999999999</v>
      </c>
      <c r="K444" s="359">
        <f>VLOOKUP($A444,DRG!$A$8:$Z$771,22,FALSE)</f>
        <v>1.4997</v>
      </c>
      <c r="L444" s="134">
        <f t="shared" si="12"/>
        <v>-0.24509999999999987</v>
      </c>
      <c r="M444" s="132">
        <f t="shared" si="13"/>
        <v>-0.14047455295735894</v>
      </c>
    </row>
    <row r="445" spans="1:13" x14ac:dyDescent="0.2">
      <c r="A445" s="122" t="s">
        <v>1102</v>
      </c>
      <c r="B445" s="53" t="str">
        <f>VLOOKUP($A445,DRG!$A$8:$Z$771,2,FALSE)</f>
        <v>Urethral Stricture</v>
      </c>
      <c r="C445" s="158">
        <f>VLOOKUP($A445,DRG!$A$8:$Z$771,9,FALSE)</f>
        <v>4</v>
      </c>
      <c r="D445" s="156">
        <f>VLOOKUP($A445,DRG!$A$8:$Z$771,10,FALSE)</f>
        <v>12298.8</v>
      </c>
      <c r="E445" s="156">
        <f>VLOOKUP($A445,DRG!$A$8:$Z$771,11,FALSE)</f>
        <v>5723.44</v>
      </c>
      <c r="F445" s="160">
        <f>VLOOKUP($A445,DRG!$A$8:$Z$771,12,FALSE)</f>
        <v>3.6</v>
      </c>
      <c r="G445" s="217" t="str">
        <f>VLOOKUP($A445,DRG!$A$8:$Z$771,18,FALSE)</f>
        <v>M</v>
      </c>
      <c r="H445" s="274"/>
      <c r="I445" s="219" t="str">
        <f>VLOOKUP($A445,DRG!$A$8:$Z$771,20,FALSE)</f>
        <v>M</v>
      </c>
      <c r="J445" s="162">
        <f>VLOOKUP($A445,DRG!$A$8:$Z$771,21,FALSE)</f>
        <v>1.4349000000000001</v>
      </c>
      <c r="K445" s="359">
        <f>VLOOKUP($A445,DRG!$A$8:$Z$771,22,FALSE)</f>
        <v>1.4937</v>
      </c>
      <c r="L445" s="134">
        <f t="shared" si="12"/>
        <v>5.8799999999999963E-2</v>
      </c>
      <c r="M445" s="132">
        <f t="shared" si="13"/>
        <v>4.097846539828557E-2</v>
      </c>
    </row>
    <row r="446" spans="1:13" x14ac:dyDescent="0.2">
      <c r="A446" s="122" t="s">
        <v>1056</v>
      </c>
      <c r="B446" s="53" t="str">
        <f>VLOOKUP($A446,DRG!$A$8:$Z$771,2,FALSE)</f>
        <v>Cardiac Arrhythmia &amp; Conduction Disorders W MCC</v>
      </c>
      <c r="C446" s="158">
        <f>VLOOKUP($A446,DRG!$A$8:$Z$771,9,FALSE)</f>
        <v>137</v>
      </c>
      <c r="D446" s="156">
        <f>VLOOKUP($A446,DRG!$A$8:$Z$771,10,FALSE)</f>
        <v>22877.87</v>
      </c>
      <c r="E446" s="156">
        <f>VLOOKUP($A446,DRG!$A$8:$Z$771,11,FALSE)</f>
        <v>16011.95</v>
      </c>
      <c r="F446" s="160">
        <f>VLOOKUP($A446,DRG!$A$8:$Z$771,12,FALSE)</f>
        <v>5.63</v>
      </c>
      <c r="G446" s="217" t="str">
        <f>VLOOKUP($A446,DRG!$A$8:$Z$771,18,FALSE)</f>
        <v>A</v>
      </c>
      <c r="H446" s="274"/>
      <c r="I446" s="219" t="str">
        <f>VLOOKUP($A446,DRG!$A$8:$Z$771,20,FALSE)</f>
        <v>A</v>
      </c>
      <c r="J446" s="162">
        <f>VLOOKUP($A446,DRG!$A$8:$Z$771,21,FALSE)</f>
        <v>1.387</v>
      </c>
      <c r="K446" s="359">
        <f>VLOOKUP($A446,DRG!$A$8:$Z$771,22,FALSE)</f>
        <v>1.4922</v>
      </c>
      <c r="L446" s="134">
        <f t="shared" si="12"/>
        <v>0.10519999999999996</v>
      </c>
      <c r="M446" s="132">
        <f t="shared" si="13"/>
        <v>7.5847152126892539E-2</v>
      </c>
    </row>
    <row r="447" spans="1:13" x14ac:dyDescent="0.2">
      <c r="A447" s="123" t="s">
        <v>1301</v>
      </c>
      <c r="B447" s="124" t="str">
        <f>VLOOKUP($A447,DRG!$A$8:$Z$771,2,FALSE)</f>
        <v>Poisoning &amp; Toxic Effects of Drugs W MCC</v>
      </c>
      <c r="C447" s="159">
        <f>VLOOKUP($A447,DRG!$A$8:$Z$771,9,FALSE)</f>
        <v>661</v>
      </c>
      <c r="D447" s="157">
        <f>VLOOKUP($A447,DRG!$A$8:$Z$771,10,FALSE)</f>
        <v>22384.55</v>
      </c>
      <c r="E447" s="157">
        <f>VLOOKUP($A447,DRG!$A$8:$Z$771,11,FALSE)</f>
        <v>16416.099999999999</v>
      </c>
      <c r="F447" s="161">
        <f>VLOOKUP($A447,DRG!$A$8:$Z$771,12,FALSE)</f>
        <v>3.99</v>
      </c>
      <c r="G447" s="218" t="str">
        <f>VLOOKUP($A447,DRG!$A$8:$Z$771,18,FALSE)</f>
        <v>A</v>
      </c>
      <c r="H447" s="274"/>
      <c r="I447" s="220" t="str">
        <f>VLOOKUP($A447,DRG!$A$8:$Z$771,20,FALSE)</f>
        <v>A</v>
      </c>
      <c r="J447" s="163">
        <f>VLOOKUP($A447,DRG!$A$8:$Z$771,21,FALSE)</f>
        <v>1.5777000000000001</v>
      </c>
      <c r="K447" s="360">
        <f>VLOOKUP($A447,DRG!$A$8:$Z$771,22,FALSE)</f>
        <v>1.4850000000000001</v>
      </c>
      <c r="L447" s="135">
        <f t="shared" si="12"/>
        <v>-9.2700000000000005E-2</v>
      </c>
      <c r="M447" s="133">
        <f t="shared" si="13"/>
        <v>-5.8756417569880204E-2</v>
      </c>
    </row>
    <row r="448" spans="1:13" x14ac:dyDescent="0.2">
      <c r="A448" s="122" t="s">
        <v>1338</v>
      </c>
      <c r="B448" s="53" t="str">
        <f>VLOOKUP($A448,DRG!$A$8:$Z$771,2,FALSE)</f>
        <v>HIV W Major Related Condition W CC</v>
      </c>
      <c r="C448" s="158">
        <f>VLOOKUP($A448,DRG!$A$8:$Z$771,9,FALSE)</f>
        <v>30</v>
      </c>
      <c r="D448" s="156">
        <f>VLOOKUP($A448,DRG!$A$8:$Z$771,10,FALSE)</f>
        <v>22214.67</v>
      </c>
      <c r="E448" s="156">
        <f>VLOOKUP($A448,DRG!$A$8:$Z$771,11,FALSE)</f>
        <v>12627.71</v>
      </c>
      <c r="F448" s="160">
        <f>VLOOKUP($A448,DRG!$A$8:$Z$771,12,FALSE)</f>
        <v>6.4</v>
      </c>
      <c r="G448" s="217" t="str">
        <f>VLOOKUP($A448,DRG!$A$8:$Z$771,18,FALSE)</f>
        <v>A</v>
      </c>
      <c r="H448" s="274"/>
      <c r="I448" s="219" t="str">
        <f>VLOOKUP($A448,DRG!$A$8:$Z$771,20,FALSE)</f>
        <v>A</v>
      </c>
      <c r="J448" s="162">
        <f>VLOOKUP($A448,DRG!$A$8:$Z$771,21,FALSE)</f>
        <v>0.98050000000000004</v>
      </c>
      <c r="K448" s="359">
        <f>VLOOKUP($A448,DRG!$A$8:$Z$771,22,FALSE)</f>
        <v>1.4735</v>
      </c>
      <c r="L448" s="134">
        <f t="shared" si="12"/>
        <v>0.49299999999999999</v>
      </c>
      <c r="M448" s="132">
        <f t="shared" si="13"/>
        <v>0.50280469148393669</v>
      </c>
    </row>
    <row r="449" spans="1:13" x14ac:dyDescent="0.2">
      <c r="A449" s="122" t="s">
        <v>1177</v>
      </c>
      <c r="B449" s="53" t="str">
        <f>VLOOKUP($A449,DRG!$A$8:$Z$771,2,FALSE)</f>
        <v>Uterine, Adnexa Proc for Non-Ovarian/Adnexal Malig W/O CC/MCC</v>
      </c>
      <c r="C449" s="158">
        <f>VLOOKUP($A449,DRG!$A$8:$Z$771,9,FALSE)</f>
        <v>53</v>
      </c>
      <c r="D449" s="156">
        <f>VLOOKUP($A449,DRG!$A$8:$Z$771,10,FALSE)</f>
        <v>22144.37</v>
      </c>
      <c r="E449" s="156">
        <f>VLOOKUP($A449,DRG!$A$8:$Z$771,11,FALSE)</f>
        <v>7517.57</v>
      </c>
      <c r="F449" s="160">
        <f>VLOOKUP($A449,DRG!$A$8:$Z$771,12,FALSE)</f>
        <v>3.85</v>
      </c>
      <c r="G449" s="217" t="str">
        <f>VLOOKUP($A449,DRG!$A$8:$Z$771,18,FALSE)</f>
        <v>A</v>
      </c>
      <c r="H449" s="274"/>
      <c r="I449" s="219" t="str">
        <f>VLOOKUP($A449,DRG!$A$8:$Z$771,20,FALSE)</f>
        <v>A</v>
      </c>
      <c r="J449" s="162">
        <f>VLOOKUP($A449,DRG!$A$8:$Z$771,21,FALSE)</f>
        <v>1.4477</v>
      </c>
      <c r="K449" s="359">
        <f>VLOOKUP($A449,DRG!$A$8:$Z$771,22,FALSE)</f>
        <v>1.4691000000000001</v>
      </c>
      <c r="L449" s="134">
        <f t="shared" si="12"/>
        <v>2.1400000000000086E-2</v>
      </c>
      <c r="M449" s="132">
        <f t="shared" si="13"/>
        <v>1.4782068108033491E-2</v>
      </c>
    </row>
    <row r="450" spans="1:13" x14ac:dyDescent="0.2">
      <c r="A450" s="122" t="s">
        <v>1259</v>
      </c>
      <c r="B450" s="53" t="str">
        <f>VLOOKUP($A450,DRG!$A$8:$Z$771,2,FALSE)</f>
        <v>Infectious &amp; Parasitic Diseases W O.R. Procedure W/O CC/MCC</v>
      </c>
      <c r="C450" s="158">
        <f>VLOOKUP($A450,DRG!$A$8:$Z$771,9,FALSE)</f>
        <v>7</v>
      </c>
      <c r="D450" s="156">
        <f>VLOOKUP($A450,DRG!$A$8:$Z$771,10,FALSE)</f>
        <v>21732.17</v>
      </c>
      <c r="E450" s="156">
        <f>VLOOKUP($A450,DRG!$A$8:$Z$771,11,FALSE)</f>
        <v>8868.8700000000008</v>
      </c>
      <c r="F450" s="160">
        <f>VLOOKUP($A450,DRG!$A$8:$Z$771,12,FALSE)</f>
        <v>4.7</v>
      </c>
      <c r="G450" s="217" t="str">
        <f>VLOOKUP($A450,DRG!$A$8:$Z$771,18,FALSE)</f>
        <v>MP</v>
      </c>
      <c r="H450" s="274"/>
      <c r="I450" s="219" t="str">
        <f>VLOOKUP($A450,DRG!$A$8:$Z$771,20,FALSE)</f>
        <v>MP</v>
      </c>
      <c r="J450" s="162">
        <f>VLOOKUP($A450,DRG!$A$8:$Z$771,21,FALSE)</f>
        <v>1.5653999999999999</v>
      </c>
      <c r="K450" s="359">
        <f>VLOOKUP($A450,DRG!$A$8:$Z$771,22,FALSE)</f>
        <v>1.4601999999999999</v>
      </c>
      <c r="L450" s="134">
        <f t="shared" si="12"/>
        <v>-0.10519999999999996</v>
      </c>
      <c r="M450" s="132">
        <f t="shared" si="13"/>
        <v>-6.7203270729525977E-2</v>
      </c>
    </row>
    <row r="451" spans="1:13" x14ac:dyDescent="0.2">
      <c r="A451" s="122" t="s">
        <v>1199</v>
      </c>
      <c r="B451" s="53" t="str">
        <f>VLOOKUP($A451,DRG!$A$8:$Z$771,2,FALSE)</f>
        <v>Postpartum &amp; Post Abortion Diagnoses W O.R. Procedure</v>
      </c>
      <c r="C451" s="158">
        <f>VLOOKUP($A451,DRG!$A$8:$Z$771,9,FALSE)</f>
        <v>20</v>
      </c>
      <c r="D451" s="156">
        <f>VLOOKUP($A451,DRG!$A$8:$Z$771,10,FALSE)</f>
        <v>21994.66</v>
      </c>
      <c r="E451" s="156">
        <f>VLOOKUP($A451,DRG!$A$8:$Z$771,11,FALSE)</f>
        <v>11499.24</v>
      </c>
      <c r="F451" s="160">
        <f>VLOOKUP($A451,DRG!$A$8:$Z$771,12,FALSE)</f>
        <v>4.3499999999999996</v>
      </c>
      <c r="G451" s="217" t="str">
        <f>VLOOKUP($A451,DRG!$A$8:$Z$771,18,FALSE)</f>
        <v>A</v>
      </c>
      <c r="H451" s="274"/>
      <c r="I451" s="219" t="str">
        <f>VLOOKUP($A451,DRG!$A$8:$Z$771,20,FALSE)</f>
        <v>A</v>
      </c>
      <c r="J451" s="162">
        <f>VLOOKUP($A451,DRG!$A$8:$Z$771,21,FALSE)</f>
        <v>1.1809000000000001</v>
      </c>
      <c r="K451" s="359">
        <f>VLOOKUP($A451,DRG!$A$8:$Z$771,22,FALSE)</f>
        <v>1.4591000000000001</v>
      </c>
      <c r="L451" s="134">
        <f t="shared" si="12"/>
        <v>0.2782</v>
      </c>
      <c r="M451" s="132">
        <f t="shared" si="13"/>
        <v>0.23558302989245489</v>
      </c>
    </row>
    <row r="452" spans="1:13" x14ac:dyDescent="0.2">
      <c r="A452" s="123" t="s">
        <v>1314</v>
      </c>
      <c r="B452" s="124" t="str">
        <f>VLOOKUP($A452,DRG!$A$8:$Z$771,2,FALSE)</f>
        <v>Full Thickness Burn W/O Skin Grft or Inhal Inj</v>
      </c>
      <c r="C452" s="159">
        <f>VLOOKUP($A452,DRG!$A$8:$Z$771,9,FALSE)</f>
        <v>22</v>
      </c>
      <c r="D452" s="157">
        <f>VLOOKUP($A452,DRG!$A$8:$Z$771,10,FALSE)</f>
        <v>21984.05</v>
      </c>
      <c r="E452" s="157">
        <f>VLOOKUP($A452,DRG!$A$8:$Z$771,11,FALSE)</f>
        <v>15812.62</v>
      </c>
      <c r="F452" s="161">
        <f>VLOOKUP($A452,DRG!$A$8:$Z$771,12,FALSE)</f>
        <v>4.59</v>
      </c>
      <c r="G452" s="218" t="str">
        <f>VLOOKUP($A452,DRG!$A$8:$Z$771,18,FALSE)</f>
        <v>A</v>
      </c>
      <c r="H452" s="274"/>
      <c r="I452" s="220" t="str">
        <f>VLOOKUP($A452,DRG!$A$8:$Z$771,20,FALSE)</f>
        <v>A</v>
      </c>
      <c r="J452" s="163">
        <f>VLOOKUP($A452,DRG!$A$8:$Z$771,21,FALSE)</f>
        <v>2.0133999999999999</v>
      </c>
      <c r="K452" s="360">
        <f>VLOOKUP($A452,DRG!$A$8:$Z$771,22,FALSE)</f>
        <v>1.4584999999999999</v>
      </c>
      <c r="L452" s="135">
        <f t="shared" si="12"/>
        <v>-0.55489999999999995</v>
      </c>
      <c r="M452" s="133">
        <f t="shared" si="13"/>
        <v>-0.27560345683917753</v>
      </c>
    </row>
    <row r="453" spans="1:13" x14ac:dyDescent="0.2">
      <c r="A453" s="122" t="s">
        <v>1120</v>
      </c>
      <c r="B453" s="53" t="str">
        <f>VLOOKUP($A453,DRG!$A$8:$Z$771,2,FALSE)</f>
        <v>Inguinal &amp; Femoral Hernia Procedures W CC</v>
      </c>
      <c r="C453" s="158">
        <f>VLOOKUP($A453,DRG!$A$8:$Z$771,9,FALSE)</f>
        <v>17</v>
      </c>
      <c r="D453" s="156">
        <f>VLOOKUP($A453,DRG!$A$8:$Z$771,10,FALSE)</f>
        <v>21849.77</v>
      </c>
      <c r="E453" s="156">
        <f>VLOOKUP($A453,DRG!$A$8:$Z$771,11,FALSE)</f>
        <v>7810.14</v>
      </c>
      <c r="F453" s="160">
        <f>VLOOKUP($A453,DRG!$A$8:$Z$771,12,FALSE)</f>
        <v>4.53</v>
      </c>
      <c r="G453" s="217" t="str">
        <f>VLOOKUP($A453,DRG!$A$8:$Z$771,18,FALSE)</f>
        <v>A</v>
      </c>
      <c r="H453" s="274"/>
      <c r="I453" s="219" t="str">
        <f>VLOOKUP($A453,DRG!$A$8:$Z$771,20,FALSE)</f>
        <v>A</v>
      </c>
      <c r="J453" s="162">
        <f>VLOOKUP($A453,DRG!$A$8:$Z$771,21,FALSE)</f>
        <v>1.3989</v>
      </c>
      <c r="K453" s="359">
        <f>VLOOKUP($A453,DRG!$A$8:$Z$771,22,FALSE)</f>
        <v>1.4495</v>
      </c>
      <c r="L453" s="134">
        <f t="shared" si="12"/>
        <v>5.0599999999999978E-2</v>
      </c>
      <c r="M453" s="132">
        <f t="shared" si="13"/>
        <v>3.6171277432268195E-2</v>
      </c>
    </row>
    <row r="454" spans="1:13" x14ac:dyDescent="0.2">
      <c r="A454" s="122" t="s">
        <v>1343</v>
      </c>
      <c r="B454" s="53" t="str">
        <f>VLOOKUP($A454,DRG!$A$8:$Z$771,2,FALSE)</f>
        <v>Extensive O.R. Procedure Unrelated to Principal Diagnosis W/O CC/MCC</v>
      </c>
      <c r="C454" s="158">
        <f>VLOOKUP($A454,DRG!$A$8:$Z$771,9,FALSE)</f>
        <v>47</v>
      </c>
      <c r="D454" s="156">
        <f>VLOOKUP($A454,DRG!$A$8:$Z$771,10,FALSE)</f>
        <v>21792.3</v>
      </c>
      <c r="E454" s="156">
        <f>VLOOKUP($A454,DRG!$A$8:$Z$771,11,FALSE)</f>
        <v>10800.25</v>
      </c>
      <c r="F454" s="160">
        <f>VLOOKUP($A454,DRG!$A$8:$Z$771,12,FALSE)</f>
        <v>2.4500000000000002</v>
      </c>
      <c r="G454" s="217" t="str">
        <f>VLOOKUP($A454,DRG!$A$8:$Z$771,18,FALSE)</f>
        <v>A</v>
      </c>
      <c r="H454" s="274"/>
      <c r="I454" s="219" t="str">
        <f>VLOOKUP($A454,DRG!$A$8:$Z$771,20,FALSE)</f>
        <v>A</v>
      </c>
      <c r="J454" s="162">
        <f>VLOOKUP($A454,DRG!$A$8:$Z$771,21,FALSE)</f>
        <v>1.8346</v>
      </c>
      <c r="K454" s="359">
        <f>VLOOKUP($A454,DRG!$A$8:$Z$771,22,FALSE)</f>
        <v>1.4456</v>
      </c>
      <c r="L454" s="134">
        <f t="shared" si="12"/>
        <v>-0.38900000000000001</v>
      </c>
      <c r="M454" s="132">
        <f t="shared" si="13"/>
        <v>-0.21203532105091027</v>
      </c>
    </row>
    <row r="455" spans="1:13" x14ac:dyDescent="0.2">
      <c r="A455" s="122" t="s">
        <v>1038</v>
      </c>
      <c r="B455" s="53" t="str">
        <f>VLOOKUP($A455,DRG!$A$8:$Z$771,2,FALSE)</f>
        <v>Peripheral Vascular Disorders W MCC</v>
      </c>
      <c r="C455" s="158">
        <f>VLOOKUP($A455,DRG!$A$8:$Z$771,9,FALSE)</f>
        <v>95</v>
      </c>
      <c r="D455" s="156">
        <f>VLOOKUP($A455,DRG!$A$8:$Z$771,10,FALSE)</f>
        <v>21764.22</v>
      </c>
      <c r="E455" s="156">
        <f>VLOOKUP($A455,DRG!$A$8:$Z$771,11,FALSE)</f>
        <v>18689.61</v>
      </c>
      <c r="F455" s="160">
        <f>VLOOKUP($A455,DRG!$A$8:$Z$771,12,FALSE)</f>
        <v>5.2</v>
      </c>
      <c r="G455" s="217" t="str">
        <f>VLOOKUP($A455,DRG!$A$8:$Z$771,18,FALSE)</f>
        <v>A</v>
      </c>
      <c r="H455" s="274"/>
      <c r="I455" s="219" t="str">
        <f>VLOOKUP($A455,DRG!$A$8:$Z$771,20,FALSE)</f>
        <v>A</v>
      </c>
      <c r="J455" s="162">
        <f>VLOOKUP($A455,DRG!$A$8:$Z$771,21,FALSE)</f>
        <v>1.3152999999999999</v>
      </c>
      <c r="K455" s="359">
        <f>VLOOKUP($A455,DRG!$A$8:$Z$771,22,FALSE)</f>
        <v>1.4437</v>
      </c>
      <c r="L455" s="134">
        <f t="shared" si="12"/>
        <v>0.12840000000000007</v>
      </c>
      <c r="M455" s="132">
        <f t="shared" si="13"/>
        <v>9.7620314757089696E-2</v>
      </c>
    </row>
    <row r="456" spans="1:13" x14ac:dyDescent="0.2">
      <c r="A456" s="122" t="s">
        <v>993</v>
      </c>
      <c r="B456" s="53" t="str">
        <f>VLOOKUP($A456,DRG!$A$8:$Z$771,2,FALSE)</f>
        <v>Other Skin, Subcut Tiss &amp; Breast Proc W/O CC/MCC</v>
      </c>
      <c r="C456" s="158">
        <f>VLOOKUP($A456,DRG!$A$8:$Z$771,9,FALSE)</f>
        <v>124</v>
      </c>
      <c r="D456" s="156">
        <f>VLOOKUP($A456,DRG!$A$8:$Z$771,10,FALSE)</f>
        <v>21738.38</v>
      </c>
      <c r="E456" s="156">
        <f>VLOOKUP($A456,DRG!$A$8:$Z$771,11,FALSE)</f>
        <v>13817.28</v>
      </c>
      <c r="F456" s="160">
        <f>VLOOKUP($A456,DRG!$A$8:$Z$771,12,FALSE)</f>
        <v>2.97</v>
      </c>
      <c r="G456" s="217" t="str">
        <f>VLOOKUP($A456,DRG!$A$8:$Z$771,18,FALSE)</f>
        <v>A</v>
      </c>
      <c r="H456" s="274"/>
      <c r="I456" s="219" t="str">
        <f>VLOOKUP($A456,DRG!$A$8:$Z$771,20,FALSE)</f>
        <v>A</v>
      </c>
      <c r="J456" s="162">
        <f>VLOOKUP($A456,DRG!$A$8:$Z$771,21,FALSE)</f>
        <v>1.6386000000000001</v>
      </c>
      <c r="K456" s="359">
        <f>VLOOKUP($A456,DRG!$A$8:$Z$771,22,FALSE)</f>
        <v>1.4421999999999999</v>
      </c>
      <c r="L456" s="134">
        <f t="shared" ref="L456:L519" si="14">IF(J456&lt;&gt;"",IF(K456&lt;&gt;"",K456-J456,""),"")</f>
        <v>-0.19640000000000013</v>
      </c>
      <c r="M456" s="132">
        <f t="shared" ref="M456:M519" si="15">IF(L456="","",L456/J456)</f>
        <v>-0.11985841572073729</v>
      </c>
    </row>
    <row r="457" spans="1:13" x14ac:dyDescent="0.2">
      <c r="A457" s="123" t="s">
        <v>551</v>
      </c>
      <c r="B457" s="124" t="str">
        <f>VLOOKUP($A457,DRG!$A$8:$Z$771,2,FALSE)</f>
        <v>Other Endocrine, Nutrit &amp; Metab O.R. Proc W/O CC/MCC</v>
      </c>
      <c r="C457" s="159">
        <f>VLOOKUP($A457,DRG!$A$8:$Z$771,9,FALSE)</f>
        <v>4</v>
      </c>
      <c r="D457" s="157">
        <f>VLOOKUP($A457,DRG!$A$8:$Z$771,10,FALSE)</f>
        <v>30476.62</v>
      </c>
      <c r="E457" s="157">
        <f>VLOOKUP($A457,DRG!$A$8:$Z$771,11,FALSE)</f>
        <v>7599.64</v>
      </c>
      <c r="F457" s="161">
        <f>VLOOKUP($A457,DRG!$A$8:$Z$771,12,FALSE)</f>
        <v>3.9</v>
      </c>
      <c r="G457" s="218" t="str">
        <f>VLOOKUP($A457,DRG!$A$8:$Z$771,18,FALSE)</f>
        <v>MP</v>
      </c>
      <c r="H457" s="274"/>
      <c r="I457" s="220" t="str">
        <f>VLOOKUP($A457,DRG!$A$8:$Z$771,20,FALSE)</f>
        <v>MP</v>
      </c>
      <c r="J457" s="163">
        <f>VLOOKUP($A457,DRG!$A$8:$Z$771,21,FALSE)</f>
        <v>1.4832000000000001</v>
      </c>
      <c r="K457" s="360">
        <f>VLOOKUP($A457,DRG!$A$8:$Z$771,22,FALSE)</f>
        <v>1.4389000000000001</v>
      </c>
      <c r="L457" s="135">
        <f t="shared" si="14"/>
        <v>-4.4300000000000006E-2</v>
      </c>
      <c r="M457" s="133">
        <f t="shared" si="15"/>
        <v>-2.9867853290183391E-2</v>
      </c>
    </row>
    <row r="458" spans="1:13" x14ac:dyDescent="0.2">
      <c r="A458" s="122" t="s">
        <v>647</v>
      </c>
      <c r="B458" s="53" t="str">
        <f>VLOOKUP($A458,DRG!$A$8:$Z$771,2,FALSE)</f>
        <v>Other Male Reproductive System O.R. Proc Exc Malignancy W/O CC/MCC</v>
      </c>
      <c r="C458" s="158">
        <f>VLOOKUP($A458,DRG!$A$8:$Z$771,9,FALSE)</f>
        <v>1</v>
      </c>
      <c r="D458" s="156">
        <f>VLOOKUP($A458,DRG!$A$8:$Z$771,10,FALSE)</f>
        <v>11063.04</v>
      </c>
      <c r="E458" s="156">
        <f>VLOOKUP($A458,DRG!$A$8:$Z$771,11,FALSE)</f>
        <v>0</v>
      </c>
      <c r="F458" s="160">
        <f>VLOOKUP($A458,DRG!$A$8:$Z$771,12,FALSE)</f>
        <v>2.5</v>
      </c>
      <c r="G458" s="217" t="str">
        <f>VLOOKUP($A458,DRG!$A$8:$Z$771,18,FALSE)</f>
        <v>M</v>
      </c>
      <c r="H458" s="274"/>
      <c r="I458" s="219" t="str">
        <f>VLOOKUP($A458,DRG!$A$8:$Z$771,20,FALSE)</f>
        <v>M</v>
      </c>
      <c r="J458" s="162">
        <f>VLOOKUP($A458,DRG!$A$8:$Z$771,21,FALSE)</f>
        <v>1.5212000000000001</v>
      </c>
      <c r="K458" s="359">
        <f>VLOOKUP($A458,DRG!$A$8:$Z$771,22,FALSE)</f>
        <v>1.4386000000000001</v>
      </c>
      <c r="L458" s="134">
        <f t="shared" si="14"/>
        <v>-8.2600000000000007E-2</v>
      </c>
      <c r="M458" s="132">
        <f t="shared" si="15"/>
        <v>-5.4299237444123058E-2</v>
      </c>
    </row>
    <row r="459" spans="1:13" x14ac:dyDescent="0.2">
      <c r="A459" s="122" t="s">
        <v>1449</v>
      </c>
      <c r="B459" s="53" t="str">
        <f>VLOOKUP($A459,DRG!$A$8:$Z$771,2,FALSE)</f>
        <v>Sprains, Strains &amp; Dislocations of Hip, Pelvis &amp; Thigh W CC/MCC</v>
      </c>
      <c r="C459" s="158">
        <f>VLOOKUP($A459,DRG!$A$8:$Z$771,9,FALSE)</f>
        <v>2</v>
      </c>
      <c r="D459" s="156">
        <f>VLOOKUP($A459,DRG!$A$8:$Z$771,10,FALSE)</f>
        <v>14914.59</v>
      </c>
      <c r="E459" s="156">
        <f>VLOOKUP($A459,DRG!$A$8:$Z$771,11,FALSE)</f>
        <v>371.18</v>
      </c>
      <c r="F459" s="160">
        <f>VLOOKUP($A459,DRG!$A$8:$Z$771,12,FALSE)</f>
        <v>3.9</v>
      </c>
      <c r="G459" s="217" t="str">
        <f>VLOOKUP($A459,DRG!$A$8:$Z$771,18,FALSE)</f>
        <v>M</v>
      </c>
      <c r="H459" s="274"/>
      <c r="I459" s="219" t="str">
        <f>VLOOKUP($A459,DRG!$A$8:$Z$771,20,FALSE)</f>
        <v>M</v>
      </c>
      <c r="J459" s="162">
        <f>VLOOKUP($A459,DRG!$A$8:$Z$771,21,FALSE)</f>
        <v>1.3954</v>
      </c>
      <c r="K459" s="359">
        <f>VLOOKUP($A459,DRG!$A$8:$Z$771,22,FALSE)</f>
        <v>1.4348000000000001</v>
      </c>
      <c r="L459" s="134">
        <f t="shared" si="14"/>
        <v>3.9400000000000102E-2</v>
      </c>
      <c r="M459" s="132">
        <f t="shared" si="15"/>
        <v>2.8235631360183533E-2</v>
      </c>
    </row>
    <row r="460" spans="1:13" x14ac:dyDescent="0.2">
      <c r="A460" s="122" t="s">
        <v>529</v>
      </c>
      <c r="B460" s="53" t="str">
        <f>VLOOKUP($A460,DRG!$A$8:$Z$771,2,FALSE)</f>
        <v>Cellulitis W MCC</v>
      </c>
      <c r="C460" s="158">
        <f>VLOOKUP($A460,DRG!$A$8:$Z$771,9,FALSE)</f>
        <v>120</v>
      </c>
      <c r="D460" s="156">
        <f>VLOOKUP($A460,DRG!$A$8:$Z$771,10,FALSE)</f>
        <v>21586.1</v>
      </c>
      <c r="E460" s="156">
        <f>VLOOKUP($A460,DRG!$A$8:$Z$771,11,FALSE)</f>
        <v>15849.7</v>
      </c>
      <c r="F460" s="160">
        <f>VLOOKUP($A460,DRG!$A$8:$Z$771,12,FALSE)</f>
        <v>6.02</v>
      </c>
      <c r="G460" s="217" t="str">
        <f>VLOOKUP($A460,DRG!$A$8:$Z$771,18,FALSE)</f>
        <v>A</v>
      </c>
      <c r="H460" s="274"/>
      <c r="I460" s="219" t="str">
        <f>VLOOKUP($A460,DRG!$A$8:$Z$771,20,FALSE)</f>
        <v>A</v>
      </c>
      <c r="J460" s="162">
        <f>VLOOKUP($A460,DRG!$A$8:$Z$771,21,FALSE)</f>
        <v>1.5187999999999999</v>
      </c>
      <c r="K460" s="359">
        <f>VLOOKUP($A460,DRG!$A$8:$Z$771,22,FALSE)</f>
        <v>1.4319999999999999</v>
      </c>
      <c r="L460" s="134">
        <f t="shared" si="14"/>
        <v>-8.6799999999999988E-2</v>
      </c>
      <c r="M460" s="132">
        <f t="shared" si="15"/>
        <v>-5.7150381880431915E-2</v>
      </c>
    </row>
    <row r="461" spans="1:13" x14ac:dyDescent="0.2">
      <c r="A461" s="122" t="s">
        <v>291</v>
      </c>
      <c r="B461" s="53" t="str">
        <f>VLOOKUP($A461,DRG!$A$8:$Z$771,2,FALSE)</f>
        <v>Disorders of the Biliary Tract W MCC</v>
      </c>
      <c r="C461" s="158">
        <f>VLOOKUP($A461,DRG!$A$8:$Z$771,9,FALSE)</f>
        <v>44</v>
      </c>
      <c r="D461" s="156">
        <f>VLOOKUP($A461,DRG!$A$8:$Z$771,10,FALSE)</f>
        <v>21552.68</v>
      </c>
      <c r="E461" s="156">
        <f>VLOOKUP($A461,DRG!$A$8:$Z$771,11,FALSE)</f>
        <v>11435.59</v>
      </c>
      <c r="F461" s="160">
        <f>VLOOKUP($A461,DRG!$A$8:$Z$771,12,FALSE)</f>
        <v>4.8899999999999997</v>
      </c>
      <c r="G461" s="217" t="str">
        <f>VLOOKUP($A461,DRG!$A$8:$Z$771,18,FALSE)</f>
        <v>A</v>
      </c>
      <c r="H461" s="274"/>
      <c r="I461" s="219" t="str">
        <f>VLOOKUP($A461,DRG!$A$8:$Z$771,20,FALSE)</f>
        <v>A</v>
      </c>
      <c r="J461" s="162">
        <f>VLOOKUP($A461,DRG!$A$8:$Z$771,21,FALSE)</f>
        <v>1.2613000000000001</v>
      </c>
      <c r="K461" s="359">
        <f>VLOOKUP($A461,DRG!$A$8:$Z$771,22,FALSE)</f>
        <v>1.4296</v>
      </c>
      <c r="L461" s="134">
        <f t="shared" si="14"/>
        <v>0.16829999999999989</v>
      </c>
      <c r="M461" s="132">
        <f t="shared" si="15"/>
        <v>0.1334337588202647</v>
      </c>
    </row>
    <row r="462" spans="1:13" x14ac:dyDescent="0.2">
      <c r="A462" s="246" t="s">
        <v>470</v>
      </c>
      <c r="B462" s="258" t="str">
        <f>VLOOKUP($A462,DRG!$A$8:$Z$771,2,FALSE)</f>
        <v>Intracranial Hemorrhage or Cerebral Infarction W CC or TPA in 24 Hrs</v>
      </c>
      <c r="C462" s="311">
        <f>VLOOKUP($A462,DRG!$A$8:$Z$771,9,FALSE)</f>
        <v>375</v>
      </c>
      <c r="D462" s="259">
        <f>VLOOKUP($A462,DRG!$A$8:$Z$771,10,FALSE)</f>
        <v>21426.7</v>
      </c>
      <c r="E462" s="259">
        <f>VLOOKUP($A462,DRG!$A$8:$Z$771,11,FALSE)</f>
        <v>11650.39</v>
      </c>
      <c r="F462" s="312">
        <f>VLOOKUP($A462,DRG!$A$8:$Z$771,12,FALSE)</f>
        <v>4.6500000000000004</v>
      </c>
      <c r="G462" s="313" t="str">
        <f>VLOOKUP($A462,DRG!$A$8:$Z$771,18,FALSE)</f>
        <v>A</v>
      </c>
      <c r="H462" s="274"/>
      <c r="I462" s="279" t="str">
        <f>VLOOKUP($A462,DRG!$A$8:$Z$771,20,FALSE)</f>
        <v>A</v>
      </c>
      <c r="J462" s="280">
        <f>VLOOKUP($A462,DRG!$A$8:$Z$771,21,FALSE)</f>
        <v>1.3389</v>
      </c>
      <c r="K462" s="360">
        <f>VLOOKUP($A462,DRG!$A$8:$Z$771,22,FALSE)</f>
        <v>1.4215</v>
      </c>
      <c r="L462" s="281">
        <f t="shared" si="14"/>
        <v>8.2600000000000007E-2</v>
      </c>
      <c r="M462" s="286">
        <f t="shared" si="15"/>
        <v>6.1692434087683927E-2</v>
      </c>
    </row>
    <row r="463" spans="1:13" x14ac:dyDescent="0.2">
      <c r="A463" s="122" t="s">
        <v>1128</v>
      </c>
      <c r="B463" s="53" t="str">
        <f>VLOOKUP($A463,DRG!$A$8:$Z$771,2,FALSE)</f>
        <v>Hernia Procedures Except Inguinal &amp; Femoral W/O CC/MCC</v>
      </c>
      <c r="C463" s="158">
        <f>VLOOKUP($A463,DRG!$A$8:$Z$771,9,FALSE)</f>
        <v>70</v>
      </c>
      <c r="D463" s="156">
        <f>VLOOKUP($A463,DRG!$A$8:$Z$771,10,FALSE)</f>
        <v>21394.21</v>
      </c>
      <c r="E463" s="156">
        <f>VLOOKUP($A463,DRG!$A$8:$Z$771,11,FALSE)</f>
        <v>8824.85</v>
      </c>
      <c r="F463" s="160">
        <f>VLOOKUP($A463,DRG!$A$8:$Z$771,12,FALSE)</f>
        <v>3.16</v>
      </c>
      <c r="G463" s="217" t="str">
        <f>VLOOKUP($A463,DRG!$A$8:$Z$771,18,FALSE)</f>
        <v>A</v>
      </c>
      <c r="H463" s="274"/>
      <c r="I463" s="219" t="str">
        <f>VLOOKUP($A463,DRG!$A$8:$Z$771,20,FALSE)</f>
        <v>A</v>
      </c>
      <c r="J463" s="162">
        <f>VLOOKUP($A463,DRG!$A$8:$Z$771,21,FALSE)</f>
        <v>1.4567000000000001</v>
      </c>
      <c r="K463" s="359">
        <f>VLOOKUP($A463,DRG!$A$8:$Z$771,22,FALSE)</f>
        <v>1.4191</v>
      </c>
      <c r="L463" s="134">
        <f t="shared" si="14"/>
        <v>-3.7600000000000078E-2</v>
      </c>
      <c r="M463" s="132">
        <f t="shared" si="15"/>
        <v>-2.5811766321136867E-2</v>
      </c>
    </row>
    <row r="464" spans="1:13" x14ac:dyDescent="0.2">
      <c r="A464" s="122" t="s">
        <v>1249</v>
      </c>
      <c r="B464" s="53" t="str">
        <f>VLOOKUP($A464,DRG!$A$8:$Z$771,2,FALSE)</f>
        <v>Lymphoma &amp; Non-Acute Leukemia W/O CC/MCC</v>
      </c>
      <c r="C464" s="158">
        <f>VLOOKUP($A464,DRG!$A$8:$Z$771,9,FALSE)</f>
        <v>17</v>
      </c>
      <c r="D464" s="156">
        <f>VLOOKUP($A464,DRG!$A$8:$Z$771,10,FALSE)</f>
        <v>21339.56</v>
      </c>
      <c r="E464" s="156">
        <f>VLOOKUP($A464,DRG!$A$8:$Z$771,11,FALSE)</f>
        <v>10402.620000000001</v>
      </c>
      <c r="F464" s="160">
        <f>VLOOKUP($A464,DRG!$A$8:$Z$771,12,FALSE)</f>
        <v>5.24</v>
      </c>
      <c r="G464" s="217" t="str">
        <f>VLOOKUP($A464,DRG!$A$8:$Z$771,18,FALSE)</f>
        <v>A</v>
      </c>
      <c r="H464" s="274"/>
      <c r="I464" s="219" t="str">
        <f>VLOOKUP($A464,DRG!$A$8:$Z$771,20,FALSE)</f>
        <v>AP</v>
      </c>
      <c r="J464" s="162">
        <f>VLOOKUP($A464,DRG!$A$8:$Z$771,21,FALSE)</f>
        <v>1.1437999999999999</v>
      </c>
      <c r="K464" s="359">
        <f>VLOOKUP($A464,DRG!$A$8:$Z$771,22,FALSE)</f>
        <v>1.4157</v>
      </c>
      <c r="L464" s="134">
        <f t="shared" si="14"/>
        <v>0.27190000000000003</v>
      </c>
      <c r="M464" s="132">
        <f t="shared" si="15"/>
        <v>0.2377163839832139</v>
      </c>
    </row>
    <row r="465" spans="1:13" x14ac:dyDescent="0.2">
      <c r="A465" s="122" t="s">
        <v>1440</v>
      </c>
      <c r="B465" s="53" t="str">
        <f>VLOOKUP($A465,DRG!$A$8:$Z$771,2,FALSE)</f>
        <v>Signs &amp; Symptoms of Musculoskeletal System &amp; Conn Tissue W MCC</v>
      </c>
      <c r="C465" s="158">
        <f>VLOOKUP($A465,DRG!$A$8:$Z$771,9,FALSE)</f>
        <v>9</v>
      </c>
      <c r="D465" s="156">
        <f>VLOOKUP($A465,DRG!$A$8:$Z$771,10,FALSE)</f>
        <v>88639.44</v>
      </c>
      <c r="E465" s="156">
        <f>VLOOKUP($A465,DRG!$A$8:$Z$771,11,FALSE)</f>
        <v>190140.79999999999</v>
      </c>
      <c r="F465" s="160">
        <f>VLOOKUP($A465,DRG!$A$8:$Z$771,12,FALSE)</f>
        <v>5</v>
      </c>
      <c r="G465" s="217" t="str">
        <f>VLOOKUP($A465,DRG!$A$8:$Z$771,18,FALSE)</f>
        <v>MO</v>
      </c>
      <c r="H465" s="274"/>
      <c r="I465" s="219" t="str">
        <f>VLOOKUP($A465,DRG!$A$8:$Z$771,20,FALSE)</f>
        <v>MO</v>
      </c>
      <c r="J465" s="162">
        <f>VLOOKUP($A465,DRG!$A$8:$Z$771,21,FALSE)</f>
        <v>1.4937</v>
      </c>
      <c r="K465" s="359">
        <f>VLOOKUP($A465,DRG!$A$8:$Z$771,22,FALSE)</f>
        <v>1.4132</v>
      </c>
      <c r="L465" s="134">
        <f t="shared" si="14"/>
        <v>-8.0500000000000016E-2</v>
      </c>
      <c r="M465" s="132">
        <f t="shared" si="15"/>
        <v>-5.3893017339492547E-2</v>
      </c>
    </row>
    <row r="466" spans="1:13" x14ac:dyDescent="0.2">
      <c r="A466" s="122" t="s">
        <v>1245</v>
      </c>
      <c r="B466" s="53" t="str">
        <f>VLOOKUP($A466,DRG!$A$8:$Z$771,2,FALSE)</f>
        <v>Chemo W Acute Leukemia as SDX W CC or High Dose Chemo Agent</v>
      </c>
      <c r="C466" s="158">
        <f>VLOOKUP($A466,DRG!$A$8:$Z$771,9,FALSE)</f>
        <v>29</v>
      </c>
      <c r="D466" s="156">
        <f>VLOOKUP($A466,DRG!$A$8:$Z$771,10,FALSE)</f>
        <v>21243.439999999999</v>
      </c>
      <c r="E466" s="156">
        <f>VLOOKUP($A466,DRG!$A$8:$Z$771,11,FALSE)</f>
        <v>16921.689999999999</v>
      </c>
      <c r="F466" s="160">
        <f>VLOOKUP($A466,DRG!$A$8:$Z$771,12,FALSE)</f>
        <v>5.83</v>
      </c>
      <c r="G466" s="217" t="str">
        <f>VLOOKUP($A466,DRG!$A$8:$Z$771,18,FALSE)</f>
        <v>A</v>
      </c>
      <c r="H466" s="274"/>
      <c r="I466" s="219" t="str">
        <f>VLOOKUP($A466,DRG!$A$8:$Z$771,20,FALSE)</f>
        <v>A</v>
      </c>
      <c r="J466" s="162">
        <f>VLOOKUP($A466,DRG!$A$8:$Z$771,21,FALSE)</f>
        <v>1.353</v>
      </c>
      <c r="K466" s="359">
        <f>VLOOKUP($A466,DRG!$A$8:$Z$771,22,FALSE)</f>
        <v>1.4091</v>
      </c>
      <c r="L466" s="134">
        <f t="shared" si="14"/>
        <v>5.6100000000000039E-2</v>
      </c>
      <c r="M466" s="132">
        <f t="shared" si="15"/>
        <v>4.1463414634146371E-2</v>
      </c>
    </row>
    <row r="467" spans="1:13" x14ac:dyDescent="0.2">
      <c r="A467" s="123" t="s">
        <v>882</v>
      </c>
      <c r="B467" s="124" t="str">
        <f>VLOOKUP($A467,DRG!$A$8:$Z$771,2,FALSE)</f>
        <v>Simple Pneumonia &amp; Pleurisy W MCC</v>
      </c>
      <c r="C467" s="159">
        <f>VLOOKUP($A467,DRG!$A$8:$Z$771,9,FALSE)</f>
        <v>475</v>
      </c>
      <c r="D467" s="157">
        <f>VLOOKUP($A467,DRG!$A$8:$Z$771,10,FALSE)</f>
        <v>21239.48</v>
      </c>
      <c r="E467" s="157">
        <f>VLOOKUP($A467,DRG!$A$8:$Z$771,11,FALSE)</f>
        <v>13317.48</v>
      </c>
      <c r="F467" s="161">
        <f>VLOOKUP($A467,DRG!$A$8:$Z$771,12,FALSE)</f>
        <v>5.65</v>
      </c>
      <c r="G467" s="218" t="str">
        <f>VLOOKUP($A467,DRG!$A$8:$Z$771,18,FALSE)</f>
        <v>A</v>
      </c>
      <c r="H467" s="274"/>
      <c r="I467" s="220" t="str">
        <f>VLOOKUP($A467,DRG!$A$8:$Z$771,20,FALSE)</f>
        <v>A</v>
      </c>
      <c r="J467" s="163">
        <f>VLOOKUP($A467,DRG!$A$8:$Z$771,21,FALSE)</f>
        <v>1.3967000000000001</v>
      </c>
      <c r="K467" s="360">
        <f>VLOOKUP($A467,DRG!$A$8:$Z$771,22,FALSE)</f>
        <v>1.4088000000000001</v>
      </c>
      <c r="L467" s="135">
        <f t="shared" si="14"/>
        <v>1.21E-2</v>
      </c>
      <c r="M467" s="133">
        <f t="shared" si="15"/>
        <v>8.6632777260685894E-3</v>
      </c>
    </row>
    <row r="468" spans="1:13" x14ac:dyDescent="0.2">
      <c r="A468" s="122" t="s">
        <v>1224</v>
      </c>
      <c r="B468" s="53" t="str">
        <f>VLOOKUP($A468,DRG!$A$8:$Z$771,2,FALSE)</f>
        <v>Red Blood Cell Disorders W MCC</v>
      </c>
      <c r="C468" s="158">
        <f>VLOOKUP($A468,DRG!$A$8:$Z$771,9,FALSE)</f>
        <v>79</v>
      </c>
      <c r="D468" s="156">
        <f>VLOOKUP($A468,DRG!$A$8:$Z$771,10,FALSE)</f>
        <v>21071.37</v>
      </c>
      <c r="E468" s="156">
        <f>VLOOKUP($A468,DRG!$A$8:$Z$771,11,FALSE)</f>
        <v>13806.54</v>
      </c>
      <c r="F468" s="160">
        <f>VLOOKUP($A468,DRG!$A$8:$Z$771,12,FALSE)</f>
        <v>4.82</v>
      </c>
      <c r="G468" s="217" t="str">
        <f>VLOOKUP($A468,DRG!$A$8:$Z$771,18,FALSE)</f>
        <v>A</v>
      </c>
      <c r="H468" s="274"/>
      <c r="I468" s="219" t="str">
        <f>VLOOKUP($A468,DRG!$A$8:$Z$771,20,FALSE)</f>
        <v>A</v>
      </c>
      <c r="J468" s="162">
        <f>VLOOKUP($A468,DRG!$A$8:$Z$771,21,FALSE)</f>
        <v>1.2343999999999999</v>
      </c>
      <c r="K468" s="359">
        <f>VLOOKUP($A468,DRG!$A$8:$Z$771,22,FALSE)</f>
        <v>1.3976999999999999</v>
      </c>
      <c r="L468" s="134">
        <f t="shared" si="14"/>
        <v>0.1633</v>
      </c>
      <c r="M468" s="132">
        <f t="shared" si="15"/>
        <v>0.13229099157485419</v>
      </c>
    </row>
    <row r="469" spans="1:13" x14ac:dyDescent="0.2">
      <c r="A469" s="122" t="s">
        <v>242</v>
      </c>
      <c r="B469" s="53" t="str">
        <f>VLOOKUP($A469,DRG!$A$8:$Z$771,2,FALSE)</f>
        <v>Laparoscopic Cholecystectomy W/O C.D.E. W/O CC/MCC</v>
      </c>
      <c r="C469" s="158">
        <f>VLOOKUP($A469,DRG!$A$8:$Z$771,9,FALSE)</f>
        <v>287</v>
      </c>
      <c r="D469" s="156">
        <f>VLOOKUP($A469,DRG!$A$8:$Z$771,10,FALSE)</f>
        <v>21044.9</v>
      </c>
      <c r="E469" s="156">
        <f>VLOOKUP($A469,DRG!$A$8:$Z$771,11,FALSE)</f>
        <v>7167.37</v>
      </c>
      <c r="F469" s="160">
        <f>VLOOKUP($A469,DRG!$A$8:$Z$771,12,FALSE)</f>
        <v>2.57</v>
      </c>
      <c r="G469" s="217" t="str">
        <f>VLOOKUP($A469,DRG!$A$8:$Z$771,18,FALSE)</f>
        <v>A</v>
      </c>
      <c r="H469" s="274"/>
      <c r="I469" s="219" t="str">
        <f>VLOOKUP($A469,DRG!$A$8:$Z$771,20,FALSE)</f>
        <v>A</v>
      </c>
      <c r="J469" s="162">
        <f>VLOOKUP($A469,DRG!$A$8:$Z$771,21,FALSE)</f>
        <v>1.4794</v>
      </c>
      <c r="K469" s="359">
        <f>VLOOKUP($A469,DRG!$A$8:$Z$771,22,FALSE)</f>
        <v>1.3960999999999999</v>
      </c>
      <c r="L469" s="134">
        <f t="shared" si="14"/>
        <v>-8.3300000000000152E-2</v>
      </c>
      <c r="M469" s="132">
        <f t="shared" si="15"/>
        <v>-5.6306610788157463E-2</v>
      </c>
    </row>
    <row r="470" spans="1:13" x14ac:dyDescent="0.2">
      <c r="A470" s="122" t="s">
        <v>1509</v>
      </c>
      <c r="B470" s="53" t="str">
        <f>VLOOKUP($A470,DRG!$A$8:$Z$771,2,FALSE)</f>
        <v>Appendectomy W/O Complicated Principal Diag W CC</v>
      </c>
      <c r="C470" s="158">
        <f>VLOOKUP($A470,DRG!$A$8:$Z$771,9,FALSE)</f>
        <v>49</v>
      </c>
      <c r="D470" s="156">
        <f>VLOOKUP($A470,DRG!$A$8:$Z$771,10,FALSE)</f>
        <v>21022.33</v>
      </c>
      <c r="E470" s="156">
        <f>VLOOKUP($A470,DRG!$A$8:$Z$771,11,FALSE)</f>
        <v>4961.0600000000004</v>
      </c>
      <c r="F470" s="160">
        <f>VLOOKUP($A470,DRG!$A$8:$Z$771,12,FALSE)</f>
        <v>2.31</v>
      </c>
      <c r="G470" s="217" t="str">
        <f>VLOOKUP($A470,DRG!$A$8:$Z$771,18,FALSE)</f>
        <v>A</v>
      </c>
      <c r="H470" s="274"/>
      <c r="I470" s="219" t="str">
        <f>VLOOKUP($A470,DRG!$A$8:$Z$771,20,FALSE)</f>
        <v>A</v>
      </c>
      <c r="J470" s="162">
        <f>VLOOKUP($A470,DRG!$A$8:$Z$771,21,FALSE)</f>
        <v>1.5888</v>
      </c>
      <c r="K470" s="359">
        <f>VLOOKUP($A470,DRG!$A$8:$Z$771,22,FALSE)</f>
        <v>1.3947000000000001</v>
      </c>
      <c r="L470" s="134">
        <f t="shared" si="14"/>
        <v>-0.19409999999999994</v>
      </c>
      <c r="M470" s="132">
        <f t="shared" si="15"/>
        <v>-0.12216767371601205</v>
      </c>
    </row>
    <row r="471" spans="1:13" x14ac:dyDescent="0.2">
      <c r="A471" s="122" t="s">
        <v>552</v>
      </c>
      <c r="B471" s="53" t="str">
        <f>VLOOKUP($A471,DRG!$A$8:$Z$771,2,FALSE)</f>
        <v>Diabetes W MCC</v>
      </c>
      <c r="C471" s="158">
        <f>VLOOKUP($A471,DRG!$A$8:$Z$771,9,FALSE)</f>
        <v>217</v>
      </c>
      <c r="D471" s="156">
        <f>VLOOKUP($A471,DRG!$A$8:$Z$771,10,FALSE)</f>
        <v>21138.560000000001</v>
      </c>
      <c r="E471" s="156">
        <f>VLOOKUP($A471,DRG!$A$8:$Z$771,11,FALSE)</f>
        <v>14289.38</v>
      </c>
      <c r="F471" s="160">
        <f>VLOOKUP($A471,DRG!$A$8:$Z$771,12,FALSE)</f>
        <v>4.8099999999999996</v>
      </c>
      <c r="G471" s="217" t="str">
        <f>VLOOKUP($A471,DRG!$A$8:$Z$771,18,FALSE)</f>
        <v>A</v>
      </c>
      <c r="H471" s="274"/>
      <c r="I471" s="219" t="str">
        <f>VLOOKUP($A471,DRG!$A$8:$Z$771,20,FALSE)</f>
        <v>A</v>
      </c>
      <c r="J471" s="162">
        <f>VLOOKUP($A471,DRG!$A$8:$Z$771,21,FALSE)</f>
        <v>1.5161</v>
      </c>
      <c r="K471" s="359">
        <f>VLOOKUP($A471,DRG!$A$8:$Z$771,22,FALSE)</f>
        <v>1.393</v>
      </c>
      <c r="L471" s="134">
        <f t="shared" si="14"/>
        <v>-0.12309999999999999</v>
      </c>
      <c r="M471" s="132">
        <f t="shared" si="15"/>
        <v>-8.1195171822439141E-2</v>
      </c>
    </row>
    <row r="472" spans="1:13" x14ac:dyDescent="0.2">
      <c r="A472" s="123" t="s">
        <v>1186</v>
      </c>
      <c r="B472" s="124" t="str">
        <f>VLOOKUP($A472,DRG!$A$8:$Z$771,2,FALSE)</f>
        <v>Other Female Reproductive System O.R. Procedures W/O CC/MCC</v>
      </c>
      <c r="C472" s="159">
        <f>VLOOKUP($A472,DRG!$A$8:$Z$771,9,FALSE)</f>
        <v>10</v>
      </c>
      <c r="D472" s="157">
        <f>VLOOKUP($A472,DRG!$A$8:$Z$771,10,FALSE)</f>
        <v>20971.14</v>
      </c>
      <c r="E472" s="157">
        <f>VLOOKUP($A472,DRG!$A$8:$Z$771,11,FALSE)</f>
        <v>9112.6299999999992</v>
      </c>
      <c r="F472" s="161">
        <f>VLOOKUP($A472,DRG!$A$8:$Z$771,12,FALSE)</f>
        <v>2.7</v>
      </c>
      <c r="G472" s="218" t="str">
        <f>VLOOKUP($A472,DRG!$A$8:$Z$771,18,FALSE)</f>
        <v>A</v>
      </c>
      <c r="H472" s="274"/>
      <c r="I472" s="220" t="str">
        <f>VLOOKUP($A472,DRG!$A$8:$Z$771,20,FALSE)</f>
        <v>A</v>
      </c>
      <c r="J472" s="163">
        <f>VLOOKUP($A472,DRG!$A$8:$Z$771,21,FALSE)</f>
        <v>1.6902999999999999</v>
      </c>
      <c r="K472" s="360">
        <f>VLOOKUP($A472,DRG!$A$8:$Z$771,22,FALSE)</f>
        <v>1.3911</v>
      </c>
      <c r="L472" s="135">
        <f t="shared" si="14"/>
        <v>-0.29919999999999991</v>
      </c>
      <c r="M472" s="133">
        <f t="shared" si="15"/>
        <v>-0.17700999822516708</v>
      </c>
    </row>
    <row r="473" spans="1:13" x14ac:dyDescent="0.2">
      <c r="A473" s="122" t="s">
        <v>558</v>
      </c>
      <c r="B473" s="53" t="str">
        <f>VLOOKUP($A473,DRG!$A$8:$Z$771,2,FALSE)</f>
        <v>Endocrine Disorders W MCC</v>
      </c>
      <c r="C473" s="158">
        <f>VLOOKUP($A473,DRG!$A$8:$Z$771,9,FALSE)</f>
        <v>25</v>
      </c>
      <c r="D473" s="156">
        <f>VLOOKUP($A473,DRG!$A$8:$Z$771,10,FALSE)</f>
        <v>28104.9</v>
      </c>
      <c r="E473" s="156">
        <f>VLOOKUP($A473,DRG!$A$8:$Z$771,11,FALSE)</f>
        <v>20950.78</v>
      </c>
      <c r="F473" s="160">
        <f>VLOOKUP($A473,DRG!$A$8:$Z$771,12,FALSE)</f>
        <v>7.48</v>
      </c>
      <c r="G473" s="217" t="str">
        <f>VLOOKUP($A473,DRG!$A$8:$Z$771,18,FALSE)</f>
        <v>A</v>
      </c>
      <c r="H473" s="274"/>
      <c r="I473" s="219" t="str">
        <f>VLOOKUP($A473,DRG!$A$8:$Z$771,20,FALSE)</f>
        <v>A</v>
      </c>
      <c r="J473" s="162">
        <f>VLOOKUP($A473,DRG!$A$8:$Z$771,21,FALSE)</f>
        <v>1.4603999999999999</v>
      </c>
      <c r="K473" s="359">
        <f>VLOOKUP($A473,DRG!$A$8:$Z$771,22,FALSE)</f>
        <v>1.3894</v>
      </c>
      <c r="L473" s="134">
        <f t="shared" si="14"/>
        <v>-7.0999999999999952E-2</v>
      </c>
      <c r="M473" s="132">
        <f t="shared" si="15"/>
        <v>-4.861681731032591E-2</v>
      </c>
    </row>
    <row r="474" spans="1:13" x14ac:dyDescent="0.2">
      <c r="A474" s="122" t="s">
        <v>1083</v>
      </c>
      <c r="B474" s="53" t="str">
        <f>VLOOKUP($A474,DRG!$A$8:$Z$771,2,FALSE)</f>
        <v>Urethral Procedures W/O CC/MCC</v>
      </c>
      <c r="C474" s="158">
        <f>VLOOKUP($A474,DRG!$A$8:$Z$771,9,FALSE)</f>
        <v>4</v>
      </c>
      <c r="D474" s="156">
        <f>VLOOKUP($A474,DRG!$A$8:$Z$771,10,FALSE)</f>
        <v>18996.14</v>
      </c>
      <c r="E474" s="156">
        <f>VLOOKUP($A474,DRG!$A$8:$Z$771,11,FALSE)</f>
        <v>9814.66</v>
      </c>
      <c r="F474" s="160">
        <f>VLOOKUP($A474,DRG!$A$8:$Z$771,12,FALSE)</f>
        <v>2.4</v>
      </c>
      <c r="G474" s="217" t="str">
        <f>VLOOKUP($A474,DRG!$A$8:$Z$771,18,FALSE)</f>
        <v>M</v>
      </c>
      <c r="H474" s="274"/>
      <c r="I474" s="219" t="str">
        <f>VLOOKUP($A474,DRG!$A$8:$Z$771,20,FALSE)</f>
        <v>M</v>
      </c>
      <c r="J474" s="162">
        <f>VLOOKUP($A474,DRG!$A$8:$Z$771,21,FALSE)</f>
        <v>1.3209</v>
      </c>
      <c r="K474" s="359">
        <f>VLOOKUP($A474,DRG!$A$8:$Z$771,22,FALSE)</f>
        <v>1.3867</v>
      </c>
      <c r="L474" s="134">
        <f t="shared" si="14"/>
        <v>6.5800000000000081E-2</v>
      </c>
      <c r="M474" s="132">
        <f t="shared" si="15"/>
        <v>4.981452040275576E-2</v>
      </c>
    </row>
    <row r="475" spans="1:13" x14ac:dyDescent="0.2">
      <c r="A475" s="122" t="s">
        <v>1014</v>
      </c>
      <c r="B475" s="53" t="str">
        <f>VLOOKUP($A475,DRG!$A$8:$Z$771,2,FALSE)</f>
        <v>Circulatory Disorders Except AMI, W Card Cath W/O MCC</v>
      </c>
      <c r="C475" s="158">
        <f>VLOOKUP($A475,DRG!$A$8:$Z$771,9,FALSE)</f>
        <v>686</v>
      </c>
      <c r="D475" s="156">
        <f>VLOOKUP($A475,DRG!$A$8:$Z$771,10,FALSE)</f>
        <v>20897.63</v>
      </c>
      <c r="E475" s="156">
        <f>VLOOKUP($A475,DRG!$A$8:$Z$771,11,FALSE)</f>
        <v>7627.96</v>
      </c>
      <c r="F475" s="160">
        <f>VLOOKUP($A475,DRG!$A$8:$Z$771,12,FALSE)</f>
        <v>2.89</v>
      </c>
      <c r="G475" s="217" t="str">
        <f>VLOOKUP($A475,DRG!$A$8:$Z$771,18,FALSE)</f>
        <v>A</v>
      </c>
      <c r="H475" s="274"/>
      <c r="I475" s="219" t="str">
        <f>VLOOKUP($A475,DRG!$A$8:$Z$771,20,FALSE)</f>
        <v>A</v>
      </c>
      <c r="J475" s="162">
        <f>VLOOKUP($A475,DRG!$A$8:$Z$771,21,FALSE)</f>
        <v>1.361</v>
      </c>
      <c r="K475" s="359">
        <f>VLOOKUP($A475,DRG!$A$8:$Z$771,22,FALSE)</f>
        <v>1.3862000000000001</v>
      </c>
      <c r="L475" s="134">
        <f t="shared" si="14"/>
        <v>2.5200000000000111E-2</v>
      </c>
      <c r="M475" s="132">
        <f t="shared" si="15"/>
        <v>1.8515797207935423E-2</v>
      </c>
    </row>
    <row r="476" spans="1:13" x14ac:dyDescent="0.2">
      <c r="A476" s="122" t="s">
        <v>547</v>
      </c>
      <c r="B476" s="53" t="str">
        <f>VLOOKUP($A476,DRG!$A$8:$Z$771,2,FALSE)</f>
        <v>Thyroid, Parathyroid &amp; Thyroglossal Procedures W CC</v>
      </c>
      <c r="C476" s="158">
        <f>VLOOKUP($A476,DRG!$A$8:$Z$771,9,FALSE)</f>
        <v>17</v>
      </c>
      <c r="D476" s="156">
        <f>VLOOKUP($A476,DRG!$A$8:$Z$771,10,FALSE)</f>
        <v>20882.77</v>
      </c>
      <c r="E476" s="156">
        <f>VLOOKUP($A476,DRG!$A$8:$Z$771,11,FALSE)</f>
        <v>6932.21</v>
      </c>
      <c r="F476" s="160">
        <f>VLOOKUP($A476,DRG!$A$8:$Z$771,12,FALSE)</f>
        <v>2.2400000000000002</v>
      </c>
      <c r="G476" s="217" t="str">
        <f>VLOOKUP($A476,DRG!$A$8:$Z$771,18,FALSE)</f>
        <v>A</v>
      </c>
      <c r="H476" s="274"/>
      <c r="I476" s="219" t="str">
        <f>VLOOKUP($A476,DRG!$A$8:$Z$771,20,FALSE)</f>
        <v>A</v>
      </c>
      <c r="J476" s="162">
        <f>VLOOKUP($A476,DRG!$A$8:$Z$771,21,FALSE)</f>
        <v>1.4397</v>
      </c>
      <c r="K476" s="359">
        <f>VLOOKUP($A476,DRG!$A$8:$Z$771,22,FALSE)</f>
        <v>1.3853</v>
      </c>
      <c r="L476" s="134">
        <f t="shared" si="14"/>
        <v>-5.4400000000000004E-2</v>
      </c>
      <c r="M476" s="132">
        <f t="shared" si="15"/>
        <v>-3.7785649788150313E-2</v>
      </c>
    </row>
    <row r="477" spans="1:13" x14ac:dyDescent="0.2">
      <c r="A477" s="123" t="s">
        <v>1281</v>
      </c>
      <c r="B477" s="124" t="str">
        <f>VLOOKUP($A477,DRG!$A$8:$Z$771,2,FALSE)</f>
        <v>Behavioral &amp; Developmental Disorders</v>
      </c>
      <c r="C477" s="159">
        <f>VLOOKUP($A477,DRG!$A$8:$Z$771,9,FALSE)</f>
        <v>8</v>
      </c>
      <c r="D477" s="157">
        <f>VLOOKUP($A477,DRG!$A$8:$Z$771,10,FALSE)</f>
        <v>10491.85</v>
      </c>
      <c r="E477" s="157">
        <f>VLOOKUP($A477,DRG!$A$8:$Z$771,11,FALSE)</f>
        <v>5241.6400000000003</v>
      </c>
      <c r="F477" s="161">
        <f>VLOOKUP($A477,DRG!$A$8:$Z$771,12,FALSE)</f>
        <v>6</v>
      </c>
      <c r="G477" s="218" t="str">
        <f>VLOOKUP($A477,DRG!$A$8:$Z$771,18,FALSE)</f>
        <v>M</v>
      </c>
      <c r="H477" s="274"/>
      <c r="I477" s="220" t="str">
        <f>VLOOKUP($A477,DRG!$A$8:$Z$771,20,FALSE)</f>
        <v>A</v>
      </c>
      <c r="J477" s="163">
        <f>VLOOKUP($A477,DRG!$A$8:$Z$771,21,FALSE)</f>
        <v>0.46700000000000003</v>
      </c>
      <c r="K477" s="360">
        <f>VLOOKUP($A477,DRG!$A$8:$Z$771,22,FALSE)</f>
        <v>1.3828</v>
      </c>
      <c r="L477" s="135">
        <f t="shared" si="14"/>
        <v>0.91579999999999995</v>
      </c>
      <c r="M477" s="133">
        <f t="shared" si="15"/>
        <v>1.9610278372591003</v>
      </c>
    </row>
    <row r="478" spans="1:13" x14ac:dyDescent="0.2">
      <c r="A478" s="122" t="s">
        <v>1168</v>
      </c>
      <c r="B478" s="53" t="str">
        <f>VLOOKUP($A478,DRG!$A$8:$Z$771,2,FALSE)</f>
        <v>Digestive Malignancy W CC</v>
      </c>
      <c r="C478" s="158">
        <f>VLOOKUP($A478,DRG!$A$8:$Z$771,9,FALSE)</f>
        <v>64</v>
      </c>
      <c r="D478" s="156">
        <f>VLOOKUP($A478,DRG!$A$8:$Z$771,10,FALSE)</f>
        <v>20721.59</v>
      </c>
      <c r="E478" s="156">
        <f>VLOOKUP($A478,DRG!$A$8:$Z$771,11,FALSE)</f>
        <v>13233.61</v>
      </c>
      <c r="F478" s="160">
        <f>VLOOKUP($A478,DRG!$A$8:$Z$771,12,FALSE)</f>
        <v>5</v>
      </c>
      <c r="G478" s="217" t="str">
        <f>VLOOKUP($A478,DRG!$A$8:$Z$771,18,FALSE)</f>
        <v>A</v>
      </c>
      <c r="H478" s="274"/>
      <c r="I478" s="219" t="str">
        <f>VLOOKUP($A478,DRG!$A$8:$Z$771,20,FALSE)</f>
        <v>AO</v>
      </c>
      <c r="J478" s="162">
        <f>VLOOKUP($A478,DRG!$A$8:$Z$771,21,FALSE)</f>
        <v>1.4809000000000001</v>
      </c>
      <c r="K478" s="359">
        <f>VLOOKUP($A478,DRG!$A$8:$Z$771,22,FALSE)</f>
        <v>1.3746</v>
      </c>
      <c r="L478" s="134">
        <f t="shared" si="14"/>
        <v>-0.10630000000000006</v>
      </c>
      <c r="M478" s="132">
        <f t="shared" si="15"/>
        <v>-7.1780673914511484E-2</v>
      </c>
    </row>
    <row r="479" spans="1:13" x14ac:dyDescent="0.2">
      <c r="A479" s="122" t="s">
        <v>1530</v>
      </c>
      <c r="B479" s="53" t="str">
        <f>VLOOKUP($A479,DRG!$A$8:$Z$771,2,FALSE)</f>
        <v>Local Excision &amp; Removal Int Fix Devices Exc Hip &amp; Femur W/O CC/MCC</v>
      </c>
      <c r="C479" s="158">
        <f>VLOOKUP($A479,DRG!$A$8:$Z$771,9,FALSE)</f>
        <v>31</v>
      </c>
      <c r="D479" s="156">
        <f>VLOOKUP($A479,DRG!$A$8:$Z$771,10,FALSE)</f>
        <v>20657.84</v>
      </c>
      <c r="E479" s="156">
        <f>VLOOKUP($A479,DRG!$A$8:$Z$771,11,FALSE)</f>
        <v>9054.2800000000007</v>
      </c>
      <c r="F479" s="160">
        <f>VLOOKUP($A479,DRG!$A$8:$Z$771,12,FALSE)</f>
        <v>2.1</v>
      </c>
      <c r="G479" s="217" t="str">
        <f>VLOOKUP($A479,DRG!$A$8:$Z$771,18,FALSE)</f>
        <v>A</v>
      </c>
      <c r="H479" s="274"/>
      <c r="I479" s="219" t="str">
        <f>VLOOKUP($A479,DRG!$A$8:$Z$771,20,FALSE)</f>
        <v>A</v>
      </c>
      <c r="J479" s="162">
        <f>VLOOKUP($A479,DRG!$A$8:$Z$771,21,FALSE)</f>
        <v>1.6097999999999999</v>
      </c>
      <c r="K479" s="359">
        <f>VLOOKUP($A479,DRG!$A$8:$Z$771,22,FALSE)</f>
        <v>1.3704000000000001</v>
      </c>
      <c r="L479" s="134">
        <f t="shared" si="14"/>
        <v>-0.23939999999999984</v>
      </c>
      <c r="M479" s="132">
        <f t="shared" si="15"/>
        <v>-0.14871412597838232</v>
      </c>
    </row>
    <row r="480" spans="1:13" x14ac:dyDescent="0.2">
      <c r="A480" s="122" t="s">
        <v>446</v>
      </c>
      <c r="B480" s="53" t="str">
        <f>VLOOKUP($A480,DRG!$A$8:$Z$771,2,FALSE)</f>
        <v>Spinal Disorders &amp; Injuries W/O CC/MCC</v>
      </c>
      <c r="C480" s="158">
        <f>VLOOKUP($A480,DRG!$A$8:$Z$771,9,FALSE)</f>
        <v>2</v>
      </c>
      <c r="D480" s="156">
        <f>VLOOKUP($A480,DRG!$A$8:$Z$771,10,FALSE)</f>
        <v>6587.79</v>
      </c>
      <c r="E480" s="156">
        <f>VLOOKUP($A480,DRG!$A$8:$Z$771,11,FALSE)</f>
        <v>4796.0200000000004</v>
      </c>
      <c r="F480" s="160">
        <f>VLOOKUP($A480,DRG!$A$8:$Z$771,12,FALSE)</f>
        <v>3.4</v>
      </c>
      <c r="G480" s="217" t="str">
        <f>VLOOKUP($A480,DRG!$A$8:$Z$771,18,FALSE)</f>
        <v>M</v>
      </c>
      <c r="H480" s="274"/>
      <c r="I480" s="219" t="str">
        <f>VLOOKUP($A480,DRG!$A$8:$Z$771,20,FALSE)</f>
        <v>M</v>
      </c>
      <c r="J480" s="162">
        <f>VLOOKUP($A480,DRG!$A$8:$Z$771,21,FALSE)</f>
        <v>1.4449000000000001</v>
      </c>
      <c r="K480" s="359">
        <f>VLOOKUP($A480,DRG!$A$8:$Z$771,22,FALSE)</f>
        <v>1.3682000000000001</v>
      </c>
      <c r="L480" s="134">
        <f t="shared" si="14"/>
        <v>-7.669999999999999E-2</v>
      </c>
      <c r="M480" s="132">
        <f t="shared" si="15"/>
        <v>-5.3083258356979711E-2</v>
      </c>
    </row>
    <row r="481" spans="1:13" x14ac:dyDescent="0.2">
      <c r="A481" s="122" t="s">
        <v>1434</v>
      </c>
      <c r="B481" s="53" t="str">
        <f>VLOOKUP($A481,DRG!$A$8:$Z$771,2,FALSE)</f>
        <v>Septic Arthritis W CC</v>
      </c>
      <c r="C481" s="158">
        <f>VLOOKUP($A481,DRG!$A$8:$Z$771,9,FALSE)</f>
        <v>13</v>
      </c>
      <c r="D481" s="156">
        <f>VLOOKUP($A481,DRG!$A$8:$Z$771,10,FALSE)</f>
        <v>19805.02</v>
      </c>
      <c r="E481" s="156">
        <f>VLOOKUP($A481,DRG!$A$8:$Z$771,11,FALSE)</f>
        <v>12694.22</v>
      </c>
      <c r="F481" s="160">
        <f>VLOOKUP($A481,DRG!$A$8:$Z$771,12,FALSE)</f>
        <v>5.46</v>
      </c>
      <c r="G481" s="217" t="str">
        <f>VLOOKUP($A481,DRG!$A$8:$Z$771,18,FALSE)</f>
        <v>AO</v>
      </c>
      <c r="H481" s="274"/>
      <c r="I481" s="219" t="str">
        <f>VLOOKUP($A481,DRG!$A$8:$Z$771,20,FALSE)</f>
        <v>AP</v>
      </c>
      <c r="J481" s="162">
        <f>VLOOKUP($A481,DRG!$A$8:$Z$771,21,FALSE)</f>
        <v>1.1107</v>
      </c>
      <c r="K481" s="359">
        <f>VLOOKUP($A481,DRG!$A$8:$Z$771,22,FALSE)</f>
        <v>1.3665</v>
      </c>
      <c r="L481" s="134">
        <f t="shared" si="14"/>
        <v>0.25580000000000003</v>
      </c>
      <c r="M481" s="132">
        <f t="shared" si="15"/>
        <v>0.23030521292878367</v>
      </c>
    </row>
    <row r="482" spans="1:13" x14ac:dyDescent="0.2">
      <c r="A482" s="213" t="s">
        <v>1182</v>
      </c>
      <c r="B482" s="124" t="str">
        <f>VLOOKUP($A482,DRG!$A$8:$Z$771,2,FALSE)</f>
        <v>Vagina, Cervix &amp; Vulva Procedures W CC/MCC</v>
      </c>
      <c r="C482" s="159">
        <f>VLOOKUP($A482,DRG!$A$8:$Z$771,9,FALSE)</f>
        <v>22</v>
      </c>
      <c r="D482" s="157">
        <f>VLOOKUP($A482,DRG!$A$8:$Z$771,10,FALSE)</f>
        <v>20569.560000000001</v>
      </c>
      <c r="E482" s="157">
        <f>VLOOKUP($A482,DRG!$A$8:$Z$771,11,FALSE)</f>
        <v>12286.18</v>
      </c>
      <c r="F482" s="161">
        <f>VLOOKUP($A482,DRG!$A$8:$Z$771,12,FALSE)</f>
        <v>5.05</v>
      </c>
      <c r="G482" s="218" t="str">
        <f>VLOOKUP($A482,DRG!$A$8:$Z$771,18,FALSE)</f>
        <v>A</v>
      </c>
      <c r="H482" s="274"/>
      <c r="I482" s="220" t="str">
        <f>VLOOKUP($A482,DRG!$A$8:$Z$771,20,FALSE)</f>
        <v>A</v>
      </c>
      <c r="J482" s="163">
        <f>VLOOKUP($A482,DRG!$A$8:$Z$771,21,FALSE)</f>
        <v>1.1744000000000001</v>
      </c>
      <c r="K482" s="360">
        <f>VLOOKUP($A482,DRG!$A$8:$Z$771,22,FALSE)</f>
        <v>1.3645</v>
      </c>
      <c r="L482" s="135">
        <f t="shared" si="14"/>
        <v>0.19009999999999994</v>
      </c>
      <c r="M482" s="133">
        <f t="shared" si="15"/>
        <v>0.16186989100817431</v>
      </c>
    </row>
    <row r="483" spans="1:13" x14ac:dyDescent="0.2">
      <c r="A483" s="122" t="s">
        <v>1322</v>
      </c>
      <c r="B483" s="53" t="str">
        <f>VLOOKUP($A483,DRG!$A$8:$Z$771,2,FALSE)</f>
        <v>Signs &amp; Symptoms W MCC</v>
      </c>
      <c r="C483" s="158">
        <f>VLOOKUP($A483,DRG!$A$8:$Z$771,9,FALSE)</f>
        <v>59</v>
      </c>
      <c r="D483" s="156">
        <f>VLOOKUP($A483,DRG!$A$8:$Z$771,10,FALSE)</f>
        <v>20508.34</v>
      </c>
      <c r="E483" s="156">
        <f>VLOOKUP($A483,DRG!$A$8:$Z$771,11,FALSE)</f>
        <v>11531.29</v>
      </c>
      <c r="F483" s="160">
        <f>VLOOKUP($A483,DRG!$A$8:$Z$771,12,FALSE)</f>
        <v>5.58</v>
      </c>
      <c r="G483" s="217" t="str">
        <f>VLOOKUP($A483,DRG!$A$8:$Z$771,18,FALSE)</f>
        <v>A</v>
      </c>
      <c r="H483" s="274"/>
      <c r="I483" s="219" t="str">
        <f>VLOOKUP($A483,DRG!$A$8:$Z$771,20,FALSE)</f>
        <v>A</v>
      </c>
      <c r="J483" s="162">
        <f>VLOOKUP($A483,DRG!$A$8:$Z$771,21,FALSE)</f>
        <v>1.4131</v>
      </c>
      <c r="K483" s="359">
        <f>VLOOKUP($A483,DRG!$A$8:$Z$771,22,FALSE)</f>
        <v>1.3605</v>
      </c>
      <c r="L483" s="134">
        <f t="shared" si="14"/>
        <v>-5.259999999999998E-2</v>
      </c>
      <c r="M483" s="132">
        <f t="shared" si="15"/>
        <v>-3.7223126459556985E-2</v>
      </c>
    </row>
    <row r="484" spans="1:13" x14ac:dyDescent="0.2">
      <c r="A484" s="122" t="s">
        <v>385</v>
      </c>
      <c r="B484" s="53" t="str">
        <f>VLOOKUP($A484,DRG!$A$8:$Z$771,2,FALSE)</f>
        <v>Knee Procedures W/O PDX of Infection W/O CC/MCC</v>
      </c>
      <c r="C484" s="158">
        <f>VLOOKUP($A484,DRG!$A$8:$Z$771,9,FALSE)</f>
        <v>37</v>
      </c>
      <c r="D484" s="156">
        <f>VLOOKUP($A484,DRG!$A$8:$Z$771,10,FALSE)</f>
        <v>26048</v>
      </c>
      <c r="E484" s="156">
        <f>VLOOKUP($A484,DRG!$A$8:$Z$771,11,FALSE)</f>
        <v>11162.41</v>
      </c>
      <c r="F484" s="160">
        <f>VLOOKUP($A484,DRG!$A$8:$Z$771,12,FALSE)</f>
        <v>1.84</v>
      </c>
      <c r="G484" s="217" t="str">
        <f>VLOOKUP($A484,DRG!$A$8:$Z$771,18,FALSE)</f>
        <v>AP</v>
      </c>
      <c r="H484" s="274"/>
      <c r="I484" s="219" t="str">
        <f>VLOOKUP($A484,DRG!$A$8:$Z$771,20,FALSE)</f>
        <v>AP</v>
      </c>
      <c r="J484" s="162">
        <f>VLOOKUP($A484,DRG!$A$8:$Z$771,21,FALSE)</f>
        <v>1.3669</v>
      </c>
      <c r="K484" s="359">
        <f>VLOOKUP($A484,DRG!$A$8:$Z$771,22,FALSE)</f>
        <v>1.3597999999999999</v>
      </c>
      <c r="L484" s="134">
        <f t="shared" si="14"/>
        <v>-7.1000000000001062E-3</v>
      </c>
      <c r="M484" s="132">
        <f t="shared" si="15"/>
        <v>-5.1942351305875384E-3</v>
      </c>
    </row>
    <row r="485" spans="1:13" x14ac:dyDescent="0.2">
      <c r="A485" s="122" t="s">
        <v>186</v>
      </c>
      <c r="B485" s="53" t="str">
        <f>VLOOKUP($A485,DRG!$A$8:$Z$771,2,FALSE)</f>
        <v>Esophagitis, Gastroent &amp; Misc Digest Disorders W MCC</v>
      </c>
      <c r="C485" s="158">
        <f>VLOOKUP($A485,DRG!$A$8:$Z$771,9,FALSE)</f>
        <v>192</v>
      </c>
      <c r="D485" s="156">
        <f>VLOOKUP($A485,DRG!$A$8:$Z$771,10,FALSE)</f>
        <v>20464.400000000001</v>
      </c>
      <c r="E485" s="156">
        <f>VLOOKUP($A485,DRG!$A$8:$Z$771,11,FALSE)</f>
        <v>13811.72</v>
      </c>
      <c r="F485" s="160">
        <f>VLOOKUP($A485,DRG!$A$8:$Z$771,12,FALSE)</f>
        <v>5.08</v>
      </c>
      <c r="G485" s="217" t="str">
        <f>VLOOKUP($A485,DRG!$A$8:$Z$771,18,FALSE)</f>
        <v>A</v>
      </c>
      <c r="H485" s="274"/>
      <c r="I485" s="219" t="str">
        <f>VLOOKUP($A485,DRG!$A$8:$Z$771,20,FALSE)</f>
        <v>A</v>
      </c>
      <c r="J485" s="162">
        <f>VLOOKUP($A485,DRG!$A$8:$Z$771,21,FALSE)</f>
        <v>1.3440000000000001</v>
      </c>
      <c r="K485" s="359">
        <f>VLOOKUP($A485,DRG!$A$8:$Z$771,22,FALSE)</f>
        <v>1.3575999999999999</v>
      </c>
      <c r="L485" s="134">
        <f t="shared" si="14"/>
        <v>1.3599999999999834E-2</v>
      </c>
      <c r="M485" s="132">
        <f t="shared" si="15"/>
        <v>1.0119047619047495E-2</v>
      </c>
    </row>
    <row r="486" spans="1:13" x14ac:dyDescent="0.2">
      <c r="A486" s="122" t="s">
        <v>860</v>
      </c>
      <c r="B486" s="53" t="str">
        <f>VLOOKUP($A486,DRG!$A$8:$Z$771,2,FALSE)</f>
        <v>Respiratory Neoplasms W/O CC/MCC</v>
      </c>
      <c r="C486" s="158">
        <f>VLOOKUP($A486,DRG!$A$8:$Z$771,9,FALSE)</f>
        <v>9</v>
      </c>
      <c r="D486" s="156">
        <f>VLOOKUP($A486,DRG!$A$8:$Z$771,10,FALSE)</f>
        <v>17378.88</v>
      </c>
      <c r="E486" s="156">
        <f>VLOOKUP($A486,DRG!$A$8:$Z$771,11,FALSE)</f>
        <v>10655.37</v>
      </c>
      <c r="F486" s="160">
        <f>VLOOKUP($A486,DRG!$A$8:$Z$771,12,FALSE)</f>
        <v>3.3</v>
      </c>
      <c r="G486" s="217" t="str">
        <f>VLOOKUP($A486,DRG!$A$8:$Z$771,18,FALSE)</f>
        <v>M</v>
      </c>
      <c r="H486" s="274"/>
      <c r="I486" s="219" t="str">
        <f>VLOOKUP($A486,DRG!$A$8:$Z$771,20,FALSE)</f>
        <v>M</v>
      </c>
      <c r="J486" s="162">
        <f>VLOOKUP($A486,DRG!$A$8:$Z$771,21,FALSE)</f>
        <v>1.2573000000000001</v>
      </c>
      <c r="K486" s="359">
        <f>VLOOKUP($A486,DRG!$A$8:$Z$771,22,FALSE)</f>
        <v>1.3566</v>
      </c>
      <c r="L486" s="134">
        <f t="shared" si="14"/>
        <v>9.9299999999999944E-2</v>
      </c>
      <c r="M486" s="132">
        <f t="shared" si="15"/>
        <v>7.8978764018134043E-2</v>
      </c>
    </row>
    <row r="487" spans="1:13" x14ac:dyDescent="0.2">
      <c r="A487" s="123" t="s">
        <v>612</v>
      </c>
      <c r="B487" s="124" t="str">
        <f>VLOOKUP($A487,DRG!$A$8:$Z$771,2,FALSE)</f>
        <v>Extracranial Procedures W/O CC/MCC</v>
      </c>
      <c r="C487" s="159">
        <f>VLOOKUP($A487,DRG!$A$8:$Z$771,9,FALSE)</f>
        <v>120</v>
      </c>
      <c r="D487" s="157">
        <f>VLOOKUP($A487,DRG!$A$8:$Z$771,10,FALSE)</f>
        <v>20331.64</v>
      </c>
      <c r="E487" s="157">
        <f>VLOOKUP($A487,DRG!$A$8:$Z$771,11,FALSE)</f>
        <v>7715.55</v>
      </c>
      <c r="F487" s="161">
        <f>VLOOKUP($A487,DRG!$A$8:$Z$771,12,FALSE)</f>
        <v>1.58</v>
      </c>
      <c r="G487" s="218" t="str">
        <f>VLOOKUP($A487,DRG!$A$8:$Z$771,18,FALSE)</f>
        <v>A</v>
      </c>
      <c r="H487" s="274"/>
      <c r="I487" s="220" t="str">
        <f>VLOOKUP($A487,DRG!$A$8:$Z$771,20,FALSE)</f>
        <v>A</v>
      </c>
      <c r="J487" s="163">
        <f>VLOOKUP($A487,DRG!$A$8:$Z$771,21,FALSE)</f>
        <v>1.3313999999999999</v>
      </c>
      <c r="K487" s="360">
        <f>VLOOKUP($A487,DRG!$A$8:$Z$771,22,FALSE)</f>
        <v>1.3488</v>
      </c>
      <c r="L487" s="135">
        <f t="shared" si="14"/>
        <v>1.7400000000000082E-2</v>
      </c>
      <c r="M487" s="133">
        <f t="shared" si="15"/>
        <v>1.306894997746739E-2</v>
      </c>
    </row>
    <row r="488" spans="1:13" x14ac:dyDescent="0.2">
      <c r="A488" s="122" t="s">
        <v>2285</v>
      </c>
      <c r="B488" s="53" t="str">
        <f>VLOOKUP($A488,DRG!$A$8:$Z$771,2,FALSE)</f>
        <v>Skin Debridement W CC</v>
      </c>
      <c r="C488" s="158">
        <f>VLOOKUP($A488,DRG!$A$8:$Z$771,9,FALSE)</f>
        <v>64</v>
      </c>
      <c r="D488" s="156">
        <f>VLOOKUP($A488,DRG!$A$8:$Z$771,10,FALSE)</f>
        <v>20317.310000000001</v>
      </c>
      <c r="E488" s="156">
        <f>VLOOKUP($A488,DRG!$A$8:$Z$771,11,FALSE)</f>
        <v>11822.79</v>
      </c>
      <c r="F488" s="160">
        <f>VLOOKUP($A488,DRG!$A$8:$Z$771,12,FALSE)</f>
        <v>5.48</v>
      </c>
      <c r="G488" s="217" t="str">
        <f>VLOOKUP($A488,DRG!$A$8:$Z$771,18,FALSE)</f>
        <v>A</v>
      </c>
      <c r="H488" s="274"/>
      <c r="I488" s="219" t="str">
        <f>VLOOKUP($A488,DRG!$A$8:$Z$771,20,FALSE)</f>
        <v>A</v>
      </c>
      <c r="J488" s="162">
        <f>VLOOKUP($A488,DRG!$A$8:$Z$771,21,FALSE)</f>
        <v>1.4303999999999999</v>
      </c>
      <c r="K488" s="359">
        <f>VLOOKUP($A488,DRG!$A$8:$Z$771,22,FALSE)</f>
        <v>1.3478000000000001</v>
      </c>
      <c r="L488" s="134">
        <f t="shared" si="14"/>
        <v>-8.2599999999999785E-2</v>
      </c>
      <c r="M488" s="132">
        <f t="shared" si="15"/>
        <v>-5.7746085011185534E-2</v>
      </c>
    </row>
    <row r="489" spans="1:13" x14ac:dyDescent="0.2">
      <c r="A489" s="122" t="s">
        <v>694</v>
      </c>
      <c r="B489" s="53" t="str">
        <f>VLOOKUP($A489,DRG!$A$8:$Z$771,2,FALSE)</f>
        <v>Non-Bacterial Infect of Nervous Sys Exc Viral Meningitis W/O CC/MCC</v>
      </c>
      <c r="C489" s="158">
        <f>VLOOKUP($A489,DRG!$A$8:$Z$771,9,FALSE)</f>
        <v>10</v>
      </c>
      <c r="D489" s="156">
        <f>VLOOKUP($A489,DRG!$A$8:$Z$771,10,FALSE)</f>
        <v>20286.63</v>
      </c>
      <c r="E489" s="156">
        <f>VLOOKUP($A489,DRG!$A$8:$Z$771,11,FALSE)</f>
        <v>9153.85</v>
      </c>
      <c r="F489" s="160">
        <f>VLOOKUP($A489,DRG!$A$8:$Z$771,12,FALSE)</f>
        <v>4.4000000000000004</v>
      </c>
      <c r="G489" s="217" t="str">
        <f>VLOOKUP($A489,DRG!$A$8:$Z$771,18,FALSE)</f>
        <v>A</v>
      </c>
      <c r="H489" s="274"/>
      <c r="I489" s="219" t="str">
        <f>VLOOKUP($A489,DRG!$A$8:$Z$771,20,FALSE)</f>
        <v>A</v>
      </c>
      <c r="J489" s="162">
        <f>VLOOKUP($A489,DRG!$A$8:$Z$771,21,FALSE)</f>
        <v>1.2087000000000001</v>
      </c>
      <c r="K489" s="359">
        <f>VLOOKUP($A489,DRG!$A$8:$Z$771,22,FALSE)</f>
        <v>1.3456999999999999</v>
      </c>
      <c r="L489" s="134">
        <f t="shared" si="14"/>
        <v>0.13699999999999979</v>
      </c>
      <c r="M489" s="132">
        <f t="shared" si="15"/>
        <v>0.11334491602548173</v>
      </c>
    </row>
    <row r="490" spans="1:13" x14ac:dyDescent="0.2">
      <c r="A490" s="122" t="s">
        <v>448</v>
      </c>
      <c r="B490" s="53" t="str">
        <f>VLOOKUP($A490,DRG!$A$8:$Z$771,2,FALSE)</f>
        <v>Nervous System Neoplasms W MCC</v>
      </c>
      <c r="C490" s="158">
        <f>VLOOKUP($A490,DRG!$A$8:$Z$771,9,FALSE)</f>
        <v>71</v>
      </c>
      <c r="D490" s="156">
        <f>VLOOKUP($A490,DRG!$A$8:$Z$771,10,FALSE)</f>
        <v>20249.55</v>
      </c>
      <c r="E490" s="156">
        <f>VLOOKUP($A490,DRG!$A$8:$Z$771,11,FALSE)</f>
        <v>11635.38</v>
      </c>
      <c r="F490" s="160">
        <f>VLOOKUP($A490,DRG!$A$8:$Z$771,12,FALSE)</f>
        <v>4.58</v>
      </c>
      <c r="G490" s="217" t="str">
        <f>VLOOKUP($A490,DRG!$A$8:$Z$771,18,FALSE)</f>
        <v>A</v>
      </c>
      <c r="H490" s="274"/>
      <c r="I490" s="219" t="str">
        <f>VLOOKUP($A490,DRG!$A$8:$Z$771,20,FALSE)</f>
        <v>A</v>
      </c>
      <c r="J490" s="162">
        <f>VLOOKUP($A490,DRG!$A$8:$Z$771,21,FALSE)</f>
        <v>1.4601</v>
      </c>
      <c r="K490" s="359">
        <f>VLOOKUP($A490,DRG!$A$8:$Z$771,22,FALSE)</f>
        <v>1.3432999999999999</v>
      </c>
      <c r="L490" s="134">
        <f t="shared" si="14"/>
        <v>-0.11680000000000001</v>
      </c>
      <c r="M490" s="132">
        <f t="shared" si="15"/>
        <v>-7.9994520923224455E-2</v>
      </c>
    </row>
    <row r="491" spans="1:13" x14ac:dyDescent="0.2">
      <c r="A491" s="122" t="s">
        <v>1543</v>
      </c>
      <c r="B491" s="53" t="str">
        <f>VLOOKUP($A491,DRG!$A$8:$Z$771,2,FALSE)</f>
        <v>Foot Procedures W/O CC/MCC</v>
      </c>
      <c r="C491" s="158">
        <f>VLOOKUP($A491,DRG!$A$8:$Z$771,9,FALSE)</f>
        <v>40</v>
      </c>
      <c r="D491" s="156">
        <f>VLOOKUP($A491,DRG!$A$8:$Z$771,10,FALSE)</f>
        <v>20161.48</v>
      </c>
      <c r="E491" s="156">
        <f>VLOOKUP($A491,DRG!$A$8:$Z$771,11,FALSE)</f>
        <v>9100.26</v>
      </c>
      <c r="F491" s="160">
        <f>VLOOKUP($A491,DRG!$A$8:$Z$771,12,FALSE)</f>
        <v>2.6</v>
      </c>
      <c r="G491" s="217" t="str">
        <f>VLOOKUP($A491,DRG!$A$8:$Z$771,18,FALSE)</f>
        <v>A</v>
      </c>
      <c r="H491" s="274"/>
      <c r="I491" s="219" t="str">
        <f>VLOOKUP($A491,DRG!$A$8:$Z$771,20,FALSE)</f>
        <v>A</v>
      </c>
      <c r="J491" s="162">
        <f>VLOOKUP($A491,DRG!$A$8:$Z$771,21,FALSE)</f>
        <v>1.1704000000000001</v>
      </c>
      <c r="K491" s="359">
        <f>VLOOKUP($A491,DRG!$A$8:$Z$771,22,FALSE)</f>
        <v>1.3374999999999999</v>
      </c>
      <c r="L491" s="134">
        <f t="shared" si="14"/>
        <v>0.1670999999999998</v>
      </c>
      <c r="M491" s="132">
        <f t="shared" si="15"/>
        <v>0.14277170198222811</v>
      </c>
    </row>
    <row r="492" spans="1:13" x14ac:dyDescent="0.2">
      <c r="A492" s="123" t="s">
        <v>1188</v>
      </c>
      <c r="B492" s="124" t="str">
        <f>VLOOKUP($A492,DRG!$A$8:$Z$771,2,FALSE)</f>
        <v>Malignancy, Female Reproductive System W CC</v>
      </c>
      <c r="C492" s="159">
        <f>VLOOKUP($A492,DRG!$A$8:$Z$771,9,FALSE)</f>
        <v>27</v>
      </c>
      <c r="D492" s="157">
        <f>VLOOKUP($A492,DRG!$A$8:$Z$771,10,FALSE)</f>
        <v>20133.240000000002</v>
      </c>
      <c r="E492" s="157">
        <f>VLOOKUP($A492,DRG!$A$8:$Z$771,11,FALSE)</f>
        <v>10314.01</v>
      </c>
      <c r="F492" s="161">
        <f>VLOOKUP($A492,DRG!$A$8:$Z$771,12,FALSE)</f>
        <v>4.8499999999999996</v>
      </c>
      <c r="G492" s="218" t="str">
        <f>VLOOKUP($A492,DRG!$A$8:$Z$771,18,FALSE)</f>
        <v>A</v>
      </c>
      <c r="H492" s="274"/>
      <c r="I492" s="220" t="str">
        <f>VLOOKUP($A492,DRG!$A$8:$Z$771,20,FALSE)</f>
        <v>A</v>
      </c>
      <c r="J492" s="163">
        <f>VLOOKUP($A492,DRG!$A$8:$Z$771,21,FALSE)</f>
        <v>1.3157000000000001</v>
      </c>
      <c r="K492" s="360">
        <f>VLOOKUP($A492,DRG!$A$8:$Z$771,22,FALSE)</f>
        <v>1.3354999999999999</v>
      </c>
      <c r="L492" s="135">
        <f t="shared" si="14"/>
        <v>1.9799999999999818E-2</v>
      </c>
      <c r="M492" s="133">
        <f t="shared" si="15"/>
        <v>1.5049023333586544E-2</v>
      </c>
    </row>
    <row r="493" spans="1:13" x14ac:dyDescent="0.2">
      <c r="A493" s="122" t="s">
        <v>696</v>
      </c>
      <c r="B493" s="53" t="str">
        <f>VLOOKUP($A493,DRG!$A$8:$Z$771,2,FALSE)</f>
        <v>Seizures W MCC</v>
      </c>
      <c r="C493" s="158">
        <f>VLOOKUP($A493,DRG!$A$8:$Z$771,9,FALSE)</f>
        <v>161</v>
      </c>
      <c r="D493" s="156">
        <f>VLOOKUP($A493,DRG!$A$8:$Z$771,10,FALSE)</f>
        <v>24592.66</v>
      </c>
      <c r="E493" s="156">
        <f>VLOOKUP($A493,DRG!$A$8:$Z$771,11,FALSE)</f>
        <v>22355.81</v>
      </c>
      <c r="F493" s="160">
        <f>VLOOKUP($A493,DRG!$A$8:$Z$771,12,FALSE)</f>
        <v>4.8</v>
      </c>
      <c r="G493" s="217" t="str">
        <f>VLOOKUP($A493,DRG!$A$8:$Z$771,18,FALSE)</f>
        <v>A</v>
      </c>
      <c r="H493" s="274"/>
      <c r="I493" s="219" t="str">
        <f>VLOOKUP($A493,DRG!$A$8:$Z$771,20,FALSE)</f>
        <v>A</v>
      </c>
      <c r="J493" s="162">
        <f>VLOOKUP($A493,DRG!$A$8:$Z$771,21,FALSE)</f>
        <v>1.7145999999999999</v>
      </c>
      <c r="K493" s="359">
        <f>VLOOKUP($A493,DRG!$A$8:$Z$771,22,FALSE)</f>
        <v>1.3331</v>
      </c>
      <c r="L493" s="134">
        <f t="shared" si="14"/>
        <v>-0.38149999999999995</v>
      </c>
      <c r="M493" s="132">
        <f t="shared" si="15"/>
        <v>-0.22250087483961273</v>
      </c>
    </row>
    <row r="494" spans="1:13" x14ac:dyDescent="0.2">
      <c r="A494" s="122" t="s">
        <v>482</v>
      </c>
      <c r="B494" s="53" t="str">
        <f>VLOOKUP($A494,DRG!$A$8:$Z$771,2,FALSE)</f>
        <v>Nonspecific Cerebrovascular Disorders W CC</v>
      </c>
      <c r="C494" s="158">
        <f>VLOOKUP($A494,DRG!$A$8:$Z$771,9,FALSE)</f>
        <v>26</v>
      </c>
      <c r="D494" s="156">
        <f>VLOOKUP($A494,DRG!$A$8:$Z$771,10,FALSE)</f>
        <v>20093.419999999998</v>
      </c>
      <c r="E494" s="156">
        <f>VLOOKUP($A494,DRG!$A$8:$Z$771,11,FALSE)</f>
        <v>10269.299999999999</v>
      </c>
      <c r="F494" s="160">
        <f>VLOOKUP($A494,DRG!$A$8:$Z$771,12,FALSE)</f>
        <v>5.12</v>
      </c>
      <c r="G494" s="217" t="str">
        <f>VLOOKUP($A494,DRG!$A$8:$Z$771,18,FALSE)</f>
        <v>A</v>
      </c>
      <c r="H494" s="274"/>
      <c r="I494" s="219" t="str">
        <f>VLOOKUP($A494,DRG!$A$8:$Z$771,20,FALSE)</f>
        <v>A</v>
      </c>
      <c r="J494" s="162">
        <f>VLOOKUP($A494,DRG!$A$8:$Z$771,21,FALSE)</f>
        <v>1.1536</v>
      </c>
      <c r="K494" s="359">
        <f>VLOOKUP($A494,DRG!$A$8:$Z$771,22,FALSE)</f>
        <v>1.333</v>
      </c>
      <c r="L494" s="134">
        <f t="shared" si="14"/>
        <v>0.1794</v>
      </c>
      <c r="M494" s="132">
        <f t="shared" si="15"/>
        <v>0.15551317614424412</v>
      </c>
    </row>
    <row r="495" spans="1:13" x14ac:dyDescent="0.2">
      <c r="A495" s="122" t="s">
        <v>1421</v>
      </c>
      <c r="B495" s="53" t="str">
        <f>VLOOKUP($A495,DRG!$A$8:$Z$771,2,FALSE)</f>
        <v>Acute Myocardial Infarction, Discharged Alive W CC</v>
      </c>
      <c r="C495" s="158">
        <f>VLOOKUP($A495,DRG!$A$8:$Z$771,9,FALSE)</f>
        <v>202</v>
      </c>
      <c r="D495" s="156">
        <f>VLOOKUP($A495,DRG!$A$8:$Z$771,10,FALSE)</f>
        <v>20006.490000000002</v>
      </c>
      <c r="E495" s="156">
        <f>VLOOKUP($A495,DRG!$A$8:$Z$771,11,FALSE)</f>
        <v>10051.36</v>
      </c>
      <c r="F495" s="160">
        <f>VLOOKUP($A495,DRG!$A$8:$Z$771,12,FALSE)</f>
        <v>3.51</v>
      </c>
      <c r="G495" s="217" t="str">
        <f>VLOOKUP($A495,DRG!$A$8:$Z$771,18,FALSE)</f>
        <v>A</v>
      </c>
      <c r="H495" s="274"/>
      <c r="I495" s="219" t="str">
        <f>VLOOKUP($A495,DRG!$A$8:$Z$771,20,FALSE)</f>
        <v>A</v>
      </c>
      <c r="J495" s="162">
        <f>VLOOKUP($A495,DRG!$A$8:$Z$771,21,FALSE)</f>
        <v>1.3238000000000001</v>
      </c>
      <c r="K495" s="359">
        <f>VLOOKUP($A495,DRG!$A$8:$Z$771,22,FALSE)</f>
        <v>1.3271999999999999</v>
      </c>
      <c r="L495" s="134">
        <f t="shared" si="14"/>
        <v>3.3999999999998476E-3</v>
      </c>
      <c r="M495" s="132">
        <f t="shared" si="15"/>
        <v>2.5683638011783105E-3</v>
      </c>
    </row>
    <row r="496" spans="1:13" x14ac:dyDescent="0.2">
      <c r="A496" s="122" t="s">
        <v>1452</v>
      </c>
      <c r="B496" s="53" t="str">
        <f>VLOOKUP($A496,DRG!$A$8:$Z$771,2,FALSE)</f>
        <v>Osteomyelitis W CC</v>
      </c>
      <c r="C496" s="158">
        <f>VLOOKUP($A496,DRG!$A$8:$Z$771,9,FALSE)</f>
        <v>36</v>
      </c>
      <c r="D496" s="156">
        <f>VLOOKUP($A496,DRG!$A$8:$Z$771,10,FALSE)</f>
        <v>19994.189999999999</v>
      </c>
      <c r="E496" s="156">
        <f>VLOOKUP($A496,DRG!$A$8:$Z$771,11,FALSE)</f>
        <v>12359.05</v>
      </c>
      <c r="F496" s="160">
        <f>VLOOKUP($A496,DRG!$A$8:$Z$771,12,FALSE)</f>
        <v>6.53</v>
      </c>
      <c r="G496" s="217" t="str">
        <f>VLOOKUP($A496,DRG!$A$8:$Z$771,18,FALSE)</f>
        <v>A</v>
      </c>
      <c r="H496" s="274"/>
      <c r="I496" s="219" t="str">
        <f>VLOOKUP($A496,DRG!$A$8:$Z$771,20,FALSE)</f>
        <v>A</v>
      </c>
      <c r="J496" s="162">
        <f>VLOOKUP($A496,DRG!$A$8:$Z$771,21,FALSE)</f>
        <v>1.2136</v>
      </c>
      <c r="K496" s="359">
        <f>VLOOKUP($A496,DRG!$A$8:$Z$771,22,FALSE)</f>
        <v>1.3264</v>
      </c>
      <c r="L496" s="134">
        <f t="shared" si="14"/>
        <v>0.11280000000000001</v>
      </c>
      <c r="M496" s="132">
        <f t="shared" si="15"/>
        <v>9.2946605141727104E-2</v>
      </c>
    </row>
    <row r="497" spans="1:13" x14ac:dyDescent="0.2">
      <c r="A497" s="123" t="s">
        <v>804</v>
      </c>
      <c r="B497" s="124" t="str">
        <f>VLOOKUP($A497,DRG!$A$8:$Z$771,2,FALSE)</f>
        <v>Other Ear, Nose, Mouth &amp; Throat Diagnoses W MCC</v>
      </c>
      <c r="C497" s="159">
        <f>VLOOKUP($A497,DRG!$A$8:$Z$771,9,FALSE)</f>
        <v>11</v>
      </c>
      <c r="D497" s="157">
        <f>VLOOKUP($A497,DRG!$A$8:$Z$771,10,FALSE)</f>
        <v>13419.02</v>
      </c>
      <c r="E497" s="157">
        <f>VLOOKUP($A497,DRG!$A$8:$Z$771,11,FALSE)</f>
        <v>5649.3</v>
      </c>
      <c r="F497" s="161">
        <f>VLOOKUP($A497,DRG!$A$8:$Z$771,12,FALSE)</f>
        <v>3.36</v>
      </c>
      <c r="G497" s="218" t="str">
        <f>VLOOKUP($A497,DRG!$A$8:$Z$771,18,FALSE)</f>
        <v>AP</v>
      </c>
      <c r="H497" s="274"/>
      <c r="I497" s="220" t="str">
        <f>VLOOKUP($A497,DRG!$A$8:$Z$771,20,FALSE)</f>
        <v>M</v>
      </c>
      <c r="J497" s="163">
        <f>VLOOKUP($A497,DRG!$A$8:$Z$771,21,FALSE)</f>
        <v>2.1303000000000001</v>
      </c>
      <c r="K497" s="360">
        <f>VLOOKUP($A497,DRG!$A$8:$Z$771,22,FALSE)</f>
        <v>1.3253999999999999</v>
      </c>
      <c r="L497" s="135">
        <f t="shared" si="14"/>
        <v>-0.80490000000000017</v>
      </c>
      <c r="M497" s="133">
        <f t="shared" si="15"/>
        <v>-0.37783410787213073</v>
      </c>
    </row>
    <row r="498" spans="1:13" x14ac:dyDescent="0.2">
      <c r="A498" s="122" t="s">
        <v>730</v>
      </c>
      <c r="B498" s="53" t="str">
        <f>VLOOKUP($A498,DRG!$A$8:$Z$771,2,FALSE)</f>
        <v>Intraocular Procedures W/O CC/MCC</v>
      </c>
      <c r="C498" s="158">
        <f>VLOOKUP($A498,DRG!$A$8:$Z$771,9,FALSE)</f>
        <v>2</v>
      </c>
      <c r="D498" s="156">
        <f>VLOOKUP($A498,DRG!$A$8:$Z$771,10,FALSE)</f>
        <v>13177.53</v>
      </c>
      <c r="E498" s="156">
        <f>VLOOKUP($A498,DRG!$A$8:$Z$771,11,FALSE)</f>
        <v>2382.19</v>
      </c>
      <c r="F498" s="160">
        <f>VLOOKUP($A498,DRG!$A$8:$Z$771,12,FALSE)</f>
        <v>2.5</v>
      </c>
      <c r="G498" s="217" t="str">
        <f>VLOOKUP($A498,DRG!$A$8:$Z$771,18,FALSE)</f>
        <v>M</v>
      </c>
      <c r="H498" s="274"/>
      <c r="I498" s="219" t="str">
        <f>VLOOKUP($A498,DRG!$A$8:$Z$771,20,FALSE)</f>
        <v>M</v>
      </c>
      <c r="J498" s="162">
        <f>VLOOKUP($A498,DRG!$A$8:$Z$771,21,FALSE)</f>
        <v>1.2808999999999999</v>
      </c>
      <c r="K498" s="359">
        <f>VLOOKUP($A498,DRG!$A$8:$Z$771,22,FALSE)</f>
        <v>1.3229</v>
      </c>
      <c r="L498" s="134">
        <f t="shared" si="14"/>
        <v>4.2000000000000037E-2</v>
      </c>
      <c r="M498" s="132">
        <f t="shared" si="15"/>
        <v>3.2789444921539575E-2</v>
      </c>
    </row>
    <row r="499" spans="1:13" x14ac:dyDescent="0.2">
      <c r="A499" s="122" t="s">
        <v>1105</v>
      </c>
      <c r="B499" s="53" t="str">
        <f>VLOOKUP($A499,DRG!$A$8:$Z$771,2,FALSE)</f>
        <v>Other Kidney &amp; Urinary Tract Diagnoses W CC</v>
      </c>
      <c r="C499" s="158">
        <f>VLOOKUP($A499,DRG!$A$8:$Z$771,9,FALSE)</f>
        <v>121</v>
      </c>
      <c r="D499" s="156">
        <f>VLOOKUP($A499,DRG!$A$8:$Z$771,10,FALSE)</f>
        <v>19924.38</v>
      </c>
      <c r="E499" s="156">
        <f>VLOOKUP($A499,DRG!$A$8:$Z$771,11,FALSE)</f>
        <v>14616.75</v>
      </c>
      <c r="F499" s="160">
        <f>VLOOKUP($A499,DRG!$A$8:$Z$771,12,FALSE)</f>
        <v>5.41</v>
      </c>
      <c r="G499" s="217" t="str">
        <f>VLOOKUP($A499,DRG!$A$8:$Z$771,18,FALSE)</f>
        <v>A</v>
      </c>
      <c r="H499" s="274"/>
      <c r="I499" s="219" t="str">
        <f>VLOOKUP($A499,DRG!$A$8:$Z$771,20,FALSE)</f>
        <v>A</v>
      </c>
      <c r="J499" s="162">
        <f>VLOOKUP($A499,DRG!$A$8:$Z$771,21,FALSE)</f>
        <v>1.0032000000000001</v>
      </c>
      <c r="K499" s="359">
        <f>VLOOKUP($A499,DRG!$A$8:$Z$771,22,FALSE)</f>
        <v>1.3217000000000001</v>
      </c>
      <c r="L499" s="134">
        <f t="shared" si="14"/>
        <v>0.31850000000000001</v>
      </c>
      <c r="M499" s="132">
        <f t="shared" si="15"/>
        <v>0.31748405103668259</v>
      </c>
    </row>
    <row r="500" spans="1:13" x14ac:dyDescent="0.2">
      <c r="A500" s="122" t="s">
        <v>137</v>
      </c>
      <c r="B500" s="53" t="str">
        <f>VLOOKUP($A500,DRG!$A$8:$Z$771,2,FALSE)</f>
        <v>Hand or Wrist Proc, Except Major Thumb or Joint Proc W CC/MCC</v>
      </c>
      <c r="C500" s="158">
        <f>VLOOKUP($A500,DRG!$A$8:$Z$771,9,FALSE)</f>
        <v>11</v>
      </c>
      <c r="D500" s="156">
        <f>VLOOKUP($A500,DRG!$A$8:$Z$771,10,FALSE)</f>
        <v>19895.82</v>
      </c>
      <c r="E500" s="156">
        <f>VLOOKUP($A500,DRG!$A$8:$Z$771,11,FALSE)</f>
        <v>10072.719999999999</v>
      </c>
      <c r="F500" s="160">
        <f>VLOOKUP($A500,DRG!$A$8:$Z$771,12,FALSE)</f>
        <v>4.2699999999999996</v>
      </c>
      <c r="G500" s="217" t="str">
        <f>VLOOKUP($A500,DRG!$A$8:$Z$771,18,FALSE)</f>
        <v>A</v>
      </c>
      <c r="H500" s="274"/>
      <c r="I500" s="219" t="str">
        <f>VLOOKUP($A500,DRG!$A$8:$Z$771,20,FALSE)</f>
        <v>A</v>
      </c>
      <c r="J500" s="162">
        <f>VLOOKUP($A500,DRG!$A$8:$Z$771,21,FALSE)</f>
        <v>1.4895</v>
      </c>
      <c r="K500" s="359">
        <f>VLOOKUP($A500,DRG!$A$8:$Z$771,22,FALSE)</f>
        <v>1.32</v>
      </c>
      <c r="L500" s="134">
        <f t="shared" si="14"/>
        <v>-0.16949999999999998</v>
      </c>
      <c r="M500" s="132">
        <f t="shared" si="15"/>
        <v>-0.11379657603222557</v>
      </c>
    </row>
    <row r="501" spans="1:13" x14ac:dyDescent="0.2">
      <c r="A501" s="122" t="s">
        <v>874</v>
      </c>
      <c r="B501" s="53" t="str">
        <f>VLOOKUP($A501,DRG!$A$8:$Z$771,2,FALSE)</f>
        <v>Pulmonary Edema &amp; Respiratory Failure</v>
      </c>
      <c r="C501" s="158">
        <f>VLOOKUP($A501,DRG!$A$8:$Z$771,9,FALSE)</f>
        <v>720</v>
      </c>
      <c r="D501" s="156">
        <f>VLOOKUP($A501,DRG!$A$8:$Z$771,10,FALSE)</f>
        <v>19870.349999999999</v>
      </c>
      <c r="E501" s="156">
        <f>VLOOKUP($A501,DRG!$A$8:$Z$771,11,FALSE)</f>
        <v>12415.41</v>
      </c>
      <c r="F501" s="160">
        <f>VLOOKUP($A501,DRG!$A$8:$Z$771,12,FALSE)</f>
        <v>4.71</v>
      </c>
      <c r="G501" s="217" t="str">
        <f>VLOOKUP($A501,DRG!$A$8:$Z$771,18,FALSE)</f>
        <v>A</v>
      </c>
      <c r="H501" s="274"/>
      <c r="I501" s="219" t="str">
        <f>VLOOKUP($A501,DRG!$A$8:$Z$771,20,FALSE)</f>
        <v>A</v>
      </c>
      <c r="J501" s="162">
        <f>VLOOKUP($A501,DRG!$A$8:$Z$771,21,FALSE)</f>
        <v>1.3727</v>
      </c>
      <c r="K501" s="359">
        <f>VLOOKUP($A501,DRG!$A$8:$Z$771,22,FALSE)</f>
        <v>1.3181</v>
      </c>
      <c r="L501" s="134">
        <f t="shared" si="14"/>
        <v>-5.4599999999999982E-2</v>
      </c>
      <c r="M501" s="132">
        <f t="shared" si="15"/>
        <v>-3.9775624681285045E-2</v>
      </c>
    </row>
    <row r="502" spans="1:13" x14ac:dyDescent="0.2">
      <c r="A502" s="123" t="s">
        <v>1537</v>
      </c>
      <c r="B502" s="124" t="str">
        <f>VLOOKUP($A502,DRG!$A$8:$Z$771,2,FALSE)</f>
        <v>Soft Tissue Procedures W/O CC/MCC</v>
      </c>
      <c r="C502" s="159">
        <f>VLOOKUP($A502,DRG!$A$8:$Z$771,9,FALSE)</f>
        <v>42</v>
      </c>
      <c r="D502" s="157">
        <f>VLOOKUP($A502,DRG!$A$8:$Z$771,10,FALSE)</f>
        <v>19813.759999999998</v>
      </c>
      <c r="E502" s="157">
        <f>VLOOKUP($A502,DRG!$A$8:$Z$771,11,FALSE)</f>
        <v>8581</v>
      </c>
      <c r="F502" s="161">
        <f>VLOOKUP($A502,DRG!$A$8:$Z$771,12,FALSE)</f>
        <v>3.26</v>
      </c>
      <c r="G502" s="218" t="str">
        <f>VLOOKUP($A502,DRG!$A$8:$Z$771,18,FALSE)</f>
        <v>A</v>
      </c>
      <c r="H502" s="274"/>
      <c r="I502" s="220" t="str">
        <f>VLOOKUP($A502,DRG!$A$8:$Z$771,20,FALSE)</f>
        <v>A</v>
      </c>
      <c r="J502" s="163">
        <f>VLOOKUP($A502,DRG!$A$8:$Z$771,21,FALSE)</f>
        <v>1.3601000000000001</v>
      </c>
      <c r="K502" s="360">
        <f>VLOOKUP($A502,DRG!$A$8:$Z$771,22,FALSE)</f>
        <v>1.3143</v>
      </c>
      <c r="L502" s="135">
        <f t="shared" si="14"/>
        <v>-4.5800000000000063E-2</v>
      </c>
      <c r="M502" s="133">
        <f t="shared" si="15"/>
        <v>-3.3673994559223631E-2</v>
      </c>
    </row>
    <row r="503" spans="1:13" x14ac:dyDescent="0.2">
      <c r="A503" s="122" t="s">
        <v>1080</v>
      </c>
      <c r="B503" s="53" t="str">
        <f>VLOOKUP($A503,DRG!$A$8:$Z$771,2,FALSE)</f>
        <v>Transurethral Procedures W CC</v>
      </c>
      <c r="C503" s="158">
        <f>VLOOKUP($A503,DRG!$A$8:$Z$771,9,FALSE)</f>
        <v>113</v>
      </c>
      <c r="D503" s="156">
        <f>VLOOKUP($A503,DRG!$A$8:$Z$771,10,FALSE)</f>
        <v>19619.560000000001</v>
      </c>
      <c r="E503" s="156">
        <f>VLOOKUP($A503,DRG!$A$8:$Z$771,11,FALSE)</f>
        <v>7645.12</v>
      </c>
      <c r="F503" s="160">
        <f>VLOOKUP($A503,DRG!$A$8:$Z$771,12,FALSE)</f>
        <v>2.82</v>
      </c>
      <c r="G503" s="217" t="str">
        <f>VLOOKUP($A503,DRG!$A$8:$Z$771,18,FALSE)</f>
        <v>A</v>
      </c>
      <c r="H503" s="274"/>
      <c r="I503" s="219" t="str">
        <f>VLOOKUP($A503,DRG!$A$8:$Z$771,20,FALSE)</f>
        <v>A</v>
      </c>
      <c r="J503" s="162">
        <f>VLOOKUP($A503,DRG!$A$8:$Z$771,21,FALSE)</f>
        <v>1.2406999999999999</v>
      </c>
      <c r="K503" s="359">
        <f>VLOOKUP($A503,DRG!$A$8:$Z$771,22,FALSE)</f>
        <v>1.3015000000000001</v>
      </c>
      <c r="L503" s="134">
        <f t="shared" si="14"/>
        <v>6.0800000000000187E-2</v>
      </c>
      <c r="M503" s="132">
        <f t="shared" si="15"/>
        <v>4.9004594180704596E-2</v>
      </c>
    </row>
    <row r="504" spans="1:13" x14ac:dyDescent="0.2">
      <c r="A504" s="122" t="s">
        <v>161</v>
      </c>
      <c r="B504" s="53" t="str">
        <f>VLOOKUP($A504,DRG!$A$8:$Z$771,2,FALSE)</f>
        <v>Complicated Peptic Ulcer W MCC</v>
      </c>
      <c r="C504" s="158">
        <f>VLOOKUP($A504,DRG!$A$8:$Z$771,9,FALSE)</f>
        <v>11</v>
      </c>
      <c r="D504" s="156">
        <f>VLOOKUP($A504,DRG!$A$8:$Z$771,10,FALSE)</f>
        <v>19557.259999999998</v>
      </c>
      <c r="E504" s="156">
        <f>VLOOKUP($A504,DRG!$A$8:$Z$771,11,FALSE)</f>
        <v>10034.049999999999</v>
      </c>
      <c r="F504" s="160">
        <f>VLOOKUP($A504,DRG!$A$8:$Z$771,12,FALSE)</f>
        <v>5.36</v>
      </c>
      <c r="G504" s="217" t="str">
        <f>VLOOKUP($A504,DRG!$A$8:$Z$771,18,FALSE)</f>
        <v>A</v>
      </c>
      <c r="H504" s="274"/>
      <c r="I504" s="219" t="str">
        <f>VLOOKUP($A504,DRG!$A$8:$Z$771,20,FALSE)</f>
        <v>M</v>
      </c>
      <c r="J504" s="162">
        <f>VLOOKUP($A504,DRG!$A$8:$Z$771,21,FALSE)</f>
        <v>2.9950000000000001</v>
      </c>
      <c r="K504" s="359">
        <f>VLOOKUP($A504,DRG!$A$8:$Z$771,22,FALSE)</f>
        <v>1.2974000000000001</v>
      </c>
      <c r="L504" s="134">
        <f t="shared" si="14"/>
        <v>-1.6976</v>
      </c>
      <c r="M504" s="132">
        <f t="shared" si="15"/>
        <v>-0.56681135225375623</v>
      </c>
    </row>
    <row r="505" spans="1:13" x14ac:dyDescent="0.2">
      <c r="A505" s="122" t="s">
        <v>792</v>
      </c>
      <c r="B505" s="53" t="str">
        <f>VLOOKUP($A505,DRG!$A$8:$Z$771,2,FALSE)</f>
        <v>Ear, Nose, Mouth &amp; Throat Malignancy W/O CC/MCC</v>
      </c>
      <c r="C505" s="158">
        <f>VLOOKUP($A505,DRG!$A$8:$Z$771,9,FALSE)</f>
        <v>3</v>
      </c>
      <c r="D505" s="156">
        <f>VLOOKUP($A505,DRG!$A$8:$Z$771,10,FALSE)</f>
        <v>15436.18</v>
      </c>
      <c r="E505" s="156">
        <f>VLOOKUP($A505,DRG!$A$8:$Z$771,11,FALSE)</f>
        <v>13275.44</v>
      </c>
      <c r="F505" s="160">
        <f>VLOOKUP($A505,DRG!$A$8:$Z$771,12,FALSE)</f>
        <v>2.8</v>
      </c>
      <c r="G505" s="217" t="str">
        <f>VLOOKUP($A505,DRG!$A$8:$Z$771,18,FALSE)</f>
        <v>M</v>
      </c>
      <c r="H505" s="274"/>
      <c r="I505" s="219" t="str">
        <f>VLOOKUP($A505,DRG!$A$8:$Z$771,20,FALSE)</f>
        <v>MP</v>
      </c>
      <c r="J505" s="162">
        <f>VLOOKUP($A505,DRG!$A$8:$Z$771,21,FALSE)</f>
        <v>0.87819999999999998</v>
      </c>
      <c r="K505" s="359">
        <f>VLOOKUP($A505,DRG!$A$8:$Z$771,22,FALSE)</f>
        <v>1.2839</v>
      </c>
      <c r="L505" s="134">
        <f t="shared" si="14"/>
        <v>0.40570000000000006</v>
      </c>
      <c r="M505" s="132">
        <f t="shared" si="15"/>
        <v>0.46196766112502857</v>
      </c>
    </row>
    <row r="506" spans="1:13" x14ac:dyDescent="0.2">
      <c r="A506" s="122" t="s">
        <v>1511</v>
      </c>
      <c r="B506" s="53" t="str">
        <f>VLOOKUP($A506,DRG!$A$8:$Z$771,2,FALSE)</f>
        <v>Appendectomy W/O Complicated Principal Diag W/O CC/MCC</v>
      </c>
      <c r="C506" s="158">
        <f>VLOOKUP($A506,DRG!$A$8:$Z$771,9,FALSE)</f>
        <v>122</v>
      </c>
      <c r="D506" s="156">
        <f>VLOOKUP($A506,DRG!$A$8:$Z$771,10,FALSE)</f>
        <v>19309.68</v>
      </c>
      <c r="E506" s="156">
        <f>VLOOKUP($A506,DRG!$A$8:$Z$771,11,FALSE)</f>
        <v>6183.28</v>
      </c>
      <c r="F506" s="160">
        <f>VLOOKUP($A506,DRG!$A$8:$Z$771,12,FALSE)</f>
        <v>1.83</v>
      </c>
      <c r="G506" s="217" t="str">
        <f>VLOOKUP($A506,DRG!$A$8:$Z$771,18,FALSE)</f>
        <v>A</v>
      </c>
      <c r="H506" s="274"/>
      <c r="I506" s="219" t="str">
        <f>VLOOKUP($A506,DRG!$A$8:$Z$771,20,FALSE)</f>
        <v>A</v>
      </c>
      <c r="J506" s="162">
        <f>VLOOKUP($A506,DRG!$A$8:$Z$771,21,FALSE)</f>
        <v>1.2625999999999999</v>
      </c>
      <c r="K506" s="359">
        <f>VLOOKUP($A506,DRG!$A$8:$Z$771,22,FALSE)</f>
        <v>1.2807999999999999</v>
      </c>
      <c r="L506" s="134">
        <f t="shared" si="14"/>
        <v>1.8199999999999994E-2</v>
      </c>
      <c r="M506" s="132">
        <f t="shared" si="15"/>
        <v>1.4414699825756371E-2</v>
      </c>
    </row>
    <row r="507" spans="1:13" x14ac:dyDescent="0.2">
      <c r="A507" s="123" t="s">
        <v>1334</v>
      </c>
      <c r="B507" s="124" t="str">
        <f>VLOOKUP($A507,DRG!$A$8:$Z$771,2,FALSE)</f>
        <v>Other Multiple Significant Trauma W/O CC/MCC</v>
      </c>
      <c r="C507" s="159">
        <f>VLOOKUP($A507,DRG!$A$8:$Z$771,9,FALSE)</f>
        <v>11</v>
      </c>
      <c r="D507" s="157">
        <f>VLOOKUP($A507,DRG!$A$8:$Z$771,10,FALSE)</f>
        <v>19283.89</v>
      </c>
      <c r="E507" s="157">
        <f>VLOOKUP($A507,DRG!$A$8:$Z$771,11,FALSE)</f>
        <v>5654.91</v>
      </c>
      <c r="F507" s="161">
        <f>VLOOKUP($A507,DRG!$A$8:$Z$771,12,FALSE)</f>
        <v>2.73</v>
      </c>
      <c r="G507" s="218" t="str">
        <f>VLOOKUP($A507,DRG!$A$8:$Z$771,18,FALSE)</f>
        <v>A</v>
      </c>
      <c r="H507" s="274"/>
      <c r="I507" s="220" t="str">
        <f>VLOOKUP($A507,DRG!$A$8:$Z$771,20,FALSE)</f>
        <v>M</v>
      </c>
      <c r="J507" s="163">
        <f>VLOOKUP($A507,DRG!$A$8:$Z$771,21,FALSE)</f>
        <v>1.4642999999999999</v>
      </c>
      <c r="K507" s="360">
        <f>VLOOKUP($A507,DRG!$A$8:$Z$771,22,FALSE)</f>
        <v>1.2794000000000001</v>
      </c>
      <c r="L507" s="135">
        <f t="shared" si="14"/>
        <v>-0.18489999999999984</v>
      </c>
      <c r="M507" s="133">
        <f t="shared" si="15"/>
        <v>-0.12627193881035298</v>
      </c>
    </row>
    <row r="508" spans="1:13" x14ac:dyDescent="0.2">
      <c r="A508" s="273" t="s">
        <v>1349</v>
      </c>
      <c r="B508" s="53" t="str">
        <f>VLOOKUP($A508,DRG!$A$8:$Z$771,2,FALSE)</f>
        <v>Non-Extensive O.R. Proc Unrelated to Principal Diagnosis W/O CC/MCC</v>
      </c>
      <c r="C508" s="158">
        <f>VLOOKUP($A508,DRG!$A$8:$Z$771,9,FALSE)</f>
        <v>34</v>
      </c>
      <c r="D508" s="156">
        <f>VLOOKUP($A508,DRG!$A$8:$Z$771,10,FALSE)</f>
        <v>19257.34</v>
      </c>
      <c r="E508" s="156">
        <f>VLOOKUP($A508,DRG!$A$8:$Z$771,11,FALSE)</f>
        <v>8681.06</v>
      </c>
      <c r="F508" s="160">
        <f>VLOOKUP($A508,DRG!$A$8:$Z$771,12,FALSE)</f>
        <v>2.62</v>
      </c>
      <c r="G508" s="217" t="str">
        <f>VLOOKUP($A508,DRG!$A$8:$Z$771,18,FALSE)</f>
        <v>A</v>
      </c>
      <c r="H508" s="274"/>
      <c r="I508" s="219" t="str">
        <f>VLOOKUP($A508,DRG!$A$8:$Z$771,20,FALSE)</f>
        <v>A</v>
      </c>
      <c r="J508" s="162">
        <f>VLOOKUP($A508,DRG!$A$8:$Z$771,21,FALSE)</f>
        <v>1.0651999999999999</v>
      </c>
      <c r="K508" s="359">
        <f>VLOOKUP($A508,DRG!$A$8:$Z$771,22,FALSE)</f>
        <v>1.2775000000000001</v>
      </c>
      <c r="L508" s="134">
        <f t="shared" si="14"/>
        <v>0.21230000000000016</v>
      </c>
      <c r="M508" s="132">
        <f t="shared" si="15"/>
        <v>0.19930529478032311</v>
      </c>
    </row>
    <row r="509" spans="1:13" x14ac:dyDescent="0.2">
      <c r="A509" s="122" t="s">
        <v>832</v>
      </c>
      <c r="B509" s="53" t="str">
        <f>VLOOKUP($A509,DRG!$A$8:$Z$771,2,FALSE)</f>
        <v>Other Resp System O.R. Procedures W/O CC/MCC</v>
      </c>
      <c r="C509" s="158">
        <f>VLOOKUP($A509,DRG!$A$8:$Z$771,9,FALSE)</f>
        <v>17</v>
      </c>
      <c r="D509" s="156">
        <f>VLOOKUP($A509,DRG!$A$8:$Z$771,10,FALSE)</f>
        <v>19227.02</v>
      </c>
      <c r="E509" s="156">
        <f>VLOOKUP($A509,DRG!$A$8:$Z$771,11,FALSE)</f>
        <v>6919.74</v>
      </c>
      <c r="F509" s="160">
        <f>VLOOKUP($A509,DRG!$A$8:$Z$771,12,FALSE)</f>
        <v>2.65</v>
      </c>
      <c r="G509" s="217" t="str">
        <f>VLOOKUP($A509,DRG!$A$8:$Z$771,18,FALSE)</f>
        <v>A</v>
      </c>
      <c r="H509" s="274"/>
      <c r="I509" s="219" t="str">
        <f>VLOOKUP($A509,DRG!$A$8:$Z$771,20,FALSE)</f>
        <v>A</v>
      </c>
      <c r="J509" s="162">
        <f>VLOOKUP($A509,DRG!$A$8:$Z$771,21,FALSE)</f>
        <v>1.4252</v>
      </c>
      <c r="K509" s="359">
        <f>VLOOKUP($A509,DRG!$A$8:$Z$771,22,FALSE)</f>
        <v>1.2755000000000001</v>
      </c>
      <c r="L509" s="134">
        <f t="shared" si="14"/>
        <v>-0.14969999999999994</v>
      </c>
      <c r="M509" s="132">
        <f t="shared" si="15"/>
        <v>-0.10503788941902886</v>
      </c>
    </row>
    <row r="510" spans="1:13" x14ac:dyDescent="0.2">
      <c r="A510" s="122" t="s">
        <v>545</v>
      </c>
      <c r="B510" s="53" t="str">
        <f>VLOOKUP($A510,DRG!$A$8:$Z$771,2,FALSE)</f>
        <v>Skin Grafts &amp; Wound Debrid for Endoc, Nutrit &amp; Metab Dis W/O CC/MCC</v>
      </c>
      <c r="C510" s="158">
        <f>VLOOKUP($A510,DRG!$A$8:$Z$771,9,FALSE)</f>
        <v>6</v>
      </c>
      <c r="D510" s="156">
        <f>VLOOKUP($A510,DRG!$A$8:$Z$771,10,FALSE)</f>
        <v>13075.41</v>
      </c>
      <c r="E510" s="156">
        <f>VLOOKUP($A510,DRG!$A$8:$Z$771,11,FALSE)</f>
        <v>4689.43</v>
      </c>
      <c r="F510" s="160">
        <f>VLOOKUP($A510,DRG!$A$8:$Z$771,12,FALSE)</f>
        <v>4.5</v>
      </c>
      <c r="G510" s="217" t="str">
        <f>VLOOKUP($A510,DRG!$A$8:$Z$771,18,FALSE)</f>
        <v>MP</v>
      </c>
      <c r="H510" s="274"/>
      <c r="I510" s="219" t="str">
        <f>VLOOKUP($A510,DRG!$A$8:$Z$771,20,FALSE)</f>
        <v>M</v>
      </c>
      <c r="J510" s="162">
        <f>VLOOKUP($A510,DRG!$A$8:$Z$771,21,FALSE)</f>
        <v>1.7588999999999999</v>
      </c>
      <c r="K510" s="359">
        <f>VLOOKUP($A510,DRG!$A$8:$Z$771,22,FALSE)</f>
        <v>1.2755000000000001</v>
      </c>
      <c r="L510" s="134">
        <f t="shared" si="14"/>
        <v>-0.48339999999999983</v>
      </c>
      <c r="M510" s="132">
        <f t="shared" si="15"/>
        <v>-0.27483086019671377</v>
      </c>
    </row>
    <row r="511" spans="1:13" x14ac:dyDescent="0.2">
      <c r="A511" s="122" t="s">
        <v>1206</v>
      </c>
      <c r="B511" s="53" t="str">
        <f>VLOOKUP($A511,DRG!$A$8:$Z$771,2,FALSE)</f>
        <v>Ectopic Pregnancy</v>
      </c>
      <c r="C511" s="158">
        <f>VLOOKUP($A511,DRG!$A$8:$Z$771,9,FALSE)</f>
        <v>20</v>
      </c>
      <c r="D511" s="156">
        <f>VLOOKUP($A511,DRG!$A$8:$Z$771,10,FALSE)</f>
        <v>19178.68</v>
      </c>
      <c r="E511" s="156">
        <f>VLOOKUP($A511,DRG!$A$8:$Z$771,11,FALSE)</f>
        <v>8006.67</v>
      </c>
      <c r="F511" s="160">
        <f>VLOOKUP($A511,DRG!$A$8:$Z$771,12,FALSE)</f>
        <v>1.95</v>
      </c>
      <c r="G511" s="217" t="str">
        <f>VLOOKUP($A511,DRG!$A$8:$Z$771,18,FALSE)</f>
        <v>A</v>
      </c>
      <c r="H511" s="274"/>
      <c r="I511" s="219" t="str">
        <f>VLOOKUP($A511,DRG!$A$8:$Z$771,20,FALSE)</f>
        <v>A</v>
      </c>
      <c r="J511" s="162">
        <f>VLOOKUP($A511,DRG!$A$8:$Z$771,21,FALSE)</f>
        <v>1.1606000000000001</v>
      </c>
      <c r="K511" s="359">
        <f>VLOOKUP($A511,DRG!$A$8:$Z$771,22,FALSE)</f>
        <v>1.2723</v>
      </c>
      <c r="L511" s="134">
        <f t="shared" si="14"/>
        <v>0.11169999999999991</v>
      </c>
      <c r="M511" s="132">
        <f t="shared" si="15"/>
        <v>9.6243322419438143E-2</v>
      </c>
    </row>
    <row r="512" spans="1:13" x14ac:dyDescent="0.2">
      <c r="A512" s="123" t="s">
        <v>1044</v>
      </c>
      <c r="B512" s="124" t="str">
        <f>VLOOKUP($A512,DRG!$A$8:$Z$771,2,FALSE)</f>
        <v>Atherosclerosis W MCC</v>
      </c>
      <c r="C512" s="159">
        <f>VLOOKUP($A512,DRG!$A$8:$Z$771,9,FALSE)</f>
        <v>13</v>
      </c>
      <c r="D512" s="157">
        <f>VLOOKUP($A512,DRG!$A$8:$Z$771,10,FALSE)</f>
        <v>19177.36</v>
      </c>
      <c r="E512" s="157">
        <f>VLOOKUP($A512,DRG!$A$8:$Z$771,11,FALSE)</f>
        <v>6126.79</v>
      </c>
      <c r="F512" s="161">
        <f>VLOOKUP($A512,DRG!$A$8:$Z$771,12,FALSE)</f>
        <v>4.08</v>
      </c>
      <c r="G512" s="218" t="str">
        <f>VLOOKUP($A512,DRG!$A$8:$Z$771,18,FALSE)</f>
        <v>A</v>
      </c>
      <c r="H512" s="274"/>
      <c r="I512" s="220" t="str">
        <f>VLOOKUP($A512,DRG!$A$8:$Z$771,20,FALSE)</f>
        <v>A</v>
      </c>
      <c r="J512" s="163">
        <f>VLOOKUP($A512,DRG!$A$8:$Z$771,21,FALSE)</f>
        <v>1.1772</v>
      </c>
      <c r="K512" s="360">
        <f>VLOOKUP($A512,DRG!$A$8:$Z$771,22,FALSE)</f>
        <v>1.2722</v>
      </c>
      <c r="L512" s="135">
        <f t="shared" si="14"/>
        <v>9.4999999999999973E-2</v>
      </c>
      <c r="M512" s="133">
        <f t="shared" si="15"/>
        <v>8.069996602106691E-2</v>
      </c>
    </row>
    <row r="513" spans="1:13" x14ac:dyDescent="0.2">
      <c r="A513" s="122" t="s">
        <v>1262</v>
      </c>
      <c r="B513" s="53" t="str">
        <f>VLOOKUP($A513,DRG!$A$8:$Z$771,2,FALSE)</f>
        <v>Postoperative or Post-Traumatic Infections W O.R. Proc W/O CC/MCC</v>
      </c>
      <c r="C513" s="158">
        <f>VLOOKUP($A513,DRG!$A$8:$Z$771,9,FALSE)</f>
        <v>20</v>
      </c>
      <c r="D513" s="156">
        <f>VLOOKUP($A513,DRG!$A$8:$Z$771,10,FALSE)</f>
        <v>19174.72</v>
      </c>
      <c r="E513" s="156">
        <f>VLOOKUP($A513,DRG!$A$8:$Z$771,11,FALSE)</f>
        <v>8426.26</v>
      </c>
      <c r="F513" s="160">
        <f>VLOOKUP($A513,DRG!$A$8:$Z$771,12,FALSE)</f>
        <v>4.6500000000000004</v>
      </c>
      <c r="G513" s="217" t="str">
        <f>VLOOKUP($A513,DRG!$A$8:$Z$771,18,FALSE)</f>
        <v>A</v>
      </c>
      <c r="H513" s="274"/>
      <c r="I513" s="219" t="str">
        <f>VLOOKUP($A513,DRG!$A$8:$Z$771,20,FALSE)</f>
        <v>A</v>
      </c>
      <c r="J513" s="162">
        <f>VLOOKUP($A513,DRG!$A$8:$Z$771,21,FALSE)</f>
        <v>1.6660999999999999</v>
      </c>
      <c r="K513" s="359">
        <f>VLOOKUP($A513,DRG!$A$8:$Z$771,22,FALSE)</f>
        <v>1.2719</v>
      </c>
      <c r="L513" s="134">
        <f t="shared" si="14"/>
        <v>-0.39419999999999988</v>
      </c>
      <c r="M513" s="132">
        <f t="shared" si="15"/>
        <v>-0.23660044415101128</v>
      </c>
    </row>
    <row r="514" spans="1:13" x14ac:dyDescent="0.2">
      <c r="A514" s="122" t="s">
        <v>762</v>
      </c>
      <c r="B514" s="53" t="str">
        <f>VLOOKUP($A514,DRG!$A$8:$Z$771,2,FALSE)</f>
        <v>Other Ear, Nose, Mouth &amp; Throat O.R. Procedures W CC/MCC</v>
      </c>
      <c r="C514" s="158">
        <f>VLOOKUP($A514,DRG!$A$8:$Z$771,9,FALSE)</f>
        <v>44</v>
      </c>
      <c r="D514" s="156">
        <f>VLOOKUP($A514,DRG!$A$8:$Z$771,10,FALSE)</f>
        <v>21319.91</v>
      </c>
      <c r="E514" s="156">
        <f>VLOOKUP($A514,DRG!$A$8:$Z$771,11,FALSE)</f>
        <v>17178.5</v>
      </c>
      <c r="F514" s="160">
        <f>VLOOKUP($A514,DRG!$A$8:$Z$771,12,FALSE)</f>
        <v>3.05</v>
      </c>
      <c r="G514" s="217" t="str">
        <f>VLOOKUP($A514,DRG!$A$8:$Z$771,18,FALSE)</f>
        <v>A</v>
      </c>
      <c r="H514" s="274"/>
      <c r="I514" s="219" t="str">
        <f>VLOOKUP($A514,DRG!$A$8:$Z$771,20,FALSE)</f>
        <v>A</v>
      </c>
      <c r="J514" s="162">
        <f>VLOOKUP($A514,DRG!$A$8:$Z$771,21,FALSE)</f>
        <v>1.7817000000000001</v>
      </c>
      <c r="K514" s="359">
        <f>VLOOKUP($A514,DRG!$A$8:$Z$771,22,FALSE)</f>
        <v>1.2704</v>
      </c>
      <c r="L514" s="134">
        <f t="shared" si="14"/>
        <v>-0.51130000000000009</v>
      </c>
      <c r="M514" s="132">
        <f t="shared" si="15"/>
        <v>-0.28697311556378741</v>
      </c>
    </row>
    <row r="515" spans="1:13" x14ac:dyDescent="0.2">
      <c r="A515" s="122" t="s">
        <v>1180</v>
      </c>
      <c r="B515" s="53" t="str">
        <f>VLOOKUP($A515,DRG!$A$8:$Z$771,2,FALSE)</f>
        <v>D&amp;C, Conization, Laparoscopy &amp; Tubal Interruption W CC/MCC</v>
      </c>
      <c r="C515" s="158">
        <f>VLOOKUP($A515,DRG!$A$8:$Z$771,9,FALSE)</f>
        <v>29</v>
      </c>
      <c r="D515" s="156">
        <f>VLOOKUP($A515,DRG!$A$8:$Z$771,10,FALSE)</f>
        <v>19118.72</v>
      </c>
      <c r="E515" s="156">
        <f>VLOOKUP($A515,DRG!$A$8:$Z$771,11,FALSE)</f>
        <v>7782.37</v>
      </c>
      <c r="F515" s="160">
        <f>VLOOKUP($A515,DRG!$A$8:$Z$771,12,FALSE)</f>
        <v>3.9</v>
      </c>
      <c r="G515" s="217" t="str">
        <f>VLOOKUP($A515,DRG!$A$8:$Z$771,18,FALSE)</f>
        <v>A</v>
      </c>
      <c r="H515" s="274"/>
      <c r="I515" s="219" t="str">
        <f>VLOOKUP($A515,DRG!$A$8:$Z$771,20,FALSE)</f>
        <v>AP</v>
      </c>
      <c r="J515" s="162">
        <f>VLOOKUP($A515,DRG!$A$8:$Z$771,21,FALSE)</f>
        <v>1.5203</v>
      </c>
      <c r="K515" s="359">
        <f>VLOOKUP($A515,DRG!$A$8:$Z$771,22,FALSE)</f>
        <v>1.2684</v>
      </c>
      <c r="L515" s="134">
        <f t="shared" si="14"/>
        <v>-0.25190000000000001</v>
      </c>
      <c r="M515" s="132">
        <f t="shared" si="15"/>
        <v>-0.16569098204301783</v>
      </c>
    </row>
    <row r="516" spans="1:13" x14ac:dyDescent="0.2">
      <c r="A516" s="122" t="s">
        <v>1156</v>
      </c>
      <c r="B516" s="53" t="str">
        <f>VLOOKUP($A516,DRG!$A$8:$Z$771,2,FALSE)</f>
        <v>Major Esophageal Disorders W CC</v>
      </c>
      <c r="C516" s="158">
        <f>VLOOKUP($A516,DRG!$A$8:$Z$771,9,FALSE)</f>
        <v>32</v>
      </c>
      <c r="D516" s="156">
        <f>VLOOKUP($A516,DRG!$A$8:$Z$771,10,FALSE)</f>
        <v>17940.45</v>
      </c>
      <c r="E516" s="156">
        <f>VLOOKUP($A516,DRG!$A$8:$Z$771,11,FALSE)</f>
        <v>9462.16</v>
      </c>
      <c r="F516" s="160">
        <f>VLOOKUP($A516,DRG!$A$8:$Z$771,12,FALSE)</f>
        <v>3.69</v>
      </c>
      <c r="G516" s="217" t="str">
        <f>VLOOKUP($A516,DRG!$A$8:$Z$771,18,FALSE)</f>
        <v>AO</v>
      </c>
      <c r="H516" s="274"/>
      <c r="I516" s="219" t="str">
        <f>VLOOKUP($A516,DRG!$A$8:$Z$771,20,FALSE)</f>
        <v>AP</v>
      </c>
      <c r="J516" s="162">
        <f>VLOOKUP($A516,DRG!$A$8:$Z$771,21,FALSE)</f>
        <v>1.1523000000000001</v>
      </c>
      <c r="K516" s="359">
        <f>VLOOKUP($A516,DRG!$A$8:$Z$771,22,FALSE)</f>
        <v>1.2630999999999999</v>
      </c>
      <c r="L516" s="134">
        <f t="shared" si="14"/>
        <v>0.11079999999999979</v>
      </c>
      <c r="M516" s="132">
        <f t="shared" si="15"/>
        <v>9.6155515056842639E-2</v>
      </c>
    </row>
    <row r="517" spans="1:13" x14ac:dyDescent="0.2">
      <c r="A517" s="123" t="s">
        <v>864</v>
      </c>
      <c r="B517" s="124" t="str">
        <f>VLOOKUP($A517,DRG!$A$8:$Z$771,2,FALSE)</f>
        <v>Major Chest Trauma W CC</v>
      </c>
      <c r="C517" s="159">
        <f>VLOOKUP($A517,DRG!$A$8:$Z$771,9,FALSE)</f>
        <v>31</v>
      </c>
      <c r="D517" s="157">
        <f>VLOOKUP($A517,DRG!$A$8:$Z$771,10,FALSE)</f>
        <v>18017.39</v>
      </c>
      <c r="E517" s="157">
        <f>VLOOKUP($A517,DRG!$A$8:$Z$771,11,FALSE)</f>
        <v>7876.4</v>
      </c>
      <c r="F517" s="161">
        <f>VLOOKUP($A517,DRG!$A$8:$Z$771,12,FALSE)</f>
        <v>3.13</v>
      </c>
      <c r="G517" s="218" t="str">
        <f>VLOOKUP($A517,DRG!$A$8:$Z$771,18,FALSE)</f>
        <v>AO</v>
      </c>
      <c r="H517" s="274"/>
      <c r="I517" s="220" t="str">
        <f>VLOOKUP($A517,DRG!$A$8:$Z$771,20,FALSE)</f>
        <v>AO</v>
      </c>
      <c r="J517" s="163">
        <f>VLOOKUP($A517,DRG!$A$8:$Z$771,21,FALSE)</f>
        <v>0.94689999999999996</v>
      </c>
      <c r="K517" s="360">
        <f>VLOOKUP($A517,DRG!$A$8:$Z$771,22,FALSE)</f>
        <v>1.2559</v>
      </c>
      <c r="L517" s="135">
        <f t="shared" si="14"/>
        <v>0.30900000000000005</v>
      </c>
      <c r="M517" s="133">
        <f t="shared" si="15"/>
        <v>0.3263280177421059</v>
      </c>
    </row>
    <row r="518" spans="1:13" x14ac:dyDescent="0.2">
      <c r="A518" s="122" t="s">
        <v>1098</v>
      </c>
      <c r="B518" s="53" t="str">
        <f>VLOOKUP($A518,DRG!$A$8:$Z$771,2,FALSE)</f>
        <v>Urinary Stones W/O ESW Lithotripsy W MCC</v>
      </c>
      <c r="C518" s="158">
        <f>VLOOKUP($A518,DRG!$A$8:$Z$771,9,FALSE)</f>
        <v>18</v>
      </c>
      <c r="D518" s="156">
        <f>VLOOKUP($A518,DRG!$A$8:$Z$771,10,FALSE)</f>
        <v>18896.009999999998</v>
      </c>
      <c r="E518" s="156">
        <f>VLOOKUP($A518,DRG!$A$8:$Z$771,11,FALSE)</f>
        <v>6689.73</v>
      </c>
      <c r="F518" s="160">
        <f>VLOOKUP($A518,DRG!$A$8:$Z$771,12,FALSE)</f>
        <v>3.83</v>
      </c>
      <c r="G518" s="217" t="str">
        <f>VLOOKUP($A518,DRG!$A$8:$Z$771,18,FALSE)</f>
        <v>A</v>
      </c>
      <c r="H518" s="274"/>
      <c r="I518" s="219" t="str">
        <f>VLOOKUP($A518,DRG!$A$8:$Z$771,20,FALSE)</f>
        <v>A</v>
      </c>
      <c r="J518" s="162">
        <f>VLOOKUP($A518,DRG!$A$8:$Z$771,21,FALSE)</f>
        <v>0.9829</v>
      </c>
      <c r="K518" s="359">
        <f>VLOOKUP($A518,DRG!$A$8:$Z$771,22,FALSE)</f>
        <v>1.2534000000000001</v>
      </c>
      <c r="L518" s="134">
        <f t="shared" si="14"/>
        <v>0.27050000000000007</v>
      </c>
      <c r="M518" s="132">
        <f t="shared" si="15"/>
        <v>0.27520602299318353</v>
      </c>
    </row>
    <row r="519" spans="1:13" x14ac:dyDescent="0.2">
      <c r="A519" s="122" t="s">
        <v>1253</v>
      </c>
      <c r="B519" s="53" t="str">
        <f>VLOOKUP($A519,DRG!$A$8:$Z$771,2,FALSE)</f>
        <v>Chemotherapy W/O Acute Leukemia as Secondary Diagnosis W MCC</v>
      </c>
      <c r="C519" s="158">
        <f>VLOOKUP($A519,DRG!$A$8:$Z$771,9,FALSE)</f>
        <v>29</v>
      </c>
      <c r="D519" s="156">
        <f>VLOOKUP($A519,DRG!$A$8:$Z$771,10,FALSE)</f>
        <v>18848.990000000002</v>
      </c>
      <c r="E519" s="156">
        <f>VLOOKUP($A519,DRG!$A$8:$Z$771,11,FALSE)</f>
        <v>14122.66</v>
      </c>
      <c r="F519" s="160">
        <f>VLOOKUP($A519,DRG!$A$8:$Z$771,12,FALSE)</f>
        <v>4.97</v>
      </c>
      <c r="G519" s="217" t="str">
        <f>VLOOKUP($A519,DRG!$A$8:$Z$771,18,FALSE)</f>
        <v>A</v>
      </c>
      <c r="H519" s="274"/>
      <c r="I519" s="219" t="str">
        <f>VLOOKUP($A519,DRG!$A$8:$Z$771,20,FALSE)</f>
        <v>A</v>
      </c>
      <c r="J519" s="162">
        <f>VLOOKUP($A519,DRG!$A$8:$Z$771,21,FALSE)</f>
        <v>1.4574</v>
      </c>
      <c r="K519" s="359">
        <f>VLOOKUP($A519,DRG!$A$8:$Z$771,22,FALSE)</f>
        <v>1.2504</v>
      </c>
      <c r="L519" s="134">
        <f t="shared" si="14"/>
        <v>-0.20700000000000007</v>
      </c>
      <c r="M519" s="132">
        <f t="shared" si="15"/>
        <v>-0.1420337587484562</v>
      </c>
    </row>
    <row r="520" spans="1:13" x14ac:dyDescent="0.2">
      <c r="A520" s="122" t="s">
        <v>2325</v>
      </c>
      <c r="B520" s="53" t="str">
        <f>VLOOKUP($A520,DRG!$A$8:$Z$771,2,FALSE)</f>
        <v>Back &amp; Neck Proc Exc Spinal Fusion W/O CC/MCC</v>
      </c>
      <c r="C520" s="158">
        <f>VLOOKUP($A520,DRG!$A$8:$Z$771,9,FALSE)</f>
        <v>159</v>
      </c>
      <c r="D520" s="156">
        <f>VLOOKUP($A520,DRG!$A$8:$Z$771,10,FALSE)</f>
        <v>18802.3</v>
      </c>
      <c r="E520" s="156">
        <f>VLOOKUP($A520,DRG!$A$8:$Z$771,11,FALSE)</f>
        <v>8551.81</v>
      </c>
      <c r="F520" s="160">
        <f>VLOOKUP($A520,DRG!$A$8:$Z$771,12,FALSE)</f>
        <v>1.86</v>
      </c>
      <c r="G520" s="217" t="str">
        <f>VLOOKUP($A520,DRG!$A$8:$Z$771,18,FALSE)</f>
        <v>A</v>
      </c>
      <c r="H520" s="274"/>
      <c r="I520" s="219" t="str">
        <f>VLOOKUP($A520,DRG!$A$8:$Z$771,20,FALSE)</f>
        <v>A</v>
      </c>
      <c r="J520" s="162">
        <f>VLOOKUP($A520,DRG!$A$8:$Z$771,21,FALSE)</f>
        <v>1.131</v>
      </c>
      <c r="K520" s="359">
        <f>VLOOKUP($A520,DRG!$A$8:$Z$771,22,FALSE)</f>
        <v>1.2473000000000001</v>
      </c>
      <c r="L520" s="134">
        <f t="shared" ref="L520:L583" si="16">IF(J520&lt;&gt;"",IF(K520&lt;&gt;"",K520-J520,""),"")</f>
        <v>0.11630000000000007</v>
      </c>
      <c r="M520" s="132">
        <f t="shared" ref="M520:M583" si="17">IF(L520="","",L520/J520)</f>
        <v>0.10282935455349254</v>
      </c>
    </row>
    <row r="521" spans="1:13" x14ac:dyDescent="0.2">
      <c r="A521" s="122" t="s">
        <v>1008</v>
      </c>
      <c r="B521" s="53" t="str">
        <f>VLOOKUP($A521,DRG!$A$8:$Z$771,2,FALSE)</f>
        <v>Acute Myocardial Infarction, Expired W CC</v>
      </c>
      <c r="C521" s="158">
        <f>VLOOKUP($A521,DRG!$A$8:$Z$771,9,FALSE)</f>
        <v>7</v>
      </c>
      <c r="D521" s="156">
        <f>VLOOKUP($A521,DRG!$A$8:$Z$771,10,FALSE)</f>
        <v>13642.9</v>
      </c>
      <c r="E521" s="156">
        <f>VLOOKUP($A521,DRG!$A$8:$Z$771,11,FALSE)</f>
        <v>6307.47</v>
      </c>
      <c r="F521" s="160">
        <f>VLOOKUP($A521,DRG!$A$8:$Z$771,12,FALSE)</f>
        <v>2.5</v>
      </c>
      <c r="G521" s="217" t="str">
        <f>VLOOKUP($A521,DRG!$A$8:$Z$771,18,FALSE)</f>
        <v>M</v>
      </c>
      <c r="H521" s="274"/>
      <c r="I521" s="219" t="str">
        <f>VLOOKUP($A521,DRG!$A$8:$Z$771,20,FALSE)</f>
        <v>M</v>
      </c>
      <c r="J521" s="162">
        <f>VLOOKUP($A521,DRG!$A$8:$Z$771,21,FALSE)</f>
        <v>1.1976</v>
      </c>
      <c r="K521" s="359">
        <f>VLOOKUP($A521,DRG!$A$8:$Z$771,22,FALSE)</f>
        <v>1.2416</v>
      </c>
      <c r="L521" s="134">
        <f t="shared" si="16"/>
        <v>4.4000000000000039E-2</v>
      </c>
      <c r="M521" s="132">
        <f t="shared" si="17"/>
        <v>3.6740146960587874E-2</v>
      </c>
    </row>
    <row r="522" spans="1:13" x14ac:dyDescent="0.2">
      <c r="A522" s="123" t="s">
        <v>1114</v>
      </c>
      <c r="B522" s="124" t="str">
        <f>VLOOKUP($A522,DRG!$A$8:$Z$771,2,FALSE)</f>
        <v>Pathological Fractures &amp; Musculoskelet &amp; Conn Tiss Malig W CC</v>
      </c>
      <c r="C522" s="159">
        <f>VLOOKUP($A522,DRG!$A$8:$Z$771,9,FALSE)</f>
        <v>32</v>
      </c>
      <c r="D522" s="157">
        <f>VLOOKUP($A522,DRG!$A$8:$Z$771,10,FALSE)</f>
        <v>17094.72</v>
      </c>
      <c r="E522" s="157">
        <f>VLOOKUP($A522,DRG!$A$8:$Z$771,11,FALSE)</f>
        <v>7697.7</v>
      </c>
      <c r="F522" s="161">
        <f>VLOOKUP($A522,DRG!$A$8:$Z$771,12,FALSE)</f>
        <v>4.34</v>
      </c>
      <c r="G522" s="218" t="str">
        <f>VLOOKUP($A522,DRG!$A$8:$Z$771,18,FALSE)</f>
        <v>AP</v>
      </c>
      <c r="H522" s="274"/>
      <c r="I522" s="220" t="str">
        <f>VLOOKUP($A522,DRG!$A$8:$Z$771,20,FALSE)</f>
        <v>A</v>
      </c>
      <c r="J522" s="163">
        <f>VLOOKUP($A522,DRG!$A$8:$Z$771,21,FALSE)</f>
        <v>1.2831999999999999</v>
      </c>
      <c r="K522" s="360">
        <f>VLOOKUP($A522,DRG!$A$8:$Z$771,22,FALSE)</f>
        <v>1.2404999999999999</v>
      </c>
      <c r="L522" s="135">
        <f t="shared" si="16"/>
        <v>-4.269999999999996E-2</v>
      </c>
      <c r="M522" s="133">
        <f t="shared" si="17"/>
        <v>-3.3276184538653338E-2</v>
      </c>
    </row>
    <row r="523" spans="1:13" x14ac:dyDescent="0.2">
      <c r="A523" s="122" t="s">
        <v>454</v>
      </c>
      <c r="B523" s="53" t="str">
        <f>VLOOKUP($A523,DRG!$A$8:$Z$771,2,FALSE)</f>
        <v>Degenerative Nervous System Disorders W/O MCC</v>
      </c>
      <c r="C523" s="158">
        <f>VLOOKUP($A523,DRG!$A$8:$Z$771,9,FALSE)</f>
        <v>77</v>
      </c>
      <c r="D523" s="156">
        <f>VLOOKUP($A523,DRG!$A$8:$Z$771,10,FALSE)</f>
        <v>18655.63</v>
      </c>
      <c r="E523" s="156">
        <f>VLOOKUP($A523,DRG!$A$8:$Z$771,11,FALSE)</f>
        <v>14323.61</v>
      </c>
      <c r="F523" s="160">
        <f>VLOOKUP($A523,DRG!$A$8:$Z$771,12,FALSE)</f>
        <v>4.3099999999999996</v>
      </c>
      <c r="G523" s="217" t="str">
        <f>VLOOKUP($A523,DRG!$A$8:$Z$771,18,FALSE)</f>
        <v>A</v>
      </c>
      <c r="H523" s="274"/>
      <c r="I523" s="219" t="str">
        <f>VLOOKUP($A523,DRG!$A$8:$Z$771,20,FALSE)</f>
        <v>A</v>
      </c>
      <c r="J523" s="162">
        <f>VLOOKUP($A523,DRG!$A$8:$Z$771,21,FALSE)</f>
        <v>1.0361</v>
      </c>
      <c r="K523" s="359">
        <f>VLOOKUP($A523,DRG!$A$8:$Z$771,22,FALSE)</f>
        <v>1.2375</v>
      </c>
      <c r="L523" s="134">
        <f t="shared" si="16"/>
        <v>0.20140000000000002</v>
      </c>
      <c r="M523" s="132">
        <f t="shared" si="17"/>
        <v>0.19438278158478914</v>
      </c>
    </row>
    <row r="524" spans="1:13" x14ac:dyDescent="0.2">
      <c r="A524" s="122" t="s">
        <v>518</v>
      </c>
      <c r="B524" s="53" t="str">
        <f>VLOOKUP($A524,DRG!$A$8:$Z$771,2,FALSE)</f>
        <v>Concussion W CC</v>
      </c>
      <c r="C524" s="158">
        <f>VLOOKUP($A524,DRG!$A$8:$Z$771,9,FALSE)</f>
        <v>32</v>
      </c>
      <c r="D524" s="156">
        <f>VLOOKUP($A524,DRG!$A$8:$Z$771,10,FALSE)</f>
        <v>18426.400000000001</v>
      </c>
      <c r="E524" s="156">
        <f>VLOOKUP($A524,DRG!$A$8:$Z$771,11,FALSE)</f>
        <v>9367.76</v>
      </c>
      <c r="F524" s="160">
        <f>VLOOKUP($A524,DRG!$A$8:$Z$771,12,FALSE)</f>
        <v>2.91</v>
      </c>
      <c r="G524" s="217" t="str">
        <f>VLOOKUP($A524,DRG!$A$8:$Z$771,18,FALSE)</f>
        <v>A</v>
      </c>
      <c r="H524" s="274"/>
      <c r="I524" s="219" t="str">
        <f>VLOOKUP($A524,DRG!$A$8:$Z$771,20,FALSE)</f>
        <v>A</v>
      </c>
      <c r="J524" s="162">
        <f>VLOOKUP($A524,DRG!$A$8:$Z$771,21,FALSE)</f>
        <v>0.97519999999999996</v>
      </c>
      <c r="K524" s="359">
        <f>VLOOKUP($A524,DRG!$A$8:$Z$771,22,FALSE)</f>
        <v>1.2222999999999999</v>
      </c>
      <c r="L524" s="134">
        <f t="shared" si="16"/>
        <v>0.24709999999999999</v>
      </c>
      <c r="M524" s="132">
        <f t="shared" si="17"/>
        <v>0.25338392124692372</v>
      </c>
    </row>
    <row r="525" spans="1:13" x14ac:dyDescent="0.2">
      <c r="A525" s="122" t="s">
        <v>512</v>
      </c>
      <c r="B525" s="53" t="str">
        <f>VLOOKUP($A525,DRG!$A$8:$Z$771,2,FALSE)</f>
        <v>Traumatic Stupor &amp; Coma, Coma &lt;1 Hr W CC</v>
      </c>
      <c r="C525" s="158">
        <f>VLOOKUP($A525,DRG!$A$8:$Z$771,9,FALSE)</f>
        <v>41</v>
      </c>
      <c r="D525" s="156">
        <f>VLOOKUP($A525,DRG!$A$8:$Z$771,10,FALSE)</f>
        <v>18391.89</v>
      </c>
      <c r="E525" s="156">
        <f>VLOOKUP($A525,DRG!$A$8:$Z$771,11,FALSE)</f>
        <v>8679.8700000000008</v>
      </c>
      <c r="F525" s="160">
        <f>VLOOKUP($A525,DRG!$A$8:$Z$771,12,FALSE)</f>
        <v>3.68</v>
      </c>
      <c r="G525" s="217" t="str">
        <f>VLOOKUP($A525,DRG!$A$8:$Z$771,18,FALSE)</f>
        <v>A</v>
      </c>
      <c r="H525" s="274"/>
      <c r="I525" s="219" t="str">
        <f>VLOOKUP($A525,DRG!$A$8:$Z$771,20,FALSE)</f>
        <v>A</v>
      </c>
      <c r="J525" s="162">
        <f>VLOOKUP($A525,DRG!$A$8:$Z$771,21,FALSE)</f>
        <v>1.0769</v>
      </c>
      <c r="K525" s="359">
        <f>VLOOKUP($A525,DRG!$A$8:$Z$771,22,FALSE)</f>
        <v>1.2201</v>
      </c>
      <c r="L525" s="134">
        <f t="shared" si="16"/>
        <v>0.14319999999999999</v>
      </c>
      <c r="M525" s="132">
        <f t="shared" si="17"/>
        <v>0.13297427802024328</v>
      </c>
    </row>
    <row r="526" spans="1:13" x14ac:dyDescent="0.2">
      <c r="A526" s="122" t="s">
        <v>359</v>
      </c>
      <c r="B526" s="53" t="str">
        <f>VLOOKUP($A526,DRG!$A$8:$Z$771,2,FALSE)</f>
        <v>Amputation for Musculoskeletal Sys &amp; Conn Tissue Dis W/O CC/MCC</v>
      </c>
      <c r="C526" s="158">
        <f>VLOOKUP($A526,DRG!$A$8:$Z$771,9,FALSE)</f>
        <v>10</v>
      </c>
      <c r="D526" s="156">
        <f>VLOOKUP($A526,DRG!$A$8:$Z$771,10,FALSE)</f>
        <v>18265.87</v>
      </c>
      <c r="E526" s="156">
        <f>VLOOKUP($A526,DRG!$A$8:$Z$771,11,FALSE)</f>
        <v>9553.6200000000008</v>
      </c>
      <c r="F526" s="160">
        <f>VLOOKUP($A526,DRG!$A$8:$Z$771,12,FALSE)</f>
        <v>5.3</v>
      </c>
      <c r="G526" s="217" t="str">
        <f>VLOOKUP($A526,DRG!$A$8:$Z$771,18,FALSE)</f>
        <v>A</v>
      </c>
      <c r="H526" s="274"/>
      <c r="I526" s="219" t="str">
        <f>VLOOKUP($A526,DRG!$A$8:$Z$771,20,FALSE)</f>
        <v>A</v>
      </c>
      <c r="J526" s="162">
        <f>VLOOKUP($A526,DRG!$A$8:$Z$771,21,FALSE)</f>
        <v>1.3343</v>
      </c>
      <c r="K526" s="359">
        <f>VLOOKUP($A526,DRG!$A$8:$Z$771,22,FALSE)</f>
        <v>1.2117</v>
      </c>
      <c r="L526" s="134">
        <f t="shared" si="16"/>
        <v>-0.12260000000000004</v>
      </c>
      <c r="M526" s="132">
        <f t="shared" si="17"/>
        <v>-9.1883384546204025E-2</v>
      </c>
    </row>
    <row r="527" spans="1:13" x14ac:dyDescent="0.2">
      <c r="A527" s="123" t="s">
        <v>906</v>
      </c>
      <c r="B527" s="124" t="str">
        <f>VLOOKUP($A527,DRG!$A$8:$Z$771,2,FALSE)</f>
        <v>Other Respiratory System Diagnoses W MCC</v>
      </c>
      <c r="C527" s="159">
        <f>VLOOKUP($A527,DRG!$A$8:$Z$771,9,FALSE)</f>
        <v>30</v>
      </c>
      <c r="D527" s="157">
        <f>VLOOKUP($A527,DRG!$A$8:$Z$771,10,FALSE)</f>
        <v>25163.66</v>
      </c>
      <c r="E527" s="157">
        <f>VLOOKUP($A527,DRG!$A$8:$Z$771,11,FALSE)</f>
        <v>17077.41</v>
      </c>
      <c r="F527" s="161">
        <f>VLOOKUP($A527,DRG!$A$8:$Z$771,12,FALSE)</f>
        <v>5.97</v>
      </c>
      <c r="G527" s="218" t="str">
        <f>VLOOKUP($A527,DRG!$A$8:$Z$771,18,FALSE)</f>
        <v>A</v>
      </c>
      <c r="H527" s="274"/>
      <c r="I527" s="220" t="str">
        <f>VLOOKUP($A527,DRG!$A$8:$Z$771,20,FALSE)</f>
        <v>A</v>
      </c>
      <c r="J527" s="163">
        <f>VLOOKUP($A527,DRG!$A$8:$Z$771,21,FALSE)</f>
        <v>1.2668999999999999</v>
      </c>
      <c r="K527" s="360">
        <f>VLOOKUP($A527,DRG!$A$8:$Z$771,22,FALSE)</f>
        <v>1.2090000000000001</v>
      </c>
      <c r="L527" s="135">
        <f t="shared" si="16"/>
        <v>-5.789999999999984E-2</v>
      </c>
      <c r="M527" s="133">
        <f t="shared" si="17"/>
        <v>-4.5702107506511838E-2</v>
      </c>
    </row>
    <row r="528" spans="1:13" x14ac:dyDescent="0.2">
      <c r="A528" s="122" t="s">
        <v>1355</v>
      </c>
      <c r="B528" s="53" t="str">
        <f>VLOOKUP($A528,DRG!$A$8:$Z$771,2,FALSE)</f>
        <v>Level III: Prematurity W/O Major Problems</v>
      </c>
      <c r="C528" s="158">
        <f>VLOOKUP($A528,DRG!$A$8:$Z$771,9,FALSE)</f>
        <v>146</v>
      </c>
      <c r="D528" s="156">
        <f>VLOOKUP($A528,DRG!$A$8:$Z$771,10,FALSE)</f>
        <v>18133.98</v>
      </c>
      <c r="E528" s="156">
        <f>VLOOKUP($A528,DRG!$A$8:$Z$771,11,FALSE)</f>
        <v>19214.240000000002</v>
      </c>
      <c r="F528" s="160">
        <f>VLOOKUP($A528,DRG!$A$8:$Z$771,12,FALSE)</f>
        <v>6.45</v>
      </c>
      <c r="G528" s="217" t="str">
        <f>VLOOKUP($A528,DRG!$A$8:$Z$771,18,FALSE)</f>
        <v>A</v>
      </c>
      <c r="H528" s="274"/>
      <c r="I528" s="219" t="str">
        <f>VLOOKUP($A528,DRG!$A$8:$Z$771,20,FALSE)</f>
        <v>A</v>
      </c>
      <c r="J528" s="162">
        <f>VLOOKUP($A528,DRG!$A$8:$Z$771,21,FALSE)</f>
        <v>1.2672000000000001</v>
      </c>
      <c r="K528" s="359">
        <f>VLOOKUP($A528,DRG!$A$8:$Z$771,22,FALSE)</f>
        <v>1.2029000000000001</v>
      </c>
      <c r="L528" s="134">
        <f t="shared" si="16"/>
        <v>-6.4300000000000024E-2</v>
      </c>
      <c r="M528" s="132">
        <f t="shared" si="17"/>
        <v>-5.0741792929292942E-2</v>
      </c>
    </row>
    <row r="529" spans="1:13" x14ac:dyDescent="0.2">
      <c r="A529" s="122" t="s">
        <v>1094</v>
      </c>
      <c r="B529" s="53" t="str">
        <f>VLOOKUP($A529,DRG!$A$8:$Z$771,2,FALSE)</f>
        <v>Kidney &amp; Urinary Tract Infections W MCC</v>
      </c>
      <c r="C529" s="158">
        <f>VLOOKUP($A529,DRG!$A$8:$Z$771,9,FALSE)</f>
        <v>133</v>
      </c>
      <c r="D529" s="156">
        <f>VLOOKUP($A529,DRG!$A$8:$Z$771,10,FALSE)</f>
        <v>18080.560000000001</v>
      </c>
      <c r="E529" s="156">
        <f>VLOOKUP($A529,DRG!$A$8:$Z$771,11,FALSE)</f>
        <v>11898.76</v>
      </c>
      <c r="F529" s="160">
        <f>VLOOKUP($A529,DRG!$A$8:$Z$771,12,FALSE)</f>
        <v>4.96</v>
      </c>
      <c r="G529" s="217" t="str">
        <f>VLOOKUP($A529,DRG!$A$8:$Z$771,18,FALSE)</f>
        <v>A</v>
      </c>
      <c r="H529" s="274"/>
      <c r="I529" s="219" t="str">
        <f>VLOOKUP($A529,DRG!$A$8:$Z$771,20,FALSE)</f>
        <v>A</v>
      </c>
      <c r="J529" s="162">
        <f>VLOOKUP($A529,DRG!$A$8:$Z$771,21,FALSE)</f>
        <v>1.2478</v>
      </c>
      <c r="K529" s="359">
        <f>VLOOKUP($A529,DRG!$A$8:$Z$771,22,FALSE)</f>
        <v>1.1993</v>
      </c>
      <c r="L529" s="134">
        <f t="shared" si="16"/>
        <v>-4.8499999999999988E-2</v>
      </c>
      <c r="M529" s="132">
        <f t="shared" si="17"/>
        <v>-3.8868408398781848E-2</v>
      </c>
    </row>
    <row r="530" spans="1:13" x14ac:dyDescent="0.2">
      <c r="A530" s="122" t="s">
        <v>1226</v>
      </c>
      <c r="B530" s="53" t="str">
        <f>VLOOKUP($A530,DRG!$A$8:$Z$771,2,FALSE)</f>
        <v>Coagulation Disorders</v>
      </c>
      <c r="C530" s="158">
        <f>VLOOKUP($A530,DRG!$A$8:$Z$771,9,FALSE)</f>
        <v>87</v>
      </c>
      <c r="D530" s="156">
        <f>VLOOKUP($A530,DRG!$A$8:$Z$771,10,FALSE)</f>
        <v>42058.32</v>
      </c>
      <c r="E530" s="156">
        <f>VLOOKUP($A530,DRG!$A$8:$Z$771,11,FALSE)</f>
        <v>114486.72</v>
      </c>
      <c r="F530" s="160">
        <f>VLOOKUP($A530,DRG!$A$8:$Z$771,12,FALSE)</f>
        <v>3.66</v>
      </c>
      <c r="G530" s="217" t="str">
        <f>VLOOKUP($A530,DRG!$A$8:$Z$771,18,FALSE)</f>
        <v>A</v>
      </c>
      <c r="H530" s="274"/>
      <c r="I530" s="219" t="str">
        <f>VLOOKUP($A530,DRG!$A$8:$Z$771,20,FALSE)</f>
        <v>A</v>
      </c>
      <c r="J530" s="162">
        <f>VLOOKUP($A530,DRG!$A$8:$Z$771,21,FALSE)</f>
        <v>0.74250000000000005</v>
      </c>
      <c r="K530" s="359">
        <f>VLOOKUP($A530,DRG!$A$8:$Z$771,22,FALSE)</f>
        <v>1.1988000000000001</v>
      </c>
      <c r="L530" s="134">
        <f t="shared" si="16"/>
        <v>0.45630000000000004</v>
      </c>
      <c r="M530" s="132">
        <f t="shared" si="17"/>
        <v>0.61454545454545451</v>
      </c>
    </row>
    <row r="531" spans="1:13" x14ac:dyDescent="0.2">
      <c r="A531" s="122" t="s">
        <v>1251</v>
      </c>
      <c r="B531" s="53" t="str">
        <f>VLOOKUP($A531,DRG!$A$8:$Z$771,2,FALSE)</f>
        <v>Other Myeloprolif Dis or Poorly Diff Neopl Diag W CC</v>
      </c>
      <c r="C531" s="158">
        <f>VLOOKUP($A531,DRG!$A$8:$Z$771,9,FALSE)</f>
        <v>11</v>
      </c>
      <c r="D531" s="156">
        <f>VLOOKUP($A531,DRG!$A$8:$Z$771,10,FALSE)</f>
        <v>16673.02</v>
      </c>
      <c r="E531" s="156">
        <f>VLOOKUP($A531,DRG!$A$8:$Z$771,11,FALSE)</f>
        <v>10342.11</v>
      </c>
      <c r="F531" s="160">
        <f>VLOOKUP($A531,DRG!$A$8:$Z$771,12,FALSE)</f>
        <v>4.55</v>
      </c>
      <c r="G531" s="217" t="str">
        <f>VLOOKUP($A531,DRG!$A$8:$Z$771,18,FALSE)</f>
        <v>AP</v>
      </c>
      <c r="H531" s="274"/>
      <c r="I531" s="219" t="str">
        <f>VLOOKUP($A531,DRG!$A$8:$Z$771,20,FALSE)</f>
        <v>AP</v>
      </c>
      <c r="J531" s="162">
        <f>VLOOKUP($A531,DRG!$A$8:$Z$771,21,FALSE)</f>
        <v>1.3866000000000001</v>
      </c>
      <c r="K531" s="359">
        <f>VLOOKUP($A531,DRG!$A$8:$Z$771,22,FALSE)</f>
        <v>1.1940999999999999</v>
      </c>
      <c r="L531" s="134">
        <f t="shared" si="16"/>
        <v>-0.19250000000000012</v>
      </c>
      <c r="M531" s="132">
        <f t="shared" si="17"/>
        <v>-0.13882878984566574</v>
      </c>
    </row>
    <row r="532" spans="1:13" x14ac:dyDescent="0.2">
      <c r="A532" s="123" t="s">
        <v>496</v>
      </c>
      <c r="B532" s="124" t="str">
        <f>VLOOKUP($A532,DRG!$A$8:$Z$771,2,FALSE)</f>
        <v>Hypertensive Encephalopathy W CC</v>
      </c>
      <c r="C532" s="159">
        <f>VLOOKUP($A532,DRG!$A$8:$Z$771,9,FALSE)</f>
        <v>14</v>
      </c>
      <c r="D532" s="157">
        <f>VLOOKUP($A532,DRG!$A$8:$Z$771,10,FALSE)</f>
        <v>16513.95</v>
      </c>
      <c r="E532" s="157">
        <f>VLOOKUP($A532,DRG!$A$8:$Z$771,11,FALSE)</f>
        <v>4528.24</v>
      </c>
      <c r="F532" s="161">
        <f>VLOOKUP($A532,DRG!$A$8:$Z$771,12,FALSE)</f>
        <v>2.71</v>
      </c>
      <c r="G532" s="218" t="str">
        <f>VLOOKUP($A532,DRG!$A$8:$Z$771,18,FALSE)</f>
        <v>AO</v>
      </c>
      <c r="H532" s="274"/>
      <c r="I532" s="220" t="str">
        <f>VLOOKUP($A532,DRG!$A$8:$Z$771,20,FALSE)</f>
        <v>A</v>
      </c>
      <c r="J532" s="163">
        <f>VLOOKUP($A532,DRG!$A$8:$Z$771,21,FALSE)</f>
        <v>1.1197999999999999</v>
      </c>
      <c r="K532" s="360">
        <f>VLOOKUP($A532,DRG!$A$8:$Z$771,22,FALSE)</f>
        <v>1.1897</v>
      </c>
      <c r="L532" s="135">
        <f t="shared" si="16"/>
        <v>6.9900000000000073E-2</v>
      </c>
      <c r="M532" s="133">
        <f t="shared" si="17"/>
        <v>6.242186104661554E-2</v>
      </c>
    </row>
    <row r="533" spans="1:13" x14ac:dyDescent="0.2">
      <c r="A533" s="122" t="s">
        <v>548</v>
      </c>
      <c r="B533" s="53" t="str">
        <f>VLOOKUP($A533,DRG!$A$8:$Z$771,2,FALSE)</f>
        <v>Thyroid, Parathyroid &amp; Thyroglossal Procedures W/O CC/MCC</v>
      </c>
      <c r="C533" s="158">
        <f>VLOOKUP($A533,DRG!$A$8:$Z$771,9,FALSE)</f>
        <v>98</v>
      </c>
      <c r="D533" s="156">
        <f>VLOOKUP($A533,DRG!$A$8:$Z$771,10,FALSE)</f>
        <v>17907.099999999999</v>
      </c>
      <c r="E533" s="156">
        <f>VLOOKUP($A533,DRG!$A$8:$Z$771,11,FALSE)</f>
        <v>6025.18</v>
      </c>
      <c r="F533" s="160">
        <f>VLOOKUP($A533,DRG!$A$8:$Z$771,12,FALSE)</f>
        <v>1.46</v>
      </c>
      <c r="G533" s="217" t="str">
        <f>VLOOKUP($A533,DRG!$A$8:$Z$771,18,FALSE)</f>
        <v>A</v>
      </c>
      <c r="H533" s="274"/>
      <c r="I533" s="219" t="str">
        <f>VLOOKUP($A533,DRG!$A$8:$Z$771,20,FALSE)</f>
        <v>A</v>
      </c>
      <c r="J533" s="162">
        <f>VLOOKUP($A533,DRG!$A$8:$Z$771,21,FALSE)</f>
        <v>1.1272</v>
      </c>
      <c r="K533" s="359">
        <f>VLOOKUP($A533,DRG!$A$8:$Z$771,22,FALSE)</f>
        <v>1.1879999999999999</v>
      </c>
      <c r="L533" s="134">
        <f t="shared" si="16"/>
        <v>6.0799999999999965E-2</v>
      </c>
      <c r="M533" s="132">
        <f t="shared" si="17"/>
        <v>5.3938963804116363E-2</v>
      </c>
    </row>
    <row r="534" spans="1:13" x14ac:dyDescent="0.2">
      <c r="A534" s="122" t="s">
        <v>1032</v>
      </c>
      <c r="B534" s="53" t="str">
        <f>VLOOKUP($A534,DRG!$A$8:$Z$771,2,FALSE)</f>
        <v>Cardiac Arrest, Unexplained W MCC</v>
      </c>
      <c r="C534" s="158">
        <f>VLOOKUP($A534,DRG!$A$8:$Z$771,9,FALSE)</f>
        <v>12</v>
      </c>
      <c r="D534" s="156">
        <f>VLOOKUP($A534,DRG!$A$8:$Z$771,10,FALSE)</f>
        <v>15261.67</v>
      </c>
      <c r="E534" s="156">
        <f>VLOOKUP($A534,DRG!$A$8:$Z$771,11,FALSE)</f>
        <v>9044.4</v>
      </c>
      <c r="F534" s="160">
        <f>VLOOKUP($A534,DRG!$A$8:$Z$771,12,FALSE)</f>
        <v>1.42</v>
      </c>
      <c r="G534" s="217" t="str">
        <f>VLOOKUP($A534,DRG!$A$8:$Z$771,18,FALSE)</f>
        <v>AP</v>
      </c>
      <c r="H534" s="274"/>
      <c r="I534" s="219" t="str">
        <f>VLOOKUP($A534,DRG!$A$8:$Z$771,20,FALSE)</f>
        <v>M</v>
      </c>
      <c r="J534" s="162">
        <f>VLOOKUP($A534,DRG!$A$8:$Z$771,21,FALSE)</f>
        <v>1.9196</v>
      </c>
      <c r="K534" s="359">
        <f>VLOOKUP($A534,DRG!$A$8:$Z$771,22,FALSE)</f>
        <v>1.1830000000000001</v>
      </c>
      <c r="L534" s="134">
        <f t="shared" si="16"/>
        <v>-0.73659999999999992</v>
      </c>
      <c r="M534" s="132">
        <f t="shared" si="17"/>
        <v>-0.38372577620337567</v>
      </c>
    </row>
    <row r="535" spans="1:13" x14ac:dyDescent="0.2">
      <c r="A535" s="122" t="s">
        <v>1111</v>
      </c>
      <c r="B535" s="53" t="str">
        <f>VLOOKUP($A535,DRG!$A$8:$Z$771,2,FALSE)</f>
        <v>Anal &amp; Stomal Procedures W CC</v>
      </c>
      <c r="C535" s="158">
        <f>VLOOKUP($A535,DRG!$A$8:$Z$771,9,FALSE)</f>
        <v>46</v>
      </c>
      <c r="D535" s="156">
        <f>VLOOKUP($A535,DRG!$A$8:$Z$771,10,FALSE)</f>
        <v>17789.87</v>
      </c>
      <c r="E535" s="156">
        <f>VLOOKUP($A535,DRG!$A$8:$Z$771,11,FALSE)</f>
        <v>7887.46</v>
      </c>
      <c r="F535" s="160">
        <f>VLOOKUP($A535,DRG!$A$8:$Z$771,12,FALSE)</f>
        <v>4.09</v>
      </c>
      <c r="G535" s="217" t="str">
        <f>VLOOKUP($A535,DRG!$A$8:$Z$771,18,FALSE)</f>
        <v>A</v>
      </c>
      <c r="H535" s="274"/>
      <c r="I535" s="219" t="str">
        <f>VLOOKUP($A535,DRG!$A$8:$Z$771,20,FALSE)</f>
        <v>A</v>
      </c>
      <c r="J535" s="162">
        <f>VLOOKUP($A535,DRG!$A$8:$Z$771,21,FALSE)</f>
        <v>1.2529999999999999</v>
      </c>
      <c r="K535" s="359">
        <f>VLOOKUP($A535,DRG!$A$8:$Z$771,22,FALSE)</f>
        <v>1.1801999999999999</v>
      </c>
      <c r="L535" s="134">
        <f t="shared" si="16"/>
        <v>-7.2799999999999976E-2</v>
      </c>
      <c r="M535" s="132">
        <f t="shared" si="17"/>
        <v>-5.8100558659217864E-2</v>
      </c>
    </row>
    <row r="536" spans="1:13" x14ac:dyDescent="0.2">
      <c r="A536" s="122" t="s">
        <v>1030</v>
      </c>
      <c r="B536" s="53" t="str">
        <f>VLOOKUP($A536,DRG!$A$8:$Z$771,2,FALSE)</f>
        <v>Deep Vein Thrombophlebitis W/O CC/MCC</v>
      </c>
      <c r="C536" s="158">
        <f>VLOOKUP($A536,DRG!$A$8:$Z$771,9,FALSE)</f>
        <v>2</v>
      </c>
      <c r="D536" s="156">
        <f>VLOOKUP($A536,DRG!$A$8:$Z$771,10,FALSE)</f>
        <v>12570.92</v>
      </c>
      <c r="E536" s="156">
        <f>VLOOKUP($A536,DRG!$A$8:$Z$771,11,FALSE)</f>
        <v>3607.2</v>
      </c>
      <c r="F536" s="160">
        <f>VLOOKUP($A536,DRG!$A$8:$Z$771,12,FALSE)</f>
        <v>3.7</v>
      </c>
      <c r="G536" s="217" t="str">
        <f>VLOOKUP($A536,DRG!$A$8:$Z$771,18,FALSE)</f>
        <v>M</v>
      </c>
      <c r="H536" s="274"/>
      <c r="I536" s="219" t="str">
        <f>VLOOKUP($A536,DRG!$A$8:$Z$771,20,FALSE)</f>
        <v>M</v>
      </c>
      <c r="J536" s="162">
        <f>VLOOKUP($A536,DRG!$A$8:$Z$771,21,FALSE)</f>
        <v>1.0432999999999999</v>
      </c>
      <c r="K536" s="359">
        <f>VLOOKUP($A536,DRG!$A$8:$Z$771,22,FALSE)</f>
        <v>1.1781999999999999</v>
      </c>
      <c r="L536" s="134">
        <f t="shared" si="16"/>
        <v>0.13490000000000002</v>
      </c>
      <c r="M536" s="132">
        <f t="shared" si="17"/>
        <v>0.12930125563117037</v>
      </c>
    </row>
    <row r="537" spans="1:13" x14ac:dyDescent="0.2">
      <c r="A537" s="123" t="s">
        <v>666</v>
      </c>
      <c r="B537" s="124" t="str">
        <f>VLOOKUP($A537,DRG!$A$8:$Z$771,2,FALSE)</f>
        <v>Fx, Sprn, Strn &amp; Disl Except Femur, Hip, Pelvis &amp; Thigh W MCC</v>
      </c>
      <c r="C537" s="159">
        <f>VLOOKUP($A537,DRG!$A$8:$Z$771,9,FALSE)</f>
        <v>14</v>
      </c>
      <c r="D537" s="157">
        <f>VLOOKUP($A537,DRG!$A$8:$Z$771,10,FALSE)</f>
        <v>17751.29</v>
      </c>
      <c r="E537" s="157">
        <f>VLOOKUP($A537,DRG!$A$8:$Z$771,11,FALSE)</f>
        <v>7942.81</v>
      </c>
      <c r="F537" s="161">
        <f>VLOOKUP($A537,DRG!$A$8:$Z$771,12,FALSE)</f>
        <v>4.8600000000000003</v>
      </c>
      <c r="G537" s="218" t="str">
        <f>VLOOKUP($A537,DRG!$A$8:$Z$771,18,FALSE)</f>
        <v>A</v>
      </c>
      <c r="H537" s="274"/>
      <c r="I537" s="220" t="str">
        <f>VLOOKUP($A537,DRG!$A$8:$Z$771,20,FALSE)</f>
        <v>AO</v>
      </c>
      <c r="J537" s="163">
        <f>VLOOKUP($A537,DRG!$A$8:$Z$771,21,FALSE)</f>
        <v>1.3438000000000001</v>
      </c>
      <c r="K537" s="360">
        <f>VLOOKUP($A537,DRG!$A$8:$Z$771,22,FALSE)</f>
        <v>1.1777</v>
      </c>
      <c r="L537" s="135">
        <f t="shared" si="16"/>
        <v>-0.16610000000000014</v>
      </c>
      <c r="M537" s="133">
        <f t="shared" si="17"/>
        <v>-0.12360470308081568</v>
      </c>
    </row>
    <row r="538" spans="1:13" x14ac:dyDescent="0.2">
      <c r="A538" s="122" t="s">
        <v>997</v>
      </c>
      <c r="B538" s="53" t="str">
        <f>VLOOKUP($A538,DRG!$A$8:$Z$771,2,FALSE)</f>
        <v>Skin Ulcers W MCC</v>
      </c>
      <c r="C538" s="158">
        <f>VLOOKUP($A538,DRG!$A$8:$Z$771,9,FALSE)</f>
        <v>20</v>
      </c>
      <c r="D538" s="156">
        <f>VLOOKUP($A538,DRG!$A$8:$Z$771,10,FALSE)</f>
        <v>10441.879999999999</v>
      </c>
      <c r="E538" s="156">
        <f>VLOOKUP($A538,DRG!$A$8:$Z$771,11,FALSE)</f>
        <v>5843.22</v>
      </c>
      <c r="F538" s="160">
        <f>VLOOKUP($A538,DRG!$A$8:$Z$771,12,FALSE)</f>
        <v>4.1500000000000004</v>
      </c>
      <c r="G538" s="217" t="str">
        <f>VLOOKUP($A538,DRG!$A$8:$Z$771,18,FALSE)</f>
        <v>AT</v>
      </c>
      <c r="H538" s="274"/>
      <c r="I538" s="219" t="str">
        <f>VLOOKUP($A538,DRG!$A$8:$Z$771,20,FALSE)</f>
        <v>AT</v>
      </c>
      <c r="J538" s="162">
        <f>VLOOKUP($A538,DRG!$A$8:$Z$771,21,FALSE)</f>
        <v>1.3095000000000001</v>
      </c>
      <c r="K538" s="359">
        <f>VLOOKUP($A538,DRG!$A$8:$Z$771,22,FALSE)</f>
        <v>1.1760999999999999</v>
      </c>
      <c r="L538" s="134">
        <f t="shared" si="16"/>
        <v>-0.13340000000000019</v>
      </c>
      <c r="M538" s="132">
        <f t="shared" si="17"/>
        <v>-0.10187094310805664</v>
      </c>
    </row>
    <row r="539" spans="1:13" x14ac:dyDescent="0.2">
      <c r="A539" s="122" t="s">
        <v>1075</v>
      </c>
      <c r="B539" s="53" t="str">
        <f>VLOOKUP($A539,DRG!$A$8:$Z$771,2,FALSE)</f>
        <v>Minor Bladder Procedures W/O CC/MCC</v>
      </c>
      <c r="C539" s="158">
        <f>VLOOKUP($A539,DRG!$A$8:$Z$771,9,FALSE)</f>
        <v>5</v>
      </c>
      <c r="D539" s="156">
        <f>VLOOKUP($A539,DRG!$A$8:$Z$771,10,FALSE)</f>
        <v>17727.43</v>
      </c>
      <c r="E539" s="156">
        <f>VLOOKUP($A539,DRG!$A$8:$Z$771,11,FALSE)</f>
        <v>2290.33</v>
      </c>
      <c r="F539" s="160">
        <f>VLOOKUP($A539,DRG!$A$8:$Z$771,12,FALSE)</f>
        <v>1.6</v>
      </c>
      <c r="G539" s="217" t="str">
        <f>VLOOKUP($A539,DRG!$A$8:$Z$771,18,FALSE)</f>
        <v>A</v>
      </c>
      <c r="H539" s="274"/>
      <c r="I539" s="219" t="str">
        <f>VLOOKUP($A539,DRG!$A$8:$Z$771,20,FALSE)</f>
        <v>MP</v>
      </c>
      <c r="J539" s="162">
        <f>VLOOKUP($A539,DRG!$A$8:$Z$771,21,FALSE)</f>
        <v>1.3366</v>
      </c>
      <c r="K539" s="359">
        <f>VLOOKUP($A539,DRG!$A$8:$Z$771,22,FALSE)</f>
        <v>1.1759999999999999</v>
      </c>
      <c r="L539" s="134">
        <f t="shared" si="16"/>
        <v>-0.16060000000000008</v>
      </c>
      <c r="M539" s="132">
        <f t="shared" si="17"/>
        <v>-0.12015561873410151</v>
      </c>
    </row>
    <row r="540" spans="1:13" x14ac:dyDescent="0.2">
      <c r="A540" s="122" t="s">
        <v>652</v>
      </c>
      <c r="B540" s="53" t="str">
        <f>VLOOKUP($A540,DRG!$A$8:$Z$771,2,FALSE)</f>
        <v>Benign Prostatic Hypertrophy W/O MCC</v>
      </c>
      <c r="C540" s="158">
        <f>VLOOKUP($A540,DRG!$A$8:$Z$771,9,FALSE)</f>
        <v>7</v>
      </c>
      <c r="D540" s="156">
        <f>VLOOKUP($A540,DRG!$A$8:$Z$771,10,FALSE)</f>
        <v>15878.23</v>
      </c>
      <c r="E540" s="156">
        <f>VLOOKUP($A540,DRG!$A$8:$Z$771,11,FALSE)</f>
        <v>8270.23</v>
      </c>
      <c r="F540" s="160">
        <f>VLOOKUP($A540,DRG!$A$8:$Z$771,12,FALSE)</f>
        <v>3.3</v>
      </c>
      <c r="G540" s="217" t="str">
        <f>VLOOKUP($A540,DRG!$A$8:$Z$771,18,FALSE)</f>
        <v>M</v>
      </c>
      <c r="H540" s="274"/>
      <c r="I540" s="219" t="str">
        <f>VLOOKUP($A540,DRG!$A$8:$Z$771,20,FALSE)</f>
        <v>M</v>
      </c>
      <c r="J540" s="162">
        <f>VLOOKUP($A540,DRG!$A$8:$Z$771,21,FALSE)</f>
        <v>1.0929</v>
      </c>
      <c r="K540" s="359">
        <f>VLOOKUP($A540,DRG!$A$8:$Z$771,22,FALSE)</f>
        <v>1.1747000000000001</v>
      </c>
      <c r="L540" s="134">
        <f t="shared" si="16"/>
        <v>8.1800000000000095E-2</v>
      </c>
      <c r="M540" s="132">
        <f t="shared" si="17"/>
        <v>7.4846738036416963E-2</v>
      </c>
    </row>
    <row r="541" spans="1:13" x14ac:dyDescent="0.2">
      <c r="A541" s="122" t="s">
        <v>533</v>
      </c>
      <c r="B541" s="53" t="str">
        <f>VLOOKUP($A541,DRG!$A$8:$Z$771,2,FALSE)</f>
        <v>Minor Skin Disorders W MCC</v>
      </c>
      <c r="C541" s="158">
        <f>VLOOKUP($A541,DRG!$A$8:$Z$771,9,FALSE)</f>
        <v>17</v>
      </c>
      <c r="D541" s="156">
        <f>VLOOKUP($A541,DRG!$A$8:$Z$771,10,FALSE)</f>
        <v>17700.43</v>
      </c>
      <c r="E541" s="156">
        <f>VLOOKUP($A541,DRG!$A$8:$Z$771,11,FALSE)</f>
        <v>12018.48</v>
      </c>
      <c r="F541" s="160">
        <f>VLOOKUP($A541,DRG!$A$8:$Z$771,12,FALSE)</f>
        <v>5.47</v>
      </c>
      <c r="G541" s="217" t="str">
        <f>VLOOKUP($A541,DRG!$A$8:$Z$771,18,FALSE)</f>
        <v>A</v>
      </c>
      <c r="H541" s="274"/>
      <c r="I541" s="219" t="str">
        <f>VLOOKUP($A541,DRG!$A$8:$Z$771,20,FALSE)</f>
        <v>A</v>
      </c>
      <c r="J541" s="162">
        <f>VLOOKUP($A541,DRG!$A$8:$Z$771,21,FALSE)</f>
        <v>1.1003000000000001</v>
      </c>
      <c r="K541" s="359">
        <f>VLOOKUP($A541,DRG!$A$8:$Z$771,22,FALSE)</f>
        <v>1.1740999999999999</v>
      </c>
      <c r="L541" s="134">
        <f t="shared" si="16"/>
        <v>7.3799999999999866E-2</v>
      </c>
      <c r="M541" s="132">
        <f t="shared" si="17"/>
        <v>6.7072616559120113E-2</v>
      </c>
    </row>
    <row r="542" spans="1:13" x14ac:dyDescent="0.2">
      <c r="A542" s="123" t="s">
        <v>1304</v>
      </c>
      <c r="B542" s="124" t="str">
        <f>VLOOKUP($A542,DRG!$A$8:$Z$771,2,FALSE)</f>
        <v>Complications of Treatment W CC</v>
      </c>
      <c r="C542" s="159">
        <f>VLOOKUP($A542,DRG!$A$8:$Z$771,9,FALSE)</f>
        <v>86</v>
      </c>
      <c r="D542" s="157">
        <f>VLOOKUP($A542,DRG!$A$8:$Z$771,10,FALSE)</f>
        <v>17620.57</v>
      </c>
      <c r="E542" s="157">
        <f>VLOOKUP($A542,DRG!$A$8:$Z$771,11,FALSE)</f>
        <v>12433.33</v>
      </c>
      <c r="F542" s="161">
        <f>VLOOKUP($A542,DRG!$A$8:$Z$771,12,FALSE)</f>
        <v>4.5199999999999996</v>
      </c>
      <c r="G542" s="218" t="str">
        <f>VLOOKUP($A542,DRG!$A$8:$Z$771,18,FALSE)</f>
        <v>A</v>
      </c>
      <c r="H542" s="274"/>
      <c r="I542" s="220" t="str">
        <f>VLOOKUP($A542,DRG!$A$8:$Z$771,20,FALSE)</f>
        <v>A</v>
      </c>
      <c r="J542" s="163">
        <f>VLOOKUP($A542,DRG!$A$8:$Z$771,21,FALSE)</f>
        <v>1.0811999999999999</v>
      </c>
      <c r="K542" s="360">
        <f>VLOOKUP($A542,DRG!$A$8:$Z$771,22,FALSE)</f>
        <v>1.1689000000000001</v>
      </c>
      <c r="L542" s="135">
        <f t="shared" si="16"/>
        <v>8.7700000000000111E-2</v>
      </c>
      <c r="M542" s="133">
        <f t="shared" si="17"/>
        <v>8.1113577506474396E-2</v>
      </c>
    </row>
    <row r="543" spans="1:13" x14ac:dyDescent="0.2">
      <c r="A543" s="122" t="s">
        <v>1446</v>
      </c>
      <c r="B543" s="53" t="str">
        <f>VLOOKUP($A543,DRG!$A$8:$Z$771,2,FALSE)</f>
        <v>Fractures of Femur W/O MCC</v>
      </c>
      <c r="C543" s="158">
        <f>VLOOKUP($A543,DRG!$A$8:$Z$771,9,FALSE)</f>
        <v>8</v>
      </c>
      <c r="D543" s="156">
        <f>VLOOKUP($A543,DRG!$A$8:$Z$771,10,FALSE)</f>
        <v>7837.91</v>
      </c>
      <c r="E543" s="156">
        <f>VLOOKUP($A543,DRG!$A$8:$Z$771,11,FALSE)</f>
        <v>4358.88</v>
      </c>
      <c r="F543" s="160">
        <f>VLOOKUP($A543,DRG!$A$8:$Z$771,12,FALSE)</f>
        <v>3.5</v>
      </c>
      <c r="G543" s="217" t="str">
        <f>VLOOKUP($A543,DRG!$A$8:$Z$771,18,FALSE)</f>
        <v>M</v>
      </c>
      <c r="H543" s="274"/>
      <c r="I543" s="219" t="str">
        <f>VLOOKUP($A543,DRG!$A$8:$Z$771,20,FALSE)</f>
        <v>A</v>
      </c>
      <c r="J543" s="162">
        <f>VLOOKUP($A543,DRG!$A$8:$Z$771,21,FALSE)</f>
        <v>0.69610000000000005</v>
      </c>
      <c r="K543" s="359">
        <f>VLOOKUP($A543,DRG!$A$8:$Z$771,22,FALSE)</f>
        <v>1.1664000000000001</v>
      </c>
      <c r="L543" s="134">
        <f t="shared" si="16"/>
        <v>0.47030000000000005</v>
      </c>
      <c r="M543" s="132">
        <f t="shared" si="17"/>
        <v>0.67562131877603793</v>
      </c>
    </row>
    <row r="544" spans="1:13" x14ac:dyDescent="0.2">
      <c r="A544" s="122" t="s">
        <v>870</v>
      </c>
      <c r="B544" s="53" t="str">
        <f>VLOOKUP($A544,DRG!$A$8:$Z$771,2,FALSE)</f>
        <v>Pleural Effusion W CC</v>
      </c>
      <c r="C544" s="158">
        <f>VLOOKUP($A544,DRG!$A$8:$Z$771,9,FALSE)</f>
        <v>52</v>
      </c>
      <c r="D544" s="156">
        <f>VLOOKUP($A544,DRG!$A$8:$Z$771,10,FALSE)</f>
        <v>16668.14</v>
      </c>
      <c r="E544" s="156">
        <f>VLOOKUP($A544,DRG!$A$8:$Z$771,11,FALSE)</f>
        <v>9579.1200000000008</v>
      </c>
      <c r="F544" s="160">
        <f>VLOOKUP($A544,DRG!$A$8:$Z$771,12,FALSE)</f>
        <v>3.81</v>
      </c>
      <c r="G544" s="217" t="str">
        <f>VLOOKUP($A544,DRG!$A$8:$Z$771,18,FALSE)</f>
        <v>AP</v>
      </c>
      <c r="H544" s="274"/>
      <c r="I544" s="219" t="str">
        <f>VLOOKUP($A544,DRG!$A$8:$Z$771,20,FALSE)</f>
        <v>AP</v>
      </c>
      <c r="J544" s="162">
        <f>VLOOKUP($A544,DRG!$A$8:$Z$771,21,FALSE)</f>
        <v>1.2115</v>
      </c>
      <c r="K544" s="359">
        <f>VLOOKUP($A544,DRG!$A$8:$Z$771,22,FALSE)</f>
        <v>1.165</v>
      </c>
      <c r="L544" s="134">
        <f t="shared" si="16"/>
        <v>-4.6499999999999986E-2</v>
      </c>
      <c r="M544" s="132">
        <f t="shared" si="17"/>
        <v>-3.8382170862567053E-2</v>
      </c>
    </row>
    <row r="545" spans="1:13" x14ac:dyDescent="0.2">
      <c r="A545" s="122" t="s">
        <v>1431</v>
      </c>
      <c r="B545" s="53" t="str">
        <f>VLOOKUP($A545,DRG!$A$8:$Z$771,2,FALSE)</f>
        <v>Connective Tissue Disorders W CC</v>
      </c>
      <c r="C545" s="158">
        <f>VLOOKUP($A545,DRG!$A$8:$Z$771,9,FALSE)</f>
        <v>26</v>
      </c>
      <c r="D545" s="156">
        <f>VLOOKUP($A545,DRG!$A$8:$Z$771,10,FALSE)</f>
        <v>17549.650000000001</v>
      </c>
      <c r="E545" s="156">
        <f>VLOOKUP($A545,DRG!$A$8:$Z$771,11,FALSE)</f>
        <v>12743.53</v>
      </c>
      <c r="F545" s="160">
        <f>VLOOKUP($A545,DRG!$A$8:$Z$771,12,FALSE)</f>
        <v>4.5</v>
      </c>
      <c r="G545" s="217" t="str">
        <f>VLOOKUP($A545,DRG!$A$8:$Z$771,18,FALSE)</f>
        <v>A</v>
      </c>
      <c r="H545" s="274"/>
      <c r="I545" s="219" t="str">
        <f>VLOOKUP($A545,DRG!$A$8:$Z$771,20,FALSE)</f>
        <v>A</v>
      </c>
      <c r="J545" s="162">
        <f>VLOOKUP($A545,DRG!$A$8:$Z$771,21,FALSE)</f>
        <v>0.87880000000000003</v>
      </c>
      <c r="K545" s="359">
        <f>VLOOKUP($A545,DRG!$A$8:$Z$771,22,FALSE)</f>
        <v>1.1640999999999999</v>
      </c>
      <c r="L545" s="134">
        <f t="shared" si="16"/>
        <v>0.28529999999999989</v>
      </c>
      <c r="M545" s="132">
        <f t="shared" si="17"/>
        <v>0.32464724624487923</v>
      </c>
    </row>
    <row r="546" spans="1:13" x14ac:dyDescent="0.2">
      <c r="A546" s="122" t="s">
        <v>664</v>
      </c>
      <c r="B546" s="53" t="str">
        <f>VLOOKUP($A546,DRG!$A$8:$Z$771,2,FALSE)</f>
        <v>Aftercare, Musculoskeletal System &amp; Connective Tissue W CC</v>
      </c>
      <c r="C546" s="158">
        <f>VLOOKUP($A546,DRG!$A$8:$Z$771,9,FALSE)</f>
        <v>25</v>
      </c>
      <c r="D546" s="156">
        <f>VLOOKUP($A546,DRG!$A$8:$Z$771,10,FALSE)</f>
        <v>17506.36</v>
      </c>
      <c r="E546" s="156">
        <f>VLOOKUP($A546,DRG!$A$8:$Z$771,11,FALSE)</f>
        <v>15376.06</v>
      </c>
      <c r="F546" s="160">
        <f>VLOOKUP($A546,DRG!$A$8:$Z$771,12,FALSE)</f>
        <v>5</v>
      </c>
      <c r="G546" s="217" t="str">
        <f>VLOOKUP($A546,DRG!$A$8:$Z$771,18,FALSE)</f>
        <v>A</v>
      </c>
      <c r="H546" s="274"/>
      <c r="I546" s="219" t="str">
        <f>VLOOKUP($A546,DRG!$A$8:$Z$771,20,FALSE)</f>
        <v>AP</v>
      </c>
      <c r="J546" s="162">
        <f>VLOOKUP($A546,DRG!$A$8:$Z$771,21,FALSE)</f>
        <v>0.99950000000000006</v>
      </c>
      <c r="K546" s="359">
        <f>VLOOKUP($A546,DRG!$A$8:$Z$771,22,FALSE)</f>
        <v>1.1614</v>
      </c>
      <c r="L546" s="134">
        <f t="shared" si="16"/>
        <v>0.16189999999999993</v>
      </c>
      <c r="M546" s="132">
        <f t="shared" si="17"/>
        <v>0.16198099049524756</v>
      </c>
    </row>
    <row r="547" spans="1:13" x14ac:dyDescent="0.2">
      <c r="A547" s="123" t="s">
        <v>876</v>
      </c>
      <c r="B547" s="124" t="str">
        <f>VLOOKUP($A547,DRG!$A$8:$Z$771,2,FALSE)</f>
        <v>Chronic Obstructive Pulmonary Disease W MCC</v>
      </c>
      <c r="C547" s="159">
        <f>VLOOKUP($A547,DRG!$A$8:$Z$771,9,FALSE)</f>
        <v>857</v>
      </c>
      <c r="D547" s="157">
        <f>VLOOKUP($A547,DRG!$A$8:$Z$771,10,FALSE)</f>
        <v>17463.8</v>
      </c>
      <c r="E547" s="157">
        <f>VLOOKUP($A547,DRG!$A$8:$Z$771,11,FALSE)</f>
        <v>10700.34</v>
      </c>
      <c r="F547" s="161">
        <f>VLOOKUP($A547,DRG!$A$8:$Z$771,12,FALSE)</f>
        <v>4.5599999999999996</v>
      </c>
      <c r="G547" s="218" t="str">
        <f>VLOOKUP($A547,DRG!$A$8:$Z$771,18,FALSE)</f>
        <v>A</v>
      </c>
      <c r="H547" s="274"/>
      <c r="I547" s="220" t="str">
        <f>VLOOKUP($A547,DRG!$A$8:$Z$771,20,FALSE)</f>
        <v>A</v>
      </c>
      <c r="J547" s="163">
        <f>VLOOKUP($A547,DRG!$A$8:$Z$771,21,FALSE)</f>
        <v>1.175</v>
      </c>
      <c r="K547" s="360">
        <f>VLOOKUP($A547,DRG!$A$8:$Z$771,22,FALSE)</f>
        <v>1.1584000000000001</v>
      </c>
      <c r="L547" s="135">
        <f t="shared" si="16"/>
        <v>-1.6599999999999948E-2</v>
      </c>
      <c r="M547" s="133">
        <f t="shared" si="17"/>
        <v>-1.412765957446804E-2</v>
      </c>
    </row>
    <row r="548" spans="1:13" x14ac:dyDescent="0.2">
      <c r="A548" s="122" t="s">
        <v>17</v>
      </c>
      <c r="B548" s="53" t="str">
        <f>VLOOKUP($A548,DRG!$A$8:$Z$771,2,FALSE)</f>
        <v>Other O.R. Proc of the Blood &amp; Blood Forming Organs W/O CC/MCC</v>
      </c>
      <c r="C548" s="158">
        <f>VLOOKUP($A548,DRG!$A$8:$Z$771,9,FALSE)</f>
        <v>12</v>
      </c>
      <c r="D548" s="156">
        <f>VLOOKUP($A548,DRG!$A$8:$Z$771,10,FALSE)</f>
        <v>17447.59</v>
      </c>
      <c r="E548" s="156">
        <f>VLOOKUP($A548,DRG!$A$8:$Z$771,11,FALSE)</f>
        <v>4960.63</v>
      </c>
      <c r="F548" s="160">
        <f>VLOOKUP($A548,DRG!$A$8:$Z$771,12,FALSE)</f>
        <v>1.42</v>
      </c>
      <c r="G548" s="217" t="str">
        <f>VLOOKUP($A548,DRG!$A$8:$Z$771,18,FALSE)</f>
        <v>A</v>
      </c>
      <c r="H548" s="274"/>
      <c r="I548" s="219" t="str">
        <f>VLOOKUP($A548,DRG!$A$8:$Z$771,20,FALSE)</f>
        <v>M</v>
      </c>
      <c r="J548" s="162">
        <f>VLOOKUP($A548,DRG!$A$8:$Z$771,21,FALSE)</f>
        <v>1.9068000000000001</v>
      </c>
      <c r="K548" s="359">
        <f>VLOOKUP($A548,DRG!$A$8:$Z$771,22,FALSE)</f>
        <v>1.1575</v>
      </c>
      <c r="L548" s="134">
        <f t="shared" si="16"/>
        <v>-0.74930000000000008</v>
      </c>
      <c r="M548" s="132">
        <f t="shared" si="17"/>
        <v>-0.3929620306272289</v>
      </c>
    </row>
    <row r="549" spans="1:13" x14ac:dyDescent="0.2">
      <c r="A549" s="122" t="s">
        <v>854</v>
      </c>
      <c r="B549" s="53" t="str">
        <f>VLOOKUP($A549,DRG!$A$8:$Z$771,2,FALSE)</f>
        <v>Respiratory Infections &amp; Inflammations W/O CC/MCC</v>
      </c>
      <c r="C549" s="158">
        <f>VLOOKUP($A549,DRG!$A$8:$Z$771,9,FALSE)</f>
        <v>43</v>
      </c>
      <c r="D549" s="156">
        <f>VLOOKUP($A549,DRG!$A$8:$Z$771,10,FALSE)</f>
        <v>17440.240000000002</v>
      </c>
      <c r="E549" s="156">
        <f>VLOOKUP($A549,DRG!$A$8:$Z$771,11,FALSE)</f>
        <v>13310.55</v>
      </c>
      <c r="F549" s="160">
        <f>VLOOKUP($A549,DRG!$A$8:$Z$771,12,FALSE)</f>
        <v>5.4</v>
      </c>
      <c r="G549" s="217" t="str">
        <f>VLOOKUP($A549,DRG!$A$8:$Z$771,18,FALSE)</f>
        <v>A</v>
      </c>
      <c r="H549" s="274"/>
      <c r="I549" s="219" t="str">
        <f>VLOOKUP($A549,DRG!$A$8:$Z$771,20,FALSE)</f>
        <v>A</v>
      </c>
      <c r="J549" s="162">
        <f>VLOOKUP($A549,DRG!$A$8:$Z$771,21,FALSE)</f>
        <v>1.0331999999999999</v>
      </c>
      <c r="K549" s="359">
        <f>VLOOKUP($A549,DRG!$A$8:$Z$771,22,FALSE)</f>
        <v>1.157</v>
      </c>
      <c r="L549" s="134">
        <f t="shared" si="16"/>
        <v>0.12380000000000013</v>
      </c>
      <c r="M549" s="132">
        <f t="shared" si="17"/>
        <v>0.11982191250483948</v>
      </c>
    </row>
    <row r="550" spans="1:13" x14ac:dyDescent="0.2">
      <c r="A550" s="122" t="s">
        <v>1122</v>
      </c>
      <c r="B550" s="53" t="str">
        <f>VLOOKUP($A550,DRG!$A$8:$Z$771,2,FALSE)</f>
        <v>Inguinal &amp; Femoral Hernia Procedures W/O CC/MCC</v>
      </c>
      <c r="C550" s="158">
        <f>VLOOKUP($A550,DRG!$A$8:$Z$771,9,FALSE)</f>
        <v>15</v>
      </c>
      <c r="D550" s="156">
        <f>VLOOKUP($A550,DRG!$A$8:$Z$771,10,FALSE)</f>
        <v>17403.689999999999</v>
      </c>
      <c r="E550" s="156">
        <f>VLOOKUP($A550,DRG!$A$8:$Z$771,11,FALSE)</f>
        <v>7318.65</v>
      </c>
      <c r="F550" s="160">
        <f>VLOOKUP($A550,DRG!$A$8:$Z$771,12,FALSE)</f>
        <v>2.0699999999999998</v>
      </c>
      <c r="G550" s="217" t="str">
        <f>VLOOKUP($A550,DRG!$A$8:$Z$771,18,FALSE)</f>
        <v>A</v>
      </c>
      <c r="H550" s="274"/>
      <c r="I550" s="219" t="str">
        <f>VLOOKUP($A550,DRG!$A$8:$Z$771,20,FALSE)</f>
        <v>A</v>
      </c>
      <c r="J550" s="162">
        <f>VLOOKUP($A550,DRG!$A$8:$Z$771,21,FALSE)</f>
        <v>0.78439999999999999</v>
      </c>
      <c r="K550" s="359">
        <f>VLOOKUP($A550,DRG!$A$8:$Z$771,22,FALSE)</f>
        <v>1.1543000000000001</v>
      </c>
      <c r="L550" s="134">
        <f t="shared" si="16"/>
        <v>0.36990000000000012</v>
      </c>
      <c r="M550" s="132">
        <f t="shared" si="17"/>
        <v>0.47157062723100474</v>
      </c>
    </row>
    <row r="551" spans="1:13" x14ac:dyDescent="0.2">
      <c r="A551" s="122" t="s">
        <v>1340</v>
      </c>
      <c r="B551" s="53" t="str">
        <f>VLOOKUP($A551,DRG!$A$8:$Z$771,2,FALSE)</f>
        <v>HIV W or W/O Other Related Condition</v>
      </c>
      <c r="C551" s="158">
        <f>VLOOKUP($A551,DRG!$A$8:$Z$771,9,FALSE)</f>
        <v>17</v>
      </c>
      <c r="D551" s="156">
        <f>VLOOKUP($A551,DRG!$A$8:$Z$771,10,FALSE)</f>
        <v>17368.3</v>
      </c>
      <c r="E551" s="156">
        <f>VLOOKUP($A551,DRG!$A$8:$Z$771,11,FALSE)</f>
        <v>13216.58</v>
      </c>
      <c r="F551" s="160">
        <f>VLOOKUP($A551,DRG!$A$8:$Z$771,12,FALSE)</f>
        <v>3.88</v>
      </c>
      <c r="G551" s="217" t="str">
        <f>VLOOKUP($A551,DRG!$A$8:$Z$771,18,FALSE)</f>
        <v>A</v>
      </c>
      <c r="H551" s="274"/>
      <c r="I551" s="219" t="str">
        <f>VLOOKUP($A551,DRG!$A$8:$Z$771,20,FALSE)</f>
        <v>A</v>
      </c>
      <c r="J551" s="162">
        <f>VLOOKUP($A551,DRG!$A$8:$Z$771,21,FALSE)</f>
        <v>1.3055000000000001</v>
      </c>
      <c r="K551" s="359">
        <f>VLOOKUP($A551,DRG!$A$8:$Z$771,22,FALSE)</f>
        <v>1.1520999999999999</v>
      </c>
      <c r="L551" s="134">
        <f t="shared" si="16"/>
        <v>-0.1534000000000002</v>
      </c>
      <c r="M551" s="132">
        <f t="shared" si="17"/>
        <v>-0.11750287246265813</v>
      </c>
    </row>
    <row r="552" spans="1:13" x14ac:dyDescent="0.2">
      <c r="A552" s="123" t="s">
        <v>1004</v>
      </c>
      <c r="B552" s="124" t="str">
        <f>VLOOKUP($A552,DRG!$A$8:$Z$771,2,FALSE)</f>
        <v>Acute Myocardial Infarction, Discharged Alive W/O CC/MCC</v>
      </c>
      <c r="C552" s="159">
        <f>VLOOKUP($A552,DRG!$A$8:$Z$771,9,FALSE)</f>
        <v>189</v>
      </c>
      <c r="D552" s="157">
        <f>VLOOKUP($A552,DRG!$A$8:$Z$771,10,FALSE)</f>
        <v>17322.86</v>
      </c>
      <c r="E552" s="157">
        <f>VLOOKUP($A552,DRG!$A$8:$Z$771,11,FALSE)</f>
        <v>7679.54</v>
      </c>
      <c r="F552" s="161">
        <f>VLOOKUP($A552,DRG!$A$8:$Z$771,12,FALSE)</f>
        <v>2.66</v>
      </c>
      <c r="G552" s="218" t="str">
        <f>VLOOKUP($A552,DRG!$A$8:$Z$771,18,FALSE)</f>
        <v>A</v>
      </c>
      <c r="H552" s="274"/>
      <c r="I552" s="220" t="str">
        <f>VLOOKUP($A552,DRG!$A$8:$Z$771,20,FALSE)</f>
        <v>A</v>
      </c>
      <c r="J552" s="163">
        <f>VLOOKUP($A552,DRG!$A$8:$Z$771,21,FALSE)</f>
        <v>1.1969000000000001</v>
      </c>
      <c r="K552" s="360">
        <f>VLOOKUP($A552,DRG!$A$8:$Z$771,22,FALSE)</f>
        <v>1.149</v>
      </c>
      <c r="L552" s="135">
        <f t="shared" si="16"/>
        <v>-4.7900000000000054E-2</v>
      </c>
      <c r="M552" s="133">
        <f t="shared" si="17"/>
        <v>-4.0020051800484631E-2</v>
      </c>
    </row>
    <row r="553" spans="1:13" x14ac:dyDescent="0.2">
      <c r="A553" s="122" t="s">
        <v>526</v>
      </c>
      <c r="B553" s="53" t="str">
        <f>VLOOKUP($A553,DRG!$A$8:$Z$771,2,FALSE)</f>
        <v>Malignant Breast Disorders W/O CC/MCC</v>
      </c>
      <c r="C553" s="158">
        <f>VLOOKUP($A553,DRG!$A$8:$Z$771,9,FALSE)</f>
        <v>1</v>
      </c>
      <c r="D553" s="156">
        <f>VLOOKUP($A553,DRG!$A$8:$Z$771,10,FALSE)</f>
        <v>5508.35</v>
      </c>
      <c r="E553" s="156">
        <f>VLOOKUP($A553,DRG!$A$8:$Z$771,11,FALSE)</f>
        <v>0</v>
      </c>
      <c r="F553" s="160">
        <f>VLOOKUP($A553,DRG!$A$8:$Z$771,12,FALSE)</f>
        <v>3</v>
      </c>
      <c r="G553" s="217" t="str">
        <f>VLOOKUP($A553,DRG!$A$8:$Z$771,18,FALSE)</f>
        <v>M</v>
      </c>
      <c r="H553" s="274"/>
      <c r="I553" s="219" t="str">
        <f>VLOOKUP($A553,DRG!$A$8:$Z$771,20,FALSE)</f>
        <v>M</v>
      </c>
      <c r="J553" s="162">
        <f>VLOOKUP($A553,DRG!$A$8:$Z$771,21,FALSE)</f>
        <v>1.0934999999999999</v>
      </c>
      <c r="K553" s="359">
        <f>VLOOKUP($A553,DRG!$A$8:$Z$771,22,FALSE)</f>
        <v>1.1437999999999999</v>
      </c>
      <c r="L553" s="134">
        <f t="shared" si="16"/>
        <v>5.0300000000000011E-2</v>
      </c>
      <c r="M553" s="132">
        <f t="shared" si="17"/>
        <v>4.5999085505258358E-2</v>
      </c>
    </row>
    <row r="554" spans="1:13" x14ac:dyDescent="0.2">
      <c r="A554" s="214" t="s">
        <v>642</v>
      </c>
      <c r="B554" s="53" t="str">
        <f>VLOOKUP($A554,DRG!$A$8:$Z$771,2,FALSE)</f>
        <v>Transurethral Prostatectomy W CC/MCC</v>
      </c>
      <c r="C554" s="158">
        <f>VLOOKUP($A554,DRG!$A$8:$Z$771,9,FALSE)</f>
        <v>10</v>
      </c>
      <c r="D554" s="156">
        <f>VLOOKUP($A554,DRG!$A$8:$Z$771,10,FALSE)</f>
        <v>17199.27</v>
      </c>
      <c r="E554" s="156">
        <f>VLOOKUP($A554,DRG!$A$8:$Z$771,11,FALSE)</f>
        <v>11523.1</v>
      </c>
      <c r="F554" s="160">
        <f>VLOOKUP($A554,DRG!$A$8:$Z$771,12,FALSE)</f>
        <v>3.3</v>
      </c>
      <c r="G554" s="217" t="str">
        <f>VLOOKUP($A554,DRG!$A$8:$Z$771,18,FALSE)</f>
        <v>A</v>
      </c>
      <c r="H554" s="274"/>
      <c r="I554" s="219" t="str">
        <f>VLOOKUP($A554,DRG!$A$8:$Z$771,20,FALSE)</f>
        <v>A</v>
      </c>
      <c r="J554" s="162">
        <f>VLOOKUP($A554,DRG!$A$8:$Z$771,21,FALSE)</f>
        <v>1.1498999999999999</v>
      </c>
      <c r="K554" s="359">
        <f>VLOOKUP($A554,DRG!$A$8:$Z$771,22,FALSE)</f>
        <v>1.141</v>
      </c>
      <c r="L554" s="134">
        <f t="shared" si="16"/>
        <v>-8.899999999999908E-3</v>
      </c>
      <c r="M554" s="132">
        <f t="shared" si="17"/>
        <v>-7.7398034611704568E-3</v>
      </c>
    </row>
    <row r="555" spans="1:13" x14ac:dyDescent="0.2">
      <c r="A555" s="122" t="s">
        <v>192</v>
      </c>
      <c r="B555" s="53" t="str">
        <f>VLOOKUP($A555,DRG!$A$8:$Z$771,2,FALSE)</f>
        <v>Other Digestive System Diagnoses W CC</v>
      </c>
      <c r="C555" s="158">
        <f>VLOOKUP($A555,DRG!$A$8:$Z$771,9,FALSE)</f>
        <v>199</v>
      </c>
      <c r="D555" s="156">
        <f>VLOOKUP($A555,DRG!$A$8:$Z$771,10,FALSE)</f>
        <v>17179.62</v>
      </c>
      <c r="E555" s="156">
        <f>VLOOKUP($A555,DRG!$A$8:$Z$771,11,FALSE)</f>
        <v>10057.11</v>
      </c>
      <c r="F555" s="160">
        <f>VLOOKUP($A555,DRG!$A$8:$Z$771,12,FALSE)</f>
        <v>4.54</v>
      </c>
      <c r="G555" s="217" t="str">
        <f>VLOOKUP($A555,DRG!$A$8:$Z$771,18,FALSE)</f>
        <v>A</v>
      </c>
      <c r="H555" s="274"/>
      <c r="I555" s="219" t="str">
        <f>VLOOKUP($A555,DRG!$A$8:$Z$771,20,FALSE)</f>
        <v>A</v>
      </c>
      <c r="J555" s="162">
        <f>VLOOKUP($A555,DRG!$A$8:$Z$771,21,FALSE)</f>
        <v>1.0682</v>
      </c>
      <c r="K555" s="359">
        <f>VLOOKUP($A555,DRG!$A$8:$Z$771,22,FALSE)</f>
        <v>1.1397999999999999</v>
      </c>
      <c r="L555" s="134">
        <f t="shared" si="16"/>
        <v>7.1599999999999886E-2</v>
      </c>
      <c r="M555" s="132">
        <f t="shared" si="17"/>
        <v>6.7028646320913571E-2</v>
      </c>
    </row>
    <row r="556" spans="1:13" x14ac:dyDescent="0.2">
      <c r="A556" s="122" t="s">
        <v>1048</v>
      </c>
      <c r="B556" s="53" t="str">
        <f>VLOOKUP($A556,DRG!$A$8:$Z$771,2,FALSE)</f>
        <v>Hypertension W MCC</v>
      </c>
      <c r="C556" s="158">
        <f>VLOOKUP($A556,DRG!$A$8:$Z$771,9,FALSE)</f>
        <v>18</v>
      </c>
      <c r="D556" s="156">
        <f>VLOOKUP($A556,DRG!$A$8:$Z$771,10,FALSE)</f>
        <v>17163.23</v>
      </c>
      <c r="E556" s="156">
        <f>VLOOKUP($A556,DRG!$A$8:$Z$771,11,FALSE)</f>
        <v>7097.34</v>
      </c>
      <c r="F556" s="160">
        <f>VLOOKUP($A556,DRG!$A$8:$Z$771,12,FALSE)</f>
        <v>3.61</v>
      </c>
      <c r="G556" s="217" t="str">
        <f>VLOOKUP($A556,DRG!$A$8:$Z$771,18,FALSE)</f>
        <v>A</v>
      </c>
      <c r="H556" s="274"/>
      <c r="I556" s="219" t="str">
        <f>VLOOKUP($A556,DRG!$A$8:$Z$771,20,FALSE)</f>
        <v>A</v>
      </c>
      <c r="J556" s="162">
        <f>VLOOKUP($A556,DRG!$A$8:$Z$771,21,FALSE)</f>
        <v>0.97289999999999999</v>
      </c>
      <c r="K556" s="359">
        <f>VLOOKUP($A556,DRG!$A$8:$Z$771,22,FALSE)</f>
        <v>1.1385000000000001</v>
      </c>
      <c r="L556" s="134">
        <f t="shared" si="16"/>
        <v>0.16560000000000008</v>
      </c>
      <c r="M556" s="132">
        <f t="shared" si="17"/>
        <v>0.17021276595744689</v>
      </c>
    </row>
    <row r="557" spans="1:13" x14ac:dyDescent="0.2">
      <c r="A557" s="123" t="s">
        <v>163</v>
      </c>
      <c r="B557" s="124" t="str">
        <f>VLOOKUP($A557,DRG!$A$8:$Z$771,2,FALSE)</f>
        <v>Complicated Peptic Ulcer W CC</v>
      </c>
      <c r="C557" s="159">
        <f>VLOOKUP($A557,DRG!$A$8:$Z$771,9,FALSE)</f>
        <v>32</v>
      </c>
      <c r="D557" s="157">
        <f>VLOOKUP($A557,DRG!$A$8:$Z$771,10,FALSE)</f>
        <v>17086.47</v>
      </c>
      <c r="E557" s="157">
        <f>VLOOKUP($A557,DRG!$A$8:$Z$771,11,FALSE)</f>
        <v>8839.9599999999991</v>
      </c>
      <c r="F557" s="161">
        <f>VLOOKUP($A557,DRG!$A$8:$Z$771,12,FALSE)</f>
        <v>3.94</v>
      </c>
      <c r="G557" s="218" t="str">
        <f>VLOOKUP($A557,DRG!$A$8:$Z$771,18,FALSE)</f>
        <v>A</v>
      </c>
      <c r="H557" s="274"/>
      <c r="I557" s="220" t="str">
        <f>VLOOKUP($A557,DRG!$A$8:$Z$771,20,FALSE)</f>
        <v>A</v>
      </c>
      <c r="J557" s="163">
        <f>VLOOKUP($A557,DRG!$A$8:$Z$771,21,FALSE)</f>
        <v>1.1317999999999999</v>
      </c>
      <c r="K557" s="360">
        <f>VLOOKUP($A557,DRG!$A$8:$Z$771,22,FALSE)</f>
        <v>1.1335</v>
      </c>
      <c r="L557" s="135">
        <f t="shared" si="16"/>
        <v>1.7000000000000348E-3</v>
      </c>
      <c r="M557" s="133">
        <f t="shared" si="17"/>
        <v>1.5020321611592463E-3</v>
      </c>
    </row>
    <row r="558" spans="1:13" x14ac:dyDescent="0.2">
      <c r="A558" s="122" t="s">
        <v>888</v>
      </c>
      <c r="B558" s="53" t="str">
        <f>VLOOKUP($A558,DRG!$A$8:$Z$771,2,FALSE)</f>
        <v>Interstitial Lung Disease W MCC</v>
      </c>
      <c r="C558" s="158">
        <f>VLOOKUP($A558,DRG!$A$8:$Z$771,9,FALSE)</f>
        <v>13</v>
      </c>
      <c r="D558" s="156">
        <f>VLOOKUP($A558,DRG!$A$8:$Z$771,10,FALSE)</f>
        <v>16969.560000000001</v>
      </c>
      <c r="E558" s="156">
        <f>VLOOKUP($A558,DRG!$A$8:$Z$771,11,FALSE)</f>
        <v>6994.32</v>
      </c>
      <c r="F558" s="160">
        <f>VLOOKUP($A558,DRG!$A$8:$Z$771,12,FALSE)</f>
        <v>4.54</v>
      </c>
      <c r="G558" s="217" t="str">
        <f>VLOOKUP($A558,DRG!$A$8:$Z$771,18,FALSE)</f>
        <v>A</v>
      </c>
      <c r="H558" s="274"/>
      <c r="I558" s="219" t="str">
        <f>VLOOKUP($A558,DRG!$A$8:$Z$771,20,FALSE)</f>
        <v>A</v>
      </c>
      <c r="J558" s="162">
        <f>VLOOKUP($A558,DRG!$A$8:$Z$771,21,FALSE)</f>
        <v>1.5075000000000001</v>
      </c>
      <c r="K558" s="359">
        <f>VLOOKUP($A558,DRG!$A$8:$Z$771,22,FALSE)</f>
        <v>1.1257999999999999</v>
      </c>
      <c r="L558" s="134">
        <f t="shared" si="16"/>
        <v>-0.38170000000000015</v>
      </c>
      <c r="M558" s="132">
        <f t="shared" si="17"/>
        <v>-0.25320066334991714</v>
      </c>
    </row>
    <row r="559" spans="1:13" x14ac:dyDescent="0.2">
      <c r="A559" s="122" t="s">
        <v>1436</v>
      </c>
      <c r="B559" s="53" t="str">
        <f>VLOOKUP($A559,DRG!$A$8:$Z$771,2,FALSE)</f>
        <v>Medical Back Problems W MCC</v>
      </c>
      <c r="C559" s="158">
        <f>VLOOKUP($A559,DRG!$A$8:$Z$771,9,FALSE)</f>
        <v>20</v>
      </c>
      <c r="D559" s="156">
        <f>VLOOKUP($A559,DRG!$A$8:$Z$771,10,FALSE)</f>
        <v>16965.7</v>
      </c>
      <c r="E559" s="156">
        <f>VLOOKUP($A559,DRG!$A$8:$Z$771,11,FALSE)</f>
        <v>11104.42</v>
      </c>
      <c r="F559" s="160">
        <f>VLOOKUP($A559,DRG!$A$8:$Z$771,12,FALSE)</f>
        <v>3.6</v>
      </c>
      <c r="G559" s="217" t="str">
        <f>VLOOKUP($A559,DRG!$A$8:$Z$771,18,FALSE)</f>
        <v>A</v>
      </c>
      <c r="H559" s="274"/>
      <c r="I559" s="219" t="str">
        <f>VLOOKUP($A559,DRG!$A$8:$Z$771,20,FALSE)</f>
        <v>A</v>
      </c>
      <c r="J559" s="162">
        <f>VLOOKUP($A559,DRG!$A$8:$Z$771,21,FALSE)</f>
        <v>1.8986000000000001</v>
      </c>
      <c r="K559" s="359">
        <f>VLOOKUP($A559,DRG!$A$8:$Z$771,22,FALSE)</f>
        <v>1.1254999999999999</v>
      </c>
      <c r="L559" s="134">
        <f t="shared" si="16"/>
        <v>-0.77310000000000012</v>
      </c>
      <c r="M559" s="132">
        <f t="shared" si="17"/>
        <v>-0.40719477509744029</v>
      </c>
    </row>
    <row r="560" spans="1:13" x14ac:dyDescent="0.2">
      <c r="A560" s="122" t="s">
        <v>476</v>
      </c>
      <c r="B560" s="53" t="str">
        <f>VLOOKUP($A560,DRG!$A$8:$Z$771,2,FALSE)</f>
        <v>Nonspecific CVA &amp; Precerebral Occlusion W/O Infarct W/O MCC</v>
      </c>
      <c r="C560" s="158">
        <f>VLOOKUP($A560,DRG!$A$8:$Z$771,9,FALSE)</f>
        <v>28</v>
      </c>
      <c r="D560" s="156">
        <f>VLOOKUP($A560,DRG!$A$8:$Z$771,10,FALSE)</f>
        <v>16929.48</v>
      </c>
      <c r="E560" s="156">
        <f>VLOOKUP($A560,DRG!$A$8:$Z$771,11,FALSE)</f>
        <v>9671.39</v>
      </c>
      <c r="F560" s="160">
        <f>VLOOKUP($A560,DRG!$A$8:$Z$771,12,FALSE)</f>
        <v>2.86</v>
      </c>
      <c r="G560" s="217" t="str">
        <f>VLOOKUP($A560,DRG!$A$8:$Z$771,18,FALSE)</f>
        <v>A</v>
      </c>
      <c r="H560" s="274"/>
      <c r="I560" s="219" t="str">
        <f>VLOOKUP($A560,DRG!$A$8:$Z$771,20,FALSE)</f>
        <v>A</v>
      </c>
      <c r="J560" s="162">
        <f>VLOOKUP($A560,DRG!$A$8:$Z$771,21,FALSE)</f>
        <v>1.2292000000000001</v>
      </c>
      <c r="K560" s="359">
        <f>VLOOKUP($A560,DRG!$A$8:$Z$771,22,FALSE)</f>
        <v>1.123</v>
      </c>
      <c r="L560" s="134">
        <f t="shared" si="16"/>
        <v>-0.10620000000000007</v>
      </c>
      <c r="M560" s="132">
        <f t="shared" si="17"/>
        <v>-8.639765701269124E-2</v>
      </c>
    </row>
    <row r="561" spans="1:13" x14ac:dyDescent="0.2">
      <c r="A561" s="122" t="s">
        <v>293</v>
      </c>
      <c r="B561" s="53" t="str">
        <f>VLOOKUP($A561,DRG!$A$8:$Z$771,2,FALSE)</f>
        <v>Disorders of the Biliary Tract W CC</v>
      </c>
      <c r="C561" s="158">
        <f>VLOOKUP($A561,DRG!$A$8:$Z$771,9,FALSE)</f>
        <v>92</v>
      </c>
      <c r="D561" s="156">
        <f>VLOOKUP($A561,DRG!$A$8:$Z$771,10,FALSE)</f>
        <v>16904.43</v>
      </c>
      <c r="E561" s="156">
        <f>VLOOKUP($A561,DRG!$A$8:$Z$771,11,FALSE)</f>
        <v>7792.72</v>
      </c>
      <c r="F561" s="160">
        <f>VLOOKUP($A561,DRG!$A$8:$Z$771,12,FALSE)</f>
        <v>3.72</v>
      </c>
      <c r="G561" s="217" t="str">
        <f>VLOOKUP($A561,DRG!$A$8:$Z$771,18,FALSE)</f>
        <v>A</v>
      </c>
      <c r="H561" s="274"/>
      <c r="I561" s="219" t="str">
        <f>VLOOKUP($A561,DRG!$A$8:$Z$771,20,FALSE)</f>
        <v>A</v>
      </c>
      <c r="J561" s="162">
        <f>VLOOKUP($A561,DRG!$A$8:$Z$771,21,FALSE)</f>
        <v>1.0658000000000001</v>
      </c>
      <c r="K561" s="359">
        <f>VLOOKUP($A561,DRG!$A$8:$Z$771,22,FALSE)</f>
        <v>1.1213</v>
      </c>
      <c r="L561" s="134">
        <f t="shared" si="16"/>
        <v>5.5499999999999883E-2</v>
      </c>
      <c r="M561" s="132">
        <f t="shared" si="17"/>
        <v>5.2073559767310824E-2</v>
      </c>
    </row>
    <row r="562" spans="1:13" x14ac:dyDescent="0.2">
      <c r="A562" s="213" t="s">
        <v>1222</v>
      </c>
      <c r="B562" s="124" t="str">
        <f>VLOOKUP($A562,DRG!$A$8:$Z$771,2,FALSE)</f>
        <v>Major Hematol/Immun Diag Exc Sickle Cell Crisis &amp; Coagul W CC</v>
      </c>
      <c r="C562" s="159">
        <f>VLOOKUP($A562,DRG!$A$8:$Z$771,9,FALSE)</f>
        <v>181</v>
      </c>
      <c r="D562" s="157">
        <f>VLOOKUP($A562,DRG!$A$8:$Z$771,10,FALSE)</f>
        <v>16980.490000000002</v>
      </c>
      <c r="E562" s="157">
        <f>VLOOKUP($A562,DRG!$A$8:$Z$771,11,FALSE)</f>
        <v>12943.39</v>
      </c>
      <c r="F562" s="161">
        <f>VLOOKUP($A562,DRG!$A$8:$Z$771,12,FALSE)</f>
        <v>4.33</v>
      </c>
      <c r="G562" s="218" t="str">
        <f>VLOOKUP($A562,DRG!$A$8:$Z$771,18,FALSE)</f>
        <v>A</v>
      </c>
      <c r="H562" s="274"/>
      <c r="I562" s="220" t="str">
        <f>VLOOKUP($A562,DRG!$A$8:$Z$771,20,FALSE)</f>
        <v>A</v>
      </c>
      <c r="J562" s="163">
        <f>VLOOKUP($A562,DRG!$A$8:$Z$771,21,FALSE)</f>
        <v>1.1816</v>
      </c>
      <c r="K562" s="360">
        <f>VLOOKUP($A562,DRG!$A$8:$Z$771,22,FALSE)</f>
        <v>1.1202000000000001</v>
      </c>
      <c r="L562" s="135">
        <f t="shared" si="16"/>
        <v>-6.1399999999999899E-2</v>
      </c>
      <c r="M562" s="133">
        <f t="shared" si="17"/>
        <v>-5.1963439404197613E-2</v>
      </c>
    </row>
    <row r="563" spans="1:13" x14ac:dyDescent="0.2">
      <c r="A563" s="122" t="s">
        <v>1092</v>
      </c>
      <c r="B563" s="53" t="str">
        <f>VLOOKUP($A563,DRG!$A$8:$Z$771,2,FALSE)</f>
        <v>Kidney &amp; Urinary Tract Neoplasms W CC</v>
      </c>
      <c r="C563" s="158">
        <f>VLOOKUP($A563,DRG!$A$8:$Z$771,9,FALSE)</f>
        <v>10</v>
      </c>
      <c r="D563" s="156">
        <f>VLOOKUP($A563,DRG!$A$8:$Z$771,10,FALSE)</f>
        <v>16401.27</v>
      </c>
      <c r="E563" s="156">
        <f>VLOOKUP($A563,DRG!$A$8:$Z$771,11,FALSE)</f>
        <v>4997.28</v>
      </c>
      <c r="F563" s="160">
        <f>VLOOKUP($A563,DRG!$A$8:$Z$771,12,FALSE)</f>
        <v>3.5</v>
      </c>
      <c r="G563" s="217" t="str">
        <f>VLOOKUP($A563,DRG!$A$8:$Z$771,18,FALSE)</f>
        <v>AO</v>
      </c>
      <c r="H563" s="274"/>
      <c r="I563" s="219" t="str">
        <f>VLOOKUP($A563,DRG!$A$8:$Z$771,20,FALSE)</f>
        <v>A</v>
      </c>
      <c r="J563" s="162">
        <f>VLOOKUP($A563,DRG!$A$8:$Z$771,21,FALSE)</f>
        <v>1.2423</v>
      </c>
      <c r="K563" s="359">
        <f>VLOOKUP($A563,DRG!$A$8:$Z$771,22,FALSE)</f>
        <v>1.1154999999999999</v>
      </c>
      <c r="L563" s="134">
        <f t="shared" si="16"/>
        <v>-0.12680000000000002</v>
      </c>
      <c r="M563" s="132">
        <f t="shared" si="17"/>
        <v>-0.10206874345971184</v>
      </c>
    </row>
    <row r="564" spans="1:13" x14ac:dyDescent="0.2">
      <c r="A564" s="122" t="s">
        <v>1273</v>
      </c>
      <c r="B564" s="53" t="str">
        <f>VLOOKUP($A564,DRG!$A$8:$Z$771,2,FALSE)</f>
        <v>Septicemia or Severe Sepsis W/O MV &gt;96 Hours W/O MCC</v>
      </c>
      <c r="C564" s="158">
        <f>VLOOKUP($A564,DRG!$A$8:$Z$771,9,FALSE)</f>
        <v>806</v>
      </c>
      <c r="D564" s="156">
        <f>VLOOKUP($A564,DRG!$A$8:$Z$771,10,FALSE)</f>
        <v>16811.990000000002</v>
      </c>
      <c r="E564" s="156">
        <f>VLOOKUP($A564,DRG!$A$8:$Z$771,11,FALSE)</f>
        <v>10516.24</v>
      </c>
      <c r="F564" s="160">
        <f>VLOOKUP($A564,DRG!$A$8:$Z$771,12,FALSE)</f>
        <v>4.3899999999999997</v>
      </c>
      <c r="G564" s="217" t="str">
        <f>VLOOKUP($A564,DRG!$A$8:$Z$771,18,FALSE)</f>
        <v>A</v>
      </c>
      <c r="H564" s="274"/>
      <c r="I564" s="219" t="str">
        <f>VLOOKUP($A564,DRG!$A$8:$Z$771,20,FALSE)</f>
        <v>A</v>
      </c>
      <c r="J564" s="162">
        <f>VLOOKUP($A564,DRG!$A$8:$Z$771,21,FALSE)</f>
        <v>1.1318999999999999</v>
      </c>
      <c r="K564" s="359">
        <f>VLOOKUP($A564,DRG!$A$8:$Z$771,22,FALSE)</f>
        <v>1.1153</v>
      </c>
      <c r="L564" s="134">
        <f t="shared" si="16"/>
        <v>-1.6599999999999948E-2</v>
      </c>
      <c r="M564" s="132">
        <f t="shared" si="17"/>
        <v>-1.4665606502341151E-2</v>
      </c>
    </row>
    <row r="565" spans="1:13" x14ac:dyDescent="0.2">
      <c r="A565" s="122" t="s">
        <v>896</v>
      </c>
      <c r="B565" s="53" t="str">
        <f>VLOOKUP($A565,DRG!$A$8:$Z$771,2,FALSE)</f>
        <v>Pneumothorax W CC</v>
      </c>
      <c r="C565" s="158">
        <f>VLOOKUP($A565,DRG!$A$8:$Z$771,9,FALSE)</f>
        <v>86</v>
      </c>
      <c r="D565" s="156">
        <f>VLOOKUP($A565,DRG!$A$8:$Z$771,10,FALSE)</f>
        <v>16726.64</v>
      </c>
      <c r="E565" s="156">
        <f>VLOOKUP($A565,DRG!$A$8:$Z$771,11,FALSE)</f>
        <v>7795.24</v>
      </c>
      <c r="F565" s="160">
        <f>VLOOKUP($A565,DRG!$A$8:$Z$771,12,FALSE)</f>
        <v>4.13</v>
      </c>
      <c r="G565" s="217" t="str">
        <f>VLOOKUP($A565,DRG!$A$8:$Z$771,18,FALSE)</f>
        <v>A</v>
      </c>
      <c r="H565" s="274"/>
      <c r="I565" s="219" t="str">
        <f>VLOOKUP($A565,DRG!$A$8:$Z$771,20,FALSE)</f>
        <v>A</v>
      </c>
      <c r="J565" s="162">
        <f>VLOOKUP($A565,DRG!$A$8:$Z$771,21,FALSE)</f>
        <v>1.1315</v>
      </c>
      <c r="K565" s="359">
        <f>VLOOKUP($A565,DRG!$A$8:$Z$771,22,FALSE)</f>
        <v>1.1094999999999999</v>
      </c>
      <c r="L565" s="134">
        <f t="shared" si="16"/>
        <v>-2.200000000000002E-2</v>
      </c>
      <c r="M565" s="132">
        <f t="shared" si="17"/>
        <v>-1.9443216968625738E-2</v>
      </c>
    </row>
    <row r="566" spans="1:13" x14ac:dyDescent="0.2">
      <c r="A566" s="122" t="s">
        <v>1269</v>
      </c>
      <c r="B566" s="53" t="str">
        <f>VLOOKUP($A566,DRG!$A$8:$Z$771,2,FALSE)</f>
        <v>Other Infectious &amp; Parasitic Diseases Diagnoses W CC</v>
      </c>
      <c r="C566" s="158">
        <f>VLOOKUP($A566,DRG!$A$8:$Z$771,9,FALSE)</f>
        <v>11</v>
      </c>
      <c r="D566" s="156">
        <f>VLOOKUP($A566,DRG!$A$8:$Z$771,10,FALSE)</f>
        <v>13762.65</v>
      </c>
      <c r="E566" s="156">
        <f>VLOOKUP($A566,DRG!$A$8:$Z$771,11,FALSE)</f>
        <v>9136.33</v>
      </c>
      <c r="F566" s="160">
        <f>VLOOKUP($A566,DRG!$A$8:$Z$771,12,FALSE)</f>
        <v>4.09</v>
      </c>
      <c r="G566" s="217" t="str">
        <f>VLOOKUP($A566,DRG!$A$8:$Z$771,18,FALSE)</f>
        <v>AP</v>
      </c>
      <c r="H566" s="274"/>
      <c r="I566" s="219" t="str">
        <f>VLOOKUP($A566,DRG!$A$8:$Z$771,20,FALSE)</f>
        <v>AP</v>
      </c>
      <c r="J566" s="162">
        <f>VLOOKUP($A566,DRG!$A$8:$Z$771,21,FALSE)</f>
        <v>1.0436000000000001</v>
      </c>
      <c r="K566" s="359">
        <f>VLOOKUP($A566,DRG!$A$8:$Z$771,22,FALSE)</f>
        <v>1.1080000000000001</v>
      </c>
      <c r="L566" s="134">
        <f t="shared" si="16"/>
        <v>6.4400000000000013E-2</v>
      </c>
      <c r="M566" s="132">
        <f t="shared" si="17"/>
        <v>6.1709467228823311E-2</v>
      </c>
    </row>
    <row r="567" spans="1:13" x14ac:dyDescent="0.2">
      <c r="A567" s="123" t="s">
        <v>1174</v>
      </c>
      <c r="B567" s="124" t="str">
        <f>VLOOKUP($A567,DRG!$A$8:$Z$771,2,FALSE)</f>
        <v>G.I. Hemorrhage W CC</v>
      </c>
      <c r="C567" s="159">
        <f>VLOOKUP($A567,DRG!$A$8:$Z$771,9,FALSE)</f>
        <v>415</v>
      </c>
      <c r="D567" s="157">
        <f>VLOOKUP($A567,DRG!$A$8:$Z$771,10,FALSE)</f>
        <v>16564.52</v>
      </c>
      <c r="E567" s="157">
        <f>VLOOKUP($A567,DRG!$A$8:$Z$771,11,FALSE)</f>
        <v>7860.55</v>
      </c>
      <c r="F567" s="161">
        <f>VLOOKUP($A567,DRG!$A$8:$Z$771,12,FALSE)</f>
        <v>3.51</v>
      </c>
      <c r="G567" s="218" t="str">
        <f>VLOOKUP($A567,DRG!$A$8:$Z$771,18,FALSE)</f>
        <v>A</v>
      </c>
      <c r="H567" s="274"/>
      <c r="I567" s="220" t="str">
        <f>VLOOKUP($A567,DRG!$A$8:$Z$771,20,FALSE)</f>
        <v>A</v>
      </c>
      <c r="J567" s="163">
        <f>VLOOKUP($A567,DRG!$A$8:$Z$771,21,FALSE)</f>
        <v>1.0909</v>
      </c>
      <c r="K567" s="360">
        <f>VLOOKUP($A567,DRG!$A$8:$Z$771,22,FALSE)</f>
        <v>1.0989</v>
      </c>
      <c r="L567" s="135">
        <f t="shared" si="16"/>
        <v>8.0000000000000071E-3</v>
      </c>
      <c r="M567" s="133">
        <f t="shared" si="17"/>
        <v>7.3333944449537145E-3</v>
      </c>
    </row>
    <row r="568" spans="1:13" x14ac:dyDescent="0.2">
      <c r="A568" s="122" t="s">
        <v>1179</v>
      </c>
      <c r="B568" s="53" t="str">
        <f>VLOOKUP($A568,DRG!$A$8:$Z$771,2,FALSE)</f>
        <v>Uterine &amp; Adnexa Proc for Non-Malignancy W/O CC/MCC</v>
      </c>
      <c r="C568" s="158">
        <f>VLOOKUP($A568,DRG!$A$8:$Z$771,9,FALSE)</f>
        <v>489</v>
      </c>
      <c r="D568" s="156">
        <f>VLOOKUP($A568,DRG!$A$8:$Z$771,10,FALSE)</f>
        <v>16497.97</v>
      </c>
      <c r="E568" s="156">
        <f>VLOOKUP($A568,DRG!$A$8:$Z$771,11,FALSE)</f>
        <v>5612.28</v>
      </c>
      <c r="F568" s="160">
        <f>VLOOKUP($A568,DRG!$A$8:$Z$771,12,FALSE)</f>
        <v>2.36</v>
      </c>
      <c r="G568" s="217" t="str">
        <f>VLOOKUP($A568,DRG!$A$8:$Z$771,18,FALSE)</f>
        <v>A</v>
      </c>
      <c r="H568" s="274"/>
      <c r="I568" s="219" t="str">
        <f>VLOOKUP($A568,DRG!$A$8:$Z$771,20,FALSE)</f>
        <v>A</v>
      </c>
      <c r="J568" s="162">
        <f>VLOOKUP($A568,DRG!$A$8:$Z$771,21,FALSE)</f>
        <v>1.163</v>
      </c>
      <c r="K568" s="359">
        <f>VLOOKUP($A568,DRG!$A$8:$Z$771,22,FALSE)</f>
        <v>1.0945</v>
      </c>
      <c r="L568" s="134">
        <f t="shared" si="16"/>
        <v>-6.8500000000000005E-2</v>
      </c>
      <c r="M568" s="132">
        <f t="shared" si="17"/>
        <v>-5.8899398108340502E-2</v>
      </c>
    </row>
    <row r="569" spans="1:13" x14ac:dyDescent="0.2">
      <c r="A569" s="122" t="s">
        <v>450</v>
      </c>
      <c r="B569" s="53" t="str">
        <f>VLOOKUP($A569,DRG!$A$8:$Z$771,2,FALSE)</f>
        <v>Nervous System Neoplasms W/O MCC</v>
      </c>
      <c r="C569" s="158">
        <f>VLOOKUP($A569,DRG!$A$8:$Z$771,9,FALSE)</f>
        <v>57</v>
      </c>
      <c r="D569" s="156">
        <f>VLOOKUP($A569,DRG!$A$8:$Z$771,10,FALSE)</f>
        <v>16434.580000000002</v>
      </c>
      <c r="E569" s="156">
        <f>VLOOKUP($A569,DRG!$A$8:$Z$771,11,FALSE)</f>
        <v>11524.22</v>
      </c>
      <c r="F569" s="160">
        <f>VLOOKUP($A569,DRG!$A$8:$Z$771,12,FALSE)</f>
        <v>4.53</v>
      </c>
      <c r="G569" s="217" t="str">
        <f>VLOOKUP($A569,DRG!$A$8:$Z$771,18,FALSE)</f>
        <v>A</v>
      </c>
      <c r="H569" s="274"/>
      <c r="I569" s="219" t="str">
        <f>VLOOKUP($A569,DRG!$A$8:$Z$771,20,FALSE)</f>
        <v>A</v>
      </c>
      <c r="J569" s="162">
        <f>VLOOKUP($A569,DRG!$A$8:$Z$771,21,FALSE)</f>
        <v>1.0992999999999999</v>
      </c>
      <c r="K569" s="359">
        <f>VLOOKUP($A569,DRG!$A$8:$Z$771,22,FALSE)</f>
        <v>1.0901000000000001</v>
      </c>
      <c r="L569" s="134">
        <f t="shared" si="16"/>
        <v>-9.1999999999998749E-3</v>
      </c>
      <c r="M569" s="132">
        <f t="shared" si="17"/>
        <v>-8.3689620667696495E-3</v>
      </c>
    </row>
    <row r="570" spans="1:13" x14ac:dyDescent="0.2">
      <c r="A570" s="122" t="s">
        <v>848</v>
      </c>
      <c r="B570" s="53" t="str">
        <f>VLOOKUP($A570,DRG!$A$8:$Z$771,2,FALSE)</f>
        <v>Pulmonary Embolism W/O MCC</v>
      </c>
      <c r="C570" s="158">
        <f>VLOOKUP($A570,DRG!$A$8:$Z$771,9,FALSE)</f>
        <v>296</v>
      </c>
      <c r="D570" s="156">
        <f>VLOOKUP($A570,DRG!$A$8:$Z$771,10,FALSE)</f>
        <v>16426.48</v>
      </c>
      <c r="E570" s="156">
        <f>VLOOKUP($A570,DRG!$A$8:$Z$771,11,FALSE)</f>
        <v>7896.17</v>
      </c>
      <c r="F570" s="160">
        <f>VLOOKUP($A570,DRG!$A$8:$Z$771,12,FALSE)</f>
        <v>4.0999999999999996</v>
      </c>
      <c r="G570" s="217" t="str">
        <f>VLOOKUP($A570,DRG!$A$8:$Z$771,18,FALSE)</f>
        <v>A</v>
      </c>
      <c r="H570" s="274"/>
      <c r="I570" s="219" t="str">
        <f>VLOOKUP($A570,DRG!$A$8:$Z$771,20,FALSE)</f>
        <v>A</v>
      </c>
      <c r="J570" s="162">
        <f>VLOOKUP($A570,DRG!$A$8:$Z$771,21,FALSE)</f>
        <v>1.2082999999999999</v>
      </c>
      <c r="K570" s="359">
        <f>VLOOKUP($A570,DRG!$A$8:$Z$771,22,FALSE)</f>
        <v>1.0898000000000001</v>
      </c>
      <c r="L570" s="134">
        <f t="shared" si="16"/>
        <v>-0.11849999999999983</v>
      </c>
      <c r="M570" s="132">
        <f t="shared" si="17"/>
        <v>-9.8071670942646558E-2</v>
      </c>
    </row>
    <row r="571" spans="1:13" x14ac:dyDescent="0.2">
      <c r="A571" s="122" t="s">
        <v>1162</v>
      </c>
      <c r="B571" s="53" t="str">
        <f>VLOOKUP($A571,DRG!$A$8:$Z$771,2,FALSE)</f>
        <v>Major Gastrointestinal Disorders &amp; Peritoneal Infections W CC</v>
      </c>
      <c r="C571" s="158">
        <f>VLOOKUP($A571,DRG!$A$8:$Z$771,9,FALSE)</f>
        <v>161</v>
      </c>
      <c r="D571" s="156">
        <f>VLOOKUP($A571,DRG!$A$8:$Z$771,10,FALSE)</f>
        <v>16386.96</v>
      </c>
      <c r="E571" s="156">
        <f>VLOOKUP($A571,DRG!$A$8:$Z$771,11,FALSE)</f>
        <v>9130.59</v>
      </c>
      <c r="F571" s="160">
        <f>VLOOKUP($A571,DRG!$A$8:$Z$771,12,FALSE)</f>
        <v>5.17</v>
      </c>
      <c r="G571" s="217" t="str">
        <f>VLOOKUP($A571,DRG!$A$8:$Z$771,18,FALSE)</f>
        <v>A</v>
      </c>
      <c r="H571" s="274"/>
      <c r="I571" s="219" t="str">
        <f>VLOOKUP($A571,DRG!$A$8:$Z$771,20,FALSE)</f>
        <v>A</v>
      </c>
      <c r="J571" s="162">
        <f>VLOOKUP($A571,DRG!$A$8:$Z$771,21,FALSE)</f>
        <v>1.1003000000000001</v>
      </c>
      <c r="K571" s="359">
        <f>VLOOKUP($A571,DRG!$A$8:$Z$771,22,FALSE)</f>
        <v>1.0871</v>
      </c>
      <c r="L571" s="134">
        <f t="shared" si="16"/>
        <v>-1.3200000000000101E-2</v>
      </c>
      <c r="M571" s="132">
        <f t="shared" si="17"/>
        <v>-1.1996728165045987E-2</v>
      </c>
    </row>
    <row r="572" spans="1:13" x14ac:dyDescent="0.2">
      <c r="A572" s="123" t="s">
        <v>665</v>
      </c>
      <c r="B572" s="124" t="str">
        <f>VLOOKUP($A572,DRG!$A$8:$Z$771,2,FALSE)</f>
        <v>Aftercare, Musculoskeletal System &amp; Connective Tissue W/O CC/MCC</v>
      </c>
      <c r="C572" s="159">
        <f>VLOOKUP($A572,DRG!$A$8:$Z$771,9,FALSE)</f>
        <v>5</v>
      </c>
      <c r="D572" s="157">
        <f>VLOOKUP($A572,DRG!$A$8:$Z$771,10,FALSE)</f>
        <v>11861.71</v>
      </c>
      <c r="E572" s="157">
        <f>VLOOKUP($A572,DRG!$A$8:$Z$771,11,FALSE)</f>
        <v>5783.46</v>
      </c>
      <c r="F572" s="161">
        <f>VLOOKUP($A572,DRG!$A$8:$Z$771,12,FALSE)</f>
        <v>2.6</v>
      </c>
      <c r="G572" s="218" t="str">
        <f>VLOOKUP($A572,DRG!$A$8:$Z$771,18,FALSE)</f>
        <v>M</v>
      </c>
      <c r="H572" s="274"/>
      <c r="I572" s="220" t="str">
        <f>VLOOKUP($A572,DRG!$A$8:$Z$771,20,FALSE)</f>
        <v>MP</v>
      </c>
      <c r="J572" s="163">
        <f>VLOOKUP($A572,DRG!$A$8:$Z$771,21,FALSE)</f>
        <v>0.68759999999999999</v>
      </c>
      <c r="K572" s="360">
        <f>VLOOKUP($A572,DRG!$A$8:$Z$771,22,FALSE)</f>
        <v>1.0851999999999999</v>
      </c>
      <c r="L572" s="135">
        <f t="shared" si="16"/>
        <v>0.39759999999999995</v>
      </c>
      <c r="M572" s="133">
        <f t="shared" si="17"/>
        <v>0.5782431646305991</v>
      </c>
    </row>
    <row r="573" spans="1:13" x14ac:dyDescent="0.2">
      <c r="A573" s="122" t="s">
        <v>639</v>
      </c>
      <c r="B573" s="53" t="str">
        <f>VLOOKUP($A573,DRG!$A$8:$Z$771,2,FALSE)</f>
        <v>Penis Procedures W/O CC/MCC</v>
      </c>
      <c r="C573" s="158">
        <f>VLOOKUP($A573,DRG!$A$8:$Z$771,9,FALSE)</f>
        <v>10</v>
      </c>
      <c r="D573" s="156">
        <f>VLOOKUP($A573,DRG!$A$8:$Z$771,10,FALSE)</f>
        <v>16234.32</v>
      </c>
      <c r="E573" s="156">
        <f>VLOOKUP($A573,DRG!$A$8:$Z$771,11,FALSE)</f>
        <v>6862.67</v>
      </c>
      <c r="F573" s="160">
        <f>VLOOKUP($A573,DRG!$A$8:$Z$771,12,FALSE)</f>
        <v>2.7</v>
      </c>
      <c r="G573" s="217" t="str">
        <f>VLOOKUP($A573,DRG!$A$8:$Z$771,18,FALSE)</f>
        <v>A</v>
      </c>
      <c r="H573" s="274"/>
      <c r="I573" s="219" t="str">
        <f>VLOOKUP($A573,DRG!$A$8:$Z$771,20,FALSE)</f>
        <v>M</v>
      </c>
      <c r="J573" s="162">
        <f>VLOOKUP($A573,DRG!$A$8:$Z$771,21,FALSE)</f>
        <v>2.0131000000000001</v>
      </c>
      <c r="K573" s="359">
        <f>VLOOKUP($A573,DRG!$A$8:$Z$771,22,FALSE)</f>
        <v>1.0769</v>
      </c>
      <c r="L573" s="134">
        <f t="shared" si="16"/>
        <v>-0.93620000000000014</v>
      </c>
      <c r="M573" s="132">
        <f t="shared" si="17"/>
        <v>-0.46505389697481503</v>
      </c>
    </row>
    <row r="574" spans="1:13" x14ac:dyDescent="0.2">
      <c r="A574" s="122" t="s">
        <v>1339</v>
      </c>
      <c r="B574" s="53" t="str">
        <f>VLOOKUP($A574,DRG!$A$8:$Z$771,2,FALSE)</f>
        <v>HIV W Major Related Condition W/O CC/MCC</v>
      </c>
      <c r="C574" s="158">
        <f>VLOOKUP($A574,DRG!$A$8:$Z$771,9,FALSE)</f>
        <v>10</v>
      </c>
      <c r="D574" s="156">
        <f>VLOOKUP($A574,DRG!$A$8:$Z$771,10,FALSE)</f>
        <v>16103.93</v>
      </c>
      <c r="E574" s="156">
        <f>VLOOKUP($A574,DRG!$A$8:$Z$771,11,FALSE)</f>
        <v>8333.16</v>
      </c>
      <c r="F574" s="160">
        <f>VLOOKUP($A574,DRG!$A$8:$Z$771,12,FALSE)</f>
        <v>4.5</v>
      </c>
      <c r="G574" s="217" t="str">
        <f>VLOOKUP($A574,DRG!$A$8:$Z$771,18,FALSE)</f>
        <v>A</v>
      </c>
      <c r="H574" s="274"/>
      <c r="I574" s="219" t="str">
        <f>VLOOKUP($A574,DRG!$A$8:$Z$771,20,FALSE)</f>
        <v>A</v>
      </c>
      <c r="J574" s="162">
        <f>VLOOKUP($A574,DRG!$A$8:$Z$771,21,FALSE)</f>
        <v>0.9012</v>
      </c>
      <c r="K574" s="359">
        <f>VLOOKUP($A574,DRG!$A$8:$Z$771,22,FALSE)</f>
        <v>1.0683</v>
      </c>
      <c r="L574" s="134">
        <f t="shared" si="16"/>
        <v>0.16710000000000003</v>
      </c>
      <c r="M574" s="132">
        <f t="shared" si="17"/>
        <v>0.18541944074567246</v>
      </c>
    </row>
    <row r="575" spans="1:13" x14ac:dyDescent="0.2">
      <c r="A575" s="214" t="s">
        <v>555</v>
      </c>
      <c r="B575" s="53" t="str">
        <f>VLOOKUP($A575,DRG!$A$8:$Z$771,2,FALSE)</f>
        <v>Misc Disorders of Nutrition, Metabolism, Fluids/Electrolytes W MCC</v>
      </c>
      <c r="C575" s="158">
        <f>VLOOKUP($A575,DRG!$A$8:$Z$771,9,FALSE)</f>
        <v>191</v>
      </c>
      <c r="D575" s="156">
        <f>VLOOKUP($A575,DRG!$A$8:$Z$771,10,FALSE)</f>
        <v>18237.47</v>
      </c>
      <c r="E575" s="156">
        <f>VLOOKUP($A575,DRG!$A$8:$Z$771,11,FALSE)</f>
        <v>12770.03</v>
      </c>
      <c r="F575" s="160">
        <f>VLOOKUP($A575,DRG!$A$8:$Z$771,12,FALSE)</f>
        <v>4.8</v>
      </c>
      <c r="G575" s="217" t="str">
        <f>VLOOKUP($A575,DRG!$A$8:$Z$771,18,FALSE)</f>
        <v>A</v>
      </c>
      <c r="H575" s="274"/>
      <c r="I575" s="219" t="str">
        <f>VLOOKUP($A575,DRG!$A$8:$Z$771,20,FALSE)</f>
        <v>A</v>
      </c>
      <c r="J575" s="162">
        <f>VLOOKUP($A575,DRG!$A$8:$Z$771,21,FALSE)</f>
        <v>1.2375</v>
      </c>
      <c r="K575" s="359">
        <f>VLOOKUP($A575,DRG!$A$8:$Z$771,22,FALSE)</f>
        <v>1.0660000000000001</v>
      </c>
      <c r="L575" s="134">
        <f t="shared" si="16"/>
        <v>-0.17149999999999999</v>
      </c>
      <c r="M575" s="132">
        <f t="shared" si="17"/>
        <v>-0.13858585858585856</v>
      </c>
    </row>
    <row r="576" spans="1:13" x14ac:dyDescent="0.2">
      <c r="A576" s="122" t="s">
        <v>654</v>
      </c>
      <c r="B576" s="53" t="str">
        <f>VLOOKUP($A576,DRG!$A$8:$Z$771,2,FALSE)</f>
        <v>Inflammation of the Male Reproductive System W/O MCC</v>
      </c>
      <c r="C576" s="158">
        <f>VLOOKUP($A576,DRG!$A$8:$Z$771,9,FALSE)</f>
        <v>59</v>
      </c>
      <c r="D576" s="156">
        <f>VLOOKUP($A576,DRG!$A$8:$Z$771,10,FALSE)</f>
        <v>16003.91</v>
      </c>
      <c r="E576" s="156">
        <f>VLOOKUP($A576,DRG!$A$8:$Z$771,11,FALSE)</f>
        <v>11016.31</v>
      </c>
      <c r="F576" s="160">
        <f>VLOOKUP($A576,DRG!$A$8:$Z$771,12,FALSE)</f>
        <v>4.24</v>
      </c>
      <c r="G576" s="217" t="str">
        <f>VLOOKUP($A576,DRG!$A$8:$Z$771,18,FALSE)</f>
        <v>A</v>
      </c>
      <c r="H576" s="274"/>
      <c r="I576" s="219" t="str">
        <f>VLOOKUP($A576,DRG!$A$8:$Z$771,20,FALSE)</f>
        <v>A</v>
      </c>
      <c r="J576" s="162">
        <f>VLOOKUP($A576,DRG!$A$8:$Z$771,21,FALSE)</f>
        <v>0.82069999999999999</v>
      </c>
      <c r="K576" s="359">
        <f>VLOOKUP($A576,DRG!$A$8:$Z$771,22,FALSE)</f>
        <v>1.0617000000000001</v>
      </c>
      <c r="L576" s="134">
        <f t="shared" si="16"/>
        <v>0.2410000000000001</v>
      </c>
      <c r="M576" s="132">
        <f t="shared" si="17"/>
        <v>0.29365176069209226</v>
      </c>
    </row>
    <row r="577" spans="1:13" x14ac:dyDescent="0.2">
      <c r="A577" s="123" t="s">
        <v>1024</v>
      </c>
      <c r="B577" s="124" t="str">
        <f>VLOOKUP($A577,DRG!$A$8:$Z$771,2,FALSE)</f>
        <v>Heart Failure &amp; Shock W CC</v>
      </c>
      <c r="C577" s="159">
        <f>VLOOKUP($A577,DRG!$A$8:$Z$771,9,FALSE)</f>
        <v>508</v>
      </c>
      <c r="D577" s="157">
        <f>VLOOKUP($A577,DRG!$A$8:$Z$771,10,FALSE)</f>
        <v>15940.99</v>
      </c>
      <c r="E577" s="157">
        <f>VLOOKUP($A577,DRG!$A$8:$Z$771,11,FALSE)</f>
        <v>9230.17</v>
      </c>
      <c r="F577" s="161">
        <f>VLOOKUP($A577,DRG!$A$8:$Z$771,12,FALSE)</f>
        <v>4.34</v>
      </c>
      <c r="G577" s="218" t="str">
        <f>VLOOKUP($A577,DRG!$A$8:$Z$771,18,FALSE)</f>
        <v>A</v>
      </c>
      <c r="H577" s="274"/>
      <c r="I577" s="220" t="str">
        <f>VLOOKUP($A577,DRG!$A$8:$Z$771,20,FALSE)</f>
        <v>A</v>
      </c>
      <c r="J577" s="163">
        <f>VLOOKUP($A577,DRG!$A$8:$Z$771,21,FALSE)</f>
        <v>1.0291999999999999</v>
      </c>
      <c r="K577" s="360">
        <f>VLOOKUP($A577,DRG!$A$8:$Z$771,22,FALSE)</f>
        <v>1.0575000000000001</v>
      </c>
      <c r="L577" s="135">
        <f t="shared" si="16"/>
        <v>2.8300000000000214E-2</v>
      </c>
      <c r="M577" s="133">
        <f t="shared" si="17"/>
        <v>2.7497085114652368E-2</v>
      </c>
    </row>
    <row r="578" spans="1:13" x14ac:dyDescent="0.2">
      <c r="A578" s="122" t="s">
        <v>278</v>
      </c>
      <c r="B578" s="53" t="str">
        <f>VLOOKUP($A578,DRG!$A$8:$Z$771,2,FALSE)</f>
        <v>Malignancy of Hepatobiliary System or Pancreas W/O CC/MCC</v>
      </c>
      <c r="C578" s="158">
        <f>VLOOKUP($A578,DRG!$A$8:$Z$771,9,FALSE)</f>
        <v>7</v>
      </c>
      <c r="D578" s="156">
        <f>VLOOKUP($A578,DRG!$A$8:$Z$771,10,FALSE)</f>
        <v>28726.17</v>
      </c>
      <c r="E578" s="156">
        <f>VLOOKUP($A578,DRG!$A$8:$Z$771,11,FALSE)</f>
        <v>12013.37</v>
      </c>
      <c r="F578" s="160">
        <f>VLOOKUP($A578,DRG!$A$8:$Z$771,12,FALSE)</f>
        <v>3.4</v>
      </c>
      <c r="G578" s="217" t="str">
        <f>VLOOKUP($A578,DRG!$A$8:$Z$771,18,FALSE)</f>
        <v>MO</v>
      </c>
      <c r="H578" s="274"/>
      <c r="I578" s="219" t="str">
        <f>VLOOKUP($A578,DRG!$A$8:$Z$771,20,FALSE)</f>
        <v>M</v>
      </c>
      <c r="J578" s="162">
        <f>VLOOKUP($A578,DRG!$A$8:$Z$771,21,FALSE)</f>
        <v>1.3947000000000001</v>
      </c>
      <c r="K578" s="359">
        <f>VLOOKUP($A578,DRG!$A$8:$Z$771,22,FALSE)</f>
        <v>1.0566</v>
      </c>
      <c r="L578" s="134">
        <f t="shared" si="16"/>
        <v>-0.33810000000000007</v>
      </c>
      <c r="M578" s="132">
        <f t="shared" si="17"/>
        <v>-0.24241772424177246</v>
      </c>
    </row>
    <row r="579" spans="1:13" x14ac:dyDescent="0.2">
      <c r="A579" s="122" t="s">
        <v>1455</v>
      </c>
      <c r="B579" s="53" t="str">
        <f>VLOOKUP($A579,DRG!$A$8:$Z$771,2,FALSE)</f>
        <v>Other Circulatory System Diagnoses W CC</v>
      </c>
      <c r="C579" s="158">
        <f>VLOOKUP($A579,DRG!$A$8:$Z$771,9,FALSE)</f>
        <v>132</v>
      </c>
      <c r="D579" s="156">
        <f>VLOOKUP($A579,DRG!$A$8:$Z$771,10,FALSE)</f>
        <v>15917.61</v>
      </c>
      <c r="E579" s="156">
        <f>VLOOKUP($A579,DRG!$A$8:$Z$771,11,FALSE)</f>
        <v>10911.98</v>
      </c>
      <c r="F579" s="160">
        <f>VLOOKUP($A579,DRG!$A$8:$Z$771,12,FALSE)</f>
        <v>3.82</v>
      </c>
      <c r="G579" s="217" t="str">
        <f>VLOOKUP($A579,DRG!$A$8:$Z$771,18,FALSE)</f>
        <v>A</v>
      </c>
      <c r="H579" s="274"/>
      <c r="I579" s="219" t="str">
        <f>VLOOKUP($A579,DRG!$A$8:$Z$771,20,FALSE)</f>
        <v>A</v>
      </c>
      <c r="J579" s="162">
        <f>VLOOKUP($A579,DRG!$A$8:$Z$771,21,FALSE)</f>
        <v>1.1523000000000001</v>
      </c>
      <c r="K579" s="359">
        <f>VLOOKUP($A579,DRG!$A$8:$Z$771,22,FALSE)</f>
        <v>1.0559000000000001</v>
      </c>
      <c r="L579" s="134">
        <f t="shared" si="16"/>
        <v>-9.6400000000000041E-2</v>
      </c>
      <c r="M579" s="132">
        <f t="shared" si="17"/>
        <v>-8.3658769417686393E-2</v>
      </c>
    </row>
    <row r="580" spans="1:13" x14ac:dyDescent="0.2">
      <c r="A580" s="122" t="s">
        <v>472</v>
      </c>
      <c r="B580" s="53" t="str">
        <f>VLOOKUP($A580,DRG!$A$8:$Z$771,2,FALSE)</f>
        <v>Intracranial Hemorrhage or Cerebral Infarction W/O CC/MCC</v>
      </c>
      <c r="C580" s="158">
        <f>VLOOKUP($A580,DRG!$A$8:$Z$771,9,FALSE)</f>
        <v>242</v>
      </c>
      <c r="D580" s="156">
        <f>VLOOKUP($A580,DRG!$A$8:$Z$771,10,FALSE)</f>
        <v>15842.02</v>
      </c>
      <c r="E580" s="156">
        <f>VLOOKUP($A580,DRG!$A$8:$Z$771,11,FALSE)</f>
        <v>6690.95</v>
      </c>
      <c r="F580" s="160">
        <f>VLOOKUP($A580,DRG!$A$8:$Z$771,12,FALSE)</f>
        <v>3.03</v>
      </c>
      <c r="G580" s="217" t="str">
        <f>VLOOKUP($A580,DRG!$A$8:$Z$771,18,FALSE)</f>
        <v>A</v>
      </c>
      <c r="H580" s="274"/>
      <c r="I580" s="219" t="str">
        <f>VLOOKUP($A580,DRG!$A$8:$Z$771,20,FALSE)</f>
        <v>A</v>
      </c>
      <c r="J580" s="162">
        <f>VLOOKUP($A580,DRG!$A$8:$Z$771,21,FALSE)</f>
        <v>1.0304</v>
      </c>
      <c r="K580" s="359">
        <f>VLOOKUP($A580,DRG!$A$8:$Z$771,22,FALSE)</f>
        <v>1.0508999999999999</v>
      </c>
      <c r="L580" s="134">
        <f t="shared" si="16"/>
        <v>2.0499999999999963E-2</v>
      </c>
      <c r="M580" s="132">
        <f t="shared" si="17"/>
        <v>1.989518633540369E-2</v>
      </c>
    </row>
    <row r="581" spans="1:13" x14ac:dyDescent="0.2">
      <c r="A581" s="122" t="s">
        <v>1213</v>
      </c>
      <c r="B581" s="53" t="str">
        <f>VLOOKUP($A581,DRG!$A$8:$Z$771,2,FALSE)</f>
        <v>Extreme Immaturity or Respiratory Distress Syndrome, Neonate</v>
      </c>
      <c r="C581" s="158">
        <f>VLOOKUP($A581,DRG!$A$8:$Z$771,9,FALSE)</f>
        <v>22</v>
      </c>
      <c r="D581" s="156">
        <f>VLOOKUP($A581,DRG!$A$8:$Z$771,10,FALSE)</f>
        <v>15822.26</v>
      </c>
      <c r="E581" s="156">
        <f>VLOOKUP($A581,DRG!$A$8:$Z$771,11,FALSE)</f>
        <v>12584.26</v>
      </c>
      <c r="F581" s="160">
        <f>VLOOKUP($A581,DRG!$A$8:$Z$771,12,FALSE)</f>
        <v>8.36</v>
      </c>
      <c r="G581" s="217" t="str">
        <f>VLOOKUP($A581,DRG!$A$8:$Z$771,18,FALSE)</f>
        <v>A</v>
      </c>
      <c r="H581" s="274"/>
      <c r="I581" s="219" t="str">
        <f>VLOOKUP($A581,DRG!$A$8:$Z$771,20,FALSE)</f>
        <v>A</v>
      </c>
      <c r="J581" s="162">
        <f>VLOOKUP($A581,DRG!$A$8:$Z$771,21,FALSE)</f>
        <v>1.2692000000000001</v>
      </c>
      <c r="K581" s="359">
        <f>VLOOKUP($A581,DRG!$A$8:$Z$771,22,FALSE)</f>
        <v>1.0497000000000001</v>
      </c>
      <c r="L581" s="134">
        <f t="shared" si="16"/>
        <v>-0.21950000000000003</v>
      </c>
      <c r="M581" s="132">
        <f t="shared" si="17"/>
        <v>-0.17294358651118816</v>
      </c>
    </row>
    <row r="582" spans="1:13" x14ac:dyDescent="0.2">
      <c r="A582" s="123" t="s">
        <v>270</v>
      </c>
      <c r="B582" s="124" t="str">
        <f>VLOOKUP($A582,DRG!$A$8:$Z$771,2,FALSE)</f>
        <v>Cirrhosis &amp; Alcoholic Hepatitis W CC</v>
      </c>
      <c r="C582" s="159">
        <f>VLOOKUP($A582,DRG!$A$8:$Z$771,9,FALSE)</f>
        <v>164</v>
      </c>
      <c r="D582" s="157">
        <f>VLOOKUP($A582,DRG!$A$8:$Z$771,10,FALSE)</f>
        <v>15738.54</v>
      </c>
      <c r="E582" s="157">
        <f>VLOOKUP($A582,DRG!$A$8:$Z$771,11,FALSE)</f>
        <v>8878.16</v>
      </c>
      <c r="F582" s="161">
        <f>VLOOKUP($A582,DRG!$A$8:$Z$771,12,FALSE)</f>
        <v>3.91</v>
      </c>
      <c r="G582" s="218" t="str">
        <f>VLOOKUP($A582,DRG!$A$8:$Z$771,18,FALSE)</f>
        <v>A</v>
      </c>
      <c r="H582" s="274"/>
      <c r="I582" s="220" t="str">
        <f>VLOOKUP($A582,DRG!$A$8:$Z$771,20,FALSE)</f>
        <v>A</v>
      </c>
      <c r="J582" s="163">
        <f>VLOOKUP($A582,DRG!$A$8:$Z$771,21,FALSE)</f>
        <v>1.0089999999999999</v>
      </c>
      <c r="K582" s="360">
        <f>VLOOKUP($A582,DRG!$A$8:$Z$771,22,FALSE)</f>
        <v>1.0442</v>
      </c>
      <c r="L582" s="135">
        <f t="shared" si="16"/>
        <v>3.520000000000012E-2</v>
      </c>
      <c r="M582" s="133">
        <f t="shared" si="17"/>
        <v>3.4886025768087338E-2</v>
      </c>
    </row>
    <row r="583" spans="1:13" x14ac:dyDescent="0.2">
      <c r="A583" s="122" t="s">
        <v>381</v>
      </c>
      <c r="B583" s="53" t="str">
        <f>VLOOKUP($A583,DRG!$A$8:$Z$771,2,FALSE)</f>
        <v>Knee Procedures W PDX of Infection W/O CC/MCC</v>
      </c>
      <c r="C583" s="158">
        <f>VLOOKUP($A583,DRG!$A$8:$Z$771,9,FALSE)</f>
        <v>11</v>
      </c>
      <c r="D583" s="156">
        <f>VLOOKUP($A583,DRG!$A$8:$Z$771,10,FALSE)</f>
        <v>20758.84</v>
      </c>
      <c r="E583" s="156">
        <f>VLOOKUP($A583,DRG!$A$8:$Z$771,11,FALSE)</f>
        <v>6921.95</v>
      </c>
      <c r="F583" s="160">
        <f>VLOOKUP($A583,DRG!$A$8:$Z$771,12,FALSE)</f>
        <v>3.91</v>
      </c>
      <c r="G583" s="217" t="str">
        <f>VLOOKUP($A583,DRG!$A$8:$Z$771,18,FALSE)</f>
        <v>AO</v>
      </c>
      <c r="H583" s="274"/>
      <c r="I583" s="219" t="str">
        <f>VLOOKUP($A583,DRG!$A$8:$Z$771,20,FALSE)</f>
        <v>A</v>
      </c>
      <c r="J583" s="162">
        <f>VLOOKUP($A583,DRG!$A$8:$Z$771,21,FALSE)</f>
        <v>1.3807</v>
      </c>
      <c r="K583" s="359">
        <f>VLOOKUP($A583,DRG!$A$8:$Z$771,22,FALSE)</f>
        <v>1.0434000000000001</v>
      </c>
      <c r="L583" s="134">
        <f t="shared" si="16"/>
        <v>-0.33729999999999993</v>
      </c>
      <c r="M583" s="132">
        <f t="shared" si="17"/>
        <v>-0.24429637140580859</v>
      </c>
    </row>
    <row r="584" spans="1:13" x14ac:dyDescent="0.2">
      <c r="A584" s="122" t="s">
        <v>1183</v>
      </c>
      <c r="B584" s="53" t="str">
        <f>VLOOKUP($A584,DRG!$A$8:$Z$771,2,FALSE)</f>
        <v>Vagina, Cervix &amp; Vulva Procedures W/O CC/MCC</v>
      </c>
      <c r="C584" s="158">
        <f>VLOOKUP($A584,DRG!$A$8:$Z$771,9,FALSE)</f>
        <v>31</v>
      </c>
      <c r="D584" s="156">
        <f>VLOOKUP($A584,DRG!$A$8:$Z$771,10,FALSE)</f>
        <v>15674.64</v>
      </c>
      <c r="E584" s="156">
        <f>VLOOKUP($A584,DRG!$A$8:$Z$771,11,FALSE)</f>
        <v>5416.22</v>
      </c>
      <c r="F584" s="160">
        <f>VLOOKUP($A584,DRG!$A$8:$Z$771,12,FALSE)</f>
        <v>1.87</v>
      </c>
      <c r="G584" s="217" t="str">
        <f>VLOOKUP($A584,DRG!$A$8:$Z$771,18,FALSE)</f>
        <v>A</v>
      </c>
      <c r="H584" s="274"/>
      <c r="I584" s="219" t="str">
        <f>VLOOKUP($A584,DRG!$A$8:$Z$771,20,FALSE)</f>
        <v>A</v>
      </c>
      <c r="J584" s="162">
        <f>VLOOKUP($A584,DRG!$A$8:$Z$771,21,FALSE)</f>
        <v>0.94579999999999997</v>
      </c>
      <c r="K584" s="359">
        <f>VLOOKUP($A584,DRG!$A$8:$Z$771,22,FALSE)</f>
        <v>1.0398000000000001</v>
      </c>
      <c r="L584" s="134">
        <f t="shared" ref="L584:L647" si="18">IF(J584&lt;&gt;"",IF(K584&lt;&gt;"",K584-J584,""),"")</f>
        <v>9.4000000000000083E-2</v>
      </c>
      <c r="M584" s="132">
        <f t="shared" ref="M584:M647" si="19">IF(L584="","",L584/J584)</f>
        <v>9.9386762529076009E-2</v>
      </c>
    </row>
    <row r="585" spans="1:13" x14ac:dyDescent="0.2">
      <c r="A585" s="122" t="s">
        <v>650</v>
      </c>
      <c r="B585" s="53" t="str">
        <f>VLOOKUP($A585,DRG!$A$8:$Z$771,2,FALSE)</f>
        <v>Malignancy, Male Reproductive System W/O CC/MCC</v>
      </c>
      <c r="C585" s="158">
        <f>VLOOKUP($A585,DRG!$A$8:$Z$771,9,FALSE)</f>
        <v>2</v>
      </c>
      <c r="D585" s="156">
        <f>VLOOKUP($A585,DRG!$A$8:$Z$771,10,FALSE)</f>
        <v>9304.57</v>
      </c>
      <c r="E585" s="156">
        <f>VLOOKUP($A585,DRG!$A$8:$Z$771,11,FALSE)</f>
        <v>5302.97</v>
      </c>
      <c r="F585" s="160">
        <f>VLOOKUP($A585,DRG!$A$8:$Z$771,12,FALSE)</f>
        <v>2.9</v>
      </c>
      <c r="G585" s="217" t="str">
        <f>VLOOKUP($A585,DRG!$A$8:$Z$771,18,FALSE)</f>
        <v>M</v>
      </c>
      <c r="H585" s="274"/>
      <c r="I585" s="219" t="str">
        <f>VLOOKUP($A585,DRG!$A$8:$Z$771,20,FALSE)</f>
        <v>M</v>
      </c>
      <c r="J585" s="162">
        <f>VLOOKUP($A585,DRG!$A$8:$Z$771,21,FALSE)</f>
        <v>0.99690000000000001</v>
      </c>
      <c r="K585" s="359">
        <f>VLOOKUP($A585,DRG!$A$8:$Z$771,22,FALSE)</f>
        <v>1.0381</v>
      </c>
      <c r="L585" s="134">
        <f t="shared" si="18"/>
        <v>4.1200000000000014E-2</v>
      </c>
      <c r="M585" s="132">
        <f t="shared" si="19"/>
        <v>4.1328117163205953E-2</v>
      </c>
    </row>
    <row r="586" spans="1:13" x14ac:dyDescent="0.2">
      <c r="A586" s="122" t="s">
        <v>1432</v>
      </c>
      <c r="B586" s="53" t="str">
        <f>VLOOKUP($A586,DRG!$A$8:$Z$771,2,FALSE)</f>
        <v>Connective Tissue Disorders W/O CC/MCC</v>
      </c>
      <c r="C586" s="158">
        <f>VLOOKUP($A586,DRG!$A$8:$Z$771,9,FALSE)</f>
        <v>17</v>
      </c>
      <c r="D586" s="156">
        <f>VLOOKUP($A586,DRG!$A$8:$Z$771,10,FALSE)</f>
        <v>15537.41</v>
      </c>
      <c r="E586" s="156">
        <f>VLOOKUP($A586,DRG!$A$8:$Z$771,11,FALSE)</f>
        <v>10414.09</v>
      </c>
      <c r="F586" s="160">
        <f>VLOOKUP($A586,DRG!$A$8:$Z$771,12,FALSE)</f>
        <v>2.65</v>
      </c>
      <c r="G586" s="217" t="str">
        <f>VLOOKUP($A586,DRG!$A$8:$Z$771,18,FALSE)</f>
        <v>A</v>
      </c>
      <c r="H586" s="274"/>
      <c r="I586" s="219" t="str">
        <f>VLOOKUP($A586,DRG!$A$8:$Z$771,20,FALSE)</f>
        <v>A</v>
      </c>
      <c r="J586" s="162">
        <f>VLOOKUP($A586,DRG!$A$8:$Z$771,21,FALSE)</f>
        <v>0.61070000000000002</v>
      </c>
      <c r="K586" s="359">
        <f>VLOOKUP($A586,DRG!$A$8:$Z$771,22,FALSE)</f>
        <v>1.0306999999999999</v>
      </c>
      <c r="L586" s="134">
        <f t="shared" si="18"/>
        <v>0.41999999999999993</v>
      </c>
      <c r="M586" s="132">
        <f t="shared" si="19"/>
        <v>0.68773538562305536</v>
      </c>
    </row>
    <row r="587" spans="1:13" x14ac:dyDescent="0.2">
      <c r="A587" s="123" t="s">
        <v>139</v>
      </c>
      <c r="B587" s="124" t="str">
        <f>VLOOKUP($A587,DRG!$A$8:$Z$771,2,FALSE)</f>
        <v>Hand or Wrist Proc, Except Major Thumb or Joint Proc W/O CC/MCC</v>
      </c>
      <c r="C587" s="159">
        <f>VLOOKUP($A587,DRG!$A$8:$Z$771,9,FALSE)</f>
        <v>10</v>
      </c>
      <c r="D587" s="157">
        <f>VLOOKUP($A587,DRG!$A$8:$Z$771,10,FALSE)</f>
        <v>15523.23</v>
      </c>
      <c r="E587" s="157">
        <f>VLOOKUP($A587,DRG!$A$8:$Z$771,11,FALSE)</f>
        <v>6888.83</v>
      </c>
      <c r="F587" s="161">
        <f>VLOOKUP($A587,DRG!$A$8:$Z$771,12,FALSE)</f>
        <v>3.2</v>
      </c>
      <c r="G587" s="218" t="str">
        <f>VLOOKUP($A587,DRG!$A$8:$Z$771,18,FALSE)</f>
        <v>A</v>
      </c>
      <c r="H587" s="274"/>
      <c r="I587" s="220" t="str">
        <f>VLOOKUP($A587,DRG!$A$8:$Z$771,20,FALSE)</f>
        <v>A</v>
      </c>
      <c r="J587" s="163">
        <f>VLOOKUP($A587,DRG!$A$8:$Z$771,21,FALSE)</f>
        <v>0.91559999999999997</v>
      </c>
      <c r="K587" s="360">
        <f>VLOOKUP($A587,DRG!$A$8:$Z$771,22,FALSE)</f>
        <v>1.0298</v>
      </c>
      <c r="L587" s="135">
        <f t="shared" si="18"/>
        <v>0.11420000000000008</v>
      </c>
      <c r="M587" s="133">
        <f t="shared" si="19"/>
        <v>0.12472695500218445</v>
      </c>
    </row>
    <row r="588" spans="1:13" x14ac:dyDescent="0.2">
      <c r="A588" s="122" t="s">
        <v>531</v>
      </c>
      <c r="B588" s="53" t="str">
        <f>VLOOKUP($A588,DRG!$A$8:$Z$771,2,FALSE)</f>
        <v>Trauma to the Skin, Subcut Tiss &amp; Breast W MCC</v>
      </c>
      <c r="C588" s="158">
        <f>VLOOKUP($A588,DRG!$A$8:$Z$771,9,FALSE)</f>
        <v>16</v>
      </c>
      <c r="D588" s="156">
        <f>VLOOKUP($A588,DRG!$A$8:$Z$771,10,FALSE)</f>
        <v>24392.32</v>
      </c>
      <c r="E588" s="156">
        <f>VLOOKUP($A588,DRG!$A$8:$Z$771,11,FALSE)</f>
        <v>13246.98</v>
      </c>
      <c r="F588" s="160">
        <f>VLOOKUP($A588,DRG!$A$8:$Z$771,12,FALSE)</f>
        <v>4.38</v>
      </c>
      <c r="G588" s="217" t="str">
        <f>VLOOKUP($A588,DRG!$A$8:$Z$771,18,FALSE)</f>
        <v>AO</v>
      </c>
      <c r="H588" s="274"/>
      <c r="I588" s="219" t="str">
        <f>VLOOKUP($A588,DRG!$A$8:$Z$771,20,FALSE)</f>
        <v>AO</v>
      </c>
      <c r="J588" s="162">
        <f>VLOOKUP($A588,DRG!$A$8:$Z$771,21,FALSE)</f>
        <v>1.0168999999999999</v>
      </c>
      <c r="K588" s="359">
        <f>VLOOKUP($A588,DRG!$A$8:$Z$771,22,FALSE)</f>
        <v>1.0174000000000001</v>
      </c>
      <c r="L588" s="134">
        <f t="shared" si="18"/>
        <v>5.0000000000016698E-4</v>
      </c>
      <c r="M588" s="132">
        <f t="shared" si="19"/>
        <v>4.9169043170436326E-4</v>
      </c>
    </row>
    <row r="589" spans="1:13" x14ac:dyDescent="0.2">
      <c r="A589" s="122" t="s">
        <v>667</v>
      </c>
      <c r="B589" s="53" t="str">
        <f>VLOOKUP($A589,DRG!$A$8:$Z$771,2,FALSE)</f>
        <v>Fx, Sprn, Strn &amp; Disl Except Femur, Hip, Pelvis &amp; Thigh W/O MCC</v>
      </c>
      <c r="C589" s="158">
        <f>VLOOKUP($A589,DRG!$A$8:$Z$771,9,FALSE)</f>
        <v>68</v>
      </c>
      <c r="D589" s="156">
        <f>VLOOKUP($A589,DRG!$A$8:$Z$771,10,FALSE)</f>
        <v>15229.95</v>
      </c>
      <c r="E589" s="156">
        <f>VLOOKUP($A589,DRG!$A$8:$Z$771,11,FALSE)</f>
        <v>8076.29</v>
      </c>
      <c r="F589" s="160">
        <f>VLOOKUP($A589,DRG!$A$8:$Z$771,12,FALSE)</f>
        <v>2.68</v>
      </c>
      <c r="G589" s="217" t="str">
        <f>VLOOKUP($A589,DRG!$A$8:$Z$771,18,FALSE)</f>
        <v>A</v>
      </c>
      <c r="H589" s="274"/>
      <c r="I589" s="219" t="str">
        <f>VLOOKUP($A589,DRG!$A$8:$Z$771,20,FALSE)</f>
        <v>AO</v>
      </c>
      <c r="J589" s="162">
        <f>VLOOKUP($A589,DRG!$A$8:$Z$771,21,FALSE)</f>
        <v>0.78500000000000003</v>
      </c>
      <c r="K589" s="359">
        <f>VLOOKUP($A589,DRG!$A$8:$Z$771,22,FALSE)</f>
        <v>1.0102</v>
      </c>
      <c r="L589" s="134">
        <f t="shared" si="18"/>
        <v>0.22519999999999996</v>
      </c>
      <c r="M589" s="132">
        <f t="shared" si="19"/>
        <v>0.2868789808917197</v>
      </c>
    </row>
    <row r="590" spans="1:13" x14ac:dyDescent="0.2">
      <c r="A590" s="122" t="s">
        <v>655</v>
      </c>
      <c r="B590" s="53" t="str">
        <f>VLOOKUP($A590,DRG!$A$8:$Z$771,2,FALSE)</f>
        <v>Other Male Reproductive System Diagnoses W CC/MCC</v>
      </c>
      <c r="C590" s="158">
        <f>VLOOKUP($A590,DRG!$A$8:$Z$771,9,FALSE)</f>
        <v>11</v>
      </c>
      <c r="D590" s="156">
        <f>VLOOKUP($A590,DRG!$A$8:$Z$771,10,FALSE)</f>
        <v>12192.99</v>
      </c>
      <c r="E590" s="156">
        <f>VLOOKUP($A590,DRG!$A$8:$Z$771,11,FALSE)</f>
        <v>7319.38</v>
      </c>
      <c r="F590" s="160">
        <f>VLOOKUP($A590,DRG!$A$8:$Z$771,12,FALSE)</f>
        <v>3.45</v>
      </c>
      <c r="G590" s="217" t="str">
        <f>VLOOKUP($A590,DRG!$A$8:$Z$771,18,FALSE)</f>
        <v>AP</v>
      </c>
      <c r="H590" s="274"/>
      <c r="I590" s="219" t="str">
        <f>VLOOKUP($A590,DRG!$A$8:$Z$771,20,FALSE)</f>
        <v>A</v>
      </c>
      <c r="J590" s="162">
        <f>VLOOKUP($A590,DRG!$A$8:$Z$771,21,FALSE)</f>
        <v>1.5740000000000001</v>
      </c>
      <c r="K590" s="359">
        <f>VLOOKUP($A590,DRG!$A$8:$Z$771,22,FALSE)</f>
        <v>1.0038</v>
      </c>
      <c r="L590" s="134">
        <f t="shared" si="18"/>
        <v>-0.57020000000000004</v>
      </c>
      <c r="M590" s="132">
        <f t="shared" si="19"/>
        <v>-0.36226175349428208</v>
      </c>
    </row>
    <row r="591" spans="1:13" x14ac:dyDescent="0.2">
      <c r="A591" s="122" t="s">
        <v>2287</v>
      </c>
      <c r="B591" s="53" t="str">
        <f>VLOOKUP($A591,DRG!$A$8:$Z$771,2,FALSE)</f>
        <v>Skin Debridement W/O CC/MCC</v>
      </c>
      <c r="C591" s="158">
        <f>VLOOKUP($A591,DRG!$A$8:$Z$771,9,FALSE)</f>
        <v>51</v>
      </c>
      <c r="D591" s="156">
        <f>VLOOKUP($A591,DRG!$A$8:$Z$771,10,FALSE)</f>
        <v>15086.35</v>
      </c>
      <c r="E591" s="156">
        <f>VLOOKUP($A591,DRG!$A$8:$Z$771,11,FALSE)</f>
        <v>6882.67</v>
      </c>
      <c r="F591" s="160">
        <f>VLOOKUP($A591,DRG!$A$8:$Z$771,12,FALSE)</f>
        <v>3.96</v>
      </c>
      <c r="G591" s="217" t="str">
        <f>VLOOKUP($A591,DRG!$A$8:$Z$771,18,FALSE)</f>
        <v>A</v>
      </c>
      <c r="H591" s="274"/>
      <c r="I591" s="219" t="str">
        <f>VLOOKUP($A591,DRG!$A$8:$Z$771,20,FALSE)</f>
        <v>A</v>
      </c>
      <c r="J591" s="162">
        <f>VLOOKUP($A591,DRG!$A$8:$Z$771,21,FALSE)</f>
        <v>1.0064</v>
      </c>
      <c r="K591" s="359">
        <f>VLOOKUP($A591,DRG!$A$8:$Z$771,22,FALSE)</f>
        <v>1.0005999999999999</v>
      </c>
      <c r="L591" s="134">
        <f t="shared" si="18"/>
        <v>-5.8000000000000274E-3</v>
      </c>
      <c r="M591" s="132">
        <f t="shared" si="19"/>
        <v>-5.7631160572337321E-3</v>
      </c>
    </row>
    <row r="592" spans="1:13" x14ac:dyDescent="0.2">
      <c r="A592" s="123" t="s">
        <v>669</v>
      </c>
      <c r="B592" s="124" t="str">
        <f>VLOOKUP($A592,DRG!$A$8:$Z$771,2,FALSE)</f>
        <v>Other Musculoskeletal Sys &amp; Connective Tissue Diagnoses W CC</v>
      </c>
      <c r="C592" s="159">
        <f>VLOOKUP($A592,DRG!$A$8:$Z$771,9,FALSE)</f>
        <v>38</v>
      </c>
      <c r="D592" s="157">
        <f>VLOOKUP($A592,DRG!$A$8:$Z$771,10,FALSE)</f>
        <v>15034.67</v>
      </c>
      <c r="E592" s="157">
        <f>VLOOKUP($A592,DRG!$A$8:$Z$771,11,FALSE)</f>
        <v>7004.18</v>
      </c>
      <c r="F592" s="161">
        <f>VLOOKUP($A592,DRG!$A$8:$Z$771,12,FALSE)</f>
        <v>4.18</v>
      </c>
      <c r="G592" s="218" t="str">
        <f>VLOOKUP($A592,DRG!$A$8:$Z$771,18,FALSE)</f>
        <v>A</v>
      </c>
      <c r="H592" s="274"/>
      <c r="I592" s="220" t="str">
        <f>VLOOKUP($A592,DRG!$A$8:$Z$771,20,FALSE)</f>
        <v>A</v>
      </c>
      <c r="J592" s="163">
        <f>VLOOKUP($A592,DRG!$A$8:$Z$771,21,FALSE)</f>
        <v>0.92810000000000004</v>
      </c>
      <c r="K592" s="360">
        <f>VLOOKUP($A592,DRG!$A$8:$Z$771,22,FALSE)</f>
        <v>0.99750000000000005</v>
      </c>
      <c r="L592" s="135">
        <f t="shared" si="18"/>
        <v>6.9400000000000017E-2</v>
      </c>
      <c r="M592" s="133">
        <f t="shared" si="19"/>
        <v>7.477642495420754E-2</v>
      </c>
    </row>
    <row r="593" spans="1:13" x14ac:dyDescent="0.2">
      <c r="A593" s="122" t="s">
        <v>641</v>
      </c>
      <c r="B593" s="53" t="str">
        <f>VLOOKUP($A593,DRG!$A$8:$Z$771,2,FALSE)</f>
        <v>Testes Procedures W/O CC/MCC</v>
      </c>
      <c r="C593" s="158">
        <f>VLOOKUP($A593,DRG!$A$8:$Z$771,9,FALSE)</f>
        <v>6</v>
      </c>
      <c r="D593" s="156">
        <f>VLOOKUP($A593,DRG!$A$8:$Z$771,10,FALSE)</f>
        <v>18024.13</v>
      </c>
      <c r="E593" s="156">
        <f>VLOOKUP($A593,DRG!$A$8:$Z$771,11,FALSE)</f>
        <v>4935.1400000000003</v>
      </c>
      <c r="F593" s="160">
        <f>VLOOKUP($A593,DRG!$A$8:$Z$771,12,FALSE)</f>
        <v>3</v>
      </c>
      <c r="G593" s="217" t="str">
        <f>VLOOKUP($A593,DRG!$A$8:$Z$771,18,FALSE)</f>
        <v>MP</v>
      </c>
      <c r="H593" s="274"/>
      <c r="I593" s="219" t="str">
        <f>VLOOKUP($A593,DRG!$A$8:$Z$771,20,FALSE)</f>
        <v>M</v>
      </c>
      <c r="J593" s="162">
        <f>VLOOKUP($A593,DRG!$A$8:$Z$771,21,FALSE)</f>
        <v>1.6529</v>
      </c>
      <c r="K593" s="359">
        <f>VLOOKUP($A593,DRG!$A$8:$Z$771,22,FALSE)</f>
        <v>0.99119999999999997</v>
      </c>
      <c r="L593" s="134">
        <f t="shared" si="18"/>
        <v>-0.66170000000000007</v>
      </c>
      <c r="M593" s="132">
        <f t="shared" si="19"/>
        <v>-0.40032669852985664</v>
      </c>
    </row>
    <row r="594" spans="1:13" x14ac:dyDescent="0.2">
      <c r="A594" s="122" t="s">
        <v>1170</v>
      </c>
      <c r="B594" s="53" t="str">
        <f>VLOOKUP($A594,DRG!$A$8:$Z$771,2,FALSE)</f>
        <v>Digestive Malignancy W/O CC/MCC</v>
      </c>
      <c r="C594" s="158">
        <f>VLOOKUP($A594,DRG!$A$8:$Z$771,9,FALSE)</f>
        <v>14</v>
      </c>
      <c r="D594" s="156">
        <f>VLOOKUP($A594,DRG!$A$8:$Z$771,10,FALSE)</f>
        <v>14924.41</v>
      </c>
      <c r="E594" s="156">
        <f>VLOOKUP($A594,DRG!$A$8:$Z$771,11,FALSE)</f>
        <v>7270.16</v>
      </c>
      <c r="F594" s="160">
        <f>VLOOKUP($A594,DRG!$A$8:$Z$771,12,FALSE)</f>
        <v>2.86</v>
      </c>
      <c r="G594" s="217" t="str">
        <f>VLOOKUP($A594,DRG!$A$8:$Z$771,18,FALSE)</f>
        <v>A</v>
      </c>
      <c r="H594" s="274"/>
      <c r="I594" s="219" t="str">
        <f>VLOOKUP($A594,DRG!$A$8:$Z$771,20,FALSE)</f>
        <v>MO</v>
      </c>
      <c r="J594" s="162">
        <f>VLOOKUP($A594,DRG!$A$8:$Z$771,21,FALSE)</f>
        <v>1.0188999999999999</v>
      </c>
      <c r="K594" s="359">
        <f>VLOOKUP($A594,DRG!$A$8:$Z$771,22,FALSE)</f>
        <v>0.99</v>
      </c>
      <c r="L594" s="134">
        <f t="shared" si="18"/>
        <v>-2.8899999999999926E-2</v>
      </c>
      <c r="M594" s="132">
        <f t="shared" si="19"/>
        <v>-2.8363921876533447E-2</v>
      </c>
    </row>
    <row r="595" spans="1:13" x14ac:dyDescent="0.2">
      <c r="A595" s="122" t="s">
        <v>884</v>
      </c>
      <c r="B595" s="53" t="str">
        <f>VLOOKUP($A595,DRG!$A$8:$Z$771,2,FALSE)</f>
        <v>Simple Pneumonia &amp; Pleurisy W CC</v>
      </c>
      <c r="C595" s="158">
        <f>VLOOKUP($A595,DRG!$A$8:$Z$771,9,FALSE)</f>
        <v>907</v>
      </c>
      <c r="D595" s="156">
        <f>VLOOKUP($A595,DRG!$A$8:$Z$771,10,FALSE)</f>
        <v>14803.5</v>
      </c>
      <c r="E595" s="156">
        <f>VLOOKUP($A595,DRG!$A$8:$Z$771,11,FALSE)</f>
        <v>8748.56</v>
      </c>
      <c r="F595" s="160">
        <f>VLOOKUP($A595,DRG!$A$8:$Z$771,12,FALSE)</f>
        <v>3.97</v>
      </c>
      <c r="G595" s="217" t="str">
        <f>VLOOKUP($A595,DRG!$A$8:$Z$771,18,FALSE)</f>
        <v>A</v>
      </c>
      <c r="H595" s="274"/>
      <c r="I595" s="219" t="str">
        <f>VLOOKUP($A595,DRG!$A$8:$Z$771,20,FALSE)</f>
        <v>A</v>
      </c>
      <c r="J595" s="162">
        <f>VLOOKUP($A595,DRG!$A$8:$Z$771,21,FALSE)</f>
        <v>0.97360000000000002</v>
      </c>
      <c r="K595" s="359">
        <f>VLOOKUP($A595,DRG!$A$8:$Z$771,22,FALSE)</f>
        <v>0.98199999999999998</v>
      </c>
      <c r="L595" s="134">
        <f t="shared" si="18"/>
        <v>8.3999999999999631E-3</v>
      </c>
      <c r="M595" s="132">
        <f t="shared" si="19"/>
        <v>8.6277732128183671E-3</v>
      </c>
    </row>
    <row r="596" spans="1:13" x14ac:dyDescent="0.2">
      <c r="A596" s="122" t="s">
        <v>1533</v>
      </c>
      <c r="B596" s="53" t="str">
        <f>VLOOKUP($A596,DRG!$A$8:$Z$771,2,FALSE)</f>
        <v>Local Excision &amp; Removal Int Fix Devices of Hip &amp; Femur W/O CC/MCC</v>
      </c>
      <c r="C596" s="158">
        <f>VLOOKUP($A596,DRG!$A$8:$Z$771,9,FALSE)</f>
        <v>2</v>
      </c>
      <c r="D596" s="156">
        <f>VLOOKUP($A596,DRG!$A$8:$Z$771,10,FALSE)</f>
        <v>24447.21</v>
      </c>
      <c r="E596" s="156">
        <f>VLOOKUP($A596,DRG!$A$8:$Z$771,11,FALSE)</f>
        <v>12507.5</v>
      </c>
      <c r="F596" s="160">
        <f>VLOOKUP($A596,DRG!$A$8:$Z$771,12,FALSE)</f>
        <v>2.7</v>
      </c>
      <c r="G596" s="217" t="str">
        <f>VLOOKUP($A596,DRG!$A$8:$Z$771,18,FALSE)</f>
        <v>MP</v>
      </c>
      <c r="H596" s="274"/>
      <c r="I596" s="219" t="str">
        <f>VLOOKUP($A596,DRG!$A$8:$Z$771,20,FALSE)</f>
        <v>MO</v>
      </c>
      <c r="J596" s="162">
        <f>VLOOKUP($A596,DRG!$A$8:$Z$771,21,FALSE)</f>
        <v>1.145</v>
      </c>
      <c r="K596" s="359">
        <f>VLOOKUP($A596,DRG!$A$8:$Z$771,22,FALSE)</f>
        <v>0.98150000000000004</v>
      </c>
      <c r="L596" s="134">
        <f t="shared" si="18"/>
        <v>-0.16349999999999998</v>
      </c>
      <c r="M596" s="132">
        <f t="shared" si="19"/>
        <v>-0.14279475982532749</v>
      </c>
    </row>
    <row r="597" spans="1:13" x14ac:dyDescent="0.2">
      <c r="A597" s="123" t="s">
        <v>1437</v>
      </c>
      <c r="B597" s="124" t="str">
        <f>VLOOKUP($A597,DRG!$A$8:$Z$771,2,FALSE)</f>
        <v>Medical Back Problems W/O MCC</v>
      </c>
      <c r="C597" s="159">
        <f>VLOOKUP($A597,DRG!$A$8:$Z$771,9,FALSE)</f>
        <v>194</v>
      </c>
      <c r="D597" s="157">
        <f>VLOOKUP($A597,DRG!$A$8:$Z$771,10,FALSE)</f>
        <v>14758.68</v>
      </c>
      <c r="E597" s="157">
        <f>VLOOKUP($A597,DRG!$A$8:$Z$771,11,FALSE)</f>
        <v>7840.16</v>
      </c>
      <c r="F597" s="161">
        <f>VLOOKUP($A597,DRG!$A$8:$Z$771,12,FALSE)</f>
        <v>2.85</v>
      </c>
      <c r="G597" s="218" t="str">
        <f>VLOOKUP($A597,DRG!$A$8:$Z$771,18,FALSE)</f>
        <v>A</v>
      </c>
      <c r="H597" s="274"/>
      <c r="I597" s="220" t="str">
        <f>VLOOKUP($A597,DRG!$A$8:$Z$771,20,FALSE)</f>
        <v>A</v>
      </c>
      <c r="J597" s="163">
        <f>VLOOKUP($A597,DRG!$A$8:$Z$771,21,FALSE)</f>
        <v>0.99890000000000001</v>
      </c>
      <c r="K597" s="360">
        <f>VLOOKUP($A597,DRG!$A$8:$Z$771,22,FALSE)</f>
        <v>0.97899999999999998</v>
      </c>
      <c r="L597" s="135">
        <f t="shared" si="18"/>
        <v>-1.9900000000000029E-2</v>
      </c>
      <c r="M597" s="133">
        <f t="shared" si="19"/>
        <v>-1.9921914105516095E-2</v>
      </c>
    </row>
    <row r="598" spans="1:13" x14ac:dyDescent="0.2">
      <c r="A598" s="122" t="s">
        <v>295</v>
      </c>
      <c r="B598" s="53" t="str">
        <f>VLOOKUP($A598,DRG!$A$8:$Z$771,2,FALSE)</f>
        <v>Disorders of the Biliary Tract W/O CC/MCC</v>
      </c>
      <c r="C598" s="158">
        <f>VLOOKUP($A598,DRG!$A$8:$Z$771,9,FALSE)</f>
        <v>84</v>
      </c>
      <c r="D598" s="156">
        <f>VLOOKUP($A598,DRG!$A$8:$Z$771,10,FALSE)</f>
        <v>14629.44</v>
      </c>
      <c r="E598" s="156">
        <f>VLOOKUP($A598,DRG!$A$8:$Z$771,11,FALSE)</f>
        <v>8314.93</v>
      </c>
      <c r="F598" s="160">
        <f>VLOOKUP($A598,DRG!$A$8:$Z$771,12,FALSE)</f>
        <v>2.75</v>
      </c>
      <c r="G598" s="217" t="str">
        <f>VLOOKUP($A598,DRG!$A$8:$Z$771,18,FALSE)</f>
        <v>A</v>
      </c>
      <c r="H598" s="274"/>
      <c r="I598" s="219" t="str">
        <f>VLOOKUP($A598,DRG!$A$8:$Z$771,20,FALSE)</f>
        <v>A</v>
      </c>
      <c r="J598" s="162">
        <f>VLOOKUP($A598,DRG!$A$8:$Z$771,21,FALSE)</f>
        <v>0.87019999999999997</v>
      </c>
      <c r="K598" s="359">
        <f>VLOOKUP($A598,DRG!$A$8:$Z$771,22,FALSE)</f>
        <v>0.97050000000000003</v>
      </c>
      <c r="L598" s="134">
        <f t="shared" si="18"/>
        <v>0.10030000000000006</v>
      </c>
      <c r="M598" s="132">
        <f t="shared" si="19"/>
        <v>0.11526085957251213</v>
      </c>
    </row>
    <row r="599" spans="1:13" x14ac:dyDescent="0.2">
      <c r="A599" s="122" t="s">
        <v>1097</v>
      </c>
      <c r="B599" s="53" t="str">
        <f>VLOOKUP($A599,DRG!$A$8:$Z$771,2,FALSE)</f>
        <v>Urinary Stones W ESW Lithotripsy W/O CC/MCC</v>
      </c>
      <c r="C599" s="158">
        <f>VLOOKUP($A599,DRG!$A$8:$Z$771,9,FALSE)</f>
        <v>5</v>
      </c>
      <c r="D599" s="156">
        <f>VLOOKUP($A599,DRG!$A$8:$Z$771,10,FALSE)</f>
        <v>22646.42</v>
      </c>
      <c r="E599" s="156">
        <f>VLOOKUP($A599,DRG!$A$8:$Z$771,11,FALSE)</f>
        <v>7988.73</v>
      </c>
      <c r="F599" s="160">
        <f>VLOOKUP($A599,DRG!$A$8:$Z$771,12,FALSE)</f>
        <v>2.2999999999999998</v>
      </c>
      <c r="G599" s="217" t="str">
        <f>VLOOKUP($A599,DRG!$A$8:$Z$771,18,FALSE)</f>
        <v>MP</v>
      </c>
      <c r="H599" s="274"/>
      <c r="I599" s="219" t="str">
        <f>VLOOKUP($A599,DRG!$A$8:$Z$771,20,FALSE)</f>
        <v>MP</v>
      </c>
      <c r="J599" s="162">
        <f>VLOOKUP($A599,DRG!$A$8:$Z$771,21,FALSE)</f>
        <v>0.90090000000000003</v>
      </c>
      <c r="K599" s="359">
        <f>VLOOKUP($A599,DRG!$A$8:$Z$771,22,FALSE)</f>
        <v>0.97050000000000003</v>
      </c>
      <c r="L599" s="134">
        <f t="shared" si="18"/>
        <v>6.9599999999999995E-2</v>
      </c>
      <c r="M599" s="132">
        <f t="shared" si="19"/>
        <v>7.7256077256077249E-2</v>
      </c>
    </row>
    <row r="600" spans="1:13" x14ac:dyDescent="0.2">
      <c r="A600" s="122" t="s">
        <v>1181</v>
      </c>
      <c r="B600" s="53" t="str">
        <f>VLOOKUP($A600,DRG!$A$8:$Z$771,2,FALSE)</f>
        <v>D&amp;C, Conization, Laparoscopy &amp; Tubal Interruption W/O CC/MCC</v>
      </c>
      <c r="C600" s="158">
        <f>VLOOKUP($A600,DRG!$A$8:$Z$771,9,FALSE)</f>
        <v>12</v>
      </c>
      <c r="D600" s="156">
        <f>VLOOKUP($A600,DRG!$A$8:$Z$771,10,FALSE)</f>
        <v>14586.41</v>
      </c>
      <c r="E600" s="156">
        <f>VLOOKUP($A600,DRG!$A$8:$Z$771,11,FALSE)</f>
        <v>4704.4799999999996</v>
      </c>
      <c r="F600" s="160">
        <f>VLOOKUP($A600,DRG!$A$8:$Z$771,12,FALSE)</f>
        <v>1.92</v>
      </c>
      <c r="G600" s="217" t="str">
        <f>VLOOKUP($A600,DRG!$A$8:$Z$771,18,FALSE)</f>
        <v>A</v>
      </c>
      <c r="H600" s="274"/>
      <c r="I600" s="219" t="str">
        <f>VLOOKUP($A600,DRG!$A$8:$Z$771,20,FALSE)</f>
        <v>MP</v>
      </c>
      <c r="J600" s="162">
        <f>VLOOKUP($A600,DRG!$A$8:$Z$771,21,FALSE)</f>
        <v>0.89190000000000003</v>
      </c>
      <c r="K600" s="359">
        <f>VLOOKUP($A600,DRG!$A$8:$Z$771,22,FALSE)</f>
        <v>0.96760000000000002</v>
      </c>
      <c r="L600" s="134">
        <f t="shared" si="18"/>
        <v>7.569999999999999E-2</v>
      </c>
      <c r="M600" s="132">
        <f t="shared" si="19"/>
        <v>8.4874985984975879E-2</v>
      </c>
    </row>
    <row r="601" spans="1:13" x14ac:dyDescent="0.2">
      <c r="A601" s="122" t="s">
        <v>1450</v>
      </c>
      <c r="B601" s="53" t="str">
        <f>VLOOKUP($A601,DRG!$A$8:$Z$771,2,FALSE)</f>
        <v>Sprains, Strains &amp; Dislocations of Hip, Pelvis &amp; Thigh W/O CC/MCC</v>
      </c>
      <c r="C601" s="158">
        <f>VLOOKUP($A601,DRG!$A$8:$Z$771,9,FALSE)</f>
        <v>0</v>
      </c>
      <c r="D601" s="156">
        <f>VLOOKUP($A601,DRG!$A$8:$Z$771,10,FALSE)</f>
        <v>0</v>
      </c>
      <c r="E601" s="156">
        <f>VLOOKUP($A601,DRG!$A$8:$Z$771,11,FALSE)</f>
        <v>0</v>
      </c>
      <c r="F601" s="160">
        <f>VLOOKUP($A601,DRG!$A$8:$Z$771,12,FALSE)</f>
        <v>2.9</v>
      </c>
      <c r="G601" s="217" t="str">
        <f>VLOOKUP($A601,DRG!$A$8:$Z$771,18,FALSE)</f>
        <v>M</v>
      </c>
      <c r="H601" s="274"/>
      <c r="I601" s="219" t="str">
        <f>VLOOKUP($A601,DRG!$A$8:$Z$771,20,FALSE)</f>
        <v>M</v>
      </c>
      <c r="J601" s="162">
        <f>VLOOKUP($A601,DRG!$A$8:$Z$771,21,FALSE)</f>
        <v>1.0419</v>
      </c>
      <c r="K601" s="359">
        <f>VLOOKUP($A601,DRG!$A$8:$Z$771,22,FALSE)</f>
        <v>0.96709999999999996</v>
      </c>
      <c r="L601" s="134">
        <f t="shared" si="18"/>
        <v>-7.4800000000000089E-2</v>
      </c>
      <c r="M601" s="132">
        <f t="shared" si="19"/>
        <v>-7.1791918610231389E-2</v>
      </c>
    </row>
    <row r="602" spans="1:13" x14ac:dyDescent="0.2">
      <c r="A602" s="123" t="s">
        <v>287</v>
      </c>
      <c r="B602" s="124" t="str">
        <f>VLOOKUP($A602,DRG!$A$8:$Z$771,2,FALSE)</f>
        <v>Disorders of Liver Except Malig, Cirr, Alc Hepa W CC</v>
      </c>
      <c r="C602" s="159">
        <f>VLOOKUP($A602,DRG!$A$8:$Z$771,9,FALSE)</f>
        <v>318</v>
      </c>
      <c r="D602" s="157">
        <f>VLOOKUP($A602,DRG!$A$8:$Z$771,10,FALSE)</f>
        <v>14563.53</v>
      </c>
      <c r="E602" s="157">
        <f>VLOOKUP($A602,DRG!$A$8:$Z$771,11,FALSE)</f>
        <v>8006.45</v>
      </c>
      <c r="F602" s="161">
        <f>VLOOKUP($A602,DRG!$A$8:$Z$771,12,FALSE)</f>
        <v>3.79</v>
      </c>
      <c r="G602" s="218" t="str">
        <f>VLOOKUP($A602,DRG!$A$8:$Z$771,18,FALSE)</f>
        <v>A</v>
      </c>
      <c r="H602" s="274"/>
      <c r="I602" s="220" t="str">
        <f>VLOOKUP($A602,DRG!$A$8:$Z$771,20,FALSE)</f>
        <v>A</v>
      </c>
      <c r="J602" s="163">
        <f>VLOOKUP($A602,DRG!$A$8:$Z$771,21,FALSE)</f>
        <v>0.9425</v>
      </c>
      <c r="K602" s="360">
        <f>VLOOKUP($A602,DRG!$A$8:$Z$771,22,FALSE)</f>
        <v>0.96619999999999995</v>
      </c>
      <c r="L602" s="135">
        <f t="shared" si="18"/>
        <v>2.3699999999999943E-2</v>
      </c>
      <c r="M602" s="133">
        <f t="shared" si="19"/>
        <v>2.5145888594164396E-2</v>
      </c>
    </row>
    <row r="603" spans="1:13" x14ac:dyDescent="0.2">
      <c r="A603" s="122" t="s">
        <v>458</v>
      </c>
      <c r="B603" s="53" t="str">
        <f>VLOOKUP($A603,DRG!$A$8:$Z$771,2,FALSE)</f>
        <v>Multiple Sclerosis &amp; Cerebellar Ataxia W CC</v>
      </c>
      <c r="C603" s="158">
        <f>VLOOKUP($A603,DRG!$A$8:$Z$771,9,FALSE)</f>
        <v>37</v>
      </c>
      <c r="D603" s="156">
        <f>VLOOKUP($A603,DRG!$A$8:$Z$771,10,FALSE)</f>
        <v>14437.18</v>
      </c>
      <c r="E603" s="156">
        <f>VLOOKUP($A603,DRG!$A$8:$Z$771,11,FALSE)</f>
        <v>8855</v>
      </c>
      <c r="F603" s="160">
        <f>VLOOKUP($A603,DRG!$A$8:$Z$771,12,FALSE)</f>
        <v>3.49</v>
      </c>
      <c r="G603" s="217" t="str">
        <f>VLOOKUP($A603,DRG!$A$8:$Z$771,18,FALSE)</f>
        <v>A</v>
      </c>
      <c r="H603" s="274"/>
      <c r="I603" s="219" t="str">
        <f>VLOOKUP($A603,DRG!$A$8:$Z$771,20,FALSE)</f>
        <v>AO</v>
      </c>
      <c r="J603" s="162">
        <f>VLOOKUP($A603,DRG!$A$8:$Z$771,21,FALSE)</f>
        <v>1.1215999999999999</v>
      </c>
      <c r="K603" s="359">
        <f>VLOOKUP($A603,DRG!$A$8:$Z$771,22,FALSE)</f>
        <v>0.9577</v>
      </c>
      <c r="L603" s="134">
        <f t="shared" si="18"/>
        <v>-0.16389999999999993</v>
      </c>
      <c r="M603" s="132">
        <f t="shared" si="19"/>
        <v>-0.14613052781740365</v>
      </c>
    </row>
    <row r="604" spans="1:13" x14ac:dyDescent="0.2">
      <c r="A604" s="122" t="s">
        <v>281</v>
      </c>
      <c r="B604" s="53" t="str">
        <f>VLOOKUP($A604,DRG!$A$8:$Z$771,2,FALSE)</f>
        <v>Disorders of Pancreas Except Malignancy W CC</v>
      </c>
      <c r="C604" s="158">
        <f>VLOOKUP($A604,DRG!$A$8:$Z$771,9,FALSE)</f>
        <v>565</v>
      </c>
      <c r="D604" s="156">
        <f>VLOOKUP($A604,DRG!$A$8:$Z$771,10,FALSE)</f>
        <v>14427.95</v>
      </c>
      <c r="E604" s="156">
        <f>VLOOKUP($A604,DRG!$A$8:$Z$771,11,FALSE)</f>
        <v>8199.2900000000009</v>
      </c>
      <c r="F604" s="160">
        <f>VLOOKUP($A604,DRG!$A$8:$Z$771,12,FALSE)</f>
        <v>4.03</v>
      </c>
      <c r="G604" s="217" t="str">
        <f>VLOOKUP($A604,DRG!$A$8:$Z$771,18,FALSE)</f>
        <v>A</v>
      </c>
      <c r="H604" s="274"/>
      <c r="I604" s="219" t="str">
        <f>VLOOKUP($A604,DRG!$A$8:$Z$771,20,FALSE)</f>
        <v>A</v>
      </c>
      <c r="J604" s="162">
        <f>VLOOKUP($A604,DRG!$A$8:$Z$771,21,FALSE)</f>
        <v>0.94299999999999995</v>
      </c>
      <c r="K604" s="359">
        <f>VLOOKUP($A604,DRG!$A$8:$Z$771,22,FALSE)</f>
        <v>0.95709999999999995</v>
      </c>
      <c r="L604" s="134">
        <f t="shared" si="18"/>
        <v>1.4100000000000001E-2</v>
      </c>
      <c r="M604" s="132">
        <f t="shared" si="19"/>
        <v>1.4952279957582186E-2</v>
      </c>
    </row>
    <row r="605" spans="1:13" x14ac:dyDescent="0.2">
      <c r="A605" s="122" t="s">
        <v>1088</v>
      </c>
      <c r="B605" s="53" t="str">
        <f>VLOOKUP($A605,DRG!$A$8:$Z$771,2,FALSE)</f>
        <v>Renal Failure W CC</v>
      </c>
      <c r="C605" s="158">
        <f>VLOOKUP($A605,DRG!$A$8:$Z$771,9,FALSE)</f>
        <v>643</v>
      </c>
      <c r="D605" s="156">
        <f>VLOOKUP($A605,DRG!$A$8:$Z$771,10,FALSE)</f>
        <v>14425.31</v>
      </c>
      <c r="E605" s="156">
        <f>VLOOKUP($A605,DRG!$A$8:$Z$771,11,FALSE)</f>
        <v>8598.19</v>
      </c>
      <c r="F605" s="160">
        <f>VLOOKUP($A605,DRG!$A$8:$Z$771,12,FALSE)</f>
        <v>3.94</v>
      </c>
      <c r="G605" s="217" t="str">
        <f>VLOOKUP($A605,DRG!$A$8:$Z$771,18,FALSE)</f>
        <v>A</v>
      </c>
      <c r="H605" s="274"/>
      <c r="I605" s="219" t="str">
        <f>VLOOKUP($A605,DRG!$A$8:$Z$771,20,FALSE)</f>
        <v>A</v>
      </c>
      <c r="J605" s="162">
        <f>VLOOKUP($A605,DRG!$A$8:$Z$771,21,FALSE)</f>
        <v>0.96499999999999997</v>
      </c>
      <c r="K605" s="359">
        <f>VLOOKUP($A605,DRG!$A$8:$Z$771,22,FALSE)</f>
        <v>0.95689999999999997</v>
      </c>
      <c r="L605" s="134">
        <f t="shared" si="18"/>
        <v>-8.0999999999999961E-3</v>
      </c>
      <c r="M605" s="132">
        <f t="shared" si="19"/>
        <v>-8.3937823834196856E-3</v>
      </c>
    </row>
    <row r="606" spans="1:13" x14ac:dyDescent="0.2">
      <c r="A606" s="122" t="s">
        <v>508</v>
      </c>
      <c r="B606" s="53" t="str">
        <f>VLOOKUP($A606,DRG!$A$8:$Z$771,2,FALSE)</f>
        <v>Traumatic Stupor &amp; Coma, Coma &gt;1 Hr W/O CC/MCC</v>
      </c>
      <c r="C606" s="158">
        <f>VLOOKUP($A606,DRG!$A$8:$Z$771,9,FALSE)</f>
        <v>34</v>
      </c>
      <c r="D606" s="156">
        <f>VLOOKUP($A606,DRG!$A$8:$Z$771,10,FALSE)</f>
        <v>14409.68</v>
      </c>
      <c r="E606" s="156">
        <f>VLOOKUP($A606,DRG!$A$8:$Z$771,11,FALSE)</f>
        <v>6847.89</v>
      </c>
      <c r="F606" s="160">
        <f>VLOOKUP($A606,DRG!$A$8:$Z$771,12,FALSE)</f>
        <v>2.21</v>
      </c>
      <c r="G606" s="217" t="str">
        <f>VLOOKUP($A606,DRG!$A$8:$Z$771,18,FALSE)</f>
        <v>A</v>
      </c>
      <c r="H606" s="274"/>
      <c r="I606" s="219" t="str">
        <f>VLOOKUP($A606,DRG!$A$8:$Z$771,20,FALSE)</f>
        <v>A</v>
      </c>
      <c r="J606" s="162">
        <f>VLOOKUP($A606,DRG!$A$8:$Z$771,21,FALSE)</f>
        <v>0.91069999999999995</v>
      </c>
      <c r="K606" s="359">
        <f>VLOOKUP($A606,DRG!$A$8:$Z$771,22,FALSE)</f>
        <v>0.95579999999999998</v>
      </c>
      <c r="L606" s="134">
        <f t="shared" si="18"/>
        <v>4.5100000000000029E-2</v>
      </c>
      <c r="M606" s="132">
        <f t="shared" si="19"/>
        <v>4.952234544855609E-2</v>
      </c>
    </row>
    <row r="607" spans="1:13" x14ac:dyDescent="0.2">
      <c r="A607" s="123" t="s">
        <v>1116</v>
      </c>
      <c r="B607" s="124" t="str">
        <f>VLOOKUP($A607,DRG!$A$8:$Z$771,2,FALSE)</f>
        <v>Anal &amp; Stomal Procedures W/O CC/MCC</v>
      </c>
      <c r="C607" s="159">
        <f>VLOOKUP($A607,DRG!$A$8:$Z$771,9,FALSE)</f>
        <v>32</v>
      </c>
      <c r="D607" s="157">
        <f>VLOOKUP($A607,DRG!$A$8:$Z$771,10,FALSE)</f>
        <v>14386.93</v>
      </c>
      <c r="E607" s="157">
        <f>VLOOKUP($A607,DRG!$A$8:$Z$771,11,FALSE)</f>
        <v>4160.92</v>
      </c>
      <c r="F607" s="161">
        <f>VLOOKUP($A607,DRG!$A$8:$Z$771,12,FALSE)</f>
        <v>2.78</v>
      </c>
      <c r="G607" s="218" t="str">
        <f>VLOOKUP($A607,DRG!$A$8:$Z$771,18,FALSE)</f>
        <v>A</v>
      </c>
      <c r="H607" s="274"/>
      <c r="I607" s="220" t="str">
        <f>VLOOKUP($A607,DRG!$A$8:$Z$771,20,FALSE)</f>
        <v>A</v>
      </c>
      <c r="J607" s="163">
        <f>VLOOKUP($A607,DRG!$A$8:$Z$771,21,FALSE)</f>
        <v>0.99580000000000002</v>
      </c>
      <c r="K607" s="360">
        <f>VLOOKUP($A607,DRG!$A$8:$Z$771,22,FALSE)</f>
        <v>0.95440000000000003</v>
      </c>
      <c r="L607" s="135">
        <f t="shared" si="18"/>
        <v>-4.1399999999999992E-2</v>
      </c>
      <c r="M607" s="133">
        <f t="shared" si="19"/>
        <v>-4.1574613376179945E-2</v>
      </c>
    </row>
    <row r="608" spans="1:13" x14ac:dyDescent="0.2">
      <c r="A608" s="122" t="s">
        <v>1448</v>
      </c>
      <c r="B608" s="53" t="str">
        <f>VLOOKUP($A608,DRG!$A$8:$Z$771,2,FALSE)</f>
        <v>Fractures of Hip &amp; Pelvis W/O MCC</v>
      </c>
      <c r="C608" s="158">
        <f>VLOOKUP($A608,DRG!$A$8:$Z$771,9,FALSE)</f>
        <v>23</v>
      </c>
      <c r="D608" s="156">
        <f>VLOOKUP($A608,DRG!$A$8:$Z$771,10,FALSE)</f>
        <v>14367.43</v>
      </c>
      <c r="E608" s="156">
        <f>VLOOKUP($A608,DRG!$A$8:$Z$771,11,FALSE)</f>
        <v>8745.33</v>
      </c>
      <c r="F608" s="160">
        <f>VLOOKUP($A608,DRG!$A$8:$Z$771,12,FALSE)</f>
        <v>3.7</v>
      </c>
      <c r="G608" s="217" t="str">
        <f>VLOOKUP($A608,DRG!$A$8:$Z$771,18,FALSE)</f>
        <v>A</v>
      </c>
      <c r="H608" s="274"/>
      <c r="I608" s="219" t="str">
        <f>VLOOKUP($A608,DRG!$A$8:$Z$771,20,FALSE)</f>
        <v>A</v>
      </c>
      <c r="J608" s="162">
        <f>VLOOKUP($A608,DRG!$A$8:$Z$771,21,FALSE)</f>
        <v>0.84079999999999999</v>
      </c>
      <c r="K608" s="359">
        <f>VLOOKUP($A608,DRG!$A$8:$Z$771,22,FALSE)</f>
        <v>0.95309999999999995</v>
      </c>
      <c r="L608" s="134">
        <f t="shared" si="18"/>
        <v>0.11229999999999996</v>
      </c>
      <c r="M608" s="132">
        <f t="shared" si="19"/>
        <v>0.13356327307326352</v>
      </c>
    </row>
    <row r="609" spans="1:13" x14ac:dyDescent="0.2">
      <c r="A609" s="122" t="s">
        <v>172</v>
      </c>
      <c r="B609" s="53" t="str">
        <f>VLOOKUP($A609,DRG!$A$8:$Z$771,2,FALSE)</f>
        <v>Uncomplicated Peptic Ulcer W/O MCC</v>
      </c>
      <c r="C609" s="158">
        <f>VLOOKUP($A609,DRG!$A$8:$Z$771,9,FALSE)</f>
        <v>30</v>
      </c>
      <c r="D609" s="156">
        <f>VLOOKUP($A609,DRG!$A$8:$Z$771,10,FALSE)</f>
        <v>14322.61</v>
      </c>
      <c r="E609" s="156">
        <f>VLOOKUP($A609,DRG!$A$8:$Z$771,11,FALSE)</f>
        <v>5022.62</v>
      </c>
      <c r="F609" s="160">
        <f>VLOOKUP($A609,DRG!$A$8:$Z$771,12,FALSE)</f>
        <v>3.13</v>
      </c>
      <c r="G609" s="217" t="str">
        <f>VLOOKUP($A609,DRG!$A$8:$Z$771,18,FALSE)</f>
        <v>A</v>
      </c>
      <c r="H609" s="274"/>
      <c r="I609" s="219" t="str">
        <f>VLOOKUP($A609,DRG!$A$8:$Z$771,20,FALSE)</f>
        <v>A</v>
      </c>
      <c r="J609" s="162">
        <f>VLOOKUP($A609,DRG!$A$8:$Z$771,21,FALSE)</f>
        <v>1.0644</v>
      </c>
      <c r="K609" s="359">
        <f>VLOOKUP($A609,DRG!$A$8:$Z$771,22,FALSE)</f>
        <v>0.95020000000000004</v>
      </c>
      <c r="L609" s="134">
        <f t="shared" si="18"/>
        <v>-0.11419999999999997</v>
      </c>
      <c r="M609" s="132">
        <f t="shared" si="19"/>
        <v>-0.10729049229612925</v>
      </c>
    </row>
    <row r="610" spans="1:13" x14ac:dyDescent="0.2">
      <c r="A610" s="122" t="s">
        <v>878</v>
      </c>
      <c r="B610" s="53" t="str">
        <f>VLOOKUP($A610,DRG!$A$8:$Z$771,2,FALSE)</f>
        <v>Chronic Obstructive Pulmonary Disease W CC</v>
      </c>
      <c r="C610" s="158">
        <f>VLOOKUP($A610,DRG!$A$8:$Z$771,9,FALSE)</f>
        <v>800</v>
      </c>
      <c r="D610" s="156">
        <f>VLOOKUP($A610,DRG!$A$8:$Z$771,10,FALSE)</f>
        <v>14278.08</v>
      </c>
      <c r="E610" s="156">
        <f>VLOOKUP($A610,DRG!$A$8:$Z$771,11,FALSE)</f>
        <v>7689.99</v>
      </c>
      <c r="F610" s="160">
        <f>VLOOKUP($A610,DRG!$A$8:$Z$771,12,FALSE)</f>
        <v>3.71</v>
      </c>
      <c r="G610" s="217" t="str">
        <f>VLOOKUP($A610,DRG!$A$8:$Z$771,18,FALSE)</f>
        <v>A</v>
      </c>
      <c r="H610" s="274"/>
      <c r="I610" s="219" t="str">
        <f>VLOOKUP($A610,DRG!$A$8:$Z$771,20,FALSE)</f>
        <v>A</v>
      </c>
      <c r="J610" s="162">
        <f>VLOOKUP($A610,DRG!$A$8:$Z$771,21,FALSE)</f>
        <v>0.9052</v>
      </c>
      <c r="K610" s="359">
        <f>VLOOKUP($A610,DRG!$A$8:$Z$771,22,FALSE)</f>
        <v>0.94699999999999995</v>
      </c>
      <c r="L610" s="134">
        <f t="shared" si="18"/>
        <v>4.1799999999999948E-2</v>
      </c>
      <c r="M610" s="132">
        <f t="shared" si="19"/>
        <v>4.6177640300486024E-2</v>
      </c>
    </row>
    <row r="611" spans="1:13" x14ac:dyDescent="0.2">
      <c r="A611" s="122" t="s">
        <v>1435</v>
      </c>
      <c r="B611" s="53" t="str">
        <f>VLOOKUP($A611,DRG!$A$8:$Z$771,2,FALSE)</f>
        <v>Septic Arthritis W/O CC/MCC</v>
      </c>
      <c r="C611" s="158">
        <f>VLOOKUP($A611,DRG!$A$8:$Z$771,9,FALSE)</f>
        <v>2</v>
      </c>
      <c r="D611" s="156">
        <f>VLOOKUP($A611,DRG!$A$8:$Z$771,10,FALSE)</f>
        <v>18551.47</v>
      </c>
      <c r="E611" s="156">
        <f>VLOOKUP($A611,DRG!$A$8:$Z$771,11,FALSE)</f>
        <v>6663.35</v>
      </c>
      <c r="F611" s="160">
        <f>VLOOKUP($A611,DRG!$A$8:$Z$771,12,FALSE)</f>
        <v>3.6</v>
      </c>
      <c r="G611" s="217" t="str">
        <f>VLOOKUP($A611,DRG!$A$8:$Z$771,18,FALSE)</f>
        <v>MO</v>
      </c>
      <c r="H611" s="274"/>
      <c r="I611" s="219" t="str">
        <f>VLOOKUP($A611,DRG!$A$8:$Z$771,20,FALSE)</f>
        <v>MP</v>
      </c>
      <c r="J611" s="162">
        <f>VLOOKUP($A611,DRG!$A$8:$Z$771,21,FALSE)</f>
        <v>0.7641</v>
      </c>
      <c r="K611" s="359">
        <f>VLOOKUP($A611,DRG!$A$8:$Z$771,22,FALSE)</f>
        <v>0.94669999999999999</v>
      </c>
      <c r="L611" s="134">
        <f t="shared" si="18"/>
        <v>0.18259999999999998</v>
      </c>
      <c r="M611" s="132">
        <f t="shared" si="19"/>
        <v>0.2389739562884439</v>
      </c>
    </row>
    <row r="612" spans="1:13" x14ac:dyDescent="0.2">
      <c r="A612" s="123" t="s">
        <v>1266</v>
      </c>
      <c r="B612" s="124" t="str">
        <f>VLOOKUP($A612,DRG!$A$8:$Z$771,2,FALSE)</f>
        <v>Viral Illness W MCC</v>
      </c>
      <c r="C612" s="159">
        <f>VLOOKUP($A612,DRG!$A$8:$Z$771,9,FALSE)</f>
        <v>15</v>
      </c>
      <c r="D612" s="157">
        <f>VLOOKUP($A612,DRG!$A$8:$Z$771,10,FALSE)</f>
        <v>14235.7</v>
      </c>
      <c r="E612" s="157">
        <f>VLOOKUP($A612,DRG!$A$8:$Z$771,11,FALSE)</f>
        <v>7405.46</v>
      </c>
      <c r="F612" s="161">
        <f>VLOOKUP($A612,DRG!$A$8:$Z$771,12,FALSE)</f>
        <v>3.33</v>
      </c>
      <c r="G612" s="218" t="str">
        <f>VLOOKUP($A612,DRG!$A$8:$Z$771,18,FALSE)</f>
        <v>A</v>
      </c>
      <c r="H612" s="274"/>
      <c r="I612" s="220" t="str">
        <f>VLOOKUP($A612,DRG!$A$8:$Z$771,20,FALSE)</f>
        <v>M</v>
      </c>
      <c r="J612" s="163">
        <f>VLOOKUP($A612,DRG!$A$8:$Z$771,21,FALSE)</f>
        <v>2.3523999999999998</v>
      </c>
      <c r="K612" s="360">
        <f>VLOOKUP($A612,DRG!$A$8:$Z$771,22,FALSE)</f>
        <v>0.94440000000000002</v>
      </c>
      <c r="L612" s="135">
        <f t="shared" si="18"/>
        <v>-1.4079999999999999</v>
      </c>
      <c r="M612" s="133">
        <f t="shared" si="19"/>
        <v>-0.59853766366264238</v>
      </c>
    </row>
    <row r="613" spans="1:13" x14ac:dyDescent="0.2">
      <c r="A613" s="122" t="s">
        <v>559</v>
      </c>
      <c r="B613" s="53" t="str">
        <f>VLOOKUP($A613,DRG!$A$8:$Z$771,2,FALSE)</f>
        <v>Endocrine Disorders W CC</v>
      </c>
      <c r="C613" s="158">
        <f>VLOOKUP($A613,DRG!$A$8:$Z$771,9,FALSE)</f>
        <v>68</v>
      </c>
      <c r="D613" s="156">
        <f>VLOOKUP($A613,DRG!$A$8:$Z$771,10,FALSE)</f>
        <v>14181.27</v>
      </c>
      <c r="E613" s="156">
        <f>VLOOKUP($A613,DRG!$A$8:$Z$771,11,FALSE)</f>
        <v>8430.23</v>
      </c>
      <c r="F613" s="160">
        <f>VLOOKUP($A613,DRG!$A$8:$Z$771,12,FALSE)</f>
        <v>3.84</v>
      </c>
      <c r="G613" s="217" t="str">
        <f>VLOOKUP($A613,DRG!$A$8:$Z$771,18,FALSE)</f>
        <v>A</v>
      </c>
      <c r="H613" s="274"/>
      <c r="I613" s="219" t="str">
        <f>VLOOKUP($A613,DRG!$A$8:$Z$771,20,FALSE)</f>
        <v>A</v>
      </c>
      <c r="J613" s="162">
        <f>VLOOKUP($A613,DRG!$A$8:$Z$771,21,FALSE)</f>
        <v>0.9859</v>
      </c>
      <c r="K613" s="359">
        <f>VLOOKUP($A613,DRG!$A$8:$Z$771,22,FALSE)</f>
        <v>0.94079999999999997</v>
      </c>
      <c r="L613" s="134">
        <f t="shared" si="18"/>
        <v>-4.5100000000000029E-2</v>
      </c>
      <c r="M613" s="132">
        <f t="shared" si="19"/>
        <v>-4.5745004564357469E-2</v>
      </c>
    </row>
    <row r="614" spans="1:13" x14ac:dyDescent="0.2">
      <c r="A614" s="122" t="s">
        <v>908</v>
      </c>
      <c r="B614" s="53" t="str">
        <f>VLOOKUP($A614,DRG!$A$8:$Z$771,2,FALSE)</f>
        <v>Other Respiratory System Diagnoses W/O MCC</v>
      </c>
      <c r="C614" s="158">
        <f>VLOOKUP($A614,DRG!$A$8:$Z$771,9,FALSE)</f>
        <v>78</v>
      </c>
      <c r="D614" s="156">
        <f>VLOOKUP($A614,DRG!$A$8:$Z$771,10,FALSE)</f>
        <v>14160.21</v>
      </c>
      <c r="E614" s="156">
        <f>VLOOKUP($A614,DRG!$A$8:$Z$771,11,FALSE)</f>
        <v>10608.92</v>
      </c>
      <c r="F614" s="160">
        <f>VLOOKUP($A614,DRG!$A$8:$Z$771,12,FALSE)</f>
        <v>2.76</v>
      </c>
      <c r="G614" s="217" t="str">
        <f>VLOOKUP($A614,DRG!$A$8:$Z$771,18,FALSE)</f>
        <v>A</v>
      </c>
      <c r="H614" s="274"/>
      <c r="I614" s="219" t="str">
        <f>VLOOKUP($A614,DRG!$A$8:$Z$771,20,FALSE)</f>
        <v>A</v>
      </c>
      <c r="J614" s="162">
        <f>VLOOKUP($A614,DRG!$A$8:$Z$771,21,FALSE)</f>
        <v>0.77880000000000005</v>
      </c>
      <c r="K614" s="359">
        <f>VLOOKUP($A614,DRG!$A$8:$Z$771,22,FALSE)</f>
        <v>0.93940000000000001</v>
      </c>
      <c r="L614" s="134">
        <f t="shared" si="18"/>
        <v>0.16059999999999997</v>
      </c>
      <c r="M614" s="132">
        <f t="shared" si="19"/>
        <v>0.20621468926553665</v>
      </c>
    </row>
    <row r="615" spans="1:13" x14ac:dyDescent="0.2">
      <c r="A615" s="122" t="s">
        <v>478</v>
      </c>
      <c r="B615" s="53" t="str">
        <f>VLOOKUP($A615,DRG!$A$8:$Z$771,2,FALSE)</f>
        <v>Transient Ischemia</v>
      </c>
      <c r="C615" s="158">
        <f>VLOOKUP($A615,DRG!$A$8:$Z$771,9,FALSE)</f>
        <v>259</v>
      </c>
      <c r="D615" s="156">
        <f>VLOOKUP($A615,DRG!$A$8:$Z$771,10,FALSE)</f>
        <v>14085.73</v>
      </c>
      <c r="E615" s="156">
        <f>VLOOKUP($A615,DRG!$A$8:$Z$771,11,FALSE)</f>
        <v>5973</v>
      </c>
      <c r="F615" s="160">
        <f>VLOOKUP($A615,DRG!$A$8:$Z$771,12,FALSE)</f>
        <v>2.4</v>
      </c>
      <c r="G615" s="217" t="str">
        <f>VLOOKUP($A615,DRG!$A$8:$Z$771,18,FALSE)</f>
        <v>A</v>
      </c>
      <c r="H615" s="274"/>
      <c r="I615" s="219" t="str">
        <f>VLOOKUP($A615,DRG!$A$8:$Z$771,20,FALSE)</f>
        <v>A</v>
      </c>
      <c r="J615" s="162">
        <f>VLOOKUP($A615,DRG!$A$8:$Z$771,21,FALSE)</f>
        <v>0.86519999999999997</v>
      </c>
      <c r="K615" s="359">
        <f>VLOOKUP($A615,DRG!$A$8:$Z$771,22,FALSE)</f>
        <v>0.9345</v>
      </c>
      <c r="L615" s="134">
        <f t="shared" si="18"/>
        <v>6.9300000000000028E-2</v>
      </c>
      <c r="M615" s="132">
        <f t="shared" si="19"/>
        <v>8.0097087378640811E-2</v>
      </c>
    </row>
    <row r="616" spans="1:13" x14ac:dyDescent="0.2">
      <c r="A616" s="122" t="s">
        <v>1040</v>
      </c>
      <c r="B616" s="53" t="str">
        <f>VLOOKUP($A616,DRG!$A$8:$Z$771,2,FALSE)</f>
        <v>Peripheral Vascular Disorders W CC</v>
      </c>
      <c r="C616" s="158">
        <f>VLOOKUP($A616,DRG!$A$8:$Z$771,9,FALSE)</f>
        <v>291</v>
      </c>
      <c r="D616" s="156">
        <f>VLOOKUP($A616,DRG!$A$8:$Z$771,10,FALSE)</f>
        <v>14049.09</v>
      </c>
      <c r="E616" s="156">
        <f>VLOOKUP($A616,DRG!$A$8:$Z$771,11,FALSE)</f>
        <v>9336.2000000000007</v>
      </c>
      <c r="F616" s="160">
        <f>VLOOKUP($A616,DRG!$A$8:$Z$771,12,FALSE)</f>
        <v>4.09</v>
      </c>
      <c r="G616" s="217" t="str">
        <f>VLOOKUP($A616,DRG!$A$8:$Z$771,18,FALSE)</f>
        <v>A</v>
      </c>
      <c r="H616" s="274"/>
      <c r="I616" s="219" t="str">
        <f>VLOOKUP($A616,DRG!$A$8:$Z$771,20,FALSE)</f>
        <v>A</v>
      </c>
      <c r="J616" s="162">
        <f>VLOOKUP($A616,DRG!$A$8:$Z$771,21,FALSE)</f>
        <v>0.89280000000000004</v>
      </c>
      <c r="K616" s="359">
        <f>VLOOKUP($A616,DRG!$A$8:$Z$771,22,FALSE)</f>
        <v>0.93179999999999996</v>
      </c>
      <c r="L616" s="134">
        <f t="shared" si="18"/>
        <v>3.8999999999999924E-2</v>
      </c>
      <c r="M616" s="132">
        <f t="shared" si="19"/>
        <v>4.3682795698924644E-2</v>
      </c>
    </row>
    <row r="617" spans="1:13" x14ac:dyDescent="0.2">
      <c r="A617" s="123" t="s">
        <v>1201</v>
      </c>
      <c r="B617" s="124" t="str">
        <f>VLOOKUP($A617,DRG!$A$8:$Z$771,2,FALSE)</f>
        <v>Abortion W D&amp;C, Aspiration Curettage or Hysterotomy</v>
      </c>
      <c r="C617" s="159">
        <f>VLOOKUP($A617,DRG!$A$8:$Z$771,9,FALSE)</f>
        <v>19</v>
      </c>
      <c r="D617" s="157">
        <f>VLOOKUP($A617,DRG!$A$8:$Z$771,10,FALSE)</f>
        <v>14005.43</v>
      </c>
      <c r="E617" s="157">
        <f>VLOOKUP($A617,DRG!$A$8:$Z$771,11,FALSE)</f>
        <v>5582.04</v>
      </c>
      <c r="F617" s="161">
        <f>VLOOKUP($A617,DRG!$A$8:$Z$771,12,FALSE)</f>
        <v>1.37</v>
      </c>
      <c r="G617" s="218" t="str">
        <f>VLOOKUP($A617,DRG!$A$8:$Z$771,18,FALSE)</f>
        <v>A</v>
      </c>
      <c r="H617" s="274"/>
      <c r="I617" s="220" t="str">
        <f>VLOOKUP($A617,DRG!$A$8:$Z$771,20,FALSE)</f>
        <v>A</v>
      </c>
      <c r="J617" s="163">
        <f>VLOOKUP($A617,DRG!$A$8:$Z$771,21,FALSE)</f>
        <v>0.87270000000000003</v>
      </c>
      <c r="K617" s="360">
        <f>VLOOKUP($A617,DRG!$A$8:$Z$771,22,FALSE)</f>
        <v>0.92900000000000005</v>
      </c>
      <c r="L617" s="135">
        <f t="shared" si="18"/>
        <v>5.6300000000000017E-2</v>
      </c>
      <c r="M617" s="133">
        <f t="shared" si="19"/>
        <v>6.4512432680187942E-2</v>
      </c>
    </row>
    <row r="618" spans="1:13" x14ac:dyDescent="0.2">
      <c r="A618" s="122" t="s">
        <v>700</v>
      </c>
      <c r="B618" s="53" t="str">
        <f>VLOOKUP($A618,DRG!$A$8:$Z$771,2,FALSE)</f>
        <v>Headaches W MCC</v>
      </c>
      <c r="C618" s="158">
        <f>VLOOKUP($A618,DRG!$A$8:$Z$771,9,FALSE)</f>
        <v>13</v>
      </c>
      <c r="D618" s="156">
        <f>VLOOKUP($A618,DRG!$A$8:$Z$771,10,FALSE)</f>
        <v>13864.93</v>
      </c>
      <c r="E618" s="156">
        <f>VLOOKUP($A618,DRG!$A$8:$Z$771,11,FALSE)</f>
        <v>7475.39</v>
      </c>
      <c r="F618" s="160">
        <f>VLOOKUP($A618,DRG!$A$8:$Z$771,12,FALSE)</f>
        <v>2.85</v>
      </c>
      <c r="G618" s="217" t="str">
        <f>VLOOKUP($A618,DRG!$A$8:$Z$771,18,FALSE)</f>
        <v>A</v>
      </c>
      <c r="H618" s="274"/>
      <c r="I618" s="219" t="str">
        <f>VLOOKUP($A618,DRG!$A$8:$Z$771,20,FALSE)</f>
        <v>A</v>
      </c>
      <c r="J618" s="162">
        <f>VLOOKUP($A618,DRG!$A$8:$Z$771,21,FALSE)</f>
        <v>1.2190000000000001</v>
      </c>
      <c r="K618" s="359">
        <f>VLOOKUP($A618,DRG!$A$8:$Z$771,22,FALSE)</f>
        <v>0.91959999999999997</v>
      </c>
      <c r="L618" s="134">
        <f t="shared" si="18"/>
        <v>-0.29940000000000011</v>
      </c>
      <c r="M618" s="132">
        <f t="shared" si="19"/>
        <v>-0.2456111566858081</v>
      </c>
    </row>
    <row r="619" spans="1:13" x14ac:dyDescent="0.2">
      <c r="A619" s="122" t="s">
        <v>1325</v>
      </c>
      <c r="B619" s="53" t="str">
        <f>VLOOKUP($A619,DRG!$A$8:$Z$771,2,FALSE)</f>
        <v>Aftercare W/O CC/MCC</v>
      </c>
      <c r="C619" s="158">
        <f>VLOOKUP($A619,DRG!$A$8:$Z$771,9,FALSE)</f>
        <v>6</v>
      </c>
      <c r="D619" s="156">
        <f>VLOOKUP($A619,DRG!$A$8:$Z$771,10,FALSE)</f>
        <v>6969.25</v>
      </c>
      <c r="E619" s="156">
        <f>VLOOKUP($A619,DRG!$A$8:$Z$771,11,FALSE)</f>
        <v>1617.4</v>
      </c>
      <c r="F619" s="160">
        <f>VLOOKUP($A619,DRG!$A$8:$Z$771,12,FALSE)</f>
        <v>2.9</v>
      </c>
      <c r="G619" s="217" t="str">
        <f>VLOOKUP($A619,DRG!$A$8:$Z$771,18,FALSE)</f>
        <v>M</v>
      </c>
      <c r="H619" s="274"/>
      <c r="I619" s="219" t="str">
        <f>VLOOKUP($A619,DRG!$A$8:$Z$771,20,FALSE)</f>
        <v>M</v>
      </c>
      <c r="J619" s="162">
        <f>VLOOKUP($A619,DRG!$A$8:$Z$771,21,FALSE)</f>
        <v>0.85640000000000005</v>
      </c>
      <c r="K619" s="359">
        <f>VLOOKUP($A619,DRG!$A$8:$Z$771,22,FALSE)</f>
        <v>0.91959999999999997</v>
      </c>
      <c r="L619" s="134">
        <f t="shared" si="18"/>
        <v>6.3199999999999923E-2</v>
      </c>
      <c r="M619" s="132">
        <f t="shared" si="19"/>
        <v>7.3797290985520694E-2</v>
      </c>
    </row>
    <row r="620" spans="1:13" x14ac:dyDescent="0.2">
      <c r="A620" s="122" t="s">
        <v>1189</v>
      </c>
      <c r="B620" s="53" t="str">
        <f>VLOOKUP($A620,DRG!$A$8:$Z$771,2,FALSE)</f>
        <v>Malignancy, Female Reproductive System W/O CC/MCC</v>
      </c>
      <c r="C620" s="158">
        <f>VLOOKUP($A620,DRG!$A$8:$Z$771,9,FALSE)</f>
        <v>0</v>
      </c>
      <c r="D620" s="156">
        <f>VLOOKUP($A620,DRG!$A$8:$Z$771,10,FALSE)</f>
        <v>0</v>
      </c>
      <c r="E620" s="156">
        <f>VLOOKUP($A620,DRG!$A$8:$Z$771,11,FALSE)</f>
        <v>0</v>
      </c>
      <c r="F620" s="160">
        <f>VLOOKUP($A620,DRG!$A$8:$Z$771,12,FALSE)</f>
        <v>2.8</v>
      </c>
      <c r="G620" s="217" t="str">
        <f>VLOOKUP($A620,DRG!$A$8:$Z$771,18,FALSE)</f>
        <v>M</v>
      </c>
      <c r="H620" s="274"/>
      <c r="I620" s="219" t="str">
        <f>VLOOKUP($A620,DRG!$A$8:$Z$771,20,FALSE)</f>
        <v>M</v>
      </c>
      <c r="J620" s="162">
        <f>VLOOKUP($A620,DRG!$A$8:$Z$771,21,FALSE)</f>
        <v>1.0342</v>
      </c>
      <c r="K620" s="359">
        <f>VLOOKUP($A620,DRG!$A$8:$Z$771,22,FALSE)</f>
        <v>0.90939999999999999</v>
      </c>
      <c r="L620" s="134">
        <f t="shared" si="18"/>
        <v>-0.12480000000000002</v>
      </c>
      <c r="M620" s="132">
        <f t="shared" si="19"/>
        <v>-0.12067298394894607</v>
      </c>
    </row>
    <row r="621" spans="1:13" x14ac:dyDescent="0.2">
      <c r="A621" s="122" t="s">
        <v>1373</v>
      </c>
      <c r="B621" s="53" t="str">
        <f>VLOOKUP($A621,DRG!$A$8:$Z$771,2,FALSE)</f>
        <v>Upper Limb &amp; Toe Amputation for Circ System Disorders W/O CC/MCC</v>
      </c>
      <c r="C621" s="158">
        <f>VLOOKUP($A621,DRG!$A$8:$Z$771,9,FALSE)</f>
        <v>3</v>
      </c>
      <c r="D621" s="156">
        <f>VLOOKUP($A621,DRG!$A$8:$Z$771,10,FALSE)</f>
        <v>13676.21</v>
      </c>
      <c r="E621" s="156">
        <f>VLOOKUP($A621,DRG!$A$8:$Z$771,11,FALSE)</f>
        <v>1020.62</v>
      </c>
      <c r="F621" s="160">
        <f>VLOOKUP($A621,DRG!$A$8:$Z$771,12,FALSE)</f>
        <v>5</v>
      </c>
      <c r="G621" s="217" t="str">
        <f>VLOOKUP($A621,DRG!$A$8:$Z$771,18,FALSE)</f>
        <v>A</v>
      </c>
      <c r="H621" s="274"/>
      <c r="I621" s="219" t="str">
        <f>VLOOKUP($A621,DRG!$A$8:$Z$771,20,FALSE)</f>
        <v>MO</v>
      </c>
      <c r="J621" s="162">
        <f>VLOOKUP($A621,DRG!$A$8:$Z$771,21,FALSE)</f>
        <v>1.1489</v>
      </c>
      <c r="K621" s="359">
        <f>VLOOKUP($A621,DRG!$A$8:$Z$771,22,FALSE)</f>
        <v>0.90720000000000001</v>
      </c>
      <c r="L621" s="134">
        <f t="shared" si="18"/>
        <v>-0.24170000000000003</v>
      </c>
      <c r="M621" s="132">
        <f t="shared" si="19"/>
        <v>-0.21037514143963792</v>
      </c>
    </row>
    <row r="622" spans="1:13" x14ac:dyDescent="0.2">
      <c r="A622" s="123" t="s">
        <v>176</v>
      </c>
      <c r="B622" s="124" t="str">
        <f>VLOOKUP($A622,DRG!$A$8:$Z$771,2,FALSE)</f>
        <v>Inflammatory Bowel Disease W CC</v>
      </c>
      <c r="C622" s="159">
        <f>VLOOKUP($A622,DRG!$A$8:$Z$771,9,FALSE)</f>
        <v>164</v>
      </c>
      <c r="D622" s="157">
        <f>VLOOKUP($A622,DRG!$A$8:$Z$771,10,FALSE)</f>
        <v>13667.66</v>
      </c>
      <c r="E622" s="157">
        <f>VLOOKUP($A622,DRG!$A$8:$Z$771,11,FALSE)</f>
        <v>6572.41</v>
      </c>
      <c r="F622" s="161">
        <f>VLOOKUP($A622,DRG!$A$8:$Z$771,12,FALSE)</f>
        <v>4.05</v>
      </c>
      <c r="G622" s="218" t="str">
        <f>VLOOKUP($A622,DRG!$A$8:$Z$771,18,FALSE)</f>
        <v>A</v>
      </c>
      <c r="H622" s="274"/>
      <c r="I622" s="220" t="str">
        <f>VLOOKUP($A622,DRG!$A$8:$Z$771,20,FALSE)</f>
        <v>A</v>
      </c>
      <c r="J622" s="163">
        <f>VLOOKUP($A622,DRG!$A$8:$Z$771,21,FALSE)</f>
        <v>0.91410000000000002</v>
      </c>
      <c r="K622" s="360">
        <f>VLOOKUP($A622,DRG!$A$8:$Z$771,22,FALSE)</f>
        <v>0.90680000000000005</v>
      </c>
      <c r="L622" s="135">
        <f t="shared" si="18"/>
        <v>-7.2999999999999732E-3</v>
      </c>
      <c r="M622" s="133">
        <f t="shared" si="19"/>
        <v>-7.9859971556722163E-3</v>
      </c>
    </row>
    <row r="623" spans="1:13" x14ac:dyDescent="0.2">
      <c r="A623" s="122" t="s">
        <v>484</v>
      </c>
      <c r="B623" s="53" t="str">
        <f>VLOOKUP($A623,DRG!$A$8:$Z$771,2,FALSE)</f>
        <v>Nonspecific Cerebrovascular Disorders W/O CC/MCC</v>
      </c>
      <c r="C623" s="158">
        <f>VLOOKUP($A623,DRG!$A$8:$Z$771,9,FALSE)</f>
        <v>17</v>
      </c>
      <c r="D623" s="156">
        <f>VLOOKUP($A623,DRG!$A$8:$Z$771,10,FALSE)</f>
        <v>13467</v>
      </c>
      <c r="E623" s="156">
        <f>VLOOKUP($A623,DRG!$A$8:$Z$771,11,FALSE)</f>
        <v>5923.03</v>
      </c>
      <c r="F623" s="160">
        <f>VLOOKUP($A623,DRG!$A$8:$Z$771,12,FALSE)</f>
        <v>1.65</v>
      </c>
      <c r="G623" s="217" t="str">
        <f>VLOOKUP($A623,DRG!$A$8:$Z$771,18,FALSE)</f>
        <v>A</v>
      </c>
      <c r="H623" s="274"/>
      <c r="I623" s="219" t="str">
        <f>VLOOKUP($A623,DRG!$A$8:$Z$771,20,FALSE)</f>
        <v>A</v>
      </c>
      <c r="J623" s="162">
        <f>VLOOKUP($A623,DRG!$A$8:$Z$771,21,FALSE)</f>
        <v>0.67530000000000001</v>
      </c>
      <c r="K623" s="359">
        <f>VLOOKUP($A623,DRG!$A$8:$Z$771,22,FALSE)</f>
        <v>0.89329999999999998</v>
      </c>
      <c r="L623" s="134">
        <f t="shared" si="18"/>
        <v>0.21799999999999997</v>
      </c>
      <c r="M623" s="132">
        <f t="shared" si="19"/>
        <v>0.32281948763512508</v>
      </c>
    </row>
    <row r="624" spans="1:13" x14ac:dyDescent="0.2">
      <c r="A624" s="122" t="s">
        <v>890</v>
      </c>
      <c r="B624" s="53" t="str">
        <f>VLOOKUP($A624,DRG!$A$8:$Z$771,2,FALSE)</f>
        <v>Interstitial Lung Disease W CC</v>
      </c>
      <c r="C624" s="158">
        <f>VLOOKUP($A624,DRG!$A$8:$Z$771,9,FALSE)</f>
        <v>13</v>
      </c>
      <c r="D624" s="156">
        <f>VLOOKUP($A624,DRG!$A$8:$Z$771,10,FALSE)</f>
        <v>13460.69</v>
      </c>
      <c r="E624" s="156">
        <f>VLOOKUP($A624,DRG!$A$8:$Z$771,11,FALSE)</f>
        <v>5307.37</v>
      </c>
      <c r="F624" s="160">
        <f>VLOOKUP($A624,DRG!$A$8:$Z$771,12,FALSE)</f>
        <v>4.1500000000000004</v>
      </c>
      <c r="G624" s="217" t="str">
        <f>VLOOKUP($A624,DRG!$A$8:$Z$771,18,FALSE)</f>
        <v>A</v>
      </c>
      <c r="H624" s="274"/>
      <c r="I624" s="219" t="str">
        <f>VLOOKUP($A624,DRG!$A$8:$Z$771,20,FALSE)</f>
        <v>AP</v>
      </c>
      <c r="J624" s="162">
        <f>VLOOKUP($A624,DRG!$A$8:$Z$771,21,FALSE)</f>
        <v>1.2060999999999999</v>
      </c>
      <c r="K624" s="359">
        <f>VLOOKUP($A624,DRG!$A$8:$Z$771,22,FALSE)</f>
        <v>0.89280000000000004</v>
      </c>
      <c r="L624" s="134">
        <f t="shared" si="18"/>
        <v>-0.31329999999999991</v>
      </c>
      <c r="M624" s="132">
        <f t="shared" si="19"/>
        <v>-0.25976287206699272</v>
      </c>
    </row>
    <row r="625" spans="1:13" x14ac:dyDescent="0.2">
      <c r="A625" s="122" t="s">
        <v>800</v>
      </c>
      <c r="B625" s="53" t="str">
        <f>VLOOKUP($A625,DRG!$A$8:$Z$771,2,FALSE)</f>
        <v>Otitis Media &amp; URI W MCC</v>
      </c>
      <c r="C625" s="158">
        <f>VLOOKUP($A625,DRG!$A$8:$Z$771,9,FALSE)</f>
        <v>38</v>
      </c>
      <c r="D625" s="156">
        <f>VLOOKUP($A625,DRG!$A$8:$Z$771,10,FALSE)</f>
        <v>13391.05</v>
      </c>
      <c r="E625" s="156">
        <f>VLOOKUP($A625,DRG!$A$8:$Z$771,11,FALSE)</f>
        <v>6810.62</v>
      </c>
      <c r="F625" s="160">
        <f>VLOOKUP($A625,DRG!$A$8:$Z$771,12,FALSE)</f>
        <v>3.16</v>
      </c>
      <c r="G625" s="217" t="str">
        <f>VLOOKUP($A625,DRG!$A$8:$Z$771,18,FALSE)</f>
        <v>A</v>
      </c>
      <c r="H625" s="274"/>
      <c r="I625" s="219" t="str">
        <f>VLOOKUP($A625,DRG!$A$8:$Z$771,20,FALSE)</f>
        <v>A</v>
      </c>
      <c r="J625" s="162">
        <f>VLOOKUP($A625,DRG!$A$8:$Z$771,21,FALSE)</f>
        <v>0.80010000000000003</v>
      </c>
      <c r="K625" s="359">
        <f>VLOOKUP($A625,DRG!$A$8:$Z$771,22,FALSE)</f>
        <v>0.88829999999999998</v>
      </c>
      <c r="L625" s="134">
        <f t="shared" si="18"/>
        <v>8.8199999999999945E-2</v>
      </c>
      <c r="M625" s="132">
        <f t="shared" si="19"/>
        <v>0.11023622047244087</v>
      </c>
    </row>
    <row r="626" spans="1:13" x14ac:dyDescent="0.2">
      <c r="A626" s="122" t="s">
        <v>490</v>
      </c>
      <c r="B626" s="53" t="str">
        <f>VLOOKUP($A626,DRG!$A$8:$Z$771,2,FALSE)</f>
        <v>Viral Meningitis W CC/MCC</v>
      </c>
      <c r="C626" s="158">
        <f>VLOOKUP($A626,DRG!$A$8:$Z$771,9,FALSE)</f>
        <v>13</v>
      </c>
      <c r="D626" s="156">
        <f>VLOOKUP($A626,DRG!$A$8:$Z$771,10,FALSE)</f>
        <v>13386.45</v>
      </c>
      <c r="E626" s="156">
        <f>VLOOKUP($A626,DRG!$A$8:$Z$771,11,FALSE)</f>
        <v>8442.44</v>
      </c>
      <c r="F626" s="160">
        <f>VLOOKUP($A626,DRG!$A$8:$Z$771,12,FALSE)</f>
        <v>3.15</v>
      </c>
      <c r="G626" s="217" t="str">
        <f>VLOOKUP($A626,DRG!$A$8:$Z$771,18,FALSE)</f>
        <v>A</v>
      </c>
      <c r="H626" s="274"/>
      <c r="I626" s="219" t="str">
        <f>VLOOKUP($A626,DRG!$A$8:$Z$771,20,FALSE)</f>
        <v>A</v>
      </c>
      <c r="J626" s="162">
        <f>VLOOKUP($A626,DRG!$A$8:$Z$771,21,FALSE)</f>
        <v>1.117</v>
      </c>
      <c r="K626" s="359">
        <f>VLOOKUP($A626,DRG!$A$8:$Z$771,22,FALSE)</f>
        <v>0.88800000000000001</v>
      </c>
      <c r="L626" s="134">
        <f t="shared" si="18"/>
        <v>-0.22899999999999998</v>
      </c>
      <c r="M626" s="132">
        <f t="shared" si="19"/>
        <v>-0.20501342882721574</v>
      </c>
    </row>
    <row r="627" spans="1:13" x14ac:dyDescent="0.2">
      <c r="A627" s="123" t="s">
        <v>1195</v>
      </c>
      <c r="B627" s="124" t="str">
        <f>VLOOKUP($A627,DRG!$A$8:$Z$771,2,FALSE)</f>
        <v>Cesarean Section W CC/MCC</v>
      </c>
      <c r="C627" s="159">
        <f>VLOOKUP($A627,DRG!$A$8:$Z$771,9,FALSE)</f>
        <v>817</v>
      </c>
      <c r="D627" s="157">
        <f>VLOOKUP($A627,DRG!$A$8:$Z$771,10,FALSE)</f>
        <v>13370.25</v>
      </c>
      <c r="E627" s="157">
        <f>VLOOKUP($A627,DRG!$A$8:$Z$771,11,FALSE)</f>
        <v>5815.41</v>
      </c>
      <c r="F627" s="161">
        <f>VLOOKUP($A627,DRG!$A$8:$Z$771,12,FALSE)</f>
        <v>3.4</v>
      </c>
      <c r="G627" s="218" t="str">
        <f>VLOOKUP($A627,DRG!$A$8:$Z$771,18,FALSE)</f>
        <v>A</v>
      </c>
      <c r="H627" s="274"/>
      <c r="I627" s="220" t="str">
        <f>VLOOKUP($A627,DRG!$A$8:$Z$771,20,FALSE)</f>
        <v>A</v>
      </c>
      <c r="J627" s="163">
        <f>VLOOKUP($A627,DRG!$A$8:$Z$771,21,FALSE)</f>
        <v>0.87960000000000005</v>
      </c>
      <c r="K627" s="360">
        <f>VLOOKUP($A627,DRG!$A$8:$Z$771,22,FALSE)</f>
        <v>0.88690000000000002</v>
      </c>
      <c r="L627" s="135">
        <f t="shared" si="18"/>
        <v>7.2999999999999732E-3</v>
      </c>
      <c r="M627" s="133">
        <f t="shared" si="19"/>
        <v>8.2992269213278454E-3</v>
      </c>
    </row>
    <row r="628" spans="1:13" x14ac:dyDescent="0.2">
      <c r="A628" s="122" t="s">
        <v>1264</v>
      </c>
      <c r="B628" s="53" t="str">
        <f>VLOOKUP($A628,DRG!$A$8:$Z$771,2,FALSE)</f>
        <v>Postoperative &amp; Post-Traumatic Infections W/O MCC</v>
      </c>
      <c r="C628" s="158">
        <f>VLOOKUP($A628,DRG!$A$8:$Z$771,9,FALSE)</f>
        <v>193</v>
      </c>
      <c r="D628" s="156">
        <f>VLOOKUP($A628,DRG!$A$8:$Z$771,10,FALSE)</f>
        <v>13343.81</v>
      </c>
      <c r="E628" s="156">
        <f>VLOOKUP($A628,DRG!$A$8:$Z$771,11,FALSE)</f>
        <v>8391.16</v>
      </c>
      <c r="F628" s="160">
        <f>VLOOKUP($A628,DRG!$A$8:$Z$771,12,FALSE)</f>
        <v>4.25</v>
      </c>
      <c r="G628" s="217" t="str">
        <f>VLOOKUP($A628,DRG!$A$8:$Z$771,18,FALSE)</f>
        <v>A</v>
      </c>
      <c r="H628" s="274"/>
      <c r="I628" s="219" t="str">
        <f>VLOOKUP($A628,DRG!$A$8:$Z$771,20,FALSE)</f>
        <v>A</v>
      </c>
      <c r="J628" s="162">
        <f>VLOOKUP($A628,DRG!$A$8:$Z$771,21,FALSE)</f>
        <v>0.97670000000000001</v>
      </c>
      <c r="K628" s="359">
        <f>VLOOKUP($A628,DRG!$A$8:$Z$771,22,FALSE)</f>
        <v>0.8851</v>
      </c>
      <c r="L628" s="134">
        <f t="shared" si="18"/>
        <v>-9.1600000000000015E-2</v>
      </c>
      <c r="M628" s="132">
        <f t="shared" si="19"/>
        <v>-9.3785195044537736E-2</v>
      </c>
    </row>
    <row r="629" spans="1:13" x14ac:dyDescent="0.2">
      <c r="A629" s="122" t="s">
        <v>1000</v>
      </c>
      <c r="B629" s="53" t="str">
        <f>VLOOKUP($A629,DRG!$A$8:$Z$771,2,FALSE)</f>
        <v>Major Skin Disorders W MCC</v>
      </c>
      <c r="C629" s="158">
        <f>VLOOKUP($A629,DRG!$A$8:$Z$771,9,FALSE)</f>
        <v>3</v>
      </c>
      <c r="D629" s="156">
        <f>VLOOKUP($A629,DRG!$A$8:$Z$771,10,FALSE)</f>
        <v>176467.59</v>
      </c>
      <c r="E629" s="156">
        <f>VLOOKUP($A629,DRG!$A$8:$Z$771,11,FALSE)</f>
        <v>229607.87</v>
      </c>
      <c r="F629" s="160">
        <f>VLOOKUP($A629,DRG!$A$8:$Z$771,12,FALSE)</f>
        <v>7.3</v>
      </c>
      <c r="G629" s="217" t="str">
        <f>VLOOKUP($A629,DRG!$A$8:$Z$771,18,FALSE)</f>
        <v>M</v>
      </c>
      <c r="H629" s="274"/>
      <c r="I629" s="219" t="str">
        <f>VLOOKUP($A629,DRG!$A$8:$Z$771,20,FALSE)</f>
        <v>M</v>
      </c>
      <c r="J629" s="162">
        <f>VLOOKUP($A629,DRG!$A$8:$Z$771,21,FALSE)</f>
        <v>3.0516999999999999</v>
      </c>
      <c r="K629" s="359">
        <f>VLOOKUP($A629,DRG!$A$8:$Z$771,22,FALSE)</f>
        <v>0.88290000000000002</v>
      </c>
      <c r="L629" s="134">
        <f t="shared" si="18"/>
        <v>-2.1688000000000001</v>
      </c>
      <c r="M629" s="132">
        <f t="shared" si="19"/>
        <v>-0.71068584723269002</v>
      </c>
    </row>
    <row r="630" spans="1:13" x14ac:dyDescent="0.2">
      <c r="A630" s="122" t="s">
        <v>1081</v>
      </c>
      <c r="B630" s="53" t="str">
        <f>VLOOKUP($A630,DRG!$A$8:$Z$771,2,FALSE)</f>
        <v>Transurethral Procedures W/O CC/MCC</v>
      </c>
      <c r="C630" s="158">
        <f>VLOOKUP($A630,DRG!$A$8:$Z$771,9,FALSE)</f>
        <v>24</v>
      </c>
      <c r="D630" s="156">
        <f>VLOOKUP($A630,DRG!$A$8:$Z$771,10,FALSE)</f>
        <v>13240.79</v>
      </c>
      <c r="E630" s="156">
        <f>VLOOKUP($A630,DRG!$A$8:$Z$771,11,FALSE)</f>
        <v>4366.29</v>
      </c>
      <c r="F630" s="160">
        <f>VLOOKUP($A630,DRG!$A$8:$Z$771,12,FALSE)</f>
        <v>1.88</v>
      </c>
      <c r="G630" s="217" t="str">
        <f>VLOOKUP($A630,DRG!$A$8:$Z$771,18,FALSE)</f>
        <v>A</v>
      </c>
      <c r="H630" s="274"/>
      <c r="I630" s="219" t="str">
        <f>VLOOKUP($A630,DRG!$A$8:$Z$771,20,FALSE)</f>
        <v>A</v>
      </c>
      <c r="J630" s="162">
        <f>VLOOKUP($A630,DRG!$A$8:$Z$771,21,FALSE)</f>
        <v>0.93049999999999999</v>
      </c>
      <c r="K630" s="359">
        <f>VLOOKUP($A630,DRG!$A$8:$Z$771,22,FALSE)</f>
        <v>0.87819999999999998</v>
      </c>
      <c r="L630" s="134">
        <f t="shared" si="18"/>
        <v>-5.2300000000000013E-2</v>
      </c>
      <c r="M630" s="132">
        <f t="shared" si="19"/>
        <v>-5.6206340677055364E-2</v>
      </c>
    </row>
    <row r="631" spans="1:13" x14ac:dyDescent="0.2">
      <c r="A631" s="122" t="s">
        <v>1158</v>
      </c>
      <c r="B631" s="53" t="str">
        <f>VLOOKUP($A631,DRG!$A$8:$Z$771,2,FALSE)</f>
        <v>Major Esophageal Disorders W/O CC/MCC</v>
      </c>
      <c r="C631" s="158">
        <f>VLOOKUP($A631,DRG!$A$8:$Z$771,9,FALSE)</f>
        <v>8</v>
      </c>
      <c r="D631" s="156">
        <f>VLOOKUP($A631,DRG!$A$8:$Z$771,10,FALSE)</f>
        <v>9509.56</v>
      </c>
      <c r="E631" s="156">
        <f>VLOOKUP($A631,DRG!$A$8:$Z$771,11,FALSE)</f>
        <v>1952.67</v>
      </c>
      <c r="F631" s="160">
        <f>VLOOKUP($A631,DRG!$A$8:$Z$771,12,FALSE)</f>
        <v>2.9</v>
      </c>
      <c r="G631" s="217" t="str">
        <f>VLOOKUP($A631,DRG!$A$8:$Z$771,18,FALSE)</f>
        <v>MO</v>
      </c>
      <c r="H631" s="274"/>
      <c r="I631" s="219" t="str">
        <f>VLOOKUP($A631,DRG!$A$8:$Z$771,20,FALSE)</f>
        <v>MP</v>
      </c>
      <c r="J631" s="162">
        <f>VLOOKUP($A631,DRG!$A$8:$Z$771,21,FALSE)</f>
        <v>0.79269999999999996</v>
      </c>
      <c r="K631" s="359">
        <f>VLOOKUP($A631,DRG!$A$8:$Z$771,22,FALSE)</f>
        <v>0.87509999999999999</v>
      </c>
      <c r="L631" s="134">
        <f t="shared" si="18"/>
        <v>8.2400000000000029E-2</v>
      </c>
      <c r="M631" s="132">
        <f t="shared" si="19"/>
        <v>0.10394853033934658</v>
      </c>
    </row>
    <row r="632" spans="1:13" x14ac:dyDescent="0.2">
      <c r="A632" s="123" t="s">
        <v>514</v>
      </c>
      <c r="B632" s="124" t="str">
        <f>VLOOKUP($A632,DRG!$A$8:$Z$771,2,FALSE)</f>
        <v>Traumatic Stupor &amp; Coma, Coma &lt;1 Hr W/O CC/MCC</v>
      </c>
      <c r="C632" s="159">
        <f>VLOOKUP($A632,DRG!$A$8:$Z$771,9,FALSE)</f>
        <v>48</v>
      </c>
      <c r="D632" s="157">
        <f>VLOOKUP($A632,DRG!$A$8:$Z$771,10,FALSE)</f>
        <v>13130.22</v>
      </c>
      <c r="E632" s="157">
        <f>VLOOKUP($A632,DRG!$A$8:$Z$771,11,FALSE)</f>
        <v>6217</v>
      </c>
      <c r="F632" s="161">
        <f>VLOOKUP($A632,DRG!$A$8:$Z$771,12,FALSE)</f>
        <v>2.29</v>
      </c>
      <c r="G632" s="218" t="str">
        <f>VLOOKUP($A632,DRG!$A$8:$Z$771,18,FALSE)</f>
        <v>A</v>
      </c>
      <c r="H632" s="274"/>
      <c r="I632" s="220" t="str">
        <f>VLOOKUP($A632,DRG!$A$8:$Z$771,20,FALSE)</f>
        <v>A</v>
      </c>
      <c r="J632" s="163">
        <f>VLOOKUP($A632,DRG!$A$8:$Z$771,21,FALSE)</f>
        <v>0.65880000000000005</v>
      </c>
      <c r="K632" s="360">
        <f>VLOOKUP($A632,DRG!$A$8:$Z$771,22,FALSE)</f>
        <v>0.871</v>
      </c>
      <c r="L632" s="135">
        <f t="shared" si="18"/>
        <v>0.21219999999999994</v>
      </c>
      <c r="M632" s="133">
        <f t="shared" si="19"/>
        <v>0.32210078931390396</v>
      </c>
    </row>
    <row r="633" spans="1:13" x14ac:dyDescent="0.2">
      <c r="A633" s="122" t="s">
        <v>866</v>
      </c>
      <c r="B633" s="53" t="str">
        <f>VLOOKUP($A633,DRG!$A$8:$Z$771,2,FALSE)</f>
        <v>Major Chest Trauma W/O CC/MCC</v>
      </c>
      <c r="C633" s="158">
        <f>VLOOKUP($A633,DRG!$A$8:$Z$771,9,FALSE)</f>
        <v>7</v>
      </c>
      <c r="D633" s="156">
        <f>VLOOKUP($A633,DRG!$A$8:$Z$771,10,FALSE)</f>
        <v>12443.27</v>
      </c>
      <c r="E633" s="156">
        <f>VLOOKUP($A633,DRG!$A$8:$Z$771,11,FALSE)</f>
        <v>3186.73</v>
      </c>
      <c r="F633" s="160">
        <f>VLOOKUP($A633,DRG!$A$8:$Z$771,12,FALSE)</f>
        <v>2.9</v>
      </c>
      <c r="G633" s="217" t="str">
        <f>VLOOKUP($A633,DRG!$A$8:$Z$771,18,FALSE)</f>
        <v>MO</v>
      </c>
      <c r="H633" s="274"/>
      <c r="I633" s="219" t="str">
        <f>VLOOKUP($A633,DRG!$A$8:$Z$771,20,FALSE)</f>
        <v>MO</v>
      </c>
      <c r="J633" s="162">
        <f>VLOOKUP($A633,DRG!$A$8:$Z$771,21,FALSE)</f>
        <v>0.65139999999999998</v>
      </c>
      <c r="K633" s="359">
        <f>VLOOKUP($A633,DRG!$A$8:$Z$771,22,FALSE)</f>
        <v>0.87029999999999996</v>
      </c>
      <c r="L633" s="134">
        <f t="shared" si="18"/>
        <v>0.21889999999999998</v>
      </c>
      <c r="M633" s="132">
        <f t="shared" si="19"/>
        <v>0.33604544058949953</v>
      </c>
    </row>
    <row r="634" spans="1:13" x14ac:dyDescent="0.2">
      <c r="A634" s="122" t="s">
        <v>1225</v>
      </c>
      <c r="B634" s="53" t="str">
        <f>VLOOKUP($A634,DRG!$A$8:$Z$771,2,FALSE)</f>
        <v>Red Blood Cell Disorders W/O MCC</v>
      </c>
      <c r="C634" s="158">
        <f>VLOOKUP($A634,DRG!$A$8:$Z$771,9,FALSE)</f>
        <v>282</v>
      </c>
      <c r="D634" s="156">
        <f>VLOOKUP($A634,DRG!$A$8:$Z$771,10,FALSE)</f>
        <v>13113.7</v>
      </c>
      <c r="E634" s="156">
        <f>VLOOKUP($A634,DRG!$A$8:$Z$771,11,FALSE)</f>
        <v>7012.84</v>
      </c>
      <c r="F634" s="160">
        <f>VLOOKUP($A634,DRG!$A$8:$Z$771,12,FALSE)</f>
        <v>3.01</v>
      </c>
      <c r="G634" s="217" t="str">
        <f>VLOOKUP($A634,DRG!$A$8:$Z$771,18,FALSE)</f>
        <v>A</v>
      </c>
      <c r="H634" s="274"/>
      <c r="I634" s="219" t="str">
        <f>VLOOKUP($A634,DRG!$A$8:$Z$771,20,FALSE)</f>
        <v>A</v>
      </c>
      <c r="J634" s="162">
        <f>VLOOKUP($A634,DRG!$A$8:$Z$771,21,FALSE)</f>
        <v>0.85299999999999998</v>
      </c>
      <c r="K634" s="359">
        <f>VLOOKUP($A634,DRG!$A$8:$Z$771,22,FALSE)</f>
        <v>0.86990000000000001</v>
      </c>
      <c r="L634" s="134">
        <f t="shared" si="18"/>
        <v>1.6900000000000026E-2</v>
      </c>
      <c r="M634" s="132">
        <f t="shared" si="19"/>
        <v>1.9812426729191122E-2</v>
      </c>
    </row>
    <row r="635" spans="1:13" x14ac:dyDescent="0.2">
      <c r="A635" s="122" t="s">
        <v>1010</v>
      </c>
      <c r="B635" s="53" t="str">
        <f>VLOOKUP($A635,DRG!$A$8:$Z$771,2,FALSE)</f>
        <v>Acute Myocardial Infarction, Expired W/O CC/MCC</v>
      </c>
      <c r="C635" s="158">
        <f>VLOOKUP($A635,DRG!$A$8:$Z$771,9,FALSE)</f>
        <v>3</v>
      </c>
      <c r="D635" s="156">
        <f>VLOOKUP($A635,DRG!$A$8:$Z$771,10,FALSE)</f>
        <v>7073.37</v>
      </c>
      <c r="E635" s="156">
        <f>VLOOKUP($A635,DRG!$A$8:$Z$771,11,FALSE)</f>
        <v>4381.0200000000004</v>
      </c>
      <c r="F635" s="160">
        <f>VLOOKUP($A635,DRG!$A$8:$Z$771,12,FALSE)</f>
        <v>1.6</v>
      </c>
      <c r="G635" s="217" t="str">
        <f>VLOOKUP($A635,DRG!$A$8:$Z$771,18,FALSE)</f>
        <v>M</v>
      </c>
      <c r="H635" s="274"/>
      <c r="I635" s="219" t="str">
        <f>VLOOKUP($A635,DRG!$A$8:$Z$771,20,FALSE)</f>
        <v>M</v>
      </c>
      <c r="J635" s="162">
        <f>VLOOKUP($A635,DRG!$A$8:$Z$771,21,FALSE)</f>
        <v>0.78749999999999998</v>
      </c>
      <c r="K635" s="359">
        <f>VLOOKUP($A635,DRG!$A$8:$Z$771,22,FALSE)</f>
        <v>0.86809999999999998</v>
      </c>
      <c r="L635" s="134">
        <f t="shared" si="18"/>
        <v>8.0600000000000005E-2</v>
      </c>
      <c r="M635" s="132">
        <f t="shared" si="19"/>
        <v>0.10234920634920636</v>
      </c>
    </row>
    <row r="636" spans="1:13" x14ac:dyDescent="0.2">
      <c r="A636" s="122" t="s">
        <v>182</v>
      </c>
      <c r="B636" s="53" t="str">
        <f>VLOOKUP($A636,DRG!$A$8:$Z$771,2,FALSE)</f>
        <v>G.I. Obstruction W CC</v>
      </c>
      <c r="C636" s="158">
        <f>VLOOKUP($A636,DRG!$A$8:$Z$771,9,FALSE)</f>
        <v>235</v>
      </c>
      <c r="D636" s="156">
        <f>VLOOKUP($A636,DRG!$A$8:$Z$771,10,FALSE)</f>
        <v>13062.63</v>
      </c>
      <c r="E636" s="156">
        <f>VLOOKUP($A636,DRG!$A$8:$Z$771,11,FALSE)</f>
        <v>7243.5</v>
      </c>
      <c r="F636" s="160">
        <f>VLOOKUP($A636,DRG!$A$8:$Z$771,12,FALSE)</f>
        <v>3.8</v>
      </c>
      <c r="G636" s="217" t="str">
        <f>VLOOKUP($A636,DRG!$A$8:$Z$771,18,FALSE)</f>
        <v>A</v>
      </c>
      <c r="H636" s="274"/>
      <c r="I636" s="219" t="str">
        <f>VLOOKUP($A636,DRG!$A$8:$Z$771,20,FALSE)</f>
        <v>A</v>
      </c>
      <c r="J636" s="162">
        <f>VLOOKUP($A636,DRG!$A$8:$Z$771,21,FALSE)</f>
        <v>0.86480000000000001</v>
      </c>
      <c r="K636" s="359">
        <f>VLOOKUP($A636,DRG!$A$8:$Z$771,22,FALSE)</f>
        <v>0.86650000000000005</v>
      </c>
      <c r="L636" s="134">
        <f t="shared" si="18"/>
        <v>1.7000000000000348E-3</v>
      </c>
      <c r="M636" s="132">
        <f t="shared" si="19"/>
        <v>1.9657724329325103E-3</v>
      </c>
    </row>
    <row r="637" spans="1:13" x14ac:dyDescent="0.2">
      <c r="A637" s="123" t="s">
        <v>1066</v>
      </c>
      <c r="B637" s="124" t="str">
        <f>VLOOKUP($A637,DRG!$A$8:$Z$771,2,FALSE)</f>
        <v>Chest Pain</v>
      </c>
      <c r="C637" s="159">
        <f>VLOOKUP($A637,DRG!$A$8:$Z$771,9,FALSE)</f>
        <v>739</v>
      </c>
      <c r="D637" s="157">
        <f>VLOOKUP($A637,DRG!$A$8:$Z$771,10,FALSE)</f>
        <v>13287.09</v>
      </c>
      <c r="E637" s="157">
        <f>VLOOKUP($A637,DRG!$A$8:$Z$771,11,FALSE)</f>
        <v>6795.77</v>
      </c>
      <c r="F637" s="161">
        <f>VLOOKUP($A637,DRG!$A$8:$Z$771,12,FALSE)</f>
        <v>2.39</v>
      </c>
      <c r="G637" s="218" t="str">
        <f>VLOOKUP($A637,DRG!$A$8:$Z$771,18,FALSE)</f>
        <v>A</v>
      </c>
      <c r="H637" s="274"/>
      <c r="I637" s="220" t="str">
        <f>VLOOKUP($A637,DRG!$A$8:$Z$771,20,FALSE)</f>
        <v>A</v>
      </c>
      <c r="J637" s="163">
        <f>VLOOKUP($A637,DRG!$A$8:$Z$771,21,FALSE)</f>
        <v>0.85219999999999996</v>
      </c>
      <c r="K637" s="360">
        <f>VLOOKUP($A637,DRG!$A$8:$Z$771,22,FALSE)</f>
        <v>0.8659</v>
      </c>
      <c r="L637" s="135">
        <f t="shared" si="18"/>
        <v>1.3700000000000045E-2</v>
      </c>
      <c r="M637" s="133">
        <f t="shared" si="19"/>
        <v>1.6076038488617751E-2</v>
      </c>
    </row>
    <row r="638" spans="1:13" x14ac:dyDescent="0.2">
      <c r="A638" s="122" t="s">
        <v>680</v>
      </c>
      <c r="B638" s="53" t="str">
        <f>VLOOKUP($A638,DRG!$A$8:$Z$771,2,FALSE)</f>
        <v>Other Disorders of Nervous System W CC</v>
      </c>
      <c r="C638" s="158">
        <f>VLOOKUP($A638,DRG!$A$8:$Z$771,9,FALSE)</f>
        <v>75</v>
      </c>
      <c r="D638" s="156">
        <f>VLOOKUP($A638,DRG!$A$8:$Z$771,10,FALSE)</f>
        <v>13025.12</v>
      </c>
      <c r="E638" s="156">
        <f>VLOOKUP($A638,DRG!$A$8:$Z$771,11,FALSE)</f>
        <v>8674.98</v>
      </c>
      <c r="F638" s="160">
        <f>VLOOKUP($A638,DRG!$A$8:$Z$771,12,FALSE)</f>
        <v>2.8</v>
      </c>
      <c r="G638" s="217" t="str">
        <f>VLOOKUP($A638,DRG!$A$8:$Z$771,18,FALSE)</f>
        <v>A</v>
      </c>
      <c r="H638" s="274"/>
      <c r="I638" s="219" t="str">
        <f>VLOOKUP($A638,DRG!$A$8:$Z$771,20,FALSE)</f>
        <v>A</v>
      </c>
      <c r="J638" s="162">
        <f>VLOOKUP($A638,DRG!$A$8:$Z$771,21,FALSE)</f>
        <v>0.9012</v>
      </c>
      <c r="K638" s="359">
        <f>VLOOKUP($A638,DRG!$A$8:$Z$771,22,FALSE)</f>
        <v>0.86399999999999999</v>
      </c>
      <c r="L638" s="134">
        <f t="shared" si="18"/>
        <v>-3.7200000000000011E-2</v>
      </c>
      <c r="M638" s="132">
        <f t="shared" si="19"/>
        <v>-4.127829560585887E-2</v>
      </c>
    </row>
    <row r="639" spans="1:13" x14ac:dyDescent="0.2">
      <c r="A639" s="122" t="s">
        <v>1228</v>
      </c>
      <c r="B639" s="53" t="str">
        <f>VLOOKUP($A639,DRG!$A$8:$Z$771,2,FALSE)</f>
        <v>Reticuloendothelial &amp; Immunity Disorders W CC</v>
      </c>
      <c r="C639" s="158">
        <f>VLOOKUP($A639,DRG!$A$8:$Z$771,9,FALSE)</f>
        <v>33</v>
      </c>
      <c r="D639" s="156">
        <f>VLOOKUP($A639,DRG!$A$8:$Z$771,10,FALSE)</f>
        <v>13017.18</v>
      </c>
      <c r="E639" s="156">
        <f>VLOOKUP($A639,DRG!$A$8:$Z$771,11,FALSE)</f>
        <v>6063.32</v>
      </c>
      <c r="F639" s="160">
        <f>VLOOKUP($A639,DRG!$A$8:$Z$771,12,FALSE)</f>
        <v>3.18</v>
      </c>
      <c r="G639" s="217" t="str">
        <f>VLOOKUP($A639,DRG!$A$8:$Z$771,18,FALSE)</f>
        <v>A</v>
      </c>
      <c r="H639" s="274"/>
      <c r="I639" s="219" t="str">
        <f>VLOOKUP($A639,DRG!$A$8:$Z$771,20,FALSE)</f>
        <v>A</v>
      </c>
      <c r="J639" s="162">
        <f>VLOOKUP($A639,DRG!$A$8:$Z$771,21,FALSE)</f>
        <v>0.98270000000000002</v>
      </c>
      <c r="K639" s="359">
        <f>VLOOKUP($A639,DRG!$A$8:$Z$771,22,FALSE)</f>
        <v>0.86370000000000002</v>
      </c>
      <c r="L639" s="134">
        <f t="shared" si="18"/>
        <v>-0.11899999999999999</v>
      </c>
      <c r="M639" s="132">
        <f t="shared" si="19"/>
        <v>-0.12109494250534242</v>
      </c>
    </row>
    <row r="640" spans="1:13" x14ac:dyDescent="0.2">
      <c r="A640" s="122" t="s">
        <v>1429</v>
      </c>
      <c r="B640" s="53" t="str">
        <f>VLOOKUP($A640,DRG!$A$8:$Z$771,2,FALSE)</f>
        <v>Pathological Fractures &amp; Musculoskelet &amp; Conn Tiss Malig W/O CC/MCC</v>
      </c>
      <c r="C640" s="158">
        <f>VLOOKUP($A640,DRG!$A$8:$Z$771,9,FALSE)</f>
        <v>9</v>
      </c>
      <c r="D640" s="156">
        <f>VLOOKUP($A640,DRG!$A$8:$Z$771,10,FALSE)</f>
        <v>12403.67</v>
      </c>
      <c r="E640" s="156">
        <f>VLOOKUP($A640,DRG!$A$8:$Z$771,11,FALSE)</f>
        <v>5468.63</v>
      </c>
      <c r="F640" s="160">
        <f>VLOOKUP($A640,DRG!$A$8:$Z$771,12,FALSE)</f>
        <v>3.5</v>
      </c>
      <c r="G640" s="217" t="str">
        <f>VLOOKUP($A640,DRG!$A$8:$Z$771,18,FALSE)</f>
        <v>MP</v>
      </c>
      <c r="H640" s="274"/>
      <c r="I640" s="219" t="str">
        <f>VLOOKUP($A640,DRG!$A$8:$Z$771,20,FALSE)</f>
        <v>A</v>
      </c>
      <c r="J640" s="162">
        <f>VLOOKUP($A640,DRG!$A$8:$Z$771,21,FALSE)</f>
        <v>0.71099999999999997</v>
      </c>
      <c r="K640" s="359">
        <f>VLOOKUP($A640,DRG!$A$8:$Z$771,22,FALSE)</f>
        <v>0.85940000000000005</v>
      </c>
      <c r="L640" s="134">
        <f t="shared" si="18"/>
        <v>0.14840000000000009</v>
      </c>
      <c r="M640" s="132">
        <f t="shared" si="19"/>
        <v>0.20872011251758099</v>
      </c>
    </row>
    <row r="641" spans="1:13" x14ac:dyDescent="0.2">
      <c r="A641" s="122" t="s">
        <v>553</v>
      </c>
      <c r="B641" s="53" t="str">
        <f>VLOOKUP($A641,DRG!$A$8:$Z$771,2,FALSE)</f>
        <v>Diabetes W CC</v>
      </c>
      <c r="C641" s="158">
        <f>VLOOKUP($A641,DRG!$A$8:$Z$771,9,FALSE)</f>
        <v>816</v>
      </c>
      <c r="D641" s="156">
        <f>VLOOKUP($A641,DRG!$A$8:$Z$771,10,FALSE)</f>
        <v>12924.99</v>
      </c>
      <c r="E641" s="156">
        <f>VLOOKUP($A641,DRG!$A$8:$Z$771,11,FALSE)</f>
        <v>6997.77</v>
      </c>
      <c r="F641" s="160">
        <f>VLOOKUP($A641,DRG!$A$8:$Z$771,12,FALSE)</f>
        <v>3.38</v>
      </c>
      <c r="G641" s="217" t="str">
        <f>VLOOKUP($A641,DRG!$A$8:$Z$771,18,FALSE)</f>
        <v>A</v>
      </c>
      <c r="H641" s="274"/>
      <c r="I641" s="219" t="str">
        <f>VLOOKUP($A641,DRG!$A$8:$Z$771,20,FALSE)</f>
        <v>A</v>
      </c>
      <c r="J641" s="162">
        <f>VLOOKUP($A641,DRG!$A$8:$Z$771,21,FALSE)</f>
        <v>0.84099999999999997</v>
      </c>
      <c r="K641" s="359">
        <f>VLOOKUP($A641,DRG!$A$8:$Z$771,22,FALSE)</f>
        <v>0.85729999999999995</v>
      </c>
      <c r="L641" s="134">
        <f t="shared" si="18"/>
        <v>1.6299999999999981E-2</v>
      </c>
      <c r="M641" s="132">
        <f t="shared" si="19"/>
        <v>1.9381688466111751E-2</v>
      </c>
    </row>
    <row r="642" spans="1:13" x14ac:dyDescent="0.2">
      <c r="A642" s="123" t="s">
        <v>812</v>
      </c>
      <c r="B642" s="124" t="str">
        <f>VLOOKUP($A642,DRG!$A$8:$Z$771,2,FALSE)</f>
        <v>Dental &amp; Oral Diseases W CC</v>
      </c>
      <c r="C642" s="159">
        <f>VLOOKUP($A642,DRG!$A$8:$Z$771,9,FALSE)</f>
        <v>45</v>
      </c>
      <c r="D642" s="157">
        <f>VLOOKUP($A642,DRG!$A$8:$Z$771,10,FALSE)</f>
        <v>12860.66</v>
      </c>
      <c r="E642" s="157">
        <f>VLOOKUP($A642,DRG!$A$8:$Z$771,11,FALSE)</f>
        <v>7121.15</v>
      </c>
      <c r="F642" s="161">
        <f>VLOOKUP($A642,DRG!$A$8:$Z$771,12,FALSE)</f>
        <v>3.09</v>
      </c>
      <c r="G642" s="218" t="str">
        <f>VLOOKUP($A642,DRG!$A$8:$Z$771,18,FALSE)</f>
        <v>A</v>
      </c>
      <c r="H642" s="274"/>
      <c r="I642" s="220" t="str">
        <f>VLOOKUP($A642,DRG!$A$8:$Z$771,20,FALSE)</f>
        <v>A</v>
      </c>
      <c r="J642" s="163">
        <f>VLOOKUP($A642,DRG!$A$8:$Z$771,21,FALSE)</f>
        <v>0.88129999999999997</v>
      </c>
      <c r="K642" s="360">
        <f>VLOOKUP($A642,DRG!$A$8:$Z$771,22,FALSE)</f>
        <v>0.85319999999999996</v>
      </c>
      <c r="L642" s="135">
        <f t="shared" si="18"/>
        <v>-2.8100000000000014E-2</v>
      </c>
      <c r="M642" s="133">
        <f t="shared" si="19"/>
        <v>-3.1884715760807911E-2</v>
      </c>
    </row>
    <row r="643" spans="1:13" x14ac:dyDescent="0.2">
      <c r="A643" s="122" t="s">
        <v>1064</v>
      </c>
      <c r="B643" s="53" t="str">
        <f>VLOOKUP($A643,DRG!$A$8:$Z$771,2,FALSE)</f>
        <v>Syncope &amp; Collapse</v>
      </c>
      <c r="C643" s="158">
        <f>VLOOKUP($A643,DRG!$A$8:$Z$771,9,FALSE)</f>
        <v>256</v>
      </c>
      <c r="D643" s="156">
        <f>VLOOKUP($A643,DRG!$A$8:$Z$771,10,FALSE)</f>
        <v>12831.92</v>
      </c>
      <c r="E643" s="156">
        <f>VLOOKUP($A643,DRG!$A$8:$Z$771,11,FALSE)</f>
        <v>5884.38</v>
      </c>
      <c r="F643" s="160">
        <f>VLOOKUP($A643,DRG!$A$8:$Z$771,12,FALSE)</f>
        <v>2.48</v>
      </c>
      <c r="G643" s="217" t="str">
        <f>VLOOKUP($A643,DRG!$A$8:$Z$771,18,FALSE)</f>
        <v>A</v>
      </c>
      <c r="H643" s="274"/>
      <c r="I643" s="219" t="str">
        <f>VLOOKUP($A643,DRG!$A$8:$Z$771,20,FALSE)</f>
        <v>A</v>
      </c>
      <c r="J643" s="162">
        <f>VLOOKUP($A643,DRG!$A$8:$Z$771,21,FALSE)</f>
        <v>0.77669999999999995</v>
      </c>
      <c r="K643" s="359">
        <f>VLOOKUP($A643,DRG!$A$8:$Z$771,22,FALSE)</f>
        <v>0.85109999999999997</v>
      </c>
      <c r="L643" s="134">
        <f t="shared" si="18"/>
        <v>7.4400000000000022E-2</v>
      </c>
      <c r="M643" s="132">
        <f t="shared" si="19"/>
        <v>9.5789880262649701E-2</v>
      </c>
    </row>
    <row r="644" spans="1:13" x14ac:dyDescent="0.2">
      <c r="A644" s="122" t="s">
        <v>488</v>
      </c>
      <c r="B644" s="53" t="str">
        <f>VLOOKUP($A644,DRG!$A$8:$Z$771,2,FALSE)</f>
        <v>Cranial &amp; Peripheral Nerve Disorders W/O MCC</v>
      </c>
      <c r="C644" s="158">
        <f>VLOOKUP($A644,DRG!$A$8:$Z$771,9,FALSE)</f>
        <v>210</v>
      </c>
      <c r="D644" s="156">
        <f>VLOOKUP($A644,DRG!$A$8:$Z$771,10,FALSE)</f>
        <v>12816.52</v>
      </c>
      <c r="E644" s="156">
        <f>VLOOKUP($A644,DRG!$A$8:$Z$771,11,FALSE)</f>
        <v>6786.77</v>
      </c>
      <c r="F644" s="160">
        <f>VLOOKUP($A644,DRG!$A$8:$Z$771,12,FALSE)</f>
        <v>3.27</v>
      </c>
      <c r="G644" s="217" t="str">
        <f>VLOOKUP($A644,DRG!$A$8:$Z$771,18,FALSE)</f>
        <v>A</v>
      </c>
      <c r="H644" s="274"/>
      <c r="I644" s="219" t="str">
        <f>VLOOKUP($A644,DRG!$A$8:$Z$771,20,FALSE)</f>
        <v>A</v>
      </c>
      <c r="J644" s="162">
        <f>VLOOKUP($A644,DRG!$A$8:$Z$771,21,FALSE)</f>
        <v>0.91049999999999998</v>
      </c>
      <c r="K644" s="359">
        <f>VLOOKUP($A644,DRG!$A$8:$Z$771,22,FALSE)</f>
        <v>0.85019999999999996</v>
      </c>
      <c r="L644" s="134">
        <f t="shared" si="18"/>
        <v>-6.030000000000002E-2</v>
      </c>
      <c r="M644" s="132">
        <f t="shared" si="19"/>
        <v>-6.6227347611202664E-2</v>
      </c>
    </row>
    <row r="645" spans="1:13" x14ac:dyDescent="0.2">
      <c r="A645" s="122" t="s">
        <v>1197</v>
      </c>
      <c r="B645" s="53" t="str">
        <f>VLOOKUP($A645,DRG!$A$8:$Z$771,2,FALSE)</f>
        <v>Vaginal Delivery W Sterilization &amp;/or D&amp;C</v>
      </c>
      <c r="C645" s="158">
        <f>VLOOKUP($A645,DRG!$A$8:$Z$771,9,FALSE)</f>
        <v>124</v>
      </c>
      <c r="D645" s="156">
        <f>VLOOKUP($A645,DRG!$A$8:$Z$771,10,FALSE)</f>
        <v>12800.19</v>
      </c>
      <c r="E645" s="156">
        <f>VLOOKUP($A645,DRG!$A$8:$Z$771,11,FALSE)</f>
        <v>3910.16</v>
      </c>
      <c r="F645" s="160">
        <f>VLOOKUP($A645,DRG!$A$8:$Z$771,12,FALSE)</f>
        <v>2.4700000000000002</v>
      </c>
      <c r="G645" s="217" t="str">
        <f>VLOOKUP($A645,DRG!$A$8:$Z$771,18,FALSE)</f>
        <v>A</v>
      </c>
      <c r="H645" s="274"/>
      <c r="I645" s="219" t="str">
        <f>VLOOKUP($A645,DRG!$A$8:$Z$771,20,FALSE)</f>
        <v>A</v>
      </c>
      <c r="J645" s="162">
        <f>VLOOKUP($A645,DRG!$A$8:$Z$771,21,FALSE)</f>
        <v>0.7802</v>
      </c>
      <c r="K645" s="359">
        <f>VLOOKUP($A645,DRG!$A$8:$Z$771,22,FALSE)</f>
        <v>0.84909999999999997</v>
      </c>
      <c r="L645" s="134">
        <f t="shared" si="18"/>
        <v>6.8899999999999961E-2</v>
      </c>
      <c r="M645" s="132">
        <f t="shared" si="19"/>
        <v>8.8310689566777706E-2</v>
      </c>
    </row>
    <row r="646" spans="1:13" x14ac:dyDescent="0.2">
      <c r="A646" s="122" t="s">
        <v>1191</v>
      </c>
      <c r="B646" s="53" t="str">
        <f>VLOOKUP($A646,DRG!$A$8:$Z$771,2,FALSE)</f>
        <v>Infections, Female Reproductive System W CC</v>
      </c>
      <c r="C646" s="158">
        <f>VLOOKUP($A646,DRG!$A$8:$Z$771,9,FALSE)</f>
        <v>22</v>
      </c>
      <c r="D646" s="156">
        <f>VLOOKUP($A646,DRG!$A$8:$Z$771,10,FALSE)</f>
        <v>12748.1</v>
      </c>
      <c r="E646" s="156">
        <f>VLOOKUP($A646,DRG!$A$8:$Z$771,11,FALSE)</f>
        <v>4957.18</v>
      </c>
      <c r="F646" s="160">
        <f>VLOOKUP($A646,DRG!$A$8:$Z$771,12,FALSE)</f>
        <v>3.27</v>
      </c>
      <c r="G646" s="217" t="str">
        <f>VLOOKUP($A646,DRG!$A$8:$Z$771,18,FALSE)</f>
        <v>A</v>
      </c>
      <c r="H646" s="274"/>
      <c r="I646" s="219" t="str">
        <f>VLOOKUP($A646,DRG!$A$8:$Z$771,20,FALSE)</f>
        <v>A</v>
      </c>
      <c r="J646" s="162">
        <f>VLOOKUP($A646,DRG!$A$8:$Z$771,21,FALSE)</f>
        <v>0.91690000000000005</v>
      </c>
      <c r="K646" s="359">
        <f>VLOOKUP($A646,DRG!$A$8:$Z$771,22,FALSE)</f>
        <v>0.84570000000000001</v>
      </c>
      <c r="L646" s="134">
        <f t="shared" si="18"/>
        <v>-7.1200000000000041E-2</v>
      </c>
      <c r="M646" s="132">
        <f t="shared" si="19"/>
        <v>-7.7652961064456363E-2</v>
      </c>
    </row>
    <row r="647" spans="1:13" x14ac:dyDescent="0.2">
      <c r="A647" s="123" t="s">
        <v>904</v>
      </c>
      <c r="B647" s="124" t="str">
        <f>VLOOKUP($A647,DRG!$A$8:$Z$771,2,FALSE)</f>
        <v>Respiratory Signs &amp; Symptoms</v>
      </c>
      <c r="C647" s="159">
        <f>VLOOKUP($A647,DRG!$A$8:$Z$771,9,FALSE)</f>
        <v>103</v>
      </c>
      <c r="D647" s="157">
        <f>VLOOKUP($A647,DRG!$A$8:$Z$771,10,FALSE)</f>
        <v>12681.04</v>
      </c>
      <c r="E647" s="157">
        <f>VLOOKUP($A647,DRG!$A$8:$Z$771,11,FALSE)</f>
        <v>8051.51</v>
      </c>
      <c r="F647" s="161">
        <f>VLOOKUP($A647,DRG!$A$8:$Z$771,12,FALSE)</f>
        <v>2.2799999999999998</v>
      </c>
      <c r="G647" s="218" t="str">
        <f>VLOOKUP($A647,DRG!$A$8:$Z$771,18,FALSE)</f>
        <v>A</v>
      </c>
      <c r="H647" s="274"/>
      <c r="I647" s="220" t="str">
        <f>VLOOKUP($A647,DRG!$A$8:$Z$771,20,FALSE)</f>
        <v>A</v>
      </c>
      <c r="J647" s="163">
        <f>VLOOKUP($A647,DRG!$A$8:$Z$771,21,FALSE)</f>
        <v>0.82640000000000002</v>
      </c>
      <c r="K647" s="360">
        <f>VLOOKUP($A647,DRG!$A$8:$Z$771,22,FALSE)</f>
        <v>0.84109999999999996</v>
      </c>
      <c r="L647" s="135">
        <f t="shared" si="18"/>
        <v>1.4699999999999935E-2</v>
      </c>
      <c r="M647" s="133">
        <f t="shared" si="19"/>
        <v>1.7787996127783076E-2</v>
      </c>
    </row>
    <row r="648" spans="1:13" x14ac:dyDescent="0.2">
      <c r="A648" s="122" t="s">
        <v>742</v>
      </c>
      <c r="B648" s="53" t="str">
        <f>VLOOKUP($A648,DRG!$A$8:$Z$771,2,FALSE)</f>
        <v>Neurological Eye Disorders</v>
      </c>
      <c r="C648" s="158">
        <f>VLOOKUP($A648,DRG!$A$8:$Z$771,9,FALSE)</f>
        <v>21</v>
      </c>
      <c r="D648" s="156">
        <f>VLOOKUP($A648,DRG!$A$8:$Z$771,10,FALSE)</f>
        <v>12637.17</v>
      </c>
      <c r="E648" s="156">
        <f>VLOOKUP($A648,DRG!$A$8:$Z$771,11,FALSE)</f>
        <v>5156.8999999999996</v>
      </c>
      <c r="F648" s="160">
        <f>VLOOKUP($A648,DRG!$A$8:$Z$771,12,FALSE)</f>
        <v>2.38</v>
      </c>
      <c r="G648" s="217" t="str">
        <f>VLOOKUP($A648,DRG!$A$8:$Z$771,18,FALSE)</f>
        <v>A</v>
      </c>
      <c r="H648" s="274"/>
      <c r="I648" s="219" t="str">
        <f>VLOOKUP($A648,DRG!$A$8:$Z$771,20,FALSE)</f>
        <v>A</v>
      </c>
      <c r="J648" s="162">
        <f>VLOOKUP($A648,DRG!$A$8:$Z$771,21,FALSE)</f>
        <v>0.93159999999999998</v>
      </c>
      <c r="K648" s="359">
        <f>VLOOKUP($A648,DRG!$A$8:$Z$771,22,FALSE)</f>
        <v>0.83830000000000005</v>
      </c>
      <c r="L648" s="134">
        <f t="shared" ref="L648:L711" si="20">IF(J648&lt;&gt;"",IF(K648&lt;&gt;"",K648-J648,""),"")</f>
        <v>-9.3299999999999939E-2</v>
      </c>
      <c r="M648" s="132">
        <f t="shared" ref="M648:M711" si="21">IF(L648="","",L648/J648)</f>
        <v>-0.10015027908973802</v>
      </c>
    </row>
    <row r="649" spans="1:13" x14ac:dyDescent="0.2">
      <c r="A649" s="122" t="s">
        <v>1441</v>
      </c>
      <c r="B649" s="53" t="str">
        <f>VLOOKUP($A649,DRG!$A$8:$Z$771,2,FALSE)</f>
        <v>Signs &amp; Symptoms of Musculoskeletal System &amp; Conn Tissue W/O MCC</v>
      </c>
      <c r="C649" s="158">
        <f>VLOOKUP($A649,DRG!$A$8:$Z$771,9,FALSE)</f>
        <v>95</v>
      </c>
      <c r="D649" s="156">
        <f>VLOOKUP($A649,DRG!$A$8:$Z$771,10,FALSE)</f>
        <v>14121.34</v>
      </c>
      <c r="E649" s="156">
        <f>VLOOKUP($A649,DRG!$A$8:$Z$771,11,FALSE)</f>
        <v>8102.25</v>
      </c>
      <c r="F649" s="160">
        <f>VLOOKUP($A649,DRG!$A$8:$Z$771,12,FALSE)</f>
        <v>2.75</v>
      </c>
      <c r="G649" s="217" t="str">
        <f>VLOOKUP($A649,DRG!$A$8:$Z$771,18,FALSE)</f>
        <v>AO</v>
      </c>
      <c r="H649" s="274"/>
      <c r="I649" s="219" t="str">
        <f>VLOOKUP($A649,DRG!$A$8:$Z$771,20,FALSE)</f>
        <v>AO</v>
      </c>
      <c r="J649" s="162">
        <f>VLOOKUP($A649,DRG!$A$8:$Z$771,21,FALSE)</f>
        <v>0.87239999999999995</v>
      </c>
      <c r="K649" s="359">
        <f>VLOOKUP($A649,DRG!$A$8:$Z$771,22,FALSE)</f>
        <v>0.83799999999999997</v>
      </c>
      <c r="L649" s="134">
        <f t="shared" si="20"/>
        <v>-3.4399999999999986E-2</v>
      </c>
      <c r="M649" s="132">
        <f t="shared" si="21"/>
        <v>-3.9431453461714797E-2</v>
      </c>
    </row>
    <row r="650" spans="1:13" x14ac:dyDescent="0.2">
      <c r="A650" s="122" t="s">
        <v>1298</v>
      </c>
      <c r="B650" s="53" t="str">
        <f>VLOOKUP($A650,DRG!$A$8:$Z$771,2,FALSE)</f>
        <v>Traumatic Injury W/O MCC</v>
      </c>
      <c r="C650" s="158">
        <f>VLOOKUP($A650,DRG!$A$8:$Z$771,9,FALSE)</f>
        <v>34</v>
      </c>
      <c r="D650" s="156">
        <f>VLOOKUP($A650,DRG!$A$8:$Z$771,10,FALSE)</f>
        <v>12581.03</v>
      </c>
      <c r="E650" s="156">
        <f>VLOOKUP($A650,DRG!$A$8:$Z$771,11,FALSE)</f>
        <v>6389.34</v>
      </c>
      <c r="F650" s="160">
        <f>VLOOKUP($A650,DRG!$A$8:$Z$771,12,FALSE)</f>
        <v>2.97</v>
      </c>
      <c r="G650" s="217" t="str">
        <f>VLOOKUP($A650,DRG!$A$8:$Z$771,18,FALSE)</f>
        <v>A</v>
      </c>
      <c r="H650" s="274"/>
      <c r="I650" s="219" t="str">
        <f>VLOOKUP($A650,DRG!$A$8:$Z$771,20,FALSE)</f>
        <v>A</v>
      </c>
      <c r="J650" s="162">
        <f>VLOOKUP($A650,DRG!$A$8:$Z$771,21,FALSE)</f>
        <v>0.6704</v>
      </c>
      <c r="K650" s="359">
        <f>VLOOKUP($A650,DRG!$A$8:$Z$771,22,FALSE)</f>
        <v>0.83450000000000002</v>
      </c>
      <c r="L650" s="134">
        <f t="shared" si="20"/>
        <v>0.16410000000000002</v>
      </c>
      <c r="M650" s="132">
        <f t="shared" si="21"/>
        <v>0.24477923627684967</v>
      </c>
    </row>
    <row r="651" spans="1:13" x14ac:dyDescent="0.2">
      <c r="A651" s="122" t="s">
        <v>1184</v>
      </c>
      <c r="B651" s="53" t="str">
        <f>VLOOKUP($A651,DRG!$A$8:$Z$771,2,FALSE)</f>
        <v>Female Reproductive System Reconstructive Procedures</v>
      </c>
      <c r="C651" s="158">
        <f>VLOOKUP($A651,DRG!$A$8:$Z$771,9,FALSE)</f>
        <v>42</v>
      </c>
      <c r="D651" s="156">
        <f>VLOOKUP($A651,DRG!$A$8:$Z$771,10,FALSE)</f>
        <v>12562.62</v>
      </c>
      <c r="E651" s="156">
        <f>VLOOKUP($A651,DRG!$A$8:$Z$771,11,FALSE)</f>
        <v>3933.83</v>
      </c>
      <c r="F651" s="160">
        <f>VLOOKUP($A651,DRG!$A$8:$Z$771,12,FALSE)</f>
        <v>1.45</v>
      </c>
      <c r="G651" s="217" t="str">
        <f>VLOOKUP($A651,DRG!$A$8:$Z$771,18,FALSE)</f>
        <v>A</v>
      </c>
      <c r="H651" s="274"/>
      <c r="I651" s="219" t="str">
        <f>VLOOKUP($A651,DRG!$A$8:$Z$771,20,FALSE)</f>
        <v>A</v>
      </c>
      <c r="J651" s="162">
        <f>VLOOKUP($A651,DRG!$A$8:$Z$771,21,FALSE)</f>
        <v>0.93469999999999998</v>
      </c>
      <c r="K651" s="359">
        <f>VLOOKUP($A651,DRG!$A$8:$Z$771,22,FALSE)</f>
        <v>0.83340000000000003</v>
      </c>
      <c r="L651" s="134">
        <f t="shared" si="20"/>
        <v>-0.10129999999999995</v>
      </c>
      <c r="M651" s="132">
        <f t="shared" si="21"/>
        <v>-0.10837701936450192</v>
      </c>
    </row>
    <row r="652" spans="1:13" x14ac:dyDescent="0.2">
      <c r="A652" s="123" t="s">
        <v>1323</v>
      </c>
      <c r="B652" s="124" t="str">
        <f>VLOOKUP($A652,DRG!$A$8:$Z$771,2,FALSE)</f>
        <v>Signs &amp; Symptoms W/O MCC</v>
      </c>
      <c r="C652" s="159">
        <f>VLOOKUP($A652,DRG!$A$8:$Z$771,9,FALSE)</f>
        <v>257</v>
      </c>
      <c r="D652" s="157">
        <f>VLOOKUP($A652,DRG!$A$8:$Z$771,10,FALSE)</f>
        <v>12497.77</v>
      </c>
      <c r="E652" s="157">
        <f>VLOOKUP($A652,DRG!$A$8:$Z$771,11,FALSE)</f>
        <v>7200.57</v>
      </c>
      <c r="F652" s="161">
        <f>VLOOKUP($A652,DRG!$A$8:$Z$771,12,FALSE)</f>
        <v>3.15</v>
      </c>
      <c r="G652" s="218" t="str">
        <f>VLOOKUP($A652,DRG!$A$8:$Z$771,18,FALSE)</f>
        <v>A</v>
      </c>
      <c r="H652" s="274"/>
      <c r="I652" s="220" t="str">
        <f>VLOOKUP($A652,DRG!$A$8:$Z$771,20,FALSE)</f>
        <v>A</v>
      </c>
      <c r="J652" s="163">
        <f>VLOOKUP($A652,DRG!$A$8:$Z$771,21,FALSE)</f>
        <v>0.80449999999999999</v>
      </c>
      <c r="K652" s="360">
        <f>VLOOKUP($A652,DRG!$A$8:$Z$771,22,FALSE)</f>
        <v>0.82899999999999996</v>
      </c>
      <c r="L652" s="135">
        <f t="shared" si="20"/>
        <v>2.4499999999999966E-2</v>
      </c>
      <c r="M652" s="133">
        <f t="shared" si="21"/>
        <v>3.0453697949036625E-2</v>
      </c>
    </row>
    <row r="653" spans="1:13" x14ac:dyDescent="0.2">
      <c r="A653" s="122" t="s">
        <v>492</v>
      </c>
      <c r="B653" s="53" t="str">
        <f>VLOOKUP($A653,DRG!$A$8:$Z$771,2,FALSE)</f>
        <v>Viral Meningitis W/O CC/MCC</v>
      </c>
      <c r="C653" s="158">
        <f>VLOOKUP($A653,DRG!$A$8:$Z$771,9,FALSE)</f>
        <v>27</v>
      </c>
      <c r="D653" s="156">
        <f>VLOOKUP($A653,DRG!$A$8:$Z$771,10,FALSE)</f>
        <v>12487.9</v>
      </c>
      <c r="E653" s="156">
        <f>VLOOKUP($A653,DRG!$A$8:$Z$771,11,FALSE)</f>
        <v>6480.66</v>
      </c>
      <c r="F653" s="160">
        <f>VLOOKUP($A653,DRG!$A$8:$Z$771,12,FALSE)</f>
        <v>3.48</v>
      </c>
      <c r="G653" s="217" t="str">
        <f>VLOOKUP($A653,DRG!$A$8:$Z$771,18,FALSE)</f>
        <v>A</v>
      </c>
      <c r="H653" s="274"/>
      <c r="I653" s="219" t="str">
        <f>VLOOKUP($A653,DRG!$A$8:$Z$771,20,FALSE)</f>
        <v>A</v>
      </c>
      <c r="J653" s="162">
        <f>VLOOKUP($A653,DRG!$A$8:$Z$771,21,FALSE)</f>
        <v>0.55300000000000005</v>
      </c>
      <c r="K653" s="359">
        <f>VLOOKUP($A653,DRG!$A$8:$Z$771,22,FALSE)</f>
        <v>0.82830000000000004</v>
      </c>
      <c r="L653" s="134">
        <f t="shared" si="20"/>
        <v>0.27529999999999999</v>
      </c>
      <c r="M653" s="132">
        <f t="shared" si="21"/>
        <v>0.49783001808318256</v>
      </c>
    </row>
    <row r="654" spans="1:13" x14ac:dyDescent="0.2">
      <c r="A654" s="122" t="s">
        <v>1252</v>
      </c>
      <c r="B654" s="53" t="str">
        <f>VLOOKUP($A654,DRG!$A$8:$Z$771,2,FALSE)</f>
        <v>Other Myeloprolif Dis or Poorly Diff Neopl Diag W/O CC/MCC</v>
      </c>
      <c r="C654" s="158">
        <f>VLOOKUP($A654,DRG!$A$8:$Z$771,9,FALSE)</f>
        <v>2</v>
      </c>
      <c r="D654" s="156">
        <f>VLOOKUP($A654,DRG!$A$8:$Z$771,10,FALSE)</f>
        <v>32045.38</v>
      </c>
      <c r="E654" s="156">
        <f>VLOOKUP($A654,DRG!$A$8:$Z$771,11,FALSE)</f>
        <v>25207.360000000001</v>
      </c>
      <c r="F654" s="160">
        <f>VLOOKUP($A654,DRG!$A$8:$Z$771,12,FALSE)</f>
        <v>3.6</v>
      </c>
      <c r="G654" s="217" t="str">
        <f>VLOOKUP($A654,DRG!$A$8:$Z$771,18,FALSE)</f>
        <v>MP</v>
      </c>
      <c r="H654" s="274"/>
      <c r="I654" s="219" t="str">
        <f>VLOOKUP($A654,DRG!$A$8:$Z$771,20,FALSE)</f>
        <v>MP</v>
      </c>
      <c r="J654" s="162">
        <f>VLOOKUP($A654,DRG!$A$8:$Z$771,21,FALSE)</f>
        <v>0.95389999999999997</v>
      </c>
      <c r="K654" s="359">
        <f>VLOOKUP($A654,DRG!$A$8:$Z$771,22,FALSE)</f>
        <v>0.82730000000000004</v>
      </c>
      <c r="L654" s="134">
        <f t="shared" si="20"/>
        <v>-0.12659999999999993</v>
      </c>
      <c r="M654" s="132">
        <f t="shared" si="21"/>
        <v>-0.13271831428870945</v>
      </c>
    </row>
    <row r="655" spans="1:13" x14ac:dyDescent="0.2">
      <c r="A655" s="122" t="s">
        <v>1046</v>
      </c>
      <c r="B655" s="53" t="str">
        <f>VLOOKUP($A655,DRG!$A$8:$Z$771,2,FALSE)</f>
        <v>Atherosclerosis W/O MCC</v>
      </c>
      <c r="C655" s="158">
        <f>VLOOKUP($A655,DRG!$A$8:$Z$771,9,FALSE)</f>
        <v>140</v>
      </c>
      <c r="D655" s="156">
        <f>VLOOKUP($A655,DRG!$A$8:$Z$771,10,FALSE)</f>
        <v>12433.32</v>
      </c>
      <c r="E655" s="156">
        <f>VLOOKUP($A655,DRG!$A$8:$Z$771,11,FALSE)</f>
        <v>6838.78</v>
      </c>
      <c r="F655" s="160">
        <f>VLOOKUP($A655,DRG!$A$8:$Z$771,12,FALSE)</f>
        <v>2.42</v>
      </c>
      <c r="G655" s="217" t="str">
        <f>VLOOKUP($A655,DRG!$A$8:$Z$771,18,FALSE)</f>
        <v>A</v>
      </c>
      <c r="H655" s="274"/>
      <c r="I655" s="219" t="str">
        <f>VLOOKUP($A655,DRG!$A$8:$Z$771,20,FALSE)</f>
        <v>A</v>
      </c>
      <c r="J655" s="162">
        <f>VLOOKUP($A655,DRG!$A$8:$Z$771,21,FALSE)</f>
        <v>0.71050000000000002</v>
      </c>
      <c r="K655" s="359">
        <f>VLOOKUP($A655,DRG!$A$8:$Z$771,22,FALSE)</f>
        <v>0.82479999999999998</v>
      </c>
      <c r="L655" s="134">
        <f t="shared" si="20"/>
        <v>0.11429999999999996</v>
      </c>
      <c r="M655" s="132">
        <f t="shared" si="21"/>
        <v>0.16087262491203372</v>
      </c>
    </row>
    <row r="656" spans="1:13" x14ac:dyDescent="0.2">
      <c r="A656" s="122" t="s">
        <v>498</v>
      </c>
      <c r="B656" s="53" t="str">
        <f>VLOOKUP($A656,DRG!$A$8:$Z$771,2,FALSE)</f>
        <v>Hypertensive Encephalopathy W/O CC/MCC</v>
      </c>
      <c r="C656" s="158">
        <f>VLOOKUP($A656,DRG!$A$8:$Z$771,9,FALSE)</f>
        <v>5</v>
      </c>
      <c r="D656" s="156">
        <f>VLOOKUP($A656,DRG!$A$8:$Z$771,10,FALSE)</f>
        <v>13553.94</v>
      </c>
      <c r="E656" s="156">
        <f>VLOOKUP($A656,DRG!$A$8:$Z$771,11,FALSE)</f>
        <v>4514.82</v>
      </c>
      <c r="F656" s="160">
        <f>VLOOKUP($A656,DRG!$A$8:$Z$771,12,FALSE)</f>
        <v>2.8</v>
      </c>
      <c r="G656" s="217" t="str">
        <f>VLOOKUP($A656,DRG!$A$8:$Z$771,18,FALSE)</f>
        <v>MO</v>
      </c>
      <c r="H656" s="274"/>
      <c r="I656" s="219" t="str">
        <f>VLOOKUP($A656,DRG!$A$8:$Z$771,20,FALSE)</f>
        <v>M</v>
      </c>
      <c r="J656" s="162">
        <f>VLOOKUP($A656,DRG!$A$8:$Z$771,21,FALSE)</f>
        <v>1.0381</v>
      </c>
      <c r="K656" s="359">
        <f>VLOOKUP($A656,DRG!$A$8:$Z$771,22,FALSE)</f>
        <v>0.82430000000000003</v>
      </c>
      <c r="L656" s="134">
        <f t="shared" si="20"/>
        <v>-0.21379999999999999</v>
      </c>
      <c r="M656" s="132">
        <f t="shared" si="21"/>
        <v>-0.20595318370099219</v>
      </c>
    </row>
    <row r="657" spans="1:13" x14ac:dyDescent="0.2">
      <c r="A657" s="123" t="s">
        <v>900</v>
      </c>
      <c r="B657" s="124" t="str">
        <f>VLOOKUP($A657,DRG!$A$8:$Z$771,2,FALSE)</f>
        <v>Bronchitis &amp; Asthma W CC/MCC</v>
      </c>
      <c r="C657" s="159">
        <f>VLOOKUP($A657,DRG!$A$8:$Z$771,9,FALSE)</f>
        <v>248</v>
      </c>
      <c r="D657" s="157">
        <f>VLOOKUP($A657,DRG!$A$8:$Z$771,10,FALSE)</f>
        <v>12403.59</v>
      </c>
      <c r="E657" s="157">
        <f>VLOOKUP($A657,DRG!$A$8:$Z$771,11,FALSE)</f>
        <v>7862.15</v>
      </c>
      <c r="F657" s="161">
        <f>VLOOKUP($A657,DRG!$A$8:$Z$771,12,FALSE)</f>
        <v>3.32</v>
      </c>
      <c r="G657" s="218" t="str">
        <f>VLOOKUP($A657,DRG!$A$8:$Z$771,18,FALSE)</f>
        <v>A</v>
      </c>
      <c r="H657" s="274"/>
      <c r="I657" s="220" t="str">
        <f>VLOOKUP($A657,DRG!$A$8:$Z$771,20,FALSE)</f>
        <v>A</v>
      </c>
      <c r="J657" s="163">
        <f>VLOOKUP($A657,DRG!$A$8:$Z$771,21,FALSE)</f>
        <v>0.70879999999999999</v>
      </c>
      <c r="K657" s="360">
        <f>VLOOKUP($A657,DRG!$A$8:$Z$771,22,FALSE)</f>
        <v>0.82279999999999998</v>
      </c>
      <c r="L657" s="135">
        <f t="shared" si="20"/>
        <v>0.11399999999999999</v>
      </c>
      <c r="M657" s="133">
        <f t="shared" si="21"/>
        <v>0.16083521444695259</v>
      </c>
    </row>
    <row r="658" spans="1:13" x14ac:dyDescent="0.2">
      <c r="A658" s="122" t="s">
        <v>1058</v>
      </c>
      <c r="B658" s="53" t="str">
        <f>VLOOKUP($A658,DRG!$A$8:$Z$771,2,FALSE)</f>
        <v>Cardiac Arrhythmia &amp; Conduction Disorders W CC</v>
      </c>
      <c r="C658" s="158">
        <f>VLOOKUP($A658,DRG!$A$8:$Z$771,9,FALSE)</f>
        <v>327</v>
      </c>
      <c r="D658" s="156">
        <f>VLOOKUP($A658,DRG!$A$8:$Z$771,10,FALSE)</f>
        <v>12399.69</v>
      </c>
      <c r="E658" s="156">
        <f>VLOOKUP($A658,DRG!$A$8:$Z$771,11,FALSE)</f>
        <v>6489.26</v>
      </c>
      <c r="F658" s="160">
        <f>VLOOKUP($A658,DRG!$A$8:$Z$771,12,FALSE)</f>
        <v>3.13</v>
      </c>
      <c r="G658" s="217" t="str">
        <f>VLOOKUP($A658,DRG!$A$8:$Z$771,18,FALSE)</f>
        <v>A</v>
      </c>
      <c r="H658" s="274"/>
      <c r="I658" s="219" t="str">
        <f>VLOOKUP($A658,DRG!$A$8:$Z$771,20,FALSE)</f>
        <v>A</v>
      </c>
      <c r="J658" s="162">
        <f>VLOOKUP($A658,DRG!$A$8:$Z$771,21,FALSE)</f>
        <v>0.81499999999999995</v>
      </c>
      <c r="K658" s="359">
        <f>VLOOKUP($A658,DRG!$A$8:$Z$771,22,FALSE)</f>
        <v>0.8226</v>
      </c>
      <c r="L658" s="134">
        <f t="shared" si="20"/>
        <v>7.6000000000000512E-3</v>
      </c>
      <c r="M658" s="132">
        <f t="shared" si="21"/>
        <v>9.3251533742331923E-3</v>
      </c>
    </row>
    <row r="659" spans="1:13" x14ac:dyDescent="0.2">
      <c r="A659" s="122" t="s">
        <v>1254</v>
      </c>
      <c r="B659" s="53" t="str">
        <f>VLOOKUP($A659,DRG!$A$8:$Z$771,2,FALSE)</f>
        <v>Chemotherapy W/O Acute Leukemia as Secondary Diagnosis W CC</v>
      </c>
      <c r="C659" s="158">
        <f>VLOOKUP($A659,DRG!$A$8:$Z$771,9,FALSE)</f>
        <v>293</v>
      </c>
      <c r="D659" s="156">
        <f>VLOOKUP($A659,DRG!$A$8:$Z$771,10,FALSE)</f>
        <v>12321.82</v>
      </c>
      <c r="E659" s="156">
        <f>VLOOKUP($A659,DRG!$A$8:$Z$771,11,FALSE)</f>
        <v>6683.96</v>
      </c>
      <c r="F659" s="160">
        <f>VLOOKUP($A659,DRG!$A$8:$Z$771,12,FALSE)</f>
        <v>3.32</v>
      </c>
      <c r="G659" s="217" t="str">
        <f>VLOOKUP($A659,DRG!$A$8:$Z$771,18,FALSE)</f>
        <v>A</v>
      </c>
      <c r="H659" s="274"/>
      <c r="I659" s="219" t="str">
        <f>VLOOKUP($A659,DRG!$A$8:$Z$771,20,FALSE)</f>
        <v>A</v>
      </c>
      <c r="J659" s="162">
        <f>VLOOKUP($A659,DRG!$A$8:$Z$771,21,FALSE)</f>
        <v>0.93820000000000003</v>
      </c>
      <c r="K659" s="359">
        <f>VLOOKUP($A659,DRG!$A$8:$Z$771,22,FALSE)</f>
        <v>0.8175</v>
      </c>
      <c r="L659" s="134">
        <f t="shared" si="20"/>
        <v>-0.12070000000000003</v>
      </c>
      <c r="M659" s="132">
        <f t="shared" si="21"/>
        <v>-0.1286506075463654</v>
      </c>
    </row>
    <row r="660" spans="1:13" x14ac:dyDescent="0.2">
      <c r="A660" s="122" t="s">
        <v>520</v>
      </c>
      <c r="B660" s="53" t="str">
        <f>VLOOKUP($A660,DRG!$A$8:$Z$771,2,FALSE)</f>
        <v>Concussion W/O CC/MCC</v>
      </c>
      <c r="C660" s="158">
        <f>VLOOKUP($A660,DRG!$A$8:$Z$771,9,FALSE)</f>
        <v>25</v>
      </c>
      <c r="D660" s="156">
        <f>VLOOKUP($A660,DRG!$A$8:$Z$771,10,FALSE)</f>
        <v>12318.62</v>
      </c>
      <c r="E660" s="156">
        <f>VLOOKUP($A660,DRG!$A$8:$Z$771,11,FALSE)</f>
        <v>4870.7700000000004</v>
      </c>
      <c r="F660" s="160">
        <f>VLOOKUP($A660,DRG!$A$8:$Z$771,12,FALSE)</f>
        <v>1.44</v>
      </c>
      <c r="G660" s="217" t="str">
        <f>VLOOKUP($A660,DRG!$A$8:$Z$771,18,FALSE)</f>
        <v>A</v>
      </c>
      <c r="H660" s="274"/>
      <c r="I660" s="219" t="str">
        <f>VLOOKUP($A660,DRG!$A$8:$Z$771,20,FALSE)</f>
        <v>A</v>
      </c>
      <c r="J660" s="162">
        <f>VLOOKUP($A660,DRG!$A$8:$Z$771,21,FALSE)</f>
        <v>0.78359999999999996</v>
      </c>
      <c r="K660" s="359">
        <f>VLOOKUP($A660,DRG!$A$8:$Z$771,22,FALSE)</f>
        <v>0.81730000000000003</v>
      </c>
      <c r="L660" s="134">
        <f t="shared" si="20"/>
        <v>3.3700000000000063E-2</v>
      </c>
      <c r="M660" s="132">
        <f t="shared" si="21"/>
        <v>4.3006636038795384E-2</v>
      </c>
    </row>
    <row r="661" spans="1:13" x14ac:dyDescent="0.2">
      <c r="A661" s="122" t="s">
        <v>1050</v>
      </c>
      <c r="B661" s="53" t="str">
        <f>VLOOKUP($A661,DRG!$A$8:$Z$771,2,FALSE)</f>
        <v>Hypertension W/O MCC</v>
      </c>
      <c r="C661" s="158">
        <f>VLOOKUP($A661,DRG!$A$8:$Z$771,9,FALSE)</f>
        <v>214</v>
      </c>
      <c r="D661" s="156">
        <f>VLOOKUP($A661,DRG!$A$8:$Z$771,10,FALSE)</f>
        <v>12246.33</v>
      </c>
      <c r="E661" s="156">
        <f>VLOOKUP($A661,DRG!$A$8:$Z$771,11,FALSE)</f>
        <v>5708.2</v>
      </c>
      <c r="F661" s="160">
        <f>VLOOKUP($A661,DRG!$A$8:$Z$771,12,FALSE)</f>
        <v>2.5099999999999998</v>
      </c>
      <c r="G661" s="217" t="str">
        <f>VLOOKUP($A661,DRG!$A$8:$Z$771,18,FALSE)</f>
        <v>A</v>
      </c>
      <c r="H661" s="274"/>
      <c r="I661" s="219" t="str">
        <f>VLOOKUP($A661,DRG!$A$8:$Z$771,20,FALSE)</f>
        <v>A</v>
      </c>
      <c r="J661" s="162">
        <f>VLOOKUP($A661,DRG!$A$8:$Z$771,21,FALSE)</f>
        <v>0.75009999999999999</v>
      </c>
      <c r="K661" s="359">
        <f>VLOOKUP($A661,DRG!$A$8:$Z$771,22,FALSE)</f>
        <v>0.81230000000000002</v>
      </c>
      <c r="L661" s="134">
        <f t="shared" si="20"/>
        <v>6.2200000000000033E-2</v>
      </c>
      <c r="M661" s="132">
        <f t="shared" si="21"/>
        <v>8.2922277029729416E-2</v>
      </c>
    </row>
    <row r="662" spans="1:13" x14ac:dyDescent="0.2">
      <c r="A662" s="123" t="s">
        <v>872</v>
      </c>
      <c r="B662" s="124" t="str">
        <f>VLOOKUP($A662,DRG!$A$8:$Z$771,2,FALSE)</f>
        <v>Pleural Effusion W/O CC/MCC</v>
      </c>
      <c r="C662" s="159">
        <f>VLOOKUP($A662,DRG!$A$8:$Z$771,9,FALSE)</f>
        <v>7</v>
      </c>
      <c r="D662" s="157">
        <f>VLOOKUP($A662,DRG!$A$8:$Z$771,10,FALSE)</f>
        <v>11479.74</v>
      </c>
      <c r="E662" s="157">
        <f>VLOOKUP($A662,DRG!$A$8:$Z$771,11,FALSE)</f>
        <v>5042.71</v>
      </c>
      <c r="F662" s="161">
        <f>VLOOKUP($A662,DRG!$A$8:$Z$771,12,FALSE)</f>
        <v>3.3</v>
      </c>
      <c r="G662" s="218" t="str">
        <f>VLOOKUP($A662,DRG!$A$8:$Z$771,18,FALSE)</f>
        <v>MP</v>
      </c>
      <c r="H662" s="274"/>
      <c r="I662" s="220" t="str">
        <f>VLOOKUP($A662,DRG!$A$8:$Z$771,20,FALSE)</f>
        <v>MP</v>
      </c>
      <c r="J662" s="163">
        <f>VLOOKUP($A662,DRG!$A$8:$Z$771,21,FALSE)</f>
        <v>0.83330000000000004</v>
      </c>
      <c r="K662" s="360">
        <f>VLOOKUP($A662,DRG!$A$8:$Z$771,22,FALSE)</f>
        <v>0.80710000000000004</v>
      </c>
      <c r="L662" s="135">
        <f t="shared" si="20"/>
        <v>-2.6200000000000001E-2</v>
      </c>
      <c r="M662" s="133">
        <f t="shared" si="21"/>
        <v>-3.1441257650306011E-2</v>
      </c>
    </row>
    <row r="663" spans="1:13" x14ac:dyDescent="0.2">
      <c r="A663" s="122" t="s">
        <v>794</v>
      </c>
      <c r="B663" s="53" t="str">
        <f>VLOOKUP($A663,DRG!$A$8:$Z$771,2,FALSE)</f>
        <v>Dysequilibrium</v>
      </c>
      <c r="C663" s="158">
        <f>VLOOKUP($A663,DRG!$A$8:$Z$771,9,FALSE)</f>
        <v>45</v>
      </c>
      <c r="D663" s="156">
        <f>VLOOKUP($A663,DRG!$A$8:$Z$771,10,FALSE)</f>
        <v>12100.95</v>
      </c>
      <c r="E663" s="156">
        <f>VLOOKUP($A663,DRG!$A$8:$Z$771,11,FALSE)</f>
        <v>5447.89</v>
      </c>
      <c r="F663" s="160">
        <f>VLOOKUP($A663,DRG!$A$8:$Z$771,12,FALSE)</f>
        <v>2.27</v>
      </c>
      <c r="G663" s="217" t="str">
        <f>VLOOKUP($A663,DRG!$A$8:$Z$771,18,FALSE)</f>
        <v>A</v>
      </c>
      <c r="H663" s="274"/>
      <c r="I663" s="219" t="str">
        <f>VLOOKUP($A663,DRG!$A$8:$Z$771,20,FALSE)</f>
        <v>A</v>
      </c>
      <c r="J663" s="162">
        <f>VLOOKUP($A663,DRG!$A$8:$Z$771,21,FALSE)</f>
        <v>0.78790000000000004</v>
      </c>
      <c r="K663" s="359">
        <f>VLOOKUP($A663,DRG!$A$8:$Z$771,22,FALSE)</f>
        <v>0.80269999999999997</v>
      </c>
      <c r="L663" s="134">
        <f t="shared" si="20"/>
        <v>1.4799999999999924E-2</v>
      </c>
      <c r="M663" s="132">
        <f t="shared" si="21"/>
        <v>1.8784109658586019E-2</v>
      </c>
    </row>
    <row r="664" spans="1:13" x14ac:dyDescent="0.2">
      <c r="A664" s="122" t="s">
        <v>1099</v>
      </c>
      <c r="B664" s="53" t="str">
        <f>VLOOKUP($A664,DRG!$A$8:$Z$771,2,FALSE)</f>
        <v>Urinary Stones W/O ESW Lithotripsy W/O MCC</v>
      </c>
      <c r="C664" s="158">
        <f>VLOOKUP($A664,DRG!$A$8:$Z$771,9,FALSE)</f>
        <v>195</v>
      </c>
      <c r="D664" s="156">
        <f>VLOOKUP($A664,DRG!$A$8:$Z$771,10,FALSE)</f>
        <v>12049.98</v>
      </c>
      <c r="E664" s="156">
        <f>VLOOKUP($A664,DRG!$A$8:$Z$771,11,FALSE)</f>
        <v>5653.89</v>
      </c>
      <c r="F664" s="160">
        <f>VLOOKUP($A664,DRG!$A$8:$Z$771,12,FALSE)</f>
        <v>2.12</v>
      </c>
      <c r="G664" s="217" t="str">
        <f>VLOOKUP($A664,DRG!$A$8:$Z$771,18,FALSE)</f>
        <v>A</v>
      </c>
      <c r="H664" s="274"/>
      <c r="I664" s="219" t="str">
        <f>VLOOKUP($A664,DRG!$A$8:$Z$771,20,FALSE)</f>
        <v>A</v>
      </c>
      <c r="J664" s="162">
        <f>VLOOKUP($A664,DRG!$A$8:$Z$771,21,FALSE)</f>
        <v>0.76649999999999996</v>
      </c>
      <c r="K664" s="359">
        <f>VLOOKUP($A664,DRG!$A$8:$Z$771,22,FALSE)</f>
        <v>0.79930000000000001</v>
      </c>
      <c r="L664" s="134">
        <f t="shared" si="20"/>
        <v>3.2800000000000051E-2</v>
      </c>
      <c r="M664" s="132">
        <f t="shared" si="21"/>
        <v>4.2791911285062038E-2</v>
      </c>
    </row>
    <row r="665" spans="1:13" x14ac:dyDescent="0.2">
      <c r="A665" s="122" t="s">
        <v>643</v>
      </c>
      <c r="B665" s="53" t="str">
        <f>VLOOKUP($A665,DRG!$A$8:$Z$771,2,FALSE)</f>
        <v>Transurethral Prostatectomy W/O CC/MCC</v>
      </c>
      <c r="C665" s="158">
        <f>VLOOKUP($A665,DRG!$A$8:$Z$771,9,FALSE)</f>
        <v>13</v>
      </c>
      <c r="D665" s="156">
        <f>VLOOKUP($A665,DRG!$A$8:$Z$771,10,FALSE)</f>
        <v>12037.65</v>
      </c>
      <c r="E665" s="156">
        <f>VLOOKUP($A665,DRG!$A$8:$Z$771,11,FALSE)</f>
        <v>3021.35</v>
      </c>
      <c r="F665" s="160">
        <f>VLOOKUP($A665,DRG!$A$8:$Z$771,12,FALSE)</f>
        <v>1.77</v>
      </c>
      <c r="G665" s="217" t="str">
        <f>VLOOKUP($A665,DRG!$A$8:$Z$771,18,FALSE)</f>
        <v>A</v>
      </c>
      <c r="H665" s="274"/>
      <c r="I665" s="219" t="str">
        <f>VLOOKUP($A665,DRG!$A$8:$Z$771,20,FALSE)</f>
        <v>A</v>
      </c>
      <c r="J665" s="162">
        <f>VLOOKUP($A665,DRG!$A$8:$Z$771,21,FALSE)</f>
        <v>0.71099999999999997</v>
      </c>
      <c r="K665" s="359">
        <f>VLOOKUP($A665,DRG!$A$8:$Z$771,22,FALSE)</f>
        <v>0.79849999999999999</v>
      </c>
      <c r="L665" s="134">
        <f t="shared" si="20"/>
        <v>8.7500000000000022E-2</v>
      </c>
      <c r="M665" s="132">
        <f t="shared" si="21"/>
        <v>0.12306610407876234</v>
      </c>
    </row>
    <row r="666" spans="1:13" x14ac:dyDescent="0.2">
      <c r="A666" s="122" t="s">
        <v>738</v>
      </c>
      <c r="B666" s="53" t="str">
        <f>VLOOKUP($A666,DRG!$A$8:$Z$771,2,FALSE)</f>
        <v>Acute Major Eye Infections W CC/MCC</v>
      </c>
      <c r="C666" s="158">
        <f>VLOOKUP($A666,DRG!$A$8:$Z$771,9,FALSE)</f>
        <v>10</v>
      </c>
      <c r="D666" s="156">
        <f>VLOOKUP($A666,DRG!$A$8:$Z$771,10,FALSE)</f>
        <v>7931.31</v>
      </c>
      <c r="E666" s="156">
        <f>VLOOKUP($A666,DRG!$A$8:$Z$771,11,FALSE)</f>
        <v>4474.75</v>
      </c>
      <c r="F666" s="160">
        <f>VLOOKUP($A666,DRG!$A$8:$Z$771,12,FALSE)</f>
        <v>3.1</v>
      </c>
      <c r="G666" s="217" t="str">
        <f>VLOOKUP($A666,DRG!$A$8:$Z$771,18,FALSE)</f>
        <v>AP</v>
      </c>
      <c r="H666" s="274"/>
      <c r="I666" s="219" t="str">
        <f>VLOOKUP($A666,DRG!$A$8:$Z$771,20,FALSE)</f>
        <v>A</v>
      </c>
      <c r="J666" s="162">
        <f>VLOOKUP($A666,DRG!$A$8:$Z$771,21,FALSE)</f>
        <v>0.71579999999999999</v>
      </c>
      <c r="K666" s="359">
        <f>VLOOKUP($A666,DRG!$A$8:$Z$771,22,FALSE)</f>
        <v>0.79690000000000005</v>
      </c>
      <c r="L666" s="134">
        <f t="shared" si="20"/>
        <v>8.1100000000000061E-2</v>
      </c>
      <c r="M666" s="132">
        <f t="shared" si="21"/>
        <v>0.11329980441464105</v>
      </c>
    </row>
    <row r="667" spans="1:13" x14ac:dyDescent="0.2">
      <c r="A667" s="123" t="s">
        <v>1443</v>
      </c>
      <c r="B667" s="124" t="str">
        <f>VLOOKUP($A667,DRG!$A$8:$Z$771,2,FALSE)</f>
        <v>Tendonitis, Myositis &amp; Bursitis W/O MCC</v>
      </c>
      <c r="C667" s="159">
        <f>VLOOKUP($A667,DRG!$A$8:$Z$771,9,FALSE)</f>
        <v>108</v>
      </c>
      <c r="D667" s="157">
        <f>VLOOKUP($A667,DRG!$A$8:$Z$771,10,FALSE)</f>
        <v>11980.21</v>
      </c>
      <c r="E667" s="157">
        <f>VLOOKUP($A667,DRG!$A$8:$Z$771,11,FALSE)</f>
        <v>7613.18</v>
      </c>
      <c r="F667" s="161">
        <f>VLOOKUP($A667,DRG!$A$8:$Z$771,12,FALSE)</f>
        <v>3.28</v>
      </c>
      <c r="G667" s="218" t="str">
        <f>VLOOKUP($A667,DRG!$A$8:$Z$771,18,FALSE)</f>
        <v>A</v>
      </c>
      <c r="H667" s="274"/>
      <c r="I667" s="220" t="str">
        <f>VLOOKUP($A667,DRG!$A$8:$Z$771,20,FALSE)</f>
        <v>A</v>
      </c>
      <c r="J667" s="163">
        <f>VLOOKUP($A667,DRG!$A$8:$Z$771,21,FALSE)</f>
        <v>0.82930000000000004</v>
      </c>
      <c r="K667" s="360">
        <f>VLOOKUP($A667,DRG!$A$8:$Z$771,22,FALSE)</f>
        <v>0.79469999999999996</v>
      </c>
      <c r="L667" s="135">
        <f t="shared" si="20"/>
        <v>-3.4600000000000075E-2</v>
      </c>
      <c r="M667" s="133">
        <f t="shared" si="21"/>
        <v>-4.1721934161340977E-2</v>
      </c>
    </row>
    <row r="668" spans="1:13" x14ac:dyDescent="0.2">
      <c r="A668" s="122" t="s">
        <v>1112</v>
      </c>
      <c r="B668" s="53" t="str">
        <f>VLOOKUP($A668,DRG!$A$8:$Z$771,2,FALSE)</f>
        <v>Osteomyelitis W/O CC/MCC</v>
      </c>
      <c r="C668" s="158">
        <f>VLOOKUP($A668,DRG!$A$8:$Z$771,9,FALSE)</f>
        <v>19</v>
      </c>
      <c r="D668" s="156">
        <f>VLOOKUP($A668,DRG!$A$8:$Z$771,10,FALSE)</f>
        <v>11963.72</v>
      </c>
      <c r="E668" s="156">
        <f>VLOOKUP($A668,DRG!$A$8:$Z$771,11,FALSE)</f>
        <v>5431.66</v>
      </c>
      <c r="F668" s="160">
        <f>VLOOKUP($A668,DRG!$A$8:$Z$771,12,FALSE)</f>
        <v>3.42</v>
      </c>
      <c r="G668" s="217" t="str">
        <f>VLOOKUP($A668,DRG!$A$8:$Z$771,18,FALSE)</f>
        <v>A</v>
      </c>
      <c r="H668" s="274"/>
      <c r="I668" s="219" t="str">
        <f>VLOOKUP($A668,DRG!$A$8:$Z$771,20,FALSE)</f>
        <v>A</v>
      </c>
      <c r="J668" s="162">
        <f>VLOOKUP($A668,DRG!$A$8:$Z$771,21,FALSE)</f>
        <v>0.75439999999999996</v>
      </c>
      <c r="K668" s="359">
        <f>VLOOKUP($A668,DRG!$A$8:$Z$771,22,FALSE)</f>
        <v>0.79349999999999998</v>
      </c>
      <c r="L668" s="134">
        <f t="shared" si="20"/>
        <v>3.9100000000000024E-2</v>
      </c>
      <c r="M668" s="132">
        <f t="shared" si="21"/>
        <v>5.1829268292682959E-2</v>
      </c>
    </row>
    <row r="669" spans="1:13" x14ac:dyDescent="0.2">
      <c r="A669" s="122" t="s">
        <v>1275</v>
      </c>
      <c r="B669" s="53" t="str">
        <f>VLOOKUP($A669,DRG!$A$8:$Z$771,2,FALSE)</f>
        <v>Acute Adjustment Reaction &amp; Psychosocial Dysfunction</v>
      </c>
      <c r="C669" s="158">
        <f>VLOOKUP($A669,DRG!$A$8:$Z$771,9,FALSE)</f>
        <v>93</v>
      </c>
      <c r="D669" s="156">
        <f>VLOOKUP($A669,DRG!$A$8:$Z$771,10,FALSE)</f>
        <v>13444.36</v>
      </c>
      <c r="E669" s="156">
        <f>VLOOKUP($A669,DRG!$A$8:$Z$771,11,FALSE)</f>
        <v>9407.8700000000008</v>
      </c>
      <c r="F669" s="160">
        <f>VLOOKUP($A669,DRG!$A$8:$Z$771,12,FALSE)</f>
        <v>3.42</v>
      </c>
      <c r="G669" s="217" t="str">
        <f>VLOOKUP($A669,DRG!$A$8:$Z$771,18,FALSE)</f>
        <v>A</v>
      </c>
      <c r="H669" s="274"/>
      <c r="I669" s="219" t="str">
        <f>VLOOKUP($A669,DRG!$A$8:$Z$771,20,FALSE)</f>
        <v>A</v>
      </c>
      <c r="J669" s="162">
        <f>VLOOKUP($A669,DRG!$A$8:$Z$771,21,FALSE)</f>
        <v>0.7268</v>
      </c>
      <c r="K669" s="359">
        <f>VLOOKUP($A669,DRG!$A$8:$Z$771,22,FALSE)</f>
        <v>0.79139999999999999</v>
      </c>
      <c r="L669" s="134">
        <f t="shared" si="20"/>
        <v>6.4599999999999991E-2</v>
      </c>
      <c r="M669" s="132">
        <f t="shared" si="21"/>
        <v>8.8882773802971923E-2</v>
      </c>
    </row>
    <row r="670" spans="1:13" x14ac:dyDescent="0.2">
      <c r="A670" s="122" t="s">
        <v>1062</v>
      </c>
      <c r="B670" s="53" t="str">
        <f>VLOOKUP($A670,DRG!$A$8:$Z$771,2,FALSE)</f>
        <v>Angina Pectoris</v>
      </c>
      <c r="C670" s="158">
        <f>VLOOKUP($A670,DRG!$A$8:$Z$771,9,FALSE)</f>
        <v>50</v>
      </c>
      <c r="D670" s="156">
        <f>VLOOKUP($A670,DRG!$A$8:$Z$771,10,FALSE)</f>
        <v>11911.61</v>
      </c>
      <c r="E670" s="156">
        <f>VLOOKUP($A670,DRG!$A$8:$Z$771,11,FALSE)</f>
        <v>5527.05</v>
      </c>
      <c r="F670" s="160">
        <f>VLOOKUP($A670,DRG!$A$8:$Z$771,12,FALSE)</f>
        <v>2.4</v>
      </c>
      <c r="G670" s="217" t="str">
        <f>VLOOKUP($A670,DRG!$A$8:$Z$771,18,FALSE)</f>
        <v>A</v>
      </c>
      <c r="H670" s="274"/>
      <c r="I670" s="219" t="str">
        <f>VLOOKUP($A670,DRG!$A$8:$Z$771,20,FALSE)</f>
        <v>A</v>
      </c>
      <c r="J670" s="162">
        <f>VLOOKUP($A670,DRG!$A$8:$Z$771,21,FALSE)</f>
        <v>0.73729999999999996</v>
      </c>
      <c r="K670" s="359">
        <f>VLOOKUP($A670,DRG!$A$8:$Z$771,22,FALSE)</f>
        <v>0.79020000000000001</v>
      </c>
      <c r="L670" s="134">
        <f t="shared" si="20"/>
        <v>5.2900000000000058E-2</v>
      </c>
      <c r="M670" s="132">
        <f t="shared" si="21"/>
        <v>7.1748270717482784E-2</v>
      </c>
    </row>
    <row r="671" spans="1:13" x14ac:dyDescent="0.2">
      <c r="A671" s="122" t="s">
        <v>460</v>
      </c>
      <c r="B671" s="53" t="str">
        <f>VLOOKUP($A671,DRG!$A$8:$Z$771,2,FALSE)</f>
        <v>Multiple Sclerosis &amp; Cerebellar Ataxia W/O CC/MCC</v>
      </c>
      <c r="C671" s="158">
        <f>VLOOKUP($A671,DRG!$A$8:$Z$771,9,FALSE)</f>
        <v>35</v>
      </c>
      <c r="D671" s="156">
        <f>VLOOKUP($A671,DRG!$A$8:$Z$771,10,FALSE)</f>
        <v>11884.62</v>
      </c>
      <c r="E671" s="156">
        <f>VLOOKUP($A671,DRG!$A$8:$Z$771,11,FALSE)</f>
        <v>5157.53</v>
      </c>
      <c r="F671" s="160">
        <f>VLOOKUP($A671,DRG!$A$8:$Z$771,12,FALSE)</f>
        <v>3.23</v>
      </c>
      <c r="G671" s="217" t="str">
        <f>VLOOKUP($A671,DRG!$A$8:$Z$771,18,FALSE)</f>
        <v>A</v>
      </c>
      <c r="H671" s="274"/>
      <c r="I671" s="219" t="str">
        <f>VLOOKUP($A671,DRG!$A$8:$Z$771,20,FALSE)</f>
        <v>AO</v>
      </c>
      <c r="J671" s="162">
        <f>VLOOKUP($A671,DRG!$A$8:$Z$771,21,FALSE)</f>
        <v>0.77180000000000004</v>
      </c>
      <c r="K671" s="359">
        <f>VLOOKUP($A671,DRG!$A$8:$Z$771,22,FALSE)</f>
        <v>0.7883</v>
      </c>
      <c r="L671" s="134">
        <f t="shared" si="20"/>
        <v>1.6499999999999959E-2</v>
      </c>
      <c r="M671" s="132">
        <f t="shared" si="21"/>
        <v>2.1378595491059808E-2</v>
      </c>
    </row>
    <row r="672" spans="1:13" x14ac:dyDescent="0.2">
      <c r="A672" s="246" t="s">
        <v>1246</v>
      </c>
      <c r="B672" s="258" t="str">
        <f>VLOOKUP($A672,DRG!$A$8:$Z$771,2,FALSE)</f>
        <v>Chemo W Acute Leukemia as SDX W/O CC/MCC</v>
      </c>
      <c r="C672" s="311">
        <f>VLOOKUP($A672,DRG!$A$8:$Z$771,9,FALSE)</f>
        <v>41</v>
      </c>
      <c r="D672" s="259">
        <f>VLOOKUP($A672,DRG!$A$8:$Z$771,10,FALSE)</f>
        <v>11880.22</v>
      </c>
      <c r="E672" s="259">
        <f>VLOOKUP($A672,DRG!$A$8:$Z$771,11,FALSE)</f>
        <v>5452.81</v>
      </c>
      <c r="F672" s="312">
        <f>VLOOKUP($A672,DRG!$A$8:$Z$771,12,FALSE)</f>
        <v>4.0999999999999996</v>
      </c>
      <c r="G672" s="313" t="str">
        <f>VLOOKUP($A672,DRG!$A$8:$Z$771,18,FALSE)</f>
        <v>A</v>
      </c>
      <c r="H672" s="274"/>
      <c r="I672" s="279" t="str">
        <f>VLOOKUP($A672,DRG!$A$8:$Z$771,20,FALSE)</f>
        <v>A</v>
      </c>
      <c r="J672" s="280">
        <f>VLOOKUP($A672,DRG!$A$8:$Z$771,21,FALSE)</f>
        <v>0.6542</v>
      </c>
      <c r="K672" s="360">
        <f>VLOOKUP($A672,DRG!$A$8:$Z$771,22,FALSE)</f>
        <v>0.78800000000000003</v>
      </c>
      <c r="L672" s="281">
        <f t="shared" si="20"/>
        <v>0.13380000000000003</v>
      </c>
      <c r="M672" s="286">
        <f t="shared" si="21"/>
        <v>0.2045246102109447</v>
      </c>
    </row>
    <row r="673" spans="1:13" x14ac:dyDescent="0.2">
      <c r="A673" s="122" t="s">
        <v>892</v>
      </c>
      <c r="B673" s="53" t="str">
        <f>VLOOKUP($A673,DRG!$A$8:$Z$771,2,FALSE)</f>
        <v>Interstitial Lung Disease W/O CC/MCC</v>
      </c>
      <c r="C673" s="158">
        <f>VLOOKUP($A673,DRG!$A$8:$Z$771,9,FALSE)</f>
        <v>12</v>
      </c>
      <c r="D673" s="156">
        <f>VLOOKUP($A673,DRG!$A$8:$Z$771,10,FALSE)</f>
        <v>11700.62</v>
      </c>
      <c r="E673" s="156">
        <f>VLOOKUP($A673,DRG!$A$8:$Z$771,11,FALSE)</f>
        <v>5323.05</v>
      </c>
      <c r="F673" s="160">
        <f>VLOOKUP($A673,DRG!$A$8:$Z$771,12,FALSE)</f>
        <v>2.75</v>
      </c>
      <c r="G673" s="217" t="str">
        <f>VLOOKUP($A673,DRG!$A$8:$Z$771,18,FALSE)</f>
        <v>A</v>
      </c>
      <c r="H673" s="274"/>
      <c r="I673" s="219" t="str">
        <f>VLOOKUP($A673,DRG!$A$8:$Z$771,20,FALSE)</f>
        <v>MP</v>
      </c>
      <c r="J673" s="162">
        <f>VLOOKUP($A673,DRG!$A$8:$Z$771,21,FALSE)</f>
        <v>0.82979999999999998</v>
      </c>
      <c r="K673" s="359">
        <f>VLOOKUP($A673,DRG!$A$8:$Z$771,22,FALSE)</f>
        <v>0.77610000000000001</v>
      </c>
      <c r="L673" s="134">
        <f t="shared" si="20"/>
        <v>-5.369999999999997E-2</v>
      </c>
      <c r="M673" s="132">
        <f t="shared" si="21"/>
        <v>-6.4714389009399825E-2</v>
      </c>
    </row>
    <row r="674" spans="1:13" x14ac:dyDescent="0.2">
      <c r="A674" s="122" t="s">
        <v>194</v>
      </c>
      <c r="B674" s="53" t="str">
        <f>VLOOKUP($A674,DRG!$A$8:$Z$771,2,FALSE)</f>
        <v>Other Digestive System Diagnoses W/O CC/MCC</v>
      </c>
      <c r="C674" s="158">
        <f>VLOOKUP($A674,DRG!$A$8:$Z$771,9,FALSE)</f>
        <v>94</v>
      </c>
      <c r="D674" s="156">
        <f>VLOOKUP($A674,DRG!$A$8:$Z$771,10,FALSE)</f>
        <v>11667.36</v>
      </c>
      <c r="E674" s="156">
        <f>VLOOKUP($A674,DRG!$A$8:$Z$771,11,FALSE)</f>
        <v>6960.77</v>
      </c>
      <c r="F674" s="160">
        <f>VLOOKUP($A674,DRG!$A$8:$Z$771,12,FALSE)</f>
        <v>2.93</v>
      </c>
      <c r="G674" s="217" t="str">
        <f>VLOOKUP($A674,DRG!$A$8:$Z$771,18,FALSE)</f>
        <v>A</v>
      </c>
      <c r="H674" s="274"/>
      <c r="I674" s="219" t="str">
        <f>VLOOKUP($A674,DRG!$A$8:$Z$771,20,FALSE)</f>
        <v>A</v>
      </c>
      <c r="J674" s="162">
        <f>VLOOKUP($A674,DRG!$A$8:$Z$771,21,FALSE)</f>
        <v>0.81269999999999998</v>
      </c>
      <c r="K674" s="359">
        <f>VLOOKUP($A674,DRG!$A$8:$Z$771,22,FALSE)</f>
        <v>0.77390000000000003</v>
      </c>
      <c r="L674" s="134">
        <f t="shared" si="20"/>
        <v>-3.8799999999999946E-2</v>
      </c>
      <c r="M674" s="132">
        <f t="shared" si="21"/>
        <v>-4.7742094253722098E-2</v>
      </c>
    </row>
    <row r="675" spans="1:13" x14ac:dyDescent="0.2">
      <c r="A675" s="122" t="s">
        <v>1223</v>
      </c>
      <c r="B675" s="53" t="str">
        <f>VLOOKUP($A675,DRG!$A$8:$Z$771,2,FALSE)</f>
        <v>Major Hematol/Immun Diag Exc Sickle Cell Crisis &amp; Coagul W/O CC/MCC</v>
      </c>
      <c r="C675" s="158">
        <f>VLOOKUP($A675,DRG!$A$8:$Z$771,9,FALSE)</f>
        <v>38</v>
      </c>
      <c r="D675" s="156">
        <f>VLOOKUP($A675,DRG!$A$8:$Z$771,10,FALSE)</f>
        <v>11657.68</v>
      </c>
      <c r="E675" s="156">
        <f>VLOOKUP($A675,DRG!$A$8:$Z$771,11,FALSE)</f>
        <v>4368.91</v>
      </c>
      <c r="F675" s="160">
        <f>VLOOKUP($A675,DRG!$A$8:$Z$771,12,FALSE)</f>
        <v>3.05</v>
      </c>
      <c r="G675" s="217" t="str">
        <f>VLOOKUP($A675,DRG!$A$8:$Z$771,18,FALSE)</f>
        <v>A</v>
      </c>
      <c r="H675" s="274"/>
      <c r="I675" s="219" t="str">
        <f>VLOOKUP($A675,DRG!$A$8:$Z$771,20,FALSE)</f>
        <v>A</v>
      </c>
      <c r="J675" s="162">
        <f>VLOOKUP($A675,DRG!$A$8:$Z$771,21,FALSE)</f>
        <v>0.81220000000000003</v>
      </c>
      <c r="K675" s="359">
        <f>VLOOKUP($A675,DRG!$A$8:$Z$771,22,FALSE)</f>
        <v>0.77339999999999998</v>
      </c>
      <c r="L675" s="134">
        <f t="shared" si="20"/>
        <v>-3.8800000000000057E-2</v>
      </c>
      <c r="M675" s="132">
        <f t="shared" si="21"/>
        <v>-4.7771484855946879E-2</v>
      </c>
    </row>
    <row r="676" spans="1:13" x14ac:dyDescent="0.2">
      <c r="A676" s="122" t="s">
        <v>1214</v>
      </c>
      <c r="B676" s="53" t="str">
        <f>VLOOKUP($A676,DRG!$A$8:$Z$771,2,FALSE)</f>
        <v>Prematurity W Major Problems</v>
      </c>
      <c r="C676" s="158">
        <f>VLOOKUP($A676,DRG!$A$8:$Z$771,9,FALSE)</f>
        <v>47</v>
      </c>
      <c r="D676" s="156">
        <f>VLOOKUP($A676,DRG!$A$8:$Z$771,10,FALSE)</f>
        <v>11654.03</v>
      </c>
      <c r="E676" s="156">
        <f>VLOOKUP($A676,DRG!$A$8:$Z$771,11,FALSE)</f>
        <v>9028.83</v>
      </c>
      <c r="F676" s="160">
        <f>VLOOKUP($A676,DRG!$A$8:$Z$771,12,FALSE)</f>
        <v>7.43</v>
      </c>
      <c r="G676" s="217" t="str">
        <f>VLOOKUP($A676,DRG!$A$8:$Z$771,18,FALSE)</f>
        <v>A</v>
      </c>
      <c r="H676" s="274"/>
      <c r="I676" s="219" t="str">
        <f>VLOOKUP($A676,DRG!$A$8:$Z$771,20,FALSE)</f>
        <v>A</v>
      </c>
      <c r="J676" s="162">
        <f>VLOOKUP($A676,DRG!$A$8:$Z$771,21,FALSE)</f>
        <v>0.71189999999999998</v>
      </c>
      <c r="K676" s="359">
        <f>VLOOKUP($A676,DRG!$A$8:$Z$771,22,FALSE)</f>
        <v>0.77329999999999999</v>
      </c>
      <c r="L676" s="134">
        <f t="shared" si="20"/>
        <v>6.140000000000001E-2</v>
      </c>
      <c r="M676" s="132">
        <f t="shared" si="21"/>
        <v>8.6248068548953519E-2</v>
      </c>
    </row>
    <row r="677" spans="1:13" x14ac:dyDescent="0.2">
      <c r="A677" s="123" t="s">
        <v>1093</v>
      </c>
      <c r="B677" s="124" t="str">
        <f>VLOOKUP($A677,DRG!$A$8:$Z$771,2,FALSE)</f>
        <v>Kidney &amp; Urinary Tract Neoplasms W/O CC/MCC</v>
      </c>
      <c r="C677" s="159">
        <f>VLOOKUP($A677,DRG!$A$8:$Z$771,9,FALSE)</f>
        <v>1</v>
      </c>
      <c r="D677" s="157">
        <f>VLOOKUP($A677,DRG!$A$8:$Z$771,10,FALSE)</f>
        <v>5473.74</v>
      </c>
      <c r="E677" s="157">
        <f>VLOOKUP($A677,DRG!$A$8:$Z$771,11,FALSE)</f>
        <v>0</v>
      </c>
      <c r="F677" s="161">
        <f>VLOOKUP($A677,DRG!$A$8:$Z$771,12,FALSE)</f>
        <v>2.8</v>
      </c>
      <c r="G677" s="218" t="str">
        <f>VLOOKUP($A677,DRG!$A$8:$Z$771,18,FALSE)</f>
        <v>MO</v>
      </c>
      <c r="H677" s="274"/>
      <c r="I677" s="220" t="str">
        <f>VLOOKUP($A677,DRG!$A$8:$Z$771,20,FALSE)</f>
        <v>M</v>
      </c>
      <c r="J677" s="163">
        <f>VLOOKUP($A677,DRG!$A$8:$Z$771,21,FALSE)</f>
        <v>1.0744</v>
      </c>
      <c r="K677" s="360">
        <f>VLOOKUP($A677,DRG!$A$8:$Z$771,22,FALSE)</f>
        <v>0.77300000000000002</v>
      </c>
      <c r="L677" s="135">
        <f t="shared" si="20"/>
        <v>-0.3014</v>
      </c>
      <c r="M677" s="133">
        <f t="shared" si="21"/>
        <v>-0.28052866716306774</v>
      </c>
    </row>
    <row r="678" spans="1:13" x14ac:dyDescent="0.2">
      <c r="A678" s="122" t="s">
        <v>682</v>
      </c>
      <c r="B678" s="53" t="str">
        <f>VLOOKUP($A678,DRG!$A$8:$Z$771,2,FALSE)</f>
        <v>Other Disorders of Nervous System W/O CC/MCC</v>
      </c>
      <c r="C678" s="158">
        <f>VLOOKUP($A678,DRG!$A$8:$Z$771,9,FALSE)</f>
        <v>72</v>
      </c>
      <c r="D678" s="156">
        <f>VLOOKUP($A678,DRG!$A$8:$Z$771,10,FALSE)</f>
        <v>11615.92</v>
      </c>
      <c r="E678" s="156">
        <f>VLOOKUP($A678,DRG!$A$8:$Z$771,11,FALSE)</f>
        <v>6695.74</v>
      </c>
      <c r="F678" s="160">
        <f>VLOOKUP($A678,DRG!$A$8:$Z$771,12,FALSE)</f>
        <v>2.14</v>
      </c>
      <c r="G678" s="217" t="str">
        <f>VLOOKUP($A678,DRG!$A$8:$Z$771,18,FALSE)</f>
        <v>A</v>
      </c>
      <c r="H678" s="274"/>
      <c r="I678" s="219" t="str">
        <f>VLOOKUP($A678,DRG!$A$8:$Z$771,20,FALSE)</f>
        <v>A</v>
      </c>
      <c r="J678" s="162">
        <f>VLOOKUP($A678,DRG!$A$8:$Z$771,21,FALSE)</f>
        <v>0.77959999999999996</v>
      </c>
      <c r="K678" s="359">
        <f>VLOOKUP($A678,DRG!$A$8:$Z$771,22,FALSE)</f>
        <v>0.77059999999999995</v>
      </c>
      <c r="L678" s="134">
        <f t="shared" si="20"/>
        <v>-9.000000000000008E-3</v>
      </c>
      <c r="M678" s="132">
        <f t="shared" si="21"/>
        <v>-1.1544381734222689E-2</v>
      </c>
    </row>
    <row r="679" spans="1:13" x14ac:dyDescent="0.2">
      <c r="A679" s="122" t="s">
        <v>806</v>
      </c>
      <c r="B679" s="53" t="str">
        <f>VLOOKUP($A679,DRG!$A$8:$Z$771,2,FALSE)</f>
        <v>Other Ear, Nose, Mouth &amp; Throat Diagnoses W CC</v>
      </c>
      <c r="C679" s="158">
        <f>VLOOKUP($A679,DRG!$A$8:$Z$771,9,FALSE)</f>
        <v>29</v>
      </c>
      <c r="D679" s="156">
        <f>VLOOKUP($A679,DRG!$A$8:$Z$771,10,FALSE)</f>
        <v>14106.5</v>
      </c>
      <c r="E679" s="156">
        <f>VLOOKUP($A679,DRG!$A$8:$Z$771,11,FALSE)</f>
        <v>4470.99</v>
      </c>
      <c r="F679" s="160">
        <f>VLOOKUP($A679,DRG!$A$8:$Z$771,12,FALSE)</f>
        <v>3.86</v>
      </c>
      <c r="G679" s="217" t="str">
        <f>VLOOKUP($A679,DRG!$A$8:$Z$771,18,FALSE)</f>
        <v>AP</v>
      </c>
      <c r="H679" s="274"/>
      <c r="I679" s="219" t="str">
        <f>VLOOKUP($A679,DRG!$A$8:$Z$771,20,FALSE)</f>
        <v>A</v>
      </c>
      <c r="J679" s="162">
        <f>VLOOKUP($A679,DRG!$A$8:$Z$771,21,FALSE)</f>
        <v>1.0198</v>
      </c>
      <c r="K679" s="359">
        <f>VLOOKUP($A679,DRG!$A$8:$Z$771,22,FALSE)</f>
        <v>0.77059999999999995</v>
      </c>
      <c r="L679" s="134">
        <f t="shared" si="20"/>
        <v>-0.24920000000000009</v>
      </c>
      <c r="M679" s="132">
        <f t="shared" si="21"/>
        <v>-0.24436163953716422</v>
      </c>
    </row>
    <row r="680" spans="1:13" x14ac:dyDescent="0.2">
      <c r="A680" s="122" t="s">
        <v>1270</v>
      </c>
      <c r="B680" s="53" t="str">
        <f>VLOOKUP($A680,DRG!$A$8:$Z$771,2,FALSE)</f>
        <v>Other Infectious &amp; Parasitic Diseases Diagnoses W/O CC/MCC</v>
      </c>
      <c r="C680" s="158">
        <f>VLOOKUP($A680,DRG!$A$8:$Z$771,9,FALSE)</f>
        <v>6</v>
      </c>
      <c r="D680" s="156">
        <f>VLOOKUP($A680,DRG!$A$8:$Z$771,10,FALSE)</f>
        <v>8067.85</v>
      </c>
      <c r="E680" s="156">
        <f>VLOOKUP($A680,DRG!$A$8:$Z$771,11,FALSE)</f>
        <v>2786.16</v>
      </c>
      <c r="F680" s="160">
        <f>VLOOKUP($A680,DRG!$A$8:$Z$771,12,FALSE)</f>
        <v>3.4</v>
      </c>
      <c r="G680" s="217" t="str">
        <f>VLOOKUP($A680,DRG!$A$8:$Z$771,18,FALSE)</f>
        <v>MP</v>
      </c>
      <c r="H680" s="274"/>
      <c r="I680" s="219" t="str">
        <f>VLOOKUP($A680,DRG!$A$8:$Z$771,20,FALSE)</f>
        <v>MP</v>
      </c>
      <c r="J680" s="162">
        <f>VLOOKUP($A680,DRG!$A$8:$Z$771,21,FALSE)</f>
        <v>0.71789999999999998</v>
      </c>
      <c r="K680" s="359">
        <f>VLOOKUP($A680,DRG!$A$8:$Z$771,22,FALSE)</f>
        <v>0.76759999999999995</v>
      </c>
      <c r="L680" s="134">
        <f t="shared" si="20"/>
        <v>4.9699999999999966E-2</v>
      </c>
      <c r="M680" s="132">
        <f t="shared" si="21"/>
        <v>6.922969772948874E-2</v>
      </c>
    </row>
    <row r="681" spans="1:13" x14ac:dyDescent="0.2">
      <c r="A681" s="122" t="s">
        <v>530</v>
      </c>
      <c r="B681" s="53" t="str">
        <f>VLOOKUP($A681,DRG!$A$8:$Z$771,2,FALSE)</f>
        <v>Cellulitis W/O MCC</v>
      </c>
      <c r="C681" s="158">
        <f>VLOOKUP($A681,DRG!$A$8:$Z$771,9,FALSE)</f>
        <v>1445</v>
      </c>
      <c r="D681" s="156">
        <f>VLOOKUP($A681,DRG!$A$8:$Z$771,10,FALSE)</f>
        <v>11516.61</v>
      </c>
      <c r="E681" s="156">
        <f>VLOOKUP($A681,DRG!$A$8:$Z$771,11,FALSE)</f>
        <v>6780.98</v>
      </c>
      <c r="F681" s="160">
        <f>VLOOKUP($A681,DRG!$A$8:$Z$771,12,FALSE)</f>
        <v>3.6</v>
      </c>
      <c r="G681" s="217" t="str">
        <f>VLOOKUP($A681,DRG!$A$8:$Z$771,18,FALSE)</f>
        <v>A</v>
      </c>
      <c r="H681" s="274"/>
      <c r="I681" s="219" t="str">
        <f>VLOOKUP($A681,DRG!$A$8:$Z$771,20,FALSE)</f>
        <v>A</v>
      </c>
      <c r="J681" s="162">
        <f>VLOOKUP($A681,DRG!$A$8:$Z$771,21,FALSE)</f>
        <v>0.73250000000000004</v>
      </c>
      <c r="K681" s="359">
        <f>VLOOKUP($A681,DRG!$A$8:$Z$771,22,FALSE)</f>
        <v>0.76400000000000001</v>
      </c>
      <c r="L681" s="134">
        <f t="shared" si="20"/>
        <v>3.1499999999999972E-2</v>
      </c>
      <c r="M681" s="132">
        <f t="shared" si="21"/>
        <v>4.3003412969283235E-2</v>
      </c>
    </row>
    <row r="682" spans="1:13" x14ac:dyDescent="0.2">
      <c r="A682" s="123" t="s">
        <v>557</v>
      </c>
      <c r="B682" s="124" t="str">
        <f>VLOOKUP($A682,DRG!$A$8:$Z$771,2,FALSE)</f>
        <v>Inborn and Other Disorders of Metabolism</v>
      </c>
      <c r="C682" s="159">
        <f>VLOOKUP($A682,DRG!$A$8:$Z$771,9,FALSE)</f>
        <v>23</v>
      </c>
      <c r="D682" s="157">
        <f>VLOOKUP($A682,DRG!$A$8:$Z$771,10,FALSE)</f>
        <v>11471.98</v>
      </c>
      <c r="E682" s="157">
        <f>VLOOKUP($A682,DRG!$A$8:$Z$771,11,FALSE)</f>
        <v>4939.26</v>
      </c>
      <c r="F682" s="161">
        <f>VLOOKUP($A682,DRG!$A$8:$Z$771,12,FALSE)</f>
        <v>3</v>
      </c>
      <c r="G682" s="218" t="str">
        <f>VLOOKUP($A682,DRG!$A$8:$Z$771,18,FALSE)</f>
        <v>A</v>
      </c>
      <c r="H682" s="274"/>
      <c r="I682" s="220" t="str">
        <f>VLOOKUP($A682,DRG!$A$8:$Z$771,20,FALSE)</f>
        <v>A</v>
      </c>
      <c r="J682" s="163">
        <f>VLOOKUP($A682,DRG!$A$8:$Z$771,21,FALSE)</f>
        <v>0.79849999999999999</v>
      </c>
      <c r="K682" s="360">
        <f>VLOOKUP($A682,DRG!$A$8:$Z$771,22,FALSE)</f>
        <v>0.76100000000000001</v>
      </c>
      <c r="L682" s="135">
        <f t="shared" si="20"/>
        <v>-3.7499999999999978E-2</v>
      </c>
      <c r="M682" s="133">
        <f t="shared" si="21"/>
        <v>-4.6963055729492775E-2</v>
      </c>
    </row>
    <row r="683" spans="1:13" x14ac:dyDescent="0.2">
      <c r="A683" s="122" t="s">
        <v>764</v>
      </c>
      <c r="B683" s="53" t="str">
        <f>VLOOKUP($A683,DRG!$A$8:$Z$771,2,FALSE)</f>
        <v>Other Ear, Nose, Mouth &amp; Throat O.R. Procedures W/O CC/MCC</v>
      </c>
      <c r="C683" s="158">
        <f>VLOOKUP($A683,DRG!$A$8:$Z$771,9,FALSE)</f>
        <v>61</v>
      </c>
      <c r="D683" s="156">
        <f>VLOOKUP($A683,DRG!$A$8:$Z$771,10,FALSE)</f>
        <v>11429.05</v>
      </c>
      <c r="E683" s="156">
        <f>VLOOKUP($A683,DRG!$A$8:$Z$771,11,FALSE)</f>
        <v>5426.79</v>
      </c>
      <c r="F683" s="160">
        <f>VLOOKUP($A683,DRG!$A$8:$Z$771,12,FALSE)</f>
        <v>1.2</v>
      </c>
      <c r="G683" s="217" t="str">
        <f>VLOOKUP($A683,DRG!$A$8:$Z$771,18,FALSE)</f>
        <v>A</v>
      </c>
      <c r="H683" s="274"/>
      <c r="I683" s="219" t="str">
        <f>VLOOKUP($A683,DRG!$A$8:$Z$771,20,FALSE)</f>
        <v>A</v>
      </c>
      <c r="J683" s="162">
        <f>VLOOKUP($A683,DRG!$A$8:$Z$771,21,FALSE)</f>
        <v>0.87819999999999998</v>
      </c>
      <c r="K683" s="359">
        <f>VLOOKUP($A683,DRG!$A$8:$Z$771,22,FALSE)</f>
        <v>0.75819999999999999</v>
      </c>
      <c r="L683" s="134">
        <f t="shared" si="20"/>
        <v>-0.12</v>
      </c>
      <c r="M683" s="132">
        <f t="shared" si="21"/>
        <v>-0.13664313368253245</v>
      </c>
    </row>
    <row r="684" spans="1:13" x14ac:dyDescent="0.2">
      <c r="A684" s="122" t="s">
        <v>798</v>
      </c>
      <c r="B684" s="53" t="str">
        <f>VLOOKUP($A684,DRG!$A$8:$Z$771,2,FALSE)</f>
        <v>Epistaxis W/O MCC</v>
      </c>
      <c r="C684" s="158">
        <f>VLOOKUP($A684,DRG!$A$8:$Z$771,9,FALSE)</f>
        <v>14</v>
      </c>
      <c r="D684" s="156">
        <f>VLOOKUP($A684,DRG!$A$8:$Z$771,10,FALSE)</f>
        <v>11430.39</v>
      </c>
      <c r="E684" s="156">
        <f>VLOOKUP($A684,DRG!$A$8:$Z$771,11,FALSE)</f>
        <v>9260.9</v>
      </c>
      <c r="F684" s="160">
        <f>VLOOKUP($A684,DRG!$A$8:$Z$771,12,FALSE)</f>
        <v>3.57</v>
      </c>
      <c r="G684" s="217" t="str">
        <f>VLOOKUP($A684,DRG!$A$8:$Z$771,18,FALSE)</f>
        <v>A</v>
      </c>
      <c r="H684" s="274"/>
      <c r="I684" s="219" t="str">
        <f>VLOOKUP($A684,DRG!$A$8:$Z$771,20,FALSE)</f>
        <v>A</v>
      </c>
      <c r="J684" s="162">
        <f>VLOOKUP($A684,DRG!$A$8:$Z$771,21,FALSE)</f>
        <v>0.70840000000000003</v>
      </c>
      <c r="K684" s="359">
        <f>VLOOKUP($A684,DRG!$A$8:$Z$771,22,FALSE)</f>
        <v>0.75819999999999999</v>
      </c>
      <c r="L684" s="134">
        <f t="shared" si="20"/>
        <v>4.9799999999999955E-2</v>
      </c>
      <c r="M684" s="132">
        <f t="shared" si="21"/>
        <v>7.0299265951439802E-2</v>
      </c>
    </row>
    <row r="685" spans="1:13" x14ac:dyDescent="0.2">
      <c r="A685" s="122" t="s">
        <v>1287</v>
      </c>
      <c r="B685" s="53" t="str">
        <f>VLOOKUP($A685,DRG!$A$8:$Z$771,2,FALSE)</f>
        <v>Alcohol/Drug Abuse or Dependence W/O Rehabilitation Therapy W/O MCC</v>
      </c>
      <c r="C685" s="158">
        <f>VLOOKUP($A685,DRG!$A$8:$Z$771,9,FALSE)</f>
        <v>657</v>
      </c>
      <c r="D685" s="156">
        <f>VLOOKUP($A685,DRG!$A$8:$Z$771,10,FALSE)</f>
        <v>11385.6</v>
      </c>
      <c r="E685" s="156">
        <f>VLOOKUP($A685,DRG!$A$8:$Z$771,11,FALSE)</f>
        <v>6265.66</v>
      </c>
      <c r="F685" s="160">
        <f>VLOOKUP($A685,DRG!$A$8:$Z$771,12,FALSE)</f>
        <v>4.57</v>
      </c>
      <c r="G685" s="217" t="str">
        <f>VLOOKUP($A685,DRG!$A$8:$Z$771,18,FALSE)</f>
        <v>A</v>
      </c>
      <c r="H685" s="274"/>
      <c r="I685" s="219" t="str">
        <f>VLOOKUP($A685,DRG!$A$8:$Z$771,20,FALSE)</f>
        <v>A</v>
      </c>
      <c r="J685" s="162">
        <f>VLOOKUP($A685,DRG!$A$8:$Z$771,21,FALSE)</f>
        <v>0.78359999999999996</v>
      </c>
      <c r="K685" s="359">
        <f>VLOOKUP($A685,DRG!$A$8:$Z$771,22,FALSE)</f>
        <v>0.75519999999999998</v>
      </c>
      <c r="L685" s="134">
        <f t="shared" si="20"/>
        <v>-2.8399999999999981E-2</v>
      </c>
      <c r="M685" s="132">
        <f t="shared" si="21"/>
        <v>-3.6242981112812635E-2</v>
      </c>
    </row>
    <row r="686" spans="1:13" x14ac:dyDescent="0.2">
      <c r="A686" s="122" t="s">
        <v>188</v>
      </c>
      <c r="B686" s="53" t="str">
        <f>VLOOKUP($A686,DRG!$A$8:$Z$771,2,FALSE)</f>
        <v>Esophagitis, Gastroent &amp; Misc Digest Disorders W/O MCC</v>
      </c>
      <c r="C686" s="158">
        <f>VLOOKUP($A686,DRG!$A$8:$Z$771,9,FALSE)</f>
        <v>1452</v>
      </c>
      <c r="D686" s="156">
        <f>VLOOKUP($A686,DRG!$A$8:$Z$771,10,FALSE)</f>
        <v>11371.44</v>
      </c>
      <c r="E686" s="156">
        <f>VLOOKUP($A686,DRG!$A$8:$Z$771,11,FALSE)</f>
        <v>5698.84</v>
      </c>
      <c r="F686" s="160">
        <f>VLOOKUP($A686,DRG!$A$8:$Z$771,12,FALSE)</f>
        <v>2.91</v>
      </c>
      <c r="G686" s="217" t="str">
        <f>VLOOKUP($A686,DRG!$A$8:$Z$771,18,FALSE)</f>
        <v>A</v>
      </c>
      <c r="H686" s="274"/>
      <c r="I686" s="219" t="str">
        <f>VLOOKUP($A686,DRG!$A$8:$Z$771,20,FALSE)</f>
        <v>A</v>
      </c>
      <c r="J686" s="162">
        <f>VLOOKUP($A686,DRG!$A$8:$Z$771,21,FALSE)</f>
        <v>0.73750000000000004</v>
      </c>
      <c r="K686" s="359">
        <f>VLOOKUP($A686,DRG!$A$8:$Z$771,22,FALSE)</f>
        <v>0.75449999999999995</v>
      </c>
      <c r="L686" s="134">
        <f t="shared" si="20"/>
        <v>1.6999999999999904E-2</v>
      </c>
      <c r="M686" s="132">
        <f t="shared" si="21"/>
        <v>2.3050847457626988E-2</v>
      </c>
    </row>
    <row r="687" spans="1:13" x14ac:dyDescent="0.2">
      <c r="A687" s="123" t="s">
        <v>1280</v>
      </c>
      <c r="B687" s="124" t="str">
        <f>VLOOKUP($A687,DRG!$A$8:$Z$771,2,FALSE)</f>
        <v>Psychoses</v>
      </c>
      <c r="C687" s="159">
        <f>VLOOKUP($A687,DRG!$A$8:$Z$771,9,FALSE)</f>
        <v>767</v>
      </c>
      <c r="D687" s="157">
        <f>VLOOKUP($A687,DRG!$A$8:$Z$771,10,FALSE)</f>
        <v>11393.01</v>
      </c>
      <c r="E687" s="157">
        <f>VLOOKUP($A687,DRG!$A$8:$Z$771,11,FALSE)</f>
        <v>7499.3</v>
      </c>
      <c r="F687" s="161">
        <f>VLOOKUP($A687,DRG!$A$8:$Z$771,12,FALSE)</f>
        <v>7.01</v>
      </c>
      <c r="G687" s="218" t="str">
        <f>VLOOKUP($A687,DRG!$A$8:$Z$771,18,FALSE)</f>
        <v>A</v>
      </c>
      <c r="H687" s="274"/>
      <c r="I687" s="220" t="str">
        <f>VLOOKUP($A687,DRG!$A$8:$Z$771,20,FALSE)</f>
        <v>A</v>
      </c>
      <c r="J687" s="163">
        <f>VLOOKUP($A687,DRG!$A$8:$Z$771,21,FALSE)</f>
        <v>0.72819999999999996</v>
      </c>
      <c r="K687" s="360">
        <f>VLOOKUP($A687,DRG!$A$8:$Z$771,22,FALSE)</f>
        <v>0.75309999999999999</v>
      </c>
      <c r="L687" s="135">
        <f t="shared" si="20"/>
        <v>2.4900000000000033E-2</v>
      </c>
      <c r="M687" s="133">
        <f t="shared" si="21"/>
        <v>3.4193902773963246E-2</v>
      </c>
    </row>
    <row r="688" spans="1:13" x14ac:dyDescent="0.2">
      <c r="A688" s="122" t="s">
        <v>1439</v>
      </c>
      <c r="B688" s="53" t="str">
        <f>VLOOKUP($A688,DRG!$A$8:$Z$771,2,FALSE)</f>
        <v>Bone Diseases &amp; Arthropathies W/O MCC</v>
      </c>
      <c r="C688" s="158">
        <f>VLOOKUP($A688,DRG!$A$8:$Z$771,9,FALSE)</f>
        <v>25</v>
      </c>
      <c r="D688" s="156">
        <f>VLOOKUP($A688,DRG!$A$8:$Z$771,10,FALSE)</f>
        <v>11239.35</v>
      </c>
      <c r="E688" s="156">
        <f>VLOOKUP($A688,DRG!$A$8:$Z$771,11,FALSE)</f>
        <v>5368.87</v>
      </c>
      <c r="F688" s="160">
        <f>VLOOKUP($A688,DRG!$A$8:$Z$771,12,FALSE)</f>
        <v>3.12</v>
      </c>
      <c r="G688" s="217" t="str">
        <f>VLOOKUP($A688,DRG!$A$8:$Z$771,18,FALSE)</f>
        <v>A</v>
      </c>
      <c r="H688" s="274"/>
      <c r="I688" s="219" t="str">
        <f>VLOOKUP($A688,DRG!$A$8:$Z$771,20,FALSE)</f>
        <v>A</v>
      </c>
      <c r="J688" s="162">
        <f>VLOOKUP($A688,DRG!$A$8:$Z$771,21,FALSE)</f>
        <v>0.84419999999999995</v>
      </c>
      <c r="K688" s="359">
        <f>VLOOKUP($A688,DRG!$A$8:$Z$771,22,FALSE)</f>
        <v>0.74550000000000005</v>
      </c>
      <c r="L688" s="134">
        <f t="shared" si="20"/>
        <v>-9.8699999999999899E-2</v>
      </c>
      <c r="M688" s="132">
        <f t="shared" si="21"/>
        <v>-0.11691542288557202</v>
      </c>
    </row>
    <row r="689" spans="1:13" x14ac:dyDescent="0.2">
      <c r="A689" s="122" t="s">
        <v>159</v>
      </c>
      <c r="B689" s="53" t="str">
        <f>VLOOKUP($A689,DRG!$A$8:$Z$771,2,FALSE)</f>
        <v>G.I. Hemorrhage W/O CC/MCC</v>
      </c>
      <c r="C689" s="158">
        <f>VLOOKUP($A689,DRG!$A$8:$Z$771,9,FALSE)</f>
        <v>152</v>
      </c>
      <c r="D689" s="156">
        <f>VLOOKUP($A689,DRG!$A$8:$Z$771,10,FALSE)</f>
        <v>11181.43</v>
      </c>
      <c r="E689" s="156">
        <f>VLOOKUP($A689,DRG!$A$8:$Z$771,11,FALSE)</f>
        <v>4668.01</v>
      </c>
      <c r="F689" s="160">
        <f>VLOOKUP($A689,DRG!$A$8:$Z$771,12,FALSE)</f>
        <v>2.4700000000000002</v>
      </c>
      <c r="G689" s="217" t="str">
        <f>VLOOKUP($A689,DRG!$A$8:$Z$771,18,FALSE)</f>
        <v>A</v>
      </c>
      <c r="H689" s="274"/>
      <c r="I689" s="219" t="str">
        <f>VLOOKUP($A689,DRG!$A$8:$Z$771,20,FALSE)</f>
        <v>A</v>
      </c>
      <c r="J689" s="162">
        <f>VLOOKUP($A689,DRG!$A$8:$Z$771,21,FALSE)</f>
        <v>0.78469999999999995</v>
      </c>
      <c r="K689" s="359">
        <f>VLOOKUP($A689,DRG!$A$8:$Z$771,22,FALSE)</f>
        <v>0.74180000000000001</v>
      </c>
      <c r="L689" s="134">
        <f t="shared" si="20"/>
        <v>-4.2899999999999938E-2</v>
      </c>
      <c r="M689" s="132">
        <f t="shared" si="21"/>
        <v>-5.4670574741939516E-2</v>
      </c>
    </row>
    <row r="690" spans="1:13" x14ac:dyDescent="0.2">
      <c r="A690" s="122" t="s">
        <v>1307</v>
      </c>
      <c r="B690" s="53" t="str">
        <f>VLOOKUP($A690,DRG!$A$8:$Z$771,2,FALSE)</f>
        <v>Other Injury, Poisoning &amp; Toxic Effect Diag W/O MCC</v>
      </c>
      <c r="C690" s="158">
        <f>VLOOKUP($A690,DRG!$A$8:$Z$771,9,FALSE)</f>
        <v>20</v>
      </c>
      <c r="D690" s="156">
        <f>VLOOKUP($A690,DRG!$A$8:$Z$771,10,FALSE)</f>
        <v>11161.27</v>
      </c>
      <c r="E690" s="156">
        <f>VLOOKUP($A690,DRG!$A$8:$Z$771,11,FALSE)</f>
        <v>5361.75</v>
      </c>
      <c r="F690" s="160">
        <f>VLOOKUP($A690,DRG!$A$8:$Z$771,12,FALSE)</f>
        <v>2.85</v>
      </c>
      <c r="G690" s="217" t="str">
        <f>VLOOKUP($A690,DRG!$A$8:$Z$771,18,FALSE)</f>
        <v>A</v>
      </c>
      <c r="H690" s="274"/>
      <c r="I690" s="219" t="str">
        <f>VLOOKUP($A690,DRG!$A$8:$Z$771,20,FALSE)</f>
        <v>A</v>
      </c>
      <c r="J690" s="162">
        <f>VLOOKUP($A690,DRG!$A$8:$Z$771,21,FALSE)</f>
        <v>0.65649999999999997</v>
      </c>
      <c r="K690" s="359">
        <f>VLOOKUP($A690,DRG!$A$8:$Z$771,22,FALSE)</f>
        <v>0.74039999999999995</v>
      </c>
      <c r="L690" s="134">
        <f t="shared" si="20"/>
        <v>8.3899999999999975E-2</v>
      </c>
      <c r="M690" s="132">
        <f t="shared" si="21"/>
        <v>0.12779893373952778</v>
      </c>
    </row>
    <row r="691" spans="1:13" x14ac:dyDescent="0.2">
      <c r="A691" s="122" t="s">
        <v>527</v>
      </c>
      <c r="B691" s="53" t="str">
        <f>VLOOKUP($A691,DRG!$A$8:$Z$771,2,FALSE)</f>
        <v>Non-Malignant Breast Disorders W CC/MCC</v>
      </c>
      <c r="C691" s="158">
        <f>VLOOKUP($A691,DRG!$A$8:$Z$771,9,FALSE)</f>
        <v>21</v>
      </c>
      <c r="D691" s="156">
        <f>VLOOKUP($A691,DRG!$A$8:$Z$771,10,FALSE)</f>
        <v>11151.14</v>
      </c>
      <c r="E691" s="156">
        <f>VLOOKUP($A691,DRG!$A$8:$Z$771,11,FALSE)</f>
        <v>6175.38</v>
      </c>
      <c r="F691" s="160">
        <f>VLOOKUP($A691,DRG!$A$8:$Z$771,12,FALSE)</f>
        <v>3</v>
      </c>
      <c r="G691" s="217" t="str">
        <f>VLOOKUP($A691,DRG!$A$8:$Z$771,18,FALSE)</f>
        <v>A</v>
      </c>
      <c r="H691" s="274"/>
      <c r="I691" s="219" t="str">
        <f>VLOOKUP($A691,DRG!$A$8:$Z$771,20,FALSE)</f>
        <v>AP</v>
      </c>
      <c r="J691" s="162">
        <f>VLOOKUP($A691,DRG!$A$8:$Z$771,21,FALSE)</f>
        <v>0.84299999999999997</v>
      </c>
      <c r="K691" s="359">
        <f>VLOOKUP($A691,DRG!$A$8:$Z$771,22,FALSE)</f>
        <v>0.73960000000000004</v>
      </c>
      <c r="L691" s="134">
        <f t="shared" si="20"/>
        <v>-0.10339999999999994</v>
      </c>
      <c r="M691" s="132">
        <f t="shared" si="21"/>
        <v>-0.12265717674970338</v>
      </c>
    </row>
    <row r="692" spans="1:13" x14ac:dyDescent="0.2">
      <c r="A692" s="123" t="s">
        <v>178</v>
      </c>
      <c r="B692" s="124" t="str">
        <f>VLOOKUP($A692,DRG!$A$8:$Z$771,2,FALSE)</f>
        <v>Inflammatory Bowel Disease W/O CC/MCC</v>
      </c>
      <c r="C692" s="159">
        <f>VLOOKUP($A692,DRG!$A$8:$Z$771,9,FALSE)</f>
        <v>94</v>
      </c>
      <c r="D692" s="157">
        <f>VLOOKUP($A692,DRG!$A$8:$Z$771,10,FALSE)</f>
        <v>10935.17</v>
      </c>
      <c r="E692" s="157">
        <f>VLOOKUP($A692,DRG!$A$8:$Z$771,11,FALSE)</f>
        <v>5674.96</v>
      </c>
      <c r="F692" s="161">
        <f>VLOOKUP($A692,DRG!$A$8:$Z$771,12,FALSE)</f>
        <v>3.37</v>
      </c>
      <c r="G692" s="218" t="str">
        <f>VLOOKUP($A692,DRG!$A$8:$Z$771,18,FALSE)</f>
        <v>A</v>
      </c>
      <c r="H692" s="274"/>
      <c r="I692" s="220" t="str">
        <f>VLOOKUP($A692,DRG!$A$8:$Z$771,20,FALSE)</f>
        <v>A</v>
      </c>
      <c r="J692" s="163">
        <f>VLOOKUP($A692,DRG!$A$8:$Z$771,21,FALSE)</f>
        <v>0.74670000000000003</v>
      </c>
      <c r="K692" s="360">
        <f>VLOOKUP($A692,DRG!$A$8:$Z$771,22,FALSE)</f>
        <v>0.72550000000000003</v>
      </c>
      <c r="L692" s="135">
        <f t="shared" si="20"/>
        <v>-2.1199999999999997E-2</v>
      </c>
      <c r="M692" s="133">
        <f t="shared" si="21"/>
        <v>-2.8391589661175835E-2</v>
      </c>
    </row>
    <row r="693" spans="1:13" x14ac:dyDescent="0.2">
      <c r="A693" s="122" t="s">
        <v>1034</v>
      </c>
      <c r="B693" s="53" t="str">
        <f>VLOOKUP($A693,DRG!$A$8:$Z$771,2,FALSE)</f>
        <v>Cardiac Arrest, Unexplained W CC</v>
      </c>
      <c r="C693" s="158">
        <f>VLOOKUP($A693,DRG!$A$8:$Z$771,9,FALSE)</f>
        <v>6</v>
      </c>
      <c r="D693" s="156">
        <f>VLOOKUP($A693,DRG!$A$8:$Z$771,10,FALSE)</f>
        <v>10778.2</v>
      </c>
      <c r="E693" s="156">
        <f>VLOOKUP($A693,DRG!$A$8:$Z$771,11,FALSE)</f>
        <v>4418.72</v>
      </c>
      <c r="F693" s="160">
        <f>VLOOKUP($A693,DRG!$A$8:$Z$771,12,FALSE)</f>
        <v>1.6</v>
      </c>
      <c r="G693" s="217" t="str">
        <f>VLOOKUP($A693,DRG!$A$8:$Z$771,18,FALSE)</f>
        <v>MP</v>
      </c>
      <c r="H693" s="274"/>
      <c r="I693" s="219" t="str">
        <f>VLOOKUP($A693,DRG!$A$8:$Z$771,20,FALSE)</f>
        <v>M</v>
      </c>
      <c r="J693" s="162">
        <f>VLOOKUP($A693,DRG!$A$8:$Z$771,21,FALSE)</f>
        <v>1.0065999999999999</v>
      </c>
      <c r="K693" s="359">
        <f>VLOOKUP($A693,DRG!$A$8:$Z$771,22,FALSE)</f>
        <v>0.7228</v>
      </c>
      <c r="L693" s="134">
        <f t="shared" si="20"/>
        <v>-0.28379999999999994</v>
      </c>
      <c r="M693" s="132">
        <f t="shared" si="21"/>
        <v>-0.28193920127160738</v>
      </c>
    </row>
    <row r="694" spans="1:13" x14ac:dyDescent="0.2">
      <c r="A694" s="122" t="s">
        <v>289</v>
      </c>
      <c r="B694" s="53" t="str">
        <f>VLOOKUP($A694,DRG!$A$8:$Z$771,2,FALSE)</f>
        <v>Disorders of Liver Except Malig, Cirr, Alc Hepa W/O CC/MCC</v>
      </c>
      <c r="C694" s="158">
        <f>VLOOKUP($A694,DRG!$A$8:$Z$771,9,FALSE)</f>
        <v>90</v>
      </c>
      <c r="D694" s="156">
        <f>VLOOKUP($A694,DRG!$A$8:$Z$771,10,FALSE)</f>
        <v>10888.53</v>
      </c>
      <c r="E694" s="156">
        <f>VLOOKUP($A694,DRG!$A$8:$Z$771,11,FALSE)</f>
        <v>5512.07</v>
      </c>
      <c r="F694" s="160">
        <f>VLOOKUP($A694,DRG!$A$8:$Z$771,12,FALSE)</f>
        <v>3.04</v>
      </c>
      <c r="G694" s="217" t="str">
        <f>VLOOKUP($A694,DRG!$A$8:$Z$771,18,FALSE)</f>
        <v>A</v>
      </c>
      <c r="H694" s="274"/>
      <c r="I694" s="219" t="str">
        <f>VLOOKUP($A694,DRG!$A$8:$Z$771,20,FALSE)</f>
        <v>A</v>
      </c>
      <c r="J694" s="162">
        <f>VLOOKUP($A694,DRG!$A$8:$Z$771,21,FALSE)</f>
        <v>0.65239999999999998</v>
      </c>
      <c r="K694" s="359">
        <f>VLOOKUP($A694,DRG!$A$8:$Z$771,22,FALSE)</f>
        <v>0.72230000000000005</v>
      </c>
      <c r="L694" s="134">
        <f t="shared" si="20"/>
        <v>6.9900000000000073E-2</v>
      </c>
      <c r="M694" s="132">
        <f t="shared" si="21"/>
        <v>0.10714285714285726</v>
      </c>
    </row>
    <row r="695" spans="1:13" x14ac:dyDescent="0.2">
      <c r="A695" s="122" t="s">
        <v>1196</v>
      </c>
      <c r="B695" s="53" t="str">
        <f>VLOOKUP($A695,DRG!$A$8:$Z$771,2,FALSE)</f>
        <v>Cesarean Section W/O CC/MCC</v>
      </c>
      <c r="C695" s="158">
        <f>VLOOKUP($A695,DRG!$A$8:$Z$771,9,FALSE)</f>
        <v>1078</v>
      </c>
      <c r="D695" s="156">
        <f>VLOOKUP($A695,DRG!$A$8:$Z$771,10,FALSE)</f>
        <v>10789.98</v>
      </c>
      <c r="E695" s="156">
        <f>VLOOKUP($A695,DRG!$A$8:$Z$771,11,FALSE)</f>
        <v>3195.93</v>
      </c>
      <c r="F695" s="160">
        <f>VLOOKUP($A695,DRG!$A$8:$Z$771,12,FALSE)</f>
        <v>2.65</v>
      </c>
      <c r="G695" s="217" t="str">
        <f>VLOOKUP($A695,DRG!$A$8:$Z$771,18,FALSE)</f>
        <v>A</v>
      </c>
      <c r="H695" s="274"/>
      <c r="I695" s="219" t="str">
        <f>VLOOKUP($A695,DRG!$A$8:$Z$771,20,FALSE)</f>
        <v>A</v>
      </c>
      <c r="J695" s="162">
        <f>VLOOKUP($A695,DRG!$A$8:$Z$771,21,FALSE)</f>
        <v>0.70760000000000001</v>
      </c>
      <c r="K695" s="359">
        <f>VLOOKUP($A695,DRG!$A$8:$Z$771,22,FALSE)</f>
        <v>0.71579999999999999</v>
      </c>
      <c r="L695" s="134">
        <f t="shared" si="20"/>
        <v>8.1999999999999851E-3</v>
      </c>
      <c r="M695" s="132">
        <f t="shared" si="21"/>
        <v>1.158846806105142E-2</v>
      </c>
    </row>
    <row r="696" spans="1:13" x14ac:dyDescent="0.2">
      <c r="A696" s="122" t="s">
        <v>1026</v>
      </c>
      <c r="B696" s="53" t="str">
        <f>VLOOKUP($A696,DRG!$A$8:$Z$771,2,FALSE)</f>
        <v>Heart Failure &amp; Shock W/O CC/MCC</v>
      </c>
      <c r="C696" s="158">
        <f>VLOOKUP($A696,DRG!$A$8:$Z$771,9,FALSE)</f>
        <v>132</v>
      </c>
      <c r="D696" s="156">
        <f>VLOOKUP($A696,DRG!$A$8:$Z$771,10,FALSE)</f>
        <v>10778.67</v>
      </c>
      <c r="E696" s="156">
        <f>VLOOKUP($A696,DRG!$A$8:$Z$771,11,FALSE)</f>
        <v>4420.8599999999997</v>
      </c>
      <c r="F696" s="160">
        <f>VLOOKUP($A696,DRG!$A$8:$Z$771,12,FALSE)</f>
        <v>3.02</v>
      </c>
      <c r="G696" s="217" t="str">
        <f>VLOOKUP($A696,DRG!$A$8:$Z$771,18,FALSE)</f>
        <v>A</v>
      </c>
      <c r="H696" s="274"/>
      <c r="I696" s="219" t="str">
        <f>VLOOKUP($A696,DRG!$A$8:$Z$771,20,FALSE)</f>
        <v>A</v>
      </c>
      <c r="J696" s="162">
        <f>VLOOKUP($A696,DRG!$A$8:$Z$771,21,FALSE)</f>
        <v>0.68869999999999998</v>
      </c>
      <c r="K696" s="359">
        <f>VLOOKUP($A696,DRG!$A$8:$Z$771,22,FALSE)</f>
        <v>0.71509999999999996</v>
      </c>
      <c r="L696" s="134">
        <f t="shared" si="20"/>
        <v>2.6399999999999979E-2</v>
      </c>
      <c r="M696" s="132">
        <f t="shared" si="21"/>
        <v>3.8333091331494089E-2</v>
      </c>
    </row>
    <row r="697" spans="1:13" x14ac:dyDescent="0.2">
      <c r="A697" s="123" t="s">
        <v>1095</v>
      </c>
      <c r="B697" s="124" t="str">
        <f>VLOOKUP($A697,DRG!$A$8:$Z$771,2,FALSE)</f>
        <v>Kidney &amp; Urinary Tract Infections W/O MCC</v>
      </c>
      <c r="C697" s="159">
        <f>VLOOKUP($A697,DRG!$A$8:$Z$771,9,FALSE)</f>
        <v>608</v>
      </c>
      <c r="D697" s="157">
        <f>VLOOKUP($A697,DRG!$A$8:$Z$771,10,FALSE)</f>
        <v>10761.32</v>
      </c>
      <c r="E697" s="157">
        <f>VLOOKUP($A697,DRG!$A$8:$Z$771,11,FALSE)</f>
        <v>5762.26</v>
      </c>
      <c r="F697" s="161">
        <f>VLOOKUP($A697,DRG!$A$8:$Z$771,12,FALSE)</f>
        <v>3.04</v>
      </c>
      <c r="G697" s="218" t="str">
        <f>VLOOKUP($A697,DRG!$A$8:$Z$771,18,FALSE)</f>
        <v>A</v>
      </c>
      <c r="H697" s="274"/>
      <c r="I697" s="220" t="str">
        <f>VLOOKUP($A697,DRG!$A$8:$Z$771,20,FALSE)</f>
        <v>A</v>
      </c>
      <c r="J697" s="163">
        <f>VLOOKUP($A697,DRG!$A$8:$Z$771,21,FALSE)</f>
        <v>0.70479999999999998</v>
      </c>
      <c r="K697" s="360">
        <f>VLOOKUP($A697,DRG!$A$8:$Z$771,22,FALSE)</f>
        <v>0.7137</v>
      </c>
      <c r="L697" s="135">
        <f t="shared" si="20"/>
        <v>8.900000000000019E-3</v>
      </c>
      <c r="M697" s="133">
        <f t="shared" si="21"/>
        <v>1.2627695800227042E-2</v>
      </c>
    </row>
    <row r="698" spans="1:13" x14ac:dyDescent="0.2">
      <c r="A698" s="122" t="s">
        <v>880</v>
      </c>
      <c r="B698" s="53" t="str">
        <f>VLOOKUP($A698,DRG!$A$8:$Z$771,2,FALSE)</f>
        <v>Chronic Obstructive Pulmonary Disease W/O CC/MCC</v>
      </c>
      <c r="C698" s="158">
        <f>VLOOKUP($A698,DRG!$A$8:$Z$771,9,FALSE)</f>
        <v>660</v>
      </c>
      <c r="D698" s="156">
        <f>VLOOKUP($A698,DRG!$A$8:$Z$771,10,FALSE)</f>
        <v>10715.73</v>
      </c>
      <c r="E698" s="156">
        <f>VLOOKUP($A698,DRG!$A$8:$Z$771,11,FALSE)</f>
        <v>5450.22</v>
      </c>
      <c r="F698" s="160">
        <f>VLOOKUP($A698,DRG!$A$8:$Z$771,12,FALSE)</f>
        <v>3.03</v>
      </c>
      <c r="G698" s="217" t="str">
        <f>VLOOKUP($A698,DRG!$A$8:$Z$771,18,FALSE)</f>
        <v>A</v>
      </c>
      <c r="H698" s="274"/>
      <c r="I698" s="219" t="str">
        <f>VLOOKUP($A698,DRG!$A$8:$Z$771,20,FALSE)</f>
        <v>A</v>
      </c>
      <c r="J698" s="162">
        <f>VLOOKUP($A698,DRG!$A$8:$Z$771,21,FALSE)</f>
        <v>0.68279999999999996</v>
      </c>
      <c r="K698" s="359">
        <f>VLOOKUP($A698,DRG!$A$8:$Z$771,22,FALSE)</f>
        <v>0.7107</v>
      </c>
      <c r="L698" s="134">
        <f t="shared" si="20"/>
        <v>2.7900000000000036E-2</v>
      </c>
      <c r="M698" s="132">
        <f t="shared" si="21"/>
        <v>4.0861159929701282E-2</v>
      </c>
    </row>
    <row r="699" spans="1:13" x14ac:dyDescent="0.2">
      <c r="A699" s="122" t="s">
        <v>1265</v>
      </c>
      <c r="B699" s="53" t="str">
        <f>VLOOKUP($A699,DRG!$A$8:$Z$771,2,FALSE)</f>
        <v>Fever</v>
      </c>
      <c r="C699" s="158">
        <f>VLOOKUP($A699,DRG!$A$8:$Z$771,9,FALSE)</f>
        <v>110</v>
      </c>
      <c r="D699" s="156">
        <f>VLOOKUP($A699,DRG!$A$8:$Z$771,10,FALSE)</f>
        <v>10626.54</v>
      </c>
      <c r="E699" s="156">
        <f>VLOOKUP($A699,DRG!$A$8:$Z$771,11,FALSE)</f>
        <v>6466.58</v>
      </c>
      <c r="F699" s="160">
        <f>VLOOKUP($A699,DRG!$A$8:$Z$771,12,FALSE)</f>
        <v>2.75</v>
      </c>
      <c r="G699" s="217" t="str">
        <f>VLOOKUP($A699,DRG!$A$8:$Z$771,18,FALSE)</f>
        <v>A</v>
      </c>
      <c r="H699" s="274"/>
      <c r="I699" s="219" t="str">
        <f>VLOOKUP($A699,DRG!$A$8:$Z$771,20,FALSE)</f>
        <v>A</v>
      </c>
      <c r="J699" s="162">
        <f>VLOOKUP($A699,DRG!$A$8:$Z$771,21,FALSE)</f>
        <v>0.70840000000000003</v>
      </c>
      <c r="K699" s="359">
        <f>VLOOKUP($A699,DRG!$A$8:$Z$771,22,FALSE)</f>
        <v>0.70489999999999997</v>
      </c>
      <c r="L699" s="134">
        <f t="shared" si="20"/>
        <v>-3.5000000000000586E-3</v>
      </c>
      <c r="M699" s="132">
        <f t="shared" si="21"/>
        <v>-4.9407114624506754E-3</v>
      </c>
    </row>
    <row r="700" spans="1:13" x14ac:dyDescent="0.2">
      <c r="A700" s="122" t="s">
        <v>635</v>
      </c>
      <c r="B700" s="53" t="str">
        <f>VLOOKUP($A700,DRG!$A$8:$Z$771,2,FALSE)</f>
        <v>Other Kidney &amp; Urinary Tract Diagnoses W/O CC/MCC</v>
      </c>
      <c r="C700" s="158">
        <f>VLOOKUP($A700,DRG!$A$8:$Z$771,9,FALSE)</f>
        <v>33</v>
      </c>
      <c r="D700" s="156">
        <f>VLOOKUP($A700,DRG!$A$8:$Z$771,10,FALSE)</f>
        <v>10616.75</v>
      </c>
      <c r="E700" s="156">
        <f>VLOOKUP($A700,DRG!$A$8:$Z$771,11,FALSE)</f>
        <v>5461.1</v>
      </c>
      <c r="F700" s="160">
        <f>VLOOKUP($A700,DRG!$A$8:$Z$771,12,FALSE)</f>
        <v>3.24</v>
      </c>
      <c r="G700" s="217" t="str">
        <f>VLOOKUP($A700,DRG!$A$8:$Z$771,18,FALSE)</f>
        <v>A</v>
      </c>
      <c r="H700" s="274"/>
      <c r="I700" s="219" t="str">
        <f>VLOOKUP($A700,DRG!$A$8:$Z$771,20,FALSE)</f>
        <v>A</v>
      </c>
      <c r="J700" s="162">
        <f>VLOOKUP($A700,DRG!$A$8:$Z$771,21,FALSE)</f>
        <v>0.69410000000000005</v>
      </c>
      <c r="K700" s="359">
        <f>VLOOKUP($A700,DRG!$A$8:$Z$771,22,FALSE)</f>
        <v>0.70430000000000004</v>
      </c>
      <c r="L700" s="134">
        <f t="shared" si="20"/>
        <v>1.0199999999999987E-2</v>
      </c>
      <c r="M700" s="132">
        <f t="shared" si="21"/>
        <v>1.4695288863276165E-2</v>
      </c>
    </row>
    <row r="701" spans="1:13" x14ac:dyDescent="0.2">
      <c r="A701" s="122" t="s">
        <v>1285</v>
      </c>
      <c r="B701" s="53" t="str">
        <f>VLOOKUP($A701,DRG!$A$8:$Z$771,2,FALSE)</f>
        <v>Alcohol/Drug Abuse or Dependence W Rehabilitation Therapy</v>
      </c>
      <c r="C701" s="158">
        <f>VLOOKUP($A701,DRG!$A$8:$Z$771,9,FALSE)</f>
        <v>4</v>
      </c>
      <c r="D701" s="156">
        <f>VLOOKUP($A701,DRG!$A$8:$Z$771,10,FALSE)</f>
        <v>10593.58</v>
      </c>
      <c r="E701" s="156">
        <f>VLOOKUP($A701,DRG!$A$8:$Z$771,11,FALSE)</f>
        <v>733.15</v>
      </c>
      <c r="F701" s="160">
        <f>VLOOKUP($A701,DRG!$A$8:$Z$771,12,FALSE)</f>
        <v>5.5</v>
      </c>
      <c r="G701" s="217" t="str">
        <f>VLOOKUP($A701,DRG!$A$8:$Z$771,18,FALSE)</f>
        <v>A</v>
      </c>
      <c r="H701" s="274"/>
      <c r="I701" s="219" t="str">
        <f>VLOOKUP($A701,DRG!$A$8:$Z$771,20,FALSE)</f>
        <v>M</v>
      </c>
      <c r="J701" s="162">
        <f>VLOOKUP($A701,DRG!$A$8:$Z$771,21,FALSE)</f>
        <v>1.8891</v>
      </c>
      <c r="K701" s="359">
        <f>VLOOKUP($A701,DRG!$A$8:$Z$771,22,FALSE)</f>
        <v>0.7026</v>
      </c>
      <c r="L701" s="134">
        <f t="shared" si="20"/>
        <v>-1.1865000000000001</v>
      </c>
      <c r="M701" s="132">
        <f t="shared" si="21"/>
        <v>-0.62807686199777679</v>
      </c>
    </row>
    <row r="702" spans="1:13" x14ac:dyDescent="0.2">
      <c r="A702" s="123" t="s">
        <v>1164</v>
      </c>
      <c r="B702" s="124" t="str">
        <f>VLOOKUP($A702,DRG!$A$8:$Z$771,2,FALSE)</f>
        <v>Major Gastrointestinal Disorders &amp; Peritoneal Infections W/O CC/MCC</v>
      </c>
      <c r="C702" s="159">
        <f>VLOOKUP($A702,DRG!$A$8:$Z$771,9,FALSE)</f>
        <v>65</v>
      </c>
      <c r="D702" s="157">
        <f>VLOOKUP($A702,DRG!$A$8:$Z$771,10,FALSE)</f>
        <v>10468.299999999999</v>
      </c>
      <c r="E702" s="157">
        <f>VLOOKUP($A702,DRG!$A$8:$Z$771,11,FALSE)</f>
        <v>4484.7299999999996</v>
      </c>
      <c r="F702" s="161">
        <f>VLOOKUP($A702,DRG!$A$8:$Z$771,12,FALSE)</f>
        <v>3.09</v>
      </c>
      <c r="G702" s="218" t="str">
        <f>VLOOKUP($A702,DRG!$A$8:$Z$771,18,FALSE)</f>
        <v>A</v>
      </c>
      <c r="H702" s="274"/>
      <c r="I702" s="220" t="str">
        <f>VLOOKUP($A702,DRG!$A$8:$Z$771,20,FALSE)</f>
        <v>A</v>
      </c>
      <c r="J702" s="163">
        <f>VLOOKUP($A702,DRG!$A$8:$Z$771,21,FALSE)</f>
        <v>0.74019999999999997</v>
      </c>
      <c r="K702" s="360">
        <f>VLOOKUP($A702,DRG!$A$8:$Z$771,22,FALSE)</f>
        <v>0.69450000000000001</v>
      </c>
      <c r="L702" s="135">
        <f t="shared" si="20"/>
        <v>-4.5699999999999963E-2</v>
      </c>
      <c r="M702" s="133">
        <f t="shared" si="21"/>
        <v>-6.1740070251283391E-2</v>
      </c>
    </row>
    <row r="703" spans="1:13" x14ac:dyDescent="0.2">
      <c r="A703" s="122" t="s">
        <v>283</v>
      </c>
      <c r="B703" s="53" t="str">
        <f>VLOOKUP($A703,DRG!$A$8:$Z$771,2,FALSE)</f>
        <v>Disorders of Pancreas Except Malignancy W/O CC/MCC</v>
      </c>
      <c r="C703" s="158">
        <f>VLOOKUP($A703,DRG!$A$8:$Z$771,9,FALSE)</f>
        <v>440</v>
      </c>
      <c r="D703" s="156">
        <f>VLOOKUP($A703,DRG!$A$8:$Z$771,10,FALSE)</f>
        <v>10449.530000000001</v>
      </c>
      <c r="E703" s="156">
        <f>VLOOKUP($A703,DRG!$A$8:$Z$771,11,FALSE)</f>
        <v>4850.42</v>
      </c>
      <c r="F703" s="160">
        <f>VLOOKUP($A703,DRG!$A$8:$Z$771,12,FALSE)</f>
        <v>2.91</v>
      </c>
      <c r="G703" s="217" t="str">
        <f>VLOOKUP($A703,DRG!$A$8:$Z$771,18,FALSE)</f>
        <v>A</v>
      </c>
      <c r="H703" s="274"/>
      <c r="I703" s="219" t="str">
        <f>VLOOKUP($A703,DRG!$A$8:$Z$771,20,FALSE)</f>
        <v>A</v>
      </c>
      <c r="J703" s="162">
        <f>VLOOKUP($A703,DRG!$A$8:$Z$771,21,FALSE)</f>
        <v>0.70640000000000003</v>
      </c>
      <c r="K703" s="359">
        <f>VLOOKUP($A703,DRG!$A$8:$Z$771,22,FALSE)</f>
        <v>0.69299999999999995</v>
      </c>
      <c r="L703" s="134">
        <f t="shared" si="20"/>
        <v>-1.3400000000000079E-2</v>
      </c>
      <c r="M703" s="132">
        <f t="shared" si="21"/>
        <v>-1.8969422423556169E-2</v>
      </c>
    </row>
    <row r="704" spans="1:13" x14ac:dyDescent="0.2">
      <c r="A704" s="122" t="s">
        <v>898</v>
      </c>
      <c r="B704" s="53" t="str">
        <f>VLOOKUP($A704,DRG!$A$8:$Z$771,2,FALSE)</f>
        <v>Pneumothorax W/O CC/MCC</v>
      </c>
      <c r="C704" s="158">
        <f>VLOOKUP($A704,DRG!$A$8:$Z$771,9,FALSE)</f>
        <v>63</v>
      </c>
      <c r="D704" s="156">
        <f>VLOOKUP($A704,DRG!$A$8:$Z$771,10,FALSE)</f>
        <v>10436.32</v>
      </c>
      <c r="E704" s="156">
        <f>VLOOKUP($A704,DRG!$A$8:$Z$771,11,FALSE)</f>
        <v>5252.91</v>
      </c>
      <c r="F704" s="160">
        <f>VLOOKUP($A704,DRG!$A$8:$Z$771,12,FALSE)</f>
        <v>2.71</v>
      </c>
      <c r="G704" s="217" t="str">
        <f>VLOOKUP($A704,DRG!$A$8:$Z$771,18,FALSE)</f>
        <v>A</v>
      </c>
      <c r="H704" s="274"/>
      <c r="I704" s="219" t="str">
        <f>VLOOKUP($A704,DRG!$A$8:$Z$771,20,FALSE)</f>
        <v>A</v>
      </c>
      <c r="J704" s="162">
        <f>VLOOKUP($A704,DRG!$A$8:$Z$771,21,FALSE)</f>
        <v>0.64300000000000002</v>
      </c>
      <c r="K704" s="359">
        <f>VLOOKUP($A704,DRG!$A$8:$Z$771,22,FALSE)</f>
        <v>0.69230000000000003</v>
      </c>
      <c r="L704" s="134">
        <f t="shared" si="20"/>
        <v>4.930000000000001E-2</v>
      </c>
      <c r="M704" s="132">
        <f t="shared" si="21"/>
        <v>7.6671850699844488E-2</v>
      </c>
    </row>
    <row r="705" spans="1:13" x14ac:dyDescent="0.2">
      <c r="A705" s="122" t="s">
        <v>698</v>
      </c>
      <c r="B705" s="53" t="str">
        <f>VLOOKUP($A705,DRG!$A$8:$Z$771,2,FALSE)</f>
        <v>Seizures W/O MCC</v>
      </c>
      <c r="C705" s="158">
        <f>VLOOKUP($A705,DRG!$A$8:$Z$771,9,FALSE)</f>
        <v>738</v>
      </c>
      <c r="D705" s="156">
        <f>VLOOKUP($A705,DRG!$A$8:$Z$771,10,FALSE)</f>
        <v>10370.56</v>
      </c>
      <c r="E705" s="156">
        <f>VLOOKUP($A705,DRG!$A$8:$Z$771,11,FALSE)</f>
        <v>6037.52</v>
      </c>
      <c r="F705" s="160">
        <f>VLOOKUP($A705,DRG!$A$8:$Z$771,12,FALSE)</f>
        <v>2.57</v>
      </c>
      <c r="G705" s="217" t="str">
        <f>VLOOKUP($A705,DRG!$A$8:$Z$771,18,FALSE)</f>
        <v>A</v>
      </c>
      <c r="H705" s="274"/>
      <c r="I705" s="219" t="str">
        <f>VLOOKUP($A705,DRG!$A$8:$Z$771,20,FALSE)</f>
        <v>A</v>
      </c>
      <c r="J705" s="162">
        <f>VLOOKUP($A705,DRG!$A$8:$Z$771,21,FALSE)</f>
        <v>0.65439999999999998</v>
      </c>
      <c r="K705" s="359">
        <f>VLOOKUP($A705,DRG!$A$8:$Z$771,22,FALSE)</f>
        <v>0.68799999999999994</v>
      </c>
      <c r="L705" s="134">
        <f t="shared" si="20"/>
        <v>3.3599999999999963E-2</v>
      </c>
      <c r="M705" s="132">
        <f t="shared" si="21"/>
        <v>5.1344743276283564E-2</v>
      </c>
    </row>
    <row r="706" spans="1:13" x14ac:dyDescent="0.2">
      <c r="A706" s="122" t="s">
        <v>1193</v>
      </c>
      <c r="B706" s="53" t="str">
        <f>VLOOKUP($A706,DRG!$A$8:$Z$771,2,FALSE)</f>
        <v>Menstrual &amp; Other Female Reproductive System Disorders W CC/MCC</v>
      </c>
      <c r="C706" s="158">
        <f>VLOOKUP($A706,DRG!$A$8:$Z$771,9,FALSE)</f>
        <v>28</v>
      </c>
      <c r="D706" s="156">
        <f>VLOOKUP($A706,DRG!$A$8:$Z$771,10,FALSE)</f>
        <v>10322.42</v>
      </c>
      <c r="E706" s="156">
        <f>VLOOKUP($A706,DRG!$A$8:$Z$771,11,FALSE)</f>
        <v>4640.1499999999996</v>
      </c>
      <c r="F706" s="160">
        <f>VLOOKUP($A706,DRG!$A$8:$Z$771,12,FALSE)</f>
        <v>2.21</v>
      </c>
      <c r="G706" s="217" t="str">
        <f>VLOOKUP($A706,DRG!$A$8:$Z$771,18,FALSE)</f>
        <v>A</v>
      </c>
      <c r="H706" s="274"/>
      <c r="I706" s="219" t="str">
        <f>VLOOKUP($A706,DRG!$A$8:$Z$771,20,FALSE)</f>
        <v>A</v>
      </c>
      <c r="J706" s="162">
        <f>VLOOKUP($A706,DRG!$A$8:$Z$771,21,FALSE)</f>
        <v>0.85209999999999997</v>
      </c>
      <c r="K706" s="359">
        <f>VLOOKUP($A706,DRG!$A$8:$Z$771,22,FALSE)</f>
        <v>0.68469999999999998</v>
      </c>
      <c r="L706" s="134">
        <f t="shared" si="20"/>
        <v>-0.16739999999999999</v>
      </c>
      <c r="M706" s="132">
        <f t="shared" si="21"/>
        <v>-0.1964558150451825</v>
      </c>
    </row>
    <row r="707" spans="1:13" x14ac:dyDescent="0.2">
      <c r="A707" s="123" t="s">
        <v>998</v>
      </c>
      <c r="B707" s="124" t="str">
        <f>VLOOKUP($A707,DRG!$A$8:$Z$771,2,FALSE)</f>
        <v>Skin Ulcers W CC</v>
      </c>
      <c r="C707" s="159">
        <f>VLOOKUP($A707,DRG!$A$8:$Z$771,9,FALSE)</f>
        <v>41</v>
      </c>
      <c r="D707" s="157">
        <f>VLOOKUP($A707,DRG!$A$8:$Z$771,10,FALSE)</f>
        <v>12679.47</v>
      </c>
      <c r="E707" s="157">
        <f>VLOOKUP($A707,DRG!$A$8:$Z$771,11,FALSE)</f>
        <v>5987.02</v>
      </c>
      <c r="F707" s="161">
        <f>VLOOKUP($A707,DRG!$A$8:$Z$771,12,FALSE)</f>
        <v>4.8499999999999996</v>
      </c>
      <c r="G707" s="218" t="str">
        <f>VLOOKUP($A707,DRG!$A$8:$Z$771,18,FALSE)</f>
        <v>AT</v>
      </c>
      <c r="H707" s="274"/>
      <c r="I707" s="220" t="str">
        <f>VLOOKUP($A707,DRG!$A$8:$Z$771,20,FALSE)</f>
        <v>AT</v>
      </c>
      <c r="J707" s="163">
        <f>VLOOKUP($A707,DRG!$A$8:$Z$771,21,FALSE)</f>
        <v>0.75109999999999999</v>
      </c>
      <c r="K707" s="360">
        <f>VLOOKUP($A707,DRG!$A$8:$Z$771,22,FALSE)</f>
        <v>0.68400000000000005</v>
      </c>
      <c r="L707" s="135">
        <f t="shared" si="20"/>
        <v>-6.7099999999999937E-2</v>
      </c>
      <c r="M707" s="133">
        <f t="shared" si="21"/>
        <v>-8.9335641059778911E-2</v>
      </c>
    </row>
    <row r="708" spans="1:13" x14ac:dyDescent="0.2">
      <c r="A708" s="122" t="s">
        <v>670</v>
      </c>
      <c r="B708" s="53" t="str">
        <f>VLOOKUP($A708,DRG!$A$8:$Z$771,2,FALSE)</f>
        <v>Other Musculoskeletal Sys &amp; Connective Tissue Diagnoses W/O CC/MCC</v>
      </c>
      <c r="C708" s="158">
        <f>VLOOKUP($A708,DRG!$A$8:$Z$771,9,FALSE)</f>
        <v>12</v>
      </c>
      <c r="D708" s="156">
        <f>VLOOKUP($A708,DRG!$A$8:$Z$771,10,FALSE)</f>
        <v>10303.33</v>
      </c>
      <c r="E708" s="156">
        <f>VLOOKUP($A708,DRG!$A$8:$Z$771,11,FALSE)</f>
        <v>5354.29</v>
      </c>
      <c r="F708" s="160">
        <f>VLOOKUP($A708,DRG!$A$8:$Z$771,12,FALSE)</f>
        <v>2.08</v>
      </c>
      <c r="G708" s="217" t="str">
        <f>VLOOKUP($A708,DRG!$A$8:$Z$771,18,FALSE)</f>
        <v>A</v>
      </c>
      <c r="H708" s="274"/>
      <c r="I708" s="219" t="str">
        <f>VLOOKUP($A708,DRG!$A$8:$Z$771,20,FALSE)</f>
        <v>A</v>
      </c>
      <c r="J708" s="162">
        <f>VLOOKUP($A708,DRG!$A$8:$Z$771,21,FALSE)</f>
        <v>0.59209999999999996</v>
      </c>
      <c r="K708" s="359">
        <f>VLOOKUP($A708,DRG!$A$8:$Z$771,22,FALSE)</f>
        <v>0.6835</v>
      </c>
      <c r="L708" s="134">
        <f t="shared" si="20"/>
        <v>9.1400000000000037E-2</v>
      </c>
      <c r="M708" s="132">
        <f t="shared" si="21"/>
        <v>0.1543658165850364</v>
      </c>
    </row>
    <row r="709" spans="1:13" x14ac:dyDescent="0.2">
      <c r="A709" s="122" t="s">
        <v>770</v>
      </c>
      <c r="B709" s="53" t="str">
        <f>VLOOKUP($A709,DRG!$A$8:$Z$771,2,FALSE)</f>
        <v>Mouth Procedures W CC/MCC</v>
      </c>
      <c r="C709" s="158">
        <f>VLOOKUP($A709,DRG!$A$8:$Z$771,9,FALSE)</f>
        <v>14</v>
      </c>
      <c r="D709" s="156">
        <f>VLOOKUP($A709,DRG!$A$8:$Z$771,10,FALSE)</f>
        <v>14565.25</v>
      </c>
      <c r="E709" s="156">
        <f>VLOOKUP($A709,DRG!$A$8:$Z$771,11,FALSE)</f>
        <v>9767.02</v>
      </c>
      <c r="F709" s="160">
        <f>VLOOKUP($A709,DRG!$A$8:$Z$771,12,FALSE)</f>
        <v>3.21</v>
      </c>
      <c r="G709" s="217" t="str">
        <f>VLOOKUP($A709,DRG!$A$8:$Z$771,18,FALSE)</f>
        <v>AP</v>
      </c>
      <c r="H709" s="274"/>
      <c r="I709" s="219" t="str">
        <f>VLOOKUP($A709,DRG!$A$8:$Z$771,20,FALSE)</f>
        <v>AP</v>
      </c>
      <c r="J709" s="162">
        <f>VLOOKUP($A709,DRG!$A$8:$Z$771,21,FALSE)</f>
        <v>0.80679999999999996</v>
      </c>
      <c r="K709" s="359">
        <f>VLOOKUP($A709,DRG!$A$8:$Z$771,22,FALSE)</f>
        <v>0.68240000000000001</v>
      </c>
      <c r="L709" s="134">
        <f t="shared" si="20"/>
        <v>-0.12439999999999996</v>
      </c>
      <c r="M709" s="132">
        <f t="shared" si="21"/>
        <v>-0.15418939018344072</v>
      </c>
    </row>
    <row r="710" spans="1:13" x14ac:dyDescent="0.2">
      <c r="A710" s="122" t="s">
        <v>1457</v>
      </c>
      <c r="B710" s="53" t="str">
        <f>VLOOKUP($A710,DRG!$A$8:$Z$771,2,FALSE)</f>
        <v>Other Circulatory System Diagnoses W/O CC/MCC</v>
      </c>
      <c r="C710" s="158">
        <f>VLOOKUP($A710,DRG!$A$8:$Z$771,9,FALSE)</f>
        <v>38</v>
      </c>
      <c r="D710" s="156">
        <f>VLOOKUP($A710,DRG!$A$8:$Z$771,10,FALSE)</f>
        <v>10222.969999999999</v>
      </c>
      <c r="E710" s="156">
        <f>VLOOKUP($A710,DRG!$A$8:$Z$771,11,FALSE)</f>
        <v>3553.57</v>
      </c>
      <c r="F710" s="160">
        <f>VLOOKUP($A710,DRG!$A$8:$Z$771,12,FALSE)</f>
        <v>2.0299999999999998</v>
      </c>
      <c r="G710" s="217" t="str">
        <f>VLOOKUP($A710,DRG!$A$8:$Z$771,18,FALSE)</f>
        <v>A</v>
      </c>
      <c r="H710" s="274"/>
      <c r="I710" s="219" t="str">
        <f>VLOOKUP($A710,DRG!$A$8:$Z$771,20,FALSE)</f>
        <v>A</v>
      </c>
      <c r="J710" s="162">
        <f>VLOOKUP($A710,DRG!$A$8:$Z$771,21,FALSE)</f>
        <v>0.68159999999999998</v>
      </c>
      <c r="K710" s="359">
        <f>VLOOKUP($A710,DRG!$A$8:$Z$771,22,FALSE)</f>
        <v>0.67820000000000003</v>
      </c>
      <c r="L710" s="134">
        <f t="shared" si="20"/>
        <v>-3.3999999999999586E-3</v>
      </c>
      <c r="M710" s="132">
        <f t="shared" si="21"/>
        <v>-4.9882629107980614E-3</v>
      </c>
    </row>
    <row r="711" spans="1:13" x14ac:dyDescent="0.2">
      <c r="A711" s="122" t="s">
        <v>1054</v>
      </c>
      <c r="B711" s="53" t="str">
        <f>VLOOKUP($A711,DRG!$A$8:$Z$771,2,FALSE)</f>
        <v>Cardiac Congenital &amp; Valvular Disorders W/O MCC</v>
      </c>
      <c r="C711" s="158">
        <f>VLOOKUP($A711,DRG!$A$8:$Z$771,9,FALSE)</f>
        <v>12</v>
      </c>
      <c r="D711" s="156">
        <f>VLOOKUP($A711,DRG!$A$8:$Z$771,10,FALSE)</f>
        <v>10153.16</v>
      </c>
      <c r="E711" s="156">
        <f>VLOOKUP($A711,DRG!$A$8:$Z$771,11,FALSE)</f>
        <v>7726.25</v>
      </c>
      <c r="F711" s="160">
        <f>VLOOKUP($A711,DRG!$A$8:$Z$771,12,FALSE)</f>
        <v>3.17</v>
      </c>
      <c r="G711" s="217" t="str">
        <f>VLOOKUP($A711,DRG!$A$8:$Z$771,18,FALSE)</f>
        <v>A</v>
      </c>
      <c r="H711" s="274"/>
      <c r="I711" s="219" t="str">
        <f>VLOOKUP($A711,DRG!$A$8:$Z$771,20,FALSE)</f>
        <v>A</v>
      </c>
      <c r="J711" s="162">
        <f>VLOOKUP($A711,DRG!$A$8:$Z$771,21,FALSE)</f>
        <v>0.80710000000000004</v>
      </c>
      <c r="K711" s="359">
        <f>VLOOKUP($A711,DRG!$A$8:$Z$771,22,FALSE)</f>
        <v>0.67359999999999998</v>
      </c>
      <c r="L711" s="134">
        <f t="shared" si="20"/>
        <v>-0.13350000000000006</v>
      </c>
      <c r="M711" s="132">
        <f t="shared" si="21"/>
        <v>-0.16540701276173964</v>
      </c>
    </row>
    <row r="712" spans="1:13" x14ac:dyDescent="0.2">
      <c r="A712" s="123" t="s">
        <v>556</v>
      </c>
      <c r="B712" s="124" t="str">
        <f>VLOOKUP($A712,DRG!$A$8:$Z$771,2,FALSE)</f>
        <v>Misc Disorders of Nutrition, Metabolism, Fluids/Electrolytes W/O MCC</v>
      </c>
      <c r="C712" s="159">
        <f>VLOOKUP($A712,DRG!$A$8:$Z$771,9,FALSE)</f>
        <v>563</v>
      </c>
      <c r="D712" s="157">
        <f>VLOOKUP($A712,DRG!$A$8:$Z$771,10,FALSE)</f>
        <v>10089.969999999999</v>
      </c>
      <c r="E712" s="157">
        <f>VLOOKUP($A712,DRG!$A$8:$Z$771,11,FALSE)</f>
        <v>6061.17</v>
      </c>
      <c r="F712" s="161">
        <f>VLOOKUP($A712,DRG!$A$8:$Z$771,12,FALSE)</f>
        <v>2.87</v>
      </c>
      <c r="G712" s="218" t="str">
        <f>VLOOKUP($A712,DRG!$A$8:$Z$771,18,FALSE)</f>
        <v>A</v>
      </c>
      <c r="H712" s="274"/>
      <c r="I712" s="220" t="str">
        <f>VLOOKUP($A712,DRG!$A$8:$Z$771,20,FALSE)</f>
        <v>A</v>
      </c>
      <c r="J712" s="163">
        <f>VLOOKUP($A712,DRG!$A$8:$Z$771,21,FALSE)</f>
        <v>0.64849999999999997</v>
      </c>
      <c r="K712" s="360">
        <f>VLOOKUP($A712,DRG!$A$8:$Z$771,22,FALSE)</f>
        <v>0.6694</v>
      </c>
      <c r="L712" s="135">
        <f t="shared" ref="L712:L767" si="22">IF(J712&lt;&gt;"",IF(K712&lt;&gt;"",K712-J712,""),"")</f>
        <v>2.090000000000003E-2</v>
      </c>
      <c r="M712" s="133">
        <f t="shared" ref="M712:M767" si="23">IF(L712="","",L712/J712)</f>
        <v>3.222821896684662E-2</v>
      </c>
    </row>
    <row r="713" spans="1:13" x14ac:dyDescent="0.2">
      <c r="A713" s="214" t="s">
        <v>702</v>
      </c>
      <c r="B713" s="53" t="str">
        <f>VLOOKUP($A713,DRG!$A$8:$Z$771,2,FALSE)</f>
        <v>Headaches W/O MCC</v>
      </c>
      <c r="C713" s="158">
        <f>VLOOKUP($A713,DRG!$A$8:$Z$771,9,FALSE)</f>
        <v>179</v>
      </c>
      <c r="D713" s="156">
        <f>VLOOKUP($A713,DRG!$A$8:$Z$771,10,FALSE)</f>
        <v>10068.540000000001</v>
      </c>
      <c r="E713" s="156">
        <f>VLOOKUP($A713,DRG!$A$8:$Z$771,11,FALSE)</f>
        <v>5837.8</v>
      </c>
      <c r="F713" s="160">
        <f>VLOOKUP($A713,DRG!$A$8:$Z$771,12,FALSE)</f>
        <v>2.21</v>
      </c>
      <c r="G713" s="217" t="str">
        <f>VLOOKUP($A713,DRG!$A$8:$Z$771,18,FALSE)</f>
        <v>A</v>
      </c>
      <c r="H713" s="274"/>
      <c r="I713" s="219" t="str">
        <f>VLOOKUP($A713,DRG!$A$8:$Z$771,20,FALSE)</f>
        <v>A</v>
      </c>
      <c r="J713" s="162">
        <f>VLOOKUP($A713,DRG!$A$8:$Z$771,21,FALSE)</f>
        <v>0.65380000000000005</v>
      </c>
      <c r="K713" s="359">
        <f>VLOOKUP($A713,DRG!$A$8:$Z$771,22,FALSE)</f>
        <v>0.66800000000000004</v>
      </c>
      <c r="L713" s="134">
        <f t="shared" si="22"/>
        <v>1.419999999999999E-2</v>
      </c>
      <c r="M713" s="132">
        <f t="shared" si="23"/>
        <v>2.1719180177424271E-2</v>
      </c>
    </row>
    <row r="714" spans="1:13" x14ac:dyDescent="0.2">
      <c r="A714" s="122" t="s">
        <v>814</v>
      </c>
      <c r="B714" s="53" t="str">
        <f>VLOOKUP($A714,DRG!$A$8:$Z$771,2,FALSE)</f>
        <v>Dental &amp; Oral Diseases W/O CC/MCC</v>
      </c>
      <c r="C714" s="158">
        <f>VLOOKUP($A714,DRG!$A$8:$Z$771,9,FALSE)</f>
        <v>18</v>
      </c>
      <c r="D714" s="156">
        <f>VLOOKUP($A714,DRG!$A$8:$Z$771,10,FALSE)</f>
        <v>10058.23</v>
      </c>
      <c r="E714" s="156">
        <f>VLOOKUP($A714,DRG!$A$8:$Z$771,11,FALSE)</f>
        <v>4077.7</v>
      </c>
      <c r="F714" s="160">
        <f>VLOOKUP($A714,DRG!$A$8:$Z$771,12,FALSE)</f>
        <v>2.61</v>
      </c>
      <c r="G714" s="217" t="str">
        <f>VLOOKUP($A714,DRG!$A$8:$Z$771,18,FALSE)</f>
        <v>A</v>
      </c>
      <c r="H714" s="274"/>
      <c r="I714" s="219" t="str">
        <f>VLOOKUP($A714,DRG!$A$8:$Z$771,20,FALSE)</f>
        <v>A</v>
      </c>
      <c r="J714" s="162">
        <f>VLOOKUP($A714,DRG!$A$8:$Z$771,21,FALSE)</f>
        <v>0.66180000000000005</v>
      </c>
      <c r="K714" s="359">
        <f>VLOOKUP($A714,DRG!$A$8:$Z$771,22,FALSE)</f>
        <v>0.66720000000000002</v>
      </c>
      <c r="L714" s="134">
        <f t="shared" si="22"/>
        <v>5.3999999999999604E-3</v>
      </c>
      <c r="M714" s="132">
        <f t="shared" si="23"/>
        <v>8.1595648232093681E-3</v>
      </c>
    </row>
    <row r="715" spans="1:13" x14ac:dyDescent="0.2">
      <c r="A715" s="122" t="s">
        <v>886</v>
      </c>
      <c r="B715" s="53" t="str">
        <f>VLOOKUP($A715,DRG!$A$8:$Z$771,2,FALSE)</f>
        <v>Simple Pneumonia &amp; Pleurisy W/O CC/MCC</v>
      </c>
      <c r="C715" s="158">
        <f>VLOOKUP($A715,DRG!$A$8:$Z$771,9,FALSE)</f>
        <v>390</v>
      </c>
      <c r="D715" s="156">
        <f>VLOOKUP($A715,DRG!$A$8:$Z$771,10,FALSE)</f>
        <v>10029.709999999999</v>
      </c>
      <c r="E715" s="156">
        <f>VLOOKUP($A715,DRG!$A$8:$Z$771,11,FALSE)</f>
        <v>5496.4</v>
      </c>
      <c r="F715" s="160">
        <f>VLOOKUP($A715,DRG!$A$8:$Z$771,12,FALSE)</f>
        <v>2.76</v>
      </c>
      <c r="G715" s="217" t="str">
        <f>VLOOKUP($A715,DRG!$A$8:$Z$771,18,FALSE)</f>
        <v>A</v>
      </c>
      <c r="H715" s="274"/>
      <c r="I715" s="219" t="str">
        <f>VLOOKUP($A715,DRG!$A$8:$Z$771,20,FALSE)</f>
        <v>A</v>
      </c>
      <c r="J715" s="162">
        <f>VLOOKUP($A715,DRG!$A$8:$Z$771,21,FALSE)</f>
        <v>0.63270000000000004</v>
      </c>
      <c r="K715" s="359">
        <f>VLOOKUP($A715,DRG!$A$8:$Z$771,22,FALSE)</f>
        <v>0.66510000000000002</v>
      </c>
      <c r="L715" s="134">
        <f t="shared" si="22"/>
        <v>3.2399999999999984E-2</v>
      </c>
      <c r="M715" s="132">
        <f t="shared" si="23"/>
        <v>5.1209103840682758E-2</v>
      </c>
    </row>
    <row r="716" spans="1:13" x14ac:dyDescent="0.2">
      <c r="A716" s="122" t="s">
        <v>746</v>
      </c>
      <c r="B716" s="53" t="str">
        <f>VLOOKUP($A716,DRG!$A$8:$Z$771,2,FALSE)</f>
        <v>Other Disorders of the Eye W/O MCC</v>
      </c>
      <c r="C716" s="158">
        <f>VLOOKUP($A716,DRG!$A$8:$Z$771,9,FALSE)</f>
        <v>40</v>
      </c>
      <c r="D716" s="156">
        <f>VLOOKUP($A716,DRG!$A$8:$Z$771,10,FALSE)</f>
        <v>10020.01</v>
      </c>
      <c r="E716" s="156">
        <f>VLOOKUP($A716,DRG!$A$8:$Z$771,11,FALSE)</f>
        <v>4886.93</v>
      </c>
      <c r="F716" s="160">
        <f>VLOOKUP($A716,DRG!$A$8:$Z$771,12,FALSE)</f>
        <v>2.4300000000000002</v>
      </c>
      <c r="G716" s="217" t="str">
        <f>VLOOKUP($A716,DRG!$A$8:$Z$771,18,FALSE)</f>
        <v>A</v>
      </c>
      <c r="H716" s="274"/>
      <c r="I716" s="219" t="str">
        <f>VLOOKUP($A716,DRG!$A$8:$Z$771,20,FALSE)</f>
        <v>A</v>
      </c>
      <c r="J716" s="162">
        <f>VLOOKUP($A716,DRG!$A$8:$Z$771,21,FALSE)</f>
        <v>0.61650000000000005</v>
      </c>
      <c r="K716" s="359">
        <f>VLOOKUP($A716,DRG!$A$8:$Z$771,22,FALSE)</f>
        <v>0.66469999999999996</v>
      </c>
      <c r="L716" s="134">
        <f t="shared" si="22"/>
        <v>4.819999999999991E-2</v>
      </c>
      <c r="M716" s="132">
        <f t="shared" si="23"/>
        <v>7.8183292781832781E-2</v>
      </c>
    </row>
    <row r="717" spans="1:13" x14ac:dyDescent="0.2">
      <c r="A717" s="123" t="s">
        <v>1101</v>
      </c>
      <c r="B717" s="124" t="str">
        <f>VLOOKUP($A717,DRG!$A$8:$Z$771,2,FALSE)</f>
        <v>Kidney &amp; Urinary Tract Signs &amp; Symptoms W/O MCC</v>
      </c>
      <c r="C717" s="159">
        <f>VLOOKUP($A717,DRG!$A$8:$Z$771,9,FALSE)</f>
        <v>24</v>
      </c>
      <c r="D717" s="157">
        <f>VLOOKUP($A717,DRG!$A$8:$Z$771,10,FALSE)</f>
        <v>9843.48</v>
      </c>
      <c r="E717" s="157">
        <f>VLOOKUP($A717,DRG!$A$8:$Z$771,11,FALSE)</f>
        <v>4216.76</v>
      </c>
      <c r="F717" s="161">
        <f>VLOOKUP($A717,DRG!$A$8:$Z$771,12,FALSE)</f>
        <v>2.79</v>
      </c>
      <c r="G717" s="218" t="str">
        <f>VLOOKUP($A717,DRG!$A$8:$Z$771,18,FALSE)</f>
        <v>A</v>
      </c>
      <c r="H717" s="274"/>
      <c r="I717" s="220" t="str">
        <f>VLOOKUP($A717,DRG!$A$8:$Z$771,20,FALSE)</f>
        <v>A</v>
      </c>
      <c r="J717" s="163">
        <f>VLOOKUP($A717,DRG!$A$8:$Z$771,21,FALSE)</f>
        <v>0.69110000000000005</v>
      </c>
      <c r="K717" s="360">
        <f>VLOOKUP($A717,DRG!$A$8:$Z$771,22,FALSE)</f>
        <v>0.65310000000000001</v>
      </c>
      <c r="L717" s="135">
        <f t="shared" si="22"/>
        <v>-3.8000000000000034E-2</v>
      </c>
      <c r="M717" s="133">
        <f t="shared" si="23"/>
        <v>-5.498480682969184E-2</v>
      </c>
    </row>
    <row r="718" spans="1:13" x14ac:dyDescent="0.2">
      <c r="A718" s="122" t="s">
        <v>1277</v>
      </c>
      <c r="B718" s="53" t="str">
        <f>VLOOKUP($A718,DRG!$A$8:$Z$771,2,FALSE)</f>
        <v>Neuroses Except Depressive</v>
      </c>
      <c r="C718" s="158">
        <f>VLOOKUP($A718,DRG!$A$8:$Z$771,9,FALSE)</f>
        <v>26</v>
      </c>
      <c r="D718" s="156">
        <f>VLOOKUP($A718,DRG!$A$8:$Z$771,10,FALSE)</f>
        <v>9790.26</v>
      </c>
      <c r="E718" s="156">
        <f>VLOOKUP($A718,DRG!$A$8:$Z$771,11,FALSE)</f>
        <v>5697.33</v>
      </c>
      <c r="F718" s="160">
        <f>VLOOKUP($A718,DRG!$A$8:$Z$771,12,FALSE)</f>
        <v>6.31</v>
      </c>
      <c r="G718" s="217" t="str">
        <f>VLOOKUP($A718,DRG!$A$8:$Z$771,18,FALSE)</f>
        <v>A</v>
      </c>
      <c r="H718" s="274"/>
      <c r="I718" s="219" t="str">
        <f>VLOOKUP($A718,DRG!$A$8:$Z$771,20,FALSE)</f>
        <v>A</v>
      </c>
      <c r="J718" s="162">
        <f>VLOOKUP($A718,DRG!$A$8:$Z$771,21,FALSE)</f>
        <v>0.59640000000000004</v>
      </c>
      <c r="K718" s="359">
        <f>VLOOKUP($A718,DRG!$A$8:$Z$771,22,FALSE)</f>
        <v>0.64929999999999999</v>
      </c>
      <c r="L718" s="134">
        <f t="shared" si="22"/>
        <v>5.2899999999999947E-2</v>
      </c>
      <c r="M718" s="132">
        <f t="shared" si="23"/>
        <v>8.8698859825620299E-2</v>
      </c>
    </row>
    <row r="719" spans="1:13" x14ac:dyDescent="0.2">
      <c r="A719" s="122" t="s">
        <v>184</v>
      </c>
      <c r="B719" s="53" t="str">
        <f>VLOOKUP($A719,DRG!$A$8:$Z$771,2,FALSE)</f>
        <v>G.I. Obstruction W/O CC/MCC</v>
      </c>
      <c r="C719" s="158">
        <f>VLOOKUP($A719,DRG!$A$8:$Z$771,9,FALSE)</f>
        <v>180</v>
      </c>
      <c r="D719" s="156">
        <f>VLOOKUP($A719,DRG!$A$8:$Z$771,10,FALSE)</f>
        <v>9714.35</v>
      </c>
      <c r="E719" s="156">
        <f>VLOOKUP($A719,DRG!$A$8:$Z$771,11,FALSE)</f>
        <v>4611.28</v>
      </c>
      <c r="F719" s="160">
        <f>VLOOKUP($A719,DRG!$A$8:$Z$771,12,FALSE)</f>
        <v>3.13</v>
      </c>
      <c r="G719" s="217" t="str">
        <f>VLOOKUP($A719,DRG!$A$8:$Z$771,18,FALSE)</f>
        <v>A</v>
      </c>
      <c r="H719" s="274"/>
      <c r="I719" s="219" t="str">
        <f>VLOOKUP($A719,DRG!$A$8:$Z$771,20,FALSE)</f>
        <v>A</v>
      </c>
      <c r="J719" s="162">
        <f>VLOOKUP($A719,DRG!$A$8:$Z$771,21,FALSE)</f>
        <v>0.67049999999999998</v>
      </c>
      <c r="K719" s="359">
        <f>VLOOKUP($A719,DRG!$A$8:$Z$771,22,FALSE)</f>
        <v>0.64449999999999996</v>
      </c>
      <c r="L719" s="134">
        <f t="shared" si="22"/>
        <v>-2.6000000000000023E-2</v>
      </c>
      <c r="M719" s="132">
        <f t="shared" si="23"/>
        <v>-3.8777032065622705E-2</v>
      </c>
    </row>
    <row r="720" spans="1:13" x14ac:dyDescent="0.2">
      <c r="A720" s="122" t="s">
        <v>1042</v>
      </c>
      <c r="B720" s="53" t="str">
        <f>VLOOKUP($A720,DRG!$A$8:$Z$771,2,FALSE)</f>
        <v>Peripheral Vascular Disorders W/O CC/MCC</v>
      </c>
      <c r="C720" s="158">
        <f>VLOOKUP($A720,DRG!$A$8:$Z$771,9,FALSE)</f>
        <v>136</v>
      </c>
      <c r="D720" s="156">
        <f>VLOOKUP($A720,DRG!$A$8:$Z$771,10,FALSE)</f>
        <v>9560.9</v>
      </c>
      <c r="E720" s="156">
        <f>VLOOKUP($A720,DRG!$A$8:$Z$771,11,FALSE)</f>
        <v>5574.01</v>
      </c>
      <c r="F720" s="160">
        <f>VLOOKUP($A720,DRG!$A$8:$Z$771,12,FALSE)</f>
        <v>2.83</v>
      </c>
      <c r="G720" s="217" t="str">
        <f>VLOOKUP($A720,DRG!$A$8:$Z$771,18,FALSE)</f>
        <v>A</v>
      </c>
      <c r="H720" s="274"/>
      <c r="I720" s="219" t="str">
        <f>VLOOKUP($A720,DRG!$A$8:$Z$771,20,FALSE)</f>
        <v>A</v>
      </c>
      <c r="J720" s="162">
        <f>VLOOKUP($A720,DRG!$A$8:$Z$771,21,FALSE)</f>
        <v>0.69179999999999997</v>
      </c>
      <c r="K720" s="359">
        <f>VLOOKUP($A720,DRG!$A$8:$Z$771,22,FALSE)</f>
        <v>0.6341</v>
      </c>
      <c r="L720" s="134">
        <f t="shared" si="22"/>
        <v>-5.7699999999999974E-2</v>
      </c>
      <c r="M720" s="132">
        <f t="shared" si="23"/>
        <v>-8.340560855738649E-2</v>
      </c>
    </row>
    <row r="721" spans="1:13" x14ac:dyDescent="0.2">
      <c r="A721" s="122" t="s">
        <v>554</v>
      </c>
      <c r="B721" s="53" t="str">
        <f>VLOOKUP($A721,DRG!$A$8:$Z$771,2,FALSE)</f>
        <v>Diabetes W/O CC/MCC</v>
      </c>
      <c r="C721" s="158">
        <f>VLOOKUP($A721,DRG!$A$8:$Z$771,9,FALSE)</f>
        <v>464</v>
      </c>
      <c r="D721" s="156">
        <f>VLOOKUP($A721,DRG!$A$8:$Z$771,10,FALSE)</f>
        <v>9551.92</v>
      </c>
      <c r="E721" s="156">
        <f>VLOOKUP($A721,DRG!$A$8:$Z$771,11,FALSE)</f>
        <v>4468.63</v>
      </c>
      <c r="F721" s="160">
        <f>VLOOKUP($A721,DRG!$A$8:$Z$771,12,FALSE)</f>
        <v>2.2799999999999998</v>
      </c>
      <c r="G721" s="217" t="str">
        <f>VLOOKUP($A721,DRG!$A$8:$Z$771,18,FALSE)</f>
        <v>A</v>
      </c>
      <c r="H721" s="274"/>
      <c r="I721" s="219" t="str">
        <f>VLOOKUP($A721,DRG!$A$8:$Z$771,20,FALSE)</f>
        <v>A</v>
      </c>
      <c r="J721" s="162">
        <f>VLOOKUP($A721,DRG!$A$8:$Z$771,21,FALSE)</f>
        <v>0.61990000000000001</v>
      </c>
      <c r="K721" s="359">
        <f>VLOOKUP($A721,DRG!$A$8:$Z$771,22,FALSE)</f>
        <v>0.63370000000000004</v>
      </c>
      <c r="L721" s="134">
        <f t="shared" si="22"/>
        <v>1.3800000000000034E-2</v>
      </c>
      <c r="M721" s="132">
        <f t="shared" si="23"/>
        <v>2.2261655105662258E-2</v>
      </c>
    </row>
    <row r="722" spans="1:13" x14ac:dyDescent="0.2">
      <c r="A722" s="123" t="s">
        <v>534</v>
      </c>
      <c r="B722" s="124" t="str">
        <f>VLOOKUP($A722,DRG!$A$8:$Z$771,2,FALSE)</f>
        <v>Minor Skin Disorders W/O MCC</v>
      </c>
      <c r="C722" s="159">
        <f>VLOOKUP($A722,DRG!$A$8:$Z$771,9,FALSE)</f>
        <v>56</v>
      </c>
      <c r="D722" s="157">
        <f>VLOOKUP($A722,DRG!$A$8:$Z$771,10,FALSE)</f>
        <v>9545.18</v>
      </c>
      <c r="E722" s="157">
        <f>VLOOKUP($A722,DRG!$A$8:$Z$771,11,FALSE)</f>
        <v>5240.8500000000004</v>
      </c>
      <c r="F722" s="161">
        <f>VLOOKUP($A722,DRG!$A$8:$Z$771,12,FALSE)</f>
        <v>2.57</v>
      </c>
      <c r="G722" s="218" t="str">
        <f>VLOOKUP($A722,DRG!$A$8:$Z$771,18,FALSE)</f>
        <v>A</v>
      </c>
      <c r="H722" s="274"/>
      <c r="I722" s="220" t="str">
        <f>VLOOKUP($A722,DRG!$A$8:$Z$771,20,FALSE)</f>
        <v>A</v>
      </c>
      <c r="J722" s="163">
        <f>VLOOKUP($A722,DRG!$A$8:$Z$771,21,FALSE)</f>
        <v>0.63170000000000004</v>
      </c>
      <c r="K722" s="360">
        <f>VLOOKUP($A722,DRG!$A$8:$Z$771,22,FALSE)</f>
        <v>0.63319999999999999</v>
      </c>
      <c r="L722" s="135">
        <f t="shared" si="22"/>
        <v>1.4999999999999458E-3</v>
      </c>
      <c r="M722" s="133">
        <f t="shared" si="23"/>
        <v>2.3745448788981254E-3</v>
      </c>
    </row>
    <row r="723" spans="1:13" x14ac:dyDescent="0.2">
      <c r="A723" s="122" t="s">
        <v>1194</v>
      </c>
      <c r="B723" s="53" t="str">
        <f>VLOOKUP($A723,DRG!$A$8:$Z$771,2,FALSE)</f>
        <v>Menstrual &amp; Other Female Reproductive System Disorders W/O CC/MCC</v>
      </c>
      <c r="C723" s="158">
        <f>VLOOKUP($A723,DRG!$A$8:$Z$771,9,FALSE)</f>
        <v>14</v>
      </c>
      <c r="D723" s="156">
        <f>VLOOKUP($A723,DRG!$A$8:$Z$771,10,FALSE)</f>
        <v>9436.25</v>
      </c>
      <c r="E723" s="156">
        <f>VLOOKUP($A723,DRG!$A$8:$Z$771,11,FALSE)</f>
        <v>3562.45</v>
      </c>
      <c r="F723" s="160">
        <f>VLOOKUP($A723,DRG!$A$8:$Z$771,12,FALSE)</f>
        <v>2</v>
      </c>
      <c r="G723" s="217" t="str">
        <f>VLOOKUP($A723,DRG!$A$8:$Z$771,18,FALSE)</f>
        <v>A</v>
      </c>
      <c r="H723" s="274"/>
      <c r="I723" s="219" t="str">
        <f>VLOOKUP($A723,DRG!$A$8:$Z$771,20,FALSE)</f>
        <v>A</v>
      </c>
      <c r="J723" s="162">
        <f>VLOOKUP($A723,DRG!$A$8:$Z$771,21,FALSE)</f>
        <v>0.60729999999999995</v>
      </c>
      <c r="K723" s="359">
        <f>VLOOKUP($A723,DRG!$A$8:$Z$771,22,FALSE)</f>
        <v>0.626</v>
      </c>
      <c r="L723" s="134">
        <f t="shared" si="22"/>
        <v>1.870000000000005E-2</v>
      </c>
      <c r="M723" s="132">
        <f t="shared" si="23"/>
        <v>3.079203029804059E-2</v>
      </c>
    </row>
    <row r="724" spans="1:13" x14ac:dyDescent="0.2">
      <c r="A724" s="122" t="s">
        <v>1284</v>
      </c>
      <c r="B724" s="53" t="str">
        <f>VLOOKUP($A724,DRG!$A$8:$Z$771,2,FALSE)</f>
        <v>Alcohol/Drug Abuse or Dependence, Left AMA</v>
      </c>
      <c r="C724" s="158">
        <f>VLOOKUP($A724,DRG!$A$8:$Z$771,9,FALSE)</f>
        <v>79</v>
      </c>
      <c r="D724" s="156">
        <f>VLOOKUP($A724,DRG!$A$8:$Z$771,10,FALSE)</f>
        <v>9429.7000000000007</v>
      </c>
      <c r="E724" s="156">
        <f>VLOOKUP($A724,DRG!$A$8:$Z$771,11,FALSE)</f>
        <v>5055.76</v>
      </c>
      <c r="F724" s="160">
        <f>VLOOKUP($A724,DRG!$A$8:$Z$771,12,FALSE)</f>
        <v>2.33</v>
      </c>
      <c r="G724" s="217" t="str">
        <f>VLOOKUP($A724,DRG!$A$8:$Z$771,18,FALSE)</f>
        <v>A</v>
      </c>
      <c r="H724" s="274"/>
      <c r="I724" s="219" t="str">
        <f>VLOOKUP($A724,DRG!$A$8:$Z$771,20,FALSE)</f>
        <v>A</v>
      </c>
      <c r="J724" s="162">
        <f>VLOOKUP($A724,DRG!$A$8:$Z$771,21,FALSE)</f>
        <v>0.54590000000000005</v>
      </c>
      <c r="K724" s="359">
        <f>VLOOKUP($A724,DRG!$A$8:$Z$771,22,FALSE)</f>
        <v>0.62570000000000003</v>
      </c>
      <c r="L724" s="134">
        <f t="shared" si="22"/>
        <v>7.9799999999999982E-2</v>
      </c>
      <c r="M724" s="132">
        <f t="shared" si="23"/>
        <v>0.14618061916101846</v>
      </c>
    </row>
    <row r="725" spans="1:13" x14ac:dyDescent="0.2">
      <c r="A725" s="122" t="s">
        <v>1089</v>
      </c>
      <c r="B725" s="53" t="str">
        <f>VLOOKUP($A725,DRG!$A$8:$Z$771,2,FALSE)</f>
        <v>Renal Failure W/O CC/MCC</v>
      </c>
      <c r="C725" s="158">
        <f>VLOOKUP($A725,DRG!$A$8:$Z$771,9,FALSE)</f>
        <v>141</v>
      </c>
      <c r="D725" s="156">
        <f>VLOOKUP($A725,DRG!$A$8:$Z$771,10,FALSE)</f>
        <v>9334.94</v>
      </c>
      <c r="E725" s="156">
        <f>VLOOKUP($A725,DRG!$A$8:$Z$771,11,FALSE)</f>
        <v>4098.4399999999996</v>
      </c>
      <c r="F725" s="160">
        <f>VLOOKUP($A725,DRG!$A$8:$Z$771,12,FALSE)</f>
        <v>2.73</v>
      </c>
      <c r="G725" s="217" t="str">
        <f>VLOOKUP($A725,DRG!$A$8:$Z$771,18,FALSE)</f>
        <v>A</v>
      </c>
      <c r="H725" s="274"/>
      <c r="I725" s="219" t="str">
        <f>VLOOKUP($A725,DRG!$A$8:$Z$771,20,FALSE)</f>
        <v>A</v>
      </c>
      <c r="J725" s="162">
        <f>VLOOKUP($A725,DRG!$A$8:$Z$771,21,FALSE)</f>
        <v>0.63419999999999999</v>
      </c>
      <c r="K725" s="359">
        <f>VLOOKUP($A725,DRG!$A$8:$Z$771,22,FALSE)</f>
        <v>0.61939999999999995</v>
      </c>
      <c r="L725" s="134">
        <f t="shared" si="22"/>
        <v>-1.4800000000000035E-2</v>
      </c>
      <c r="M725" s="132">
        <f t="shared" si="23"/>
        <v>-2.333648691264591E-2</v>
      </c>
    </row>
    <row r="726" spans="1:13" x14ac:dyDescent="0.2">
      <c r="A726" s="122" t="s">
        <v>168</v>
      </c>
      <c r="B726" s="53" t="str">
        <f>VLOOKUP($A726,DRG!$A$8:$Z$771,2,FALSE)</f>
        <v>Complicated Peptic Ulcer W/O CC/MCC</v>
      </c>
      <c r="C726" s="158">
        <f>VLOOKUP($A726,DRG!$A$8:$Z$771,9,FALSE)</f>
        <v>13</v>
      </c>
      <c r="D726" s="156">
        <f>VLOOKUP($A726,DRG!$A$8:$Z$771,10,FALSE)</f>
        <v>9320.58</v>
      </c>
      <c r="E726" s="156">
        <f>VLOOKUP($A726,DRG!$A$8:$Z$771,11,FALSE)</f>
        <v>3428.93</v>
      </c>
      <c r="F726" s="160">
        <f>VLOOKUP($A726,DRG!$A$8:$Z$771,12,FALSE)</f>
        <v>2.54</v>
      </c>
      <c r="G726" s="217" t="str">
        <f>VLOOKUP($A726,DRG!$A$8:$Z$771,18,FALSE)</f>
        <v>A</v>
      </c>
      <c r="H726" s="274"/>
      <c r="I726" s="219" t="str">
        <f>VLOOKUP($A726,DRG!$A$8:$Z$771,20,FALSE)</f>
        <v>A</v>
      </c>
      <c r="J726" s="162">
        <f>VLOOKUP($A726,DRG!$A$8:$Z$771,21,FALSE)</f>
        <v>1.0488999999999999</v>
      </c>
      <c r="K726" s="359">
        <f>VLOOKUP($A726,DRG!$A$8:$Z$771,22,FALSE)</f>
        <v>0.61829999999999996</v>
      </c>
      <c r="L726" s="134">
        <f t="shared" si="22"/>
        <v>-0.43059999999999998</v>
      </c>
      <c r="M726" s="132">
        <f t="shared" si="23"/>
        <v>-0.41052531223186195</v>
      </c>
    </row>
    <row r="727" spans="1:13" x14ac:dyDescent="0.2">
      <c r="A727" s="123" t="s">
        <v>1302</v>
      </c>
      <c r="B727" s="124" t="str">
        <f>VLOOKUP($A727,DRG!$A$8:$Z$771,2,FALSE)</f>
        <v>Poisoning &amp; Toxic Effects of Drugs W/O MCC</v>
      </c>
      <c r="C727" s="159">
        <f>VLOOKUP($A727,DRG!$A$8:$Z$771,9,FALSE)</f>
        <v>666</v>
      </c>
      <c r="D727" s="157">
        <f>VLOOKUP($A727,DRG!$A$8:$Z$771,10,FALSE)</f>
        <v>9436.56</v>
      </c>
      <c r="E727" s="157">
        <f>VLOOKUP($A727,DRG!$A$8:$Z$771,11,FALSE)</f>
        <v>6043.31</v>
      </c>
      <c r="F727" s="161">
        <f>VLOOKUP($A727,DRG!$A$8:$Z$771,12,FALSE)</f>
        <v>2.23</v>
      </c>
      <c r="G727" s="218" t="str">
        <f>VLOOKUP($A727,DRG!$A$8:$Z$771,18,FALSE)</f>
        <v>A</v>
      </c>
      <c r="H727" s="274"/>
      <c r="I727" s="220" t="str">
        <f>VLOOKUP($A727,DRG!$A$8:$Z$771,20,FALSE)</f>
        <v>A</v>
      </c>
      <c r="J727" s="163">
        <f>VLOOKUP($A727,DRG!$A$8:$Z$771,21,FALSE)</f>
        <v>0.60099999999999998</v>
      </c>
      <c r="K727" s="360">
        <f>VLOOKUP($A727,DRG!$A$8:$Z$771,22,FALSE)</f>
        <v>0.61609999999999998</v>
      </c>
      <c r="L727" s="135">
        <f t="shared" si="22"/>
        <v>1.5100000000000002E-2</v>
      </c>
      <c r="M727" s="133">
        <f t="shared" si="23"/>
        <v>2.5124792013311154E-2</v>
      </c>
    </row>
    <row r="728" spans="1:13" x14ac:dyDescent="0.2">
      <c r="A728" s="122" t="s">
        <v>1305</v>
      </c>
      <c r="B728" s="53" t="str">
        <f>VLOOKUP($A728,DRG!$A$8:$Z$771,2,FALSE)</f>
        <v>Complications of Treatment W/O CC/MCC</v>
      </c>
      <c r="C728" s="158">
        <f>VLOOKUP($A728,DRG!$A$8:$Z$771,9,FALSE)</f>
        <v>44</v>
      </c>
      <c r="D728" s="156">
        <f>VLOOKUP($A728,DRG!$A$8:$Z$771,10,FALSE)</f>
        <v>9262.0499999999993</v>
      </c>
      <c r="E728" s="156">
        <f>VLOOKUP($A728,DRG!$A$8:$Z$771,11,FALSE)</f>
        <v>4741.8599999999997</v>
      </c>
      <c r="F728" s="160">
        <f>VLOOKUP($A728,DRG!$A$8:$Z$771,12,FALSE)</f>
        <v>2.4500000000000002</v>
      </c>
      <c r="G728" s="217" t="str">
        <f>VLOOKUP($A728,DRG!$A$8:$Z$771,18,FALSE)</f>
        <v>A</v>
      </c>
      <c r="H728" s="274"/>
      <c r="I728" s="219" t="str">
        <f>VLOOKUP($A728,DRG!$A$8:$Z$771,20,FALSE)</f>
        <v>A</v>
      </c>
      <c r="J728" s="162">
        <f>VLOOKUP($A728,DRG!$A$8:$Z$771,21,FALSE)</f>
        <v>0.68579999999999997</v>
      </c>
      <c r="K728" s="359">
        <f>VLOOKUP($A728,DRG!$A$8:$Z$771,22,FALSE)</f>
        <v>0.61439999999999995</v>
      </c>
      <c r="L728" s="134">
        <f t="shared" si="22"/>
        <v>-7.1400000000000019E-2</v>
      </c>
      <c r="M728" s="132">
        <f t="shared" si="23"/>
        <v>-0.10411198600174981</v>
      </c>
    </row>
    <row r="729" spans="1:13" x14ac:dyDescent="0.2">
      <c r="A729" s="122" t="s">
        <v>1192</v>
      </c>
      <c r="B729" s="53" t="str">
        <f>VLOOKUP($A729,DRG!$A$8:$Z$771,2,FALSE)</f>
        <v>Infections, Female Reproductive System W/O CC/MCC</v>
      </c>
      <c r="C729" s="158">
        <f>VLOOKUP($A729,DRG!$A$8:$Z$771,9,FALSE)</f>
        <v>21</v>
      </c>
      <c r="D729" s="156">
        <f>VLOOKUP($A729,DRG!$A$8:$Z$771,10,FALSE)</f>
        <v>9257.16</v>
      </c>
      <c r="E729" s="156">
        <f>VLOOKUP($A729,DRG!$A$8:$Z$771,11,FALSE)</f>
        <v>3796.36</v>
      </c>
      <c r="F729" s="160">
        <f>VLOOKUP($A729,DRG!$A$8:$Z$771,12,FALSE)</f>
        <v>2.52</v>
      </c>
      <c r="G729" s="217" t="str">
        <f>VLOOKUP($A729,DRG!$A$8:$Z$771,18,FALSE)</f>
        <v>A</v>
      </c>
      <c r="H729" s="274"/>
      <c r="I729" s="219" t="str">
        <f>VLOOKUP($A729,DRG!$A$8:$Z$771,20,FALSE)</f>
        <v>A</v>
      </c>
      <c r="J729" s="162">
        <f>VLOOKUP($A729,DRG!$A$8:$Z$771,21,FALSE)</f>
        <v>0.48530000000000001</v>
      </c>
      <c r="K729" s="359">
        <f>VLOOKUP($A729,DRG!$A$8:$Z$771,22,FALSE)</f>
        <v>0.61409999999999998</v>
      </c>
      <c r="L729" s="134">
        <f t="shared" si="22"/>
        <v>0.12879999999999997</v>
      </c>
      <c r="M729" s="132">
        <f t="shared" si="23"/>
        <v>0.26540284360189564</v>
      </c>
    </row>
    <row r="730" spans="1:13" x14ac:dyDescent="0.2">
      <c r="A730" s="122" t="s">
        <v>1207</v>
      </c>
      <c r="B730" s="53" t="str">
        <f>VLOOKUP($A730,DRG!$A$8:$Z$771,2,FALSE)</f>
        <v>Threatened Abortion</v>
      </c>
      <c r="C730" s="158">
        <f>VLOOKUP($A730,DRG!$A$8:$Z$771,9,FALSE)</f>
        <v>84</v>
      </c>
      <c r="D730" s="156">
        <f>VLOOKUP($A730,DRG!$A$8:$Z$771,10,FALSE)</f>
        <v>9251.3700000000008</v>
      </c>
      <c r="E730" s="156">
        <f>VLOOKUP($A730,DRG!$A$8:$Z$771,11,FALSE)</f>
        <v>7643.88</v>
      </c>
      <c r="F730" s="160">
        <f>VLOOKUP($A730,DRG!$A$8:$Z$771,12,FALSE)</f>
        <v>3.69</v>
      </c>
      <c r="G730" s="217" t="str">
        <f>VLOOKUP($A730,DRG!$A$8:$Z$771,18,FALSE)</f>
        <v>A</v>
      </c>
      <c r="H730" s="274"/>
      <c r="I730" s="219" t="str">
        <f>VLOOKUP($A730,DRG!$A$8:$Z$771,20,FALSE)</f>
        <v>A</v>
      </c>
      <c r="J730" s="162">
        <f>VLOOKUP($A730,DRG!$A$8:$Z$771,21,FALSE)</f>
        <v>0.48799999999999999</v>
      </c>
      <c r="K730" s="359">
        <f>VLOOKUP($A730,DRG!$A$8:$Z$771,22,FALSE)</f>
        <v>0.61380000000000001</v>
      </c>
      <c r="L730" s="134">
        <f t="shared" si="22"/>
        <v>0.12580000000000002</v>
      </c>
      <c r="M730" s="132">
        <f t="shared" si="23"/>
        <v>0.25778688524590171</v>
      </c>
    </row>
    <row r="731" spans="1:13" x14ac:dyDescent="0.2">
      <c r="A731" s="122" t="s">
        <v>1210</v>
      </c>
      <c r="B731" s="53" t="str">
        <f>VLOOKUP($A731,DRG!$A$8:$Z$771,2,FALSE)</f>
        <v>Other Antepartum Diagnoses W Medical Complications</v>
      </c>
      <c r="C731" s="158">
        <f>VLOOKUP($A731,DRG!$A$8:$Z$771,9,FALSE)</f>
        <v>461</v>
      </c>
      <c r="D731" s="156">
        <f>VLOOKUP($A731,DRG!$A$8:$Z$771,10,FALSE)</f>
        <v>9104.1299999999992</v>
      </c>
      <c r="E731" s="156">
        <f>VLOOKUP($A731,DRG!$A$8:$Z$771,11,FALSE)</f>
        <v>6692.83</v>
      </c>
      <c r="F731" s="160">
        <f>VLOOKUP($A731,DRG!$A$8:$Z$771,12,FALSE)</f>
        <v>2.77</v>
      </c>
      <c r="G731" s="217" t="str">
        <f>VLOOKUP($A731,DRG!$A$8:$Z$771,18,FALSE)</f>
        <v>A</v>
      </c>
      <c r="H731" s="274"/>
      <c r="I731" s="219" t="str">
        <f>VLOOKUP($A731,DRG!$A$8:$Z$771,20,FALSE)</f>
        <v>A</v>
      </c>
      <c r="J731" s="162">
        <f>VLOOKUP($A731,DRG!$A$8:$Z$771,21,FALSE)</f>
        <v>0.54590000000000005</v>
      </c>
      <c r="K731" s="359">
        <f>VLOOKUP($A731,DRG!$A$8:$Z$771,22,FALSE)</f>
        <v>0.60389999999999999</v>
      </c>
      <c r="L731" s="134">
        <f t="shared" si="22"/>
        <v>5.799999999999994E-2</v>
      </c>
      <c r="M731" s="132">
        <f t="shared" si="23"/>
        <v>0.1062465653050008</v>
      </c>
    </row>
    <row r="732" spans="1:13" x14ac:dyDescent="0.2">
      <c r="A732" s="123" t="s">
        <v>532</v>
      </c>
      <c r="B732" s="124" t="str">
        <f>VLOOKUP($A732,DRG!$A$8:$Z$771,2,FALSE)</f>
        <v>Trauma to the Skin, Subcut Tiss &amp; Breast W/O MCC</v>
      </c>
      <c r="C732" s="159">
        <f>VLOOKUP($A732,DRG!$A$8:$Z$771,9,FALSE)</f>
        <v>62</v>
      </c>
      <c r="D732" s="157">
        <f>VLOOKUP($A732,DRG!$A$8:$Z$771,10,FALSE)</f>
        <v>11723.9</v>
      </c>
      <c r="E732" s="157">
        <f>VLOOKUP($A732,DRG!$A$8:$Z$771,11,FALSE)</f>
        <v>5047.57</v>
      </c>
      <c r="F732" s="161">
        <f>VLOOKUP($A732,DRG!$A$8:$Z$771,12,FALSE)</f>
        <v>2.3199999999999998</v>
      </c>
      <c r="G732" s="218" t="str">
        <f>VLOOKUP($A732,DRG!$A$8:$Z$771,18,FALSE)</f>
        <v>AO</v>
      </c>
      <c r="H732" s="274"/>
      <c r="I732" s="220" t="str">
        <f>VLOOKUP($A732,DRG!$A$8:$Z$771,20,FALSE)</f>
        <v>AO</v>
      </c>
      <c r="J732" s="163">
        <f>VLOOKUP($A732,DRG!$A$8:$Z$771,21,FALSE)</f>
        <v>0.59409999999999996</v>
      </c>
      <c r="K732" s="360">
        <f>VLOOKUP($A732,DRG!$A$8:$Z$771,22,FALSE)</f>
        <v>0.60329999999999995</v>
      </c>
      <c r="L732" s="135">
        <f t="shared" si="22"/>
        <v>9.199999999999986E-3</v>
      </c>
      <c r="M732" s="133">
        <f t="shared" si="23"/>
        <v>1.5485608483420277E-2</v>
      </c>
    </row>
    <row r="733" spans="1:13" x14ac:dyDescent="0.2">
      <c r="A733" s="122" t="s">
        <v>528</v>
      </c>
      <c r="B733" s="53" t="str">
        <f>VLOOKUP($A733,DRG!$A$8:$Z$771,2,FALSE)</f>
        <v>Non-Malignant Breast Disorders W/O CC/MCC</v>
      </c>
      <c r="C733" s="158">
        <f>VLOOKUP($A733,DRG!$A$8:$Z$771,9,FALSE)</f>
        <v>22</v>
      </c>
      <c r="D733" s="156">
        <f>VLOOKUP($A733,DRG!$A$8:$Z$771,10,FALSE)</f>
        <v>9063.8700000000008</v>
      </c>
      <c r="E733" s="156">
        <f>VLOOKUP($A733,DRG!$A$8:$Z$771,11,FALSE)</f>
        <v>3716.58</v>
      </c>
      <c r="F733" s="160">
        <f>VLOOKUP($A733,DRG!$A$8:$Z$771,12,FALSE)</f>
        <v>2.64</v>
      </c>
      <c r="G733" s="217" t="str">
        <f>VLOOKUP($A733,DRG!$A$8:$Z$771,18,FALSE)</f>
        <v>A</v>
      </c>
      <c r="H733" s="274"/>
      <c r="I733" s="219" t="str">
        <f>VLOOKUP($A733,DRG!$A$8:$Z$771,20,FALSE)</f>
        <v>AP</v>
      </c>
      <c r="J733" s="162">
        <f>VLOOKUP($A733,DRG!$A$8:$Z$771,21,FALSE)</f>
        <v>0.49469999999999997</v>
      </c>
      <c r="K733" s="359">
        <f>VLOOKUP($A733,DRG!$A$8:$Z$771,22,FALSE)</f>
        <v>0.60140000000000005</v>
      </c>
      <c r="L733" s="134">
        <f t="shared" si="22"/>
        <v>0.10670000000000007</v>
      </c>
      <c r="M733" s="132">
        <f t="shared" si="23"/>
        <v>0.21568627450980407</v>
      </c>
    </row>
    <row r="734" spans="1:13" x14ac:dyDescent="0.2">
      <c r="A734" s="122" t="s">
        <v>1300</v>
      </c>
      <c r="B734" s="53" t="str">
        <f>VLOOKUP($A734,DRG!$A$8:$Z$771,2,FALSE)</f>
        <v>Allergic Reactions W/O MCC</v>
      </c>
      <c r="C734" s="158">
        <f>VLOOKUP($A734,DRG!$A$8:$Z$771,9,FALSE)</f>
        <v>25</v>
      </c>
      <c r="D734" s="156">
        <f>VLOOKUP($A734,DRG!$A$8:$Z$771,10,FALSE)</f>
        <v>9062.68</v>
      </c>
      <c r="E734" s="156">
        <f>VLOOKUP($A734,DRG!$A$8:$Z$771,11,FALSE)</f>
        <v>5865.61</v>
      </c>
      <c r="F734" s="160">
        <f>VLOOKUP($A734,DRG!$A$8:$Z$771,12,FALSE)</f>
        <v>1.8</v>
      </c>
      <c r="G734" s="217" t="str">
        <f>VLOOKUP($A734,DRG!$A$8:$Z$771,18,FALSE)</f>
        <v>A</v>
      </c>
      <c r="H734" s="274"/>
      <c r="I734" s="219" t="str">
        <f>VLOOKUP($A734,DRG!$A$8:$Z$771,20,FALSE)</f>
        <v>A</v>
      </c>
      <c r="J734" s="162">
        <f>VLOOKUP($A734,DRG!$A$8:$Z$771,21,FALSE)</f>
        <v>0.53559999999999997</v>
      </c>
      <c r="K734" s="359">
        <f>VLOOKUP($A734,DRG!$A$8:$Z$771,22,FALSE)</f>
        <v>0.60119999999999996</v>
      </c>
      <c r="L734" s="134">
        <f t="shared" si="22"/>
        <v>6.5599999999999992E-2</v>
      </c>
      <c r="M734" s="132">
        <f t="shared" si="23"/>
        <v>0.12247946228528753</v>
      </c>
    </row>
    <row r="735" spans="1:13" x14ac:dyDescent="0.2">
      <c r="A735" s="122" t="s">
        <v>656</v>
      </c>
      <c r="B735" s="53" t="str">
        <f>VLOOKUP($A735,DRG!$A$8:$Z$771,2,FALSE)</f>
        <v>Other Male Reproductive System Diagnoses W/O CC/MCC</v>
      </c>
      <c r="C735" s="158">
        <f>VLOOKUP($A735,DRG!$A$8:$Z$771,9,FALSE)</f>
        <v>6</v>
      </c>
      <c r="D735" s="156">
        <f>VLOOKUP($A735,DRG!$A$8:$Z$771,10,FALSE)</f>
        <v>7103.5</v>
      </c>
      <c r="E735" s="156">
        <f>VLOOKUP($A735,DRG!$A$8:$Z$771,11,FALSE)</f>
        <v>2487.7800000000002</v>
      </c>
      <c r="F735" s="160">
        <f>VLOOKUP($A735,DRG!$A$8:$Z$771,12,FALSE)</f>
        <v>2.9</v>
      </c>
      <c r="G735" s="217" t="str">
        <f>VLOOKUP($A735,DRG!$A$8:$Z$771,18,FALSE)</f>
        <v>MP</v>
      </c>
      <c r="H735" s="274"/>
      <c r="I735" s="219" t="str">
        <f>VLOOKUP($A735,DRG!$A$8:$Z$771,20,FALSE)</f>
        <v>M</v>
      </c>
      <c r="J735" s="162">
        <f>VLOOKUP($A735,DRG!$A$8:$Z$771,21,FALSE)</f>
        <v>1.0353000000000001</v>
      </c>
      <c r="K735" s="359">
        <f>VLOOKUP($A735,DRG!$A$8:$Z$771,22,FALSE)</f>
        <v>0.60040000000000004</v>
      </c>
      <c r="L735" s="134">
        <f t="shared" si="22"/>
        <v>-0.43490000000000006</v>
      </c>
      <c r="M735" s="132">
        <f t="shared" si="23"/>
        <v>-0.42007147686660873</v>
      </c>
    </row>
    <row r="736" spans="1:13" x14ac:dyDescent="0.2">
      <c r="A736" s="122" t="s">
        <v>1204</v>
      </c>
      <c r="B736" s="53" t="str">
        <f>VLOOKUP($A736,DRG!$A$8:$Z$771,2,FALSE)</f>
        <v>Postpartum &amp; Post Abortion Diagnoses W/O O.R. Procedure</v>
      </c>
      <c r="C736" s="158">
        <f>VLOOKUP($A736,DRG!$A$8:$Z$771,9,FALSE)</f>
        <v>63</v>
      </c>
      <c r="D736" s="156">
        <f>VLOOKUP($A736,DRG!$A$8:$Z$771,10,FALSE)</f>
        <v>9013.19</v>
      </c>
      <c r="E736" s="156">
        <f>VLOOKUP($A736,DRG!$A$8:$Z$771,11,FALSE)</f>
        <v>6186.04</v>
      </c>
      <c r="F736" s="160">
        <f>VLOOKUP($A736,DRG!$A$8:$Z$771,12,FALSE)</f>
        <v>2.46</v>
      </c>
      <c r="G736" s="217" t="str">
        <f>VLOOKUP($A736,DRG!$A$8:$Z$771,18,FALSE)</f>
        <v>A</v>
      </c>
      <c r="H736" s="274"/>
      <c r="I736" s="219" t="str">
        <f>VLOOKUP($A736,DRG!$A$8:$Z$771,20,FALSE)</f>
        <v>A</v>
      </c>
      <c r="J736" s="162">
        <f>VLOOKUP($A736,DRG!$A$8:$Z$771,21,FALSE)</f>
        <v>0.5796</v>
      </c>
      <c r="K736" s="359">
        <f>VLOOKUP($A736,DRG!$A$8:$Z$771,22,FALSE)</f>
        <v>0.59789999999999999</v>
      </c>
      <c r="L736" s="134">
        <f t="shared" si="22"/>
        <v>1.8299999999999983E-2</v>
      </c>
      <c r="M736" s="132">
        <f t="shared" si="23"/>
        <v>3.1573498964803284E-2</v>
      </c>
    </row>
    <row r="737" spans="1:13" x14ac:dyDescent="0.2">
      <c r="A737" s="123" t="s">
        <v>1060</v>
      </c>
      <c r="B737" s="124" t="str">
        <f>VLOOKUP($A737,DRG!$A$8:$Z$771,2,FALSE)</f>
        <v>Cardiac Arrhythmia &amp; Conduction Disorders W/O CC/MCC</v>
      </c>
      <c r="C737" s="159">
        <f>VLOOKUP($A737,DRG!$A$8:$Z$771,9,FALSE)</f>
        <v>435</v>
      </c>
      <c r="D737" s="157">
        <f>VLOOKUP($A737,DRG!$A$8:$Z$771,10,FALSE)</f>
        <v>8925.6200000000008</v>
      </c>
      <c r="E737" s="157">
        <f>VLOOKUP($A737,DRG!$A$8:$Z$771,11,FALSE)</f>
        <v>4179.1499999999996</v>
      </c>
      <c r="F737" s="161">
        <f>VLOOKUP($A737,DRG!$A$8:$Z$771,12,FALSE)</f>
        <v>2.2999999999999998</v>
      </c>
      <c r="G737" s="218" t="str">
        <f>VLOOKUP($A737,DRG!$A$8:$Z$771,18,FALSE)</f>
        <v>A</v>
      </c>
      <c r="H737" s="274"/>
      <c r="I737" s="220" t="str">
        <f>VLOOKUP($A737,DRG!$A$8:$Z$771,20,FALSE)</f>
        <v>A</v>
      </c>
      <c r="J737" s="163">
        <f>VLOOKUP($A737,DRG!$A$8:$Z$771,21,FALSE)</f>
        <v>0.59499999999999997</v>
      </c>
      <c r="K737" s="360">
        <f>VLOOKUP($A737,DRG!$A$8:$Z$771,22,FALSE)</f>
        <v>0.59209999999999996</v>
      </c>
      <c r="L737" s="135">
        <f t="shared" si="22"/>
        <v>-2.9000000000000137E-3</v>
      </c>
      <c r="M737" s="133">
        <f t="shared" si="23"/>
        <v>-4.8739495798319557E-3</v>
      </c>
    </row>
    <row r="738" spans="1:13" x14ac:dyDescent="0.2">
      <c r="A738" s="122" t="s">
        <v>1202</v>
      </c>
      <c r="B738" s="53" t="str">
        <f>VLOOKUP($A738,DRG!$A$8:$Z$771,2,FALSE)</f>
        <v>Vaginal Delivery W Complicating Diagnoses</v>
      </c>
      <c r="C738" s="158">
        <f>VLOOKUP($A738,DRG!$A$8:$Z$771,9,FALSE)</f>
        <v>489</v>
      </c>
      <c r="D738" s="156">
        <f>VLOOKUP($A738,DRG!$A$8:$Z$771,10,FALSE)</f>
        <v>8875.2199999999993</v>
      </c>
      <c r="E738" s="156">
        <f>VLOOKUP($A738,DRG!$A$8:$Z$771,11,FALSE)</f>
        <v>4092.86</v>
      </c>
      <c r="F738" s="160">
        <f>VLOOKUP($A738,DRG!$A$8:$Z$771,12,FALSE)</f>
        <v>2.68</v>
      </c>
      <c r="G738" s="217" t="str">
        <f>VLOOKUP($A738,DRG!$A$8:$Z$771,18,FALSE)</f>
        <v>A</v>
      </c>
      <c r="H738" s="274"/>
      <c r="I738" s="219" t="str">
        <f>VLOOKUP($A738,DRG!$A$8:$Z$771,20,FALSE)</f>
        <v>A</v>
      </c>
      <c r="J738" s="162">
        <f>VLOOKUP($A738,DRG!$A$8:$Z$771,21,FALSE)</f>
        <v>0.58560000000000001</v>
      </c>
      <c r="K738" s="359">
        <f>VLOOKUP($A738,DRG!$A$8:$Z$771,22,FALSE)</f>
        <v>0.58879999999999999</v>
      </c>
      <c r="L738" s="134">
        <f t="shared" si="22"/>
        <v>3.1999999999999806E-3</v>
      </c>
      <c r="M738" s="132">
        <f t="shared" si="23"/>
        <v>5.4644808743169069E-3</v>
      </c>
    </row>
    <row r="739" spans="1:13" x14ac:dyDescent="0.2">
      <c r="A739" s="122" t="s">
        <v>802</v>
      </c>
      <c r="B739" s="53" t="str">
        <f>VLOOKUP($A739,DRG!$A$8:$Z$771,2,FALSE)</f>
        <v>Otitis Media &amp; URI W/O MCC</v>
      </c>
      <c r="C739" s="158">
        <f>VLOOKUP($A739,DRG!$A$8:$Z$771,9,FALSE)</f>
        <v>197</v>
      </c>
      <c r="D739" s="156">
        <f>VLOOKUP($A739,DRG!$A$8:$Z$771,10,FALSE)</f>
        <v>8770.75</v>
      </c>
      <c r="E739" s="156">
        <f>VLOOKUP($A739,DRG!$A$8:$Z$771,11,FALSE)</f>
        <v>5631.88</v>
      </c>
      <c r="F739" s="160">
        <f>VLOOKUP($A739,DRG!$A$8:$Z$771,12,FALSE)</f>
        <v>2.42</v>
      </c>
      <c r="G739" s="217" t="str">
        <f>VLOOKUP($A739,DRG!$A$8:$Z$771,18,FALSE)</f>
        <v>A</v>
      </c>
      <c r="H739" s="274"/>
      <c r="I739" s="219" t="str">
        <f>VLOOKUP($A739,DRG!$A$8:$Z$771,20,FALSE)</f>
        <v>A</v>
      </c>
      <c r="J739" s="162">
        <f>VLOOKUP($A739,DRG!$A$8:$Z$771,21,FALSE)</f>
        <v>0.51559999999999995</v>
      </c>
      <c r="K739" s="359">
        <f>VLOOKUP($A739,DRG!$A$8:$Z$771,22,FALSE)</f>
        <v>0.58189999999999997</v>
      </c>
      <c r="L739" s="134">
        <f t="shared" si="22"/>
        <v>6.6300000000000026E-2</v>
      </c>
      <c r="M739" s="132">
        <f t="shared" si="23"/>
        <v>0.12858805275407298</v>
      </c>
    </row>
    <row r="740" spans="1:13" x14ac:dyDescent="0.2">
      <c r="A740" s="122" t="s">
        <v>560</v>
      </c>
      <c r="B740" s="53" t="str">
        <f>VLOOKUP($A740,DRG!$A$8:$Z$771,2,FALSE)</f>
        <v>Endocrine Disorders W/O CC/MCC</v>
      </c>
      <c r="C740" s="158">
        <f>VLOOKUP($A740,DRG!$A$8:$Z$771,9,FALSE)</f>
        <v>22</v>
      </c>
      <c r="D740" s="156">
        <f>VLOOKUP($A740,DRG!$A$8:$Z$771,10,FALSE)</f>
        <v>8761.0499999999993</v>
      </c>
      <c r="E740" s="156">
        <f>VLOOKUP($A740,DRG!$A$8:$Z$771,11,FALSE)</f>
        <v>4943.82</v>
      </c>
      <c r="F740" s="160">
        <f>VLOOKUP($A740,DRG!$A$8:$Z$771,12,FALSE)</f>
        <v>2.1800000000000002</v>
      </c>
      <c r="G740" s="217" t="str">
        <f>VLOOKUP($A740,DRG!$A$8:$Z$771,18,FALSE)</f>
        <v>A</v>
      </c>
      <c r="H740" s="274"/>
      <c r="I740" s="219" t="str">
        <f>VLOOKUP($A740,DRG!$A$8:$Z$771,20,FALSE)</f>
        <v>A</v>
      </c>
      <c r="J740" s="162">
        <f>VLOOKUP($A740,DRG!$A$8:$Z$771,21,FALSE)</f>
        <v>0.47470000000000001</v>
      </c>
      <c r="K740" s="359">
        <f>VLOOKUP($A740,DRG!$A$8:$Z$771,22,FALSE)</f>
        <v>0.58120000000000005</v>
      </c>
      <c r="L740" s="134">
        <f t="shared" si="22"/>
        <v>0.10650000000000004</v>
      </c>
      <c r="M740" s="132">
        <f t="shared" si="23"/>
        <v>0.22435222245628825</v>
      </c>
    </row>
    <row r="741" spans="1:13" x14ac:dyDescent="0.2">
      <c r="A741" s="122" t="s">
        <v>1229</v>
      </c>
      <c r="B741" s="53" t="str">
        <f>VLOOKUP($A741,DRG!$A$8:$Z$771,2,FALSE)</f>
        <v>Reticuloendothelial &amp; Immunity Disorders W/O CC/MCC</v>
      </c>
      <c r="C741" s="158">
        <f>VLOOKUP($A741,DRG!$A$8:$Z$771,9,FALSE)</f>
        <v>14</v>
      </c>
      <c r="D741" s="156">
        <f>VLOOKUP($A741,DRG!$A$8:$Z$771,10,FALSE)</f>
        <v>8722.93</v>
      </c>
      <c r="E741" s="156">
        <f>VLOOKUP($A741,DRG!$A$8:$Z$771,11,FALSE)</f>
        <v>5694.5</v>
      </c>
      <c r="F741" s="160">
        <f>VLOOKUP($A741,DRG!$A$8:$Z$771,12,FALSE)</f>
        <v>2.14</v>
      </c>
      <c r="G741" s="217" t="str">
        <f>VLOOKUP($A741,DRG!$A$8:$Z$771,18,FALSE)</f>
        <v>A</v>
      </c>
      <c r="H741" s="274"/>
      <c r="I741" s="219" t="str">
        <f>VLOOKUP($A741,DRG!$A$8:$Z$771,20,FALSE)</f>
        <v>A</v>
      </c>
      <c r="J741" s="162">
        <f>VLOOKUP($A741,DRG!$A$8:$Z$771,21,FALSE)</f>
        <v>0.49330000000000002</v>
      </c>
      <c r="K741" s="359">
        <f>VLOOKUP($A741,DRG!$A$8:$Z$771,22,FALSE)</f>
        <v>0.57869999999999999</v>
      </c>
      <c r="L741" s="134">
        <f t="shared" si="22"/>
        <v>8.5399999999999976E-2</v>
      </c>
      <c r="M741" s="132">
        <f t="shared" si="23"/>
        <v>0.17311980539225619</v>
      </c>
    </row>
    <row r="742" spans="1:13" x14ac:dyDescent="0.2">
      <c r="A742" s="123" t="s">
        <v>1243</v>
      </c>
      <c r="B742" s="124" t="str">
        <f>VLOOKUP($A742,DRG!$A$8:$Z$771,2,FALSE)</f>
        <v>Acute Leukemia W/O Major O.R. Procedure W/O CC/MCC</v>
      </c>
      <c r="C742" s="159">
        <f>VLOOKUP($A742,DRG!$A$8:$Z$771,9,FALSE)</f>
        <v>10</v>
      </c>
      <c r="D742" s="157">
        <f>VLOOKUP($A742,DRG!$A$8:$Z$771,10,FALSE)</f>
        <v>8673.32</v>
      </c>
      <c r="E742" s="157">
        <f>VLOOKUP($A742,DRG!$A$8:$Z$771,11,FALSE)</f>
        <v>3384.24</v>
      </c>
      <c r="F742" s="161">
        <f>VLOOKUP($A742,DRG!$A$8:$Z$771,12,FALSE)</f>
        <v>3</v>
      </c>
      <c r="G742" s="218" t="str">
        <f>VLOOKUP($A742,DRG!$A$8:$Z$771,18,FALSE)</f>
        <v>A</v>
      </c>
      <c r="H742" s="274"/>
      <c r="I742" s="220" t="str">
        <f>VLOOKUP($A742,DRG!$A$8:$Z$771,20,FALSE)</f>
        <v>A</v>
      </c>
      <c r="J742" s="163">
        <f>VLOOKUP($A742,DRG!$A$8:$Z$771,21,FALSE)</f>
        <v>0.99919999999999998</v>
      </c>
      <c r="K742" s="360">
        <f>VLOOKUP($A742,DRG!$A$8:$Z$771,22,FALSE)</f>
        <v>0.57520000000000004</v>
      </c>
      <c r="L742" s="135">
        <f t="shared" si="22"/>
        <v>-0.42399999999999993</v>
      </c>
      <c r="M742" s="133">
        <f t="shared" si="23"/>
        <v>-0.42433947157726176</v>
      </c>
    </row>
    <row r="743" spans="1:13" x14ac:dyDescent="0.2">
      <c r="A743" s="122" t="s">
        <v>272</v>
      </c>
      <c r="B743" s="53" t="str">
        <f>VLOOKUP($A743,DRG!$A$8:$Z$771,2,FALSE)</f>
        <v>Cirrhosis &amp; Alcoholic Hepatitis W/O CC/MCC</v>
      </c>
      <c r="C743" s="158">
        <f>VLOOKUP($A743,DRG!$A$8:$Z$771,9,FALSE)</f>
        <v>10</v>
      </c>
      <c r="D743" s="156">
        <f>VLOOKUP($A743,DRG!$A$8:$Z$771,10,FALSE)</f>
        <v>8619.1200000000008</v>
      </c>
      <c r="E743" s="156">
        <f>VLOOKUP($A743,DRG!$A$8:$Z$771,11,FALSE)</f>
        <v>4660.78</v>
      </c>
      <c r="F743" s="160">
        <f>VLOOKUP($A743,DRG!$A$8:$Z$771,12,FALSE)</f>
        <v>2.5</v>
      </c>
      <c r="G743" s="217" t="str">
        <f>VLOOKUP($A743,DRG!$A$8:$Z$771,18,FALSE)</f>
        <v>A</v>
      </c>
      <c r="H743" s="274"/>
      <c r="I743" s="219" t="str">
        <f>VLOOKUP($A743,DRG!$A$8:$Z$771,20,FALSE)</f>
        <v>A</v>
      </c>
      <c r="J743" s="162">
        <f>VLOOKUP($A743,DRG!$A$8:$Z$771,21,FALSE)</f>
        <v>0.52129999999999999</v>
      </c>
      <c r="K743" s="359">
        <f>VLOOKUP($A743,DRG!$A$8:$Z$771,22,FALSE)</f>
        <v>0.57189999999999996</v>
      </c>
      <c r="L743" s="134">
        <f t="shared" si="22"/>
        <v>5.0599999999999978E-2</v>
      </c>
      <c r="M743" s="132">
        <f t="shared" si="23"/>
        <v>9.7065029733358871E-2</v>
      </c>
    </row>
    <row r="744" spans="1:13" x14ac:dyDescent="0.2">
      <c r="A744" s="122" t="s">
        <v>1255</v>
      </c>
      <c r="B744" s="53" t="str">
        <f>VLOOKUP($A744,DRG!$A$8:$Z$771,2,FALSE)</f>
        <v>Chemotherapy W/O Acute Leukemia as Secondary Diagnosis W/O CC/MCC</v>
      </c>
      <c r="C744" s="158">
        <f>VLOOKUP($A744,DRG!$A$8:$Z$771,9,FALSE)</f>
        <v>34</v>
      </c>
      <c r="D744" s="156">
        <f>VLOOKUP($A744,DRG!$A$8:$Z$771,10,FALSE)</f>
        <v>8455.4500000000007</v>
      </c>
      <c r="E744" s="156">
        <f>VLOOKUP($A744,DRG!$A$8:$Z$771,11,FALSE)</f>
        <v>3527.62</v>
      </c>
      <c r="F744" s="160">
        <f>VLOOKUP($A744,DRG!$A$8:$Z$771,12,FALSE)</f>
        <v>3.09</v>
      </c>
      <c r="G744" s="217" t="str">
        <f>VLOOKUP($A744,DRG!$A$8:$Z$771,18,FALSE)</f>
        <v>A</v>
      </c>
      <c r="H744" s="274"/>
      <c r="I744" s="219" t="str">
        <f>VLOOKUP($A744,DRG!$A$8:$Z$771,20,FALSE)</f>
        <v>A</v>
      </c>
      <c r="J744" s="162">
        <f>VLOOKUP($A744,DRG!$A$8:$Z$771,21,FALSE)</f>
        <v>0.63449999999999995</v>
      </c>
      <c r="K744" s="359">
        <f>VLOOKUP($A744,DRG!$A$8:$Z$771,22,FALSE)</f>
        <v>0.56100000000000005</v>
      </c>
      <c r="L744" s="134">
        <f t="shared" si="22"/>
        <v>-7.3499999999999899E-2</v>
      </c>
      <c r="M744" s="132">
        <f t="shared" si="23"/>
        <v>-0.11583924349881781</v>
      </c>
    </row>
    <row r="745" spans="1:13" x14ac:dyDescent="0.2">
      <c r="A745" s="122" t="s">
        <v>1001</v>
      </c>
      <c r="B745" s="53" t="str">
        <f>VLOOKUP($A745,DRG!$A$8:$Z$771,2,FALSE)</f>
        <v>Major Skin Disorders W/O MCC</v>
      </c>
      <c r="C745" s="158">
        <f>VLOOKUP($A745,DRG!$A$8:$Z$771,9,FALSE)</f>
        <v>14</v>
      </c>
      <c r="D745" s="156">
        <f>VLOOKUP($A745,DRG!$A$8:$Z$771,10,FALSE)</f>
        <v>13693.79</v>
      </c>
      <c r="E745" s="156">
        <f>VLOOKUP($A745,DRG!$A$8:$Z$771,11,FALSE)</f>
        <v>9368.32</v>
      </c>
      <c r="F745" s="160">
        <f>VLOOKUP($A745,DRG!$A$8:$Z$771,12,FALSE)</f>
        <v>4.1399999999999997</v>
      </c>
      <c r="G745" s="217" t="str">
        <f>VLOOKUP($A745,DRG!$A$8:$Z$771,18,FALSE)</f>
        <v>A</v>
      </c>
      <c r="H745" s="274"/>
      <c r="I745" s="219" t="str">
        <f>VLOOKUP($A745,DRG!$A$8:$Z$771,20,FALSE)</f>
        <v>A</v>
      </c>
      <c r="J745" s="162">
        <f>VLOOKUP($A745,DRG!$A$8:$Z$771,21,FALSE)</f>
        <v>0.85099999999999998</v>
      </c>
      <c r="K745" s="359">
        <f>VLOOKUP($A745,DRG!$A$8:$Z$771,22,FALSE)</f>
        <v>0.55110000000000003</v>
      </c>
      <c r="L745" s="134">
        <f t="shared" si="22"/>
        <v>-0.29989999999999994</v>
      </c>
      <c r="M745" s="132">
        <f t="shared" si="23"/>
        <v>-0.35240893066980017</v>
      </c>
    </row>
    <row r="746" spans="1:13" x14ac:dyDescent="0.2">
      <c r="A746" s="122" t="s">
        <v>1267</v>
      </c>
      <c r="B746" s="53" t="str">
        <f>VLOOKUP($A746,DRG!$A$8:$Z$771,2,FALSE)</f>
        <v>Viral Illness W/O MCC</v>
      </c>
      <c r="C746" s="158">
        <f>VLOOKUP($A746,DRG!$A$8:$Z$771,9,FALSE)</f>
        <v>73</v>
      </c>
      <c r="D746" s="156">
        <f>VLOOKUP($A746,DRG!$A$8:$Z$771,10,FALSE)</f>
        <v>8278.9500000000007</v>
      </c>
      <c r="E746" s="156">
        <f>VLOOKUP($A746,DRG!$A$8:$Z$771,11,FALSE)</f>
        <v>4325.2299999999996</v>
      </c>
      <c r="F746" s="160">
        <f>VLOOKUP($A746,DRG!$A$8:$Z$771,12,FALSE)</f>
        <v>2.08</v>
      </c>
      <c r="G746" s="217" t="str">
        <f>VLOOKUP($A746,DRG!$A$8:$Z$771,18,FALSE)</f>
        <v>A</v>
      </c>
      <c r="H746" s="274"/>
      <c r="I746" s="219" t="str">
        <f>VLOOKUP($A746,DRG!$A$8:$Z$771,20,FALSE)</f>
        <v>A</v>
      </c>
      <c r="J746" s="162">
        <f>VLOOKUP($A746,DRG!$A$8:$Z$771,21,FALSE)</f>
        <v>0.52039999999999997</v>
      </c>
      <c r="K746" s="359">
        <f>VLOOKUP($A746,DRG!$A$8:$Z$771,22,FALSE)</f>
        <v>0.54900000000000004</v>
      </c>
      <c r="L746" s="134">
        <f t="shared" si="22"/>
        <v>2.860000000000007E-2</v>
      </c>
      <c r="M746" s="132">
        <f t="shared" si="23"/>
        <v>5.4957724827056249E-2</v>
      </c>
    </row>
    <row r="747" spans="1:13" x14ac:dyDescent="0.2">
      <c r="A747" s="123" t="s">
        <v>502</v>
      </c>
      <c r="B747" s="124" t="str">
        <f>VLOOKUP($A747,DRG!$A$8:$Z$771,2,FALSE)</f>
        <v>Nontraumatic Stupor &amp; Coma W/O MCC</v>
      </c>
      <c r="C747" s="159">
        <f>VLOOKUP($A747,DRG!$A$8:$Z$771,9,FALSE)</f>
        <v>20</v>
      </c>
      <c r="D747" s="157">
        <f>VLOOKUP($A747,DRG!$A$8:$Z$771,10,FALSE)</f>
        <v>8241.02</v>
      </c>
      <c r="E747" s="157">
        <f>VLOOKUP($A747,DRG!$A$8:$Z$771,11,FALSE)</f>
        <v>3160.36</v>
      </c>
      <c r="F747" s="161">
        <f>VLOOKUP($A747,DRG!$A$8:$Z$771,12,FALSE)</f>
        <v>1.65</v>
      </c>
      <c r="G747" s="218" t="str">
        <f>VLOOKUP($A747,DRG!$A$8:$Z$771,18,FALSE)</f>
        <v>A</v>
      </c>
      <c r="H747" s="274"/>
      <c r="I747" s="220" t="str">
        <f>VLOOKUP($A747,DRG!$A$8:$Z$771,20,FALSE)</f>
        <v>A</v>
      </c>
      <c r="J747" s="163">
        <f>VLOOKUP($A747,DRG!$A$8:$Z$771,21,FALSE)</f>
        <v>0.73240000000000005</v>
      </c>
      <c r="K747" s="360">
        <f>VLOOKUP($A747,DRG!$A$8:$Z$771,22,FALSE)</f>
        <v>0.54669999999999996</v>
      </c>
      <c r="L747" s="135">
        <f t="shared" si="22"/>
        <v>-0.18570000000000009</v>
      </c>
      <c r="M747" s="133">
        <f t="shared" si="23"/>
        <v>-0.25354997269251783</v>
      </c>
    </row>
    <row r="748" spans="1:13" x14ac:dyDescent="0.2">
      <c r="A748" s="237" t="s">
        <v>1276</v>
      </c>
      <c r="B748" s="247" t="str">
        <f>VLOOKUP($A748,DRG!$A$8:$Z$771,2,FALSE)</f>
        <v>Depressive Neuroses</v>
      </c>
      <c r="C748" s="239">
        <f>VLOOKUP($A748,DRG!$A$8:$Z$771,9,FALSE)</f>
        <v>52</v>
      </c>
      <c r="D748" s="238">
        <f>VLOOKUP($A748,DRG!$A$8:$Z$771,10,FALSE)</f>
        <v>8084.24</v>
      </c>
      <c r="E748" s="238">
        <f>VLOOKUP($A748,DRG!$A$8:$Z$771,11,FALSE)</f>
        <v>3166.21</v>
      </c>
      <c r="F748" s="240">
        <f>VLOOKUP($A748,DRG!$A$8:$Z$771,12,FALSE)</f>
        <v>4.42</v>
      </c>
      <c r="G748" s="242" t="str">
        <f>VLOOKUP($A748,DRG!$A$8:$Z$771,18,FALSE)</f>
        <v>A</v>
      </c>
      <c r="H748" s="274"/>
      <c r="I748" s="253" t="str">
        <f>VLOOKUP($A748,DRG!$A$8:$Z$771,20,FALSE)</f>
        <v>A</v>
      </c>
      <c r="J748" s="241">
        <f>VLOOKUP($A748,DRG!$A$8:$Z$771,21,FALSE)</f>
        <v>0.51080000000000003</v>
      </c>
      <c r="K748" s="359">
        <f>VLOOKUP($A748,DRG!$A$8:$Z$771,22,FALSE)</f>
        <v>0.5363</v>
      </c>
      <c r="L748" s="244">
        <f t="shared" si="22"/>
        <v>2.5499999999999967E-2</v>
      </c>
      <c r="M748" s="245">
        <f t="shared" si="23"/>
        <v>4.9921691464369547E-2</v>
      </c>
    </row>
    <row r="749" spans="1:13" x14ac:dyDescent="0.2">
      <c r="A749" s="122" t="s">
        <v>1278</v>
      </c>
      <c r="B749" s="53" t="str">
        <f>VLOOKUP($A749,DRG!$A$8:$Z$771,2,FALSE)</f>
        <v>Disorders of Personality &amp; Impulse Control</v>
      </c>
      <c r="C749" s="158">
        <f>VLOOKUP($A749,DRG!$A$8:$Z$771,9,FALSE)</f>
        <v>10</v>
      </c>
      <c r="D749" s="156">
        <f>VLOOKUP($A749,DRG!$A$8:$Z$771,10,FALSE)</f>
        <v>7921.6</v>
      </c>
      <c r="E749" s="156">
        <f>VLOOKUP($A749,DRG!$A$8:$Z$771,11,FALSE)</f>
        <v>2329.5</v>
      </c>
      <c r="F749" s="160">
        <f>VLOOKUP($A749,DRG!$A$8:$Z$771,12,FALSE)</f>
        <v>4.4000000000000004</v>
      </c>
      <c r="G749" s="217" t="str">
        <f>VLOOKUP($A749,DRG!$A$8:$Z$771,18,FALSE)</f>
        <v>A</v>
      </c>
      <c r="H749" s="274"/>
      <c r="I749" s="219" t="str">
        <f>VLOOKUP($A749,DRG!$A$8:$Z$771,20,FALSE)</f>
        <v>M</v>
      </c>
      <c r="J749" s="162">
        <f>VLOOKUP($A749,DRG!$A$8:$Z$771,21,FALSE)</f>
        <v>2.0306000000000002</v>
      </c>
      <c r="K749" s="359">
        <f>VLOOKUP($A749,DRG!$A$8:$Z$771,22,FALSE)</f>
        <v>0.52549999999999997</v>
      </c>
      <c r="L749" s="134">
        <f t="shared" si="22"/>
        <v>-1.5051000000000001</v>
      </c>
      <c r="M749" s="132">
        <f t="shared" si="23"/>
        <v>-0.74120949473062148</v>
      </c>
    </row>
    <row r="750" spans="1:13" x14ac:dyDescent="0.2">
      <c r="A750" s="122" t="s">
        <v>808</v>
      </c>
      <c r="B750" s="53" t="str">
        <f>VLOOKUP($A750,DRG!$A$8:$Z$771,2,FALSE)</f>
        <v>Other Ear, Nose, Mouth &amp; Throat Diagnoses W/O CC/MCC</v>
      </c>
      <c r="C750" s="158">
        <f>VLOOKUP($A750,DRG!$A$8:$Z$771,9,FALSE)</f>
        <v>23</v>
      </c>
      <c r="D750" s="156">
        <f>VLOOKUP($A750,DRG!$A$8:$Z$771,10,FALSE)</f>
        <v>7805.87</v>
      </c>
      <c r="E750" s="156">
        <f>VLOOKUP($A750,DRG!$A$8:$Z$771,11,FALSE)</f>
        <v>5128.83</v>
      </c>
      <c r="F750" s="160">
        <f>VLOOKUP($A750,DRG!$A$8:$Z$771,12,FALSE)</f>
        <v>2.2599999999999998</v>
      </c>
      <c r="G750" s="217" t="str">
        <f>VLOOKUP($A750,DRG!$A$8:$Z$771,18,FALSE)</f>
        <v>A</v>
      </c>
      <c r="H750" s="274"/>
      <c r="I750" s="219" t="str">
        <f>VLOOKUP($A750,DRG!$A$8:$Z$771,20,FALSE)</f>
        <v>A</v>
      </c>
      <c r="J750" s="162">
        <f>VLOOKUP($A750,DRG!$A$8:$Z$771,21,FALSE)</f>
        <v>0.45419999999999999</v>
      </c>
      <c r="K750" s="359">
        <f>VLOOKUP($A750,DRG!$A$8:$Z$771,22,FALSE)</f>
        <v>0.51770000000000005</v>
      </c>
      <c r="L750" s="134">
        <f t="shared" si="22"/>
        <v>6.3500000000000056E-2</v>
      </c>
      <c r="M750" s="132">
        <f t="shared" si="23"/>
        <v>0.13980625275209171</v>
      </c>
    </row>
    <row r="751" spans="1:13" x14ac:dyDescent="0.2">
      <c r="A751" s="122" t="s">
        <v>902</v>
      </c>
      <c r="B751" s="53" t="str">
        <f>VLOOKUP($A751,DRG!$A$8:$Z$771,2,FALSE)</f>
        <v>Bronchitis &amp; Asthma W/O CC/MCC</v>
      </c>
      <c r="C751" s="158">
        <f>VLOOKUP($A751,DRG!$A$8:$Z$771,9,FALSE)</f>
        <v>294</v>
      </c>
      <c r="D751" s="156">
        <f>VLOOKUP($A751,DRG!$A$8:$Z$771,10,FALSE)</f>
        <v>7726.05</v>
      </c>
      <c r="E751" s="156">
        <f>VLOOKUP($A751,DRG!$A$8:$Z$771,11,FALSE)</f>
        <v>4428.97</v>
      </c>
      <c r="F751" s="160">
        <f>VLOOKUP($A751,DRG!$A$8:$Z$771,12,FALSE)</f>
        <v>2.4900000000000002</v>
      </c>
      <c r="G751" s="217" t="str">
        <f>VLOOKUP($A751,DRG!$A$8:$Z$771,18,FALSE)</f>
        <v>A</v>
      </c>
      <c r="H751" s="274"/>
      <c r="I751" s="219" t="str">
        <f>VLOOKUP($A751,DRG!$A$8:$Z$771,20,FALSE)</f>
        <v>A</v>
      </c>
      <c r="J751" s="162">
        <f>VLOOKUP($A751,DRG!$A$8:$Z$771,21,FALSE)</f>
        <v>0.47110000000000002</v>
      </c>
      <c r="K751" s="359">
        <f>VLOOKUP($A751,DRG!$A$8:$Z$771,22,FALSE)</f>
        <v>0.51239999999999997</v>
      </c>
      <c r="L751" s="134">
        <f t="shared" si="22"/>
        <v>4.1299999999999948E-2</v>
      </c>
      <c r="M751" s="132">
        <f t="shared" si="23"/>
        <v>8.7667161961366896E-2</v>
      </c>
    </row>
    <row r="752" spans="1:13" x14ac:dyDescent="0.2">
      <c r="A752" s="123" t="s">
        <v>1211</v>
      </c>
      <c r="B752" s="124" t="str">
        <f>VLOOKUP($A752,DRG!$A$8:$Z$771,2,FALSE)</f>
        <v>Other Antepartum Diagnoses W/O Medical Complications</v>
      </c>
      <c r="C752" s="159">
        <f>VLOOKUP($A752,DRG!$A$8:$Z$771,9,FALSE)</f>
        <v>35</v>
      </c>
      <c r="D752" s="157">
        <f>VLOOKUP($A752,DRG!$A$8:$Z$771,10,FALSE)</f>
        <v>7616.39</v>
      </c>
      <c r="E752" s="157">
        <f>VLOOKUP($A752,DRG!$A$8:$Z$771,11,FALSE)</f>
        <v>5422.19</v>
      </c>
      <c r="F752" s="161">
        <f>VLOOKUP($A752,DRG!$A$8:$Z$771,12,FALSE)</f>
        <v>2.0299999999999998</v>
      </c>
      <c r="G752" s="218" t="str">
        <f>VLOOKUP($A752,DRG!$A$8:$Z$771,18,FALSE)</f>
        <v>A</v>
      </c>
      <c r="H752" s="274"/>
      <c r="I752" s="220" t="str">
        <f>VLOOKUP($A752,DRG!$A$8:$Z$771,20,FALSE)</f>
        <v>A</v>
      </c>
      <c r="J752" s="163">
        <f>VLOOKUP($A752,DRG!$A$8:$Z$771,21,FALSE)</f>
        <v>0.43159999999999998</v>
      </c>
      <c r="K752" s="360">
        <f>VLOOKUP($A752,DRG!$A$8:$Z$771,22,FALSE)</f>
        <v>0.50519999999999998</v>
      </c>
      <c r="L752" s="135">
        <f t="shared" si="22"/>
        <v>7.3599999999999999E-2</v>
      </c>
      <c r="M752" s="133">
        <f t="shared" si="23"/>
        <v>0.1705282669138091</v>
      </c>
    </row>
    <row r="753" spans="1:13" x14ac:dyDescent="0.2">
      <c r="A753" s="122" t="s">
        <v>1036</v>
      </c>
      <c r="B753" s="53" t="str">
        <f>VLOOKUP($A753,DRG!$A$8:$Z$771,2,FALSE)</f>
        <v>Cardiac Arrest, Unexplained W/O CC/MCC</v>
      </c>
      <c r="C753" s="158">
        <f>VLOOKUP($A753,DRG!$A$8:$Z$771,9,FALSE)</f>
        <v>1</v>
      </c>
      <c r="D753" s="156">
        <f>VLOOKUP($A753,DRG!$A$8:$Z$771,10,FALSE)</f>
        <v>7349.91</v>
      </c>
      <c r="E753" s="156">
        <f>VLOOKUP($A753,DRG!$A$8:$Z$771,11,FALSE)</f>
        <v>0</v>
      </c>
      <c r="F753" s="160">
        <f>VLOOKUP($A753,DRG!$A$8:$Z$771,12,FALSE)</f>
        <v>1.2</v>
      </c>
      <c r="G753" s="217" t="str">
        <f>VLOOKUP($A753,DRG!$A$8:$Z$771,18,FALSE)</f>
        <v>MO</v>
      </c>
      <c r="H753" s="274"/>
      <c r="I753" s="219" t="str">
        <f>VLOOKUP($A753,DRG!$A$8:$Z$771,20,FALSE)</f>
        <v>M</v>
      </c>
      <c r="J753" s="162">
        <f>VLOOKUP($A753,DRG!$A$8:$Z$771,21,FALSE)</f>
        <v>0.65710000000000002</v>
      </c>
      <c r="K753" s="359">
        <f>VLOOKUP($A753,DRG!$A$8:$Z$771,22,FALSE)</f>
        <v>0.50080000000000002</v>
      </c>
      <c r="L753" s="134">
        <f t="shared" si="22"/>
        <v>-0.15629999999999999</v>
      </c>
      <c r="M753" s="132">
        <f t="shared" si="23"/>
        <v>-0.23786333891340739</v>
      </c>
    </row>
    <row r="754" spans="1:13" x14ac:dyDescent="0.2">
      <c r="A754" s="122" t="s">
        <v>1216</v>
      </c>
      <c r="B754" s="53" t="str">
        <f>VLOOKUP($A754,DRG!$A$8:$Z$771,2,FALSE)</f>
        <v>Full Term Neonate W Major Problems</v>
      </c>
      <c r="C754" s="158">
        <f>VLOOKUP($A754,DRG!$A$8:$Z$771,9,FALSE)</f>
        <v>208</v>
      </c>
      <c r="D754" s="156">
        <f>VLOOKUP($A754,DRG!$A$8:$Z$771,10,FALSE)</f>
        <v>7471.28</v>
      </c>
      <c r="E754" s="156">
        <f>VLOOKUP($A754,DRG!$A$8:$Z$771,11,FALSE)</f>
        <v>5572.4</v>
      </c>
      <c r="F754" s="160">
        <f>VLOOKUP($A754,DRG!$A$8:$Z$771,12,FALSE)</f>
        <v>6.84</v>
      </c>
      <c r="G754" s="217" t="str">
        <f>VLOOKUP($A754,DRG!$A$8:$Z$771,18,FALSE)</f>
        <v>A</v>
      </c>
      <c r="H754" s="274"/>
      <c r="I754" s="219" t="str">
        <f>VLOOKUP($A754,DRG!$A$8:$Z$771,20,FALSE)</f>
        <v>A</v>
      </c>
      <c r="J754" s="162">
        <f>VLOOKUP($A754,DRG!$A$8:$Z$771,21,FALSE)</f>
        <v>0.41070000000000001</v>
      </c>
      <c r="K754" s="359">
        <f>VLOOKUP($A754,DRG!$A$8:$Z$771,22,FALSE)</f>
        <v>0.49559999999999998</v>
      </c>
      <c r="L754" s="134">
        <f t="shared" si="22"/>
        <v>8.4899999999999975E-2</v>
      </c>
      <c r="M754" s="132">
        <f t="shared" si="23"/>
        <v>0.2067202337472607</v>
      </c>
    </row>
    <row r="755" spans="1:13" x14ac:dyDescent="0.2">
      <c r="A755" s="122" t="s">
        <v>1279</v>
      </c>
      <c r="B755" s="53" t="str">
        <f>VLOOKUP($A755,DRG!$A$8:$Z$771,2,FALSE)</f>
        <v>Organic Disturbances &amp; Mental Retardation</v>
      </c>
      <c r="C755" s="158">
        <f>VLOOKUP($A755,DRG!$A$8:$Z$771,9,FALSE)</f>
        <v>40</v>
      </c>
      <c r="D755" s="156">
        <f>VLOOKUP($A755,DRG!$A$8:$Z$771,10,FALSE)</f>
        <v>7254.77</v>
      </c>
      <c r="E755" s="156">
        <f>VLOOKUP($A755,DRG!$A$8:$Z$771,11,FALSE)</f>
        <v>4912.25</v>
      </c>
      <c r="F755" s="160">
        <f>VLOOKUP($A755,DRG!$A$8:$Z$771,12,FALSE)</f>
        <v>2.4</v>
      </c>
      <c r="G755" s="217" t="str">
        <f>VLOOKUP($A755,DRG!$A$8:$Z$771,18,FALSE)</f>
        <v>A</v>
      </c>
      <c r="H755" s="274"/>
      <c r="I755" s="219" t="str">
        <f>VLOOKUP($A755,DRG!$A$8:$Z$771,20,FALSE)</f>
        <v>A</v>
      </c>
      <c r="J755" s="162">
        <f>VLOOKUP($A755,DRG!$A$8:$Z$771,21,FALSE)</f>
        <v>0.57389999999999997</v>
      </c>
      <c r="K755" s="359">
        <f>VLOOKUP($A755,DRG!$A$8:$Z$771,22,FALSE)</f>
        <v>0.48139999999999999</v>
      </c>
      <c r="L755" s="134">
        <f t="shared" si="22"/>
        <v>-9.2499999999999971E-2</v>
      </c>
      <c r="M755" s="132">
        <f t="shared" si="23"/>
        <v>-0.16117790555845962</v>
      </c>
    </row>
    <row r="756" spans="1:13" x14ac:dyDescent="0.2">
      <c r="A756" s="122" t="s">
        <v>1203</v>
      </c>
      <c r="B756" s="53" t="str">
        <f>VLOOKUP($A756,DRG!$A$8:$Z$771,2,FALSE)</f>
        <v>Vaginal Delivery W/O Complicating Diagnoses</v>
      </c>
      <c r="C756" s="158">
        <f>VLOOKUP($A756,DRG!$A$8:$Z$771,9,FALSE)</f>
        <v>2597</v>
      </c>
      <c r="D756" s="156">
        <f>VLOOKUP($A756,DRG!$A$8:$Z$771,10,FALSE)</f>
        <v>7190.6</v>
      </c>
      <c r="E756" s="156">
        <f>VLOOKUP($A756,DRG!$A$8:$Z$771,11,FALSE)</f>
        <v>2630.74</v>
      </c>
      <c r="F756" s="160">
        <f>VLOOKUP($A756,DRG!$A$8:$Z$771,12,FALSE)</f>
        <v>2.2799999999999998</v>
      </c>
      <c r="G756" s="217" t="str">
        <f>VLOOKUP($A756,DRG!$A$8:$Z$771,18,FALSE)</f>
        <v>A</v>
      </c>
      <c r="H756" s="274"/>
      <c r="I756" s="219" t="str">
        <f>VLOOKUP($A756,DRG!$A$8:$Z$771,20,FALSE)</f>
        <v>A</v>
      </c>
      <c r="J756" s="162">
        <f>VLOOKUP($A756,DRG!$A$8:$Z$771,21,FALSE)</f>
        <v>0.4622</v>
      </c>
      <c r="K756" s="359">
        <f>VLOOKUP($A756,DRG!$A$8:$Z$771,22,FALSE)</f>
        <v>0.47699999999999998</v>
      </c>
      <c r="L756" s="134">
        <f t="shared" si="22"/>
        <v>1.479999999999998E-2</v>
      </c>
      <c r="M756" s="132">
        <f t="shared" si="23"/>
        <v>3.2020770229337907E-2</v>
      </c>
    </row>
    <row r="757" spans="1:13" x14ac:dyDescent="0.2">
      <c r="A757" s="123" t="s">
        <v>740</v>
      </c>
      <c r="B757" s="124" t="str">
        <f>VLOOKUP($A757,DRG!$A$8:$Z$771,2,FALSE)</f>
        <v>Acute Major Eye Infections W/O CC/MCC</v>
      </c>
      <c r="C757" s="159">
        <f>VLOOKUP($A757,DRG!$A$8:$Z$771,9,FALSE)</f>
        <v>6</v>
      </c>
      <c r="D757" s="157">
        <f>VLOOKUP($A757,DRG!$A$8:$Z$771,10,FALSE)</f>
        <v>6361.54</v>
      </c>
      <c r="E757" s="157">
        <f>VLOOKUP($A757,DRG!$A$8:$Z$771,11,FALSE)</f>
        <v>3412.05</v>
      </c>
      <c r="F757" s="161">
        <f>VLOOKUP($A757,DRG!$A$8:$Z$771,12,FALSE)</f>
        <v>3.6</v>
      </c>
      <c r="G757" s="218" t="str">
        <f>VLOOKUP($A757,DRG!$A$8:$Z$771,18,FALSE)</f>
        <v>MP</v>
      </c>
      <c r="H757" s="274"/>
      <c r="I757" s="220" t="str">
        <f>VLOOKUP($A757,DRG!$A$8:$Z$771,20,FALSE)</f>
        <v>A</v>
      </c>
      <c r="J757" s="163">
        <f>VLOOKUP($A757,DRG!$A$8:$Z$771,21,FALSE)</f>
        <v>0.46899999999999997</v>
      </c>
      <c r="K757" s="360">
        <f>VLOOKUP($A757,DRG!$A$8:$Z$771,22,FALSE)</f>
        <v>0.4768</v>
      </c>
      <c r="L757" s="135">
        <f t="shared" si="22"/>
        <v>7.8000000000000291E-3</v>
      </c>
      <c r="M757" s="133">
        <f t="shared" si="23"/>
        <v>1.6631130063965948E-2</v>
      </c>
    </row>
    <row r="758" spans="1:13" x14ac:dyDescent="0.2">
      <c r="A758" s="122" t="s">
        <v>999</v>
      </c>
      <c r="B758" s="53" t="str">
        <f>VLOOKUP($A758,DRG!$A$8:$Z$771,2,FALSE)</f>
        <v>Skin Ulcers W/O CC/MCC</v>
      </c>
      <c r="C758" s="158">
        <f>VLOOKUP($A758,DRG!$A$8:$Z$771,9,FALSE)</f>
        <v>5</v>
      </c>
      <c r="D758" s="156">
        <f>VLOOKUP($A758,DRG!$A$8:$Z$771,10,FALSE)</f>
        <v>9059.83</v>
      </c>
      <c r="E758" s="156">
        <f>VLOOKUP($A758,DRG!$A$8:$Z$771,11,FALSE)</f>
        <v>2212.96</v>
      </c>
      <c r="F758" s="160">
        <f>VLOOKUP($A758,DRG!$A$8:$Z$771,12,FALSE)</f>
        <v>3.7</v>
      </c>
      <c r="G758" s="217" t="str">
        <f>VLOOKUP($A758,DRG!$A$8:$Z$771,18,FALSE)</f>
        <v>MT</v>
      </c>
      <c r="H758" s="274"/>
      <c r="I758" s="219" t="str">
        <f>VLOOKUP($A758,DRG!$A$8:$Z$771,20,FALSE)</f>
        <v>MT</v>
      </c>
      <c r="J758" s="162">
        <f>VLOOKUP($A758,DRG!$A$8:$Z$771,21,FALSE)</f>
        <v>0.51670000000000005</v>
      </c>
      <c r="K758" s="359">
        <f>VLOOKUP($A758,DRG!$A$8:$Z$771,22,FALSE)</f>
        <v>0.4738</v>
      </c>
      <c r="L758" s="134">
        <f t="shared" si="22"/>
        <v>-4.2900000000000049E-2</v>
      </c>
      <c r="M758" s="132">
        <f t="shared" si="23"/>
        <v>-8.3026901490226526E-2</v>
      </c>
    </row>
    <row r="759" spans="1:13" x14ac:dyDescent="0.2">
      <c r="A759" s="122" t="s">
        <v>1208</v>
      </c>
      <c r="B759" s="53" t="str">
        <f>VLOOKUP($A759,DRG!$A$8:$Z$771,2,FALSE)</f>
        <v>Abortion W/O D&amp;C</v>
      </c>
      <c r="C759" s="158">
        <f>VLOOKUP($A759,DRG!$A$8:$Z$771,9,FALSE)</f>
        <v>27</v>
      </c>
      <c r="D759" s="156">
        <f>VLOOKUP($A759,DRG!$A$8:$Z$771,10,FALSE)</f>
        <v>6813.22</v>
      </c>
      <c r="E759" s="156">
        <f>VLOOKUP($A759,DRG!$A$8:$Z$771,11,FALSE)</f>
        <v>2732.46</v>
      </c>
      <c r="F759" s="160">
        <f>VLOOKUP($A759,DRG!$A$8:$Z$771,12,FALSE)</f>
        <v>1.37</v>
      </c>
      <c r="G759" s="217" t="str">
        <f>VLOOKUP($A759,DRG!$A$8:$Z$771,18,FALSE)</f>
        <v>A</v>
      </c>
      <c r="H759" s="274"/>
      <c r="I759" s="219" t="str">
        <f>VLOOKUP($A759,DRG!$A$8:$Z$771,20,FALSE)</f>
        <v>A</v>
      </c>
      <c r="J759" s="162">
        <f>VLOOKUP($A759,DRG!$A$8:$Z$771,21,FALSE)</f>
        <v>0.4884</v>
      </c>
      <c r="K759" s="359">
        <f>VLOOKUP($A759,DRG!$A$8:$Z$771,22,FALSE)</f>
        <v>0.45190000000000002</v>
      </c>
      <c r="L759" s="134">
        <f t="shared" si="22"/>
        <v>-3.6499999999999977E-2</v>
      </c>
      <c r="M759" s="132">
        <f t="shared" si="23"/>
        <v>-7.4733824733824686E-2</v>
      </c>
    </row>
    <row r="760" spans="1:13" x14ac:dyDescent="0.2">
      <c r="A760" s="122" t="s">
        <v>772</v>
      </c>
      <c r="B760" s="53" t="str">
        <f>VLOOKUP($A760,DRG!$A$8:$Z$771,2,FALSE)</f>
        <v>Mouth Procedures W/O CC/MCC</v>
      </c>
      <c r="C760" s="158">
        <f>VLOOKUP($A760,DRG!$A$8:$Z$771,9,FALSE)</f>
        <v>11</v>
      </c>
      <c r="D760" s="156">
        <f>VLOOKUP($A760,DRG!$A$8:$Z$771,10,FALSE)</f>
        <v>14720.87</v>
      </c>
      <c r="E760" s="156">
        <f>VLOOKUP($A760,DRG!$A$8:$Z$771,11,FALSE)</f>
        <v>4206.07</v>
      </c>
      <c r="F760" s="160">
        <f>VLOOKUP($A760,DRG!$A$8:$Z$771,12,FALSE)</f>
        <v>3.45</v>
      </c>
      <c r="G760" s="217" t="str">
        <f>VLOOKUP($A760,DRG!$A$8:$Z$771,18,FALSE)</f>
        <v>AP</v>
      </c>
      <c r="H760" s="274"/>
      <c r="I760" s="219" t="str">
        <f>VLOOKUP($A760,DRG!$A$8:$Z$771,20,FALSE)</f>
        <v>AP</v>
      </c>
      <c r="J760" s="162">
        <f>VLOOKUP($A760,DRG!$A$8:$Z$771,21,FALSE)</f>
        <v>0.47339999999999999</v>
      </c>
      <c r="K760" s="359">
        <f>VLOOKUP($A760,DRG!$A$8:$Z$771,22,FALSE)</f>
        <v>0.40820000000000001</v>
      </c>
      <c r="L760" s="134">
        <f t="shared" si="22"/>
        <v>-6.519999999999998E-2</v>
      </c>
      <c r="M760" s="132">
        <f t="shared" si="23"/>
        <v>-0.13772708069286013</v>
      </c>
    </row>
    <row r="761" spans="1:13" x14ac:dyDescent="0.2">
      <c r="A761" s="122" t="s">
        <v>1215</v>
      </c>
      <c r="B761" s="53" t="str">
        <f>VLOOKUP($A761,DRG!$A$8:$Z$771,2,FALSE)</f>
        <v>Prematurity W/O Major Problems</v>
      </c>
      <c r="C761" s="158">
        <f>VLOOKUP($A761,DRG!$A$8:$Z$771,9,FALSE)</f>
        <v>138</v>
      </c>
      <c r="D761" s="156">
        <f>VLOOKUP($A761,DRG!$A$8:$Z$771,10,FALSE)</f>
        <v>5052.07</v>
      </c>
      <c r="E761" s="156">
        <f>VLOOKUP($A761,DRG!$A$8:$Z$771,11,FALSE)</f>
        <v>4800.71</v>
      </c>
      <c r="F761" s="160">
        <f>VLOOKUP($A761,DRG!$A$8:$Z$771,12,FALSE)</f>
        <v>4.0199999999999996</v>
      </c>
      <c r="G761" s="217" t="str">
        <f>VLOOKUP($A761,DRG!$A$8:$Z$771,18,FALSE)</f>
        <v>A</v>
      </c>
      <c r="H761" s="274"/>
      <c r="I761" s="219" t="str">
        <f>VLOOKUP($A761,DRG!$A$8:$Z$771,20,FALSE)</f>
        <v>A</v>
      </c>
      <c r="J761" s="162">
        <f>VLOOKUP($A761,DRG!$A$8:$Z$771,21,FALSE)</f>
        <v>0.26879999999999998</v>
      </c>
      <c r="K761" s="359">
        <f>VLOOKUP($A761,DRG!$A$8:$Z$771,22,FALSE)</f>
        <v>0.3352</v>
      </c>
      <c r="L761" s="134">
        <f t="shared" si="22"/>
        <v>6.6400000000000015E-2</v>
      </c>
      <c r="M761" s="132">
        <f t="shared" si="23"/>
        <v>0.24702380952380959</v>
      </c>
    </row>
    <row r="762" spans="1:13" x14ac:dyDescent="0.2">
      <c r="A762" s="123" t="s">
        <v>1326</v>
      </c>
      <c r="B762" s="124" t="str">
        <f>VLOOKUP($A762,DRG!$A$8:$Z$771,2,FALSE)</f>
        <v>Other Factors Influencing Health Status</v>
      </c>
      <c r="C762" s="159">
        <f>VLOOKUP($A762,DRG!$A$8:$Z$771,9,FALSE)</f>
        <v>23</v>
      </c>
      <c r="D762" s="157">
        <f>VLOOKUP($A762,DRG!$A$8:$Z$771,10,FALSE)</f>
        <v>4982</v>
      </c>
      <c r="E762" s="157">
        <f>VLOOKUP($A762,DRG!$A$8:$Z$771,11,FALSE)</f>
        <v>2109.48</v>
      </c>
      <c r="F762" s="161">
        <f>VLOOKUP($A762,DRG!$A$8:$Z$771,12,FALSE)</f>
        <v>2</v>
      </c>
      <c r="G762" s="218" t="str">
        <f>VLOOKUP($A762,DRG!$A$8:$Z$771,18,FALSE)</f>
        <v>A</v>
      </c>
      <c r="H762" s="274"/>
      <c r="I762" s="220" t="str">
        <f>VLOOKUP($A762,DRG!$A$8:$Z$771,20,FALSE)</f>
        <v>A</v>
      </c>
      <c r="J762" s="163">
        <f>VLOOKUP($A762,DRG!$A$8:$Z$771,21,FALSE)</f>
        <v>0.38600000000000001</v>
      </c>
      <c r="K762" s="360">
        <f>VLOOKUP($A762,DRG!$A$8:$Z$771,22,FALSE)</f>
        <v>0.33029999999999998</v>
      </c>
      <c r="L762" s="135">
        <f t="shared" si="22"/>
        <v>-5.5700000000000027E-2</v>
      </c>
      <c r="M762" s="133">
        <f t="shared" si="23"/>
        <v>-0.14430051813471509</v>
      </c>
    </row>
    <row r="763" spans="1:13" x14ac:dyDescent="0.2">
      <c r="A763" s="122" t="s">
        <v>1209</v>
      </c>
      <c r="B763" s="53" t="str">
        <f>VLOOKUP($A763,DRG!$A$8:$Z$771,2,FALSE)</f>
        <v>False Labor</v>
      </c>
      <c r="C763" s="158">
        <f>VLOOKUP($A763,DRG!$A$8:$Z$771,9,FALSE)</f>
        <v>5</v>
      </c>
      <c r="D763" s="156">
        <f>VLOOKUP($A763,DRG!$A$8:$Z$771,10,FALSE)</f>
        <v>5142.6499999999996</v>
      </c>
      <c r="E763" s="156">
        <f>VLOOKUP($A763,DRG!$A$8:$Z$771,11,FALSE)</f>
        <v>3704.6</v>
      </c>
      <c r="F763" s="160">
        <f>VLOOKUP($A763,DRG!$A$8:$Z$771,12,FALSE)</f>
        <v>1.1000000000000001</v>
      </c>
      <c r="G763" s="217" t="str">
        <f>VLOOKUP($A763,DRG!$A$8:$Z$771,18,FALSE)</f>
        <v>M</v>
      </c>
      <c r="H763" s="274"/>
      <c r="I763" s="219" t="str">
        <f>VLOOKUP($A763,DRG!$A$8:$Z$771,20,FALSE)</f>
        <v>M</v>
      </c>
      <c r="J763" s="162">
        <f>VLOOKUP($A763,DRG!$A$8:$Z$771,21,FALSE)</f>
        <v>0.44769999999999999</v>
      </c>
      <c r="K763" s="359">
        <f>VLOOKUP($A763,DRG!$A$8:$Z$771,22,FALSE)</f>
        <v>0.32719999999999999</v>
      </c>
      <c r="L763" s="134">
        <f t="shared" si="22"/>
        <v>-0.1205</v>
      </c>
      <c r="M763" s="132">
        <f t="shared" si="23"/>
        <v>-0.26915345097163279</v>
      </c>
    </row>
    <row r="764" spans="1:13" x14ac:dyDescent="0.2">
      <c r="A764" s="122" t="s">
        <v>1357</v>
      </c>
      <c r="B764" s="53" t="str">
        <f>VLOOKUP($A764,DRG!$A$8:$Z$771,2,FALSE)</f>
        <v>Level III: Neonate W Other Significant Problems</v>
      </c>
      <c r="C764" s="158">
        <f>VLOOKUP($A764,DRG!$A$8:$Z$771,9,FALSE)</f>
        <v>402</v>
      </c>
      <c r="D764" s="156">
        <f>VLOOKUP($A764,DRG!$A$8:$Z$771,10,FALSE)</f>
        <v>4195.91</v>
      </c>
      <c r="E764" s="156">
        <f>VLOOKUP($A764,DRG!$A$8:$Z$771,11,FALSE)</f>
        <v>3273.05</v>
      </c>
      <c r="F764" s="160">
        <f>VLOOKUP($A764,DRG!$A$8:$Z$771,12,FALSE)</f>
        <v>2.5</v>
      </c>
      <c r="G764" s="217" t="str">
        <f>VLOOKUP($A764,DRG!$A$8:$Z$771,18,FALSE)</f>
        <v>A</v>
      </c>
      <c r="H764" s="274"/>
      <c r="I764" s="219" t="str">
        <f>VLOOKUP($A764,DRG!$A$8:$Z$771,20,FALSE)</f>
        <v>A</v>
      </c>
      <c r="J764" s="162">
        <f>VLOOKUP($A764,DRG!$A$8:$Z$771,21,FALSE)</f>
        <v>0.26960000000000001</v>
      </c>
      <c r="K764" s="359">
        <f>VLOOKUP($A764,DRG!$A$8:$Z$771,22,FALSE)</f>
        <v>0.27829999999999999</v>
      </c>
      <c r="L764" s="134">
        <f t="shared" si="22"/>
        <v>8.6999999999999855E-3</v>
      </c>
      <c r="M764" s="132">
        <f t="shared" si="23"/>
        <v>3.2270029673590453E-2</v>
      </c>
    </row>
    <row r="765" spans="1:13" x14ac:dyDescent="0.2">
      <c r="A765" s="122" t="s">
        <v>1217</v>
      </c>
      <c r="B765" s="53" t="str">
        <f>VLOOKUP($A765,DRG!$A$8:$Z$771,2,FALSE)</f>
        <v>Neonate W Other Significant Problems</v>
      </c>
      <c r="C765" s="158">
        <f>VLOOKUP($A765,DRG!$A$8:$Z$771,9,FALSE)</f>
        <v>469</v>
      </c>
      <c r="D765" s="156">
        <f>VLOOKUP($A765,DRG!$A$8:$Z$771,10,FALSE)</f>
        <v>3436.5</v>
      </c>
      <c r="E765" s="156">
        <f>VLOOKUP($A765,DRG!$A$8:$Z$771,11,FALSE)</f>
        <v>1975.15</v>
      </c>
      <c r="F765" s="160">
        <f>VLOOKUP($A765,DRG!$A$8:$Z$771,12,FALSE)</f>
        <v>2.54</v>
      </c>
      <c r="G765" s="217" t="str">
        <f>VLOOKUP($A765,DRG!$A$8:$Z$771,18,FALSE)</f>
        <v>A</v>
      </c>
      <c r="H765" s="274"/>
      <c r="I765" s="219" t="str">
        <f>VLOOKUP($A765,DRG!$A$8:$Z$771,20,FALSE)</f>
        <v>A</v>
      </c>
      <c r="J765" s="162">
        <f>VLOOKUP($A765,DRG!$A$8:$Z$771,21,FALSE)</f>
        <v>0.19739999999999999</v>
      </c>
      <c r="K765" s="359">
        <f>VLOOKUP($A765,DRG!$A$8:$Z$771,22,FALSE)</f>
        <v>0.22800000000000001</v>
      </c>
      <c r="L765" s="134">
        <f t="shared" si="22"/>
        <v>3.0600000000000016E-2</v>
      </c>
      <c r="M765" s="132">
        <f t="shared" si="23"/>
        <v>0.15501519756838913</v>
      </c>
    </row>
    <row r="766" spans="1:13" x14ac:dyDescent="0.2">
      <c r="A766" s="122" t="s">
        <v>1212</v>
      </c>
      <c r="B766" s="53" t="str">
        <f>VLOOKUP($A766,DRG!$A$8:$Z$771,2,FALSE)</f>
        <v>Neonates, Died or Transferred to Another Acute Care Facility</v>
      </c>
      <c r="C766" s="158">
        <f>VLOOKUP($A766,DRG!$A$8:$Z$771,9,FALSE)</f>
        <v>126</v>
      </c>
      <c r="D766" s="156">
        <f>VLOOKUP($A766,DRG!$A$8:$Z$771,10,FALSE)</f>
        <v>2602.88</v>
      </c>
      <c r="E766" s="156">
        <f>VLOOKUP($A766,DRG!$A$8:$Z$771,11,FALSE)</f>
        <v>1984.23</v>
      </c>
      <c r="F766" s="160">
        <f>VLOOKUP($A766,DRG!$A$8:$Z$771,12,FALSE)</f>
        <v>1.37</v>
      </c>
      <c r="G766" s="217" t="str">
        <f>VLOOKUP($A766,DRG!$A$8:$Z$771,18,FALSE)</f>
        <v>A</v>
      </c>
      <c r="H766" s="274"/>
      <c r="I766" s="219" t="str">
        <f>VLOOKUP($A766,DRG!$A$8:$Z$771,20,FALSE)</f>
        <v>A</v>
      </c>
      <c r="J766" s="162">
        <f>VLOOKUP($A766,DRG!$A$8:$Z$771,21,FALSE)</f>
        <v>0.17879999999999999</v>
      </c>
      <c r="K766" s="359">
        <f>VLOOKUP($A766,DRG!$A$8:$Z$771,22,FALSE)</f>
        <v>0.17280000000000001</v>
      </c>
      <c r="L766" s="134">
        <f t="shared" si="22"/>
        <v>-5.9999999999999776E-3</v>
      </c>
      <c r="M766" s="132">
        <f t="shared" si="23"/>
        <v>-3.3557046979865647E-2</v>
      </c>
    </row>
    <row r="767" spans="1:13" x14ac:dyDescent="0.2">
      <c r="A767" s="123" t="s">
        <v>1218</v>
      </c>
      <c r="B767" s="124" t="str">
        <f>VLOOKUP($A767,DRG!$A$8:$Z$771,2,FALSE)</f>
        <v>Normal Newborn</v>
      </c>
      <c r="C767" s="159">
        <f>VLOOKUP($A767,DRG!$A$8:$Z$771,9,FALSE)</f>
        <v>3333</v>
      </c>
      <c r="D767" s="157">
        <f>VLOOKUP($A767,DRG!$A$8:$Z$771,10,FALSE)</f>
        <v>2595.11</v>
      </c>
      <c r="E767" s="157">
        <f>VLOOKUP($A767,DRG!$A$8:$Z$771,11,FALSE)</f>
        <v>1050.17</v>
      </c>
      <c r="F767" s="161">
        <f>VLOOKUP($A767,DRG!$A$8:$Z$771,12,FALSE)</f>
        <v>2.08</v>
      </c>
      <c r="G767" s="218" t="str">
        <f>VLOOKUP($A767,DRG!$A$8:$Z$771,18,FALSE)</f>
        <v>A</v>
      </c>
      <c r="H767" s="274"/>
      <c r="I767" s="220" t="str">
        <f>VLOOKUP($A767,DRG!$A$8:$Z$771,20,FALSE)</f>
        <v>A</v>
      </c>
      <c r="J767" s="163">
        <f>VLOOKUP($A767,DRG!$A$8:$Z$771,21,FALSE)</f>
        <v>0.16619999999999999</v>
      </c>
      <c r="K767" s="360">
        <f>VLOOKUP($A767,DRG!$A$8:$Z$771,22,FALSE)</f>
        <v>0.17199999999999999</v>
      </c>
      <c r="L767" s="135">
        <f t="shared" si="22"/>
        <v>5.7999999999999996E-3</v>
      </c>
      <c r="M767" s="133">
        <f t="shared" si="23"/>
        <v>3.4897713598074608E-2</v>
      </c>
    </row>
    <row r="768" spans="1:13" x14ac:dyDescent="0.2">
      <c r="C768" s="20">
        <f>SUM(C8:C767)</f>
        <v>68613</v>
      </c>
    </row>
  </sheetData>
  <sortState ref="A8:O771">
    <sortCondition descending="1" ref="K8:K771"/>
    <sortCondition ref="A8:A771"/>
  </sortState>
  <pageMargins left="0.5" right="0.5" top="0.6" bottom="0.8" header="0.35" footer="0.35"/>
  <pageSetup scale="62" fitToHeight="15" orientation="portrait" r:id="rId1"/>
  <headerFooter scaleWithDoc="0" alignWithMargins="0">
    <oddHeader>&amp;R&amp;"Perpetua,Regular"page &amp;P of &amp;N</oddHeader>
    <oddFooter>&amp;LMyers and Stauffer LC&amp;C&amp;F [&amp;A]&amp;R&amp;D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3"/>
  <sheetViews>
    <sheetView workbookViewId="0">
      <selection activeCell="I711" sqref="I711"/>
    </sheetView>
  </sheetViews>
  <sheetFormatPr defaultRowHeight="12.75" x14ac:dyDescent="0.2"/>
  <cols>
    <col min="1" max="1" width="8.28515625" customWidth="1"/>
    <col min="2" max="2" width="67.5703125" bestFit="1" customWidth="1"/>
    <col min="3" max="3" width="6" bestFit="1" customWidth="1"/>
    <col min="4" max="4" width="17" bestFit="1" customWidth="1"/>
    <col min="5" max="5" width="6.85546875" bestFit="1" customWidth="1"/>
    <col min="6" max="6" width="10.28515625" bestFit="1" customWidth="1"/>
  </cols>
  <sheetData>
    <row r="1" spans="1:6" x14ac:dyDescent="0.2">
      <c r="A1" t="s">
        <v>2329</v>
      </c>
    </row>
    <row r="2" spans="1:6" x14ac:dyDescent="0.2">
      <c r="A2" t="s">
        <v>524</v>
      </c>
    </row>
    <row r="3" spans="1:6" x14ac:dyDescent="0.2">
      <c r="A3" t="s">
        <v>678</v>
      </c>
    </row>
    <row r="4" spans="1:6" x14ac:dyDescent="0.2">
      <c r="A4" t="s">
        <v>703</v>
      </c>
    </row>
    <row r="5" spans="1:6" x14ac:dyDescent="0.2">
      <c r="A5" t="s">
        <v>2331</v>
      </c>
    </row>
    <row r="7" spans="1:6" x14ac:dyDescent="0.2">
      <c r="A7" t="s">
        <v>146</v>
      </c>
      <c r="B7" t="s">
        <v>156</v>
      </c>
      <c r="C7" t="s">
        <v>150</v>
      </c>
      <c r="D7" t="s">
        <v>77</v>
      </c>
      <c r="E7" t="s">
        <v>2304</v>
      </c>
      <c r="F7" s="193" t="s">
        <v>2362</v>
      </c>
    </row>
    <row r="8" spans="1:6" x14ac:dyDescent="0.2">
      <c r="A8" s="203"/>
      <c r="B8" s="204"/>
      <c r="C8" s="203"/>
      <c r="D8" s="203"/>
      <c r="E8" s="204"/>
      <c r="F8" s="204"/>
    </row>
    <row r="9" spans="1:6" x14ac:dyDescent="0.2">
      <c r="A9" t="s">
        <v>405</v>
      </c>
      <c r="B9" t="s">
        <v>1547</v>
      </c>
      <c r="C9" s="275">
        <v>28.2</v>
      </c>
      <c r="D9" s="195">
        <v>25.391999999999999</v>
      </c>
      <c r="E9" s="23" t="s">
        <v>634</v>
      </c>
      <c r="F9" s="255">
        <v>0</v>
      </c>
    </row>
    <row r="10" spans="1:6" x14ac:dyDescent="0.2">
      <c r="A10" t="s">
        <v>408</v>
      </c>
      <c r="B10" t="s">
        <v>1548</v>
      </c>
      <c r="C10" s="276">
        <v>15.8</v>
      </c>
      <c r="D10" s="195">
        <v>15.682</v>
      </c>
      <c r="E10" s="212" t="s">
        <v>634</v>
      </c>
      <c r="F10" s="255">
        <v>0</v>
      </c>
    </row>
    <row r="11" spans="1:6" x14ac:dyDescent="0.2">
      <c r="A11" t="s">
        <v>411</v>
      </c>
      <c r="B11" t="s">
        <v>1549</v>
      </c>
      <c r="C11" s="276">
        <v>31.6</v>
      </c>
      <c r="D11" s="195">
        <v>14.502800000000001</v>
      </c>
      <c r="E11" s="212" t="s">
        <v>407</v>
      </c>
      <c r="F11" s="255">
        <v>128</v>
      </c>
    </row>
    <row r="12" spans="1:6" x14ac:dyDescent="0.2">
      <c r="A12" t="s">
        <v>413</v>
      </c>
      <c r="B12" t="s">
        <v>1550</v>
      </c>
      <c r="C12" s="276">
        <v>24.29</v>
      </c>
      <c r="D12" s="195">
        <v>9.0330999999999992</v>
      </c>
      <c r="E12" s="212" t="s">
        <v>407</v>
      </c>
      <c r="F12" s="255">
        <v>106</v>
      </c>
    </row>
    <row r="13" spans="1:6" x14ac:dyDescent="0.2">
      <c r="A13" t="s">
        <v>415</v>
      </c>
      <c r="B13" t="s">
        <v>1551</v>
      </c>
      <c r="C13" s="276">
        <v>15.1</v>
      </c>
      <c r="D13" s="195">
        <v>10.497299999999999</v>
      </c>
      <c r="E13" s="212" t="s">
        <v>634</v>
      </c>
      <c r="F13" s="255">
        <v>0</v>
      </c>
    </row>
    <row r="14" spans="1:6" x14ac:dyDescent="0.2">
      <c r="A14" t="s">
        <v>417</v>
      </c>
      <c r="B14" t="s">
        <v>1552</v>
      </c>
      <c r="C14" s="276">
        <v>7.9</v>
      </c>
      <c r="D14" s="195">
        <v>4.7461000000000002</v>
      </c>
      <c r="E14" s="212" t="s">
        <v>634</v>
      </c>
      <c r="F14" s="255">
        <v>0</v>
      </c>
    </row>
    <row r="15" spans="1:6" x14ac:dyDescent="0.2">
      <c r="A15" t="s">
        <v>419</v>
      </c>
      <c r="B15" t="s">
        <v>1527</v>
      </c>
      <c r="C15" s="276">
        <v>15.8</v>
      </c>
      <c r="D15" s="195">
        <v>9.2986000000000004</v>
      </c>
      <c r="E15" s="212" t="s">
        <v>634</v>
      </c>
      <c r="F15" s="255">
        <v>0</v>
      </c>
    </row>
    <row r="16" spans="1:6" x14ac:dyDescent="0.2">
      <c r="A16" t="s">
        <v>421</v>
      </c>
      <c r="B16" t="s">
        <v>1553</v>
      </c>
      <c r="C16" s="276">
        <v>9.8000000000000007</v>
      </c>
      <c r="D16" s="195">
        <v>5.3301999999999996</v>
      </c>
      <c r="E16" s="212" t="s">
        <v>634</v>
      </c>
      <c r="F16" s="255">
        <v>0</v>
      </c>
    </row>
    <row r="17" spans="1:6" x14ac:dyDescent="0.2">
      <c r="A17" t="s">
        <v>425</v>
      </c>
      <c r="B17" t="s">
        <v>138</v>
      </c>
      <c r="C17" s="276">
        <v>7.9</v>
      </c>
      <c r="D17" s="195">
        <v>4.0849000000000002</v>
      </c>
      <c r="E17" s="212" t="s">
        <v>634</v>
      </c>
      <c r="F17" s="255">
        <v>0</v>
      </c>
    </row>
    <row r="18" spans="1:6" x14ac:dyDescent="0.2">
      <c r="A18" t="s">
        <v>427</v>
      </c>
      <c r="B18" t="s">
        <v>1554</v>
      </c>
      <c r="C18" s="276">
        <v>8.41</v>
      </c>
      <c r="D18" s="195">
        <v>5.6761999999999997</v>
      </c>
      <c r="E18" s="212" t="s">
        <v>304</v>
      </c>
      <c r="F18" s="255">
        <v>23</v>
      </c>
    </row>
    <row r="19" spans="1:6" x14ac:dyDescent="0.2">
      <c r="A19" t="s">
        <v>430</v>
      </c>
      <c r="B19" t="s">
        <v>1555</v>
      </c>
      <c r="C19" s="276">
        <v>8.08</v>
      </c>
      <c r="D19" s="195">
        <v>3.2557</v>
      </c>
      <c r="E19" s="212" t="s">
        <v>304</v>
      </c>
      <c r="F19" s="255">
        <v>19</v>
      </c>
    </row>
    <row r="20" spans="1:6" x14ac:dyDescent="0.2">
      <c r="A20" t="s">
        <v>432</v>
      </c>
      <c r="B20" t="s">
        <v>1556</v>
      </c>
      <c r="C20" s="276">
        <v>6.14</v>
      </c>
      <c r="D20" s="195">
        <v>2.2397</v>
      </c>
      <c r="E20" s="212" t="s">
        <v>304</v>
      </c>
      <c r="F20" s="255">
        <v>10</v>
      </c>
    </row>
    <row r="21" spans="1:6" x14ac:dyDescent="0.2">
      <c r="A21" t="s">
        <v>434</v>
      </c>
      <c r="B21" t="s">
        <v>1557</v>
      </c>
      <c r="C21" s="276">
        <v>19.7</v>
      </c>
      <c r="D21" s="195">
        <v>7.3581000000000003</v>
      </c>
      <c r="E21" s="212" t="s">
        <v>634</v>
      </c>
      <c r="F21" s="255">
        <v>0</v>
      </c>
    </row>
    <row r="22" spans="1:6" x14ac:dyDescent="0.2">
      <c r="A22" t="s">
        <v>438</v>
      </c>
      <c r="B22" t="s">
        <v>2276</v>
      </c>
      <c r="C22" s="276">
        <v>17.5</v>
      </c>
      <c r="D22" s="195">
        <v>6.0664999999999996</v>
      </c>
      <c r="E22" s="212" t="s">
        <v>634</v>
      </c>
      <c r="F22" s="255">
        <v>0</v>
      </c>
    </row>
    <row r="23" spans="1:6" x14ac:dyDescent="0.2">
      <c r="A23" t="s">
        <v>567</v>
      </c>
      <c r="B23" t="s">
        <v>2277</v>
      </c>
      <c r="C23" s="276">
        <v>8.8000000000000007</v>
      </c>
      <c r="D23" s="195">
        <v>4.2937000000000003</v>
      </c>
      <c r="E23" s="212" t="s">
        <v>634</v>
      </c>
      <c r="F23" s="255">
        <v>0</v>
      </c>
    </row>
    <row r="24" spans="1:6" x14ac:dyDescent="0.2">
      <c r="A24" t="s">
        <v>573</v>
      </c>
      <c r="B24" t="s">
        <v>1559</v>
      </c>
      <c r="C24" s="276">
        <v>24.56</v>
      </c>
      <c r="D24" s="195">
        <v>14.2591</v>
      </c>
      <c r="E24" s="212" t="s">
        <v>407</v>
      </c>
      <c r="F24" s="255">
        <v>14</v>
      </c>
    </row>
    <row r="25" spans="1:6" x14ac:dyDescent="0.2">
      <c r="A25" t="s">
        <v>575</v>
      </c>
      <c r="B25" t="s">
        <v>1560</v>
      </c>
      <c r="C25" s="276">
        <v>11.9</v>
      </c>
      <c r="D25" s="195">
        <v>11.1242</v>
      </c>
      <c r="E25" s="212" t="s">
        <v>79</v>
      </c>
      <c r="F25" s="255">
        <v>7</v>
      </c>
    </row>
    <row r="26" spans="1:6" x14ac:dyDescent="0.2">
      <c r="A26" t="s">
        <v>577</v>
      </c>
      <c r="B26" t="s">
        <v>1561</v>
      </c>
      <c r="C26" s="276">
        <v>6.4</v>
      </c>
      <c r="D26" s="195">
        <v>6.9855999999999998</v>
      </c>
      <c r="E26" s="212" t="s">
        <v>79</v>
      </c>
      <c r="F26" s="255">
        <v>2</v>
      </c>
    </row>
    <row r="27" spans="1:6" x14ac:dyDescent="0.2">
      <c r="A27" t="s">
        <v>579</v>
      </c>
      <c r="B27" t="s">
        <v>1562</v>
      </c>
      <c r="C27" s="276">
        <v>9.75</v>
      </c>
      <c r="D27" s="195">
        <v>7.5242000000000004</v>
      </c>
      <c r="E27" s="212" t="s">
        <v>407</v>
      </c>
      <c r="F27" s="255">
        <v>23</v>
      </c>
    </row>
    <row r="28" spans="1:6" x14ac:dyDescent="0.2">
      <c r="A28" t="s">
        <v>581</v>
      </c>
      <c r="B28" t="s">
        <v>1563</v>
      </c>
      <c r="C28" s="276">
        <v>4.4000000000000004</v>
      </c>
      <c r="D28" s="195">
        <v>5.8239000000000001</v>
      </c>
      <c r="E28" s="212" t="s">
        <v>79</v>
      </c>
      <c r="F28" s="255">
        <v>4</v>
      </c>
    </row>
    <row r="29" spans="1:6" x14ac:dyDescent="0.2">
      <c r="A29" t="s">
        <v>583</v>
      </c>
      <c r="B29" t="s">
        <v>1564</v>
      </c>
      <c r="C29" s="276">
        <v>6.66</v>
      </c>
      <c r="D29" s="195">
        <v>4.8094000000000001</v>
      </c>
      <c r="E29" s="212" t="s">
        <v>407</v>
      </c>
      <c r="F29" s="255">
        <v>73</v>
      </c>
    </row>
    <row r="30" spans="1:6" x14ac:dyDescent="0.2">
      <c r="A30" t="s">
        <v>585</v>
      </c>
      <c r="B30" t="s">
        <v>1565</v>
      </c>
      <c r="C30" s="276">
        <v>4.3600000000000003</v>
      </c>
      <c r="D30" s="195">
        <v>4.4169</v>
      </c>
      <c r="E30" s="212" t="s">
        <v>407</v>
      </c>
      <c r="F30" s="255">
        <v>65</v>
      </c>
    </row>
    <row r="31" spans="1:6" x14ac:dyDescent="0.2">
      <c r="A31" t="s">
        <v>587</v>
      </c>
      <c r="B31" t="s">
        <v>1566</v>
      </c>
      <c r="C31" s="276">
        <v>2.2000000000000002</v>
      </c>
      <c r="D31" s="195">
        <v>3.4537</v>
      </c>
      <c r="E31" s="212" t="s">
        <v>407</v>
      </c>
      <c r="F31" s="255">
        <v>81</v>
      </c>
    </row>
    <row r="32" spans="1:6" x14ac:dyDescent="0.2">
      <c r="A32" t="s">
        <v>589</v>
      </c>
      <c r="B32" t="s">
        <v>1567</v>
      </c>
      <c r="C32" s="276">
        <v>12.82</v>
      </c>
      <c r="D32" s="195">
        <v>8.1039999999999992</v>
      </c>
      <c r="E32" s="212" t="s">
        <v>407</v>
      </c>
      <c r="F32" s="255">
        <v>15</v>
      </c>
    </row>
    <row r="33" spans="1:6" x14ac:dyDescent="0.2">
      <c r="A33" t="s">
        <v>591</v>
      </c>
      <c r="B33" t="s">
        <v>1568</v>
      </c>
      <c r="C33" s="276">
        <v>5.37</v>
      </c>
      <c r="D33" s="195">
        <v>4.3787000000000003</v>
      </c>
      <c r="E33" s="212" t="s">
        <v>407</v>
      </c>
      <c r="F33" s="255">
        <v>27</v>
      </c>
    </row>
    <row r="34" spans="1:6" x14ac:dyDescent="0.2">
      <c r="A34" t="s">
        <v>593</v>
      </c>
      <c r="B34" t="s">
        <v>1569</v>
      </c>
      <c r="C34" s="276">
        <v>1.67</v>
      </c>
      <c r="D34" s="195">
        <v>1.9736</v>
      </c>
      <c r="E34" s="212" t="s">
        <v>407</v>
      </c>
      <c r="F34" s="255">
        <v>39</v>
      </c>
    </row>
    <row r="35" spans="1:6" x14ac:dyDescent="0.2">
      <c r="A35" t="s">
        <v>595</v>
      </c>
      <c r="B35" t="s">
        <v>1570</v>
      </c>
      <c r="C35" s="276">
        <v>7.7</v>
      </c>
      <c r="D35" s="195">
        <v>5.1722999999999999</v>
      </c>
      <c r="E35" s="212" t="s">
        <v>79</v>
      </c>
      <c r="F35" s="255">
        <v>7</v>
      </c>
    </row>
    <row r="36" spans="1:6" x14ac:dyDescent="0.2">
      <c r="A36" t="s">
        <v>597</v>
      </c>
      <c r="B36" t="s">
        <v>1571</v>
      </c>
      <c r="C36" s="276">
        <v>2.58</v>
      </c>
      <c r="D36" s="195">
        <v>2.1086999999999998</v>
      </c>
      <c r="E36" s="212" t="s">
        <v>407</v>
      </c>
      <c r="F36" s="255">
        <v>36</v>
      </c>
    </row>
    <row r="37" spans="1:6" x14ac:dyDescent="0.2">
      <c r="A37" t="s">
        <v>599</v>
      </c>
      <c r="B37" t="s">
        <v>1572</v>
      </c>
      <c r="C37" s="276">
        <v>1.41</v>
      </c>
      <c r="D37" s="195">
        <v>1.5885</v>
      </c>
      <c r="E37" s="212" t="s">
        <v>407</v>
      </c>
      <c r="F37" s="255">
        <v>12</v>
      </c>
    </row>
    <row r="38" spans="1:6" x14ac:dyDescent="0.2">
      <c r="A38" t="s">
        <v>601</v>
      </c>
      <c r="B38" t="s">
        <v>1573</v>
      </c>
      <c r="C38" s="276">
        <v>7.17</v>
      </c>
      <c r="D38" s="195">
        <v>4.2018000000000004</v>
      </c>
      <c r="E38" s="212" t="s">
        <v>407</v>
      </c>
      <c r="F38" s="255">
        <v>4</v>
      </c>
    </row>
    <row r="39" spans="1:6" x14ac:dyDescent="0.2">
      <c r="A39" t="s">
        <v>603</v>
      </c>
      <c r="B39" t="s">
        <v>1574</v>
      </c>
      <c r="C39" s="276">
        <v>2</v>
      </c>
      <c r="D39" s="195">
        <v>3.4371999999999998</v>
      </c>
      <c r="E39" s="212" t="s">
        <v>79</v>
      </c>
      <c r="F39" s="255">
        <v>3</v>
      </c>
    </row>
    <row r="40" spans="1:6" x14ac:dyDescent="0.2">
      <c r="A40" t="s">
        <v>605</v>
      </c>
      <c r="B40" t="s">
        <v>1575</v>
      </c>
      <c r="C40" s="276">
        <v>1.22</v>
      </c>
      <c r="D40" s="195">
        <v>1.8145</v>
      </c>
      <c r="E40" s="212" t="s">
        <v>407</v>
      </c>
      <c r="F40" s="255">
        <v>14</v>
      </c>
    </row>
    <row r="41" spans="1:6" x14ac:dyDescent="0.2">
      <c r="A41" t="s">
        <v>607</v>
      </c>
      <c r="B41" t="s">
        <v>1576</v>
      </c>
      <c r="C41" s="276">
        <v>5.41</v>
      </c>
      <c r="D41" s="195">
        <v>3.1316999999999999</v>
      </c>
      <c r="E41" s="212" t="s">
        <v>407</v>
      </c>
      <c r="F41" s="255">
        <v>15</v>
      </c>
    </row>
    <row r="42" spans="1:6" x14ac:dyDescent="0.2">
      <c r="A42" t="s">
        <v>609</v>
      </c>
      <c r="B42" t="s">
        <v>1577</v>
      </c>
      <c r="C42" s="276">
        <v>2.41</v>
      </c>
      <c r="D42" s="195">
        <v>2.1573000000000002</v>
      </c>
      <c r="E42" s="212" t="s">
        <v>407</v>
      </c>
      <c r="F42" s="255">
        <v>38</v>
      </c>
    </row>
    <row r="43" spans="1:6" x14ac:dyDescent="0.2">
      <c r="A43" t="s">
        <v>612</v>
      </c>
      <c r="B43" t="s">
        <v>1578</v>
      </c>
      <c r="C43" s="276">
        <v>1.3</v>
      </c>
      <c r="D43" s="195">
        <v>1.3313999999999999</v>
      </c>
      <c r="E43" s="212" t="s">
        <v>407</v>
      </c>
      <c r="F43" s="255">
        <v>96</v>
      </c>
    </row>
    <row r="44" spans="1:6" x14ac:dyDescent="0.2">
      <c r="A44" t="s">
        <v>614</v>
      </c>
      <c r="B44" t="s">
        <v>1579</v>
      </c>
      <c r="C44" s="276">
        <v>6.08</v>
      </c>
      <c r="D44" s="195">
        <v>3.4451999999999998</v>
      </c>
      <c r="E44" s="212" t="s">
        <v>2306</v>
      </c>
      <c r="F44" s="255">
        <v>25</v>
      </c>
    </row>
    <row r="45" spans="1:6" x14ac:dyDescent="0.2">
      <c r="A45" t="s">
        <v>616</v>
      </c>
      <c r="B45" t="s">
        <v>1580</v>
      </c>
      <c r="C45" s="276">
        <v>4.96</v>
      </c>
      <c r="D45" s="195">
        <v>1.976</v>
      </c>
      <c r="E45" s="212" t="s">
        <v>2307</v>
      </c>
      <c r="F45" s="255">
        <v>52</v>
      </c>
    </row>
    <row r="46" spans="1:6" x14ac:dyDescent="0.2">
      <c r="A46" t="s">
        <v>618</v>
      </c>
      <c r="B46" t="s">
        <v>1581</v>
      </c>
      <c r="C46" s="276">
        <v>3.18</v>
      </c>
      <c r="D46" s="195">
        <v>1.7137</v>
      </c>
      <c r="E46" s="212" t="s">
        <v>2307</v>
      </c>
      <c r="F46" s="255">
        <v>18</v>
      </c>
    </row>
    <row r="47" spans="1:6" x14ac:dyDescent="0.2">
      <c r="A47" t="s">
        <v>444</v>
      </c>
      <c r="B47" t="s">
        <v>1582</v>
      </c>
      <c r="C47" s="276">
        <v>4.2</v>
      </c>
      <c r="D47" s="195">
        <v>2.4584000000000001</v>
      </c>
      <c r="E47" s="212" t="s">
        <v>79</v>
      </c>
      <c r="F47" s="255">
        <v>7</v>
      </c>
    </row>
    <row r="48" spans="1:6" x14ac:dyDescent="0.2">
      <c r="A48" t="s">
        <v>446</v>
      </c>
      <c r="B48" t="s">
        <v>1583</v>
      </c>
      <c r="C48" s="276">
        <v>2.7</v>
      </c>
      <c r="D48" s="195">
        <v>1.4449000000000001</v>
      </c>
      <c r="E48" s="212" t="s">
        <v>79</v>
      </c>
      <c r="F48" s="255">
        <v>1</v>
      </c>
    </row>
    <row r="49" spans="1:6" x14ac:dyDescent="0.2">
      <c r="A49" t="s">
        <v>448</v>
      </c>
      <c r="B49" t="s">
        <v>1584</v>
      </c>
      <c r="C49" s="276">
        <v>3.92</v>
      </c>
      <c r="D49" s="195">
        <v>1.4601</v>
      </c>
      <c r="E49" s="212" t="s">
        <v>407</v>
      </c>
      <c r="F49" s="255">
        <v>61</v>
      </c>
    </row>
    <row r="50" spans="1:6" x14ac:dyDescent="0.2">
      <c r="A50" t="s">
        <v>450</v>
      </c>
      <c r="B50" t="s">
        <v>1585</v>
      </c>
      <c r="C50" s="276">
        <v>3.12</v>
      </c>
      <c r="D50" s="195">
        <v>1.0992999999999999</v>
      </c>
      <c r="E50" s="212" t="s">
        <v>407</v>
      </c>
      <c r="F50" s="255">
        <v>65</v>
      </c>
    </row>
    <row r="51" spans="1:6" x14ac:dyDescent="0.2">
      <c r="A51" t="s">
        <v>452</v>
      </c>
      <c r="B51" t="s">
        <v>1586</v>
      </c>
      <c r="C51" s="276">
        <v>4.82</v>
      </c>
      <c r="D51" s="195">
        <v>1.4649000000000001</v>
      </c>
      <c r="E51" s="212" t="s">
        <v>407</v>
      </c>
      <c r="F51" s="255">
        <v>13</v>
      </c>
    </row>
    <row r="52" spans="1:6" x14ac:dyDescent="0.2">
      <c r="A52" t="s">
        <v>454</v>
      </c>
      <c r="B52" t="s">
        <v>1587</v>
      </c>
      <c r="C52" s="276">
        <v>2.66</v>
      </c>
      <c r="D52" s="195">
        <v>1.0361</v>
      </c>
      <c r="E52" s="212" t="s">
        <v>407</v>
      </c>
      <c r="F52" s="255">
        <v>75</v>
      </c>
    </row>
    <row r="53" spans="1:6" x14ac:dyDescent="0.2">
      <c r="A53" t="s">
        <v>456</v>
      </c>
      <c r="B53" t="s">
        <v>1588</v>
      </c>
      <c r="C53" s="276">
        <v>5.2</v>
      </c>
      <c r="D53" s="195">
        <v>2.5398000000000001</v>
      </c>
      <c r="E53" s="212" t="s">
        <v>79</v>
      </c>
      <c r="F53" s="255">
        <v>4</v>
      </c>
    </row>
    <row r="54" spans="1:6" x14ac:dyDescent="0.2">
      <c r="A54" t="s">
        <v>458</v>
      </c>
      <c r="B54" t="s">
        <v>1589</v>
      </c>
      <c r="C54" s="276">
        <v>3.43</v>
      </c>
      <c r="D54" s="195">
        <v>1.1215999999999999</v>
      </c>
      <c r="E54" s="212" t="s">
        <v>2306</v>
      </c>
      <c r="F54" s="255">
        <v>36</v>
      </c>
    </row>
    <row r="55" spans="1:6" x14ac:dyDescent="0.2">
      <c r="A55" t="s">
        <v>460</v>
      </c>
      <c r="B55" t="s">
        <v>1590</v>
      </c>
      <c r="C55" s="276">
        <v>2.88</v>
      </c>
      <c r="D55" s="195">
        <v>0.77180000000000004</v>
      </c>
      <c r="E55" s="212" t="s">
        <v>2306</v>
      </c>
      <c r="F55" s="255">
        <v>54</v>
      </c>
    </row>
    <row r="56" spans="1:6" x14ac:dyDescent="0.2">
      <c r="A56" t="s">
        <v>462</v>
      </c>
      <c r="B56" t="s">
        <v>1591</v>
      </c>
      <c r="C56" s="276">
        <v>5.7</v>
      </c>
      <c r="D56" s="195">
        <v>4.2862</v>
      </c>
      <c r="E56" s="212" t="s">
        <v>79</v>
      </c>
      <c r="F56" s="255">
        <v>5</v>
      </c>
    </row>
    <row r="57" spans="1:6" x14ac:dyDescent="0.2">
      <c r="A57" t="s">
        <v>464</v>
      </c>
      <c r="B57" t="s">
        <v>1592</v>
      </c>
      <c r="C57" s="276">
        <v>5.12</v>
      </c>
      <c r="D57" s="195">
        <v>2.5034999999999998</v>
      </c>
      <c r="E57" s="212" t="s">
        <v>407</v>
      </c>
      <c r="F57" s="255">
        <v>18</v>
      </c>
    </row>
    <row r="58" spans="1:6" x14ac:dyDescent="0.2">
      <c r="A58" t="s">
        <v>466</v>
      </c>
      <c r="B58" t="s">
        <v>1593</v>
      </c>
      <c r="C58" s="276">
        <v>3</v>
      </c>
      <c r="D58" s="195">
        <v>2.3473000000000002</v>
      </c>
      <c r="E58" s="212" t="s">
        <v>79</v>
      </c>
      <c r="F58" s="255">
        <v>7</v>
      </c>
    </row>
    <row r="59" spans="1:6" x14ac:dyDescent="0.2">
      <c r="A59" t="s">
        <v>468</v>
      </c>
      <c r="B59" t="s">
        <v>1594</v>
      </c>
      <c r="C59" s="276">
        <v>5.34</v>
      </c>
      <c r="D59" s="195">
        <v>2.3940999999999999</v>
      </c>
      <c r="E59" s="212" t="s">
        <v>407</v>
      </c>
      <c r="F59" s="255">
        <v>197</v>
      </c>
    </row>
    <row r="60" spans="1:6" x14ac:dyDescent="0.2">
      <c r="A60" t="s">
        <v>470</v>
      </c>
      <c r="B60" t="s">
        <v>2316</v>
      </c>
      <c r="C60" s="276">
        <v>3.61</v>
      </c>
      <c r="D60" s="195">
        <v>1.3389</v>
      </c>
      <c r="E60" s="212" t="s">
        <v>407</v>
      </c>
      <c r="F60" s="255">
        <v>309</v>
      </c>
    </row>
    <row r="61" spans="1:6" x14ac:dyDescent="0.2">
      <c r="A61" t="s">
        <v>472</v>
      </c>
      <c r="B61" t="s">
        <v>1595</v>
      </c>
      <c r="C61" s="276">
        <v>2.5099999999999998</v>
      </c>
      <c r="D61" s="195">
        <v>1.0304</v>
      </c>
      <c r="E61" s="212" t="s">
        <v>407</v>
      </c>
      <c r="F61" s="255">
        <v>212</v>
      </c>
    </row>
    <row r="62" spans="1:6" x14ac:dyDescent="0.2">
      <c r="A62" t="s">
        <v>474</v>
      </c>
      <c r="B62" t="s">
        <v>1596</v>
      </c>
      <c r="C62" s="276">
        <v>4</v>
      </c>
      <c r="D62" s="195">
        <v>2.2585000000000002</v>
      </c>
      <c r="E62" s="212" t="s">
        <v>79</v>
      </c>
      <c r="F62" s="255">
        <v>5</v>
      </c>
    </row>
    <row r="63" spans="1:6" x14ac:dyDescent="0.2">
      <c r="A63" t="s">
        <v>476</v>
      </c>
      <c r="B63" t="s">
        <v>1597</v>
      </c>
      <c r="C63" s="276">
        <v>2.37</v>
      </c>
      <c r="D63" s="195">
        <v>1.2292000000000001</v>
      </c>
      <c r="E63" s="212" t="s">
        <v>407</v>
      </c>
      <c r="F63" s="255">
        <v>23</v>
      </c>
    </row>
    <row r="64" spans="1:6" x14ac:dyDescent="0.2">
      <c r="A64" t="s">
        <v>478</v>
      </c>
      <c r="B64" t="s">
        <v>76</v>
      </c>
      <c r="C64" s="276">
        <v>1.98</v>
      </c>
      <c r="D64" s="195">
        <v>0.86519999999999997</v>
      </c>
      <c r="E64" s="212" t="s">
        <v>407</v>
      </c>
      <c r="F64" s="255">
        <v>293</v>
      </c>
    </row>
    <row r="65" spans="1:6" x14ac:dyDescent="0.2">
      <c r="A65" t="s">
        <v>480</v>
      </c>
      <c r="B65" t="s">
        <v>1598</v>
      </c>
      <c r="C65" s="276">
        <v>6.19</v>
      </c>
      <c r="D65" s="195">
        <v>2.5792000000000002</v>
      </c>
      <c r="E65" s="212" t="s">
        <v>407</v>
      </c>
      <c r="F65" s="255">
        <v>29</v>
      </c>
    </row>
    <row r="66" spans="1:6" x14ac:dyDescent="0.2">
      <c r="A66" t="s">
        <v>482</v>
      </c>
      <c r="B66" t="s">
        <v>1599</v>
      </c>
      <c r="C66" s="276">
        <v>3.77</v>
      </c>
      <c r="D66" s="195">
        <v>1.1536</v>
      </c>
      <c r="E66" s="212" t="s">
        <v>407</v>
      </c>
      <c r="F66" s="255">
        <v>25</v>
      </c>
    </row>
    <row r="67" spans="1:6" x14ac:dyDescent="0.2">
      <c r="A67" t="s">
        <v>484</v>
      </c>
      <c r="B67" t="s">
        <v>1600</v>
      </c>
      <c r="C67" s="276">
        <v>1.58</v>
      </c>
      <c r="D67" s="195">
        <v>0.67530000000000001</v>
      </c>
      <c r="E67" s="212" t="s">
        <v>407</v>
      </c>
      <c r="F67" s="255">
        <v>13</v>
      </c>
    </row>
    <row r="68" spans="1:6" x14ac:dyDescent="0.2">
      <c r="A68" t="s">
        <v>486</v>
      </c>
      <c r="B68" t="s">
        <v>1601</v>
      </c>
      <c r="C68" s="276">
        <v>4.32</v>
      </c>
      <c r="D68" s="195">
        <v>1.3549</v>
      </c>
      <c r="E68" s="212" t="s">
        <v>407</v>
      </c>
      <c r="F68" s="255">
        <v>29</v>
      </c>
    </row>
    <row r="69" spans="1:6" x14ac:dyDescent="0.2">
      <c r="A69" t="s">
        <v>488</v>
      </c>
      <c r="B69" t="s">
        <v>1602</v>
      </c>
      <c r="C69" s="276">
        <v>2.89</v>
      </c>
      <c r="D69" s="195">
        <v>0.91049999999999998</v>
      </c>
      <c r="E69" s="212" t="s">
        <v>407</v>
      </c>
      <c r="F69" s="255">
        <v>235</v>
      </c>
    </row>
    <row r="70" spans="1:6" x14ac:dyDescent="0.2">
      <c r="A70" t="s">
        <v>490</v>
      </c>
      <c r="B70" t="s">
        <v>1603</v>
      </c>
      <c r="C70" s="276">
        <v>3.06</v>
      </c>
      <c r="D70" s="195">
        <v>1.117</v>
      </c>
      <c r="E70" s="212" t="s">
        <v>407</v>
      </c>
      <c r="F70" s="255">
        <v>22</v>
      </c>
    </row>
    <row r="71" spans="1:6" x14ac:dyDescent="0.2">
      <c r="A71" t="s">
        <v>492</v>
      </c>
      <c r="B71" t="s">
        <v>1604</v>
      </c>
      <c r="C71" s="276">
        <v>2.42</v>
      </c>
      <c r="D71" s="195">
        <v>0.55300000000000005</v>
      </c>
      <c r="E71" s="212" t="s">
        <v>407</v>
      </c>
      <c r="F71" s="255">
        <v>16</v>
      </c>
    </row>
    <row r="72" spans="1:6" x14ac:dyDescent="0.2">
      <c r="A72" t="s">
        <v>494</v>
      </c>
      <c r="B72" t="s">
        <v>1605</v>
      </c>
      <c r="C72" s="276">
        <v>4.5999999999999996</v>
      </c>
      <c r="D72" s="195">
        <v>2.5255999999999998</v>
      </c>
      <c r="E72" s="212" t="s">
        <v>79</v>
      </c>
      <c r="F72" s="255">
        <v>8</v>
      </c>
    </row>
    <row r="73" spans="1:6" x14ac:dyDescent="0.2">
      <c r="A73" t="s">
        <v>496</v>
      </c>
      <c r="B73" t="s">
        <v>1606</v>
      </c>
      <c r="C73" s="276">
        <v>3.08</v>
      </c>
      <c r="D73" s="195">
        <v>1.1197999999999999</v>
      </c>
      <c r="E73" s="212" t="s">
        <v>407</v>
      </c>
      <c r="F73" s="255">
        <v>12</v>
      </c>
    </row>
    <row r="74" spans="1:6" x14ac:dyDescent="0.2">
      <c r="A74" t="s">
        <v>498</v>
      </c>
      <c r="B74" t="s">
        <v>1607</v>
      </c>
      <c r="C74" s="276">
        <v>2.2000000000000002</v>
      </c>
      <c r="D74" s="195">
        <v>1.0381</v>
      </c>
      <c r="E74" s="212" t="s">
        <v>79</v>
      </c>
      <c r="F74" s="255">
        <v>2</v>
      </c>
    </row>
    <row r="75" spans="1:6" x14ac:dyDescent="0.2">
      <c r="A75" t="s">
        <v>500</v>
      </c>
      <c r="B75" t="s">
        <v>1608</v>
      </c>
      <c r="C75" s="276">
        <v>3.7</v>
      </c>
      <c r="D75" s="195">
        <v>1.9883</v>
      </c>
      <c r="E75" s="212" t="s">
        <v>79</v>
      </c>
      <c r="F75" s="255">
        <v>5</v>
      </c>
    </row>
    <row r="76" spans="1:6" x14ac:dyDescent="0.2">
      <c r="A76" t="s">
        <v>502</v>
      </c>
      <c r="B76" t="s">
        <v>1609</v>
      </c>
      <c r="C76" s="276">
        <v>2.12</v>
      </c>
      <c r="D76" s="195">
        <v>0.73240000000000005</v>
      </c>
      <c r="E76" s="212" t="s">
        <v>407</v>
      </c>
      <c r="F76" s="255">
        <v>28</v>
      </c>
    </row>
    <row r="77" spans="1:6" x14ac:dyDescent="0.2">
      <c r="A77" t="s">
        <v>504</v>
      </c>
      <c r="B77" t="s">
        <v>1610</v>
      </c>
      <c r="C77" s="276">
        <v>4.16</v>
      </c>
      <c r="D77" s="195">
        <v>2.2416</v>
      </c>
      <c r="E77" s="212" t="s">
        <v>407</v>
      </c>
      <c r="F77" s="255">
        <v>28</v>
      </c>
    </row>
    <row r="78" spans="1:6" x14ac:dyDescent="0.2">
      <c r="A78" t="s">
        <v>506</v>
      </c>
      <c r="B78" t="s">
        <v>1611</v>
      </c>
      <c r="C78" s="276">
        <v>3.14</v>
      </c>
      <c r="D78" s="195">
        <v>1.2544</v>
      </c>
      <c r="E78" s="212" t="s">
        <v>407</v>
      </c>
      <c r="F78" s="255">
        <v>19</v>
      </c>
    </row>
    <row r="79" spans="1:6" x14ac:dyDescent="0.2">
      <c r="A79" t="s">
        <v>508</v>
      </c>
      <c r="B79" t="s">
        <v>1612</v>
      </c>
      <c r="C79" s="276">
        <v>1.57</v>
      </c>
      <c r="D79" s="195">
        <v>0.91069999999999995</v>
      </c>
      <c r="E79" s="212" t="s">
        <v>407</v>
      </c>
      <c r="F79" s="255">
        <v>27</v>
      </c>
    </row>
    <row r="80" spans="1:6" x14ac:dyDescent="0.2">
      <c r="A80" t="s">
        <v>510</v>
      </c>
      <c r="B80" t="s">
        <v>1613</v>
      </c>
      <c r="C80" s="276">
        <v>4.92</v>
      </c>
      <c r="D80" s="195">
        <v>1.9756</v>
      </c>
      <c r="E80" s="212" t="s">
        <v>407</v>
      </c>
      <c r="F80" s="255">
        <v>17</v>
      </c>
    </row>
    <row r="81" spans="1:6" x14ac:dyDescent="0.2">
      <c r="A81" t="s">
        <v>512</v>
      </c>
      <c r="B81" t="s">
        <v>1614</v>
      </c>
      <c r="C81" s="276">
        <v>2.64</v>
      </c>
      <c r="D81" s="195">
        <v>1.0769</v>
      </c>
      <c r="E81" s="212" t="s">
        <v>407</v>
      </c>
      <c r="F81" s="255">
        <v>24</v>
      </c>
    </row>
    <row r="82" spans="1:6" x14ac:dyDescent="0.2">
      <c r="A82" t="s">
        <v>514</v>
      </c>
      <c r="B82" t="s">
        <v>1615</v>
      </c>
      <c r="C82" s="276">
        <v>1.73</v>
      </c>
      <c r="D82" s="195">
        <v>0.65880000000000005</v>
      </c>
      <c r="E82" s="212" t="s">
        <v>407</v>
      </c>
      <c r="F82" s="255">
        <v>36</v>
      </c>
    </row>
    <row r="83" spans="1:6" x14ac:dyDescent="0.2">
      <c r="A83" t="s">
        <v>516</v>
      </c>
      <c r="B83" t="s">
        <v>1616</v>
      </c>
      <c r="C83" s="276">
        <v>3.4</v>
      </c>
      <c r="D83" s="195">
        <v>1.752</v>
      </c>
      <c r="E83" s="212" t="s">
        <v>407</v>
      </c>
      <c r="F83" s="255">
        <v>15</v>
      </c>
    </row>
    <row r="84" spans="1:6" x14ac:dyDescent="0.2">
      <c r="A84" t="s">
        <v>518</v>
      </c>
      <c r="B84" t="s">
        <v>1617</v>
      </c>
      <c r="C84" s="276">
        <v>1.76</v>
      </c>
      <c r="D84" s="195">
        <v>0.97519999999999996</v>
      </c>
      <c r="E84" s="212" t="s">
        <v>407</v>
      </c>
      <c r="F84" s="255">
        <v>41</v>
      </c>
    </row>
    <row r="85" spans="1:6" x14ac:dyDescent="0.2">
      <c r="A85" t="s">
        <v>520</v>
      </c>
      <c r="B85" t="s">
        <v>1618</v>
      </c>
      <c r="C85" s="276">
        <v>1.24</v>
      </c>
      <c r="D85" s="195">
        <v>0.78359999999999996</v>
      </c>
      <c r="E85" s="212" t="s">
        <v>407</v>
      </c>
      <c r="F85" s="255">
        <v>18</v>
      </c>
    </row>
    <row r="86" spans="1:6" x14ac:dyDescent="0.2">
      <c r="A86" t="s">
        <v>663</v>
      </c>
      <c r="B86" t="s">
        <v>1619</v>
      </c>
      <c r="C86" s="276">
        <v>4.33</v>
      </c>
      <c r="D86" s="195">
        <v>1.8042</v>
      </c>
      <c r="E86" s="212" t="s">
        <v>407</v>
      </c>
      <c r="F86" s="255">
        <v>31</v>
      </c>
    </row>
    <row r="87" spans="1:6" x14ac:dyDescent="0.2">
      <c r="A87" t="s">
        <v>680</v>
      </c>
      <c r="B87" t="s">
        <v>1620</v>
      </c>
      <c r="C87" s="276">
        <v>2.34</v>
      </c>
      <c r="D87" s="195">
        <v>0.9012</v>
      </c>
      <c r="E87" s="212" t="s">
        <v>407</v>
      </c>
      <c r="F87" s="255">
        <v>71</v>
      </c>
    </row>
    <row r="88" spans="1:6" x14ac:dyDescent="0.2">
      <c r="A88" t="s">
        <v>682</v>
      </c>
      <c r="B88" t="s">
        <v>1621</v>
      </c>
      <c r="C88" s="276">
        <v>1.82</v>
      </c>
      <c r="D88" s="195">
        <v>0.77959999999999996</v>
      </c>
      <c r="E88" s="212" t="s">
        <v>407</v>
      </c>
      <c r="F88" s="255">
        <v>62</v>
      </c>
    </row>
    <row r="89" spans="1:6" x14ac:dyDescent="0.2">
      <c r="A89" t="s">
        <v>684</v>
      </c>
      <c r="B89" t="s">
        <v>1622</v>
      </c>
      <c r="C89" s="276">
        <v>7.94</v>
      </c>
      <c r="D89" s="195">
        <v>4.0967000000000002</v>
      </c>
      <c r="E89" s="212" t="s">
        <v>2307</v>
      </c>
      <c r="F89" s="255">
        <v>10</v>
      </c>
    </row>
    <row r="90" spans="1:6" x14ac:dyDescent="0.2">
      <c r="A90" t="s">
        <v>686</v>
      </c>
      <c r="B90" t="s">
        <v>1623</v>
      </c>
      <c r="C90" s="276">
        <v>5.9</v>
      </c>
      <c r="D90" s="195">
        <v>2.3496999999999999</v>
      </c>
      <c r="E90" s="212" t="s">
        <v>2308</v>
      </c>
      <c r="F90" s="255">
        <v>7</v>
      </c>
    </row>
    <row r="91" spans="1:6" x14ac:dyDescent="0.2">
      <c r="A91" t="s">
        <v>688</v>
      </c>
      <c r="B91" t="s">
        <v>1624</v>
      </c>
      <c r="C91" s="276">
        <v>3.45</v>
      </c>
      <c r="D91" s="195">
        <v>2.0548000000000002</v>
      </c>
      <c r="E91" s="212" t="s">
        <v>407</v>
      </c>
      <c r="F91" s="255">
        <v>12</v>
      </c>
    </row>
    <row r="92" spans="1:6" x14ac:dyDescent="0.2">
      <c r="A92" t="s">
        <v>690</v>
      </c>
      <c r="B92" t="s">
        <v>1625</v>
      </c>
      <c r="C92" s="276">
        <v>8.5</v>
      </c>
      <c r="D92" s="195">
        <v>4.9165999999999999</v>
      </c>
      <c r="E92" s="212" t="s">
        <v>79</v>
      </c>
      <c r="F92" s="255">
        <v>8</v>
      </c>
    </row>
    <row r="93" spans="1:6" x14ac:dyDescent="0.2">
      <c r="A93" t="s">
        <v>692</v>
      </c>
      <c r="B93" t="s">
        <v>1626</v>
      </c>
      <c r="C93" s="276">
        <v>5.4</v>
      </c>
      <c r="D93" s="195">
        <v>2.6724000000000001</v>
      </c>
      <c r="E93" s="212" t="s">
        <v>79</v>
      </c>
      <c r="F93" s="255">
        <v>5</v>
      </c>
    </row>
    <row r="94" spans="1:6" x14ac:dyDescent="0.2">
      <c r="A94" t="s">
        <v>694</v>
      </c>
      <c r="B94" t="s">
        <v>1627</v>
      </c>
      <c r="C94" s="276">
        <v>3.41</v>
      </c>
      <c r="D94" s="195">
        <v>1.2087000000000001</v>
      </c>
      <c r="E94" s="212" t="s">
        <v>407</v>
      </c>
      <c r="F94" s="255">
        <v>16</v>
      </c>
    </row>
    <row r="95" spans="1:6" x14ac:dyDescent="0.2">
      <c r="A95" t="s">
        <v>696</v>
      </c>
      <c r="B95" t="s">
        <v>1628</v>
      </c>
      <c r="C95" s="276">
        <v>3.83</v>
      </c>
      <c r="D95" s="195">
        <v>1.7145999999999999</v>
      </c>
      <c r="E95" s="212" t="s">
        <v>407</v>
      </c>
      <c r="F95" s="255">
        <v>137</v>
      </c>
    </row>
    <row r="96" spans="1:6" x14ac:dyDescent="0.2">
      <c r="A96" t="s">
        <v>698</v>
      </c>
      <c r="B96" t="s">
        <v>1629</v>
      </c>
      <c r="C96" s="276">
        <v>2.09</v>
      </c>
      <c r="D96" s="195">
        <v>0.65439999999999998</v>
      </c>
      <c r="E96" s="212" t="s">
        <v>407</v>
      </c>
      <c r="F96" s="255">
        <v>721</v>
      </c>
    </row>
    <row r="97" spans="1:6" x14ac:dyDescent="0.2">
      <c r="A97" t="s">
        <v>700</v>
      </c>
      <c r="B97" t="s">
        <v>1630</v>
      </c>
      <c r="C97" s="276">
        <v>3.35</v>
      </c>
      <c r="D97" s="195">
        <v>1.2190000000000001</v>
      </c>
      <c r="E97" s="212" t="s">
        <v>407</v>
      </c>
      <c r="F97" s="255">
        <v>11</v>
      </c>
    </row>
    <row r="98" spans="1:6" x14ac:dyDescent="0.2">
      <c r="A98" t="s">
        <v>702</v>
      </c>
      <c r="B98" t="s">
        <v>1631</v>
      </c>
      <c r="C98" s="276">
        <v>1.97</v>
      </c>
      <c r="D98" s="195">
        <v>0.65380000000000005</v>
      </c>
      <c r="E98" s="212" t="s">
        <v>407</v>
      </c>
      <c r="F98" s="255">
        <v>196</v>
      </c>
    </row>
    <row r="99" spans="1:6" x14ac:dyDescent="0.2">
      <c r="A99" t="s">
        <v>722</v>
      </c>
      <c r="B99" t="s">
        <v>1633</v>
      </c>
      <c r="C99" s="276">
        <v>3.7</v>
      </c>
      <c r="D99" s="195">
        <v>2.8933</v>
      </c>
      <c r="E99" s="212" t="s">
        <v>79</v>
      </c>
      <c r="F99" s="255">
        <v>7</v>
      </c>
    </row>
    <row r="100" spans="1:6" x14ac:dyDescent="0.2">
      <c r="A100" t="s">
        <v>724</v>
      </c>
      <c r="B100" t="s">
        <v>1634</v>
      </c>
      <c r="C100" s="276">
        <v>2.2000000000000002</v>
      </c>
      <c r="D100" s="195">
        <v>1.7985</v>
      </c>
      <c r="E100" s="212" t="s">
        <v>79</v>
      </c>
      <c r="F100" s="255">
        <v>3</v>
      </c>
    </row>
    <row r="101" spans="1:6" x14ac:dyDescent="0.2">
      <c r="A101" t="s">
        <v>726</v>
      </c>
      <c r="B101" t="s">
        <v>305</v>
      </c>
      <c r="C101" s="276">
        <v>3.3</v>
      </c>
      <c r="D101" s="195">
        <v>1.9867999999999999</v>
      </c>
      <c r="E101" s="212" t="s">
        <v>79</v>
      </c>
      <c r="F101" s="255">
        <v>4</v>
      </c>
    </row>
    <row r="102" spans="1:6" x14ac:dyDescent="0.2">
      <c r="A102" t="s">
        <v>728</v>
      </c>
      <c r="B102" t="s">
        <v>1635</v>
      </c>
      <c r="C102" s="276">
        <v>3.2</v>
      </c>
      <c r="D102" s="195">
        <v>2.1772999999999998</v>
      </c>
      <c r="E102" s="212" t="s">
        <v>79</v>
      </c>
      <c r="F102" s="255">
        <v>3</v>
      </c>
    </row>
    <row r="103" spans="1:6" x14ac:dyDescent="0.2">
      <c r="A103" t="s">
        <v>730</v>
      </c>
      <c r="B103" t="s">
        <v>1636</v>
      </c>
      <c r="C103" s="276">
        <v>1.7</v>
      </c>
      <c r="D103" s="195">
        <v>1.2808999999999999</v>
      </c>
      <c r="E103" s="212" t="s">
        <v>79</v>
      </c>
      <c r="F103" s="255">
        <v>2</v>
      </c>
    </row>
    <row r="104" spans="1:6" x14ac:dyDescent="0.2">
      <c r="A104" t="s">
        <v>738</v>
      </c>
      <c r="B104" t="s">
        <v>1637</v>
      </c>
      <c r="C104" s="276">
        <v>3.21</v>
      </c>
      <c r="D104" s="195">
        <v>0.71579999999999999</v>
      </c>
      <c r="E104" s="212" t="s">
        <v>407</v>
      </c>
      <c r="F104" s="255">
        <v>10</v>
      </c>
    </row>
    <row r="105" spans="1:6" x14ac:dyDescent="0.2">
      <c r="A105" t="s">
        <v>740</v>
      </c>
      <c r="B105" t="s">
        <v>1638</v>
      </c>
      <c r="C105" s="276">
        <v>2.58</v>
      </c>
      <c r="D105" s="195">
        <v>0.46899999999999997</v>
      </c>
      <c r="E105" s="212" t="s">
        <v>407</v>
      </c>
      <c r="F105" s="255">
        <v>10</v>
      </c>
    </row>
    <row r="106" spans="1:6" x14ac:dyDescent="0.2">
      <c r="A106" t="s">
        <v>742</v>
      </c>
      <c r="B106" t="s">
        <v>625</v>
      </c>
      <c r="C106" s="276">
        <v>2.33</v>
      </c>
      <c r="D106" s="195">
        <v>0.93159999999999998</v>
      </c>
      <c r="E106" s="212" t="s">
        <v>407</v>
      </c>
      <c r="F106" s="255">
        <v>19</v>
      </c>
    </row>
    <row r="107" spans="1:6" x14ac:dyDescent="0.2">
      <c r="A107" t="s">
        <v>744</v>
      </c>
      <c r="B107" t="s">
        <v>1639</v>
      </c>
      <c r="C107" s="276">
        <v>3.4</v>
      </c>
      <c r="D107" s="195">
        <v>1.7771999999999999</v>
      </c>
      <c r="E107" s="212" t="s">
        <v>79</v>
      </c>
      <c r="F107" s="255">
        <v>7</v>
      </c>
    </row>
    <row r="108" spans="1:6" x14ac:dyDescent="0.2">
      <c r="A108" t="s">
        <v>746</v>
      </c>
      <c r="B108" t="s">
        <v>1640</v>
      </c>
      <c r="C108" s="276">
        <v>1.95</v>
      </c>
      <c r="D108" s="195">
        <v>0.61650000000000005</v>
      </c>
      <c r="E108" s="212" t="s">
        <v>407</v>
      </c>
      <c r="F108" s="255">
        <v>38</v>
      </c>
    </row>
    <row r="109" spans="1:6" x14ac:dyDescent="0.2">
      <c r="A109" t="s">
        <v>754</v>
      </c>
      <c r="B109" t="s">
        <v>1642</v>
      </c>
      <c r="C109" s="276">
        <v>3.8</v>
      </c>
      <c r="D109" s="195">
        <v>3.0994000000000002</v>
      </c>
      <c r="E109" s="212" t="s">
        <v>79</v>
      </c>
      <c r="F109" s="255">
        <v>8</v>
      </c>
    </row>
    <row r="110" spans="1:6" x14ac:dyDescent="0.2">
      <c r="A110" t="s">
        <v>756</v>
      </c>
      <c r="B110" t="s">
        <v>1643</v>
      </c>
      <c r="C110" s="276">
        <v>2.2000000000000002</v>
      </c>
      <c r="D110" s="195">
        <v>1.9585999999999999</v>
      </c>
      <c r="E110" s="212" t="s">
        <v>79</v>
      </c>
      <c r="F110" s="255">
        <v>8</v>
      </c>
    </row>
    <row r="111" spans="1:6" x14ac:dyDescent="0.2">
      <c r="A111" t="s">
        <v>758</v>
      </c>
      <c r="B111" t="s">
        <v>1644</v>
      </c>
      <c r="C111" s="276">
        <v>3.48</v>
      </c>
      <c r="D111" s="195">
        <v>3.6305999999999998</v>
      </c>
      <c r="E111" s="212" t="s">
        <v>407</v>
      </c>
      <c r="F111" s="255">
        <v>29</v>
      </c>
    </row>
    <row r="112" spans="1:6" x14ac:dyDescent="0.2">
      <c r="A112" t="s">
        <v>760</v>
      </c>
      <c r="B112" t="s">
        <v>1645</v>
      </c>
      <c r="C112" s="276">
        <v>1.59</v>
      </c>
      <c r="D112" s="195">
        <v>1.7385999999999999</v>
      </c>
      <c r="E112" s="212" t="s">
        <v>407</v>
      </c>
      <c r="F112" s="255">
        <v>30</v>
      </c>
    </row>
    <row r="113" spans="1:6" x14ac:dyDescent="0.2">
      <c r="A113" t="s">
        <v>762</v>
      </c>
      <c r="B113" t="s">
        <v>1646</v>
      </c>
      <c r="C113" s="276">
        <v>2.72</v>
      </c>
      <c r="D113" s="195">
        <v>1.7817000000000001</v>
      </c>
      <c r="E113" s="212" t="s">
        <v>407</v>
      </c>
      <c r="F113" s="255">
        <v>40</v>
      </c>
    </row>
    <row r="114" spans="1:6" x14ac:dyDescent="0.2">
      <c r="A114" t="s">
        <v>764</v>
      </c>
      <c r="B114" t="s">
        <v>1647</v>
      </c>
      <c r="C114" s="276">
        <v>1.3</v>
      </c>
      <c r="D114" s="195">
        <v>0.87819999999999998</v>
      </c>
      <c r="E114" s="212" t="s">
        <v>407</v>
      </c>
      <c r="F114" s="255">
        <v>64</v>
      </c>
    </row>
    <row r="115" spans="1:6" x14ac:dyDescent="0.2">
      <c r="A115" t="s">
        <v>766</v>
      </c>
      <c r="B115" t="s">
        <v>1648</v>
      </c>
      <c r="C115" s="276">
        <v>4.2</v>
      </c>
      <c r="D115" s="195">
        <v>2.9771999999999998</v>
      </c>
      <c r="E115" s="212" t="s">
        <v>79</v>
      </c>
      <c r="F115" s="255">
        <v>5</v>
      </c>
    </row>
    <row r="116" spans="1:6" x14ac:dyDescent="0.2">
      <c r="A116" t="s">
        <v>768</v>
      </c>
      <c r="B116" t="s">
        <v>1649</v>
      </c>
      <c r="C116" s="276">
        <v>1.6</v>
      </c>
      <c r="D116" s="195">
        <v>1.6337999999999999</v>
      </c>
      <c r="E116" s="212" t="s">
        <v>79</v>
      </c>
      <c r="F116" s="255">
        <v>3</v>
      </c>
    </row>
    <row r="117" spans="1:6" x14ac:dyDescent="0.2">
      <c r="A117" t="s">
        <v>770</v>
      </c>
      <c r="B117" t="s">
        <v>1650</v>
      </c>
      <c r="C117" s="276">
        <v>2.57</v>
      </c>
      <c r="D117" s="195">
        <v>0.80679999999999996</v>
      </c>
      <c r="E117" s="212" t="s">
        <v>2307</v>
      </c>
      <c r="F117" s="255">
        <v>14</v>
      </c>
    </row>
    <row r="118" spans="1:6" x14ac:dyDescent="0.2">
      <c r="A118" t="s">
        <v>772</v>
      </c>
      <c r="B118" t="s">
        <v>1651</v>
      </c>
      <c r="C118" s="276">
        <v>1.68</v>
      </c>
      <c r="D118" s="195">
        <v>0.47339999999999999</v>
      </c>
      <c r="E118" s="212" t="s">
        <v>2307</v>
      </c>
      <c r="F118" s="255">
        <v>12</v>
      </c>
    </row>
    <row r="119" spans="1:6" x14ac:dyDescent="0.2">
      <c r="A119" t="s">
        <v>774</v>
      </c>
      <c r="B119" t="s">
        <v>439</v>
      </c>
      <c r="C119" s="276">
        <v>1.4</v>
      </c>
      <c r="D119" s="195">
        <v>1.5321</v>
      </c>
      <c r="E119" s="212" t="s">
        <v>79</v>
      </c>
      <c r="F119" s="255">
        <v>9</v>
      </c>
    </row>
    <row r="120" spans="1:6" x14ac:dyDescent="0.2">
      <c r="A120" t="s">
        <v>788</v>
      </c>
      <c r="B120" t="s">
        <v>1652</v>
      </c>
      <c r="C120" s="276">
        <v>8.02</v>
      </c>
      <c r="D120" s="195">
        <v>2.4504999999999999</v>
      </c>
      <c r="E120" s="212" t="s">
        <v>407</v>
      </c>
      <c r="F120" s="255">
        <v>13</v>
      </c>
    </row>
    <row r="121" spans="1:6" x14ac:dyDescent="0.2">
      <c r="A121" t="s">
        <v>790</v>
      </c>
      <c r="B121" t="s">
        <v>1653</v>
      </c>
      <c r="C121" s="276">
        <v>3.42</v>
      </c>
      <c r="D121" s="195">
        <v>1.2766999999999999</v>
      </c>
      <c r="E121" s="212" t="s">
        <v>2307</v>
      </c>
      <c r="F121" s="255">
        <v>10</v>
      </c>
    </row>
    <row r="122" spans="1:6" x14ac:dyDescent="0.2">
      <c r="A122" t="s">
        <v>792</v>
      </c>
      <c r="B122" t="s">
        <v>1654</v>
      </c>
      <c r="C122" s="276">
        <v>2.2000000000000002</v>
      </c>
      <c r="D122" s="195">
        <v>0.87819999999999998</v>
      </c>
      <c r="E122" s="212" t="s">
        <v>2308</v>
      </c>
      <c r="F122" s="255">
        <v>8</v>
      </c>
    </row>
    <row r="123" spans="1:6" x14ac:dyDescent="0.2">
      <c r="A123" t="s">
        <v>794</v>
      </c>
      <c r="B123" t="s">
        <v>471</v>
      </c>
      <c r="C123" s="276">
        <v>1.78</v>
      </c>
      <c r="D123" s="195">
        <v>0.78790000000000004</v>
      </c>
      <c r="E123" s="212" t="s">
        <v>407</v>
      </c>
      <c r="F123" s="255">
        <v>42</v>
      </c>
    </row>
    <row r="124" spans="1:6" x14ac:dyDescent="0.2">
      <c r="A124" t="s">
        <v>796</v>
      </c>
      <c r="B124" t="s">
        <v>1655</v>
      </c>
      <c r="C124" s="276">
        <v>3.6</v>
      </c>
      <c r="D124" s="195">
        <v>2.0122</v>
      </c>
      <c r="E124" s="212" t="s">
        <v>79</v>
      </c>
      <c r="F124" s="255">
        <v>1</v>
      </c>
    </row>
    <row r="125" spans="1:6" x14ac:dyDescent="0.2">
      <c r="A125" t="s">
        <v>798</v>
      </c>
      <c r="B125" t="s">
        <v>1656</v>
      </c>
      <c r="C125" s="276">
        <v>2.66</v>
      </c>
      <c r="D125" s="195">
        <v>0.70840000000000003</v>
      </c>
      <c r="E125" s="212" t="s">
        <v>407</v>
      </c>
      <c r="F125" s="255">
        <v>12</v>
      </c>
    </row>
    <row r="126" spans="1:6" x14ac:dyDescent="0.2">
      <c r="A126" t="s">
        <v>800</v>
      </c>
      <c r="B126" t="s">
        <v>1657</v>
      </c>
      <c r="C126" s="276">
        <v>2.4700000000000002</v>
      </c>
      <c r="D126" s="195">
        <v>0.80010000000000003</v>
      </c>
      <c r="E126" s="212" t="s">
        <v>407</v>
      </c>
      <c r="F126" s="255">
        <v>29</v>
      </c>
    </row>
    <row r="127" spans="1:6" x14ac:dyDescent="0.2">
      <c r="A127" t="s">
        <v>802</v>
      </c>
      <c r="B127" t="s">
        <v>1658</v>
      </c>
      <c r="C127" s="276">
        <v>2.0099999999999998</v>
      </c>
      <c r="D127" s="195">
        <v>0.51559999999999995</v>
      </c>
      <c r="E127" s="212" t="s">
        <v>407</v>
      </c>
      <c r="F127" s="255">
        <v>205</v>
      </c>
    </row>
    <row r="128" spans="1:6" x14ac:dyDescent="0.2">
      <c r="A128" t="s">
        <v>804</v>
      </c>
      <c r="B128" t="s">
        <v>1659</v>
      </c>
      <c r="C128" s="276">
        <v>4</v>
      </c>
      <c r="D128" s="195">
        <v>2.1303000000000001</v>
      </c>
      <c r="E128" s="212" t="s">
        <v>79</v>
      </c>
      <c r="F128" s="255">
        <v>9</v>
      </c>
    </row>
    <row r="129" spans="1:6" x14ac:dyDescent="0.2">
      <c r="A129" t="s">
        <v>806</v>
      </c>
      <c r="B129" t="s">
        <v>1660</v>
      </c>
      <c r="C129" s="276">
        <v>3.48</v>
      </c>
      <c r="D129" s="195">
        <v>1.0198</v>
      </c>
      <c r="E129" s="212" t="s">
        <v>407</v>
      </c>
      <c r="F129" s="255">
        <v>32</v>
      </c>
    </row>
    <row r="130" spans="1:6" x14ac:dyDescent="0.2">
      <c r="A130" t="s">
        <v>808</v>
      </c>
      <c r="B130" t="s">
        <v>1661</v>
      </c>
      <c r="C130" s="276">
        <v>2.15</v>
      </c>
      <c r="D130" s="195">
        <v>0.45419999999999999</v>
      </c>
      <c r="E130" s="212" t="s">
        <v>407</v>
      </c>
      <c r="F130" s="255">
        <v>25</v>
      </c>
    </row>
    <row r="131" spans="1:6" x14ac:dyDescent="0.2">
      <c r="A131" t="s">
        <v>810</v>
      </c>
      <c r="B131" t="s">
        <v>1662</v>
      </c>
      <c r="C131" s="276">
        <v>3.61</v>
      </c>
      <c r="D131" s="195">
        <v>1.2475000000000001</v>
      </c>
      <c r="E131" s="212" t="s">
        <v>407</v>
      </c>
      <c r="F131" s="255">
        <v>13</v>
      </c>
    </row>
    <row r="132" spans="1:6" x14ac:dyDescent="0.2">
      <c r="A132" t="s">
        <v>812</v>
      </c>
      <c r="B132" t="s">
        <v>1663</v>
      </c>
      <c r="C132" s="276">
        <v>2.15</v>
      </c>
      <c r="D132" s="195">
        <v>0.88129999999999997</v>
      </c>
      <c r="E132" s="212" t="s">
        <v>407</v>
      </c>
      <c r="F132" s="255">
        <v>40</v>
      </c>
    </row>
    <row r="133" spans="1:6" x14ac:dyDescent="0.2">
      <c r="A133" t="s">
        <v>814</v>
      </c>
      <c r="B133" t="s">
        <v>1664</v>
      </c>
      <c r="C133" s="276">
        <v>2.52</v>
      </c>
      <c r="D133" s="195">
        <v>0.66180000000000005</v>
      </c>
      <c r="E133" s="212" t="s">
        <v>407</v>
      </c>
      <c r="F133" s="255">
        <v>16</v>
      </c>
    </row>
    <row r="134" spans="1:6" x14ac:dyDescent="0.2">
      <c r="A134" t="s">
        <v>822</v>
      </c>
      <c r="B134" t="s">
        <v>1666</v>
      </c>
      <c r="C134" s="276">
        <v>11.24</v>
      </c>
      <c r="D134" s="195">
        <v>3.6602999999999999</v>
      </c>
      <c r="E134" s="212" t="s">
        <v>407</v>
      </c>
      <c r="F134" s="255">
        <v>85</v>
      </c>
    </row>
    <row r="135" spans="1:6" x14ac:dyDescent="0.2">
      <c r="A135" t="s">
        <v>824</v>
      </c>
      <c r="B135" t="s">
        <v>1667</v>
      </c>
      <c r="C135" s="276">
        <v>6.43</v>
      </c>
      <c r="D135" s="195">
        <v>3.4020000000000001</v>
      </c>
      <c r="E135" s="212" t="s">
        <v>407</v>
      </c>
      <c r="F135" s="255">
        <v>130</v>
      </c>
    </row>
    <row r="136" spans="1:6" x14ac:dyDescent="0.2">
      <c r="A136" t="s">
        <v>826</v>
      </c>
      <c r="B136" t="s">
        <v>1668</v>
      </c>
      <c r="C136" s="276">
        <v>3.52</v>
      </c>
      <c r="D136" s="195">
        <v>2.2126999999999999</v>
      </c>
      <c r="E136" s="212" t="s">
        <v>407</v>
      </c>
      <c r="F136" s="255">
        <v>66</v>
      </c>
    </row>
    <row r="137" spans="1:6" x14ac:dyDescent="0.2">
      <c r="A137" t="s">
        <v>828</v>
      </c>
      <c r="B137" t="s">
        <v>1669</v>
      </c>
      <c r="C137" s="276">
        <v>10.19</v>
      </c>
      <c r="D137" s="195">
        <v>4.4672000000000001</v>
      </c>
      <c r="E137" s="212" t="s">
        <v>407</v>
      </c>
      <c r="F137" s="255">
        <v>100</v>
      </c>
    </row>
    <row r="138" spans="1:6" x14ac:dyDescent="0.2">
      <c r="A138" t="s">
        <v>830</v>
      </c>
      <c r="B138" t="s">
        <v>1670</v>
      </c>
      <c r="C138" s="276">
        <v>5.12</v>
      </c>
      <c r="D138" s="195">
        <v>2.1335999999999999</v>
      </c>
      <c r="E138" s="212" t="s">
        <v>407</v>
      </c>
      <c r="F138" s="255">
        <v>105</v>
      </c>
    </row>
    <row r="139" spans="1:6" x14ac:dyDescent="0.2">
      <c r="A139" t="s">
        <v>832</v>
      </c>
      <c r="B139" t="s">
        <v>1671</v>
      </c>
      <c r="C139" s="276">
        <v>2.86</v>
      </c>
      <c r="D139" s="195">
        <v>1.4252</v>
      </c>
      <c r="E139" s="212" t="s">
        <v>407</v>
      </c>
      <c r="F139" s="255">
        <v>29</v>
      </c>
    </row>
    <row r="140" spans="1:6" x14ac:dyDescent="0.2">
      <c r="A140" t="s">
        <v>846</v>
      </c>
      <c r="B140" t="s">
        <v>1672</v>
      </c>
      <c r="C140" s="276">
        <v>4.95</v>
      </c>
      <c r="D140" s="195">
        <v>1.6326000000000001</v>
      </c>
      <c r="E140" s="212" t="s">
        <v>407</v>
      </c>
      <c r="F140" s="255">
        <v>74</v>
      </c>
    </row>
    <row r="141" spans="1:6" x14ac:dyDescent="0.2">
      <c r="A141" t="s">
        <v>848</v>
      </c>
      <c r="B141" t="s">
        <v>1673</v>
      </c>
      <c r="C141" s="276">
        <v>3.96</v>
      </c>
      <c r="D141" s="195">
        <v>1.2082999999999999</v>
      </c>
      <c r="E141" s="212" t="s">
        <v>407</v>
      </c>
      <c r="F141" s="255">
        <v>305</v>
      </c>
    </row>
    <row r="142" spans="1:6" x14ac:dyDescent="0.2">
      <c r="A142" t="s">
        <v>850</v>
      </c>
      <c r="B142" t="s">
        <v>1674</v>
      </c>
      <c r="C142" s="276">
        <v>6.72</v>
      </c>
      <c r="D142" s="195">
        <v>2.1053000000000002</v>
      </c>
      <c r="E142" s="212" t="s">
        <v>407</v>
      </c>
      <c r="F142" s="255">
        <v>232</v>
      </c>
    </row>
    <row r="143" spans="1:6" x14ac:dyDescent="0.2">
      <c r="A143" t="s">
        <v>852</v>
      </c>
      <c r="B143" t="s">
        <v>1675</v>
      </c>
      <c r="C143" s="276">
        <v>5.72</v>
      </c>
      <c r="D143" s="195">
        <v>1.5806</v>
      </c>
      <c r="E143" s="212" t="s">
        <v>407</v>
      </c>
      <c r="F143" s="255">
        <v>209</v>
      </c>
    </row>
    <row r="144" spans="1:6" x14ac:dyDescent="0.2">
      <c r="A144" t="s">
        <v>854</v>
      </c>
      <c r="B144" t="s">
        <v>1676</v>
      </c>
      <c r="C144" s="276">
        <v>3.49</v>
      </c>
      <c r="D144" s="195">
        <v>1.0331999999999999</v>
      </c>
      <c r="E144" s="212" t="s">
        <v>407</v>
      </c>
      <c r="F144" s="255">
        <v>61</v>
      </c>
    </row>
    <row r="145" spans="1:6" x14ac:dyDescent="0.2">
      <c r="A145" t="s">
        <v>856</v>
      </c>
      <c r="B145" t="s">
        <v>1677</v>
      </c>
      <c r="C145" s="276">
        <v>6.3</v>
      </c>
      <c r="D145" s="195">
        <v>2.2736000000000001</v>
      </c>
      <c r="E145" s="212" t="s">
        <v>407</v>
      </c>
      <c r="F145" s="255">
        <v>115</v>
      </c>
    </row>
    <row r="146" spans="1:6" x14ac:dyDescent="0.2">
      <c r="A146" t="s">
        <v>858</v>
      </c>
      <c r="B146" t="s">
        <v>1678</v>
      </c>
      <c r="C146" s="276">
        <v>4.2</v>
      </c>
      <c r="D146" s="195">
        <v>1.5031000000000001</v>
      </c>
      <c r="E146" s="212" t="s">
        <v>407</v>
      </c>
      <c r="F146" s="255">
        <v>113</v>
      </c>
    </row>
    <row r="147" spans="1:6" x14ac:dyDescent="0.2">
      <c r="A147" t="s">
        <v>860</v>
      </c>
      <c r="B147" t="s">
        <v>1679</v>
      </c>
      <c r="C147" s="276">
        <v>2.4</v>
      </c>
      <c r="D147" s="195">
        <v>1.2573000000000001</v>
      </c>
      <c r="E147" s="212" t="s">
        <v>79</v>
      </c>
      <c r="F147" s="255">
        <v>8</v>
      </c>
    </row>
    <row r="148" spans="1:6" x14ac:dyDescent="0.2">
      <c r="A148" t="s">
        <v>862</v>
      </c>
      <c r="B148" t="s">
        <v>1680</v>
      </c>
      <c r="C148" s="276">
        <v>3.16</v>
      </c>
      <c r="D148" s="195">
        <v>1.6508</v>
      </c>
      <c r="E148" s="212" t="s">
        <v>2306</v>
      </c>
      <c r="F148" s="255">
        <v>12</v>
      </c>
    </row>
    <row r="149" spans="1:6" x14ac:dyDescent="0.2">
      <c r="A149" t="s">
        <v>864</v>
      </c>
      <c r="B149" t="s">
        <v>1681</v>
      </c>
      <c r="C149" s="276">
        <v>2.5299999999999998</v>
      </c>
      <c r="D149" s="195">
        <v>0.94689999999999996</v>
      </c>
      <c r="E149" s="212" t="s">
        <v>2306</v>
      </c>
      <c r="F149" s="255">
        <v>29</v>
      </c>
    </row>
    <row r="150" spans="1:6" x14ac:dyDescent="0.2">
      <c r="A150" t="s">
        <v>866</v>
      </c>
      <c r="B150" t="s">
        <v>1682</v>
      </c>
      <c r="C150" s="276">
        <v>2.4</v>
      </c>
      <c r="D150" s="195">
        <v>0.65139999999999998</v>
      </c>
      <c r="E150" s="212" t="s">
        <v>2309</v>
      </c>
      <c r="F150" s="255">
        <v>7</v>
      </c>
    </row>
    <row r="151" spans="1:6" x14ac:dyDescent="0.2">
      <c r="A151" t="s">
        <v>868</v>
      </c>
      <c r="B151" t="s">
        <v>1683</v>
      </c>
      <c r="C151" s="276">
        <v>4.4800000000000004</v>
      </c>
      <c r="D151" s="195">
        <v>1.6157999999999999</v>
      </c>
      <c r="E151" s="212" t="s">
        <v>407</v>
      </c>
      <c r="F151" s="255">
        <v>31</v>
      </c>
    </row>
    <row r="152" spans="1:6" x14ac:dyDescent="0.2">
      <c r="A152" t="s">
        <v>870</v>
      </c>
      <c r="B152" t="s">
        <v>1684</v>
      </c>
      <c r="C152" s="276">
        <v>3.38</v>
      </c>
      <c r="D152" s="195">
        <v>1.2115</v>
      </c>
      <c r="E152" s="212" t="s">
        <v>2307</v>
      </c>
      <c r="F152" s="255">
        <v>43</v>
      </c>
    </row>
    <row r="153" spans="1:6" x14ac:dyDescent="0.2">
      <c r="A153" t="s">
        <v>872</v>
      </c>
      <c r="B153" t="s">
        <v>1685</v>
      </c>
      <c r="C153" s="276">
        <v>2.5</v>
      </c>
      <c r="D153" s="195">
        <v>0.83330000000000004</v>
      </c>
      <c r="E153" s="212" t="s">
        <v>2308</v>
      </c>
      <c r="F153" s="255">
        <v>7</v>
      </c>
    </row>
    <row r="154" spans="1:6" x14ac:dyDescent="0.2">
      <c r="A154" t="s">
        <v>874</v>
      </c>
      <c r="B154" t="s">
        <v>515</v>
      </c>
      <c r="C154" s="276">
        <v>4.26</v>
      </c>
      <c r="D154" s="195">
        <v>1.3727</v>
      </c>
      <c r="E154" s="212" t="s">
        <v>407</v>
      </c>
      <c r="F154" s="255">
        <v>551</v>
      </c>
    </row>
    <row r="155" spans="1:6" x14ac:dyDescent="0.2">
      <c r="A155" t="s">
        <v>876</v>
      </c>
      <c r="B155" t="s">
        <v>1686</v>
      </c>
      <c r="C155" s="276">
        <v>3.96</v>
      </c>
      <c r="D155" s="195">
        <v>1.175</v>
      </c>
      <c r="E155" s="212" t="s">
        <v>407</v>
      </c>
      <c r="F155" s="255">
        <v>804</v>
      </c>
    </row>
    <row r="156" spans="1:6" x14ac:dyDescent="0.2">
      <c r="A156" t="s">
        <v>878</v>
      </c>
      <c r="B156" t="s">
        <v>1687</v>
      </c>
      <c r="C156" s="276">
        <v>3.09</v>
      </c>
      <c r="D156" s="195">
        <v>0.9052</v>
      </c>
      <c r="E156" s="212" t="s">
        <v>407</v>
      </c>
      <c r="F156" s="255">
        <v>831</v>
      </c>
    </row>
    <row r="157" spans="1:6" x14ac:dyDescent="0.2">
      <c r="A157" t="s">
        <v>880</v>
      </c>
      <c r="B157" t="s">
        <v>1688</v>
      </c>
      <c r="C157" s="276">
        <v>2.5</v>
      </c>
      <c r="D157" s="195">
        <v>0.68279999999999996</v>
      </c>
      <c r="E157" s="212" t="s">
        <v>407</v>
      </c>
      <c r="F157" s="255">
        <v>746</v>
      </c>
    </row>
    <row r="158" spans="1:6" x14ac:dyDescent="0.2">
      <c r="A158" t="s">
        <v>882</v>
      </c>
      <c r="B158" t="s">
        <v>1689</v>
      </c>
      <c r="C158" s="276">
        <v>4.54</v>
      </c>
      <c r="D158" s="195">
        <v>1.3967000000000001</v>
      </c>
      <c r="E158" s="212" t="s">
        <v>407</v>
      </c>
      <c r="F158" s="255">
        <v>422</v>
      </c>
    </row>
    <row r="159" spans="1:6" x14ac:dyDescent="0.2">
      <c r="A159" t="s">
        <v>884</v>
      </c>
      <c r="B159" t="s">
        <v>1690</v>
      </c>
      <c r="C159" s="276">
        <v>3.31</v>
      </c>
      <c r="D159" s="195">
        <v>0.97360000000000002</v>
      </c>
      <c r="E159" s="212" t="s">
        <v>407</v>
      </c>
      <c r="F159" s="255">
        <v>973</v>
      </c>
    </row>
    <row r="160" spans="1:6" x14ac:dyDescent="0.2">
      <c r="A160" t="s">
        <v>886</v>
      </c>
      <c r="B160" t="s">
        <v>1691</v>
      </c>
      <c r="C160" s="276">
        <v>2.4300000000000002</v>
      </c>
      <c r="D160" s="195">
        <v>0.63270000000000004</v>
      </c>
      <c r="E160" s="212" t="s">
        <v>407</v>
      </c>
      <c r="F160" s="255">
        <v>446</v>
      </c>
    </row>
    <row r="161" spans="1:6" x14ac:dyDescent="0.2">
      <c r="A161" t="s">
        <v>888</v>
      </c>
      <c r="B161" t="s">
        <v>1692</v>
      </c>
      <c r="C161" s="276">
        <v>4.82</v>
      </c>
      <c r="D161" s="195">
        <v>1.5075000000000001</v>
      </c>
      <c r="E161" s="212" t="s">
        <v>407</v>
      </c>
      <c r="F161" s="255">
        <v>16</v>
      </c>
    </row>
    <row r="162" spans="1:6" x14ac:dyDescent="0.2">
      <c r="A162" t="s">
        <v>890</v>
      </c>
      <c r="B162" t="s">
        <v>1693</v>
      </c>
      <c r="C162" s="276">
        <v>3.52</v>
      </c>
      <c r="D162" s="195">
        <v>1.2060999999999999</v>
      </c>
      <c r="E162" s="212" t="s">
        <v>2307</v>
      </c>
      <c r="F162" s="255">
        <v>16</v>
      </c>
    </row>
    <row r="163" spans="1:6" x14ac:dyDescent="0.2">
      <c r="A163" t="s">
        <v>892</v>
      </c>
      <c r="B163" t="s">
        <v>1694</v>
      </c>
      <c r="C163" s="276">
        <v>2.7</v>
      </c>
      <c r="D163" s="195">
        <v>0.82979999999999998</v>
      </c>
      <c r="E163" s="212" t="s">
        <v>2308</v>
      </c>
      <c r="F163" s="255">
        <v>9</v>
      </c>
    </row>
    <row r="164" spans="1:6" x14ac:dyDescent="0.2">
      <c r="A164" t="s">
        <v>894</v>
      </c>
      <c r="B164" t="s">
        <v>1695</v>
      </c>
      <c r="C164" s="276">
        <v>4.57</v>
      </c>
      <c r="D164" s="195">
        <v>1.26</v>
      </c>
      <c r="E164" s="212" t="s">
        <v>407</v>
      </c>
      <c r="F164" s="255">
        <v>18</v>
      </c>
    </row>
    <row r="165" spans="1:6" x14ac:dyDescent="0.2">
      <c r="A165" t="s">
        <v>896</v>
      </c>
      <c r="B165" t="s">
        <v>1696</v>
      </c>
      <c r="C165" s="276">
        <v>3.51</v>
      </c>
      <c r="D165" s="195">
        <v>1.1315</v>
      </c>
      <c r="E165" s="212" t="s">
        <v>407</v>
      </c>
      <c r="F165" s="255">
        <v>69</v>
      </c>
    </row>
    <row r="166" spans="1:6" x14ac:dyDescent="0.2">
      <c r="A166" t="s">
        <v>898</v>
      </c>
      <c r="B166" t="s">
        <v>1697</v>
      </c>
      <c r="C166" s="276">
        <v>2.1</v>
      </c>
      <c r="D166" s="195">
        <v>0.64300000000000002</v>
      </c>
      <c r="E166" s="212" t="s">
        <v>407</v>
      </c>
      <c r="F166" s="255">
        <v>32</v>
      </c>
    </row>
    <row r="167" spans="1:6" x14ac:dyDescent="0.2">
      <c r="A167" t="s">
        <v>900</v>
      </c>
      <c r="B167" t="s">
        <v>1698</v>
      </c>
      <c r="C167" s="276">
        <v>2.69</v>
      </c>
      <c r="D167" s="195">
        <v>0.70879999999999999</v>
      </c>
      <c r="E167" s="212" t="s">
        <v>407</v>
      </c>
      <c r="F167" s="255">
        <v>224</v>
      </c>
    </row>
    <row r="168" spans="1:6" x14ac:dyDescent="0.2">
      <c r="A168" t="s">
        <v>902</v>
      </c>
      <c r="B168" t="s">
        <v>1699</v>
      </c>
      <c r="C168" s="276">
        <v>2.13</v>
      </c>
      <c r="D168" s="195">
        <v>0.47110000000000002</v>
      </c>
      <c r="E168" s="212" t="s">
        <v>407</v>
      </c>
      <c r="F168" s="255">
        <v>366</v>
      </c>
    </row>
    <row r="169" spans="1:6" x14ac:dyDescent="0.2">
      <c r="A169" t="s">
        <v>904</v>
      </c>
      <c r="B169" t="s">
        <v>312</v>
      </c>
      <c r="C169" s="276">
        <v>1.95</v>
      </c>
      <c r="D169" s="195">
        <v>0.82640000000000002</v>
      </c>
      <c r="E169" s="212" t="s">
        <v>407</v>
      </c>
      <c r="F169" s="255">
        <v>113</v>
      </c>
    </row>
    <row r="170" spans="1:6" x14ac:dyDescent="0.2">
      <c r="A170" t="s">
        <v>906</v>
      </c>
      <c r="B170" t="s">
        <v>1700</v>
      </c>
      <c r="C170" s="276">
        <v>3.34</v>
      </c>
      <c r="D170" s="195">
        <v>1.2668999999999999</v>
      </c>
      <c r="E170" s="212" t="s">
        <v>407</v>
      </c>
      <c r="F170" s="255">
        <v>36</v>
      </c>
    </row>
    <row r="171" spans="1:6" x14ac:dyDescent="0.2">
      <c r="A171" t="s">
        <v>908</v>
      </c>
      <c r="B171" t="s">
        <v>1701</v>
      </c>
      <c r="C171" s="276">
        <v>2.0099999999999998</v>
      </c>
      <c r="D171" s="195">
        <v>0.77880000000000005</v>
      </c>
      <c r="E171" s="212" t="s">
        <v>407</v>
      </c>
      <c r="F171" s="255">
        <v>83</v>
      </c>
    </row>
    <row r="172" spans="1:6" x14ac:dyDescent="0.2">
      <c r="A172" t="s">
        <v>910</v>
      </c>
      <c r="B172" t="s">
        <v>1702</v>
      </c>
      <c r="C172" s="276">
        <v>13.13</v>
      </c>
      <c r="D172" s="195">
        <v>5.9855999999999998</v>
      </c>
      <c r="E172" s="212" t="s">
        <v>407</v>
      </c>
      <c r="F172" s="255">
        <v>219</v>
      </c>
    </row>
    <row r="173" spans="1:6" x14ac:dyDescent="0.2">
      <c r="A173" t="s">
        <v>912</v>
      </c>
      <c r="B173" t="s">
        <v>1703</v>
      </c>
      <c r="C173" s="276">
        <v>5.16</v>
      </c>
      <c r="D173" s="195">
        <v>2.5045000000000002</v>
      </c>
      <c r="E173" s="212" t="s">
        <v>407</v>
      </c>
      <c r="F173" s="255">
        <v>466</v>
      </c>
    </row>
    <row r="174" spans="1:6" x14ac:dyDescent="0.2">
      <c r="A174" t="s">
        <v>926</v>
      </c>
      <c r="B174" t="s">
        <v>1428</v>
      </c>
      <c r="C174" s="276">
        <v>11.3</v>
      </c>
      <c r="D174" s="195">
        <v>23.2502</v>
      </c>
      <c r="E174" s="212" t="s">
        <v>79</v>
      </c>
      <c r="F174" s="255">
        <v>0</v>
      </c>
    </row>
    <row r="175" spans="1:6" x14ac:dyDescent="0.2">
      <c r="A175" t="s">
        <v>927</v>
      </c>
      <c r="B175" t="s">
        <v>1705</v>
      </c>
      <c r="C175" s="276">
        <v>18.13</v>
      </c>
      <c r="D175" s="195">
        <v>10.993499999999999</v>
      </c>
      <c r="E175" s="212" t="s">
        <v>407</v>
      </c>
      <c r="F175" s="255">
        <v>32</v>
      </c>
    </row>
    <row r="176" spans="1:6" x14ac:dyDescent="0.2">
      <c r="A176" t="s">
        <v>929</v>
      </c>
      <c r="B176" t="s">
        <v>1706</v>
      </c>
      <c r="C176" s="276">
        <v>11.34</v>
      </c>
      <c r="D176" s="195">
        <v>8.9490999999999996</v>
      </c>
      <c r="E176" s="212" t="s">
        <v>2307</v>
      </c>
      <c r="F176" s="255">
        <v>19</v>
      </c>
    </row>
    <row r="177" spans="1:6" x14ac:dyDescent="0.2">
      <c r="A177" t="s">
        <v>931</v>
      </c>
      <c r="B177" t="s">
        <v>1707</v>
      </c>
      <c r="C177" s="276">
        <v>6.4</v>
      </c>
      <c r="D177" s="195">
        <v>6.2293000000000003</v>
      </c>
      <c r="E177" s="212" t="s">
        <v>2308</v>
      </c>
      <c r="F177" s="255">
        <v>4</v>
      </c>
    </row>
    <row r="178" spans="1:6" x14ac:dyDescent="0.2">
      <c r="A178" t="s">
        <v>933</v>
      </c>
      <c r="B178" t="s">
        <v>1708</v>
      </c>
      <c r="C178" s="276">
        <v>17.02</v>
      </c>
      <c r="D178" s="195">
        <v>9.9582999999999995</v>
      </c>
      <c r="E178" s="212" t="s">
        <v>407</v>
      </c>
      <c r="F178" s="255">
        <v>40</v>
      </c>
    </row>
    <row r="179" spans="1:6" x14ac:dyDescent="0.2">
      <c r="A179" t="s">
        <v>935</v>
      </c>
      <c r="B179" t="s">
        <v>1709</v>
      </c>
      <c r="C179" s="276">
        <v>6.61</v>
      </c>
      <c r="D179" s="195">
        <v>6.0221</v>
      </c>
      <c r="E179" s="212" t="s">
        <v>407</v>
      </c>
      <c r="F179" s="255">
        <v>60</v>
      </c>
    </row>
    <row r="180" spans="1:6" x14ac:dyDescent="0.2">
      <c r="A180" t="s">
        <v>937</v>
      </c>
      <c r="B180" t="s">
        <v>1710</v>
      </c>
      <c r="C180" s="276">
        <v>3.83</v>
      </c>
      <c r="D180" s="195">
        <v>4.8032000000000004</v>
      </c>
      <c r="E180" s="212" t="s">
        <v>407</v>
      </c>
      <c r="F180" s="255">
        <v>16</v>
      </c>
    </row>
    <row r="181" spans="1:6" x14ac:dyDescent="0.2">
      <c r="A181" t="s">
        <v>938</v>
      </c>
      <c r="B181" t="s">
        <v>1711</v>
      </c>
      <c r="C181" s="276">
        <v>9.9</v>
      </c>
      <c r="D181" s="195">
        <v>13.458399999999999</v>
      </c>
      <c r="E181" s="212" t="s">
        <v>79</v>
      </c>
      <c r="F181" s="255">
        <v>7</v>
      </c>
    </row>
    <row r="182" spans="1:6" x14ac:dyDescent="0.2">
      <c r="A182" t="s">
        <v>939</v>
      </c>
      <c r="B182" t="s">
        <v>1712</v>
      </c>
      <c r="C182" s="276">
        <v>4.4000000000000004</v>
      </c>
      <c r="D182" s="195">
        <v>9.7824000000000009</v>
      </c>
      <c r="E182" s="212" t="s">
        <v>79</v>
      </c>
      <c r="F182" s="255">
        <v>8</v>
      </c>
    </row>
    <row r="183" spans="1:6" x14ac:dyDescent="0.2">
      <c r="A183" t="s">
        <v>941</v>
      </c>
      <c r="B183" t="s">
        <v>1713</v>
      </c>
      <c r="C183" s="276">
        <v>7.9</v>
      </c>
      <c r="D183" s="195">
        <v>11.929399999999999</v>
      </c>
      <c r="E183" s="212" t="s">
        <v>79</v>
      </c>
      <c r="F183" s="255">
        <v>7</v>
      </c>
    </row>
    <row r="184" spans="1:6" x14ac:dyDescent="0.2">
      <c r="A184" t="s">
        <v>943</v>
      </c>
      <c r="B184" t="s">
        <v>1714</v>
      </c>
      <c r="C184" s="276">
        <v>3.26</v>
      </c>
      <c r="D184" s="195">
        <v>4.4020999999999999</v>
      </c>
      <c r="E184" s="212" t="s">
        <v>407</v>
      </c>
      <c r="F184" s="255">
        <v>12</v>
      </c>
    </row>
    <row r="185" spans="1:6" x14ac:dyDescent="0.2">
      <c r="A185" t="s">
        <v>945</v>
      </c>
      <c r="B185" t="s">
        <v>1715</v>
      </c>
      <c r="C185" s="276">
        <v>7.08</v>
      </c>
      <c r="D185" s="195">
        <v>5.5590000000000002</v>
      </c>
      <c r="E185" s="212" t="s">
        <v>407</v>
      </c>
      <c r="F185" s="255">
        <v>20</v>
      </c>
    </row>
    <row r="186" spans="1:6" x14ac:dyDescent="0.2">
      <c r="A186" t="s">
        <v>947</v>
      </c>
      <c r="B186" t="s">
        <v>1716</v>
      </c>
      <c r="C186" s="276">
        <v>2.75</v>
      </c>
      <c r="D186" s="195">
        <v>4.2981999999999996</v>
      </c>
      <c r="E186" s="212" t="s">
        <v>407</v>
      </c>
      <c r="F186" s="255">
        <v>63</v>
      </c>
    </row>
    <row r="187" spans="1:6" x14ac:dyDescent="0.2">
      <c r="A187" t="s">
        <v>949</v>
      </c>
      <c r="B187" t="s">
        <v>1717</v>
      </c>
      <c r="C187" s="276">
        <v>11.4</v>
      </c>
      <c r="D187" s="195">
        <v>7.4379</v>
      </c>
      <c r="E187" s="212" t="s">
        <v>407</v>
      </c>
      <c r="F187" s="255">
        <v>25</v>
      </c>
    </row>
    <row r="188" spans="1:6" x14ac:dyDescent="0.2">
      <c r="A188" t="s">
        <v>951</v>
      </c>
      <c r="B188" t="s">
        <v>1718</v>
      </c>
      <c r="C188" s="276">
        <v>7.65</v>
      </c>
      <c r="D188" s="195">
        <v>6.2112999999999996</v>
      </c>
      <c r="E188" s="212" t="s">
        <v>2306</v>
      </c>
      <c r="F188" s="255">
        <v>30</v>
      </c>
    </row>
    <row r="189" spans="1:6" x14ac:dyDescent="0.2">
      <c r="A189" t="s">
        <v>953</v>
      </c>
      <c r="B189" t="s">
        <v>1719</v>
      </c>
      <c r="C189" s="276">
        <v>4.3</v>
      </c>
      <c r="D189" s="195">
        <v>4.5696000000000003</v>
      </c>
      <c r="E189" s="212" t="s">
        <v>2309</v>
      </c>
      <c r="F189" s="255">
        <v>5</v>
      </c>
    </row>
    <row r="190" spans="1:6" x14ac:dyDescent="0.2">
      <c r="A190" t="s">
        <v>955</v>
      </c>
      <c r="B190" t="s">
        <v>1720</v>
      </c>
      <c r="C190" s="276">
        <v>10.6</v>
      </c>
      <c r="D190" s="195">
        <v>12.0092</v>
      </c>
      <c r="E190" s="212" t="s">
        <v>79</v>
      </c>
      <c r="F190" s="255">
        <v>7</v>
      </c>
    </row>
    <row r="191" spans="1:6" x14ac:dyDescent="0.2">
      <c r="A191" t="s">
        <v>957</v>
      </c>
      <c r="B191" t="s">
        <v>1721</v>
      </c>
      <c r="C191" s="276">
        <v>10.52</v>
      </c>
      <c r="D191" s="195">
        <v>6.6487999999999996</v>
      </c>
      <c r="E191" s="212" t="s">
        <v>407</v>
      </c>
      <c r="F191" s="255">
        <v>7</v>
      </c>
    </row>
    <row r="192" spans="1:6" x14ac:dyDescent="0.2">
      <c r="A192" t="s">
        <v>959</v>
      </c>
      <c r="B192" t="s">
        <v>1722</v>
      </c>
      <c r="C192" s="276">
        <v>11.38</v>
      </c>
      <c r="D192" s="195">
        <v>7.7232000000000003</v>
      </c>
      <c r="E192" s="212" t="s">
        <v>407</v>
      </c>
      <c r="F192" s="255">
        <v>91</v>
      </c>
    </row>
    <row r="193" spans="1:6" x14ac:dyDescent="0.2">
      <c r="A193" t="s">
        <v>961</v>
      </c>
      <c r="B193" t="s">
        <v>1723</v>
      </c>
      <c r="C193" s="276">
        <v>7.88</v>
      </c>
      <c r="D193" s="195">
        <v>5.6005000000000003</v>
      </c>
      <c r="E193" s="212" t="s">
        <v>407</v>
      </c>
      <c r="F193" s="255">
        <v>234</v>
      </c>
    </row>
    <row r="194" spans="1:6" x14ac:dyDescent="0.2">
      <c r="A194" t="s">
        <v>963</v>
      </c>
      <c r="B194" t="s">
        <v>1724</v>
      </c>
      <c r="C194" s="276">
        <v>9.4</v>
      </c>
      <c r="D194" s="195">
        <v>6.0309999999999997</v>
      </c>
      <c r="E194" s="212" t="s">
        <v>407</v>
      </c>
      <c r="F194" s="255">
        <v>59</v>
      </c>
    </row>
    <row r="195" spans="1:6" x14ac:dyDescent="0.2">
      <c r="A195" t="s">
        <v>965</v>
      </c>
      <c r="B195" t="s">
        <v>1725</v>
      </c>
      <c r="C195" s="276">
        <v>6.34</v>
      </c>
      <c r="D195" s="195">
        <v>4.6749999999999998</v>
      </c>
      <c r="E195" s="212" t="s">
        <v>407</v>
      </c>
      <c r="F195" s="255">
        <v>174</v>
      </c>
    </row>
    <row r="196" spans="1:6" x14ac:dyDescent="0.2">
      <c r="A196" t="s">
        <v>967</v>
      </c>
      <c r="B196" t="s">
        <v>2278</v>
      </c>
      <c r="C196" s="276">
        <v>9.84</v>
      </c>
      <c r="D196" s="195">
        <v>6.4561000000000002</v>
      </c>
      <c r="E196" s="212" t="s">
        <v>407</v>
      </c>
      <c r="F196" s="255">
        <v>80</v>
      </c>
    </row>
    <row r="197" spans="1:6" x14ac:dyDescent="0.2">
      <c r="A197" t="s">
        <v>969</v>
      </c>
      <c r="B197" t="s">
        <v>1726</v>
      </c>
      <c r="C197" s="276">
        <v>3.72</v>
      </c>
      <c r="D197" s="195">
        <v>3.7633999999999999</v>
      </c>
      <c r="E197" s="212" t="s">
        <v>407</v>
      </c>
      <c r="F197" s="255">
        <v>139</v>
      </c>
    </row>
    <row r="198" spans="1:6" x14ac:dyDescent="0.2">
      <c r="A198" t="s">
        <v>971</v>
      </c>
      <c r="B198" t="s">
        <v>1727</v>
      </c>
      <c r="C198" s="276">
        <v>11.79</v>
      </c>
      <c r="D198" s="195">
        <v>4.6513</v>
      </c>
      <c r="E198" s="212" t="s">
        <v>407</v>
      </c>
      <c r="F198" s="255">
        <v>20</v>
      </c>
    </row>
    <row r="199" spans="1:6" x14ac:dyDescent="0.2">
      <c r="A199" t="s">
        <v>973</v>
      </c>
      <c r="B199" t="s">
        <v>1728</v>
      </c>
      <c r="C199" s="276">
        <v>7.74</v>
      </c>
      <c r="D199" s="195">
        <v>2.5672999999999999</v>
      </c>
      <c r="E199" s="212" t="s">
        <v>407</v>
      </c>
      <c r="F199" s="255">
        <v>38</v>
      </c>
    </row>
    <row r="200" spans="1:6" x14ac:dyDescent="0.2">
      <c r="A200" t="s">
        <v>975</v>
      </c>
      <c r="B200" t="s">
        <v>1729</v>
      </c>
      <c r="C200" s="276">
        <v>4.4000000000000004</v>
      </c>
      <c r="D200" s="195">
        <v>2.1937000000000002</v>
      </c>
      <c r="E200" s="212" t="s">
        <v>79</v>
      </c>
      <c r="F200" s="255">
        <v>3</v>
      </c>
    </row>
    <row r="201" spans="1:6" x14ac:dyDescent="0.2">
      <c r="A201" t="s">
        <v>977</v>
      </c>
      <c r="B201" t="s">
        <v>1730</v>
      </c>
      <c r="C201" s="276">
        <v>8.73</v>
      </c>
      <c r="D201" s="195">
        <v>5.0117000000000003</v>
      </c>
      <c r="E201" s="212" t="s">
        <v>407</v>
      </c>
      <c r="F201" s="255">
        <v>13</v>
      </c>
    </row>
    <row r="202" spans="1:6" x14ac:dyDescent="0.2">
      <c r="A202" t="s">
        <v>979</v>
      </c>
      <c r="B202" t="s">
        <v>1731</v>
      </c>
      <c r="C202" s="276">
        <v>3.25</v>
      </c>
      <c r="D202" s="195">
        <v>2.8243</v>
      </c>
      <c r="E202" s="212" t="s">
        <v>407</v>
      </c>
      <c r="F202" s="255">
        <v>40</v>
      </c>
    </row>
    <row r="203" spans="1:6" x14ac:dyDescent="0.2">
      <c r="A203" t="s">
        <v>981</v>
      </c>
      <c r="B203" t="s">
        <v>1732</v>
      </c>
      <c r="C203" s="276">
        <v>2.59</v>
      </c>
      <c r="D203" s="195">
        <v>2.5569999999999999</v>
      </c>
      <c r="E203" s="212" t="s">
        <v>407</v>
      </c>
      <c r="F203" s="255">
        <v>42</v>
      </c>
    </row>
    <row r="204" spans="1:6" x14ac:dyDescent="0.2">
      <c r="A204" t="s">
        <v>983</v>
      </c>
      <c r="B204" t="s">
        <v>2279</v>
      </c>
      <c r="C204" s="276">
        <v>3.2</v>
      </c>
      <c r="D204" s="195">
        <v>7.2267999999999999</v>
      </c>
      <c r="E204" s="212" t="s">
        <v>79</v>
      </c>
      <c r="F204" s="255">
        <v>2</v>
      </c>
    </row>
    <row r="205" spans="1:6" x14ac:dyDescent="0.2">
      <c r="A205" t="s">
        <v>985</v>
      </c>
      <c r="B205" t="s">
        <v>1733</v>
      </c>
      <c r="C205" s="276">
        <v>3.87</v>
      </c>
      <c r="D205" s="195">
        <v>4.0412999999999997</v>
      </c>
      <c r="E205" s="212" t="s">
        <v>407</v>
      </c>
      <c r="F205" s="255">
        <v>152</v>
      </c>
    </row>
    <row r="206" spans="1:6" x14ac:dyDescent="0.2">
      <c r="A206" t="s">
        <v>987</v>
      </c>
      <c r="B206" t="s">
        <v>1734</v>
      </c>
      <c r="C206" s="276">
        <v>2.3199999999999998</v>
      </c>
      <c r="D206" s="195">
        <v>2.8041</v>
      </c>
      <c r="E206" s="212" t="s">
        <v>407</v>
      </c>
      <c r="F206" s="255">
        <v>748</v>
      </c>
    </row>
    <row r="207" spans="1:6" x14ac:dyDescent="0.2">
      <c r="A207" t="s">
        <v>989</v>
      </c>
      <c r="B207" t="s">
        <v>1735</v>
      </c>
      <c r="C207" s="276">
        <v>4</v>
      </c>
      <c r="D207" s="195">
        <v>3.3431999999999999</v>
      </c>
      <c r="E207" s="212" t="s">
        <v>407</v>
      </c>
      <c r="F207" s="255">
        <v>35</v>
      </c>
    </row>
    <row r="208" spans="1:6" x14ac:dyDescent="0.2">
      <c r="A208" t="s">
        <v>991</v>
      </c>
      <c r="B208" t="s">
        <v>1736</v>
      </c>
      <c r="C208" s="276">
        <v>2.4500000000000002</v>
      </c>
      <c r="D208" s="195">
        <v>2.6364999999999998</v>
      </c>
      <c r="E208" s="212" t="s">
        <v>407</v>
      </c>
      <c r="F208" s="255">
        <v>137</v>
      </c>
    </row>
    <row r="209" spans="1:6" x14ac:dyDescent="0.2">
      <c r="A209" t="s">
        <v>1359</v>
      </c>
      <c r="B209" t="s">
        <v>1737</v>
      </c>
      <c r="C209" s="276">
        <v>5.09</v>
      </c>
      <c r="D209" s="195">
        <v>3.9702000000000002</v>
      </c>
      <c r="E209" s="212" t="s">
        <v>407</v>
      </c>
      <c r="F209" s="255">
        <v>25</v>
      </c>
    </row>
    <row r="210" spans="1:6" x14ac:dyDescent="0.2">
      <c r="A210" t="s">
        <v>1361</v>
      </c>
      <c r="B210" t="s">
        <v>1738</v>
      </c>
      <c r="C210" s="276">
        <v>2.6</v>
      </c>
      <c r="D210" s="195">
        <v>2.6381999999999999</v>
      </c>
      <c r="E210" s="212" t="s">
        <v>407</v>
      </c>
      <c r="F210" s="255">
        <v>176</v>
      </c>
    </row>
    <row r="211" spans="1:6" x14ac:dyDescent="0.2">
      <c r="A211" t="s">
        <v>1363</v>
      </c>
      <c r="B211" t="s">
        <v>1739</v>
      </c>
      <c r="C211" s="276">
        <v>8.2799999999999994</v>
      </c>
      <c r="D211" s="195">
        <v>4.7451999999999996</v>
      </c>
      <c r="E211" s="212" t="s">
        <v>407</v>
      </c>
      <c r="F211" s="255">
        <v>90</v>
      </c>
    </row>
    <row r="212" spans="1:6" x14ac:dyDescent="0.2">
      <c r="A212" t="s">
        <v>1365</v>
      </c>
      <c r="B212" t="s">
        <v>1740</v>
      </c>
      <c r="C212" s="276">
        <v>4.3899999999999997</v>
      </c>
      <c r="D212" s="195">
        <v>3.1877</v>
      </c>
      <c r="E212" s="212" t="s">
        <v>407</v>
      </c>
      <c r="F212" s="255">
        <v>199</v>
      </c>
    </row>
    <row r="213" spans="1:6" x14ac:dyDescent="0.2">
      <c r="A213" t="s">
        <v>1367</v>
      </c>
      <c r="B213" t="s">
        <v>1741</v>
      </c>
      <c r="C213" s="276">
        <v>2.2999999999999998</v>
      </c>
      <c r="D213" s="195">
        <v>2.0853999999999999</v>
      </c>
      <c r="E213" s="212" t="s">
        <v>407</v>
      </c>
      <c r="F213" s="255">
        <v>130</v>
      </c>
    </row>
    <row r="214" spans="1:6" x14ac:dyDescent="0.2">
      <c r="A214" t="s">
        <v>1369</v>
      </c>
      <c r="B214" t="s">
        <v>1742</v>
      </c>
      <c r="C214" s="276">
        <v>6.5</v>
      </c>
      <c r="D214" s="195">
        <v>3.8494000000000002</v>
      </c>
      <c r="E214" s="212" t="s">
        <v>79</v>
      </c>
      <c r="F214" s="255">
        <v>9</v>
      </c>
    </row>
    <row r="215" spans="1:6" x14ac:dyDescent="0.2">
      <c r="A215" t="s">
        <v>1371</v>
      </c>
      <c r="B215" t="s">
        <v>1743</v>
      </c>
      <c r="C215" s="276">
        <v>6.62</v>
      </c>
      <c r="D215" s="195">
        <v>1.67</v>
      </c>
      <c r="E215" s="212" t="s">
        <v>2306</v>
      </c>
      <c r="F215" s="255">
        <v>22</v>
      </c>
    </row>
    <row r="216" spans="1:6" x14ac:dyDescent="0.2">
      <c r="A216" t="s">
        <v>1373</v>
      </c>
      <c r="B216" t="s">
        <v>1744</v>
      </c>
      <c r="C216" s="276">
        <v>3</v>
      </c>
      <c r="D216" s="195">
        <v>1.1489</v>
      </c>
      <c r="E216" s="212" t="s">
        <v>2309</v>
      </c>
      <c r="F216" s="255">
        <v>1</v>
      </c>
    </row>
    <row r="217" spans="1:6" x14ac:dyDescent="0.2">
      <c r="A217" t="s">
        <v>1375</v>
      </c>
      <c r="B217" t="s">
        <v>1745</v>
      </c>
      <c r="C217" s="276">
        <v>4.9000000000000004</v>
      </c>
      <c r="D217" s="195">
        <v>4.2927999999999997</v>
      </c>
      <c r="E217" s="212" t="s">
        <v>79</v>
      </c>
      <c r="F217" s="255">
        <v>1</v>
      </c>
    </row>
    <row r="218" spans="1:6" x14ac:dyDescent="0.2">
      <c r="A218" t="s">
        <v>1377</v>
      </c>
      <c r="B218" t="s">
        <v>1746</v>
      </c>
      <c r="C218" s="276">
        <v>2.6</v>
      </c>
      <c r="D218" s="195">
        <v>3.0973999999999999</v>
      </c>
      <c r="E218" s="212" t="s">
        <v>79</v>
      </c>
      <c r="F218" s="255">
        <v>5</v>
      </c>
    </row>
    <row r="219" spans="1:6" x14ac:dyDescent="0.2">
      <c r="A219" t="s">
        <v>1379</v>
      </c>
      <c r="B219" t="s">
        <v>1747</v>
      </c>
      <c r="C219" s="276">
        <v>7.9</v>
      </c>
      <c r="D219" s="195">
        <v>5.8231000000000002</v>
      </c>
      <c r="E219" s="212" t="s">
        <v>79</v>
      </c>
      <c r="F219" s="255">
        <v>4</v>
      </c>
    </row>
    <row r="220" spans="1:6" x14ac:dyDescent="0.2">
      <c r="A220" t="s">
        <v>1381</v>
      </c>
      <c r="B220" t="s">
        <v>1748</v>
      </c>
      <c r="C220" s="276">
        <v>4.9000000000000004</v>
      </c>
      <c r="D220" s="195">
        <v>2.4358</v>
      </c>
      <c r="E220" s="212" t="s">
        <v>2306</v>
      </c>
      <c r="F220" s="255">
        <v>11</v>
      </c>
    </row>
    <row r="221" spans="1:6" x14ac:dyDescent="0.2">
      <c r="A221" t="s">
        <v>1383</v>
      </c>
      <c r="B221" t="s">
        <v>1749</v>
      </c>
      <c r="C221" s="276">
        <v>2.2999999999999998</v>
      </c>
      <c r="D221" s="195">
        <v>1.6757</v>
      </c>
      <c r="E221" s="212" t="s">
        <v>2309</v>
      </c>
      <c r="F221" s="255">
        <v>5</v>
      </c>
    </row>
    <row r="222" spans="1:6" x14ac:dyDescent="0.2">
      <c r="A222" t="s">
        <v>1385</v>
      </c>
      <c r="B222" t="s">
        <v>735</v>
      </c>
      <c r="C222" s="276">
        <v>3.4</v>
      </c>
      <c r="D222" s="195">
        <v>2.8115000000000001</v>
      </c>
      <c r="E222" s="212" t="s">
        <v>79</v>
      </c>
      <c r="F222" s="255">
        <v>0</v>
      </c>
    </row>
    <row r="223" spans="1:6" x14ac:dyDescent="0.2">
      <c r="A223" t="s">
        <v>1387</v>
      </c>
      <c r="B223" t="s">
        <v>737</v>
      </c>
      <c r="C223" s="276">
        <v>5.2</v>
      </c>
      <c r="D223" s="195">
        <v>2.2930999999999999</v>
      </c>
      <c r="E223" s="212" t="s">
        <v>407</v>
      </c>
      <c r="F223" s="255">
        <v>53</v>
      </c>
    </row>
    <row r="224" spans="1:6" x14ac:dyDescent="0.2">
      <c r="A224" t="s">
        <v>1389</v>
      </c>
      <c r="B224" t="s">
        <v>2280</v>
      </c>
      <c r="C224" s="276">
        <v>2.7</v>
      </c>
      <c r="D224" s="195">
        <v>4.4527000000000001</v>
      </c>
      <c r="E224" s="212" t="s">
        <v>79</v>
      </c>
      <c r="F224" s="255">
        <v>4</v>
      </c>
    </row>
    <row r="225" spans="1:6" x14ac:dyDescent="0.2">
      <c r="A225" t="s">
        <v>1391</v>
      </c>
      <c r="B225" t="s">
        <v>2318</v>
      </c>
      <c r="C225" s="276">
        <v>8.4</v>
      </c>
      <c r="D225" s="195">
        <v>13.9794</v>
      </c>
      <c r="E225" s="212" t="s">
        <v>79</v>
      </c>
      <c r="F225" s="255">
        <v>1</v>
      </c>
    </row>
    <row r="226" spans="1:6" x14ac:dyDescent="0.2">
      <c r="A226" t="s">
        <v>1393</v>
      </c>
      <c r="B226" t="s">
        <v>2319</v>
      </c>
      <c r="C226" s="276">
        <v>5</v>
      </c>
      <c r="D226" s="195">
        <v>10.496499999999999</v>
      </c>
      <c r="E226" s="212" t="s">
        <v>79</v>
      </c>
      <c r="F226" s="255">
        <v>2</v>
      </c>
    </row>
    <row r="227" spans="1:6" x14ac:dyDescent="0.2">
      <c r="A227" t="s">
        <v>1419</v>
      </c>
      <c r="B227" t="s">
        <v>1750</v>
      </c>
      <c r="C227" s="276">
        <v>5.03</v>
      </c>
      <c r="D227" s="195">
        <v>2.1465000000000001</v>
      </c>
      <c r="E227" s="212" t="s">
        <v>407</v>
      </c>
      <c r="F227" s="255">
        <v>144</v>
      </c>
    </row>
    <row r="228" spans="1:6" x14ac:dyDescent="0.2">
      <c r="A228" t="s">
        <v>1421</v>
      </c>
      <c r="B228" t="s">
        <v>1751</v>
      </c>
      <c r="C228" s="276">
        <v>2.96</v>
      </c>
      <c r="D228" s="195">
        <v>1.3238000000000001</v>
      </c>
      <c r="E228" s="212" t="s">
        <v>407</v>
      </c>
      <c r="F228" s="255">
        <v>179</v>
      </c>
    </row>
    <row r="229" spans="1:6" x14ac:dyDescent="0.2">
      <c r="A229" t="s">
        <v>1004</v>
      </c>
      <c r="B229" t="s">
        <v>1752</v>
      </c>
      <c r="C229" s="276">
        <v>2.42</v>
      </c>
      <c r="D229" s="195">
        <v>1.1969000000000001</v>
      </c>
      <c r="E229" s="212" t="s">
        <v>407</v>
      </c>
      <c r="F229" s="255">
        <v>144</v>
      </c>
    </row>
    <row r="230" spans="1:6" x14ac:dyDescent="0.2">
      <c r="A230" t="s">
        <v>1006</v>
      </c>
      <c r="B230" t="s">
        <v>1753</v>
      </c>
      <c r="C230" s="276">
        <v>3.7</v>
      </c>
      <c r="D230" s="195">
        <v>2.3694000000000002</v>
      </c>
      <c r="E230" s="212" t="s">
        <v>407</v>
      </c>
      <c r="F230" s="255">
        <v>14</v>
      </c>
    </row>
    <row r="231" spans="1:6" x14ac:dyDescent="0.2">
      <c r="A231" t="s">
        <v>1008</v>
      </c>
      <c r="B231" t="s">
        <v>1754</v>
      </c>
      <c r="C231" s="276">
        <v>1.8</v>
      </c>
      <c r="D231" s="195">
        <v>1.1976</v>
      </c>
      <c r="E231" s="212" t="s">
        <v>79</v>
      </c>
      <c r="F231" s="255">
        <v>8</v>
      </c>
    </row>
    <row r="232" spans="1:6" x14ac:dyDescent="0.2">
      <c r="A232" t="s">
        <v>1010</v>
      </c>
      <c r="B232" t="s">
        <v>1755</v>
      </c>
      <c r="C232" s="276">
        <v>1.3</v>
      </c>
      <c r="D232" s="195">
        <v>0.78749999999999998</v>
      </c>
      <c r="E232" s="212" t="s">
        <v>79</v>
      </c>
      <c r="F232" s="255">
        <v>4</v>
      </c>
    </row>
    <row r="233" spans="1:6" x14ac:dyDescent="0.2">
      <c r="A233" t="s">
        <v>1012</v>
      </c>
      <c r="B233" t="s">
        <v>1756</v>
      </c>
      <c r="C233" s="276">
        <v>5.19</v>
      </c>
      <c r="D233" s="195">
        <v>2.2547999999999999</v>
      </c>
      <c r="E233" s="212" t="s">
        <v>407</v>
      </c>
      <c r="F233" s="255">
        <v>98</v>
      </c>
    </row>
    <row r="234" spans="1:6" x14ac:dyDescent="0.2">
      <c r="A234" t="s">
        <v>1014</v>
      </c>
      <c r="B234" t="s">
        <v>1757</v>
      </c>
      <c r="C234" s="276">
        <v>2.27</v>
      </c>
      <c r="D234" s="195">
        <v>1.361</v>
      </c>
      <c r="E234" s="212" t="s">
        <v>407</v>
      </c>
      <c r="F234" s="255">
        <v>620</v>
      </c>
    </row>
    <row r="235" spans="1:6" x14ac:dyDescent="0.2">
      <c r="A235" t="s">
        <v>1016</v>
      </c>
      <c r="B235" t="s">
        <v>1758</v>
      </c>
      <c r="C235" s="276">
        <v>14.83</v>
      </c>
      <c r="D235" s="195">
        <v>3.7208000000000001</v>
      </c>
      <c r="E235" s="212" t="s">
        <v>407</v>
      </c>
      <c r="F235" s="255">
        <v>18</v>
      </c>
    </row>
    <row r="236" spans="1:6" x14ac:dyDescent="0.2">
      <c r="A236" t="s">
        <v>1018</v>
      </c>
      <c r="B236" t="s">
        <v>1759</v>
      </c>
      <c r="C236" s="276">
        <v>5.8</v>
      </c>
      <c r="D236" s="195">
        <v>2.0047999999999999</v>
      </c>
      <c r="E236" s="212" t="s">
        <v>2309</v>
      </c>
      <c r="F236" s="255">
        <v>6</v>
      </c>
    </row>
    <row r="237" spans="1:6" x14ac:dyDescent="0.2">
      <c r="A237" t="s">
        <v>1020</v>
      </c>
      <c r="B237" t="s">
        <v>1760</v>
      </c>
      <c r="C237" s="276">
        <v>3.9</v>
      </c>
      <c r="D237" s="195">
        <v>1.3792</v>
      </c>
      <c r="E237" s="212" t="s">
        <v>2309</v>
      </c>
      <c r="F237" s="255">
        <v>2</v>
      </c>
    </row>
    <row r="238" spans="1:6" x14ac:dyDescent="0.2">
      <c r="A238" t="s">
        <v>1022</v>
      </c>
      <c r="B238" t="s">
        <v>1761</v>
      </c>
      <c r="C238" s="276">
        <v>4.87</v>
      </c>
      <c r="D238" s="195">
        <v>1.6881999999999999</v>
      </c>
      <c r="E238" s="212" t="s">
        <v>407</v>
      </c>
      <c r="F238" s="255">
        <v>286</v>
      </c>
    </row>
    <row r="239" spans="1:6" x14ac:dyDescent="0.2">
      <c r="A239" t="s">
        <v>1024</v>
      </c>
      <c r="B239" t="s">
        <v>1762</v>
      </c>
      <c r="C239" s="276">
        <v>3.54</v>
      </c>
      <c r="D239" s="195">
        <v>1.0291999999999999</v>
      </c>
      <c r="E239" s="212" t="s">
        <v>407</v>
      </c>
      <c r="F239" s="255">
        <v>427</v>
      </c>
    </row>
    <row r="240" spans="1:6" x14ac:dyDescent="0.2">
      <c r="A240" t="s">
        <v>1026</v>
      </c>
      <c r="B240" t="s">
        <v>1763</v>
      </c>
      <c r="C240" s="276">
        <v>2.58</v>
      </c>
      <c r="D240" s="195">
        <v>0.68869999999999998</v>
      </c>
      <c r="E240" s="212" t="s">
        <v>407</v>
      </c>
      <c r="F240" s="255">
        <v>189</v>
      </c>
    </row>
    <row r="241" spans="1:6" x14ac:dyDescent="0.2">
      <c r="A241" t="s">
        <v>1028</v>
      </c>
      <c r="B241" t="s">
        <v>1764</v>
      </c>
      <c r="C241" s="276">
        <v>4.0999999999999996</v>
      </c>
      <c r="D241" s="195">
        <v>1.6292</v>
      </c>
      <c r="E241" s="212" t="s">
        <v>79</v>
      </c>
      <c r="F241" s="255">
        <v>5</v>
      </c>
    </row>
    <row r="242" spans="1:6" x14ac:dyDescent="0.2">
      <c r="A242" t="s">
        <v>1030</v>
      </c>
      <c r="B242" t="s">
        <v>1765</v>
      </c>
      <c r="C242" s="276">
        <v>3.1</v>
      </c>
      <c r="D242" s="195">
        <v>1.0432999999999999</v>
      </c>
      <c r="E242" s="212" t="s">
        <v>79</v>
      </c>
      <c r="F242" s="255">
        <v>0</v>
      </c>
    </row>
    <row r="243" spans="1:6" x14ac:dyDescent="0.2">
      <c r="A243" t="s">
        <v>1032</v>
      </c>
      <c r="B243" t="s">
        <v>1766</v>
      </c>
      <c r="C243" s="276">
        <v>1.8</v>
      </c>
      <c r="D243" s="195">
        <v>1.9196</v>
      </c>
      <c r="E243" s="212" t="s">
        <v>79</v>
      </c>
      <c r="F243" s="255">
        <v>9</v>
      </c>
    </row>
    <row r="244" spans="1:6" x14ac:dyDescent="0.2">
      <c r="A244" t="s">
        <v>1034</v>
      </c>
      <c r="B244" t="s">
        <v>1767</v>
      </c>
      <c r="C244" s="276">
        <v>1.3</v>
      </c>
      <c r="D244" s="195">
        <v>1.0065999999999999</v>
      </c>
      <c r="E244" s="212" t="s">
        <v>79</v>
      </c>
      <c r="F244" s="255">
        <v>2</v>
      </c>
    </row>
    <row r="245" spans="1:6" x14ac:dyDescent="0.2">
      <c r="A245" t="s">
        <v>1036</v>
      </c>
      <c r="B245" t="s">
        <v>1768</v>
      </c>
      <c r="C245" s="276">
        <v>1.1000000000000001</v>
      </c>
      <c r="D245" s="195">
        <v>0.65710000000000002</v>
      </c>
      <c r="E245" s="212" t="s">
        <v>79</v>
      </c>
      <c r="F245" s="255">
        <v>2</v>
      </c>
    </row>
    <row r="246" spans="1:6" x14ac:dyDescent="0.2">
      <c r="A246" t="s">
        <v>1038</v>
      </c>
      <c r="B246" t="s">
        <v>1769</v>
      </c>
      <c r="C246" s="276">
        <v>3.93</v>
      </c>
      <c r="D246" s="195">
        <v>1.3152999999999999</v>
      </c>
      <c r="E246" s="212" t="s">
        <v>407</v>
      </c>
      <c r="F246" s="255">
        <v>85</v>
      </c>
    </row>
    <row r="247" spans="1:6" x14ac:dyDescent="0.2">
      <c r="A247" t="s">
        <v>1040</v>
      </c>
      <c r="B247" t="s">
        <v>1770</v>
      </c>
      <c r="C247" s="276">
        <v>3.27</v>
      </c>
      <c r="D247" s="195">
        <v>0.89280000000000004</v>
      </c>
      <c r="E247" s="212" t="s">
        <v>407</v>
      </c>
      <c r="F247" s="255">
        <v>256</v>
      </c>
    </row>
    <row r="248" spans="1:6" x14ac:dyDescent="0.2">
      <c r="A248" t="s">
        <v>1042</v>
      </c>
      <c r="B248" t="s">
        <v>1771</v>
      </c>
      <c r="C248" s="276">
        <v>2.38</v>
      </c>
      <c r="D248" s="195">
        <v>0.69179999999999997</v>
      </c>
      <c r="E248" s="212" t="s">
        <v>407</v>
      </c>
      <c r="F248" s="255">
        <v>151</v>
      </c>
    </row>
    <row r="249" spans="1:6" x14ac:dyDescent="0.2">
      <c r="A249" t="s">
        <v>1044</v>
      </c>
      <c r="B249" t="s">
        <v>1772</v>
      </c>
      <c r="C249" s="276">
        <v>3.13</v>
      </c>
      <c r="D249" s="195">
        <v>1.1772</v>
      </c>
      <c r="E249" s="212" t="s">
        <v>407</v>
      </c>
      <c r="F249" s="255">
        <v>19</v>
      </c>
    </row>
    <row r="250" spans="1:6" x14ac:dyDescent="0.2">
      <c r="A250" t="s">
        <v>1046</v>
      </c>
      <c r="B250" t="s">
        <v>1773</v>
      </c>
      <c r="C250" s="276">
        <v>1.95</v>
      </c>
      <c r="D250" s="195">
        <v>0.71050000000000002</v>
      </c>
      <c r="E250" s="212" t="s">
        <v>407</v>
      </c>
      <c r="F250" s="255">
        <v>204</v>
      </c>
    </row>
    <row r="251" spans="1:6" x14ac:dyDescent="0.2">
      <c r="A251" t="s">
        <v>1048</v>
      </c>
      <c r="B251" t="s">
        <v>1774</v>
      </c>
      <c r="C251" s="276">
        <v>3.11</v>
      </c>
      <c r="D251" s="195">
        <v>0.97289999999999999</v>
      </c>
      <c r="E251" s="212" t="s">
        <v>407</v>
      </c>
      <c r="F251" s="255">
        <v>13</v>
      </c>
    </row>
    <row r="252" spans="1:6" x14ac:dyDescent="0.2">
      <c r="A252" t="s">
        <v>1050</v>
      </c>
      <c r="B252" t="s">
        <v>1775</v>
      </c>
      <c r="C252" s="276">
        <v>2.13</v>
      </c>
      <c r="D252" s="195">
        <v>0.75009999999999999</v>
      </c>
      <c r="E252" s="212" t="s">
        <v>407</v>
      </c>
      <c r="F252" s="255">
        <v>204</v>
      </c>
    </row>
    <row r="253" spans="1:6" x14ac:dyDescent="0.2">
      <c r="A253" t="s">
        <v>1052</v>
      </c>
      <c r="B253" t="s">
        <v>1776</v>
      </c>
      <c r="C253" s="276">
        <v>3.9</v>
      </c>
      <c r="D253" s="195">
        <v>2.1278999999999999</v>
      </c>
      <c r="E253" s="212" t="s">
        <v>79</v>
      </c>
      <c r="F253" s="255">
        <v>8</v>
      </c>
    </row>
    <row r="254" spans="1:6" x14ac:dyDescent="0.2">
      <c r="A254" t="s">
        <v>1054</v>
      </c>
      <c r="B254" t="s">
        <v>1777</v>
      </c>
      <c r="C254" s="276">
        <v>2.72</v>
      </c>
      <c r="D254" s="195">
        <v>0.80710000000000004</v>
      </c>
      <c r="E254" s="212" t="s">
        <v>407</v>
      </c>
      <c r="F254" s="255">
        <v>12</v>
      </c>
    </row>
    <row r="255" spans="1:6" x14ac:dyDescent="0.2">
      <c r="A255" t="s">
        <v>1056</v>
      </c>
      <c r="B255" t="s">
        <v>1778</v>
      </c>
      <c r="C255" s="276">
        <v>4.37</v>
      </c>
      <c r="D255" s="195">
        <v>1.387</v>
      </c>
      <c r="E255" s="212" t="s">
        <v>407</v>
      </c>
      <c r="F255" s="255">
        <v>121</v>
      </c>
    </row>
    <row r="256" spans="1:6" x14ac:dyDescent="0.2">
      <c r="A256" t="s">
        <v>1058</v>
      </c>
      <c r="B256" t="s">
        <v>1779</v>
      </c>
      <c r="C256" s="276">
        <v>2.57</v>
      </c>
      <c r="D256" s="195">
        <v>0.81499999999999995</v>
      </c>
      <c r="E256" s="212" t="s">
        <v>407</v>
      </c>
      <c r="F256" s="255">
        <v>310</v>
      </c>
    </row>
    <row r="257" spans="1:6" x14ac:dyDescent="0.2">
      <c r="A257" t="s">
        <v>1060</v>
      </c>
      <c r="B257" t="s">
        <v>1780</v>
      </c>
      <c r="C257" s="276">
        <v>1.97</v>
      </c>
      <c r="D257" s="195">
        <v>0.59499999999999997</v>
      </c>
      <c r="E257" s="212" t="s">
        <v>407</v>
      </c>
      <c r="F257" s="255">
        <v>453</v>
      </c>
    </row>
    <row r="258" spans="1:6" x14ac:dyDescent="0.2">
      <c r="A258" t="s">
        <v>1062</v>
      </c>
      <c r="B258" t="s">
        <v>777</v>
      </c>
      <c r="C258" s="276">
        <v>1.72</v>
      </c>
      <c r="D258" s="195">
        <v>0.73729999999999996</v>
      </c>
      <c r="E258" s="212" t="s">
        <v>407</v>
      </c>
      <c r="F258" s="255">
        <v>55</v>
      </c>
    </row>
    <row r="259" spans="1:6" x14ac:dyDescent="0.2">
      <c r="A259" t="s">
        <v>1064</v>
      </c>
      <c r="B259" t="s">
        <v>523</v>
      </c>
      <c r="C259" s="276">
        <v>1.96</v>
      </c>
      <c r="D259" s="195">
        <v>0.77669999999999995</v>
      </c>
      <c r="E259" s="212" t="s">
        <v>407</v>
      </c>
      <c r="F259" s="255">
        <v>338</v>
      </c>
    </row>
    <row r="260" spans="1:6" x14ac:dyDescent="0.2">
      <c r="A260" t="s">
        <v>1066</v>
      </c>
      <c r="B260" t="s">
        <v>783</v>
      </c>
      <c r="C260" s="276">
        <v>1.9</v>
      </c>
      <c r="D260" s="195">
        <v>0.85219999999999996</v>
      </c>
      <c r="E260" s="212" t="s">
        <v>407</v>
      </c>
      <c r="F260" s="255">
        <v>887</v>
      </c>
    </row>
    <row r="261" spans="1:6" x14ac:dyDescent="0.2">
      <c r="A261" t="s">
        <v>1453</v>
      </c>
      <c r="B261" t="s">
        <v>1781</v>
      </c>
      <c r="C261" s="276">
        <v>6.34</v>
      </c>
      <c r="D261" s="195">
        <v>1.8515999999999999</v>
      </c>
      <c r="E261" s="212" t="s">
        <v>407</v>
      </c>
      <c r="F261" s="255">
        <v>193</v>
      </c>
    </row>
    <row r="262" spans="1:6" x14ac:dyDescent="0.2">
      <c r="A262" t="s">
        <v>1455</v>
      </c>
      <c r="B262" t="s">
        <v>1782</v>
      </c>
      <c r="C262" s="276">
        <v>3.33</v>
      </c>
      <c r="D262" s="195">
        <v>1.1523000000000001</v>
      </c>
      <c r="E262" s="212" t="s">
        <v>407</v>
      </c>
      <c r="F262" s="255">
        <v>148</v>
      </c>
    </row>
    <row r="263" spans="1:6" x14ac:dyDescent="0.2">
      <c r="A263" t="s">
        <v>1457</v>
      </c>
      <c r="B263" t="s">
        <v>1783</v>
      </c>
      <c r="C263" s="276">
        <v>1.93</v>
      </c>
      <c r="D263" s="195">
        <v>0.68159999999999998</v>
      </c>
      <c r="E263" s="212" t="s">
        <v>407</v>
      </c>
      <c r="F263" s="255">
        <v>40</v>
      </c>
    </row>
    <row r="264" spans="1:6" x14ac:dyDescent="0.2">
      <c r="A264" t="s">
        <v>1477</v>
      </c>
      <c r="B264" t="s">
        <v>1785</v>
      </c>
      <c r="C264" s="276">
        <v>10.54</v>
      </c>
      <c r="D264" s="195">
        <v>5.4519000000000002</v>
      </c>
      <c r="E264" s="212" t="s">
        <v>407</v>
      </c>
      <c r="F264" s="255">
        <v>55</v>
      </c>
    </row>
    <row r="265" spans="1:6" x14ac:dyDescent="0.2">
      <c r="A265" t="s">
        <v>1479</v>
      </c>
      <c r="B265" t="s">
        <v>1786</v>
      </c>
      <c r="C265" s="276">
        <v>4.91</v>
      </c>
      <c r="D265" s="195">
        <v>3.03</v>
      </c>
      <c r="E265" s="212" t="s">
        <v>407</v>
      </c>
      <c r="F265" s="255">
        <v>62</v>
      </c>
    </row>
    <row r="266" spans="1:6" x14ac:dyDescent="0.2">
      <c r="A266" t="s">
        <v>1481</v>
      </c>
      <c r="B266" t="s">
        <v>1787</v>
      </c>
      <c r="C266" s="276">
        <v>2.4900000000000002</v>
      </c>
      <c r="D266" s="195">
        <v>1.6136999999999999</v>
      </c>
      <c r="E266" s="212" t="s">
        <v>407</v>
      </c>
      <c r="F266" s="255">
        <v>77</v>
      </c>
    </row>
    <row r="267" spans="1:6" x14ac:dyDescent="0.2">
      <c r="A267" t="s">
        <v>1483</v>
      </c>
      <c r="B267" t="s">
        <v>1788</v>
      </c>
      <c r="C267" s="276">
        <v>11.84</v>
      </c>
      <c r="D267" s="195">
        <v>4.9768999999999997</v>
      </c>
      <c r="E267" s="212" t="s">
        <v>407</v>
      </c>
      <c r="F267" s="255">
        <v>187</v>
      </c>
    </row>
    <row r="268" spans="1:6" x14ac:dyDescent="0.2">
      <c r="A268" t="s">
        <v>1485</v>
      </c>
      <c r="B268" t="s">
        <v>1789</v>
      </c>
      <c r="C268" s="276">
        <v>6.96</v>
      </c>
      <c r="D268" s="195">
        <v>2.9157999999999999</v>
      </c>
      <c r="E268" s="212" t="s">
        <v>407</v>
      </c>
      <c r="F268" s="255">
        <v>285</v>
      </c>
    </row>
    <row r="269" spans="1:6" x14ac:dyDescent="0.2">
      <c r="A269" t="s">
        <v>1487</v>
      </c>
      <c r="B269" t="s">
        <v>1790</v>
      </c>
      <c r="C269" s="276">
        <v>4.8</v>
      </c>
      <c r="D269" s="195">
        <v>2.1501999999999999</v>
      </c>
      <c r="E269" s="212" t="s">
        <v>407</v>
      </c>
      <c r="F269" s="255">
        <v>141</v>
      </c>
    </row>
    <row r="270" spans="1:6" x14ac:dyDescent="0.2">
      <c r="A270" t="s">
        <v>1489</v>
      </c>
      <c r="B270" t="s">
        <v>1791</v>
      </c>
      <c r="C270" s="276">
        <v>10.5</v>
      </c>
      <c r="D270" s="195">
        <v>7.3144</v>
      </c>
      <c r="E270" s="212" t="s">
        <v>79</v>
      </c>
      <c r="F270" s="255">
        <v>4</v>
      </c>
    </row>
    <row r="271" spans="1:6" x14ac:dyDescent="0.2">
      <c r="A271" t="s">
        <v>1491</v>
      </c>
      <c r="B271" t="s">
        <v>1792</v>
      </c>
      <c r="C271" s="276">
        <v>6.54</v>
      </c>
      <c r="D271" s="195">
        <v>2.8761000000000001</v>
      </c>
      <c r="E271" s="212" t="s">
        <v>407</v>
      </c>
      <c r="F271" s="255">
        <v>16</v>
      </c>
    </row>
    <row r="272" spans="1:6" x14ac:dyDescent="0.2">
      <c r="A272" t="s">
        <v>1493</v>
      </c>
      <c r="B272" t="s">
        <v>1793</v>
      </c>
      <c r="C272" s="276">
        <v>5.17</v>
      </c>
      <c r="D272" s="195">
        <v>2.4584000000000001</v>
      </c>
      <c r="E272" s="212" t="s">
        <v>407</v>
      </c>
      <c r="F272" s="255">
        <v>14</v>
      </c>
    </row>
    <row r="273" spans="1:6" x14ac:dyDescent="0.2">
      <c r="A273" t="s">
        <v>1495</v>
      </c>
      <c r="B273" t="s">
        <v>1794</v>
      </c>
      <c r="C273" s="276">
        <v>10.039999999999999</v>
      </c>
      <c r="D273" s="195">
        <v>4.5720999999999998</v>
      </c>
      <c r="E273" s="212" t="s">
        <v>407</v>
      </c>
      <c r="F273" s="255">
        <v>35</v>
      </c>
    </row>
    <row r="274" spans="1:6" x14ac:dyDescent="0.2">
      <c r="A274" t="s">
        <v>1497</v>
      </c>
      <c r="B274" t="s">
        <v>1795</v>
      </c>
      <c r="C274" s="276">
        <v>5.1100000000000003</v>
      </c>
      <c r="D274" s="195">
        <v>2.3058999999999998</v>
      </c>
      <c r="E274" s="212" t="s">
        <v>407</v>
      </c>
      <c r="F274" s="255">
        <v>59</v>
      </c>
    </row>
    <row r="275" spans="1:6" x14ac:dyDescent="0.2">
      <c r="A275" t="s">
        <v>1499</v>
      </c>
      <c r="B275" t="s">
        <v>1796</v>
      </c>
      <c r="C275" s="276">
        <v>3.13</v>
      </c>
      <c r="D275" s="195">
        <v>1.7585999999999999</v>
      </c>
      <c r="E275" s="212" t="s">
        <v>407</v>
      </c>
      <c r="F275" s="255">
        <v>56</v>
      </c>
    </row>
    <row r="276" spans="1:6" x14ac:dyDescent="0.2">
      <c r="A276" t="s">
        <v>1501</v>
      </c>
      <c r="B276" t="s">
        <v>1797</v>
      </c>
      <c r="C276" s="276">
        <v>7.5</v>
      </c>
      <c r="D276" s="195">
        <v>4.7729999999999997</v>
      </c>
      <c r="E276" s="212" t="s">
        <v>79</v>
      </c>
      <c r="F276" s="255">
        <v>9</v>
      </c>
    </row>
    <row r="277" spans="1:6" x14ac:dyDescent="0.2">
      <c r="A277" t="s">
        <v>1503</v>
      </c>
      <c r="B277" t="s">
        <v>1798</v>
      </c>
      <c r="C277" s="276">
        <v>5.05</v>
      </c>
      <c r="D277" s="195">
        <v>1.9534</v>
      </c>
      <c r="E277" s="212" t="s">
        <v>407</v>
      </c>
      <c r="F277" s="255">
        <v>29</v>
      </c>
    </row>
    <row r="278" spans="1:6" x14ac:dyDescent="0.2">
      <c r="A278" t="s">
        <v>1505</v>
      </c>
      <c r="B278" t="s">
        <v>1799</v>
      </c>
      <c r="C278" s="276">
        <v>3.01</v>
      </c>
      <c r="D278" s="195">
        <v>1.486</v>
      </c>
      <c r="E278" s="212" t="s">
        <v>407</v>
      </c>
      <c r="F278" s="255">
        <v>59</v>
      </c>
    </row>
    <row r="279" spans="1:6" x14ac:dyDescent="0.2">
      <c r="A279" t="s">
        <v>1507</v>
      </c>
      <c r="B279" t="s">
        <v>1800</v>
      </c>
      <c r="C279" s="276">
        <v>4.7</v>
      </c>
      <c r="D279" s="195">
        <v>3.5543</v>
      </c>
      <c r="E279" s="212" t="s">
        <v>79</v>
      </c>
      <c r="F279" s="255">
        <v>7</v>
      </c>
    </row>
    <row r="280" spans="1:6" x14ac:dyDescent="0.2">
      <c r="A280" t="s">
        <v>1509</v>
      </c>
      <c r="B280" t="s">
        <v>1801</v>
      </c>
      <c r="C280" s="276">
        <v>2.42</v>
      </c>
      <c r="D280" s="195">
        <v>1.5888</v>
      </c>
      <c r="E280" s="212" t="s">
        <v>407</v>
      </c>
      <c r="F280" s="255">
        <v>41</v>
      </c>
    </row>
    <row r="281" spans="1:6" x14ac:dyDescent="0.2">
      <c r="A281" t="s">
        <v>1511</v>
      </c>
      <c r="B281" t="s">
        <v>1802</v>
      </c>
      <c r="C281" s="276">
        <v>1.56</v>
      </c>
      <c r="D281" s="195">
        <v>1.2625999999999999</v>
      </c>
      <c r="E281" s="212" t="s">
        <v>407</v>
      </c>
      <c r="F281" s="255">
        <v>145</v>
      </c>
    </row>
    <row r="282" spans="1:6" x14ac:dyDescent="0.2">
      <c r="A282" t="s">
        <v>1513</v>
      </c>
      <c r="B282" t="s">
        <v>1803</v>
      </c>
      <c r="C282" s="276">
        <v>8.6999999999999993</v>
      </c>
      <c r="D282" s="195">
        <v>5.1425999999999998</v>
      </c>
      <c r="E282" s="212" t="s">
        <v>79</v>
      </c>
      <c r="F282" s="255">
        <v>3</v>
      </c>
    </row>
    <row r="283" spans="1:6" x14ac:dyDescent="0.2">
      <c r="A283" t="s">
        <v>1516</v>
      </c>
      <c r="B283" t="s">
        <v>1804</v>
      </c>
      <c r="C283" s="276">
        <v>5.34</v>
      </c>
      <c r="D283" s="195">
        <v>1.8168</v>
      </c>
      <c r="E283" s="212" t="s">
        <v>407</v>
      </c>
      <c r="F283" s="255">
        <v>25</v>
      </c>
    </row>
    <row r="284" spans="1:6" x14ac:dyDescent="0.2">
      <c r="A284" t="s">
        <v>1107</v>
      </c>
      <c r="B284" t="s">
        <v>1805</v>
      </c>
      <c r="C284" s="276">
        <v>3.77</v>
      </c>
      <c r="D284" s="195">
        <v>1.6028</v>
      </c>
      <c r="E284" s="212" t="s">
        <v>407</v>
      </c>
      <c r="F284" s="255">
        <v>24</v>
      </c>
    </row>
    <row r="285" spans="1:6" x14ac:dyDescent="0.2">
      <c r="A285" t="s">
        <v>1109</v>
      </c>
      <c r="B285" t="s">
        <v>1806</v>
      </c>
      <c r="C285" s="276">
        <v>6.3</v>
      </c>
      <c r="D285" s="195">
        <v>4.0770999999999997</v>
      </c>
      <c r="E285" s="212" t="s">
        <v>79</v>
      </c>
      <c r="F285" s="255">
        <v>9</v>
      </c>
    </row>
    <row r="286" spans="1:6" x14ac:dyDescent="0.2">
      <c r="A286" t="s">
        <v>1111</v>
      </c>
      <c r="B286" t="s">
        <v>1807</v>
      </c>
      <c r="C286" s="276">
        <v>2.85</v>
      </c>
      <c r="D286" s="195">
        <v>1.2529999999999999</v>
      </c>
      <c r="E286" s="212" t="s">
        <v>407</v>
      </c>
      <c r="F286" s="255">
        <v>52</v>
      </c>
    </row>
    <row r="287" spans="1:6" x14ac:dyDescent="0.2">
      <c r="A287" t="s">
        <v>1116</v>
      </c>
      <c r="B287" t="s">
        <v>1808</v>
      </c>
      <c r="C287" s="276">
        <v>2.52</v>
      </c>
      <c r="D287" s="195">
        <v>0.99580000000000002</v>
      </c>
      <c r="E287" s="212" t="s">
        <v>407</v>
      </c>
      <c r="F287" s="255">
        <v>30</v>
      </c>
    </row>
    <row r="288" spans="1:6" x14ac:dyDescent="0.2">
      <c r="A288" t="s">
        <v>1118</v>
      </c>
      <c r="B288" t="s">
        <v>1809</v>
      </c>
      <c r="C288" s="276">
        <v>5.5</v>
      </c>
      <c r="D288" s="195">
        <v>3.8344999999999998</v>
      </c>
      <c r="E288" s="212" t="s">
        <v>79</v>
      </c>
      <c r="F288" s="255">
        <v>1</v>
      </c>
    </row>
    <row r="289" spans="1:6" x14ac:dyDescent="0.2">
      <c r="A289" t="s">
        <v>1120</v>
      </c>
      <c r="B289" t="s">
        <v>1810</v>
      </c>
      <c r="C289" s="276">
        <v>3.54</v>
      </c>
      <c r="D289" s="195">
        <v>1.3989</v>
      </c>
      <c r="E289" s="212" t="s">
        <v>407</v>
      </c>
      <c r="F289" s="255">
        <v>13</v>
      </c>
    </row>
    <row r="290" spans="1:6" x14ac:dyDescent="0.2">
      <c r="A290" t="s">
        <v>1122</v>
      </c>
      <c r="B290" t="s">
        <v>1811</v>
      </c>
      <c r="C290" s="276">
        <v>1.1499999999999999</v>
      </c>
      <c r="D290" s="195">
        <v>0.78439999999999999</v>
      </c>
      <c r="E290" s="212" t="s">
        <v>407</v>
      </c>
      <c r="F290" s="255">
        <v>15</v>
      </c>
    </row>
    <row r="291" spans="1:6" x14ac:dyDescent="0.2">
      <c r="A291" t="s">
        <v>1124</v>
      </c>
      <c r="B291" t="s">
        <v>1812</v>
      </c>
      <c r="C291" s="276">
        <v>4.5199999999999996</v>
      </c>
      <c r="D291" s="195">
        <v>2.2450000000000001</v>
      </c>
      <c r="E291" s="212" t="s">
        <v>407</v>
      </c>
      <c r="F291" s="255">
        <v>14</v>
      </c>
    </row>
    <row r="292" spans="1:6" x14ac:dyDescent="0.2">
      <c r="A292" t="s">
        <v>1126</v>
      </c>
      <c r="B292" t="s">
        <v>1813</v>
      </c>
      <c r="C292" s="276">
        <v>3.5</v>
      </c>
      <c r="D292" s="195">
        <v>1.8508</v>
      </c>
      <c r="E292" s="212" t="s">
        <v>407</v>
      </c>
      <c r="F292" s="255">
        <v>54</v>
      </c>
    </row>
    <row r="293" spans="1:6" x14ac:dyDescent="0.2">
      <c r="A293" t="s">
        <v>1128</v>
      </c>
      <c r="B293" t="s">
        <v>1814</v>
      </c>
      <c r="C293" s="276">
        <v>2.67</v>
      </c>
      <c r="D293" s="195">
        <v>1.4567000000000001</v>
      </c>
      <c r="E293" s="212" t="s">
        <v>407</v>
      </c>
      <c r="F293" s="255">
        <v>75</v>
      </c>
    </row>
    <row r="294" spans="1:6" x14ac:dyDescent="0.2">
      <c r="A294" t="s">
        <v>1130</v>
      </c>
      <c r="B294" t="s">
        <v>1815</v>
      </c>
      <c r="C294" s="276">
        <v>10.1</v>
      </c>
      <c r="D294" s="195">
        <v>3.3365999999999998</v>
      </c>
      <c r="E294" s="212" t="s">
        <v>407</v>
      </c>
      <c r="F294" s="255">
        <v>27</v>
      </c>
    </row>
    <row r="295" spans="1:6" x14ac:dyDescent="0.2">
      <c r="A295" t="s">
        <v>1132</v>
      </c>
      <c r="B295" t="s">
        <v>1816</v>
      </c>
      <c r="C295" s="276">
        <v>4.38</v>
      </c>
      <c r="D295" s="195">
        <v>2.2496</v>
      </c>
      <c r="E295" s="212" t="s">
        <v>407</v>
      </c>
      <c r="F295" s="255">
        <v>38</v>
      </c>
    </row>
    <row r="296" spans="1:6" x14ac:dyDescent="0.2">
      <c r="A296" t="s">
        <v>1134</v>
      </c>
      <c r="B296" t="s">
        <v>1817</v>
      </c>
      <c r="C296" s="276">
        <v>3.39</v>
      </c>
      <c r="D296" s="195">
        <v>1.6738</v>
      </c>
      <c r="E296" s="212" t="s">
        <v>407</v>
      </c>
      <c r="F296" s="255">
        <v>24</v>
      </c>
    </row>
    <row r="297" spans="1:6" x14ac:dyDescent="0.2">
      <c r="A297" t="s">
        <v>1154</v>
      </c>
      <c r="B297" t="s">
        <v>1818</v>
      </c>
      <c r="C297" s="276">
        <v>4.67</v>
      </c>
      <c r="D297" s="195">
        <v>1.3884000000000001</v>
      </c>
      <c r="E297" s="212" t="s">
        <v>407</v>
      </c>
      <c r="F297" s="255">
        <v>29</v>
      </c>
    </row>
    <row r="298" spans="1:6" x14ac:dyDescent="0.2">
      <c r="A298" t="s">
        <v>1156</v>
      </c>
      <c r="B298" t="s">
        <v>1819</v>
      </c>
      <c r="C298" s="276">
        <v>3.01</v>
      </c>
      <c r="D298" s="195">
        <v>1.1523000000000001</v>
      </c>
      <c r="E298" s="212" t="s">
        <v>2307</v>
      </c>
      <c r="F298" s="255">
        <v>29</v>
      </c>
    </row>
    <row r="299" spans="1:6" x14ac:dyDescent="0.2">
      <c r="A299" t="s">
        <v>1158</v>
      </c>
      <c r="B299" t="s">
        <v>1820</v>
      </c>
      <c r="C299" s="276">
        <v>2.2999999999999998</v>
      </c>
      <c r="D299" s="195">
        <v>0.79269999999999996</v>
      </c>
      <c r="E299" s="212" t="s">
        <v>2308</v>
      </c>
      <c r="F299" s="255">
        <v>4</v>
      </c>
    </row>
    <row r="300" spans="1:6" x14ac:dyDescent="0.2">
      <c r="A300" t="s">
        <v>1160</v>
      </c>
      <c r="B300" t="s">
        <v>1821</v>
      </c>
      <c r="C300" s="276">
        <v>6.11</v>
      </c>
      <c r="D300" s="195">
        <v>1.7668999999999999</v>
      </c>
      <c r="E300" s="212" t="s">
        <v>407</v>
      </c>
      <c r="F300" s="255">
        <v>45</v>
      </c>
    </row>
    <row r="301" spans="1:6" x14ac:dyDescent="0.2">
      <c r="A301" t="s">
        <v>1162</v>
      </c>
      <c r="B301" t="s">
        <v>1822</v>
      </c>
      <c r="C301" s="276">
        <v>3.88</v>
      </c>
      <c r="D301" s="195">
        <v>1.1003000000000001</v>
      </c>
      <c r="E301" s="212" t="s">
        <v>407</v>
      </c>
      <c r="F301" s="255">
        <v>129</v>
      </c>
    </row>
    <row r="302" spans="1:6" x14ac:dyDescent="0.2">
      <c r="A302" t="s">
        <v>1164</v>
      </c>
      <c r="B302" t="s">
        <v>1823</v>
      </c>
      <c r="C302" s="276">
        <v>2.71</v>
      </c>
      <c r="D302" s="195">
        <v>0.74019999999999997</v>
      </c>
      <c r="E302" s="212" t="s">
        <v>407</v>
      </c>
      <c r="F302" s="255">
        <v>57</v>
      </c>
    </row>
    <row r="303" spans="1:6" x14ac:dyDescent="0.2">
      <c r="A303" t="s">
        <v>1166</v>
      </c>
      <c r="B303" t="s">
        <v>1824</v>
      </c>
      <c r="C303" s="276">
        <v>5.62</v>
      </c>
      <c r="D303" s="195">
        <v>1.8708</v>
      </c>
      <c r="E303" s="212" t="s">
        <v>407</v>
      </c>
      <c r="F303" s="255">
        <v>34</v>
      </c>
    </row>
    <row r="304" spans="1:6" x14ac:dyDescent="0.2">
      <c r="A304" t="s">
        <v>1168</v>
      </c>
      <c r="B304" t="s">
        <v>1825</v>
      </c>
      <c r="C304" s="276">
        <v>4</v>
      </c>
      <c r="D304" s="195">
        <v>1.4809000000000001</v>
      </c>
      <c r="E304" s="212" t="s">
        <v>2306</v>
      </c>
      <c r="F304" s="255">
        <v>63</v>
      </c>
    </row>
    <row r="305" spans="1:6" x14ac:dyDescent="0.2">
      <c r="A305" t="s">
        <v>1170</v>
      </c>
      <c r="B305" t="s">
        <v>1826</v>
      </c>
      <c r="C305" s="276">
        <v>2.7</v>
      </c>
      <c r="D305" s="195">
        <v>1.0188999999999999</v>
      </c>
      <c r="E305" s="212" t="s">
        <v>2309</v>
      </c>
      <c r="F305" s="255">
        <v>8</v>
      </c>
    </row>
    <row r="306" spans="1:6" x14ac:dyDescent="0.2">
      <c r="A306" t="s">
        <v>1172</v>
      </c>
      <c r="B306" t="s">
        <v>1827</v>
      </c>
      <c r="C306" s="276">
        <v>4.7699999999999996</v>
      </c>
      <c r="D306" s="195">
        <v>2.0943000000000001</v>
      </c>
      <c r="E306" s="212" t="s">
        <v>407</v>
      </c>
      <c r="F306" s="255">
        <v>123</v>
      </c>
    </row>
    <row r="307" spans="1:6" x14ac:dyDescent="0.2">
      <c r="A307" t="s">
        <v>1174</v>
      </c>
      <c r="B307" t="s">
        <v>1828</v>
      </c>
      <c r="C307" s="276">
        <v>3.1</v>
      </c>
      <c r="D307" s="195">
        <v>1.0909</v>
      </c>
      <c r="E307" s="212" t="s">
        <v>407</v>
      </c>
      <c r="F307" s="255">
        <v>349</v>
      </c>
    </row>
    <row r="308" spans="1:6" x14ac:dyDescent="0.2">
      <c r="A308" t="s">
        <v>159</v>
      </c>
      <c r="B308" t="s">
        <v>1829</v>
      </c>
      <c r="C308" s="276">
        <v>2.33</v>
      </c>
      <c r="D308" s="195">
        <v>0.78469999999999995</v>
      </c>
      <c r="E308" s="212" t="s">
        <v>407</v>
      </c>
      <c r="F308" s="255">
        <v>163</v>
      </c>
    </row>
    <row r="309" spans="1:6" x14ac:dyDescent="0.2">
      <c r="A309" t="s">
        <v>161</v>
      </c>
      <c r="B309" t="s">
        <v>1830</v>
      </c>
      <c r="C309" s="276">
        <v>5.4</v>
      </c>
      <c r="D309" s="195">
        <v>2.9950000000000001</v>
      </c>
      <c r="E309" s="212" t="s">
        <v>79</v>
      </c>
      <c r="F309" s="255">
        <v>9</v>
      </c>
    </row>
    <row r="310" spans="1:6" x14ac:dyDescent="0.2">
      <c r="A310" t="s">
        <v>163</v>
      </c>
      <c r="B310" t="s">
        <v>1831</v>
      </c>
      <c r="C310" s="276">
        <v>3.67</v>
      </c>
      <c r="D310" s="195">
        <v>1.1317999999999999</v>
      </c>
      <c r="E310" s="212" t="s">
        <v>407</v>
      </c>
      <c r="F310" s="255">
        <v>28</v>
      </c>
    </row>
    <row r="311" spans="1:6" x14ac:dyDescent="0.2">
      <c r="A311" t="s">
        <v>168</v>
      </c>
      <c r="B311" t="s">
        <v>1832</v>
      </c>
      <c r="C311" s="276">
        <v>2.68</v>
      </c>
      <c r="D311" s="195">
        <v>1.0488999999999999</v>
      </c>
      <c r="E311" s="212" t="s">
        <v>407</v>
      </c>
      <c r="F311" s="255">
        <v>10</v>
      </c>
    </row>
    <row r="312" spans="1:6" x14ac:dyDescent="0.2">
      <c r="A312" t="s">
        <v>170</v>
      </c>
      <c r="B312" t="s">
        <v>1833</v>
      </c>
      <c r="C312" s="276">
        <v>4.2</v>
      </c>
      <c r="D312" s="195">
        <v>2.0545</v>
      </c>
      <c r="E312" s="212" t="s">
        <v>79</v>
      </c>
      <c r="F312" s="255">
        <v>5</v>
      </c>
    </row>
    <row r="313" spans="1:6" x14ac:dyDescent="0.2">
      <c r="A313" t="s">
        <v>172</v>
      </c>
      <c r="B313" t="s">
        <v>1834</v>
      </c>
      <c r="C313" s="276">
        <v>2.82</v>
      </c>
      <c r="D313" s="195">
        <v>1.0644</v>
      </c>
      <c r="E313" s="212" t="s">
        <v>407</v>
      </c>
      <c r="F313" s="255">
        <v>32</v>
      </c>
    </row>
    <row r="314" spans="1:6" x14ac:dyDescent="0.2">
      <c r="A314" t="s">
        <v>174</v>
      </c>
      <c r="B314" t="s">
        <v>1835</v>
      </c>
      <c r="C314" s="276">
        <v>4.43</v>
      </c>
      <c r="D314" s="195">
        <v>1.3703000000000001</v>
      </c>
      <c r="E314" s="212" t="s">
        <v>407</v>
      </c>
      <c r="F314" s="255">
        <v>27</v>
      </c>
    </row>
    <row r="315" spans="1:6" x14ac:dyDescent="0.2">
      <c r="A315" t="s">
        <v>176</v>
      </c>
      <c r="B315" t="s">
        <v>1836</v>
      </c>
      <c r="C315" s="276">
        <v>3.1</v>
      </c>
      <c r="D315" s="195">
        <v>0.91410000000000002</v>
      </c>
      <c r="E315" s="212" t="s">
        <v>407</v>
      </c>
      <c r="F315" s="255">
        <v>132</v>
      </c>
    </row>
    <row r="316" spans="1:6" x14ac:dyDescent="0.2">
      <c r="A316" t="s">
        <v>178</v>
      </c>
      <c r="B316" t="s">
        <v>1837</v>
      </c>
      <c r="C316" s="276">
        <v>2.67</v>
      </c>
      <c r="D316" s="195">
        <v>0.74670000000000003</v>
      </c>
      <c r="E316" s="212" t="s">
        <v>407</v>
      </c>
      <c r="F316" s="255">
        <v>95</v>
      </c>
    </row>
    <row r="317" spans="1:6" x14ac:dyDescent="0.2">
      <c r="A317" t="s">
        <v>180</v>
      </c>
      <c r="B317" t="s">
        <v>1838</v>
      </c>
      <c r="C317" s="276">
        <v>5.46</v>
      </c>
      <c r="D317" s="195">
        <v>1.5983000000000001</v>
      </c>
      <c r="E317" s="212" t="s">
        <v>407</v>
      </c>
      <c r="F317" s="255">
        <v>60</v>
      </c>
    </row>
    <row r="318" spans="1:6" x14ac:dyDescent="0.2">
      <c r="A318" t="s">
        <v>182</v>
      </c>
      <c r="B318" t="s">
        <v>1839</v>
      </c>
      <c r="C318" s="276">
        <v>3.2</v>
      </c>
      <c r="D318" s="195">
        <v>0.86480000000000001</v>
      </c>
      <c r="E318" s="212" t="s">
        <v>407</v>
      </c>
      <c r="F318" s="255">
        <v>204</v>
      </c>
    </row>
    <row r="319" spans="1:6" x14ac:dyDescent="0.2">
      <c r="A319" t="s">
        <v>184</v>
      </c>
      <c r="B319" t="s">
        <v>1840</v>
      </c>
      <c r="C319" s="276">
        <v>2.5499999999999998</v>
      </c>
      <c r="D319" s="195">
        <v>0.67049999999999998</v>
      </c>
      <c r="E319" s="212" t="s">
        <v>407</v>
      </c>
      <c r="F319" s="255">
        <v>194</v>
      </c>
    </row>
    <row r="320" spans="1:6" x14ac:dyDescent="0.2">
      <c r="A320" t="s">
        <v>186</v>
      </c>
      <c r="B320" t="s">
        <v>1841</v>
      </c>
      <c r="C320" s="276">
        <v>3.75</v>
      </c>
      <c r="D320" s="195">
        <v>1.3440000000000001</v>
      </c>
      <c r="E320" s="212" t="s">
        <v>407</v>
      </c>
      <c r="F320" s="255">
        <v>196</v>
      </c>
    </row>
    <row r="321" spans="1:6" x14ac:dyDescent="0.2">
      <c r="A321" t="s">
        <v>188</v>
      </c>
      <c r="B321" t="s">
        <v>1842</v>
      </c>
      <c r="C321" s="276">
        <v>2.41</v>
      </c>
      <c r="D321" s="195">
        <v>0.73750000000000004</v>
      </c>
      <c r="E321" s="212" t="s">
        <v>407</v>
      </c>
      <c r="F321" s="255">
        <v>1478</v>
      </c>
    </row>
    <row r="322" spans="1:6" x14ac:dyDescent="0.2">
      <c r="A322" t="s">
        <v>190</v>
      </c>
      <c r="B322" t="s">
        <v>1843</v>
      </c>
      <c r="C322" s="276">
        <v>4.5</v>
      </c>
      <c r="D322" s="195">
        <v>1.8605</v>
      </c>
      <c r="E322" s="212" t="s">
        <v>407</v>
      </c>
      <c r="F322" s="255">
        <v>59</v>
      </c>
    </row>
    <row r="323" spans="1:6" x14ac:dyDescent="0.2">
      <c r="A323" t="s">
        <v>192</v>
      </c>
      <c r="B323" t="s">
        <v>1844</v>
      </c>
      <c r="C323" s="276">
        <v>3.37</v>
      </c>
      <c r="D323" s="195">
        <v>1.0682</v>
      </c>
      <c r="E323" s="212" t="s">
        <v>407</v>
      </c>
      <c r="F323" s="255">
        <v>191</v>
      </c>
    </row>
    <row r="324" spans="1:6" x14ac:dyDescent="0.2">
      <c r="A324" t="s">
        <v>194</v>
      </c>
      <c r="B324" t="s">
        <v>1845</v>
      </c>
      <c r="C324" s="276">
        <v>2.27</v>
      </c>
      <c r="D324" s="195">
        <v>0.81269999999999998</v>
      </c>
      <c r="E324" s="212" t="s">
        <v>407</v>
      </c>
      <c r="F324" s="255">
        <v>99</v>
      </c>
    </row>
    <row r="325" spans="1:6" x14ac:dyDescent="0.2">
      <c r="A325" t="s">
        <v>214</v>
      </c>
      <c r="B325" t="s">
        <v>1847</v>
      </c>
      <c r="C325" s="276">
        <v>12.28</v>
      </c>
      <c r="D325" s="195">
        <v>6.5179999999999998</v>
      </c>
      <c r="E325" s="212" t="s">
        <v>407</v>
      </c>
      <c r="F325" s="255">
        <v>22</v>
      </c>
    </row>
    <row r="326" spans="1:6" x14ac:dyDescent="0.2">
      <c r="A326" t="s">
        <v>216</v>
      </c>
      <c r="B326" t="s">
        <v>1848</v>
      </c>
      <c r="C326" s="276">
        <v>5.48</v>
      </c>
      <c r="D326" s="195">
        <v>3.5459000000000001</v>
      </c>
      <c r="E326" s="212" t="s">
        <v>407</v>
      </c>
      <c r="F326" s="255">
        <v>26</v>
      </c>
    </row>
    <row r="327" spans="1:6" x14ac:dyDescent="0.2">
      <c r="A327" t="s">
        <v>218</v>
      </c>
      <c r="B327" t="s">
        <v>1849</v>
      </c>
      <c r="C327" s="276">
        <v>4.7699999999999996</v>
      </c>
      <c r="D327" s="195">
        <v>2.0825</v>
      </c>
      <c r="E327" s="212" t="s">
        <v>407</v>
      </c>
      <c r="F327" s="255">
        <v>10</v>
      </c>
    </row>
    <row r="328" spans="1:6" x14ac:dyDescent="0.2">
      <c r="A328" t="s">
        <v>220</v>
      </c>
      <c r="B328" t="s">
        <v>1850</v>
      </c>
      <c r="C328" s="276">
        <v>10</v>
      </c>
      <c r="D328" s="195">
        <v>6.0579000000000001</v>
      </c>
      <c r="E328" s="212" t="s">
        <v>79</v>
      </c>
      <c r="F328" s="255">
        <v>5</v>
      </c>
    </row>
    <row r="329" spans="1:6" x14ac:dyDescent="0.2">
      <c r="A329" t="s">
        <v>222</v>
      </c>
      <c r="B329" t="s">
        <v>1851</v>
      </c>
      <c r="C329" s="276">
        <v>6.3</v>
      </c>
      <c r="D329" s="195">
        <v>3.4540000000000002</v>
      </c>
      <c r="E329" s="212" t="s">
        <v>79</v>
      </c>
      <c r="F329" s="255">
        <v>6</v>
      </c>
    </row>
    <row r="330" spans="1:6" x14ac:dyDescent="0.2">
      <c r="A330" t="s">
        <v>224</v>
      </c>
      <c r="B330" t="s">
        <v>1852</v>
      </c>
      <c r="C330" s="276">
        <v>4.4000000000000004</v>
      </c>
      <c r="D330" s="195">
        <v>2.5194999999999999</v>
      </c>
      <c r="E330" s="212" t="s">
        <v>79</v>
      </c>
      <c r="F330" s="255">
        <v>1</v>
      </c>
    </row>
    <row r="331" spans="1:6" x14ac:dyDescent="0.2">
      <c r="A331" t="s">
        <v>226</v>
      </c>
      <c r="B331" t="s">
        <v>1853</v>
      </c>
      <c r="C331" s="276">
        <v>9.4</v>
      </c>
      <c r="D331" s="195">
        <v>5.6372999999999998</v>
      </c>
      <c r="E331" s="212" t="s">
        <v>79</v>
      </c>
      <c r="F331" s="255">
        <v>2</v>
      </c>
    </row>
    <row r="332" spans="1:6" x14ac:dyDescent="0.2">
      <c r="A332" t="s">
        <v>228</v>
      </c>
      <c r="B332" t="s">
        <v>1854</v>
      </c>
      <c r="C332" s="276">
        <v>6.3</v>
      </c>
      <c r="D332" s="195">
        <v>3.7570000000000001</v>
      </c>
      <c r="E332" s="212" t="s">
        <v>79</v>
      </c>
      <c r="F332" s="255">
        <v>3</v>
      </c>
    </row>
    <row r="333" spans="1:6" x14ac:dyDescent="0.2">
      <c r="A333" t="s">
        <v>230</v>
      </c>
      <c r="B333" t="s">
        <v>1855</v>
      </c>
      <c r="C333" s="276">
        <v>4.2</v>
      </c>
      <c r="D333" s="195">
        <v>2.7530000000000001</v>
      </c>
      <c r="E333" s="212" t="s">
        <v>79</v>
      </c>
      <c r="F333" s="255">
        <v>2</v>
      </c>
    </row>
    <row r="334" spans="1:6" x14ac:dyDescent="0.2">
      <c r="A334" t="s">
        <v>232</v>
      </c>
      <c r="B334" t="s">
        <v>1856</v>
      </c>
      <c r="C334" s="276">
        <v>7.61</v>
      </c>
      <c r="D334" s="195">
        <v>3.2523</v>
      </c>
      <c r="E334" s="212" t="s">
        <v>407</v>
      </c>
      <c r="F334" s="255">
        <v>16</v>
      </c>
    </row>
    <row r="335" spans="1:6" x14ac:dyDescent="0.2">
      <c r="A335" t="s">
        <v>234</v>
      </c>
      <c r="B335" t="s">
        <v>1857</v>
      </c>
      <c r="C335" s="276">
        <v>3.71</v>
      </c>
      <c r="D335" s="195">
        <v>1.7324999999999999</v>
      </c>
      <c r="E335" s="212" t="s">
        <v>407</v>
      </c>
      <c r="F335" s="255">
        <v>20</v>
      </c>
    </row>
    <row r="336" spans="1:6" x14ac:dyDescent="0.2">
      <c r="A336" t="s">
        <v>236</v>
      </c>
      <c r="B336" t="s">
        <v>1858</v>
      </c>
      <c r="C336" s="276">
        <v>3.09</v>
      </c>
      <c r="D336" s="195">
        <v>1.5678000000000001</v>
      </c>
      <c r="E336" s="212" t="s">
        <v>407</v>
      </c>
      <c r="F336" s="255">
        <v>27</v>
      </c>
    </row>
    <row r="337" spans="1:6" x14ac:dyDescent="0.2">
      <c r="A337" t="s">
        <v>238</v>
      </c>
      <c r="B337" t="s">
        <v>1859</v>
      </c>
      <c r="C337" s="276">
        <v>4.83</v>
      </c>
      <c r="D337" s="195">
        <v>2.3839000000000001</v>
      </c>
      <c r="E337" s="212" t="s">
        <v>407</v>
      </c>
      <c r="F337" s="255">
        <v>85</v>
      </c>
    </row>
    <row r="338" spans="1:6" x14ac:dyDescent="0.2">
      <c r="A338" t="s">
        <v>240</v>
      </c>
      <c r="B338" t="s">
        <v>1860</v>
      </c>
      <c r="C338" s="276">
        <v>3.3</v>
      </c>
      <c r="D338" s="195">
        <v>1.7790999999999999</v>
      </c>
      <c r="E338" s="212" t="s">
        <v>407</v>
      </c>
      <c r="F338" s="255">
        <v>189</v>
      </c>
    </row>
    <row r="339" spans="1:6" x14ac:dyDescent="0.2">
      <c r="A339" t="s">
        <v>242</v>
      </c>
      <c r="B339" t="s">
        <v>1861</v>
      </c>
      <c r="C339" s="276">
        <v>2.4</v>
      </c>
      <c r="D339" s="195">
        <v>1.4794</v>
      </c>
      <c r="E339" s="212" t="s">
        <v>407</v>
      </c>
      <c r="F339" s="255">
        <v>253</v>
      </c>
    </row>
    <row r="340" spans="1:6" x14ac:dyDescent="0.2">
      <c r="A340" t="s">
        <v>244</v>
      </c>
      <c r="B340" t="s">
        <v>1862</v>
      </c>
      <c r="C340" s="276">
        <v>8</v>
      </c>
      <c r="D340" s="195">
        <v>5.3822999999999999</v>
      </c>
      <c r="E340" s="212" t="s">
        <v>79</v>
      </c>
      <c r="F340" s="255">
        <v>5</v>
      </c>
    </row>
    <row r="341" spans="1:6" x14ac:dyDescent="0.2">
      <c r="A341" t="s">
        <v>246</v>
      </c>
      <c r="B341" t="s">
        <v>1863</v>
      </c>
      <c r="C341" s="276">
        <v>3.9</v>
      </c>
      <c r="D341" s="195">
        <v>2.7515999999999998</v>
      </c>
      <c r="E341" s="212" t="s">
        <v>79</v>
      </c>
      <c r="F341" s="255">
        <v>7</v>
      </c>
    </row>
    <row r="342" spans="1:6" x14ac:dyDescent="0.2">
      <c r="A342" t="s">
        <v>248</v>
      </c>
      <c r="B342" t="s">
        <v>1864</v>
      </c>
      <c r="C342" s="276">
        <v>2.7</v>
      </c>
      <c r="D342" s="195">
        <v>1.9202999999999999</v>
      </c>
      <c r="E342" s="212" t="s">
        <v>79</v>
      </c>
      <c r="F342" s="255">
        <v>3</v>
      </c>
    </row>
    <row r="343" spans="1:6" x14ac:dyDescent="0.2">
      <c r="A343" t="s">
        <v>250</v>
      </c>
      <c r="B343" t="s">
        <v>1865</v>
      </c>
      <c r="C343" s="276">
        <v>9.8000000000000007</v>
      </c>
      <c r="D343" s="195">
        <v>6.5233999999999996</v>
      </c>
      <c r="E343" s="212" t="s">
        <v>79</v>
      </c>
      <c r="F343" s="255">
        <v>8</v>
      </c>
    </row>
    <row r="344" spans="1:6" x14ac:dyDescent="0.2">
      <c r="A344" t="s">
        <v>252</v>
      </c>
      <c r="B344" t="s">
        <v>1866</v>
      </c>
      <c r="C344" s="276">
        <v>6.1</v>
      </c>
      <c r="D344" s="195">
        <v>3.5746000000000002</v>
      </c>
      <c r="E344" s="212" t="s">
        <v>79</v>
      </c>
      <c r="F344" s="255">
        <v>4</v>
      </c>
    </row>
    <row r="345" spans="1:6" x14ac:dyDescent="0.2">
      <c r="A345" t="s">
        <v>254</v>
      </c>
      <c r="B345" t="s">
        <v>1867</v>
      </c>
      <c r="C345" s="276">
        <v>3.7</v>
      </c>
      <c r="D345" s="195">
        <v>2.1442999999999999</v>
      </c>
      <c r="E345" s="212" t="s">
        <v>79</v>
      </c>
      <c r="F345" s="255">
        <v>1</v>
      </c>
    </row>
    <row r="346" spans="1:6" x14ac:dyDescent="0.2">
      <c r="A346" t="s">
        <v>268</v>
      </c>
      <c r="B346" t="s">
        <v>1868</v>
      </c>
      <c r="C346" s="276">
        <v>4.58</v>
      </c>
      <c r="D346" s="195">
        <v>1.6503000000000001</v>
      </c>
      <c r="E346" s="212" t="s">
        <v>407</v>
      </c>
      <c r="F346" s="255">
        <v>178</v>
      </c>
    </row>
    <row r="347" spans="1:6" x14ac:dyDescent="0.2">
      <c r="A347" t="s">
        <v>270</v>
      </c>
      <c r="B347" t="s">
        <v>1869</v>
      </c>
      <c r="C347" s="276">
        <v>3.19</v>
      </c>
      <c r="D347" s="195">
        <v>1.0089999999999999</v>
      </c>
      <c r="E347" s="212" t="s">
        <v>407</v>
      </c>
      <c r="F347" s="255">
        <v>143</v>
      </c>
    </row>
    <row r="348" spans="1:6" x14ac:dyDescent="0.2">
      <c r="A348" t="s">
        <v>272</v>
      </c>
      <c r="B348" t="s">
        <v>1870</v>
      </c>
      <c r="C348" s="276">
        <v>1.62</v>
      </c>
      <c r="D348" s="195">
        <v>0.52129999999999999</v>
      </c>
      <c r="E348" s="212" t="s">
        <v>407</v>
      </c>
      <c r="F348" s="255">
        <v>13</v>
      </c>
    </row>
    <row r="349" spans="1:6" x14ac:dyDescent="0.2">
      <c r="A349" t="s">
        <v>274</v>
      </c>
      <c r="B349" t="s">
        <v>1871</v>
      </c>
      <c r="C349" s="276">
        <v>5.25</v>
      </c>
      <c r="D349" s="195">
        <v>1.6726000000000001</v>
      </c>
      <c r="E349" s="212" t="s">
        <v>407</v>
      </c>
      <c r="F349" s="255">
        <v>44</v>
      </c>
    </row>
    <row r="350" spans="1:6" x14ac:dyDescent="0.2">
      <c r="A350" t="s">
        <v>276</v>
      </c>
      <c r="B350" t="s">
        <v>1872</v>
      </c>
      <c r="C350" s="276">
        <v>3.96</v>
      </c>
      <c r="D350" s="195">
        <v>1.5072000000000001</v>
      </c>
      <c r="E350" s="212" t="s">
        <v>407</v>
      </c>
      <c r="F350" s="255">
        <v>51</v>
      </c>
    </row>
    <row r="351" spans="1:6" x14ac:dyDescent="0.2">
      <c r="A351" t="s">
        <v>278</v>
      </c>
      <c r="B351" t="s">
        <v>1873</v>
      </c>
      <c r="C351" s="276">
        <v>2.6</v>
      </c>
      <c r="D351" s="195">
        <v>1.3947000000000001</v>
      </c>
      <c r="E351" s="212" t="s">
        <v>79</v>
      </c>
      <c r="F351" s="255">
        <v>8</v>
      </c>
    </row>
    <row r="352" spans="1:6" x14ac:dyDescent="0.2">
      <c r="A352" t="s">
        <v>280</v>
      </c>
      <c r="B352" t="s">
        <v>1874</v>
      </c>
      <c r="C352" s="276">
        <v>5.73</v>
      </c>
      <c r="D352" s="195">
        <v>2.0733999999999999</v>
      </c>
      <c r="E352" s="212" t="s">
        <v>407</v>
      </c>
      <c r="F352" s="255">
        <v>105</v>
      </c>
    </row>
    <row r="353" spans="1:6" x14ac:dyDescent="0.2">
      <c r="A353" t="s">
        <v>281</v>
      </c>
      <c r="B353" t="s">
        <v>1875</v>
      </c>
      <c r="C353" s="276">
        <v>3.29</v>
      </c>
      <c r="D353" s="195">
        <v>0.94299999999999995</v>
      </c>
      <c r="E353" s="212" t="s">
        <v>407</v>
      </c>
      <c r="F353" s="255">
        <v>406</v>
      </c>
    </row>
    <row r="354" spans="1:6" x14ac:dyDescent="0.2">
      <c r="A354" t="s">
        <v>283</v>
      </c>
      <c r="B354" t="s">
        <v>1876</v>
      </c>
      <c r="C354" s="276">
        <v>2.64</v>
      </c>
      <c r="D354" s="195">
        <v>0.70640000000000003</v>
      </c>
      <c r="E354" s="212" t="s">
        <v>407</v>
      </c>
      <c r="F354" s="255">
        <v>346</v>
      </c>
    </row>
    <row r="355" spans="1:6" x14ac:dyDescent="0.2">
      <c r="A355" t="s">
        <v>285</v>
      </c>
      <c r="B355" t="s">
        <v>1877</v>
      </c>
      <c r="C355" s="276">
        <v>5.23</v>
      </c>
      <c r="D355" s="195">
        <v>1.9074</v>
      </c>
      <c r="E355" s="212" t="s">
        <v>407</v>
      </c>
      <c r="F355" s="255">
        <v>179</v>
      </c>
    </row>
    <row r="356" spans="1:6" x14ac:dyDescent="0.2">
      <c r="A356" t="s">
        <v>287</v>
      </c>
      <c r="B356" t="s">
        <v>1878</v>
      </c>
      <c r="C356" s="276">
        <v>3.19</v>
      </c>
      <c r="D356" s="195">
        <v>0.9425</v>
      </c>
      <c r="E356" s="212" t="s">
        <v>407</v>
      </c>
      <c r="F356" s="255">
        <v>237</v>
      </c>
    </row>
    <row r="357" spans="1:6" x14ac:dyDescent="0.2">
      <c r="A357" t="s">
        <v>289</v>
      </c>
      <c r="B357" t="s">
        <v>1879</v>
      </c>
      <c r="C357" s="276">
        <v>2.31</v>
      </c>
      <c r="D357" s="195">
        <v>0.65239999999999998</v>
      </c>
      <c r="E357" s="212" t="s">
        <v>407</v>
      </c>
      <c r="F357" s="255">
        <v>78</v>
      </c>
    </row>
    <row r="358" spans="1:6" x14ac:dyDescent="0.2">
      <c r="A358" t="s">
        <v>291</v>
      </c>
      <c r="B358" t="s">
        <v>1880</v>
      </c>
      <c r="C358" s="276">
        <v>3.5</v>
      </c>
      <c r="D358" s="195">
        <v>1.2613000000000001</v>
      </c>
      <c r="E358" s="212" t="s">
        <v>407</v>
      </c>
      <c r="F358" s="255">
        <v>45</v>
      </c>
    </row>
    <row r="359" spans="1:6" x14ac:dyDescent="0.2">
      <c r="A359" t="s">
        <v>293</v>
      </c>
      <c r="B359" t="s">
        <v>1881</v>
      </c>
      <c r="C359" s="276">
        <v>3.21</v>
      </c>
      <c r="D359" s="195">
        <v>1.0658000000000001</v>
      </c>
      <c r="E359" s="212" t="s">
        <v>407</v>
      </c>
      <c r="F359" s="255">
        <v>79</v>
      </c>
    </row>
    <row r="360" spans="1:6" x14ac:dyDescent="0.2">
      <c r="A360" t="s">
        <v>295</v>
      </c>
      <c r="B360" t="s">
        <v>1882</v>
      </c>
      <c r="C360" s="276">
        <v>2.0099999999999998</v>
      </c>
      <c r="D360" s="195">
        <v>0.87019999999999997</v>
      </c>
      <c r="E360" s="212" t="s">
        <v>407</v>
      </c>
      <c r="F360" s="255">
        <v>69</v>
      </c>
    </row>
    <row r="361" spans="1:6" x14ac:dyDescent="0.2">
      <c r="A361" t="s">
        <v>320</v>
      </c>
      <c r="B361" t="s">
        <v>1884</v>
      </c>
      <c r="C361" s="276">
        <v>9.4</v>
      </c>
      <c r="D361" s="195">
        <v>17.069800000000001</v>
      </c>
      <c r="E361" s="212" t="s">
        <v>79</v>
      </c>
      <c r="F361" s="255">
        <v>7</v>
      </c>
    </row>
    <row r="362" spans="1:6" x14ac:dyDescent="0.2">
      <c r="A362" t="s">
        <v>322</v>
      </c>
      <c r="B362" t="s">
        <v>1885</v>
      </c>
      <c r="C362" s="276">
        <v>4.7</v>
      </c>
      <c r="D362" s="195">
        <v>11.822100000000001</v>
      </c>
      <c r="E362" s="212" t="s">
        <v>2307</v>
      </c>
      <c r="F362" s="255">
        <v>18</v>
      </c>
    </row>
    <row r="363" spans="1:6" x14ac:dyDescent="0.2">
      <c r="A363" t="s">
        <v>324</v>
      </c>
      <c r="B363" t="s">
        <v>1886</v>
      </c>
      <c r="C363" s="276">
        <v>2.5299999999999998</v>
      </c>
      <c r="D363" s="195">
        <v>7.7191999999999998</v>
      </c>
      <c r="E363" s="212" t="s">
        <v>2307</v>
      </c>
      <c r="F363" s="255">
        <v>19</v>
      </c>
    </row>
    <row r="364" spans="1:6" x14ac:dyDescent="0.2">
      <c r="A364" t="s">
        <v>326</v>
      </c>
      <c r="B364" t="s">
        <v>1887</v>
      </c>
      <c r="C364" s="276">
        <v>8.94</v>
      </c>
      <c r="D364" s="195">
        <v>12.607699999999999</v>
      </c>
      <c r="E364" s="212" t="s">
        <v>407</v>
      </c>
      <c r="F364" s="255">
        <v>12</v>
      </c>
    </row>
    <row r="365" spans="1:6" x14ac:dyDescent="0.2">
      <c r="A365" t="s">
        <v>327</v>
      </c>
      <c r="B365" t="s">
        <v>1888</v>
      </c>
      <c r="C365" s="276">
        <v>5.83</v>
      </c>
      <c r="D365" s="195">
        <v>11.307</v>
      </c>
      <c r="E365" s="212" t="s">
        <v>2307</v>
      </c>
      <c r="F365" s="255">
        <v>26</v>
      </c>
    </row>
    <row r="366" spans="1:6" x14ac:dyDescent="0.2">
      <c r="A366" t="s">
        <v>328</v>
      </c>
      <c r="B366" t="s">
        <v>1889</v>
      </c>
      <c r="C366" s="276">
        <v>4.3099999999999996</v>
      </c>
      <c r="D366" s="195">
        <v>7.9798</v>
      </c>
      <c r="E366" s="212" t="s">
        <v>2307</v>
      </c>
      <c r="F366" s="255">
        <v>12</v>
      </c>
    </row>
    <row r="367" spans="1:6" x14ac:dyDescent="0.2">
      <c r="A367" t="s">
        <v>329</v>
      </c>
      <c r="B367" t="s">
        <v>1890</v>
      </c>
      <c r="C367" s="276">
        <v>8.86</v>
      </c>
      <c r="D367" s="195">
        <v>7.5827</v>
      </c>
      <c r="E367" s="212" t="s">
        <v>407</v>
      </c>
      <c r="F367" s="255">
        <v>15</v>
      </c>
    </row>
    <row r="368" spans="1:6" x14ac:dyDescent="0.2">
      <c r="A368" t="s">
        <v>330</v>
      </c>
      <c r="B368" t="s">
        <v>1891</v>
      </c>
      <c r="C368" s="276">
        <v>2.6</v>
      </c>
      <c r="D368" s="195">
        <v>4.9861000000000004</v>
      </c>
      <c r="E368" s="212" t="s">
        <v>407</v>
      </c>
      <c r="F368" s="255">
        <v>204</v>
      </c>
    </row>
    <row r="369" spans="1:6" x14ac:dyDescent="0.2">
      <c r="A369" t="s">
        <v>331</v>
      </c>
      <c r="B369" t="s">
        <v>1892</v>
      </c>
      <c r="C369" s="276">
        <v>6.3</v>
      </c>
      <c r="D369" s="195">
        <v>7.8047000000000004</v>
      </c>
      <c r="E369" s="212" t="s">
        <v>79</v>
      </c>
      <c r="F369" s="255">
        <v>1</v>
      </c>
    </row>
    <row r="370" spans="1:6" x14ac:dyDescent="0.2">
      <c r="A370" t="s">
        <v>333</v>
      </c>
      <c r="B370" t="s">
        <v>1893</v>
      </c>
      <c r="C370" s="276">
        <v>2.37</v>
      </c>
      <c r="D370" s="195">
        <v>3.3126000000000002</v>
      </c>
      <c r="E370" s="212" t="s">
        <v>407</v>
      </c>
      <c r="F370" s="255">
        <v>22</v>
      </c>
    </row>
    <row r="371" spans="1:6" x14ac:dyDescent="0.2">
      <c r="A371" t="s">
        <v>335</v>
      </c>
      <c r="B371" t="s">
        <v>1894</v>
      </c>
      <c r="C371" s="276">
        <v>11.53</v>
      </c>
      <c r="D371" s="195">
        <v>4.7542999999999997</v>
      </c>
      <c r="E371" s="212" t="s">
        <v>407</v>
      </c>
      <c r="F371" s="255">
        <v>34</v>
      </c>
    </row>
    <row r="372" spans="1:6" x14ac:dyDescent="0.2">
      <c r="A372" t="s">
        <v>337</v>
      </c>
      <c r="B372" t="s">
        <v>1895</v>
      </c>
      <c r="C372" s="276">
        <v>6.36</v>
      </c>
      <c r="D372" s="195">
        <v>3.1278000000000001</v>
      </c>
      <c r="E372" s="212" t="s">
        <v>407</v>
      </c>
      <c r="F372" s="255">
        <v>74</v>
      </c>
    </row>
    <row r="373" spans="1:6" x14ac:dyDescent="0.2">
      <c r="A373" t="s">
        <v>339</v>
      </c>
      <c r="B373" t="s">
        <v>1896</v>
      </c>
      <c r="C373" s="276">
        <v>4.18</v>
      </c>
      <c r="D373" s="195">
        <v>2.0996999999999999</v>
      </c>
      <c r="E373" s="212" t="s">
        <v>407</v>
      </c>
      <c r="F373" s="255">
        <v>22</v>
      </c>
    </row>
    <row r="374" spans="1:6" x14ac:dyDescent="0.2">
      <c r="A374" t="s">
        <v>341</v>
      </c>
      <c r="B374" t="s">
        <v>1897</v>
      </c>
      <c r="C374" s="276">
        <v>6.7</v>
      </c>
      <c r="D374" s="195">
        <v>8.0084</v>
      </c>
      <c r="E374" s="212" t="s">
        <v>79</v>
      </c>
      <c r="F374" s="255">
        <v>5</v>
      </c>
    </row>
    <row r="375" spans="1:6" x14ac:dyDescent="0.2">
      <c r="A375" t="s">
        <v>343</v>
      </c>
      <c r="B375" t="s">
        <v>1898</v>
      </c>
      <c r="C375" s="276">
        <v>3.52</v>
      </c>
      <c r="D375" s="195">
        <v>4.2053000000000003</v>
      </c>
      <c r="E375" s="212" t="s">
        <v>407</v>
      </c>
      <c r="F375" s="255">
        <v>46</v>
      </c>
    </row>
    <row r="376" spans="1:6" x14ac:dyDescent="0.2">
      <c r="A376" t="s">
        <v>345</v>
      </c>
      <c r="B376" t="s">
        <v>1899</v>
      </c>
      <c r="C376" s="276">
        <v>3.17</v>
      </c>
      <c r="D376" s="195">
        <v>3.1938</v>
      </c>
      <c r="E376" s="212" t="s">
        <v>407</v>
      </c>
      <c r="F376" s="255">
        <v>47</v>
      </c>
    </row>
    <row r="377" spans="1:6" x14ac:dyDescent="0.2">
      <c r="A377" t="s">
        <v>347</v>
      </c>
      <c r="B377" t="s">
        <v>1900</v>
      </c>
      <c r="C377" s="276">
        <v>5.67</v>
      </c>
      <c r="D377" s="195">
        <v>3.2706</v>
      </c>
      <c r="E377" s="212" t="s">
        <v>407</v>
      </c>
      <c r="F377" s="255">
        <v>39</v>
      </c>
    </row>
    <row r="378" spans="1:6" x14ac:dyDescent="0.2">
      <c r="A378" t="s">
        <v>349</v>
      </c>
      <c r="B378" t="s">
        <v>1901</v>
      </c>
      <c r="C378" s="276">
        <v>2.7</v>
      </c>
      <c r="D378" s="195">
        <v>2.4941</v>
      </c>
      <c r="E378" s="212" t="s">
        <v>407</v>
      </c>
      <c r="F378" s="255">
        <v>1315</v>
      </c>
    </row>
    <row r="379" spans="1:6" x14ac:dyDescent="0.2">
      <c r="A379" t="s">
        <v>351</v>
      </c>
      <c r="B379" t="s">
        <v>1902</v>
      </c>
      <c r="C379" s="276">
        <v>4.5599999999999996</v>
      </c>
      <c r="D379" s="195">
        <v>3.9525000000000001</v>
      </c>
      <c r="E379" s="212" t="s">
        <v>407</v>
      </c>
      <c r="F379" s="255">
        <v>11</v>
      </c>
    </row>
    <row r="380" spans="1:6" x14ac:dyDescent="0.2">
      <c r="A380" t="s">
        <v>353</v>
      </c>
      <c r="B380" t="s">
        <v>1903</v>
      </c>
      <c r="C380" s="276">
        <v>2.09</v>
      </c>
      <c r="D380" s="195">
        <v>3.3812000000000002</v>
      </c>
      <c r="E380" s="212" t="s">
        <v>407</v>
      </c>
      <c r="F380" s="255">
        <v>60</v>
      </c>
    </row>
    <row r="381" spans="1:6" x14ac:dyDescent="0.2">
      <c r="A381" t="s">
        <v>354</v>
      </c>
      <c r="B381" t="s">
        <v>1904</v>
      </c>
      <c r="C381" s="276">
        <v>1.37</v>
      </c>
      <c r="D381" s="195">
        <v>2.4416000000000002</v>
      </c>
      <c r="E381" s="212" t="s">
        <v>407</v>
      </c>
      <c r="F381" s="255">
        <v>236</v>
      </c>
    </row>
    <row r="382" spans="1:6" x14ac:dyDescent="0.2">
      <c r="A382" t="s">
        <v>356</v>
      </c>
      <c r="B382" t="s">
        <v>1905</v>
      </c>
      <c r="C382" s="276">
        <v>8.5</v>
      </c>
      <c r="D382" s="195">
        <v>5.5686999999999998</v>
      </c>
      <c r="E382" s="212" t="s">
        <v>79</v>
      </c>
      <c r="F382" s="255">
        <v>7</v>
      </c>
    </row>
    <row r="383" spans="1:6" x14ac:dyDescent="0.2">
      <c r="A383" t="s">
        <v>357</v>
      </c>
      <c r="B383" t="s">
        <v>1906</v>
      </c>
      <c r="C383" s="276">
        <v>5.48</v>
      </c>
      <c r="D383" s="195">
        <v>1.8722000000000001</v>
      </c>
      <c r="E383" s="212" t="s">
        <v>407</v>
      </c>
      <c r="F383" s="255">
        <v>34</v>
      </c>
    </row>
    <row r="384" spans="1:6" x14ac:dyDescent="0.2">
      <c r="A384" t="s">
        <v>359</v>
      </c>
      <c r="B384" t="s">
        <v>1907</v>
      </c>
      <c r="C384" s="276">
        <v>3.9</v>
      </c>
      <c r="D384" s="195">
        <v>1.3343</v>
      </c>
      <c r="E384" s="212" t="s">
        <v>407</v>
      </c>
      <c r="F384" s="255">
        <v>14</v>
      </c>
    </row>
    <row r="385" spans="1:6" x14ac:dyDescent="0.2">
      <c r="A385" t="s">
        <v>361</v>
      </c>
      <c r="B385" t="s">
        <v>1908</v>
      </c>
      <c r="C385" s="276">
        <v>9.1300000000000008</v>
      </c>
      <c r="D385" s="195">
        <v>3.0447000000000002</v>
      </c>
      <c r="E385" s="212" t="s">
        <v>407</v>
      </c>
      <c r="F385" s="255">
        <v>11</v>
      </c>
    </row>
    <row r="386" spans="1:6" x14ac:dyDescent="0.2">
      <c r="A386" t="s">
        <v>363</v>
      </c>
      <c r="B386" t="s">
        <v>1909</v>
      </c>
      <c r="C386" s="276">
        <v>7.57</v>
      </c>
      <c r="D386" s="195">
        <v>2.5106999999999999</v>
      </c>
      <c r="E386" s="212" t="s">
        <v>407</v>
      </c>
      <c r="F386" s="255">
        <v>38</v>
      </c>
    </row>
    <row r="387" spans="1:6" x14ac:dyDescent="0.2">
      <c r="A387" t="s">
        <v>365</v>
      </c>
      <c r="B387" t="s">
        <v>1910</v>
      </c>
      <c r="C387" s="276">
        <v>3.52</v>
      </c>
      <c r="D387" s="195">
        <v>1.9402999999999999</v>
      </c>
      <c r="E387" s="212" t="s">
        <v>407</v>
      </c>
      <c r="F387" s="255">
        <v>13</v>
      </c>
    </row>
    <row r="388" spans="1:6" x14ac:dyDescent="0.2">
      <c r="A388" t="s">
        <v>367</v>
      </c>
      <c r="B388" t="s">
        <v>1911</v>
      </c>
      <c r="C388" s="276">
        <v>5.65</v>
      </c>
      <c r="D388" s="195">
        <v>3.5876000000000001</v>
      </c>
      <c r="E388" s="212" t="s">
        <v>407</v>
      </c>
      <c r="F388" s="255">
        <v>40</v>
      </c>
    </row>
    <row r="389" spans="1:6" x14ac:dyDescent="0.2">
      <c r="A389" t="s">
        <v>369</v>
      </c>
      <c r="B389" t="s">
        <v>1912</v>
      </c>
      <c r="C389" s="276">
        <v>4.13</v>
      </c>
      <c r="D389" s="195">
        <v>2.4499</v>
      </c>
      <c r="E389" s="212" t="s">
        <v>407</v>
      </c>
      <c r="F389" s="255">
        <v>146</v>
      </c>
    </row>
    <row r="390" spans="1:6" x14ac:dyDescent="0.2">
      <c r="A390" t="s">
        <v>371</v>
      </c>
      <c r="B390" t="s">
        <v>1913</v>
      </c>
      <c r="C390" s="276">
        <v>2.2400000000000002</v>
      </c>
      <c r="D390" s="195">
        <v>1.7158</v>
      </c>
      <c r="E390" s="212" t="s">
        <v>407</v>
      </c>
      <c r="F390" s="255">
        <v>100</v>
      </c>
    </row>
    <row r="391" spans="1:6" x14ac:dyDescent="0.2">
      <c r="A391" t="s">
        <v>373</v>
      </c>
      <c r="B391" t="s">
        <v>2320</v>
      </c>
      <c r="C391" s="276">
        <v>2.0099999999999998</v>
      </c>
      <c r="D391" s="195">
        <v>2.7692999999999999</v>
      </c>
      <c r="E391" s="212" t="s">
        <v>407</v>
      </c>
      <c r="F391" s="255">
        <v>80</v>
      </c>
    </row>
    <row r="392" spans="1:6" x14ac:dyDescent="0.2">
      <c r="A392" t="s">
        <v>377</v>
      </c>
      <c r="B392" t="s">
        <v>1914</v>
      </c>
      <c r="C392" s="276">
        <v>7.9</v>
      </c>
      <c r="D392" s="195">
        <v>4.8113999999999999</v>
      </c>
      <c r="E392" s="212" t="s">
        <v>79</v>
      </c>
      <c r="F392" s="255">
        <v>8</v>
      </c>
    </row>
    <row r="393" spans="1:6" x14ac:dyDescent="0.2">
      <c r="A393" t="s">
        <v>379</v>
      </c>
      <c r="B393" t="s">
        <v>1915</v>
      </c>
      <c r="C393" s="276">
        <v>5.5</v>
      </c>
      <c r="D393" s="195">
        <v>3.2111999999999998</v>
      </c>
      <c r="E393" s="212" t="s">
        <v>79</v>
      </c>
      <c r="F393" s="255">
        <v>8</v>
      </c>
    </row>
    <row r="394" spans="1:6" x14ac:dyDescent="0.2">
      <c r="A394" t="s">
        <v>381</v>
      </c>
      <c r="B394" t="s">
        <v>1916</v>
      </c>
      <c r="C394" s="276">
        <v>4.8899999999999997</v>
      </c>
      <c r="D394" s="195">
        <v>1.3807</v>
      </c>
      <c r="E394" s="212" t="s">
        <v>407</v>
      </c>
      <c r="F394" s="255">
        <v>14</v>
      </c>
    </row>
    <row r="395" spans="1:6" x14ac:dyDescent="0.2">
      <c r="A395" t="s">
        <v>383</v>
      </c>
      <c r="B395" t="s">
        <v>1917</v>
      </c>
      <c r="C395" s="276">
        <v>2.75</v>
      </c>
      <c r="D395" s="195">
        <v>2.3296999999999999</v>
      </c>
      <c r="E395" s="212" t="s">
        <v>2307</v>
      </c>
      <c r="F395" s="255">
        <v>18</v>
      </c>
    </row>
    <row r="396" spans="1:6" x14ac:dyDescent="0.2">
      <c r="A396" t="s">
        <v>385</v>
      </c>
      <c r="B396" t="s">
        <v>1918</v>
      </c>
      <c r="C396" s="276">
        <v>1.81</v>
      </c>
      <c r="D396" s="195">
        <v>1.3669</v>
      </c>
      <c r="E396" s="212" t="s">
        <v>2307</v>
      </c>
      <c r="F396" s="255">
        <v>30</v>
      </c>
    </row>
    <row r="397" spans="1:6" x14ac:dyDescent="0.2">
      <c r="A397" t="s">
        <v>1520</v>
      </c>
      <c r="B397" t="s">
        <v>1920</v>
      </c>
      <c r="C397" s="276">
        <v>8.1199999999999992</v>
      </c>
      <c r="D397" s="195">
        <v>4.6212999999999997</v>
      </c>
      <c r="E397" s="212" t="s">
        <v>407</v>
      </c>
      <c r="F397" s="255">
        <v>30</v>
      </c>
    </row>
    <row r="398" spans="1:6" x14ac:dyDescent="0.2">
      <c r="A398" t="s">
        <v>1522</v>
      </c>
      <c r="B398" t="s">
        <v>1921</v>
      </c>
      <c r="C398" s="276">
        <v>3.76</v>
      </c>
      <c r="D398" s="195">
        <v>2.6312000000000002</v>
      </c>
      <c r="E398" s="212" t="s">
        <v>407</v>
      </c>
      <c r="F398" s="255">
        <v>158</v>
      </c>
    </row>
    <row r="399" spans="1:6" x14ac:dyDescent="0.2">
      <c r="A399" t="s">
        <v>1524</v>
      </c>
      <c r="B399" t="s">
        <v>1922</v>
      </c>
      <c r="C399" s="276">
        <v>1.96</v>
      </c>
      <c r="D399" s="195">
        <v>1.7177</v>
      </c>
      <c r="E399" s="212" t="s">
        <v>407</v>
      </c>
      <c r="F399" s="255">
        <v>253</v>
      </c>
    </row>
    <row r="400" spans="1:6" x14ac:dyDescent="0.2">
      <c r="A400" t="s">
        <v>1526</v>
      </c>
      <c r="B400" t="s">
        <v>1923</v>
      </c>
      <c r="C400" s="276">
        <v>8.92</v>
      </c>
      <c r="D400" s="195">
        <v>3.18</v>
      </c>
      <c r="E400" s="212" t="s">
        <v>407</v>
      </c>
      <c r="F400" s="255">
        <v>10</v>
      </c>
    </row>
    <row r="401" spans="1:6" x14ac:dyDescent="0.2">
      <c r="A401" t="s">
        <v>1528</v>
      </c>
      <c r="B401" t="s">
        <v>1924</v>
      </c>
      <c r="C401" s="276">
        <v>4.2</v>
      </c>
      <c r="D401" s="195">
        <v>1.7543</v>
      </c>
      <c r="E401" s="212" t="s">
        <v>407</v>
      </c>
      <c r="F401" s="255">
        <v>34</v>
      </c>
    </row>
    <row r="402" spans="1:6" x14ac:dyDescent="0.2">
      <c r="A402" t="s">
        <v>1530</v>
      </c>
      <c r="B402" t="s">
        <v>1925</v>
      </c>
      <c r="C402" s="276">
        <v>2.12</v>
      </c>
      <c r="D402" s="195">
        <v>1.6097999999999999</v>
      </c>
      <c r="E402" s="212" t="s">
        <v>407</v>
      </c>
      <c r="F402" s="255">
        <v>48</v>
      </c>
    </row>
    <row r="403" spans="1:6" x14ac:dyDescent="0.2">
      <c r="A403" t="s">
        <v>1531</v>
      </c>
      <c r="B403" t="s">
        <v>1926</v>
      </c>
      <c r="C403" s="276">
        <v>3.27</v>
      </c>
      <c r="D403" s="195">
        <v>1.9517</v>
      </c>
      <c r="E403" s="212" t="s">
        <v>2306</v>
      </c>
      <c r="F403" s="255">
        <v>13</v>
      </c>
    </row>
    <row r="404" spans="1:6" x14ac:dyDescent="0.2">
      <c r="A404" t="s">
        <v>1533</v>
      </c>
      <c r="B404" t="s">
        <v>1927</v>
      </c>
      <c r="C404" s="276">
        <v>2</v>
      </c>
      <c r="D404" s="195">
        <v>1.145</v>
      </c>
      <c r="E404" s="212" t="s">
        <v>2309</v>
      </c>
      <c r="F404" s="255">
        <v>6</v>
      </c>
    </row>
    <row r="405" spans="1:6" x14ac:dyDescent="0.2">
      <c r="A405" t="s">
        <v>1534</v>
      </c>
      <c r="B405" t="s">
        <v>1928</v>
      </c>
      <c r="C405" s="276">
        <v>13.33</v>
      </c>
      <c r="D405" s="195">
        <v>4.7049000000000003</v>
      </c>
      <c r="E405" s="212" t="s">
        <v>407</v>
      </c>
      <c r="F405" s="255">
        <v>12</v>
      </c>
    </row>
    <row r="406" spans="1:6" x14ac:dyDescent="0.2">
      <c r="A406" t="s">
        <v>1536</v>
      </c>
      <c r="B406" t="s">
        <v>1929</v>
      </c>
      <c r="C406" s="276">
        <v>4</v>
      </c>
      <c r="D406" s="195">
        <v>1.7447999999999999</v>
      </c>
      <c r="E406" s="212" t="s">
        <v>407</v>
      </c>
      <c r="F406" s="255">
        <v>27</v>
      </c>
    </row>
    <row r="407" spans="1:6" x14ac:dyDescent="0.2">
      <c r="A407" t="s">
        <v>1537</v>
      </c>
      <c r="B407" t="s">
        <v>1930</v>
      </c>
      <c r="C407" s="276">
        <v>1.92</v>
      </c>
      <c r="D407" s="195">
        <v>1.3601000000000001</v>
      </c>
      <c r="E407" s="212" t="s">
        <v>407</v>
      </c>
      <c r="F407" s="255">
        <v>32</v>
      </c>
    </row>
    <row r="408" spans="1:6" x14ac:dyDescent="0.2">
      <c r="A408" t="s">
        <v>1539</v>
      </c>
      <c r="B408" t="s">
        <v>1931</v>
      </c>
      <c r="C408" s="276">
        <v>6.8</v>
      </c>
      <c r="D408" s="195">
        <v>3.6282999999999999</v>
      </c>
      <c r="E408" s="212" t="s">
        <v>79</v>
      </c>
      <c r="F408" s="255">
        <v>6</v>
      </c>
    </row>
    <row r="409" spans="1:6" x14ac:dyDescent="0.2">
      <c r="A409" t="s">
        <v>1541</v>
      </c>
      <c r="B409" t="s">
        <v>1932</v>
      </c>
      <c r="C409" s="276">
        <v>5.16</v>
      </c>
      <c r="D409" s="195">
        <v>1.7934000000000001</v>
      </c>
      <c r="E409" s="212" t="s">
        <v>407</v>
      </c>
      <c r="F409" s="255">
        <v>35</v>
      </c>
    </row>
    <row r="410" spans="1:6" x14ac:dyDescent="0.2">
      <c r="A410" t="s">
        <v>1543</v>
      </c>
      <c r="B410" t="s">
        <v>1933</v>
      </c>
      <c r="C410" s="276">
        <v>2.33</v>
      </c>
      <c r="D410" s="195">
        <v>1.1704000000000001</v>
      </c>
      <c r="E410" s="212" t="s">
        <v>407</v>
      </c>
      <c r="F410" s="255">
        <v>30</v>
      </c>
    </row>
    <row r="411" spans="1:6" x14ac:dyDescent="0.2">
      <c r="A411" t="s">
        <v>0</v>
      </c>
      <c r="B411" t="s">
        <v>1934</v>
      </c>
      <c r="C411" s="276">
        <v>3.2</v>
      </c>
      <c r="D411" s="195">
        <v>2.0024999999999999</v>
      </c>
      <c r="E411" s="212" t="s">
        <v>79</v>
      </c>
      <c r="F411" s="255">
        <v>8</v>
      </c>
    </row>
    <row r="412" spans="1:6" x14ac:dyDescent="0.2">
      <c r="A412" t="s">
        <v>1</v>
      </c>
      <c r="B412" t="s">
        <v>1935</v>
      </c>
      <c r="C412" s="276">
        <v>4.0999999999999996</v>
      </c>
      <c r="D412" s="195">
        <v>2.9777999999999998</v>
      </c>
      <c r="E412" s="212" t="s">
        <v>79</v>
      </c>
      <c r="F412" s="255">
        <v>5</v>
      </c>
    </row>
    <row r="413" spans="1:6" x14ac:dyDescent="0.2">
      <c r="A413" t="s">
        <v>3</v>
      </c>
      <c r="B413" t="s">
        <v>1936</v>
      </c>
      <c r="C413" s="276">
        <v>1.9</v>
      </c>
      <c r="D413" s="195">
        <v>2.3626999999999998</v>
      </c>
      <c r="E413" s="212" t="s">
        <v>79</v>
      </c>
      <c r="F413" s="255">
        <v>4</v>
      </c>
    </row>
    <row r="414" spans="1:6" x14ac:dyDescent="0.2">
      <c r="A414" t="s">
        <v>5</v>
      </c>
      <c r="B414" t="s">
        <v>958</v>
      </c>
      <c r="C414" s="276">
        <v>3.1</v>
      </c>
      <c r="D414" s="195">
        <v>2.3338999999999999</v>
      </c>
      <c r="E414" s="212" t="s">
        <v>79</v>
      </c>
      <c r="F414" s="255">
        <v>0</v>
      </c>
    </row>
    <row r="415" spans="1:6" x14ac:dyDescent="0.2">
      <c r="A415" t="s">
        <v>7</v>
      </c>
      <c r="B415" t="s">
        <v>1937</v>
      </c>
      <c r="C415" s="276">
        <v>4.7</v>
      </c>
      <c r="D415" s="195">
        <v>3.5533999999999999</v>
      </c>
      <c r="E415" s="212" t="s">
        <v>79</v>
      </c>
      <c r="F415" s="255">
        <v>3</v>
      </c>
    </row>
    <row r="416" spans="1:6" x14ac:dyDescent="0.2">
      <c r="A416" t="s">
        <v>9</v>
      </c>
      <c r="B416" t="s">
        <v>1938</v>
      </c>
      <c r="C416" s="276">
        <v>2.5499999999999998</v>
      </c>
      <c r="D416" s="195">
        <v>2.2229999999999999</v>
      </c>
      <c r="E416" s="212" t="s">
        <v>407</v>
      </c>
      <c r="F416" s="255">
        <v>17</v>
      </c>
    </row>
    <row r="417" spans="1:6" x14ac:dyDescent="0.2">
      <c r="A417" t="s">
        <v>136</v>
      </c>
      <c r="B417" t="s">
        <v>1939</v>
      </c>
      <c r="C417" s="276">
        <v>1.52</v>
      </c>
      <c r="D417" s="195">
        <v>1.3464</v>
      </c>
      <c r="E417" s="212" t="s">
        <v>407</v>
      </c>
      <c r="F417" s="255">
        <v>43</v>
      </c>
    </row>
    <row r="418" spans="1:6" x14ac:dyDescent="0.2">
      <c r="A418" t="s">
        <v>137</v>
      </c>
      <c r="B418" t="s">
        <v>1940</v>
      </c>
      <c r="C418" s="276">
        <v>3.38</v>
      </c>
      <c r="D418" s="195">
        <v>1.4895</v>
      </c>
      <c r="E418" s="212" t="s">
        <v>407</v>
      </c>
      <c r="F418" s="255">
        <v>19</v>
      </c>
    </row>
    <row r="419" spans="1:6" x14ac:dyDescent="0.2">
      <c r="A419" t="s">
        <v>139</v>
      </c>
      <c r="B419" t="s">
        <v>1941</v>
      </c>
      <c r="C419" s="276">
        <v>2.27</v>
      </c>
      <c r="D419" s="195">
        <v>0.91559999999999997</v>
      </c>
      <c r="E419" s="212" t="s">
        <v>407</v>
      </c>
      <c r="F419" s="255">
        <v>11</v>
      </c>
    </row>
    <row r="420" spans="1:6" x14ac:dyDescent="0.2">
      <c r="A420" t="s">
        <v>140</v>
      </c>
      <c r="B420" t="s">
        <v>1942</v>
      </c>
      <c r="C420" s="276">
        <v>5.94</v>
      </c>
      <c r="D420" s="195">
        <v>4.4393000000000002</v>
      </c>
      <c r="E420" s="212" t="s">
        <v>2306</v>
      </c>
      <c r="F420" s="255">
        <v>13</v>
      </c>
    </row>
    <row r="421" spans="1:6" x14ac:dyDescent="0.2">
      <c r="A421" t="s">
        <v>141</v>
      </c>
      <c r="B421" t="s">
        <v>1943</v>
      </c>
      <c r="C421" s="276">
        <v>4.18</v>
      </c>
      <c r="D421" s="195">
        <v>2.5461999999999998</v>
      </c>
      <c r="E421" s="212" t="s">
        <v>2306</v>
      </c>
      <c r="F421" s="255">
        <v>31</v>
      </c>
    </row>
    <row r="422" spans="1:6" x14ac:dyDescent="0.2">
      <c r="A422" t="s">
        <v>142</v>
      </c>
      <c r="B422" t="s">
        <v>1944</v>
      </c>
      <c r="C422" s="276">
        <v>1.96</v>
      </c>
      <c r="D422" s="195">
        <v>1.7517</v>
      </c>
      <c r="E422" s="212" t="s">
        <v>2306</v>
      </c>
      <c r="F422" s="255">
        <v>30</v>
      </c>
    </row>
    <row r="423" spans="1:6" x14ac:dyDescent="0.2">
      <c r="A423" t="s">
        <v>2321</v>
      </c>
      <c r="B423" t="s">
        <v>2322</v>
      </c>
      <c r="C423" s="276">
        <v>4.2</v>
      </c>
      <c r="D423" s="195">
        <v>4.6951999999999998</v>
      </c>
      <c r="E423" s="212" t="s">
        <v>79</v>
      </c>
      <c r="F423" s="255">
        <v>7</v>
      </c>
    </row>
    <row r="424" spans="1:6" x14ac:dyDescent="0.2">
      <c r="A424" t="s">
        <v>2323</v>
      </c>
      <c r="B424" t="s">
        <v>2324</v>
      </c>
      <c r="C424" s="276">
        <v>2.5299999999999998</v>
      </c>
      <c r="D424" s="195">
        <v>1.6455</v>
      </c>
      <c r="E424" s="212" t="s">
        <v>407</v>
      </c>
      <c r="F424" s="255">
        <v>50</v>
      </c>
    </row>
    <row r="425" spans="1:6" x14ac:dyDescent="0.2">
      <c r="A425" t="s">
        <v>2325</v>
      </c>
      <c r="B425" t="s">
        <v>1919</v>
      </c>
      <c r="C425" s="276">
        <v>1.31</v>
      </c>
      <c r="D425" s="195">
        <v>1.131</v>
      </c>
      <c r="E425" s="212" t="s">
        <v>407</v>
      </c>
      <c r="F425" s="255">
        <v>175</v>
      </c>
    </row>
    <row r="426" spans="1:6" x14ac:dyDescent="0.2">
      <c r="A426" t="s">
        <v>1445</v>
      </c>
      <c r="B426" t="s">
        <v>1945</v>
      </c>
      <c r="C426" s="276">
        <v>4.3</v>
      </c>
      <c r="D426" s="195">
        <v>2.2534000000000001</v>
      </c>
      <c r="E426" s="212" t="s">
        <v>79</v>
      </c>
      <c r="F426" s="255">
        <v>1</v>
      </c>
    </row>
    <row r="427" spans="1:6" x14ac:dyDescent="0.2">
      <c r="A427" t="s">
        <v>1446</v>
      </c>
      <c r="B427" t="s">
        <v>1946</v>
      </c>
      <c r="C427" s="276">
        <v>2.2999999999999998</v>
      </c>
      <c r="D427" s="195">
        <v>0.69610000000000005</v>
      </c>
      <c r="E427" s="212" t="s">
        <v>407</v>
      </c>
      <c r="F427" s="255">
        <v>13</v>
      </c>
    </row>
    <row r="428" spans="1:6" x14ac:dyDescent="0.2">
      <c r="A428" t="s">
        <v>1447</v>
      </c>
      <c r="B428" t="s">
        <v>1947</v>
      </c>
      <c r="C428" s="276">
        <v>4.29</v>
      </c>
      <c r="D428" s="195">
        <v>1.3624000000000001</v>
      </c>
      <c r="E428" s="212" t="s">
        <v>407</v>
      </c>
      <c r="F428" s="255">
        <v>13</v>
      </c>
    </row>
    <row r="429" spans="1:6" x14ac:dyDescent="0.2">
      <c r="A429" t="s">
        <v>1448</v>
      </c>
      <c r="B429" t="s">
        <v>1948</v>
      </c>
      <c r="C429" s="276">
        <v>3.3</v>
      </c>
      <c r="D429" s="195">
        <v>0.84079999999999999</v>
      </c>
      <c r="E429" s="212" t="s">
        <v>407</v>
      </c>
      <c r="F429" s="255">
        <v>23</v>
      </c>
    </row>
    <row r="430" spans="1:6" x14ac:dyDescent="0.2">
      <c r="A430" t="s">
        <v>1449</v>
      </c>
      <c r="B430" t="s">
        <v>2281</v>
      </c>
      <c r="C430" s="276">
        <v>3.3</v>
      </c>
      <c r="D430" s="195">
        <v>1.3954</v>
      </c>
      <c r="E430" s="212" t="s">
        <v>79</v>
      </c>
      <c r="F430" s="255">
        <v>1</v>
      </c>
    </row>
    <row r="431" spans="1:6" x14ac:dyDescent="0.2">
      <c r="A431" t="s">
        <v>1450</v>
      </c>
      <c r="B431" t="s">
        <v>2282</v>
      </c>
      <c r="C431" s="276">
        <v>2.5</v>
      </c>
      <c r="D431" s="195">
        <v>1.0419</v>
      </c>
      <c r="E431" s="212" t="s">
        <v>79</v>
      </c>
      <c r="F431" s="255">
        <v>0</v>
      </c>
    </row>
    <row r="432" spans="1:6" x14ac:dyDescent="0.2">
      <c r="A432" t="s">
        <v>1451</v>
      </c>
      <c r="B432" t="s">
        <v>1949</v>
      </c>
      <c r="C432" s="276">
        <v>7.14</v>
      </c>
      <c r="D432" s="195">
        <v>1.8971</v>
      </c>
      <c r="E432" s="212" t="s">
        <v>407</v>
      </c>
      <c r="F432" s="255">
        <v>21</v>
      </c>
    </row>
    <row r="433" spans="1:6" x14ac:dyDescent="0.2">
      <c r="A433" t="s">
        <v>1452</v>
      </c>
      <c r="B433" t="s">
        <v>1950</v>
      </c>
      <c r="C433" s="276">
        <v>4.51</v>
      </c>
      <c r="D433" s="195">
        <v>1.2136</v>
      </c>
      <c r="E433" s="212" t="s">
        <v>407</v>
      </c>
      <c r="F433" s="255">
        <v>35</v>
      </c>
    </row>
    <row r="434" spans="1:6" x14ac:dyDescent="0.2">
      <c r="A434" t="s">
        <v>1112</v>
      </c>
      <c r="B434" t="s">
        <v>1951</v>
      </c>
      <c r="C434" s="276">
        <v>2.76</v>
      </c>
      <c r="D434" s="195">
        <v>0.75439999999999996</v>
      </c>
      <c r="E434" s="212" t="s">
        <v>407</v>
      </c>
      <c r="F434" s="255">
        <v>19</v>
      </c>
    </row>
    <row r="435" spans="1:6" x14ac:dyDescent="0.2">
      <c r="A435" t="s">
        <v>1113</v>
      </c>
      <c r="B435" t="s">
        <v>1952</v>
      </c>
      <c r="C435" s="276">
        <v>5.27</v>
      </c>
      <c r="D435" s="195">
        <v>2.5461</v>
      </c>
      <c r="E435" s="212" t="s">
        <v>407</v>
      </c>
      <c r="F435" s="255">
        <v>12</v>
      </c>
    </row>
    <row r="436" spans="1:6" x14ac:dyDescent="0.2">
      <c r="A436" t="s">
        <v>1114</v>
      </c>
      <c r="B436" t="s">
        <v>1953</v>
      </c>
      <c r="C436" s="276">
        <v>3.86</v>
      </c>
      <c r="D436" s="195">
        <v>1.2831999999999999</v>
      </c>
      <c r="E436" s="212" t="s">
        <v>407</v>
      </c>
      <c r="F436" s="255">
        <v>42</v>
      </c>
    </row>
    <row r="437" spans="1:6" x14ac:dyDescent="0.2">
      <c r="A437" t="s">
        <v>1429</v>
      </c>
      <c r="B437" t="s">
        <v>1954</v>
      </c>
      <c r="C437" s="276">
        <v>2.2799999999999998</v>
      </c>
      <c r="D437" s="195">
        <v>0.71099999999999997</v>
      </c>
      <c r="E437" s="212" t="s">
        <v>407</v>
      </c>
      <c r="F437" s="255">
        <v>11</v>
      </c>
    </row>
    <row r="438" spans="1:6" x14ac:dyDescent="0.2">
      <c r="A438" t="s">
        <v>1430</v>
      </c>
      <c r="B438" t="s">
        <v>1955</v>
      </c>
      <c r="C438" s="276">
        <v>6</v>
      </c>
      <c r="D438" s="195">
        <v>3.9396</v>
      </c>
      <c r="E438" s="212" t="s">
        <v>79</v>
      </c>
      <c r="F438" s="255">
        <v>9</v>
      </c>
    </row>
    <row r="439" spans="1:6" x14ac:dyDescent="0.2">
      <c r="A439" t="s">
        <v>1431</v>
      </c>
      <c r="B439" t="s">
        <v>1956</v>
      </c>
      <c r="C439" s="276">
        <v>2.81</v>
      </c>
      <c r="D439" s="195">
        <v>0.87880000000000003</v>
      </c>
      <c r="E439" s="212" t="s">
        <v>407</v>
      </c>
      <c r="F439" s="255">
        <v>24</v>
      </c>
    </row>
    <row r="440" spans="1:6" x14ac:dyDescent="0.2">
      <c r="A440" t="s">
        <v>1432</v>
      </c>
      <c r="B440" t="s">
        <v>1957</v>
      </c>
      <c r="C440" s="276">
        <v>2.17</v>
      </c>
      <c r="D440" s="195">
        <v>0.61070000000000002</v>
      </c>
      <c r="E440" s="212" t="s">
        <v>407</v>
      </c>
      <c r="F440" s="255">
        <v>13</v>
      </c>
    </row>
    <row r="441" spans="1:6" x14ac:dyDescent="0.2">
      <c r="A441" t="s">
        <v>1433</v>
      </c>
      <c r="B441" t="s">
        <v>1958</v>
      </c>
      <c r="C441" s="276">
        <v>6.1</v>
      </c>
      <c r="D441" s="195">
        <v>2.9729000000000001</v>
      </c>
      <c r="E441" s="212" t="s">
        <v>79</v>
      </c>
      <c r="F441" s="255">
        <v>5</v>
      </c>
    </row>
    <row r="442" spans="1:6" x14ac:dyDescent="0.2">
      <c r="A442" t="s">
        <v>1434</v>
      </c>
      <c r="B442" t="s">
        <v>1959</v>
      </c>
      <c r="C442" s="276">
        <v>4.5</v>
      </c>
      <c r="D442" s="195">
        <v>1.1107</v>
      </c>
      <c r="E442" s="212" t="s">
        <v>2307</v>
      </c>
      <c r="F442" s="255">
        <v>12</v>
      </c>
    </row>
    <row r="443" spans="1:6" x14ac:dyDescent="0.2">
      <c r="A443" t="s">
        <v>1435</v>
      </c>
      <c r="B443" t="s">
        <v>1960</v>
      </c>
      <c r="C443" s="276">
        <v>3.1</v>
      </c>
      <c r="D443" s="195">
        <v>0.7641</v>
      </c>
      <c r="E443" s="212" t="s">
        <v>2308</v>
      </c>
      <c r="F443" s="255">
        <v>4</v>
      </c>
    </row>
    <row r="444" spans="1:6" x14ac:dyDescent="0.2">
      <c r="A444" t="s">
        <v>1436</v>
      </c>
      <c r="B444" t="s">
        <v>1961</v>
      </c>
      <c r="C444" s="276">
        <v>4.63</v>
      </c>
      <c r="D444" s="195">
        <v>1.8986000000000001</v>
      </c>
      <c r="E444" s="212" t="s">
        <v>407</v>
      </c>
      <c r="F444" s="255">
        <v>26</v>
      </c>
    </row>
    <row r="445" spans="1:6" x14ac:dyDescent="0.2">
      <c r="A445" t="s">
        <v>1437</v>
      </c>
      <c r="B445" t="s">
        <v>1962</v>
      </c>
      <c r="C445" s="276">
        <v>2.5299999999999998</v>
      </c>
      <c r="D445" s="195">
        <v>0.99890000000000001</v>
      </c>
      <c r="E445" s="212" t="s">
        <v>407</v>
      </c>
      <c r="F445" s="255">
        <v>169</v>
      </c>
    </row>
    <row r="446" spans="1:6" x14ac:dyDescent="0.2">
      <c r="A446" t="s">
        <v>1438</v>
      </c>
      <c r="B446" t="s">
        <v>1963</v>
      </c>
      <c r="C446" s="276">
        <v>4</v>
      </c>
      <c r="D446" s="195">
        <v>4.6738</v>
      </c>
      <c r="E446" s="212" t="s">
        <v>407</v>
      </c>
      <c r="F446" s="255">
        <v>13</v>
      </c>
    </row>
    <row r="447" spans="1:6" x14ac:dyDescent="0.2">
      <c r="A447" t="s">
        <v>1439</v>
      </c>
      <c r="B447" t="s">
        <v>1964</v>
      </c>
      <c r="C447" s="276">
        <v>2.5499999999999998</v>
      </c>
      <c r="D447" s="195">
        <v>0.84419999999999995</v>
      </c>
      <c r="E447" s="212" t="s">
        <v>407</v>
      </c>
      <c r="F447" s="255">
        <v>26</v>
      </c>
    </row>
    <row r="448" spans="1:6" x14ac:dyDescent="0.2">
      <c r="A448" t="s">
        <v>1440</v>
      </c>
      <c r="B448" t="s">
        <v>1965</v>
      </c>
      <c r="C448" s="276">
        <v>3.8</v>
      </c>
      <c r="D448" s="195">
        <v>1.4937</v>
      </c>
      <c r="E448" s="212" t="s">
        <v>2309</v>
      </c>
      <c r="F448" s="255">
        <v>6</v>
      </c>
    </row>
    <row r="449" spans="1:6" x14ac:dyDescent="0.2">
      <c r="A449" t="s">
        <v>1441</v>
      </c>
      <c r="B449" t="s">
        <v>1966</v>
      </c>
      <c r="C449" s="276">
        <v>2.23</v>
      </c>
      <c r="D449" s="195">
        <v>0.87239999999999995</v>
      </c>
      <c r="E449" s="212" t="s">
        <v>2306</v>
      </c>
      <c r="F449" s="255">
        <v>90</v>
      </c>
    </row>
    <row r="450" spans="1:6" x14ac:dyDescent="0.2">
      <c r="A450" t="s">
        <v>1442</v>
      </c>
      <c r="B450" t="s">
        <v>1967</v>
      </c>
      <c r="C450" s="276">
        <v>5.39</v>
      </c>
      <c r="D450" s="195">
        <v>1.8105</v>
      </c>
      <c r="E450" s="212" t="s">
        <v>407</v>
      </c>
      <c r="F450" s="255">
        <v>13</v>
      </c>
    </row>
    <row r="451" spans="1:6" x14ac:dyDescent="0.2">
      <c r="A451" t="s">
        <v>1443</v>
      </c>
      <c r="B451" t="s">
        <v>1968</v>
      </c>
      <c r="C451" s="276">
        <v>2.7</v>
      </c>
      <c r="D451" s="195">
        <v>0.82930000000000004</v>
      </c>
      <c r="E451" s="212" t="s">
        <v>407</v>
      </c>
      <c r="F451" s="255">
        <v>88</v>
      </c>
    </row>
    <row r="452" spans="1:6" x14ac:dyDescent="0.2">
      <c r="A452" t="s">
        <v>1444</v>
      </c>
      <c r="B452" t="s">
        <v>1969</v>
      </c>
      <c r="C452" s="276">
        <v>4.9000000000000004</v>
      </c>
      <c r="D452" s="195">
        <v>2.8845999999999998</v>
      </c>
      <c r="E452" s="212" t="s">
        <v>79</v>
      </c>
      <c r="F452" s="255">
        <v>6</v>
      </c>
    </row>
    <row r="453" spans="1:6" x14ac:dyDescent="0.2">
      <c r="A453" t="s">
        <v>664</v>
      </c>
      <c r="B453" t="s">
        <v>1970</v>
      </c>
      <c r="C453" s="276">
        <v>4.38</v>
      </c>
      <c r="D453" s="195">
        <v>0.99950000000000006</v>
      </c>
      <c r="E453" s="212" t="s">
        <v>2307</v>
      </c>
      <c r="F453" s="255">
        <v>22</v>
      </c>
    </row>
    <row r="454" spans="1:6" x14ac:dyDescent="0.2">
      <c r="A454" t="s">
        <v>665</v>
      </c>
      <c r="B454" t="s">
        <v>1971</v>
      </c>
      <c r="C454" s="276">
        <v>2</v>
      </c>
      <c r="D454" s="195">
        <v>0.68759999999999999</v>
      </c>
      <c r="E454" s="212" t="s">
        <v>2308</v>
      </c>
      <c r="F454" s="255">
        <v>5</v>
      </c>
    </row>
    <row r="455" spans="1:6" x14ac:dyDescent="0.2">
      <c r="A455" t="s">
        <v>666</v>
      </c>
      <c r="B455" t="s">
        <v>1972</v>
      </c>
      <c r="C455" s="276">
        <v>3.51</v>
      </c>
      <c r="D455" s="195">
        <v>1.3438000000000001</v>
      </c>
      <c r="E455" s="212" t="s">
        <v>2306</v>
      </c>
      <c r="F455" s="255">
        <v>13</v>
      </c>
    </row>
    <row r="456" spans="1:6" x14ac:dyDescent="0.2">
      <c r="A456" t="s">
        <v>667</v>
      </c>
      <c r="B456" t="s">
        <v>1973</v>
      </c>
      <c r="C456" s="276">
        <v>2.17</v>
      </c>
      <c r="D456" s="195">
        <v>0.78500000000000003</v>
      </c>
      <c r="E456" s="212" t="s">
        <v>2306</v>
      </c>
      <c r="F456" s="255">
        <v>78</v>
      </c>
    </row>
    <row r="457" spans="1:6" x14ac:dyDescent="0.2">
      <c r="A457" t="s">
        <v>668</v>
      </c>
      <c r="B457" t="s">
        <v>1974</v>
      </c>
      <c r="C457" s="276">
        <v>4.7</v>
      </c>
      <c r="D457" s="195">
        <v>2.3376000000000001</v>
      </c>
      <c r="E457" s="212" t="s">
        <v>79</v>
      </c>
      <c r="F457" s="255">
        <v>8</v>
      </c>
    </row>
    <row r="458" spans="1:6" x14ac:dyDescent="0.2">
      <c r="A458" t="s">
        <v>669</v>
      </c>
      <c r="B458" t="s">
        <v>1975</v>
      </c>
      <c r="C458" s="276">
        <v>3.8</v>
      </c>
      <c r="D458" s="195">
        <v>0.92810000000000004</v>
      </c>
      <c r="E458" s="212" t="s">
        <v>407</v>
      </c>
      <c r="F458" s="255">
        <v>32</v>
      </c>
    </row>
    <row r="459" spans="1:6" x14ac:dyDescent="0.2">
      <c r="A459" t="s">
        <v>670</v>
      </c>
      <c r="B459" t="s">
        <v>1976</v>
      </c>
      <c r="C459" s="276">
        <v>2.04</v>
      </c>
      <c r="D459" s="195">
        <v>0.59209999999999996</v>
      </c>
      <c r="E459" s="212" t="s">
        <v>407</v>
      </c>
      <c r="F459" s="255">
        <v>13</v>
      </c>
    </row>
    <row r="460" spans="1:6" x14ac:dyDescent="0.2">
      <c r="A460" t="s">
        <v>2283</v>
      </c>
      <c r="B460" t="s">
        <v>2284</v>
      </c>
      <c r="C460" s="276">
        <v>7.54</v>
      </c>
      <c r="D460" s="195">
        <v>2.1602999999999999</v>
      </c>
      <c r="E460" s="212" t="s">
        <v>407</v>
      </c>
      <c r="F460" s="255">
        <v>38</v>
      </c>
    </row>
    <row r="461" spans="1:6" x14ac:dyDescent="0.2">
      <c r="A461" t="s">
        <v>2285</v>
      </c>
      <c r="B461" t="s">
        <v>2286</v>
      </c>
      <c r="C461" s="276">
        <v>4.97</v>
      </c>
      <c r="D461" s="195">
        <v>1.4303999999999999</v>
      </c>
      <c r="E461" s="212" t="s">
        <v>407</v>
      </c>
      <c r="F461" s="255">
        <v>59</v>
      </c>
    </row>
    <row r="462" spans="1:6" x14ac:dyDescent="0.2">
      <c r="A462" t="s">
        <v>2287</v>
      </c>
      <c r="B462" t="s">
        <v>2288</v>
      </c>
      <c r="C462" s="276">
        <v>3.9</v>
      </c>
      <c r="D462" s="195">
        <v>1.0064</v>
      </c>
      <c r="E462" s="212" t="s">
        <v>407</v>
      </c>
      <c r="F462" s="255">
        <v>38</v>
      </c>
    </row>
    <row r="463" spans="1:6" x14ac:dyDescent="0.2">
      <c r="A463" t="s">
        <v>671</v>
      </c>
      <c r="B463" t="s">
        <v>2289</v>
      </c>
      <c r="C463" s="276">
        <v>8.5</v>
      </c>
      <c r="D463" s="195">
        <v>5.7637</v>
      </c>
      <c r="E463" s="212" t="s">
        <v>79</v>
      </c>
      <c r="F463" s="255">
        <v>4</v>
      </c>
    </row>
    <row r="464" spans="1:6" x14ac:dyDescent="0.2">
      <c r="A464" t="s">
        <v>672</v>
      </c>
      <c r="B464" t="s">
        <v>2290</v>
      </c>
      <c r="C464" s="276">
        <v>9.67</v>
      </c>
      <c r="D464" s="195">
        <v>3.0203000000000002</v>
      </c>
      <c r="E464" s="212" t="s">
        <v>407</v>
      </c>
      <c r="F464" s="255">
        <v>11</v>
      </c>
    </row>
    <row r="465" spans="1:6" x14ac:dyDescent="0.2">
      <c r="A465" t="s">
        <v>673</v>
      </c>
      <c r="B465" t="s">
        <v>2291</v>
      </c>
      <c r="C465" s="276">
        <v>4.2</v>
      </c>
      <c r="D465" s="195">
        <v>2.3205</v>
      </c>
      <c r="E465" s="212" t="s">
        <v>79</v>
      </c>
      <c r="F465" s="255">
        <v>4</v>
      </c>
    </row>
    <row r="466" spans="1:6" x14ac:dyDescent="0.2">
      <c r="A466" t="s">
        <v>674</v>
      </c>
      <c r="B466" t="s">
        <v>2292</v>
      </c>
      <c r="C466" s="276">
        <v>7.6</v>
      </c>
      <c r="D466" s="195">
        <v>6.4398</v>
      </c>
      <c r="E466" s="212" t="s">
        <v>79</v>
      </c>
      <c r="F466" s="255">
        <v>1</v>
      </c>
    </row>
    <row r="467" spans="1:6" x14ac:dyDescent="0.2">
      <c r="A467" t="s">
        <v>675</v>
      </c>
      <c r="B467" t="s">
        <v>2293</v>
      </c>
      <c r="C467" s="276">
        <v>3.7</v>
      </c>
      <c r="D467" s="195">
        <v>3.0800999999999998</v>
      </c>
      <c r="E467" s="212" t="s">
        <v>79</v>
      </c>
      <c r="F467" s="255">
        <v>9</v>
      </c>
    </row>
    <row r="468" spans="1:6" x14ac:dyDescent="0.2">
      <c r="A468" t="s">
        <v>676</v>
      </c>
      <c r="B468" t="s">
        <v>2294</v>
      </c>
      <c r="C468" s="276">
        <v>2.95</v>
      </c>
      <c r="D468" s="195">
        <v>2.1886999999999999</v>
      </c>
      <c r="E468" s="212" t="s">
        <v>407</v>
      </c>
      <c r="F468" s="255">
        <v>12</v>
      </c>
    </row>
    <row r="469" spans="1:6" x14ac:dyDescent="0.2">
      <c r="A469" t="s">
        <v>677</v>
      </c>
      <c r="B469" t="s">
        <v>1978</v>
      </c>
      <c r="C469" s="276">
        <v>7.55</v>
      </c>
      <c r="D469" s="195">
        <v>2.7843</v>
      </c>
      <c r="E469" s="212" t="s">
        <v>407</v>
      </c>
      <c r="F469" s="255">
        <v>37</v>
      </c>
    </row>
    <row r="470" spans="1:6" x14ac:dyDescent="0.2">
      <c r="A470" t="s">
        <v>992</v>
      </c>
      <c r="B470" t="s">
        <v>1979</v>
      </c>
      <c r="C470" s="276">
        <v>3.54</v>
      </c>
      <c r="D470" s="195">
        <v>1.8615999999999999</v>
      </c>
      <c r="E470" s="212" t="s">
        <v>407</v>
      </c>
      <c r="F470" s="255">
        <v>111</v>
      </c>
    </row>
    <row r="471" spans="1:6" x14ac:dyDescent="0.2">
      <c r="A471" t="s">
        <v>993</v>
      </c>
      <c r="B471" t="s">
        <v>1980</v>
      </c>
      <c r="C471" s="276">
        <v>2.2000000000000002</v>
      </c>
      <c r="D471" s="195">
        <v>1.6386000000000001</v>
      </c>
      <c r="E471" s="212" t="s">
        <v>407</v>
      </c>
      <c r="F471" s="255">
        <v>96</v>
      </c>
    </row>
    <row r="472" spans="1:6" x14ac:dyDescent="0.2">
      <c r="A472" t="s">
        <v>994</v>
      </c>
      <c r="B472" t="s">
        <v>1981</v>
      </c>
      <c r="C472" s="276">
        <v>1.84</v>
      </c>
      <c r="D472" s="195">
        <v>1.9494</v>
      </c>
      <c r="E472" s="212" t="s">
        <v>2307</v>
      </c>
      <c r="F472" s="255">
        <v>30</v>
      </c>
    </row>
    <row r="473" spans="1:6" x14ac:dyDescent="0.2">
      <c r="A473" t="s">
        <v>995</v>
      </c>
      <c r="B473" t="s">
        <v>1982</v>
      </c>
      <c r="C473" s="276">
        <v>1.51</v>
      </c>
      <c r="D473" s="195">
        <v>1.1435999999999999</v>
      </c>
      <c r="E473" s="212" t="s">
        <v>2307</v>
      </c>
      <c r="F473" s="255">
        <v>41</v>
      </c>
    </row>
    <row r="474" spans="1:6" x14ac:dyDescent="0.2">
      <c r="A474" t="s">
        <v>996</v>
      </c>
      <c r="B474" t="s">
        <v>1983</v>
      </c>
      <c r="C474" s="276">
        <v>3.15</v>
      </c>
      <c r="D474" s="195">
        <v>2.2924000000000002</v>
      </c>
      <c r="E474" s="212" t="s">
        <v>407</v>
      </c>
      <c r="F474" s="255">
        <v>15</v>
      </c>
    </row>
    <row r="475" spans="1:6" x14ac:dyDescent="0.2">
      <c r="A475" t="s">
        <v>1514</v>
      </c>
      <c r="B475" t="s">
        <v>1984</v>
      </c>
      <c r="C475" s="276">
        <v>2.25</v>
      </c>
      <c r="D475" s="195">
        <v>2.1288</v>
      </c>
      <c r="E475" s="212" t="s">
        <v>407</v>
      </c>
      <c r="F475" s="255">
        <v>26</v>
      </c>
    </row>
    <row r="476" spans="1:6" x14ac:dyDescent="0.2">
      <c r="A476" t="s">
        <v>997</v>
      </c>
      <c r="B476" t="s">
        <v>1985</v>
      </c>
      <c r="C476" s="276">
        <v>5.22</v>
      </c>
      <c r="D476" s="195">
        <v>1.3095000000000001</v>
      </c>
      <c r="E476" s="212" t="s">
        <v>304</v>
      </c>
      <c r="F476" s="255">
        <v>43</v>
      </c>
    </row>
    <row r="477" spans="1:6" x14ac:dyDescent="0.2">
      <c r="A477" t="s">
        <v>998</v>
      </c>
      <c r="B477" t="s">
        <v>1986</v>
      </c>
      <c r="C477" s="276">
        <v>4.04</v>
      </c>
      <c r="D477" s="195">
        <v>0.75109999999999999</v>
      </c>
      <c r="E477" s="212" t="s">
        <v>304</v>
      </c>
      <c r="F477" s="255">
        <v>49</v>
      </c>
    </row>
    <row r="478" spans="1:6" x14ac:dyDescent="0.2">
      <c r="A478" t="s">
        <v>999</v>
      </c>
      <c r="B478" t="s">
        <v>1987</v>
      </c>
      <c r="C478" s="276">
        <v>3</v>
      </c>
      <c r="D478" s="195">
        <v>0.51670000000000005</v>
      </c>
      <c r="E478" s="212" t="s">
        <v>128</v>
      </c>
      <c r="F478" s="255">
        <v>8</v>
      </c>
    </row>
    <row r="479" spans="1:6" x14ac:dyDescent="0.2">
      <c r="A479" t="s">
        <v>1000</v>
      </c>
      <c r="B479" t="s">
        <v>1988</v>
      </c>
      <c r="C479" s="276">
        <v>5.5</v>
      </c>
      <c r="D479" s="195">
        <v>3.0516999999999999</v>
      </c>
      <c r="E479" s="212" t="s">
        <v>79</v>
      </c>
      <c r="F479" s="255">
        <v>4</v>
      </c>
    </row>
    <row r="480" spans="1:6" x14ac:dyDescent="0.2">
      <c r="A480" t="s">
        <v>1001</v>
      </c>
      <c r="B480" t="s">
        <v>1989</v>
      </c>
      <c r="C480" s="276">
        <v>3.04</v>
      </c>
      <c r="D480" s="195">
        <v>0.85099999999999998</v>
      </c>
      <c r="E480" s="212" t="s">
        <v>407</v>
      </c>
      <c r="F480" s="255">
        <v>13</v>
      </c>
    </row>
    <row r="481" spans="1:6" x14ac:dyDescent="0.2">
      <c r="A481" t="s">
        <v>1002</v>
      </c>
      <c r="B481" t="s">
        <v>1990</v>
      </c>
      <c r="C481" s="276">
        <v>5.3</v>
      </c>
      <c r="D481" s="195">
        <v>2.6053000000000002</v>
      </c>
      <c r="E481" s="212" t="s">
        <v>79</v>
      </c>
      <c r="F481" s="255">
        <v>8</v>
      </c>
    </row>
    <row r="482" spans="1:6" x14ac:dyDescent="0.2">
      <c r="A482" t="s">
        <v>525</v>
      </c>
      <c r="B482" t="s">
        <v>1991</v>
      </c>
      <c r="C482" s="276">
        <v>4.49</v>
      </c>
      <c r="D482" s="195">
        <v>1.7515000000000001</v>
      </c>
      <c r="E482" s="212" t="s">
        <v>407</v>
      </c>
      <c r="F482" s="255">
        <v>10</v>
      </c>
    </row>
    <row r="483" spans="1:6" x14ac:dyDescent="0.2">
      <c r="A483" t="s">
        <v>526</v>
      </c>
      <c r="B483" t="s">
        <v>1992</v>
      </c>
      <c r="C483" s="276">
        <v>2.4</v>
      </c>
      <c r="D483" s="195">
        <v>1.0934999999999999</v>
      </c>
      <c r="E483" s="212" t="s">
        <v>79</v>
      </c>
      <c r="F483" s="255">
        <v>0</v>
      </c>
    </row>
    <row r="484" spans="1:6" x14ac:dyDescent="0.2">
      <c r="A484" t="s">
        <v>527</v>
      </c>
      <c r="B484" t="s">
        <v>1993</v>
      </c>
      <c r="C484" s="276">
        <v>2.89</v>
      </c>
      <c r="D484" s="195">
        <v>0.84299999999999997</v>
      </c>
      <c r="E484" s="212" t="s">
        <v>2307</v>
      </c>
      <c r="F484" s="255">
        <v>15</v>
      </c>
    </row>
    <row r="485" spans="1:6" x14ac:dyDescent="0.2">
      <c r="A485" t="s">
        <v>528</v>
      </c>
      <c r="B485" t="s">
        <v>1994</v>
      </c>
      <c r="C485" s="276">
        <v>2.87</v>
      </c>
      <c r="D485" s="195">
        <v>0.49469999999999997</v>
      </c>
      <c r="E485" s="212" t="s">
        <v>2307</v>
      </c>
      <c r="F485" s="255">
        <v>14</v>
      </c>
    </row>
    <row r="486" spans="1:6" x14ac:dyDescent="0.2">
      <c r="A486" t="s">
        <v>529</v>
      </c>
      <c r="B486" t="s">
        <v>1995</v>
      </c>
      <c r="C486" s="276">
        <v>5</v>
      </c>
      <c r="D486" s="195">
        <v>1.5187999999999999</v>
      </c>
      <c r="E486" s="212" t="s">
        <v>407</v>
      </c>
      <c r="F486" s="255">
        <v>110</v>
      </c>
    </row>
    <row r="487" spans="1:6" x14ac:dyDescent="0.2">
      <c r="A487" t="s">
        <v>530</v>
      </c>
      <c r="B487" t="s">
        <v>1996</v>
      </c>
      <c r="C487" s="276">
        <v>3.13</v>
      </c>
      <c r="D487" s="195">
        <v>0.73250000000000004</v>
      </c>
      <c r="E487" s="212" t="s">
        <v>407</v>
      </c>
      <c r="F487" s="255">
        <v>1282</v>
      </c>
    </row>
    <row r="488" spans="1:6" x14ac:dyDescent="0.2">
      <c r="A488" t="s">
        <v>531</v>
      </c>
      <c r="B488" t="s">
        <v>1997</v>
      </c>
      <c r="C488" s="276">
        <v>3</v>
      </c>
      <c r="D488" s="195">
        <v>1.0168999999999999</v>
      </c>
      <c r="E488" s="212" t="s">
        <v>2306</v>
      </c>
      <c r="F488" s="255">
        <v>15</v>
      </c>
    </row>
    <row r="489" spans="1:6" x14ac:dyDescent="0.2">
      <c r="A489" t="s">
        <v>532</v>
      </c>
      <c r="B489" t="s">
        <v>1998</v>
      </c>
      <c r="C489" s="276">
        <v>1.91</v>
      </c>
      <c r="D489" s="195">
        <v>0.59409999999999996</v>
      </c>
      <c r="E489" s="212" t="s">
        <v>2306</v>
      </c>
      <c r="F489" s="255">
        <v>66</v>
      </c>
    </row>
    <row r="490" spans="1:6" x14ac:dyDescent="0.2">
      <c r="A490" t="s">
        <v>533</v>
      </c>
      <c r="B490" t="s">
        <v>1999</v>
      </c>
      <c r="C490" s="276">
        <v>4.38</v>
      </c>
      <c r="D490" s="195">
        <v>1.1003000000000001</v>
      </c>
      <c r="E490" s="212" t="s">
        <v>407</v>
      </c>
      <c r="F490" s="255">
        <v>11</v>
      </c>
    </row>
    <row r="491" spans="1:6" x14ac:dyDescent="0.2">
      <c r="A491" t="s">
        <v>534</v>
      </c>
      <c r="B491" t="s">
        <v>2000</v>
      </c>
      <c r="C491" s="276">
        <v>2.48</v>
      </c>
      <c r="D491" s="195">
        <v>0.63170000000000004</v>
      </c>
      <c r="E491" s="212" t="s">
        <v>407</v>
      </c>
      <c r="F491" s="255">
        <v>64</v>
      </c>
    </row>
    <row r="492" spans="1:6" x14ac:dyDescent="0.2">
      <c r="A492" t="s">
        <v>535</v>
      </c>
      <c r="B492" t="s">
        <v>2002</v>
      </c>
      <c r="C492" s="276">
        <v>3.92</v>
      </c>
      <c r="D492" s="195">
        <v>3.028</v>
      </c>
      <c r="E492" s="212" t="s">
        <v>407</v>
      </c>
      <c r="F492" s="255">
        <v>17</v>
      </c>
    </row>
    <row r="493" spans="1:6" x14ac:dyDescent="0.2">
      <c r="A493" t="s">
        <v>536</v>
      </c>
      <c r="B493" t="s">
        <v>2003</v>
      </c>
      <c r="C493" s="276">
        <v>2.61</v>
      </c>
      <c r="D493" s="195">
        <v>2.3290000000000002</v>
      </c>
      <c r="E493" s="212" t="s">
        <v>407</v>
      </c>
      <c r="F493" s="255">
        <v>22</v>
      </c>
    </row>
    <row r="494" spans="1:6" x14ac:dyDescent="0.2">
      <c r="A494" t="s">
        <v>537</v>
      </c>
      <c r="B494" t="s">
        <v>2004</v>
      </c>
      <c r="C494" s="276">
        <v>12.03</v>
      </c>
      <c r="D494" s="195">
        <v>3.9167999999999998</v>
      </c>
      <c r="E494" s="212" t="s">
        <v>407</v>
      </c>
      <c r="F494" s="255">
        <v>15</v>
      </c>
    </row>
    <row r="495" spans="1:6" x14ac:dyDescent="0.2">
      <c r="A495" t="s">
        <v>538</v>
      </c>
      <c r="B495" t="s">
        <v>2005</v>
      </c>
      <c r="C495" s="276">
        <v>6.36</v>
      </c>
      <c r="D495" s="195">
        <v>2.0354000000000001</v>
      </c>
      <c r="E495" s="212" t="s">
        <v>2307</v>
      </c>
      <c r="F495" s="255">
        <v>73</v>
      </c>
    </row>
    <row r="496" spans="1:6" x14ac:dyDescent="0.2">
      <c r="A496" t="s">
        <v>539</v>
      </c>
      <c r="B496" t="s">
        <v>2006</v>
      </c>
      <c r="C496" s="276">
        <v>4</v>
      </c>
      <c r="D496" s="195">
        <v>1.4003000000000001</v>
      </c>
      <c r="E496" s="212" t="s">
        <v>2308</v>
      </c>
      <c r="F496" s="255">
        <v>4</v>
      </c>
    </row>
    <row r="497" spans="1:6" x14ac:dyDescent="0.2">
      <c r="A497" t="s">
        <v>540</v>
      </c>
      <c r="B497" t="s">
        <v>2007</v>
      </c>
      <c r="C497" s="276">
        <v>4.2</v>
      </c>
      <c r="D497" s="195">
        <v>5.1132</v>
      </c>
      <c r="E497" s="212" t="s">
        <v>79</v>
      </c>
      <c r="F497" s="255">
        <v>3</v>
      </c>
    </row>
    <row r="498" spans="1:6" x14ac:dyDescent="0.2">
      <c r="A498" t="s">
        <v>541</v>
      </c>
      <c r="B498" t="s">
        <v>2008</v>
      </c>
      <c r="C498" s="276">
        <v>2.5</v>
      </c>
      <c r="D498" s="195">
        <v>2.8715000000000002</v>
      </c>
      <c r="E498" s="212" t="s">
        <v>79</v>
      </c>
      <c r="F498" s="255">
        <v>4</v>
      </c>
    </row>
    <row r="499" spans="1:6" x14ac:dyDescent="0.2">
      <c r="A499" t="s">
        <v>542</v>
      </c>
      <c r="B499" t="s">
        <v>2009</v>
      </c>
      <c r="C499" s="276">
        <v>2.12</v>
      </c>
      <c r="D499" s="195">
        <v>2.2302</v>
      </c>
      <c r="E499" s="212" t="s">
        <v>407</v>
      </c>
      <c r="F499" s="255">
        <v>71</v>
      </c>
    </row>
    <row r="500" spans="1:6" x14ac:dyDescent="0.2">
      <c r="A500" t="s">
        <v>543</v>
      </c>
      <c r="B500" t="s">
        <v>2010</v>
      </c>
      <c r="C500" s="276">
        <v>9.7799999999999994</v>
      </c>
      <c r="D500" s="195">
        <v>3.1486000000000001</v>
      </c>
      <c r="E500" s="212" t="s">
        <v>407</v>
      </c>
      <c r="F500" s="255">
        <v>12</v>
      </c>
    </row>
    <row r="501" spans="1:6" x14ac:dyDescent="0.2">
      <c r="A501" t="s">
        <v>544</v>
      </c>
      <c r="B501" t="s">
        <v>2011</v>
      </c>
      <c r="C501" s="276">
        <v>7.14</v>
      </c>
      <c r="D501" s="195">
        <v>1.9514</v>
      </c>
      <c r="E501" s="212" t="s">
        <v>407</v>
      </c>
      <c r="F501" s="255">
        <v>43</v>
      </c>
    </row>
    <row r="502" spans="1:6" x14ac:dyDescent="0.2">
      <c r="A502" t="s">
        <v>545</v>
      </c>
      <c r="B502" t="s">
        <v>2012</v>
      </c>
      <c r="C502" s="276">
        <v>3.6</v>
      </c>
      <c r="D502" s="195">
        <v>1.7588999999999999</v>
      </c>
      <c r="E502" s="212" t="s">
        <v>79</v>
      </c>
      <c r="F502" s="255">
        <v>6</v>
      </c>
    </row>
    <row r="503" spans="1:6" x14ac:dyDescent="0.2">
      <c r="A503" t="s">
        <v>546</v>
      </c>
      <c r="B503" t="s">
        <v>2013</v>
      </c>
      <c r="C503" s="276">
        <v>4.5</v>
      </c>
      <c r="D503" s="195">
        <v>3.8702999999999999</v>
      </c>
      <c r="E503" s="212" t="s">
        <v>79</v>
      </c>
      <c r="F503" s="255">
        <v>5</v>
      </c>
    </row>
    <row r="504" spans="1:6" x14ac:dyDescent="0.2">
      <c r="A504" t="s">
        <v>547</v>
      </c>
      <c r="B504" t="s">
        <v>2014</v>
      </c>
      <c r="C504" s="276">
        <v>1.83</v>
      </c>
      <c r="D504" s="195">
        <v>1.4397</v>
      </c>
      <c r="E504" s="212" t="s">
        <v>407</v>
      </c>
      <c r="F504" s="255">
        <v>17</v>
      </c>
    </row>
    <row r="505" spans="1:6" x14ac:dyDescent="0.2">
      <c r="A505" t="s">
        <v>548</v>
      </c>
      <c r="B505" t="s">
        <v>2015</v>
      </c>
      <c r="C505" s="276">
        <v>1.2</v>
      </c>
      <c r="D505" s="195">
        <v>1.1272</v>
      </c>
      <c r="E505" s="212" t="s">
        <v>407</v>
      </c>
      <c r="F505" s="255">
        <v>79</v>
      </c>
    </row>
    <row r="506" spans="1:6" x14ac:dyDescent="0.2">
      <c r="A506" t="s">
        <v>549</v>
      </c>
      <c r="B506" t="s">
        <v>2016</v>
      </c>
      <c r="C506" s="276">
        <v>8.43</v>
      </c>
      <c r="D506" s="195">
        <v>3.2940999999999998</v>
      </c>
      <c r="E506" s="212" t="s">
        <v>2306</v>
      </c>
      <c r="F506" s="255">
        <v>12</v>
      </c>
    </row>
    <row r="507" spans="1:6" x14ac:dyDescent="0.2">
      <c r="A507" t="s">
        <v>550</v>
      </c>
      <c r="B507" t="s">
        <v>2017</v>
      </c>
      <c r="C507" s="276">
        <v>7.88</v>
      </c>
      <c r="D507" s="195">
        <v>1.8894</v>
      </c>
      <c r="E507" s="212" t="s">
        <v>2307</v>
      </c>
      <c r="F507" s="255">
        <v>47</v>
      </c>
    </row>
    <row r="508" spans="1:6" x14ac:dyDescent="0.2">
      <c r="A508" t="s">
        <v>551</v>
      </c>
      <c r="B508" t="s">
        <v>2018</v>
      </c>
      <c r="C508" s="276">
        <v>3.1</v>
      </c>
      <c r="D508" s="195">
        <v>1.4832000000000001</v>
      </c>
      <c r="E508" s="212" t="s">
        <v>2308</v>
      </c>
      <c r="F508" s="255">
        <v>4</v>
      </c>
    </row>
    <row r="509" spans="1:6" x14ac:dyDescent="0.2">
      <c r="A509" t="s">
        <v>552</v>
      </c>
      <c r="B509" t="s">
        <v>2019</v>
      </c>
      <c r="C509" s="276">
        <v>4.26</v>
      </c>
      <c r="D509" s="195">
        <v>1.5161</v>
      </c>
      <c r="E509" s="212" t="s">
        <v>407</v>
      </c>
      <c r="F509" s="255">
        <v>182</v>
      </c>
    </row>
    <row r="510" spans="1:6" x14ac:dyDescent="0.2">
      <c r="A510" t="s">
        <v>553</v>
      </c>
      <c r="B510" t="s">
        <v>2020</v>
      </c>
      <c r="C510" s="276">
        <v>2.83</v>
      </c>
      <c r="D510" s="195">
        <v>0.84099999999999997</v>
      </c>
      <c r="E510" s="212" t="s">
        <v>407</v>
      </c>
      <c r="F510" s="255">
        <v>656</v>
      </c>
    </row>
    <row r="511" spans="1:6" x14ac:dyDescent="0.2">
      <c r="A511" t="s">
        <v>554</v>
      </c>
      <c r="B511" t="s">
        <v>2021</v>
      </c>
      <c r="C511" s="276">
        <v>2.0499999999999998</v>
      </c>
      <c r="D511" s="195">
        <v>0.61990000000000001</v>
      </c>
      <c r="E511" s="212" t="s">
        <v>407</v>
      </c>
      <c r="F511" s="255">
        <v>436</v>
      </c>
    </row>
    <row r="512" spans="1:6" x14ac:dyDescent="0.2">
      <c r="A512" t="s">
        <v>555</v>
      </c>
      <c r="B512" t="s">
        <v>2295</v>
      </c>
      <c r="C512" s="276">
        <v>3.65</v>
      </c>
      <c r="D512" s="195">
        <v>1.2375</v>
      </c>
      <c r="E512" s="212" t="s">
        <v>407</v>
      </c>
      <c r="F512" s="255">
        <v>169</v>
      </c>
    </row>
    <row r="513" spans="1:6" x14ac:dyDescent="0.2">
      <c r="A513" t="s">
        <v>556</v>
      </c>
      <c r="B513" t="s">
        <v>2296</v>
      </c>
      <c r="C513" s="276">
        <v>2.25</v>
      </c>
      <c r="D513" s="195">
        <v>0.64849999999999997</v>
      </c>
      <c r="E513" s="212" t="s">
        <v>407</v>
      </c>
      <c r="F513" s="255">
        <v>569</v>
      </c>
    </row>
    <row r="514" spans="1:6" x14ac:dyDescent="0.2">
      <c r="A514" t="s">
        <v>557</v>
      </c>
      <c r="B514" t="s">
        <v>2297</v>
      </c>
      <c r="C514" s="276">
        <v>2.36</v>
      </c>
      <c r="D514" s="195">
        <v>0.79849999999999999</v>
      </c>
      <c r="E514" s="212" t="s">
        <v>407</v>
      </c>
      <c r="F514" s="255">
        <v>25</v>
      </c>
    </row>
    <row r="515" spans="1:6" x14ac:dyDescent="0.2">
      <c r="A515" t="s">
        <v>558</v>
      </c>
      <c r="B515" t="s">
        <v>2022</v>
      </c>
      <c r="C515" s="276">
        <v>4.8899999999999997</v>
      </c>
      <c r="D515" s="195">
        <v>1.4603999999999999</v>
      </c>
      <c r="E515" s="212" t="s">
        <v>407</v>
      </c>
      <c r="F515" s="255">
        <v>16</v>
      </c>
    </row>
    <row r="516" spans="1:6" x14ac:dyDescent="0.2">
      <c r="A516" t="s">
        <v>559</v>
      </c>
      <c r="B516" t="s">
        <v>2023</v>
      </c>
      <c r="C516" s="276">
        <v>3.59</v>
      </c>
      <c r="D516" s="195">
        <v>0.9859</v>
      </c>
      <c r="E516" s="212" t="s">
        <v>407</v>
      </c>
      <c r="F516" s="255">
        <v>61</v>
      </c>
    </row>
    <row r="517" spans="1:6" x14ac:dyDescent="0.2">
      <c r="A517" t="s">
        <v>560</v>
      </c>
      <c r="B517" t="s">
        <v>2024</v>
      </c>
      <c r="C517" s="276">
        <v>1.61</v>
      </c>
      <c r="D517" s="195">
        <v>0.47470000000000001</v>
      </c>
      <c r="E517" s="212" t="s">
        <v>407</v>
      </c>
      <c r="F517" s="255">
        <v>26</v>
      </c>
    </row>
    <row r="518" spans="1:6" x14ac:dyDescent="0.2">
      <c r="A518" t="s">
        <v>561</v>
      </c>
      <c r="B518" t="s">
        <v>1045</v>
      </c>
      <c r="C518" s="276">
        <v>5.7</v>
      </c>
      <c r="D518" s="195">
        <v>3.1547999999999998</v>
      </c>
      <c r="E518" s="212" t="s">
        <v>634</v>
      </c>
      <c r="F518" s="255">
        <v>0</v>
      </c>
    </row>
    <row r="519" spans="1:6" x14ac:dyDescent="0.2">
      <c r="A519" t="s">
        <v>562</v>
      </c>
      <c r="B519" t="s">
        <v>2026</v>
      </c>
      <c r="C519" s="276">
        <v>12.1</v>
      </c>
      <c r="D519" s="195">
        <v>9.0103000000000009</v>
      </c>
      <c r="E519" s="212" t="s">
        <v>79</v>
      </c>
      <c r="F519" s="255">
        <v>6</v>
      </c>
    </row>
    <row r="520" spans="1:6" x14ac:dyDescent="0.2">
      <c r="A520" t="s">
        <v>563</v>
      </c>
      <c r="B520" t="s">
        <v>2027</v>
      </c>
      <c r="C520" s="276">
        <v>5.53</v>
      </c>
      <c r="D520" s="195">
        <v>3.6179999999999999</v>
      </c>
      <c r="E520" s="212" t="s">
        <v>2307</v>
      </c>
      <c r="F520" s="255">
        <v>13</v>
      </c>
    </row>
    <row r="521" spans="1:6" x14ac:dyDescent="0.2">
      <c r="A521" t="s">
        <v>564</v>
      </c>
      <c r="B521" t="s">
        <v>2028</v>
      </c>
      <c r="C521" s="276">
        <v>4.8</v>
      </c>
      <c r="D521" s="195">
        <v>2.4889999999999999</v>
      </c>
      <c r="E521" s="212" t="s">
        <v>2308</v>
      </c>
      <c r="F521" s="255">
        <v>5</v>
      </c>
    </row>
    <row r="522" spans="1:6" x14ac:dyDescent="0.2">
      <c r="A522" t="s">
        <v>565</v>
      </c>
      <c r="B522" t="s">
        <v>2029</v>
      </c>
      <c r="C522" s="276">
        <v>6.9</v>
      </c>
      <c r="D522" s="195">
        <v>5.3662999999999998</v>
      </c>
      <c r="E522" s="212" t="s">
        <v>79</v>
      </c>
      <c r="F522" s="255">
        <v>9</v>
      </c>
    </row>
    <row r="523" spans="1:6" x14ac:dyDescent="0.2">
      <c r="A523" t="s">
        <v>1068</v>
      </c>
      <c r="B523" t="s">
        <v>2030</v>
      </c>
      <c r="C523" s="276">
        <v>3.09</v>
      </c>
      <c r="D523" s="195">
        <v>3.0829</v>
      </c>
      <c r="E523" s="212" t="s">
        <v>2307</v>
      </c>
      <c r="F523" s="255">
        <v>40</v>
      </c>
    </row>
    <row r="524" spans="1:6" x14ac:dyDescent="0.2">
      <c r="A524" t="s">
        <v>1069</v>
      </c>
      <c r="B524" t="s">
        <v>2031</v>
      </c>
      <c r="C524" s="276">
        <v>2.59</v>
      </c>
      <c r="D524" s="195">
        <v>2.1208</v>
      </c>
      <c r="E524" s="212" t="s">
        <v>2307</v>
      </c>
      <c r="F524" s="255">
        <v>59</v>
      </c>
    </row>
    <row r="525" spans="1:6" x14ac:dyDescent="0.2">
      <c r="A525" t="s">
        <v>1070</v>
      </c>
      <c r="B525" t="s">
        <v>2032</v>
      </c>
      <c r="C525" s="276">
        <v>5.64</v>
      </c>
      <c r="D525" s="195">
        <v>2.8929999999999998</v>
      </c>
      <c r="E525" s="212" t="s">
        <v>407</v>
      </c>
      <c r="F525" s="255">
        <v>16</v>
      </c>
    </row>
    <row r="526" spans="1:6" x14ac:dyDescent="0.2">
      <c r="A526" t="s">
        <v>1071</v>
      </c>
      <c r="B526" t="s">
        <v>2033</v>
      </c>
      <c r="C526" s="276">
        <v>3.44</v>
      </c>
      <c r="D526" s="195">
        <v>2.6315</v>
      </c>
      <c r="E526" s="212" t="s">
        <v>407</v>
      </c>
      <c r="F526" s="255">
        <v>62</v>
      </c>
    </row>
    <row r="527" spans="1:6" x14ac:dyDescent="0.2">
      <c r="A527" t="s">
        <v>1072</v>
      </c>
      <c r="B527" t="s">
        <v>2034</v>
      </c>
      <c r="C527" s="276">
        <v>1.82</v>
      </c>
      <c r="D527" s="195">
        <v>2.1265000000000001</v>
      </c>
      <c r="E527" s="212" t="s">
        <v>407</v>
      </c>
      <c r="F527" s="255">
        <v>44</v>
      </c>
    </row>
    <row r="528" spans="1:6" x14ac:dyDescent="0.2">
      <c r="A528" t="s">
        <v>1073</v>
      </c>
      <c r="B528" t="s">
        <v>2035</v>
      </c>
      <c r="C528" s="276">
        <v>7.7</v>
      </c>
      <c r="D528" s="195">
        <v>4.6703999999999999</v>
      </c>
      <c r="E528" s="212" t="s">
        <v>79</v>
      </c>
      <c r="F528" s="255">
        <v>1</v>
      </c>
    </row>
    <row r="529" spans="1:6" x14ac:dyDescent="0.2">
      <c r="A529" t="s">
        <v>1074</v>
      </c>
      <c r="B529" t="s">
        <v>2036</v>
      </c>
      <c r="C529" s="276">
        <v>3.26</v>
      </c>
      <c r="D529" s="195">
        <v>1.9428000000000001</v>
      </c>
      <c r="E529" s="212" t="s">
        <v>2307</v>
      </c>
      <c r="F529" s="255">
        <v>10</v>
      </c>
    </row>
    <row r="530" spans="1:6" x14ac:dyDescent="0.2">
      <c r="A530" t="s">
        <v>1075</v>
      </c>
      <c r="B530" t="s">
        <v>2037</v>
      </c>
      <c r="C530" s="276">
        <v>1.8</v>
      </c>
      <c r="D530" s="195">
        <v>1.3366</v>
      </c>
      <c r="E530" s="212" t="s">
        <v>2308</v>
      </c>
      <c r="F530" s="255">
        <v>5</v>
      </c>
    </row>
    <row r="531" spans="1:6" x14ac:dyDescent="0.2">
      <c r="A531" t="s">
        <v>1076</v>
      </c>
      <c r="B531" t="s">
        <v>2038</v>
      </c>
      <c r="C531" s="276">
        <v>9.1</v>
      </c>
      <c r="D531" s="195">
        <v>4.7577999999999996</v>
      </c>
      <c r="E531" s="212" t="s">
        <v>79</v>
      </c>
      <c r="F531" s="255">
        <v>0</v>
      </c>
    </row>
    <row r="532" spans="1:6" x14ac:dyDescent="0.2">
      <c r="A532" t="s">
        <v>1077</v>
      </c>
      <c r="B532" t="s">
        <v>2039</v>
      </c>
      <c r="C532" s="276">
        <v>4.5</v>
      </c>
      <c r="D532" s="195">
        <v>2.7225999999999999</v>
      </c>
      <c r="E532" s="212" t="s">
        <v>79</v>
      </c>
      <c r="F532" s="255">
        <v>1</v>
      </c>
    </row>
    <row r="533" spans="1:6" x14ac:dyDescent="0.2">
      <c r="A533" t="s">
        <v>1078</v>
      </c>
      <c r="B533" t="s">
        <v>2040</v>
      </c>
      <c r="C533" s="276">
        <v>2</v>
      </c>
      <c r="D533" s="195">
        <v>1.5064</v>
      </c>
      <c r="E533" s="212" t="s">
        <v>79</v>
      </c>
      <c r="F533" s="255">
        <v>4</v>
      </c>
    </row>
    <row r="534" spans="1:6" x14ac:dyDescent="0.2">
      <c r="A534" t="s">
        <v>1079</v>
      </c>
      <c r="B534" t="s">
        <v>2041</v>
      </c>
      <c r="C534" s="276">
        <v>4.8600000000000003</v>
      </c>
      <c r="D534" s="195">
        <v>2.0876999999999999</v>
      </c>
      <c r="E534" s="212" t="s">
        <v>407</v>
      </c>
      <c r="F534" s="255">
        <v>13</v>
      </c>
    </row>
    <row r="535" spans="1:6" x14ac:dyDescent="0.2">
      <c r="A535" t="s">
        <v>1080</v>
      </c>
      <c r="B535" t="s">
        <v>2042</v>
      </c>
      <c r="C535" s="276">
        <v>1.95</v>
      </c>
      <c r="D535" s="195">
        <v>1.2406999999999999</v>
      </c>
      <c r="E535" s="212" t="s">
        <v>407</v>
      </c>
      <c r="F535" s="255">
        <v>80</v>
      </c>
    </row>
    <row r="536" spans="1:6" x14ac:dyDescent="0.2">
      <c r="A536" t="s">
        <v>1081</v>
      </c>
      <c r="B536" t="s">
        <v>2043</v>
      </c>
      <c r="C536" s="276">
        <v>1.62</v>
      </c>
      <c r="D536" s="195">
        <v>0.93049999999999999</v>
      </c>
      <c r="E536" s="212" t="s">
        <v>407</v>
      </c>
      <c r="F536" s="255">
        <v>28</v>
      </c>
    </row>
    <row r="537" spans="1:6" x14ac:dyDescent="0.2">
      <c r="A537" t="s">
        <v>1082</v>
      </c>
      <c r="B537" t="s">
        <v>2044</v>
      </c>
      <c r="C537" s="276">
        <v>4</v>
      </c>
      <c r="D537" s="195">
        <v>2.5139</v>
      </c>
      <c r="E537" s="212" t="s">
        <v>79</v>
      </c>
      <c r="F537" s="255">
        <v>3</v>
      </c>
    </row>
    <row r="538" spans="1:6" x14ac:dyDescent="0.2">
      <c r="A538" t="s">
        <v>1083</v>
      </c>
      <c r="B538" t="s">
        <v>2045</v>
      </c>
      <c r="C538" s="276">
        <v>1.8</v>
      </c>
      <c r="D538" s="195">
        <v>1.3209</v>
      </c>
      <c r="E538" s="212" t="s">
        <v>79</v>
      </c>
      <c r="F538" s="255">
        <v>1</v>
      </c>
    </row>
    <row r="539" spans="1:6" x14ac:dyDescent="0.2">
      <c r="A539" t="s">
        <v>1084</v>
      </c>
      <c r="B539" t="s">
        <v>2046</v>
      </c>
      <c r="C539" s="276">
        <v>5.69</v>
      </c>
      <c r="D539" s="195">
        <v>2.8555000000000001</v>
      </c>
      <c r="E539" s="212" t="s">
        <v>407</v>
      </c>
      <c r="F539" s="255">
        <v>37</v>
      </c>
    </row>
    <row r="540" spans="1:6" x14ac:dyDescent="0.2">
      <c r="A540" t="s">
        <v>1085</v>
      </c>
      <c r="B540" t="s">
        <v>2047</v>
      </c>
      <c r="C540" s="276">
        <v>3.75</v>
      </c>
      <c r="D540" s="195">
        <v>2.1282000000000001</v>
      </c>
      <c r="E540" s="212" t="s">
        <v>2307</v>
      </c>
      <c r="F540" s="255">
        <v>25</v>
      </c>
    </row>
    <row r="541" spans="1:6" x14ac:dyDescent="0.2">
      <c r="A541" t="s">
        <v>1086</v>
      </c>
      <c r="B541" t="s">
        <v>2048</v>
      </c>
      <c r="C541" s="276">
        <v>2</v>
      </c>
      <c r="D541" s="195">
        <v>1.4641</v>
      </c>
      <c r="E541" s="212" t="s">
        <v>2308</v>
      </c>
      <c r="F541" s="255">
        <v>4</v>
      </c>
    </row>
    <row r="542" spans="1:6" x14ac:dyDescent="0.2">
      <c r="A542" t="s">
        <v>1087</v>
      </c>
      <c r="B542" t="s">
        <v>2049</v>
      </c>
      <c r="C542" s="276">
        <v>4.26</v>
      </c>
      <c r="D542" s="195">
        <v>1.5553999999999999</v>
      </c>
      <c r="E542" s="212" t="s">
        <v>407</v>
      </c>
      <c r="F542" s="255">
        <v>275</v>
      </c>
    </row>
    <row r="543" spans="1:6" x14ac:dyDescent="0.2">
      <c r="A543" t="s">
        <v>1088</v>
      </c>
      <c r="B543" t="s">
        <v>2050</v>
      </c>
      <c r="C543" s="276">
        <v>3.3</v>
      </c>
      <c r="D543" s="195">
        <v>0.96499999999999997</v>
      </c>
      <c r="E543" s="212" t="s">
        <v>407</v>
      </c>
      <c r="F543" s="255">
        <v>528</v>
      </c>
    </row>
    <row r="544" spans="1:6" x14ac:dyDescent="0.2">
      <c r="A544" t="s">
        <v>1089</v>
      </c>
      <c r="B544" t="s">
        <v>2051</v>
      </c>
      <c r="C544" s="276">
        <v>2.52</v>
      </c>
      <c r="D544" s="195">
        <v>0.63419999999999999</v>
      </c>
      <c r="E544" s="212" t="s">
        <v>407</v>
      </c>
      <c r="F544" s="255">
        <v>139</v>
      </c>
    </row>
    <row r="545" spans="1:6" x14ac:dyDescent="0.2">
      <c r="A545" t="s">
        <v>1090</v>
      </c>
      <c r="B545" t="s">
        <v>2052</v>
      </c>
      <c r="C545" s="276">
        <v>3.47</v>
      </c>
      <c r="D545" s="195">
        <v>0.89380000000000004</v>
      </c>
      <c r="E545" s="212" t="s">
        <v>407</v>
      </c>
      <c r="F545" s="255">
        <v>10</v>
      </c>
    </row>
    <row r="546" spans="1:6" x14ac:dyDescent="0.2">
      <c r="A546" t="s">
        <v>1091</v>
      </c>
      <c r="B546" t="s">
        <v>2053</v>
      </c>
      <c r="C546" s="276">
        <v>5.2</v>
      </c>
      <c r="D546" s="195">
        <v>2.7418999999999998</v>
      </c>
      <c r="E546" s="212" t="s">
        <v>79</v>
      </c>
      <c r="F546" s="255">
        <v>1</v>
      </c>
    </row>
    <row r="547" spans="1:6" x14ac:dyDescent="0.2">
      <c r="A547" t="s">
        <v>1092</v>
      </c>
      <c r="B547" t="s">
        <v>2054</v>
      </c>
      <c r="C547" s="276">
        <v>4.2</v>
      </c>
      <c r="D547" s="195">
        <v>1.2423</v>
      </c>
      <c r="E547" s="212" t="s">
        <v>407</v>
      </c>
      <c r="F547" s="255">
        <v>13</v>
      </c>
    </row>
    <row r="548" spans="1:6" x14ac:dyDescent="0.2">
      <c r="A548" t="s">
        <v>1093</v>
      </c>
      <c r="B548" t="s">
        <v>2055</v>
      </c>
      <c r="C548" s="276">
        <v>2</v>
      </c>
      <c r="D548" s="195">
        <v>1.0744</v>
      </c>
      <c r="E548" s="212" t="s">
        <v>79</v>
      </c>
      <c r="F548" s="255">
        <v>2</v>
      </c>
    </row>
    <row r="549" spans="1:6" x14ac:dyDescent="0.2">
      <c r="A549" t="s">
        <v>1094</v>
      </c>
      <c r="B549" t="s">
        <v>2056</v>
      </c>
      <c r="C549" s="276">
        <v>4.29</v>
      </c>
      <c r="D549" s="195">
        <v>1.2478</v>
      </c>
      <c r="E549" s="212" t="s">
        <v>407</v>
      </c>
      <c r="F549" s="255">
        <v>122</v>
      </c>
    </row>
    <row r="550" spans="1:6" x14ac:dyDescent="0.2">
      <c r="A550" t="s">
        <v>1095</v>
      </c>
      <c r="B550" t="s">
        <v>2057</v>
      </c>
      <c r="C550" s="276">
        <v>2.61</v>
      </c>
      <c r="D550" s="195">
        <v>0.70479999999999998</v>
      </c>
      <c r="E550" s="212" t="s">
        <v>407</v>
      </c>
      <c r="F550" s="255">
        <v>679</v>
      </c>
    </row>
    <row r="551" spans="1:6" x14ac:dyDescent="0.2">
      <c r="A551" t="s">
        <v>1096</v>
      </c>
      <c r="B551" t="s">
        <v>2058</v>
      </c>
      <c r="C551" s="276">
        <v>2.33</v>
      </c>
      <c r="D551" s="195">
        <v>1.5351999999999999</v>
      </c>
      <c r="E551" s="212" t="s">
        <v>2307</v>
      </c>
      <c r="F551" s="255">
        <v>16</v>
      </c>
    </row>
    <row r="552" spans="1:6" x14ac:dyDescent="0.2">
      <c r="A552" t="s">
        <v>1097</v>
      </c>
      <c r="B552" t="s">
        <v>2059</v>
      </c>
      <c r="C552" s="276">
        <v>1.6</v>
      </c>
      <c r="D552" s="195">
        <v>0.90090000000000003</v>
      </c>
      <c r="E552" s="212" t="s">
        <v>2308</v>
      </c>
      <c r="F552" s="255">
        <v>5</v>
      </c>
    </row>
    <row r="553" spans="1:6" x14ac:dyDescent="0.2">
      <c r="A553" t="s">
        <v>1098</v>
      </c>
      <c r="B553" t="s">
        <v>2060</v>
      </c>
      <c r="C553" s="276">
        <v>3.3</v>
      </c>
      <c r="D553" s="195">
        <v>0.9829</v>
      </c>
      <c r="E553" s="212" t="s">
        <v>407</v>
      </c>
      <c r="F553" s="255">
        <v>17</v>
      </c>
    </row>
    <row r="554" spans="1:6" x14ac:dyDescent="0.2">
      <c r="A554" t="s">
        <v>1099</v>
      </c>
      <c r="B554" t="s">
        <v>2061</v>
      </c>
      <c r="C554" s="276">
        <v>1.88</v>
      </c>
      <c r="D554" s="195">
        <v>0.76649999999999996</v>
      </c>
      <c r="E554" s="212" t="s">
        <v>407</v>
      </c>
      <c r="F554" s="255">
        <v>169</v>
      </c>
    </row>
    <row r="555" spans="1:6" x14ac:dyDescent="0.2">
      <c r="A555" t="s">
        <v>1100</v>
      </c>
      <c r="B555" t="s">
        <v>2062</v>
      </c>
      <c r="C555" s="276">
        <v>4</v>
      </c>
      <c r="D555" s="195">
        <v>1.9356</v>
      </c>
      <c r="E555" s="212" t="s">
        <v>79</v>
      </c>
      <c r="F555" s="255">
        <v>7</v>
      </c>
    </row>
    <row r="556" spans="1:6" x14ac:dyDescent="0.2">
      <c r="A556" t="s">
        <v>1101</v>
      </c>
      <c r="B556" t="s">
        <v>2063</v>
      </c>
      <c r="C556" s="276">
        <v>2.0099999999999998</v>
      </c>
      <c r="D556" s="195">
        <v>0.69110000000000005</v>
      </c>
      <c r="E556" s="212" t="s">
        <v>407</v>
      </c>
      <c r="F556" s="255">
        <v>28</v>
      </c>
    </row>
    <row r="557" spans="1:6" x14ac:dyDescent="0.2">
      <c r="A557" t="s">
        <v>1102</v>
      </c>
      <c r="B557" t="s">
        <v>1103</v>
      </c>
      <c r="C557" s="276">
        <v>2.5</v>
      </c>
      <c r="D557" s="195">
        <v>1.4349000000000001</v>
      </c>
      <c r="E557" s="212" t="s">
        <v>79</v>
      </c>
      <c r="F557" s="255">
        <v>3</v>
      </c>
    </row>
    <row r="558" spans="1:6" x14ac:dyDescent="0.2">
      <c r="A558" t="s">
        <v>1104</v>
      </c>
      <c r="B558" t="s">
        <v>2064</v>
      </c>
      <c r="C558" s="276">
        <v>5.34</v>
      </c>
      <c r="D558" s="195">
        <v>1.4469000000000001</v>
      </c>
      <c r="E558" s="212" t="s">
        <v>407</v>
      </c>
      <c r="F558" s="255">
        <v>95</v>
      </c>
    </row>
    <row r="559" spans="1:6" x14ac:dyDescent="0.2">
      <c r="A559" t="s">
        <v>1105</v>
      </c>
      <c r="B559" t="s">
        <v>2065</v>
      </c>
      <c r="C559" s="276">
        <v>3.21</v>
      </c>
      <c r="D559" s="195">
        <v>1.0032000000000001</v>
      </c>
      <c r="E559" s="212" t="s">
        <v>407</v>
      </c>
      <c r="F559" s="255">
        <v>114</v>
      </c>
    </row>
    <row r="560" spans="1:6" x14ac:dyDescent="0.2">
      <c r="A560" t="s">
        <v>635</v>
      </c>
      <c r="B560" t="s">
        <v>2066</v>
      </c>
      <c r="C560" s="276">
        <v>2.12</v>
      </c>
      <c r="D560" s="195">
        <v>0.69410000000000005</v>
      </c>
      <c r="E560" s="212" t="s">
        <v>407</v>
      </c>
      <c r="F560" s="255">
        <v>32</v>
      </c>
    </row>
    <row r="561" spans="1:6" x14ac:dyDescent="0.2">
      <c r="A561" t="s">
        <v>636</v>
      </c>
      <c r="B561" t="s">
        <v>2068</v>
      </c>
      <c r="C561" s="276">
        <v>2.72</v>
      </c>
      <c r="D561" s="195">
        <v>3.1991000000000001</v>
      </c>
      <c r="E561" s="212" t="s">
        <v>2306</v>
      </c>
      <c r="F561" s="255">
        <v>19</v>
      </c>
    </row>
    <row r="562" spans="1:6" x14ac:dyDescent="0.2">
      <c r="A562" t="s">
        <v>637</v>
      </c>
      <c r="B562" t="s">
        <v>2069</v>
      </c>
      <c r="C562" s="276">
        <v>1.45</v>
      </c>
      <c r="D562" s="195">
        <v>1.8769</v>
      </c>
      <c r="E562" s="212" t="s">
        <v>2306</v>
      </c>
      <c r="F562" s="255">
        <v>64</v>
      </c>
    </row>
    <row r="563" spans="1:6" x14ac:dyDescent="0.2">
      <c r="A563" t="s">
        <v>638</v>
      </c>
      <c r="B563" t="s">
        <v>2070</v>
      </c>
      <c r="C563" s="276">
        <v>4</v>
      </c>
      <c r="D563" s="195">
        <v>3.3178000000000001</v>
      </c>
      <c r="E563" s="212" t="s">
        <v>79</v>
      </c>
      <c r="F563" s="255">
        <v>5</v>
      </c>
    </row>
    <row r="564" spans="1:6" x14ac:dyDescent="0.2">
      <c r="A564" t="s">
        <v>639</v>
      </c>
      <c r="B564" t="s">
        <v>2071</v>
      </c>
      <c r="C564" s="276">
        <v>1.5</v>
      </c>
      <c r="D564" s="195">
        <v>2.0131000000000001</v>
      </c>
      <c r="E564" s="212" t="s">
        <v>79</v>
      </c>
      <c r="F564" s="255">
        <v>5</v>
      </c>
    </row>
    <row r="565" spans="1:6" x14ac:dyDescent="0.2">
      <c r="A565" t="s">
        <v>640</v>
      </c>
      <c r="B565" t="s">
        <v>2072</v>
      </c>
      <c r="C565" s="276">
        <v>5.7</v>
      </c>
      <c r="D565" s="195">
        <v>3.5051999999999999</v>
      </c>
      <c r="E565" s="212" t="s">
        <v>79</v>
      </c>
      <c r="F565" s="255">
        <v>9</v>
      </c>
    </row>
    <row r="566" spans="1:6" x14ac:dyDescent="0.2">
      <c r="A566" t="s">
        <v>641</v>
      </c>
      <c r="B566" t="s">
        <v>2073</v>
      </c>
      <c r="C566" s="276">
        <v>2.2999999999999998</v>
      </c>
      <c r="D566" s="195">
        <v>1.6529</v>
      </c>
      <c r="E566" s="212" t="s">
        <v>79</v>
      </c>
      <c r="F566" s="255">
        <v>2</v>
      </c>
    </row>
    <row r="567" spans="1:6" x14ac:dyDescent="0.2">
      <c r="A567" t="s">
        <v>642</v>
      </c>
      <c r="B567" t="s">
        <v>2074</v>
      </c>
      <c r="C567" s="276">
        <v>2.88</v>
      </c>
      <c r="D567" s="195">
        <v>1.1498999999999999</v>
      </c>
      <c r="E567" s="212" t="s">
        <v>407</v>
      </c>
      <c r="F567" s="255">
        <v>15</v>
      </c>
    </row>
    <row r="568" spans="1:6" x14ac:dyDescent="0.2">
      <c r="A568" t="s">
        <v>643</v>
      </c>
      <c r="B568" t="s">
        <v>2075</v>
      </c>
      <c r="C568" s="276">
        <v>1.55</v>
      </c>
      <c r="D568" s="195">
        <v>0.71099999999999997</v>
      </c>
      <c r="E568" s="212" t="s">
        <v>407</v>
      </c>
      <c r="F568" s="255">
        <v>22</v>
      </c>
    </row>
    <row r="569" spans="1:6" x14ac:dyDescent="0.2">
      <c r="A569" t="s">
        <v>644</v>
      </c>
      <c r="B569" t="s">
        <v>2076</v>
      </c>
      <c r="C569" s="276">
        <v>4.5999999999999996</v>
      </c>
      <c r="D569" s="195">
        <v>3.1172</v>
      </c>
      <c r="E569" s="212" t="s">
        <v>79</v>
      </c>
      <c r="F569" s="255">
        <v>1</v>
      </c>
    </row>
    <row r="570" spans="1:6" x14ac:dyDescent="0.2">
      <c r="A570" t="s">
        <v>645</v>
      </c>
      <c r="B570" t="s">
        <v>2077</v>
      </c>
      <c r="C570" s="276">
        <v>1</v>
      </c>
      <c r="D570" s="195">
        <v>1.4327000000000001</v>
      </c>
      <c r="E570" s="212" t="s">
        <v>407</v>
      </c>
      <c r="F570" s="255">
        <v>3</v>
      </c>
    </row>
    <row r="571" spans="1:6" x14ac:dyDescent="0.2">
      <c r="A571" t="s">
        <v>646</v>
      </c>
      <c r="B571" t="s">
        <v>2078</v>
      </c>
      <c r="C571" s="276">
        <v>4.5999999999999996</v>
      </c>
      <c r="D571" s="195">
        <v>2.7544</v>
      </c>
      <c r="E571" s="212" t="s">
        <v>79</v>
      </c>
      <c r="F571" s="255">
        <v>1</v>
      </c>
    </row>
    <row r="572" spans="1:6" x14ac:dyDescent="0.2">
      <c r="A572" t="s">
        <v>647</v>
      </c>
      <c r="B572" t="s">
        <v>2079</v>
      </c>
      <c r="C572" s="276">
        <v>2.2000000000000002</v>
      </c>
      <c r="D572" s="195">
        <v>1.5212000000000001</v>
      </c>
      <c r="E572" s="212" t="s">
        <v>79</v>
      </c>
      <c r="F572" s="255">
        <v>0</v>
      </c>
    </row>
    <row r="573" spans="1:6" x14ac:dyDescent="0.2">
      <c r="A573" t="s">
        <v>648</v>
      </c>
      <c r="B573" t="s">
        <v>2080</v>
      </c>
      <c r="C573" s="276">
        <v>5.6</v>
      </c>
      <c r="D573" s="195">
        <v>2.7313000000000001</v>
      </c>
      <c r="E573" s="212" t="s">
        <v>79</v>
      </c>
      <c r="F573" s="255">
        <v>3</v>
      </c>
    </row>
    <row r="574" spans="1:6" x14ac:dyDescent="0.2">
      <c r="A574" t="s">
        <v>649</v>
      </c>
      <c r="B574" t="s">
        <v>2081</v>
      </c>
      <c r="C574" s="276">
        <v>3.8</v>
      </c>
      <c r="D574" s="195">
        <v>1.6534</v>
      </c>
      <c r="E574" s="212" t="s">
        <v>79</v>
      </c>
      <c r="F574" s="255">
        <v>4</v>
      </c>
    </row>
    <row r="575" spans="1:6" x14ac:dyDescent="0.2">
      <c r="A575" t="s">
        <v>650</v>
      </c>
      <c r="B575" t="s">
        <v>2082</v>
      </c>
      <c r="C575" s="276">
        <v>2.1</v>
      </c>
      <c r="D575" s="195">
        <v>0.99690000000000001</v>
      </c>
      <c r="E575" s="212" t="s">
        <v>79</v>
      </c>
      <c r="F575" s="255">
        <v>1</v>
      </c>
    </row>
    <row r="576" spans="1:6" x14ac:dyDescent="0.2">
      <c r="A576" t="s">
        <v>651</v>
      </c>
      <c r="B576" t="s">
        <v>2083</v>
      </c>
      <c r="C576" s="276">
        <v>4.3</v>
      </c>
      <c r="D576" s="195">
        <v>1.8329</v>
      </c>
      <c r="E576" s="212" t="s">
        <v>79</v>
      </c>
      <c r="F576" s="255">
        <v>1</v>
      </c>
    </row>
    <row r="577" spans="1:6" x14ac:dyDescent="0.2">
      <c r="A577" t="s">
        <v>652</v>
      </c>
      <c r="B577" t="s">
        <v>2084</v>
      </c>
      <c r="C577" s="276">
        <v>2.6</v>
      </c>
      <c r="D577" s="195">
        <v>1.0929</v>
      </c>
      <c r="E577" s="212" t="s">
        <v>79</v>
      </c>
      <c r="F577" s="255">
        <v>4</v>
      </c>
    </row>
    <row r="578" spans="1:6" x14ac:dyDescent="0.2">
      <c r="A578" t="s">
        <v>653</v>
      </c>
      <c r="B578" t="s">
        <v>2085</v>
      </c>
      <c r="C578" s="276">
        <v>4.9000000000000004</v>
      </c>
      <c r="D578" s="195">
        <v>2.2067999999999999</v>
      </c>
      <c r="E578" s="212" t="s">
        <v>79</v>
      </c>
      <c r="F578" s="255">
        <v>9</v>
      </c>
    </row>
    <row r="579" spans="1:6" x14ac:dyDescent="0.2">
      <c r="A579" t="s">
        <v>654</v>
      </c>
      <c r="B579" t="s">
        <v>2086</v>
      </c>
      <c r="C579" s="276">
        <v>2.99</v>
      </c>
      <c r="D579" s="195">
        <v>0.82069999999999999</v>
      </c>
      <c r="E579" s="212" t="s">
        <v>407</v>
      </c>
      <c r="F579" s="255">
        <v>42</v>
      </c>
    </row>
    <row r="580" spans="1:6" x14ac:dyDescent="0.2">
      <c r="A580" t="s">
        <v>655</v>
      </c>
      <c r="B580" t="s">
        <v>2087</v>
      </c>
      <c r="C580" s="276">
        <v>4.41</v>
      </c>
      <c r="D580" s="195">
        <v>1.5740000000000001</v>
      </c>
      <c r="E580" s="212" t="s">
        <v>407</v>
      </c>
      <c r="F580" s="255">
        <v>10</v>
      </c>
    </row>
    <row r="581" spans="1:6" x14ac:dyDescent="0.2">
      <c r="A581" t="s">
        <v>656</v>
      </c>
      <c r="B581" t="s">
        <v>2088</v>
      </c>
      <c r="C581" s="276">
        <v>2.2000000000000002</v>
      </c>
      <c r="D581" s="195">
        <v>1.0353000000000001</v>
      </c>
      <c r="E581" s="212" t="s">
        <v>79</v>
      </c>
      <c r="F581" s="255">
        <v>5</v>
      </c>
    </row>
    <row r="582" spans="1:6" x14ac:dyDescent="0.2">
      <c r="A582" t="s">
        <v>657</v>
      </c>
      <c r="B582" t="s">
        <v>2090</v>
      </c>
      <c r="C582" s="276">
        <v>4.24</v>
      </c>
      <c r="D582" s="195">
        <v>2.7806000000000002</v>
      </c>
      <c r="E582" s="212" t="s">
        <v>407</v>
      </c>
      <c r="F582" s="255">
        <v>19</v>
      </c>
    </row>
    <row r="583" spans="1:6" x14ac:dyDescent="0.2">
      <c r="A583" t="s">
        <v>658</v>
      </c>
      <c r="B583" t="s">
        <v>2091</v>
      </c>
      <c r="C583" s="276">
        <v>1.65</v>
      </c>
      <c r="D583" s="195">
        <v>1.6279999999999999</v>
      </c>
      <c r="E583" s="212" t="s">
        <v>407</v>
      </c>
      <c r="F583" s="255">
        <v>25</v>
      </c>
    </row>
    <row r="584" spans="1:6" x14ac:dyDescent="0.2">
      <c r="A584" t="s">
        <v>659</v>
      </c>
      <c r="B584" t="s">
        <v>2092</v>
      </c>
      <c r="C584" s="276">
        <v>10.1</v>
      </c>
      <c r="D584" s="195">
        <v>6.8935000000000004</v>
      </c>
      <c r="E584" s="212" t="s">
        <v>79</v>
      </c>
      <c r="F584" s="255">
        <v>6</v>
      </c>
    </row>
    <row r="585" spans="1:6" x14ac:dyDescent="0.2">
      <c r="A585" t="s">
        <v>660</v>
      </c>
      <c r="B585" t="s">
        <v>2093</v>
      </c>
      <c r="C585" s="276">
        <v>4.03</v>
      </c>
      <c r="D585" s="195">
        <v>2.3047</v>
      </c>
      <c r="E585" s="212" t="s">
        <v>407</v>
      </c>
      <c r="F585" s="255">
        <v>16</v>
      </c>
    </row>
    <row r="586" spans="1:6" x14ac:dyDescent="0.2">
      <c r="A586" t="s">
        <v>661</v>
      </c>
      <c r="B586" t="s">
        <v>2094</v>
      </c>
      <c r="C586" s="276">
        <v>2.9</v>
      </c>
      <c r="D586" s="195">
        <v>1.9816</v>
      </c>
      <c r="E586" s="212" t="s">
        <v>79</v>
      </c>
      <c r="F586" s="255">
        <v>6</v>
      </c>
    </row>
    <row r="587" spans="1:6" x14ac:dyDescent="0.2">
      <c r="A587" t="s">
        <v>1175</v>
      </c>
      <c r="B587" t="s">
        <v>2095</v>
      </c>
      <c r="C587" s="276">
        <v>6.6</v>
      </c>
      <c r="D587" s="195">
        <v>5.1510999999999996</v>
      </c>
      <c r="E587" s="212" t="s">
        <v>79</v>
      </c>
      <c r="F587" s="255">
        <v>5</v>
      </c>
    </row>
    <row r="588" spans="1:6" x14ac:dyDescent="0.2">
      <c r="A588" t="s">
        <v>1176</v>
      </c>
      <c r="B588" t="s">
        <v>2096</v>
      </c>
      <c r="C588" s="276">
        <v>2.88</v>
      </c>
      <c r="D588" s="195">
        <v>1.8420000000000001</v>
      </c>
      <c r="E588" s="212" t="s">
        <v>407</v>
      </c>
      <c r="F588" s="255">
        <v>40</v>
      </c>
    </row>
    <row r="589" spans="1:6" x14ac:dyDescent="0.2">
      <c r="A589" t="s">
        <v>1177</v>
      </c>
      <c r="B589" t="s">
        <v>2097</v>
      </c>
      <c r="C589" s="276">
        <v>2.02</v>
      </c>
      <c r="D589" s="195">
        <v>1.4477</v>
      </c>
      <c r="E589" s="212" t="s">
        <v>407</v>
      </c>
      <c r="F589" s="255">
        <v>63</v>
      </c>
    </row>
    <row r="590" spans="1:6" x14ac:dyDescent="0.2">
      <c r="A590" t="s">
        <v>1178</v>
      </c>
      <c r="B590" t="s">
        <v>2098</v>
      </c>
      <c r="C590" s="276">
        <v>2.4700000000000002</v>
      </c>
      <c r="D590" s="195">
        <v>1.6354</v>
      </c>
      <c r="E590" s="212" t="s">
        <v>407</v>
      </c>
      <c r="F590" s="255">
        <v>153</v>
      </c>
    </row>
    <row r="591" spans="1:6" x14ac:dyDescent="0.2">
      <c r="A591" t="s">
        <v>1179</v>
      </c>
      <c r="B591" t="s">
        <v>2099</v>
      </c>
      <c r="C591" s="276">
        <v>1.52</v>
      </c>
      <c r="D591" s="195">
        <v>1.163</v>
      </c>
      <c r="E591" s="212" t="s">
        <v>407</v>
      </c>
      <c r="F591" s="255">
        <v>555</v>
      </c>
    </row>
    <row r="592" spans="1:6" x14ac:dyDescent="0.2">
      <c r="A592" t="s">
        <v>1180</v>
      </c>
      <c r="B592" t="s">
        <v>2100</v>
      </c>
      <c r="C592" s="276">
        <v>3.15</v>
      </c>
      <c r="D592" s="195">
        <v>1.5203</v>
      </c>
      <c r="E592" s="212" t="s">
        <v>2307</v>
      </c>
      <c r="F592" s="255">
        <v>17</v>
      </c>
    </row>
    <row r="593" spans="1:6" x14ac:dyDescent="0.2">
      <c r="A593" t="s">
        <v>1181</v>
      </c>
      <c r="B593" t="s">
        <v>2101</v>
      </c>
      <c r="C593" s="276">
        <v>1.8</v>
      </c>
      <c r="D593" s="195">
        <v>0.89190000000000003</v>
      </c>
      <c r="E593" s="212" t="s">
        <v>2308</v>
      </c>
      <c r="F593" s="255">
        <v>8</v>
      </c>
    </row>
    <row r="594" spans="1:6" x14ac:dyDescent="0.2">
      <c r="A594" t="s">
        <v>1182</v>
      </c>
      <c r="B594" t="s">
        <v>2102</v>
      </c>
      <c r="C594" s="276">
        <v>3.21</v>
      </c>
      <c r="D594" s="195">
        <v>1.1744000000000001</v>
      </c>
      <c r="E594" s="212" t="s">
        <v>407</v>
      </c>
      <c r="F594" s="255">
        <v>17</v>
      </c>
    </row>
    <row r="595" spans="1:6" x14ac:dyDescent="0.2">
      <c r="A595" t="s">
        <v>1183</v>
      </c>
      <c r="B595" t="s">
        <v>2103</v>
      </c>
      <c r="C595" s="276">
        <v>1.56</v>
      </c>
      <c r="D595" s="195">
        <v>0.94579999999999997</v>
      </c>
      <c r="E595" s="212" t="s">
        <v>407</v>
      </c>
      <c r="F595" s="255">
        <v>43</v>
      </c>
    </row>
    <row r="596" spans="1:6" x14ac:dyDescent="0.2">
      <c r="A596" t="s">
        <v>1184</v>
      </c>
      <c r="B596" t="s">
        <v>1131</v>
      </c>
      <c r="C596" s="276">
        <v>1.1200000000000001</v>
      </c>
      <c r="D596" s="195">
        <v>0.93469999999999998</v>
      </c>
      <c r="E596" s="212" t="s">
        <v>407</v>
      </c>
      <c r="F596" s="255">
        <v>58</v>
      </c>
    </row>
    <row r="597" spans="1:6" x14ac:dyDescent="0.2">
      <c r="A597" t="s">
        <v>1185</v>
      </c>
      <c r="B597" t="s">
        <v>2104</v>
      </c>
      <c r="C597" s="276">
        <v>5.51</v>
      </c>
      <c r="D597" s="195">
        <v>3.0489000000000002</v>
      </c>
      <c r="E597" s="212" t="s">
        <v>407</v>
      </c>
      <c r="F597" s="255">
        <v>14</v>
      </c>
    </row>
    <row r="598" spans="1:6" x14ac:dyDescent="0.2">
      <c r="A598" t="s">
        <v>1186</v>
      </c>
      <c r="B598" t="s">
        <v>2105</v>
      </c>
      <c r="C598" s="276">
        <v>2.52</v>
      </c>
      <c r="D598" s="195">
        <v>1.6902999999999999</v>
      </c>
      <c r="E598" s="212" t="s">
        <v>407</v>
      </c>
      <c r="F598" s="255">
        <v>10</v>
      </c>
    </row>
    <row r="599" spans="1:6" x14ac:dyDescent="0.2">
      <c r="A599" t="s">
        <v>1187</v>
      </c>
      <c r="B599" t="s">
        <v>2106</v>
      </c>
      <c r="C599" s="276">
        <v>5.9</v>
      </c>
      <c r="D599" s="195">
        <v>3.0512000000000001</v>
      </c>
      <c r="E599" s="212" t="s">
        <v>79</v>
      </c>
      <c r="F599" s="255">
        <v>7</v>
      </c>
    </row>
    <row r="600" spans="1:6" x14ac:dyDescent="0.2">
      <c r="A600" t="s">
        <v>1188</v>
      </c>
      <c r="B600" t="s">
        <v>2107</v>
      </c>
      <c r="C600" s="276">
        <v>3.27</v>
      </c>
      <c r="D600" s="195">
        <v>1.3157000000000001</v>
      </c>
      <c r="E600" s="212" t="s">
        <v>407</v>
      </c>
      <c r="F600" s="255">
        <v>23</v>
      </c>
    </row>
    <row r="601" spans="1:6" x14ac:dyDescent="0.2">
      <c r="A601" t="s">
        <v>1189</v>
      </c>
      <c r="B601" t="s">
        <v>2108</v>
      </c>
      <c r="C601" s="276">
        <v>2.1</v>
      </c>
      <c r="D601" s="195">
        <v>1.0342</v>
      </c>
      <c r="E601" s="212" t="s">
        <v>79</v>
      </c>
      <c r="F601" s="255">
        <v>3</v>
      </c>
    </row>
    <row r="602" spans="1:6" x14ac:dyDescent="0.2">
      <c r="A602" t="s">
        <v>1190</v>
      </c>
      <c r="B602" t="s">
        <v>2109</v>
      </c>
      <c r="C602" s="276">
        <v>5.7</v>
      </c>
      <c r="D602" s="195">
        <v>2.3936000000000002</v>
      </c>
      <c r="E602" s="212" t="s">
        <v>79</v>
      </c>
      <c r="F602" s="255">
        <v>7</v>
      </c>
    </row>
    <row r="603" spans="1:6" x14ac:dyDescent="0.2">
      <c r="A603" t="s">
        <v>1191</v>
      </c>
      <c r="B603" t="s">
        <v>2110</v>
      </c>
      <c r="C603" s="276">
        <v>2.78</v>
      </c>
      <c r="D603" s="195">
        <v>0.91690000000000005</v>
      </c>
      <c r="E603" s="212" t="s">
        <v>407</v>
      </c>
      <c r="F603" s="255">
        <v>18</v>
      </c>
    </row>
    <row r="604" spans="1:6" x14ac:dyDescent="0.2">
      <c r="A604" t="s">
        <v>1192</v>
      </c>
      <c r="B604" t="s">
        <v>2111</v>
      </c>
      <c r="C604" s="276">
        <v>2.19</v>
      </c>
      <c r="D604" s="195">
        <v>0.48530000000000001</v>
      </c>
      <c r="E604" s="212" t="s">
        <v>407</v>
      </c>
      <c r="F604" s="255">
        <v>16</v>
      </c>
    </row>
    <row r="605" spans="1:6" x14ac:dyDescent="0.2">
      <c r="A605" t="s">
        <v>1193</v>
      </c>
      <c r="B605" t="s">
        <v>2112</v>
      </c>
      <c r="C605" s="276">
        <v>2.36</v>
      </c>
      <c r="D605" s="195">
        <v>0.85209999999999997</v>
      </c>
      <c r="E605" s="212" t="s">
        <v>407</v>
      </c>
      <c r="F605" s="255">
        <v>32</v>
      </c>
    </row>
    <row r="606" spans="1:6" x14ac:dyDescent="0.2">
      <c r="A606" t="s">
        <v>1194</v>
      </c>
      <c r="B606" t="s">
        <v>2113</v>
      </c>
      <c r="C606" s="276">
        <v>1.55</v>
      </c>
      <c r="D606" s="195">
        <v>0.60729999999999995</v>
      </c>
      <c r="E606" s="212" t="s">
        <v>407</v>
      </c>
      <c r="F606" s="255">
        <v>17</v>
      </c>
    </row>
    <row r="607" spans="1:6" x14ac:dyDescent="0.2">
      <c r="A607" t="s">
        <v>1195</v>
      </c>
      <c r="B607" t="s">
        <v>2115</v>
      </c>
      <c r="C607" s="276">
        <v>3.06</v>
      </c>
      <c r="D607" s="195">
        <v>0.87960000000000005</v>
      </c>
      <c r="E607" s="212" t="s">
        <v>407</v>
      </c>
      <c r="F607" s="255">
        <v>681</v>
      </c>
    </row>
    <row r="608" spans="1:6" x14ac:dyDescent="0.2">
      <c r="A608" t="s">
        <v>1196</v>
      </c>
      <c r="B608" t="s">
        <v>2116</v>
      </c>
      <c r="C608" s="276">
        <v>2.5499999999999998</v>
      </c>
      <c r="D608" s="195">
        <v>0.70760000000000001</v>
      </c>
      <c r="E608" s="212" t="s">
        <v>407</v>
      </c>
      <c r="F608" s="255">
        <v>1013</v>
      </c>
    </row>
    <row r="609" spans="1:6" x14ac:dyDescent="0.2">
      <c r="A609" t="s">
        <v>1197</v>
      </c>
      <c r="B609" t="s">
        <v>2117</v>
      </c>
      <c r="C609" s="276">
        <v>2.23</v>
      </c>
      <c r="D609" s="195">
        <v>0.7802</v>
      </c>
      <c r="E609" s="212" t="s">
        <v>407</v>
      </c>
      <c r="F609" s="255">
        <v>98</v>
      </c>
    </row>
    <row r="610" spans="1:6" x14ac:dyDescent="0.2">
      <c r="A610" t="s">
        <v>1198</v>
      </c>
      <c r="B610" t="s">
        <v>2118</v>
      </c>
      <c r="C610" s="276">
        <v>1.7</v>
      </c>
      <c r="D610" s="195">
        <v>0.49370000000000003</v>
      </c>
      <c r="E610" s="212" t="s">
        <v>407</v>
      </c>
      <c r="F610" s="255">
        <v>6</v>
      </c>
    </row>
    <row r="611" spans="1:6" x14ac:dyDescent="0.2">
      <c r="A611" t="s">
        <v>1199</v>
      </c>
      <c r="B611" t="s">
        <v>2119</v>
      </c>
      <c r="C611" s="276">
        <v>2.76</v>
      </c>
      <c r="D611" s="195">
        <v>1.1809000000000001</v>
      </c>
      <c r="E611" s="212" t="s">
        <v>407</v>
      </c>
      <c r="F611" s="255">
        <v>18</v>
      </c>
    </row>
    <row r="612" spans="1:6" x14ac:dyDescent="0.2">
      <c r="A612" t="s">
        <v>1201</v>
      </c>
      <c r="B612" t="s">
        <v>2120</v>
      </c>
      <c r="C612" s="276">
        <v>1.55</v>
      </c>
      <c r="D612" s="195">
        <v>0.87270000000000003</v>
      </c>
      <c r="E612" s="212" t="s">
        <v>407</v>
      </c>
      <c r="F612" s="255">
        <v>20</v>
      </c>
    </row>
    <row r="613" spans="1:6" x14ac:dyDescent="0.2">
      <c r="A613" t="s">
        <v>1202</v>
      </c>
      <c r="B613" t="s">
        <v>2121</v>
      </c>
      <c r="C613" s="276">
        <v>2.4900000000000002</v>
      </c>
      <c r="D613" s="195">
        <v>0.58560000000000001</v>
      </c>
      <c r="E613" s="212" t="s">
        <v>407</v>
      </c>
      <c r="F613" s="255">
        <v>418</v>
      </c>
    </row>
    <row r="614" spans="1:6" x14ac:dyDescent="0.2">
      <c r="A614" t="s">
        <v>1203</v>
      </c>
      <c r="B614" t="s">
        <v>1165</v>
      </c>
      <c r="C614" s="276">
        <v>2.14</v>
      </c>
      <c r="D614" s="195">
        <v>0.4622</v>
      </c>
      <c r="E614" s="212" t="s">
        <v>407</v>
      </c>
      <c r="F614" s="255">
        <v>2302</v>
      </c>
    </row>
    <row r="615" spans="1:6" x14ac:dyDescent="0.2">
      <c r="A615" t="s">
        <v>1204</v>
      </c>
      <c r="B615" t="s">
        <v>2122</v>
      </c>
      <c r="C615" s="276">
        <v>1.97</v>
      </c>
      <c r="D615" s="195">
        <v>0.5796</v>
      </c>
      <c r="E615" s="212" t="s">
        <v>407</v>
      </c>
      <c r="F615" s="255">
        <v>68</v>
      </c>
    </row>
    <row r="616" spans="1:6" x14ac:dyDescent="0.2">
      <c r="A616" t="s">
        <v>1206</v>
      </c>
      <c r="B616" t="s">
        <v>158</v>
      </c>
      <c r="C616" s="276">
        <v>1.73</v>
      </c>
      <c r="D616" s="195">
        <v>1.1606000000000001</v>
      </c>
      <c r="E616" s="212" t="s">
        <v>407</v>
      </c>
      <c r="F616" s="255">
        <v>18</v>
      </c>
    </row>
    <row r="617" spans="1:6" x14ac:dyDescent="0.2">
      <c r="A617" t="s">
        <v>1207</v>
      </c>
      <c r="B617" t="s">
        <v>160</v>
      </c>
      <c r="C617" s="276">
        <v>2.0699999999999998</v>
      </c>
      <c r="D617" s="195">
        <v>0.48799999999999999</v>
      </c>
      <c r="E617" s="212" t="s">
        <v>407</v>
      </c>
      <c r="F617" s="255">
        <v>82</v>
      </c>
    </row>
    <row r="618" spans="1:6" x14ac:dyDescent="0.2">
      <c r="A618" t="s">
        <v>1208</v>
      </c>
      <c r="B618" t="s">
        <v>2123</v>
      </c>
      <c r="C618" s="276">
        <v>1.23</v>
      </c>
      <c r="D618" s="195">
        <v>0.4884</v>
      </c>
      <c r="E618" s="212" t="s">
        <v>407</v>
      </c>
      <c r="F618" s="255">
        <v>21</v>
      </c>
    </row>
    <row r="619" spans="1:6" x14ac:dyDescent="0.2">
      <c r="A619" t="s">
        <v>1209</v>
      </c>
      <c r="B619" t="s">
        <v>169</v>
      </c>
      <c r="C619" s="276">
        <v>1.2</v>
      </c>
      <c r="D619" s="195">
        <v>0.44769999999999999</v>
      </c>
      <c r="E619" s="212" t="s">
        <v>79</v>
      </c>
      <c r="F619" s="255">
        <v>4</v>
      </c>
    </row>
    <row r="620" spans="1:6" x14ac:dyDescent="0.2">
      <c r="A620" t="s">
        <v>1210</v>
      </c>
      <c r="B620" t="s">
        <v>2124</v>
      </c>
      <c r="C620" s="276">
        <v>2.15</v>
      </c>
      <c r="D620" s="195">
        <v>0.54590000000000005</v>
      </c>
      <c r="E620" s="212" t="s">
        <v>407</v>
      </c>
      <c r="F620" s="255">
        <v>449</v>
      </c>
    </row>
    <row r="621" spans="1:6" x14ac:dyDescent="0.2">
      <c r="A621" t="s">
        <v>1211</v>
      </c>
      <c r="B621" t="s">
        <v>173</v>
      </c>
      <c r="C621" s="276">
        <v>1.7</v>
      </c>
      <c r="D621" s="195">
        <v>0.43159999999999998</v>
      </c>
      <c r="E621" s="212" t="s">
        <v>407</v>
      </c>
      <c r="F621" s="255">
        <v>47</v>
      </c>
    </row>
    <row r="622" spans="1:6" x14ac:dyDescent="0.2">
      <c r="A622" t="s">
        <v>1212</v>
      </c>
      <c r="B622" t="s">
        <v>2126</v>
      </c>
      <c r="C622" s="276">
        <v>1.24</v>
      </c>
      <c r="D622" s="195">
        <v>0.17879999999999999</v>
      </c>
      <c r="E622" s="212" t="s">
        <v>407</v>
      </c>
      <c r="F622" s="255">
        <v>118</v>
      </c>
    </row>
    <row r="623" spans="1:6" x14ac:dyDescent="0.2">
      <c r="A623" t="s">
        <v>1213</v>
      </c>
      <c r="B623" t="s">
        <v>2127</v>
      </c>
      <c r="C623" s="276">
        <v>8.68</v>
      </c>
      <c r="D623" s="195">
        <v>1.2692000000000001</v>
      </c>
      <c r="E623" s="212" t="s">
        <v>407</v>
      </c>
      <c r="F623" s="255">
        <v>19</v>
      </c>
    </row>
    <row r="624" spans="1:6" x14ac:dyDescent="0.2">
      <c r="A624" t="s">
        <v>1214</v>
      </c>
      <c r="B624" t="s">
        <v>2128</v>
      </c>
      <c r="C624" s="276">
        <v>5.83</v>
      </c>
      <c r="D624" s="195">
        <v>0.71189999999999998</v>
      </c>
      <c r="E624" s="212" t="s">
        <v>407</v>
      </c>
      <c r="F624" s="255">
        <v>42</v>
      </c>
    </row>
    <row r="625" spans="1:6" x14ac:dyDescent="0.2">
      <c r="A625" t="s">
        <v>1215</v>
      </c>
      <c r="B625" t="s">
        <v>181</v>
      </c>
      <c r="C625" s="276">
        <v>3.05</v>
      </c>
      <c r="D625" s="195">
        <v>0.26879999999999998</v>
      </c>
      <c r="E625" s="212" t="s">
        <v>407</v>
      </c>
      <c r="F625" s="255">
        <v>124</v>
      </c>
    </row>
    <row r="626" spans="1:6" x14ac:dyDescent="0.2">
      <c r="A626" t="s">
        <v>1216</v>
      </c>
      <c r="B626" t="s">
        <v>2129</v>
      </c>
      <c r="C626" s="276">
        <v>4.68</v>
      </c>
      <c r="D626" s="195">
        <v>0.41070000000000001</v>
      </c>
      <c r="E626" s="212" t="s">
        <v>407</v>
      </c>
      <c r="F626" s="255">
        <v>136</v>
      </c>
    </row>
    <row r="627" spans="1:6" x14ac:dyDescent="0.2">
      <c r="A627" t="s">
        <v>1217</v>
      </c>
      <c r="B627" t="s">
        <v>2130</v>
      </c>
      <c r="C627" s="276">
        <v>2.21</v>
      </c>
      <c r="D627" s="195">
        <v>0.19739999999999999</v>
      </c>
      <c r="E627" s="212" t="s">
        <v>407</v>
      </c>
      <c r="F627" s="255">
        <v>463</v>
      </c>
    </row>
    <row r="628" spans="1:6" x14ac:dyDescent="0.2">
      <c r="A628" t="s">
        <v>1218</v>
      </c>
      <c r="B628" t="s">
        <v>78</v>
      </c>
      <c r="C628" s="276">
        <v>2.0099999999999998</v>
      </c>
      <c r="D628" s="195">
        <v>0.16619999999999999</v>
      </c>
      <c r="E628" s="212" t="s">
        <v>407</v>
      </c>
      <c r="F628" s="255">
        <v>3185</v>
      </c>
    </row>
    <row r="629" spans="1:6" x14ac:dyDescent="0.2">
      <c r="A629" t="s">
        <v>1219</v>
      </c>
      <c r="B629" t="s">
        <v>2132</v>
      </c>
      <c r="C629" s="276">
        <v>9.4</v>
      </c>
      <c r="D629" s="195">
        <v>7.7935999999999996</v>
      </c>
      <c r="E629" s="212" t="s">
        <v>79</v>
      </c>
      <c r="F629" s="255">
        <v>5</v>
      </c>
    </row>
    <row r="630" spans="1:6" x14ac:dyDescent="0.2">
      <c r="A630" t="s">
        <v>1220</v>
      </c>
      <c r="B630" t="s">
        <v>2133</v>
      </c>
      <c r="C630" s="276">
        <v>5.5</v>
      </c>
      <c r="D630" s="195">
        <v>2.5994999999999999</v>
      </c>
      <c r="E630" s="212" t="s">
        <v>79</v>
      </c>
      <c r="F630" s="255">
        <v>6</v>
      </c>
    </row>
    <row r="631" spans="1:6" x14ac:dyDescent="0.2">
      <c r="A631" t="s">
        <v>11</v>
      </c>
      <c r="B631" t="s">
        <v>2134</v>
      </c>
      <c r="C631" s="276">
        <v>3.28</v>
      </c>
      <c r="D631" s="195">
        <v>1.9417</v>
      </c>
      <c r="E631" s="212" t="s">
        <v>407</v>
      </c>
      <c r="F631" s="255">
        <v>11</v>
      </c>
    </row>
    <row r="632" spans="1:6" x14ac:dyDescent="0.2">
      <c r="A632" t="s">
        <v>13</v>
      </c>
      <c r="B632" t="s">
        <v>2135</v>
      </c>
      <c r="C632" s="276">
        <v>7.9</v>
      </c>
      <c r="D632" s="195">
        <v>5.2239000000000004</v>
      </c>
      <c r="E632" s="212" t="s">
        <v>79</v>
      </c>
      <c r="F632" s="255">
        <v>7</v>
      </c>
    </row>
    <row r="633" spans="1:6" x14ac:dyDescent="0.2">
      <c r="A633" t="s">
        <v>15</v>
      </c>
      <c r="B633" t="s">
        <v>2136</v>
      </c>
      <c r="C633" s="276">
        <v>4.4000000000000004</v>
      </c>
      <c r="D633" s="195">
        <v>2.8666999999999998</v>
      </c>
      <c r="E633" s="212" t="s">
        <v>79</v>
      </c>
      <c r="F633" s="255">
        <v>9</v>
      </c>
    </row>
    <row r="634" spans="1:6" x14ac:dyDescent="0.2">
      <c r="A634" t="s">
        <v>17</v>
      </c>
      <c r="B634" t="s">
        <v>2137</v>
      </c>
      <c r="C634" s="276">
        <v>2.2999999999999998</v>
      </c>
      <c r="D634" s="195">
        <v>1.9068000000000001</v>
      </c>
      <c r="E634" s="212" t="s">
        <v>79</v>
      </c>
      <c r="F634" s="255">
        <v>8</v>
      </c>
    </row>
    <row r="635" spans="1:6" x14ac:dyDescent="0.2">
      <c r="A635" t="s">
        <v>1221</v>
      </c>
      <c r="B635" t="s">
        <v>2138</v>
      </c>
      <c r="C635" s="276">
        <v>6.45</v>
      </c>
      <c r="D635" s="195">
        <v>2.5404</v>
      </c>
      <c r="E635" s="212" t="s">
        <v>407</v>
      </c>
      <c r="F635" s="255">
        <v>65</v>
      </c>
    </row>
    <row r="636" spans="1:6" x14ac:dyDescent="0.2">
      <c r="A636" t="s">
        <v>1222</v>
      </c>
      <c r="B636" t="s">
        <v>2139</v>
      </c>
      <c r="C636" s="276">
        <v>3.71</v>
      </c>
      <c r="D636" s="195">
        <v>1.1816</v>
      </c>
      <c r="E636" s="212" t="s">
        <v>407</v>
      </c>
      <c r="F636" s="255">
        <v>213</v>
      </c>
    </row>
    <row r="637" spans="1:6" x14ac:dyDescent="0.2">
      <c r="A637" t="s">
        <v>1223</v>
      </c>
      <c r="B637" t="s">
        <v>2140</v>
      </c>
      <c r="C637" s="276">
        <v>2.64</v>
      </c>
      <c r="D637" s="195">
        <v>0.81220000000000003</v>
      </c>
      <c r="E637" s="212" t="s">
        <v>407</v>
      </c>
      <c r="F637" s="255">
        <v>43</v>
      </c>
    </row>
    <row r="638" spans="1:6" x14ac:dyDescent="0.2">
      <c r="A638" t="s">
        <v>1224</v>
      </c>
      <c r="B638" t="s">
        <v>2141</v>
      </c>
      <c r="C638" s="276">
        <v>3.44</v>
      </c>
      <c r="D638" s="195">
        <v>1.2343999999999999</v>
      </c>
      <c r="E638" s="212" t="s">
        <v>407</v>
      </c>
      <c r="F638" s="255">
        <v>67</v>
      </c>
    </row>
    <row r="639" spans="1:6" x14ac:dyDescent="0.2">
      <c r="A639" t="s">
        <v>1225</v>
      </c>
      <c r="B639" t="s">
        <v>2142</v>
      </c>
      <c r="C639" s="276">
        <v>2.2999999999999998</v>
      </c>
      <c r="D639" s="195">
        <v>0.85299999999999998</v>
      </c>
      <c r="E639" s="212" t="s">
        <v>407</v>
      </c>
      <c r="F639" s="255">
        <v>274</v>
      </c>
    </row>
    <row r="640" spans="1:6" x14ac:dyDescent="0.2">
      <c r="A640" t="s">
        <v>1226</v>
      </c>
      <c r="B640" t="s">
        <v>199</v>
      </c>
      <c r="C640" s="276">
        <v>2.76</v>
      </c>
      <c r="D640" s="195">
        <v>0.74250000000000005</v>
      </c>
      <c r="E640" s="212" t="s">
        <v>407</v>
      </c>
      <c r="F640" s="255">
        <v>85</v>
      </c>
    </row>
    <row r="641" spans="1:6" x14ac:dyDescent="0.2">
      <c r="A641" t="s">
        <v>1227</v>
      </c>
      <c r="B641" t="s">
        <v>2143</v>
      </c>
      <c r="C641" s="276">
        <v>4.9000000000000004</v>
      </c>
      <c r="D641" s="195">
        <v>2.6503999999999999</v>
      </c>
      <c r="E641" s="212" t="s">
        <v>79</v>
      </c>
      <c r="F641" s="255">
        <v>9</v>
      </c>
    </row>
    <row r="642" spans="1:6" x14ac:dyDescent="0.2">
      <c r="A642" t="s">
        <v>1228</v>
      </c>
      <c r="B642" t="s">
        <v>2144</v>
      </c>
      <c r="C642" s="276">
        <v>3.3</v>
      </c>
      <c r="D642" s="195">
        <v>0.98270000000000002</v>
      </c>
      <c r="E642" s="212" t="s">
        <v>407</v>
      </c>
      <c r="F642" s="255">
        <v>32</v>
      </c>
    </row>
    <row r="643" spans="1:6" x14ac:dyDescent="0.2">
      <c r="A643" t="s">
        <v>1229</v>
      </c>
      <c r="B643" t="s">
        <v>2145</v>
      </c>
      <c r="C643" s="276">
        <v>1.87</v>
      </c>
      <c r="D643" s="195">
        <v>0.49330000000000002</v>
      </c>
      <c r="E643" s="212" t="s">
        <v>407</v>
      </c>
      <c r="F643" s="255">
        <v>21</v>
      </c>
    </row>
    <row r="644" spans="1:6" x14ac:dyDescent="0.2">
      <c r="A644" t="s">
        <v>1230</v>
      </c>
      <c r="B644" t="s">
        <v>2147</v>
      </c>
      <c r="C644" s="276">
        <v>11.6</v>
      </c>
      <c r="D644" s="195">
        <v>8.2063000000000006</v>
      </c>
      <c r="E644" s="212" t="s">
        <v>79</v>
      </c>
      <c r="F644" s="255">
        <v>5</v>
      </c>
    </row>
    <row r="645" spans="1:6" x14ac:dyDescent="0.2">
      <c r="A645" t="s">
        <v>1231</v>
      </c>
      <c r="B645" t="s">
        <v>2148</v>
      </c>
      <c r="C645" s="276">
        <v>5.17</v>
      </c>
      <c r="D645" s="195">
        <v>3.9416000000000002</v>
      </c>
      <c r="E645" s="212" t="s">
        <v>407</v>
      </c>
      <c r="F645" s="255">
        <v>11</v>
      </c>
    </row>
    <row r="646" spans="1:6" x14ac:dyDescent="0.2">
      <c r="A646" t="s">
        <v>1232</v>
      </c>
      <c r="B646" t="s">
        <v>2149</v>
      </c>
      <c r="C646" s="276">
        <v>3.54</v>
      </c>
      <c r="D646" s="195">
        <v>2.4418000000000002</v>
      </c>
      <c r="E646" s="212" t="s">
        <v>407</v>
      </c>
      <c r="F646" s="255">
        <v>10</v>
      </c>
    </row>
    <row r="647" spans="1:6" x14ac:dyDescent="0.2">
      <c r="A647" t="s">
        <v>1233</v>
      </c>
      <c r="B647" t="s">
        <v>2150</v>
      </c>
      <c r="C647" s="276">
        <v>12.05</v>
      </c>
      <c r="D647" s="195">
        <v>5.4657</v>
      </c>
      <c r="E647" s="212" t="s">
        <v>407</v>
      </c>
      <c r="F647" s="255">
        <v>12</v>
      </c>
    </row>
    <row r="648" spans="1:6" x14ac:dyDescent="0.2">
      <c r="A648" t="s">
        <v>1234</v>
      </c>
      <c r="B648" t="s">
        <v>2151</v>
      </c>
      <c r="C648" s="276">
        <v>7.11</v>
      </c>
      <c r="D648" s="195">
        <v>2.6145</v>
      </c>
      <c r="E648" s="212" t="s">
        <v>407</v>
      </c>
      <c r="F648" s="255">
        <v>13</v>
      </c>
    </row>
    <row r="649" spans="1:6" x14ac:dyDescent="0.2">
      <c r="A649" t="s">
        <v>1235</v>
      </c>
      <c r="B649" t="s">
        <v>2152</v>
      </c>
      <c r="C649" s="276">
        <v>2.71</v>
      </c>
      <c r="D649" s="195">
        <v>1.5834999999999999</v>
      </c>
      <c r="E649" s="212" t="s">
        <v>407</v>
      </c>
      <c r="F649" s="255">
        <v>11</v>
      </c>
    </row>
    <row r="650" spans="1:6" x14ac:dyDescent="0.2">
      <c r="A650" t="s">
        <v>1236</v>
      </c>
      <c r="B650" t="s">
        <v>2153</v>
      </c>
      <c r="C650" s="276">
        <v>10.4</v>
      </c>
      <c r="D650" s="195">
        <v>7.9131999999999998</v>
      </c>
      <c r="E650" s="212" t="s">
        <v>79</v>
      </c>
      <c r="F650" s="255">
        <v>1</v>
      </c>
    </row>
    <row r="651" spans="1:6" x14ac:dyDescent="0.2">
      <c r="A651" t="s">
        <v>1237</v>
      </c>
      <c r="B651" t="s">
        <v>2154</v>
      </c>
      <c r="C651" s="276">
        <v>5.0999999999999996</v>
      </c>
      <c r="D651" s="195">
        <v>3.6089000000000002</v>
      </c>
      <c r="E651" s="212" t="s">
        <v>79</v>
      </c>
      <c r="F651" s="255">
        <v>9</v>
      </c>
    </row>
    <row r="652" spans="1:6" x14ac:dyDescent="0.2">
      <c r="A652" t="s">
        <v>1238</v>
      </c>
      <c r="B652" t="s">
        <v>2155</v>
      </c>
      <c r="C652" s="276">
        <v>2.8</v>
      </c>
      <c r="D652" s="195">
        <v>2.3818999999999999</v>
      </c>
      <c r="E652" s="212" t="s">
        <v>79</v>
      </c>
      <c r="F652" s="255">
        <v>4</v>
      </c>
    </row>
    <row r="653" spans="1:6" x14ac:dyDescent="0.2">
      <c r="A653" t="s">
        <v>1239</v>
      </c>
      <c r="B653" t="s">
        <v>2156</v>
      </c>
      <c r="C653" s="276">
        <v>6.7</v>
      </c>
      <c r="D653" s="195">
        <v>5.3219000000000003</v>
      </c>
      <c r="E653" s="212" t="s">
        <v>79</v>
      </c>
      <c r="F653" s="255">
        <v>6</v>
      </c>
    </row>
    <row r="654" spans="1:6" x14ac:dyDescent="0.2">
      <c r="A654" t="s">
        <v>1240</v>
      </c>
      <c r="B654" t="s">
        <v>2157</v>
      </c>
      <c r="C654" s="276">
        <v>2.2000000000000002</v>
      </c>
      <c r="D654" s="195">
        <v>1.9469000000000001</v>
      </c>
      <c r="E654" s="212" t="s">
        <v>79</v>
      </c>
      <c r="F654" s="255">
        <v>5</v>
      </c>
    </row>
    <row r="655" spans="1:6" x14ac:dyDescent="0.2">
      <c r="A655" t="s">
        <v>1241</v>
      </c>
      <c r="B655" t="s">
        <v>2158</v>
      </c>
      <c r="C655" s="276">
        <v>17.98</v>
      </c>
      <c r="D655" s="195">
        <v>7.7601000000000004</v>
      </c>
      <c r="E655" s="212" t="s">
        <v>407</v>
      </c>
      <c r="F655" s="255">
        <v>34</v>
      </c>
    </row>
    <row r="656" spans="1:6" x14ac:dyDescent="0.2">
      <c r="A656" t="s">
        <v>1242</v>
      </c>
      <c r="B656" t="s">
        <v>2159</v>
      </c>
      <c r="C656" s="276">
        <v>4.7699999999999996</v>
      </c>
      <c r="D656" s="195">
        <v>2.2793000000000001</v>
      </c>
      <c r="E656" s="212" t="s">
        <v>407</v>
      </c>
      <c r="F656" s="255">
        <v>17</v>
      </c>
    </row>
    <row r="657" spans="1:6" x14ac:dyDescent="0.2">
      <c r="A657" t="s">
        <v>1243</v>
      </c>
      <c r="B657" t="s">
        <v>2160</v>
      </c>
      <c r="C657" s="276">
        <v>3.05</v>
      </c>
      <c r="D657" s="195">
        <v>0.99919999999999998</v>
      </c>
      <c r="E657" s="212" t="s">
        <v>407</v>
      </c>
      <c r="F657" s="255">
        <v>11</v>
      </c>
    </row>
    <row r="658" spans="1:6" x14ac:dyDescent="0.2">
      <c r="A658" t="s">
        <v>1244</v>
      </c>
      <c r="B658" t="s">
        <v>2161</v>
      </c>
      <c r="C658" s="276">
        <v>15.01</v>
      </c>
      <c r="D658" s="195">
        <v>5.6691000000000003</v>
      </c>
      <c r="E658" s="212" t="s">
        <v>407</v>
      </c>
      <c r="F658" s="255">
        <v>25</v>
      </c>
    </row>
    <row r="659" spans="1:6" x14ac:dyDescent="0.2">
      <c r="A659" t="s">
        <v>1245</v>
      </c>
      <c r="B659" t="s">
        <v>2162</v>
      </c>
      <c r="C659" s="276">
        <v>4.92</v>
      </c>
      <c r="D659" s="195">
        <v>1.353</v>
      </c>
      <c r="E659" s="212" t="s">
        <v>407</v>
      </c>
      <c r="F659" s="255">
        <v>24</v>
      </c>
    </row>
    <row r="660" spans="1:6" x14ac:dyDescent="0.2">
      <c r="A660" t="s">
        <v>1246</v>
      </c>
      <c r="B660" t="s">
        <v>2163</v>
      </c>
      <c r="C660" s="276">
        <v>3.03</v>
      </c>
      <c r="D660" s="195">
        <v>0.6542</v>
      </c>
      <c r="E660" s="212" t="s">
        <v>407</v>
      </c>
      <c r="F660" s="255">
        <v>33</v>
      </c>
    </row>
    <row r="661" spans="1:6" x14ac:dyDescent="0.2">
      <c r="A661" t="s">
        <v>1247</v>
      </c>
      <c r="B661" t="s">
        <v>2164</v>
      </c>
      <c r="C661" s="276">
        <v>5.55</v>
      </c>
      <c r="D661" s="195">
        <v>2.2795999999999998</v>
      </c>
      <c r="E661" s="212" t="s">
        <v>407</v>
      </c>
      <c r="F661" s="255">
        <v>23</v>
      </c>
    </row>
    <row r="662" spans="1:6" x14ac:dyDescent="0.2">
      <c r="A662" t="s">
        <v>1248</v>
      </c>
      <c r="B662" t="s">
        <v>2165</v>
      </c>
      <c r="C662" s="276">
        <v>4.33</v>
      </c>
      <c r="D662" s="195">
        <v>1.6628000000000001</v>
      </c>
      <c r="E662" s="212" t="s">
        <v>2307</v>
      </c>
      <c r="F662" s="255">
        <v>25</v>
      </c>
    </row>
    <row r="663" spans="1:6" x14ac:dyDescent="0.2">
      <c r="A663" t="s">
        <v>1249</v>
      </c>
      <c r="B663" t="s">
        <v>2166</v>
      </c>
      <c r="C663" s="276">
        <v>3.74</v>
      </c>
      <c r="D663" s="195">
        <v>1.1437999999999999</v>
      </c>
      <c r="E663" s="212" t="s">
        <v>2307</v>
      </c>
      <c r="F663" s="255">
        <v>17</v>
      </c>
    </row>
    <row r="664" spans="1:6" x14ac:dyDescent="0.2">
      <c r="A664" t="s">
        <v>1250</v>
      </c>
      <c r="B664" t="s">
        <v>2167</v>
      </c>
      <c r="C664" s="276">
        <v>7.86</v>
      </c>
      <c r="D664" s="195">
        <v>3.9268000000000001</v>
      </c>
      <c r="E664" s="212" t="s">
        <v>407</v>
      </c>
      <c r="F664" s="255">
        <v>10</v>
      </c>
    </row>
    <row r="665" spans="1:6" x14ac:dyDescent="0.2">
      <c r="A665" t="s">
        <v>1251</v>
      </c>
      <c r="B665" t="s">
        <v>2168</v>
      </c>
      <c r="C665" s="276">
        <v>3.6</v>
      </c>
      <c r="D665" s="195">
        <v>1.3866000000000001</v>
      </c>
      <c r="E665" s="212" t="s">
        <v>2307</v>
      </c>
      <c r="F665" s="255">
        <v>12</v>
      </c>
    </row>
    <row r="666" spans="1:6" x14ac:dyDescent="0.2">
      <c r="A666" t="s">
        <v>1252</v>
      </c>
      <c r="B666" t="s">
        <v>2169</v>
      </c>
      <c r="C666" s="276">
        <v>2.9</v>
      </c>
      <c r="D666" s="195">
        <v>0.95389999999999997</v>
      </c>
      <c r="E666" s="212" t="s">
        <v>2308</v>
      </c>
      <c r="F666" s="255">
        <v>4</v>
      </c>
    </row>
    <row r="667" spans="1:6" x14ac:dyDescent="0.2">
      <c r="A667" t="s">
        <v>1253</v>
      </c>
      <c r="B667" t="s">
        <v>2170</v>
      </c>
      <c r="C667" s="276">
        <v>5.24</v>
      </c>
      <c r="D667" s="195">
        <v>1.4574</v>
      </c>
      <c r="E667" s="212" t="s">
        <v>407</v>
      </c>
      <c r="F667" s="255">
        <v>33</v>
      </c>
    </row>
    <row r="668" spans="1:6" x14ac:dyDescent="0.2">
      <c r="A668" t="s">
        <v>1254</v>
      </c>
      <c r="B668" t="s">
        <v>2171</v>
      </c>
      <c r="C668" s="276">
        <v>3.12</v>
      </c>
      <c r="D668" s="195">
        <v>0.93820000000000003</v>
      </c>
      <c r="E668" s="212" t="s">
        <v>407</v>
      </c>
      <c r="F668" s="255">
        <v>265</v>
      </c>
    </row>
    <row r="669" spans="1:6" x14ac:dyDescent="0.2">
      <c r="A669" t="s">
        <v>1255</v>
      </c>
      <c r="B669" t="s">
        <v>2172</v>
      </c>
      <c r="C669" s="276">
        <v>2.97</v>
      </c>
      <c r="D669" s="195">
        <v>0.63449999999999995</v>
      </c>
      <c r="E669" s="212" t="s">
        <v>407</v>
      </c>
      <c r="F669" s="255">
        <v>38</v>
      </c>
    </row>
    <row r="670" spans="1:6" x14ac:dyDescent="0.2">
      <c r="A670" t="s">
        <v>1256</v>
      </c>
      <c r="B670" t="s">
        <v>223</v>
      </c>
      <c r="C670" s="276">
        <v>4.4000000000000004</v>
      </c>
      <c r="D670" s="195">
        <v>2.2787000000000002</v>
      </c>
      <c r="E670" s="212" t="s">
        <v>79</v>
      </c>
      <c r="F670" s="255">
        <v>7</v>
      </c>
    </row>
    <row r="671" spans="1:6" x14ac:dyDescent="0.2">
      <c r="A671" t="s">
        <v>1257</v>
      </c>
      <c r="B671" t="s">
        <v>2174</v>
      </c>
      <c r="C671" s="276">
        <v>14.16</v>
      </c>
      <c r="D671" s="195">
        <v>6.2755999999999998</v>
      </c>
      <c r="E671" s="212" t="s">
        <v>407</v>
      </c>
      <c r="F671" s="255">
        <v>325</v>
      </c>
    </row>
    <row r="672" spans="1:6" x14ac:dyDescent="0.2">
      <c r="A672" t="s">
        <v>1258</v>
      </c>
      <c r="B672" t="s">
        <v>2175</v>
      </c>
      <c r="C672" s="276">
        <v>6.38</v>
      </c>
      <c r="D672" s="195">
        <v>2.2755999999999998</v>
      </c>
      <c r="E672" s="212" t="s">
        <v>2307</v>
      </c>
      <c r="F672" s="255">
        <v>86</v>
      </c>
    </row>
    <row r="673" spans="1:6" x14ac:dyDescent="0.2">
      <c r="A673" t="s">
        <v>1259</v>
      </c>
      <c r="B673" t="s">
        <v>2176</v>
      </c>
      <c r="C673" s="276">
        <v>3.3</v>
      </c>
      <c r="D673" s="195">
        <v>1.5653999999999999</v>
      </c>
      <c r="E673" s="212" t="s">
        <v>2308</v>
      </c>
      <c r="F673" s="255">
        <v>7</v>
      </c>
    </row>
    <row r="674" spans="1:6" x14ac:dyDescent="0.2">
      <c r="A674" t="s">
        <v>1260</v>
      </c>
      <c r="B674" t="s">
        <v>2177</v>
      </c>
      <c r="C674" s="276">
        <v>9.41</v>
      </c>
      <c r="D674" s="195">
        <v>3.7250000000000001</v>
      </c>
      <c r="E674" s="212" t="s">
        <v>407</v>
      </c>
      <c r="F674" s="255">
        <v>37</v>
      </c>
    </row>
    <row r="675" spans="1:6" x14ac:dyDescent="0.2">
      <c r="A675" t="s">
        <v>1261</v>
      </c>
      <c r="B675" t="s">
        <v>2178</v>
      </c>
      <c r="C675" s="276">
        <v>5.88</v>
      </c>
      <c r="D675" s="195">
        <v>1.8189</v>
      </c>
      <c r="E675" s="212" t="s">
        <v>407</v>
      </c>
      <c r="F675" s="255">
        <v>82</v>
      </c>
    </row>
    <row r="676" spans="1:6" x14ac:dyDescent="0.2">
      <c r="A676" t="s">
        <v>1262</v>
      </c>
      <c r="B676" t="s">
        <v>2179</v>
      </c>
      <c r="C676" s="276">
        <v>4.68</v>
      </c>
      <c r="D676" s="195">
        <v>1.6660999999999999</v>
      </c>
      <c r="E676" s="212" t="s">
        <v>407</v>
      </c>
      <c r="F676" s="255">
        <v>23</v>
      </c>
    </row>
    <row r="677" spans="1:6" x14ac:dyDescent="0.2">
      <c r="A677" t="s">
        <v>1263</v>
      </c>
      <c r="B677" t="s">
        <v>2180</v>
      </c>
      <c r="C677" s="276">
        <v>5.22</v>
      </c>
      <c r="D677" s="195">
        <v>1.9298999999999999</v>
      </c>
      <c r="E677" s="212" t="s">
        <v>407</v>
      </c>
      <c r="F677" s="255">
        <v>67</v>
      </c>
    </row>
    <row r="678" spans="1:6" x14ac:dyDescent="0.2">
      <c r="A678" t="s">
        <v>1264</v>
      </c>
      <c r="B678" t="s">
        <v>2181</v>
      </c>
      <c r="C678" s="276">
        <v>3.6</v>
      </c>
      <c r="D678" s="195">
        <v>0.97670000000000001</v>
      </c>
      <c r="E678" s="212" t="s">
        <v>407</v>
      </c>
      <c r="F678" s="255">
        <v>194</v>
      </c>
    </row>
    <row r="679" spans="1:6" x14ac:dyDescent="0.2">
      <c r="A679" t="s">
        <v>1265</v>
      </c>
      <c r="B679" t="s">
        <v>157</v>
      </c>
      <c r="C679" s="276">
        <v>2.57</v>
      </c>
      <c r="D679" s="195">
        <v>0.70840000000000003</v>
      </c>
      <c r="E679" s="212" t="s">
        <v>407</v>
      </c>
      <c r="F679" s="255">
        <v>137</v>
      </c>
    </row>
    <row r="680" spans="1:6" x14ac:dyDescent="0.2">
      <c r="A680" t="s">
        <v>1266</v>
      </c>
      <c r="B680" t="s">
        <v>2182</v>
      </c>
      <c r="C680" s="276">
        <v>4.2</v>
      </c>
      <c r="D680" s="195">
        <v>2.3523999999999998</v>
      </c>
      <c r="E680" s="212" t="s">
        <v>79</v>
      </c>
      <c r="F680" s="255">
        <v>9</v>
      </c>
    </row>
    <row r="681" spans="1:6" x14ac:dyDescent="0.2">
      <c r="A681" t="s">
        <v>1267</v>
      </c>
      <c r="B681" t="s">
        <v>2183</v>
      </c>
      <c r="C681" s="276">
        <v>2.14</v>
      </c>
      <c r="D681" s="195">
        <v>0.52039999999999997</v>
      </c>
      <c r="E681" s="212" t="s">
        <v>407</v>
      </c>
      <c r="F681" s="255">
        <v>63</v>
      </c>
    </row>
    <row r="682" spans="1:6" x14ac:dyDescent="0.2">
      <c r="A682" t="s">
        <v>1268</v>
      </c>
      <c r="B682" t="s">
        <v>2184</v>
      </c>
      <c r="C682" s="276">
        <v>4.92</v>
      </c>
      <c r="D682" s="195">
        <v>1.8186</v>
      </c>
      <c r="E682" s="212" t="s">
        <v>407</v>
      </c>
      <c r="F682" s="255">
        <v>24</v>
      </c>
    </row>
    <row r="683" spans="1:6" x14ac:dyDescent="0.2">
      <c r="A683" t="s">
        <v>1269</v>
      </c>
      <c r="B683" t="s">
        <v>2185</v>
      </c>
      <c r="C683" s="276">
        <v>2.84</v>
      </c>
      <c r="D683" s="195">
        <v>1.0436000000000001</v>
      </c>
      <c r="E683" s="212" t="s">
        <v>2307</v>
      </c>
      <c r="F683" s="255">
        <v>11</v>
      </c>
    </row>
    <row r="684" spans="1:6" x14ac:dyDescent="0.2">
      <c r="A684" t="s">
        <v>1270</v>
      </c>
      <c r="B684" t="s">
        <v>2186</v>
      </c>
      <c r="C684" s="276">
        <v>2.7</v>
      </c>
      <c r="D684" s="195">
        <v>0.71789999999999998</v>
      </c>
      <c r="E684" s="212" t="s">
        <v>2308</v>
      </c>
      <c r="F684" s="255">
        <v>5</v>
      </c>
    </row>
    <row r="685" spans="1:6" x14ac:dyDescent="0.2">
      <c r="A685" t="s">
        <v>1271</v>
      </c>
      <c r="B685" t="s">
        <v>2187</v>
      </c>
      <c r="C685" s="276">
        <v>15.23</v>
      </c>
      <c r="D685" s="195">
        <v>6.8852000000000002</v>
      </c>
      <c r="E685" s="212" t="s">
        <v>407</v>
      </c>
      <c r="F685" s="255">
        <v>154</v>
      </c>
    </row>
    <row r="686" spans="1:6" x14ac:dyDescent="0.2">
      <c r="A686" t="s">
        <v>1272</v>
      </c>
      <c r="B686" t="s">
        <v>2188</v>
      </c>
      <c r="C686" s="276">
        <v>5.14</v>
      </c>
      <c r="D686" s="195">
        <v>2.0781999999999998</v>
      </c>
      <c r="E686" s="212" t="s">
        <v>407</v>
      </c>
      <c r="F686" s="255">
        <v>1104</v>
      </c>
    </row>
    <row r="687" spans="1:6" x14ac:dyDescent="0.2">
      <c r="A687" t="s">
        <v>1273</v>
      </c>
      <c r="B687" t="s">
        <v>2189</v>
      </c>
      <c r="C687" s="276">
        <v>3.75</v>
      </c>
      <c r="D687" s="195">
        <v>1.1318999999999999</v>
      </c>
      <c r="E687" s="212" t="s">
        <v>407</v>
      </c>
      <c r="F687" s="255">
        <v>538</v>
      </c>
    </row>
    <row r="688" spans="1:6" x14ac:dyDescent="0.2">
      <c r="A688" t="s">
        <v>1274</v>
      </c>
      <c r="B688" t="s">
        <v>2191</v>
      </c>
      <c r="C688" s="276">
        <v>7.4</v>
      </c>
      <c r="D688" s="195">
        <v>5.2131999999999996</v>
      </c>
      <c r="E688" s="212" t="s">
        <v>79</v>
      </c>
      <c r="F688" s="255">
        <v>4</v>
      </c>
    </row>
    <row r="689" spans="1:6" x14ac:dyDescent="0.2">
      <c r="A689" t="s">
        <v>1275</v>
      </c>
      <c r="B689" t="s">
        <v>306</v>
      </c>
      <c r="C689" s="276">
        <v>2.4500000000000002</v>
      </c>
      <c r="D689" s="195">
        <v>0.7268</v>
      </c>
      <c r="E689" s="212" t="s">
        <v>407</v>
      </c>
      <c r="F689" s="255">
        <v>100</v>
      </c>
    </row>
    <row r="690" spans="1:6" x14ac:dyDescent="0.2">
      <c r="A690" t="s">
        <v>1276</v>
      </c>
      <c r="B690" t="s">
        <v>257</v>
      </c>
      <c r="C690" s="276">
        <v>3.15</v>
      </c>
      <c r="D690" s="195">
        <v>0.51080000000000003</v>
      </c>
      <c r="E690" s="212" t="s">
        <v>407</v>
      </c>
      <c r="F690" s="255">
        <v>39</v>
      </c>
    </row>
    <row r="691" spans="1:6" x14ac:dyDescent="0.2">
      <c r="A691" t="s">
        <v>1277</v>
      </c>
      <c r="B691" t="s">
        <v>259</v>
      </c>
      <c r="C691" s="276">
        <v>3.29</v>
      </c>
      <c r="D691" s="195">
        <v>0.59640000000000004</v>
      </c>
      <c r="E691" s="212" t="s">
        <v>407</v>
      </c>
      <c r="F691" s="255">
        <v>19</v>
      </c>
    </row>
    <row r="692" spans="1:6" x14ac:dyDescent="0.2">
      <c r="A692" t="s">
        <v>1278</v>
      </c>
      <c r="B692" t="s">
        <v>2192</v>
      </c>
      <c r="C692" s="276">
        <v>4.4000000000000004</v>
      </c>
      <c r="D692" s="195">
        <v>2.0306000000000002</v>
      </c>
      <c r="E692" s="212" t="s">
        <v>79</v>
      </c>
      <c r="F692" s="255">
        <v>8</v>
      </c>
    </row>
    <row r="693" spans="1:6" x14ac:dyDescent="0.2">
      <c r="A693" t="s">
        <v>1279</v>
      </c>
      <c r="B693" t="s">
        <v>263</v>
      </c>
      <c r="C693" s="276">
        <v>2</v>
      </c>
      <c r="D693" s="195">
        <v>0.57389999999999997</v>
      </c>
      <c r="E693" s="212" t="s">
        <v>407</v>
      </c>
      <c r="F693" s="255">
        <v>30</v>
      </c>
    </row>
    <row r="694" spans="1:6" x14ac:dyDescent="0.2">
      <c r="A694" t="s">
        <v>1280</v>
      </c>
      <c r="B694" t="s">
        <v>265</v>
      </c>
      <c r="C694" s="276">
        <v>5.44</v>
      </c>
      <c r="D694" s="195">
        <v>0.72819999999999996</v>
      </c>
      <c r="E694" s="212" t="s">
        <v>407</v>
      </c>
      <c r="F694" s="255">
        <v>702</v>
      </c>
    </row>
    <row r="695" spans="1:6" x14ac:dyDescent="0.2">
      <c r="A695" t="s">
        <v>1281</v>
      </c>
      <c r="B695" t="s">
        <v>1282</v>
      </c>
      <c r="C695" s="276">
        <v>2.4</v>
      </c>
      <c r="D695" s="195">
        <v>0.46700000000000003</v>
      </c>
      <c r="E695" s="212" t="s">
        <v>407</v>
      </c>
      <c r="F695" s="255">
        <v>12</v>
      </c>
    </row>
    <row r="696" spans="1:6" x14ac:dyDescent="0.2">
      <c r="A696" t="s">
        <v>1283</v>
      </c>
      <c r="B696" t="s">
        <v>269</v>
      </c>
      <c r="C696" s="276">
        <v>3</v>
      </c>
      <c r="D696" s="195">
        <v>1.4502999999999999</v>
      </c>
      <c r="E696" s="212" t="s">
        <v>79</v>
      </c>
      <c r="F696" s="255">
        <v>6</v>
      </c>
    </row>
    <row r="697" spans="1:6" x14ac:dyDescent="0.2">
      <c r="A697" t="s">
        <v>1284</v>
      </c>
      <c r="B697" t="s">
        <v>2194</v>
      </c>
      <c r="C697" s="276">
        <v>2.0099999999999998</v>
      </c>
      <c r="D697" s="195">
        <v>0.54590000000000005</v>
      </c>
      <c r="E697" s="212" t="s">
        <v>407</v>
      </c>
      <c r="F697" s="255">
        <v>47</v>
      </c>
    </row>
    <row r="698" spans="1:6" x14ac:dyDescent="0.2">
      <c r="A698" t="s">
        <v>1285</v>
      </c>
      <c r="B698" t="s">
        <v>2195</v>
      </c>
      <c r="C698" s="276">
        <v>9.6</v>
      </c>
      <c r="D698" s="195">
        <v>1.8891</v>
      </c>
      <c r="E698" s="212" t="s">
        <v>79</v>
      </c>
      <c r="F698" s="255">
        <v>3</v>
      </c>
    </row>
    <row r="699" spans="1:6" x14ac:dyDescent="0.2">
      <c r="A699" t="s">
        <v>1286</v>
      </c>
      <c r="B699" t="s">
        <v>2196</v>
      </c>
      <c r="C699" s="276">
        <v>4.3</v>
      </c>
      <c r="D699" s="195">
        <v>1.4222999999999999</v>
      </c>
      <c r="E699" s="212" t="s">
        <v>407</v>
      </c>
      <c r="F699" s="255">
        <v>59</v>
      </c>
    </row>
    <row r="700" spans="1:6" x14ac:dyDescent="0.2">
      <c r="A700" t="s">
        <v>1287</v>
      </c>
      <c r="B700" t="s">
        <v>2197</v>
      </c>
      <c r="C700" s="276">
        <v>3.48</v>
      </c>
      <c r="D700" s="195">
        <v>0.78359999999999996</v>
      </c>
      <c r="E700" s="212" t="s">
        <v>407</v>
      </c>
      <c r="F700" s="255">
        <v>448</v>
      </c>
    </row>
    <row r="701" spans="1:6" x14ac:dyDescent="0.2">
      <c r="A701" t="s">
        <v>1288</v>
      </c>
      <c r="B701" t="s">
        <v>2199</v>
      </c>
      <c r="C701" s="276">
        <v>8.9</v>
      </c>
      <c r="D701" s="195">
        <v>6.2074999999999996</v>
      </c>
      <c r="E701" s="212" t="s">
        <v>79</v>
      </c>
      <c r="F701" s="255">
        <v>5</v>
      </c>
    </row>
    <row r="702" spans="1:6" x14ac:dyDescent="0.2">
      <c r="A702" t="s">
        <v>1289</v>
      </c>
      <c r="B702" t="s">
        <v>2200</v>
      </c>
      <c r="C702" s="276">
        <v>6.13</v>
      </c>
      <c r="D702" s="195">
        <v>1.9636</v>
      </c>
      <c r="E702" s="212" t="s">
        <v>2306</v>
      </c>
      <c r="F702" s="255">
        <v>17</v>
      </c>
    </row>
    <row r="703" spans="1:6" x14ac:dyDescent="0.2">
      <c r="A703" t="s">
        <v>1290</v>
      </c>
      <c r="B703" t="s">
        <v>2201</v>
      </c>
      <c r="C703" s="276">
        <v>3</v>
      </c>
      <c r="D703" s="195">
        <v>1.3509</v>
      </c>
      <c r="E703" s="212" t="s">
        <v>2309</v>
      </c>
      <c r="F703" s="255">
        <v>7</v>
      </c>
    </row>
    <row r="704" spans="1:6" x14ac:dyDescent="0.2">
      <c r="A704" t="s">
        <v>1291</v>
      </c>
      <c r="B704" t="s">
        <v>2202</v>
      </c>
      <c r="C704" s="276">
        <v>9.85</v>
      </c>
      <c r="D704" s="195">
        <v>4.9542999999999999</v>
      </c>
      <c r="E704" s="212" t="s">
        <v>407</v>
      </c>
      <c r="F704" s="255">
        <v>13</v>
      </c>
    </row>
    <row r="705" spans="1:6" x14ac:dyDescent="0.2">
      <c r="A705" t="s">
        <v>1292</v>
      </c>
      <c r="B705" t="s">
        <v>2203</v>
      </c>
      <c r="C705" s="276">
        <v>3.13</v>
      </c>
      <c r="D705" s="195">
        <v>1.3633999999999999</v>
      </c>
      <c r="E705" s="212" t="s">
        <v>407</v>
      </c>
      <c r="F705" s="255">
        <v>12</v>
      </c>
    </row>
    <row r="706" spans="1:6" x14ac:dyDescent="0.2">
      <c r="A706" t="s">
        <v>1293</v>
      </c>
      <c r="B706" t="s">
        <v>2204</v>
      </c>
      <c r="C706" s="276">
        <v>2.56</v>
      </c>
      <c r="D706" s="195">
        <v>1.0318000000000001</v>
      </c>
      <c r="E706" s="212" t="s">
        <v>407</v>
      </c>
      <c r="F706" s="255">
        <v>10</v>
      </c>
    </row>
    <row r="707" spans="1:6" x14ac:dyDescent="0.2">
      <c r="A707" t="s">
        <v>1294</v>
      </c>
      <c r="B707" t="s">
        <v>2205</v>
      </c>
      <c r="C707" s="276">
        <v>8.17</v>
      </c>
      <c r="D707" s="195">
        <v>3.7505999999999999</v>
      </c>
      <c r="E707" s="212" t="s">
        <v>407</v>
      </c>
      <c r="F707" s="255">
        <v>44</v>
      </c>
    </row>
    <row r="708" spans="1:6" x14ac:dyDescent="0.2">
      <c r="A708" t="s">
        <v>1295</v>
      </c>
      <c r="B708" t="s">
        <v>2206</v>
      </c>
      <c r="C708" s="276">
        <v>4.4400000000000004</v>
      </c>
      <c r="D708" s="195">
        <v>2.0476999999999999</v>
      </c>
      <c r="E708" s="212" t="s">
        <v>407</v>
      </c>
      <c r="F708" s="255">
        <v>80</v>
      </c>
    </row>
    <row r="709" spans="1:6" x14ac:dyDescent="0.2">
      <c r="A709" t="s">
        <v>1296</v>
      </c>
      <c r="B709" t="s">
        <v>2207</v>
      </c>
      <c r="C709" s="276">
        <v>2.77</v>
      </c>
      <c r="D709" s="195">
        <v>1.4075</v>
      </c>
      <c r="E709" s="212" t="s">
        <v>407</v>
      </c>
      <c r="F709" s="255">
        <v>61</v>
      </c>
    </row>
    <row r="710" spans="1:6" x14ac:dyDescent="0.2">
      <c r="A710" t="s">
        <v>1297</v>
      </c>
      <c r="B710" t="s">
        <v>2208</v>
      </c>
      <c r="C710" s="276">
        <v>3.4</v>
      </c>
      <c r="D710" s="195">
        <v>1.7739</v>
      </c>
      <c r="E710" s="212" t="s">
        <v>79</v>
      </c>
      <c r="F710" s="255">
        <v>1</v>
      </c>
    </row>
    <row r="711" spans="1:6" x14ac:dyDescent="0.2">
      <c r="A711" t="s">
        <v>1298</v>
      </c>
      <c r="B711" t="s">
        <v>2209</v>
      </c>
      <c r="C711" s="276">
        <v>2.23</v>
      </c>
      <c r="D711" s="195">
        <v>0.6704</v>
      </c>
      <c r="E711" s="212" t="s">
        <v>407</v>
      </c>
      <c r="F711" s="255">
        <v>29</v>
      </c>
    </row>
    <row r="712" spans="1:6" x14ac:dyDescent="0.2">
      <c r="A712" t="s">
        <v>1299</v>
      </c>
      <c r="B712" t="s">
        <v>2210</v>
      </c>
      <c r="C712" s="276">
        <v>3.99</v>
      </c>
      <c r="D712" s="195">
        <v>1.6695</v>
      </c>
      <c r="E712" s="212" t="s">
        <v>407</v>
      </c>
      <c r="F712" s="255">
        <v>11</v>
      </c>
    </row>
    <row r="713" spans="1:6" x14ac:dyDescent="0.2">
      <c r="A713" t="s">
        <v>1300</v>
      </c>
      <c r="B713" t="s">
        <v>2211</v>
      </c>
      <c r="C713" s="276">
        <v>1.64</v>
      </c>
      <c r="D713" s="195">
        <v>0.53559999999999997</v>
      </c>
      <c r="E713" s="212" t="s">
        <v>407</v>
      </c>
      <c r="F713" s="255">
        <v>25</v>
      </c>
    </row>
    <row r="714" spans="1:6" x14ac:dyDescent="0.2">
      <c r="A714" t="s">
        <v>1301</v>
      </c>
      <c r="B714" t="s">
        <v>2212</v>
      </c>
      <c r="C714" s="276">
        <v>3.1</v>
      </c>
      <c r="D714" s="195">
        <v>1.5777000000000001</v>
      </c>
      <c r="E714" s="212" t="s">
        <v>407</v>
      </c>
      <c r="F714" s="255">
        <v>436</v>
      </c>
    </row>
    <row r="715" spans="1:6" x14ac:dyDescent="0.2">
      <c r="A715" t="s">
        <v>1302</v>
      </c>
      <c r="B715" t="s">
        <v>2213</v>
      </c>
      <c r="C715" s="276">
        <v>1.79</v>
      </c>
      <c r="D715" s="195">
        <v>0.60099999999999998</v>
      </c>
      <c r="E715" s="212" t="s">
        <v>407</v>
      </c>
      <c r="F715" s="255">
        <v>568</v>
      </c>
    </row>
    <row r="716" spans="1:6" x14ac:dyDescent="0.2">
      <c r="A716" t="s">
        <v>1303</v>
      </c>
      <c r="B716" t="s">
        <v>2214</v>
      </c>
      <c r="C716" s="276">
        <v>4.0999999999999996</v>
      </c>
      <c r="D716" s="195">
        <v>1.7378</v>
      </c>
      <c r="E716" s="212" t="s">
        <v>407</v>
      </c>
      <c r="F716" s="255">
        <v>34</v>
      </c>
    </row>
    <row r="717" spans="1:6" x14ac:dyDescent="0.2">
      <c r="A717" t="s">
        <v>1304</v>
      </c>
      <c r="B717" t="s">
        <v>2215</v>
      </c>
      <c r="C717" s="276">
        <v>3.3</v>
      </c>
      <c r="D717" s="195">
        <v>1.0811999999999999</v>
      </c>
      <c r="E717" s="212" t="s">
        <v>407</v>
      </c>
      <c r="F717" s="255">
        <v>89</v>
      </c>
    </row>
    <row r="718" spans="1:6" x14ac:dyDescent="0.2">
      <c r="A718" t="s">
        <v>1305</v>
      </c>
      <c r="B718" t="s">
        <v>2216</v>
      </c>
      <c r="C718" s="276">
        <v>2.17</v>
      </c>
      <c r="D718" s="195">
        <v>0.68579999999999997</v>
      </c>
      <c r="E718" s="212" t="s">
        <v>407</v>
      </c>
      <c r="F718" s="255">
        <v>43</v>
      </c>
    </row>
    <row r="719" spans="1:6" x14ac:dyDescent="0.2">
      <c r="A719" t="s">
        <v>1306</v>
      </c>
      <c r="B719" t="s">
        <v>2217</v>
      </c>
      <c r="C719" s="276">
        <v>4.46</v>
      </c>
      <c r="D719" s="195">
        <v>1.8339000000000001</v>
      </c>
      <c r="E719" s="212" t="s">
        <v>407</v>
      </c>
      <c r="F719" s="255">
        <v>12</v>
      </c>
    </row>
    <row r="720" spans="1:6" x14ac:dyDescent="0.2">
      <c r="A720" t="s">
        <v>1307</v>
      </c>
      <c r="B720" t="s">
        <v>2218</v>
      </c>
      <c r="C720" s="276">
        <v>1.91</v>
      </c>
      <c r="D720" s="195">
        <v>0.65649999999999997</v>
      </c>
      <c r="E720" s="212" t="s">
        <v>407</v>
      </c>
      <c r="F720" s="255">
        <v>18</v>
      </c>
    </row>
    <row r="721" spans="1:6" x14ac:dyDescent="0.2">
      <c r="A721" t="s">
        <v>1308</v>
      </c>
      <c r="B721" t="s">
        <v>2220</v>
      </c>
      <c r="C721" s="276">
        <v>23</v>
      </c>
      <c r="D721" s="195">
        <v>23.4252</v>
      </c>
      <c r="E721" s="212" t="s">
        <v>79</v>
      </c>
      <c r="F721" s="255">
        <v>7</v>
      </c>
    </row>
    <row r="722" spans="1:6" x14ac:dyDescent="0.2">
      <c r="A722" t="s">
        <v>1309</v>
      </c>
      <c r="B722" t="s">
        <v>2221</v>
      </c>
      <c r="C722" s="276">
        <v>11</v>
      </c>
      <c r="D722" s="195">
        <v>8.3671000000000006</v>
      </c>
      <c r="E722" s="212" t="s">
        <v>79</v>
      </c>
      <c r="F722" s="255">
        <v>9</v>
      </c>
    </row>
    <row r="723" spans="1:6" x14ac:dyDescent="0.2">
      <c r="A723" t="s">
        <v>1311</v>
      </c>
      <c r="B723" t="s">
        <v>2222</v>
      </c>
      <c r="C723" s="276">
        <v>5.4</v>
      </c>
      <c r="D723" s="195">
        <v>3.6292</v>
      </c>
      <c r="E723" s="212" t="s">
        <v>79</v>
      </c>
      <c r="F723" s="255">
        <v>7</v>
      </c>
    </row>
    <row r="724" spans="1:6" x14ac:dyDescent="0.2">
      <c r="A724" t="s">
        <v>1313</v>
      </c>
      <c r="B724" t="s">
        <v>2223</v>
      </c>
      <c r="C724" s="276">
        <v>2.2999999999999998</v>
      </c>
      <c r="D724" s="195">
        <v>4.2840999999999996</v>
      </c>
      <c r="E724" s="212" t="s">
        <v>79</v>
      </c>
      <c r="F724" s="255">
        <v>4</v>
      </c>
    </row>
    <row r="725" spans="1:6" x14ac:dyDescent="0.2">
      <c r="A725" t="s">
        <v>1314</v>
      </c>
      <c r="B725" t="s">
        <v>2224</v>
      </c>
      <c r="C725" s="276">
        <v>4.0599999999999996</v>
      </c>
      <c r="D725" s="195">
        <v>2.0133999999999999</v>
      </c>
      <c r="E725" s="212" t="s">
        <v>407</v>
      </c>
      <c r="F725" s="255">
        <v>16</v>
      </c>
    </row>
    <row r="726" spans="1:6" x14ac:dyDescent="0.2">
      <c r="A726" t="s">
        <v>1316</v>
      </c>
      <c r="B726" t="s">
        <v>2225</v>
      </c>
      <c r="C726" s="276">
        <v>2.14</v>
      </c>
      <c r="D726" s="195">
        <v>1.0344</v>
      </c>
      <c r="E726" s="212" t="s">
        <v>407</v>
      </c>
      <c r="F726" s="255">
        <v>33</v>
      </c>
    </row>
    <row r="727" spans="1:6" x14ac:dyDescent="0.2">
      <c r="A727" t="s">
        <v>1317</v>
      </c>
      <c r="B727" t="s">
        <v>2227</v>
      </c>
      <c r="C727" s="276">
        <v>16.350000000000001</v>
      </c>
      <c r="D727" s="195">
        <v>8.7119</v>
      </c>
      <c r="E727" s="212" t="s">
        <v>407</v>
      </c>
      <c r="F727" s="255">
        <v>11</v>
      </c>
    </row>
    <row r="728" spans="1:6" x14ac:dyDescent="0.2">
      <c r="A728" t="s">
        <v>1318</v>
      </c>
      <c r="B728" t="s">
        <v>2228</v>
      </c>
      <c r="C728" s="276">
        <v>8.1999999999999993</v>
      </c>
      <c r="D728" s="195">
        <v>3.8477000000000001</v>
      </c>
      <c r="E728" s="212" t="s">
        <v>407</v>
      </c>
      <c r="F728" s="255">
        <v>31</v>
      </c>
    </row>
    <row r="729" spans="1:6" x14ac:dyDescent="0.2">
      <c r="A729" t="s">
        <v>1319</v>
      </c>
      <c r="B729" t="s">
        <v>2229</v>
      </c>
      <c r="C729" s="276">
        <v>6.12</v>
      </c>
      <c r="D729" s="195">
        <v>2.6364999999999998</v>
      </c>
      <c r="E729" s="212" t="s">
        <v>407</v>
      </c>
      <c r="F729" s="255">
        <v>32</v>
      </c>
    </row>
    <row r="730" spans="1:6" x14ac:dyDescent="0.2">
      <c r="A730" t="s">
        <v>1322</v>
      </c>
      <c r="B730" t="s">
        <v>2232</v>
      </c>
      <c r="C730" s="276">
        <v>4.12</v>
      </c>
      <c r="D730" s="195">
        <v>1.4131</v>
      </c>
      <c r="E730" s="212" t="s">
        <v>407</v>
      </c>
      <c r="F730" s="255">
        <v>64</v>
      </c>
    </row>
    <row r="731" spans="1:6" x14ac:dyDescent="0.2">
      <c r="A731" t="s">
        <v>1323</v>
      </c>
      <c r="B731" t="s">
        <v>2233</v>
      </c>
      <c r="C731" s="276">
        <v>2.63</v>
      </c>
      <c r="D731" s="195">
        <v>0.80449999999999999</v>
      </c>
      <c r="E731" s="212" t="s">
        <v>407</v>
      </c>
      <c r="F731" s="255">
        <v>287</v>
      </c>
    </row>
    <row r="732" spans="1:6" x14ac:dyDescent="0.2">
      <c r="A732" t="s">
        <v>1324</v>
      </c>
      <c r="B732" t="s">
        <v>2234</v>
      </c>
      <c r="C732" s="276">
        <v>2.9</v>
      </c>
      <c r="D732" s="195">
        <v>1.6361000000000001</v>
      </c>
      <c r="E732" s="212" t="s">
        <v>79</v>
      </c>
      <c r="F732" s="255">
        <v>5</v>
      </c>
    </row>
    <row r="733" spans="1:6" x14ac:dyDescent="0.2">
      <c r="A733" t="s">
        <v>1325</v>
      </c>
      <c r="B733" t="s">
        <v>2235</v>
      </c>
      <c r="C733" s="276">
        <v>2.2999999999999998</v>
      </c>
      <c r="D733" s="195">
        <v>0.85640000000000005</v>
      </c>
      <c r="E733" s="212" t="s">
        <v>79</v>
      </c>
      <c r="F733" s="255">
        <v>6</v>
      </c>
    </row>
    <row r="734" spans="1:6" x14ac:dyDescent="0.2">
      <c r="A734" t="s">
        <v>1326</v>
      </c>
      <c r="B734" t="s">
        <v>344</v>
      </c>
      <c r="C734" s="276">
        <v>1.79</v>
      </c>
      <c r="D734" s="195">
        <v>0.38600000000000001</v>
      </c>
      <c r="E734" s="212" t="s">
        <v>407</v>
      </c>
      <c r="F734" s="255">
        <v>36</v>
      </c>
    </row>
    <row r="735" spans="1:6" x14ac:dyDescent="0.2">
      <c r="A735" t="s">
        <v>1327</v>
      </c>
      <c r="B735" t="s">
        <v>2237</v>
      </c>
      <c r="C735" s="276">
        <v>6.63</v>
      </c>
      <c r="D735" s="195">
        <v>6.5743999999999998</v>
      </c>
      <c r="E735" s="212" t="s">
        <v>407</v>
      </c>
      <c r="F735" s="255">
        <v>11</v>
      </c>
    </row>
    <row r="736" spans="1:6" x14ac:dyDescent="0.2">
      <c r="A736" t="s">
        <v>1328</v>
      </c>
      <c r="B736" t="s">
        <v>2238</v>
      </c>
      <c r="C736" s="276">
        <v>7.76</v>
      </c>
      <c r="D736" s="195">
        <v>5.6806999999999999</v>
      </c>
      <c r="E736" s="212" t="s">
        <v>407</v>
      </c>
      <c r="F736" s="255">
        <v>44</v>
      </c>
    </row>
    <row r="737" spans="1:6" x14ac:dyDescent="0.2">
      <c r="A737" t="s">
        <v>1329</v>
      </c>
      <c r="B737" t="s">
        <v>2239</v>
      </c>
      <c r="C737" s="276">
        <v>11.35</v>
      </c>
      <c r="D737" s="195">
        <v>7.5427</v>
      </c>
      <c r="E737" s="212" t="s">
        <v>407</v>
      </c>
      <c r="F737" s="255">
        <v>73</v>
      </c>
    </row>
    <row r="738" spans="1:6" x14ac:dyDescent="0.2">
      <c r="A738" t="s">
        <v>1330</v>
      </c>
      <c r="B738" t="s">
        <v>2240</v>
      </c>
      <c r="C738" s="276">
        <v>6.29</v>
      </c>
      <c r="D738" s="195">
        <v>4.4096000000000002</v>
      </c>
      <c r="E738" s="212" t="s">
        <v>407</v>
      </c>
      <c r="F738" s="255">
        <v>37</v>
      </c>
    </row>
    <row r="739" spans="1:6" x14ac:dyDescent="0.2">
      <c r="A739" t="s">
        <v>1331</v>
      </c>
      <c r="B739" t="s">
        <v>2241</v>
      </c>
      <c r="C739" s="276">
        <v>4.5999999999999996</v>
      </c>
      <c r="D739" s="195">
        <v>3.9561999999999999</v>
      </c>
      <c r="E739" s="212" t="s">
        <v>79</v>
      </c>
      <c r="F739" s="255">
        <v>4</v>
      </c>
    </row>
    <row r="740" spans="1:6" x14ac:dyDescent="0.2">
      <c r="A740" t="s">
        <v>1332</v>
      </c>
      <c r="B740" t="s">
        <v>2242</v>
      </c>
      <c r="C740" s="276">
        <v>6.45</v>
      </c>
      <c r="D740" s="195">
        <v>3.7271000000000001</v>
      </c>
      <c r="E740" s="212" t="s">
        <v>407</v>
      </c>
      <c r="F740" s="255">
        <v>23</v>
      </c>
    </row>
    <row r="741" spans="1:6" x14ac:dyDescent="0.2">
      <c r="A741" t="s">
        <v>1333</v>
      </c>
      <c r="B741" t="s">
        <v>2243</v>
      </c>
      <c r="C741" s="276">
        <v>3.98</v>
      </c>
      <c r="D741" s="195">
        <v>1.6243000000000001</v>
      </c>
      <c r="E741" s="212" t="s">
        <v>407</v>
      </c>
      <c r="F741" s="255">
        <v>30</v>
      </c>
    </row>
    <row r="742" spans="1:6" x14ac:dyDescent="0.2">
      <c r="A742" t="s">
        <v>1334</v>
      </c>
      <c r="B742" t="s">
        <v>2244</v>
      </c>
      <c r="C742" s="276">
        <v>2.9</v>
      </c>
      <c r="D742" s="195">
        <v>1.4642999999999999</v>
      </c>
      <c r="E742" s="212" t="s">
        <v>79</v>
      </c>
      <c r="F742" s="255">
        <v>9</v>
      </c>
    </row>
    <row r="743" spans="1:6" x14ac:dyDescent="0.2">
      <c r="A743" t="s">
        <v>1335</v>
      </c>
      <c r="B743" t="s">
        <v>2246</v>
      </c>
      <c r="C743" s="276">
        <v>12.3</v>
      </c>
      <c r="D743" s="195">
        <v>9.4544999999999995</v>
      </c>
      <c r="E743" s="212" t="s">
        <v>79</v>
      </c>
      <c r="F743" s="255">
        <v>4</v>
      </c>
    </row>
    <row r="744" spans="1:6" x14ac:dyDescent="0.2">
      <c r="A744" t="s">
        <v>1336</v>
      </c>
      <c r="B744" t="s">
        <v>2247</v>
      </c>
      <c r="C744" s="276">
        <v>5.4</v>
      </c>
      <c r="D744" s="195">
        <v>3.4333999999999998</v>
      </c>
      <c r="E744" s="212" t="s">
        <v>79</v>
      </c>
      <c r="F744" s="255">
        <v>1</v>
      </c>
    </row>
    <row r="745" spans="1:6" x14ac:dyDescent="0.2">
      <c r="A745" t="s">
        <v>1337</v>
      </c>
      <c r="B745" t="s">
        <v>2248</v>
      </c>
      <c r="C745" s="276">
        <v>8.86</v>
      </c>
      <c r="D745" s="195">
        <v>3.0825999999999998</v>
      </c>
      <c r="E745" s="212" t="s">
        <v>407</v>
      </c>
      <c r="F745" s="255">
        <v>34</v>
      </c>
    </row>
    <row r="746" spans="1:6" x14ac:dyDescent="0.2">
      <c r="A746" t="s">
        <v>1338</v>
      </c>
      <c r="B746" t="s">
        <v>2249</v>
      </c>
      <c r="C746" s="276">
        <v>4.2699999999999996</v>
      </c>
      <c r="D746" s="195">
        <v>0.98050000000000004</v>
      </c>
      <c r="E746" s="212" t="s">
        <v>407</v>
      </c>
      <c r="F746" s="255">
        <v>22</v>
      </c>
    </row>
    <row r="747" spans="1:6" x14ac:dyDescent="0.2">
      <c r="A747" t="s">
        <v>1339</v>
      </c>
      <c r="B747" t="s">
        <v>2250</v>
      </c>
      <c r="C747" s="276">
        <v>4.16</v>
      </c>
      <c r="D747" s="195">
        <v>0.9012</v>
      </c>
      <c r="E747" s="212" t="s">
        <v>407</v>
      </c>
      <c r="F747" s="255">
        <v>10</v>
      </c>
    </row>
    <row r="748" spans="1:6" x14ac:dyDescent="0.2">
      <c r="A748" t="s">
        <v>1340</v>
      </c>
      <c r="B748" t="s">
        <v>2251</v>
      </c>
      <c r="C748" s="276">
        <v>3.43</v>
      </c>
      <c r="D748" s="195">
        <v>1.3055000000000001</v>
      </c>
      <c r="E748" s="212" t="s">
        <v>407</v>
      </c>
      <c r="F748" s="255">
        <v>17</v>
      </c>
    </row>
    <row r="749" spans="1:6" x14ac:dyDescent="0.2">
      <c r="A749" t="s">
        <v>1341</v>
      </c>
      <c r="B749" t="s">
        <v>2252</v>
      </c>
      <c r="C749" s="276">
        <v>11.8</v>
      </c>
      <c r="D749" s="195">
        <v>5.3448000000000002</v>
      </c>
      <c r="E749" s="212" t="s">
        <v>407</v>
      </c>
      <c r="F749" s="255">
        <v>115</v>
      </c>
    </row>
    <row r="750" spans="1:6" x14ac:dyDescent="0.2">
      <c r="A750" t="s">
        <v>1342</v>
      </c>
      <c r="B750" t="s">
        <v>2253</v>
      </c>
      <c r="C750" s="276">
        <v>5.21</v>
      </c>
      <c r="D750" s="195">
        <v>2.9363000000000001</v>
      </c>
      <c r="E750" s="212" t="s">
        <v>407</v>
      </c>
      <c r="F750" s="255">
        <v>111</v>
      </c>
    </row>
    <row r="751" spans="1:6" x14ac:dyDescent="0.2">
      <c r="A751" t="s">
        <v>1343</v>
      </c>
      <c r="B751" t="s">
        <v>2254</v>
      </c>
      <c r="C751" s="276">
        <v>2.0699999999999998</v>
      </c>
      <c r="D751" s="195">
        <v>1.8346</v>
      </c>
      <c r="E751" s="212" t="s">
        <v>407</v>
      </c>
      <c r="F751" s="255">
        <v>30</v>
      </c>
    </row>
    <row r="752" spans="1:6" x14ac:dyDescent="0.2">
      <c r="A752" t="s">
        <v>1344</v>
      </c>
      <c r="B752" t="s">
        <v>2255</v>
      </c>
      <c r="C752" s="276">
        <v>9.4</v>
      </c>
      <c r="D752" s="195">
        <v>5.1734</v>
      </c>
      <c r="E752" s="212" t="s">
        <v>79</v>
      </c>
      <c r="F752" s="255">
        <v>0</v>
      </c>
    </row>
    <row r="753" spans="1:6" x14ac:dyDescent="0.2">
      <c r="A753" t="s">
        <v>1345</v>
      </c>
      <c r="B753" t="s">
        <v>2256</v>
      </c>
      <c r="C753" s="276">
        <v>5</v>
      </c>
      <c r="D753" s="195">
        <v>2.8774999999999999</v>
      </c>
      <c r="E753" s="212" t="s">
        <v>79</v>
      </c>
      <c r="F753" s="255">
        <v>3</v>
      </c>
    </row>
    <row r="754" spans="1:6" x14ac:dyDescent="0.2">
      <c r="A754" t="s">
        <v>1346</v>
      </c>
      <c r="B754" t="s">
        <v>2257</v>
      </c>
      <c r="C754" s="276">
        <v>2.4</v>
      </c>
      <c r="D754" s="195">
        <v>1.6251</v>
      </c>
      <c r="E754" s="212" t="s">
        <v>79</v>
      </c>
      <c r="F754" s="255">
        <v>2</v>
      </c>
    </row>
    <row r="755" spans="1:6" x14ac:dyDescent="0.2">
      <c r="A755" t="s">
        <v>1347</v>
      </c>
      <c r="B755" t="s">
        <v>2258</v>
      </c>
      <c r="C755" s="276">
        <v>7.48</v>
      </c>
      <c r="D755" s="195">
        <v>2.8298999999999999</v>
      </c>
      <c r="E755" s="212" t="s">
        <v>407</v>
      </c>
      <c r="F755" s="255">
        <v>38</v>
      </c>
    </row>
    <row r="756" spans="1:6" x14ac:dyDescent="0.2">
      <c r="A756" t="s">
        <v>1348</v>
      </c>
      <c r="B756" t="s">
        <v>2259</v>
      </c>
      <c r="C756" s="276">
        <v>4.47</v>
      </c>
      <c r="D756" s="195">
        <v>1.6672</v>
      </c>
      <c r="E756" s="212" t="s">
        <v>407</v>
      </c>
      <c r="F756" s="255">
        <v>66</v>
      </c>
    </row>
    <row r="757" spans="1:6" x14ac:dyDescent="0.2">
      <c r="A757" t="s">
        <v>1349</v>
      </c>
      <c r="B757" t="s">
        <v>2260</v>
      </c>
      <c r="C757" s="276">
        <v>1.68</v>
      </c>
      <c r="D757" s="195">
        <v>1.0651999999999999</v>
      </c>
      <c r="E757" s="212" t="s">
        <v>407</v>
      </c>
      <c r="F757" s="255">
        <v>23</v>
      </c>
    </row>
    <row r="758" spans="1:6" x14ac:dyDescent="0.2">
      <c r="A758" t="s">
        <v>1352</v>
      </c>
      <c r="B758" t="s">
        <v>2302</v>
      </c>
      <c r="C758" s="276">
        <v>6.4</v>
      </c>
      <c r="D758" s="195">
        <v>4.2801</v>
      </c>
      <c r="E758" s="212" t="s">
        <v>407</v>
      </c>
      <c r="F758" s="255">
        <v>49</v>
      </c>
    </row>
    <row r="759" spans="1:6" x14ac:dyDescent="0.2">
      <c r="A759" t="s">
        <v>1353</v>
      </c>
      <c r="B759" t="s">
        <v>2303</v>
      </c>
      <c r="C759" s="276">
        <v>26.12</v>
      </c>
      <c r="D759" s="195">
        <v>7.7605000000000004</v>
      </c>
      <c r="E759" s="212" t="s">
        <v>407</v>
      </c>
      <c r="F759" s="255">
        <v>163</v>
      </c>
    </row>
    <row r="760" spans="1:6" x14ac:dyDescent="0.2">
      <c r="A760" t="s">
        <v>1354</v>
      </c>
      <c r="B760" t="s">
        <v>164</v>
      </c>
      <c r="C760" s="276">
        <v>9.14</v>
      </c>
      <c r="D760" s="195">
        <v>2.4622000000000002</v>
      </c>
      <c r="E760" s="212" t="s">
        <v>407</v>
      </c>
      <c r="F760" s="255">
        <v>138</v>
      </c>
    </row>
    <row r="761" spans="1:6" x14ac:dyDescent="0.2">
      <c r="A761" t="s">
        <v>1355</v>
      </c>
      <c r="B761" t="s">
        <v>165</v>
      </c>
      <c r="C761" s="276">
        <v>5.18</v>
      </c>
      <c r="D761" s="195">
        <v>1.2672000000000001</v>
      </c>
      <c r="E761" s="212" t="s">
        <v>407</v>
      </c>
      <c r="F761" s="255">
        <v>127</v>
      </c>
    </row>
    <row r="762" spans="1:6" x14ac:dyDescent="0.2">
      <c r="A762" t="s">
        <v>1356</v>
      </c>
      <c r="B762" t="s">
        <v>166</v>
      </c>
      <c r="C762" s="276">
        <v>6.11</v>
      </c>
      <c r="D762" s="195">
        <v>1.7018</v>
      </c>
      <c r="E762" s="212" t="s">
        <v>407</v>
      </c>
      <c r="F762" s="255">
        <v>237</v>
      </c>
    </row>
    <row r="763" spans="1:6" x14ac:dyDescent="0.2">
      <c r="A763" t="s">
        <v>1357</v>
      </c>
      <c r="B763" t="s">
        <v>2275</v>
      </c>
      <c r="C763" s="275">
        <v>2.2999999999999998</v>
      </c>
      <c r="D763" s="195">
        <v>0.26960000000000001</v>
      </c>
      <c r="E763" s="23" t="s">
        <v>407</v>
      </c>
      <c r="F763" s="255">
        <v>341</v>
      </c>
    </row>
  </sheetData>
  <pageMargins left="0.5" right="0.5" top="0.5" bottom="0.75" header="0.5" footer="0.5"/>
  <pageSetup scale="92" fitToHeight="1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S769"/>
  <sheetViews>
    <sheetView workbookViewId="0">
      <pane xSplit="2" ySplit="1" topLeftCell="P709" activePane="bottomRight" state="frozen"/>
      <selection pane="topRight" activeCell="C1" sqref="C1"/>
      <selection pane="bottomLeft" activeCell="A2" sqref="A2"/>
      <selection pane="bottomRight" activeCell="AI1" sqref="AI1"/>
    </sheetView>
  </sheetViews>
  <sheetFormatPr defaultColWidth="9.140625" defaultRowHeight="12.75" x14ac:dyDescent="0.2"/>
  <cols>
    <col min="1" max="1" width="4.85546875" bestFit="1" customWidth="1"/>
    <col min="2" max="2" width="4.28515625" bestFit="1" customWidth="1"/>
    <col min="3" max="3" width="10.42578125" bestFit="1" customWidth="1"/>
    <col min="4" max="4" width="7.5703125" bestFit="1" customWidth="1"/>
    <col min="5" max="5" width="67.5703125" bestFit="1" customWidth="1"/>
    <col min="6" max="6" width="6.5703125" bestFit="1" customWidth="1"/>
    <col min="7" max="7" width="5.85546875" customWidth="1"/>
    <col min="8" max="8" width="6" bestFit="1" customWidth="1"/>
    <col min="9" max="9" width="10.5703125" customWidth="1"/>
    <col min="10" max="10" width="10.85546875" customWidth="1"/>
    <col min="11" max="11" width="10.5703125" customWidth="1"/>
    <col min="12" max="12" width="10.85546875" customWidth="1"/>
    <col min="13" max="13" width="10" bestFit="1" customWidth="1"/>
    <col min="14" max="14" width="10.28515625" bestFit="1" customWidth="1"/>
    <col min="15" max="15" width="8.42578125" bestFit="1" customWidth="1"/>
    <col min="16" max="17" width="10" customWidth="1"/>
    <col min="18" max="18" width="9" bestFit="1" customWidth="1"/>
    <col min="19" max="19" width="7.42578125" customWidth="1"/>
    <col min="20" max="20" width="10" bestFit="1" customWidth="1"/>
    <col min="21" max="21" width="6" bestFit="1" customWidth="1"/>
    <col min="22" max="22" width="10.140625" bestFit="1" customWidth="1"/>
    <col min="23" max="23" width="10.7109375" bestFit="1" customWidth="1"/>
    <col min="24" max="24" width="8.140625" customWidth="1"/>
    <col min="25" max="25" width="8" customWidth="1"/>
    <col min="26" max="26" width="7.85546875" bestFit="1" customWidth="1"/>
    <col min="27" max="27" width="9.85546875" bestFit="1" customWidth="1"/>
    <col min="28" max="28" width="9.85546875" customWidth="1"/>
    <col min="29" max="29" width="8.5703125" bestFit="1" customWidth="1"/>
    <col min="30" max="30" width="9" customWidth="1"/>
    <col min="31" max="31" width="8" customWidth="1"/>
    <col min="32" max="32" width="11" bestFit="1" customWidth="1"/>
    <col min="33" max="33" width="8" customWidth="1"/>
    <col min="34" max="34" width="7.85546875" bestFit="1" customWidth="1"/>
    <col min="35" max="35" width="10" bestFit="1" customWidth="1"/>
    <col min="36" max="36" width="8" customWidth="1"/>
    <col min="37" max="37" width="6" bestFit="1" customWidth="1"/>
    <col min="38" max="38" width="6.5703125" bestFit="1" customWidth="1"/>
    <col min="39" max="40" width="7.5703125" bestFit="1" customWidth="1"/>
    <col min="41" max="41" width="5.7109375" bestFit="1" customWidth="1"/>
    <col min="42" max="43" width="6.42578125" bestFit="1" customWidth="1"/>
    <col min="44" max="44" width="8.42578125" bestFit="1" customWidth="1"/>
    <col min="45" max="45" width="9.140625" style="190" bestFit="1" customWidth="1"/>
  </cols>
  <sheetData>
    <row r="1" spans="1:45" x14ac:dyDescent="0.2">
      <c r="A1" s="143" t="s">
        <v>98</v>
      </c>
      <c r="B1" s="143" t="s">
        <v>80</v>
      </c>
      <c r="C1" s="143" t="s">
        <v>114</v>
      </c>
      <c r="D1" s="143" t="s">
        <v>115</v>
      </c>
      <c r="E1" s="143" t="s">
        <v>81</v>
      </c>
      <c r="F1" s="143" t="s">
        <v>82</v>
      </c>
      <c r="G1" s="143" t="s">
        <v>83</v>
      </c>
      <c r="H1" s="143" t="s">
        <v>84</v>
      </c>
      <c r="I1" s="143" t="s">
        <v>85</v>
      </c>
      <c r="J1" s="143" t="s">
        <v>86</v>
      </c>
      <c r="K1" s="143" t="s">
        <v>87</v>
      </c>
      <c r="L1" s="143" t="s">
        <v>88</v>
      </c>
      <c r="M1" s="143" t="s">
        <v>89</v>
      </c>
      <c r="N1" s="143" t="s">
        <v>90</v>
      </c>
      <c r="O1" s="143" t="s">
        <v>91</v>
      </c>
      <c r="P1" s="143" t="s">
        <v>92</v>
      </c>
      <c r="Q1" s="143" t="s">
        <v>93</v>
      </c>
      <c r="R1" s="143" t="s">
        <v>94</v>
      </c>
      <c r="S1" s="143" t="s">
        <v>95</v>
      </c>
      <c r="T1" s="143" t="s">
        <v>96</v>
      </c>
      <c r="U1" s="143" t="s">
        <v>97</v>
      </c>
      <c r="V1" s="143" t="s">
        <v>99</v>
      </c>
      <c r="W1" s="143" t="s">
        <v>100</v>
      </c>
      <c r="X1" s="143" t="s">
        <v>388</v>
      </c>
      <c r="Y1" s="143" t="s">
        <v>102</v>
      </c>
      <c r="Z1" s="143" t="s">
        <v>103</v>
      </c>
      <c r="AA1" s="143" t="s">
        <v>104</v>
      </c>
      <c r="AB1" s="143" t="s">
        <v>2265</v>
      </c>
      <c r="AC1" s="143" t="s">
        <v>2266</v>
      </c>
      <c r="AD1" s="143" t="s">
        <v>2267</v>
      </c>
      <c r="AE1" s="143" t="s">
        <v>105</v>
      </c>
      <c r="AF1" s="143" t="s">
        <v>307</v>
      </c>
      <c r="AG1" s="143" t="s">
        <v>101</v>
      </c>
      <c r="AH1" s="143" t="s">
        <v>2311</v>
      </c>
      <c r="AI1" s="143" t="s">
        <v>2305</v>
      </c>
      <c r="AJ1" s="143" t="s">
        <v>106</v>
      </c>
      <c r="AK1" s="143" t="s">
        <v>107</v>
      </c>
      <c r="AL1" s="143" t="s">
        <v>108</v>
      </c>
      <c r="AM1" s="143" t="s">
        <v>109</v>
      </c>
      <c r="AN1" s="143" t="s">
        <v>110</v>
      </c>
      <c r="AO1" s="143" t="s">
        <v>111</v>
      </c>
      <c r="AP1" s="143" t="s">
        <v>112</v>
      </c>
      <c r="AQ1" s="143" t="s">
        <v>113</v>
      </c>
      <c r="AR1" s="143" t="s">
        <v>1545</v>
      </c>
      <c r="AS1" s="278" t="s">
        <v>2299</v>
      </c>
    </row>
    <row r="2" spans="1:45" x14ac:dyDescent="0.2">
      <c r="A2" t="s">
        <v>1546</v>
      </c>
      <c r="B2" t="s">
        <v>405</v>
      </c>
      <c r="C2" t="s">
        <v>118</v>
      </c>
      <c r="D2" t="s">
        <v>405</v>
      </c>
      <c r="E2" t="s">
        <v>1547</v>
      </c>
      <c r="F2" t="s">
        <v>634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38.799999999999997</v>
      </c>
      <c r="S2">
        <v>0</v>
      </c>
      <c r="T2">
        <v>29.4</v>
      </c>
      <c r="U2">
        <v>0</v>
      </c>
      <c r="V2">
        <v>0</v>
      </c>
      <c r="W2">
        <v>26.246600000000001</v>
      </c>
      <c r="X2">
        <v>26.246600000000001</v>
      </c>
      <c r="Y2">
        <v>26.246600000000001</v>
      </c>
      <c r="Z2" t="s">
        <v>121</v>
      </c>
      <c r="AA2" t="s">
        <v>634</v>
      </c>
      <c r="AB2">
        <v>26.246600000000001</v>
      </c>
      <c r="AC2" t="s">
        <v>2268</v>
      </c>
      <c r="AD2">
        <v>1.7922130000000001</v>
      </c>
      <c r="AE2">
        <v>26.246600000000001</v>
      </c>
      <c r="AF2">
        <v>26.246600000000001</v>
      </c>
      <c r="AG2">
        <v>26.246600000000001</v>
      </c>
      <c r="AH2" t="s">
        <v>634</v>
      </c>
      <c r="AI2" t="s">
        <v>634</v>
      </c>
      <c r="AJ2">
        <v>26.246600000000001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t="b">
        <v>1</v>
      </c>
      <c r="AS2" s="190" t="s">
        <v>1546</v>
      </c>
    </row>
    <row r="3" spans="1:45" x14ac:dyDescent="0.2">
      <c r="A3" t="s">
        <v>1546</v>
      </c>
      <c r="B3" t="s">
        <v>408</v>
      </c>
      <c r="C3" t="s">
        <v>120</v>
      </c>
      <c r="D3" t="s">
        <v>408</v>
      </c>
      <c r="E3" t="s">
        <v>1548</v>
      </c>
      <c r="F3" t="s">
        <v>634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20</v>
      </c>
      <c r="S3">
        <v>0</v>
      </c>
      <c r="T3">
        <v>16.600000000000001</v>
      </c>
      <c r="U3">
        <v>0</v>
      </c>
      <c r="V3">
        <v>0</v>
      </c>
      <c r="W3">
        <v>14.6448</v>
      </c>
      <c r="X3">
        <v>14.6448</v>
      </c>
      <c r="Y3">
        <v>14.6448</v>
      </c>
      <c r="Z3" t="s">
        <v>121</v>
      </c>
      <c r="AA3" t="s">
        <v>634</v>
      </c>
      <c r="AB3">
        <v>14.6448</v>
      </c>
      <c r="AC3" t="s">
        <v>2269</v>
      </c>
      <c r="AD3">
        <v>1</v>
      </c>
      <c r="AE3">
        <v>14.6448</v>
      </c>
      <c r="AF3">
        <v>14.6448</v>
      </c>
      <c r="AG3">
        <v>14.6448</v>
      </c>
      <c r="AH3" t="s">
        <v>634</v>
      </c>
      <c r="AI3" t="s">
        <v>634</v>
      </c>
      <c r="AJ3">
        <v>14.6448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t="b">
        <v>1</v>
      </c>
      <c r="AS3" s="190" t="s">
        <v>1546</v>
      </c>
    </row>
    <row r="4" spans="1:45" x14ac:dyDescent="0.2">
      <c r="A4" t="s">
        <v>1546</v>
      </c>
      <c r="B4" t="s">
        <v>411</v>
      </c>
      <c r="C4" t="s">
        <v>118</v>
      </c>
      <c r="D4" t="s">
        <v>411</v>
      </c>
      <c r="E4" t="s">
        <v>2332</v>
      </c>
      <c r="F4" t="s">
        <v>407</v>
      </c>
      <c r="G4">
        <v>153</v>
      </c>
      <c r="H4">
        <v>5</v>
      </c>
      <c r="I4">
        <v>337373.99</v>
      </c>
      <c r="J4">
        <v>204196.67</v>
      </c>
      <c r="K4">
        <v>300002.55</v>
      </c>
      <c r="L4">
        <v>176721.56</v>
      </c>
      <c r="M4">
        <v>41.75</v>
      </c>
      <c r="N4">
        <v>26.08</v>
      </c>
      <c r="O4">
        <v>148</v>
      </c>
      <c r="P4">
        <v>277866.88</v>
      </c>
      <c r="Q4">
        <v>127367.15</v>
      </c>
      <c r="R4">
        <v>38.92</v>
      </c>
      <c r="S4">
        <v>21.14</v>
      </c>
      <c r="T4">
        <v>33.619999999999997</v>
      </c>
      <c r="U4">
        <v>1</v>
      </c>
      <c r="V4">
        <v>11.6205</v>
      </c>
      <c r="W4">
        <v>11.416700000000001</v>
      </c>
      <c r="X4">
        <v>11.6205</v>
      </c>
      <c r="Y4">
        <v>11.416700000000001</v>
      </c>
      <c r="Z4" t="s">
        <v>117</v>
      </c>
      <c r="AA4" t="s">
        <v>407</v>
      </c>
      <c r="AB4">
        <v>17.6569</v>
      </c>
      <c r="AC4" t="s">
        <v>121</v>
      </c>
      <c r="AD4">
        <v>1</v>
      </c>
      <c r="AE4">
        <v>9.7677999999999994</v>
      </c>
      <c r="AF4">
        <v>11.416700000000001</v>
      </c>
      <c r="AG4">
        <v>9.7677999999999994</v>
      </c>
      <c r="AH4" t="s">
        <v>407</v>
      </c>
      <c r="AI4" t="s">
        <v>407</v>
      </c>
      <c r="AJ4">
        <v>15.305199999999999</v>
      </c>
      <c r="AK4">
        <v>0</v>
      </c>
      <c r="AL4">
        <v>0</v>
      </c>
      <c r="AM4">
        <v>0</v>
      </c>
      <c r="AN4">
        <v>0</v>
      </c>
      <c r="AO4">
        <v>0</v>
      </c>
      <c r="AP4">
        <v>5</v>
      </c>
      <c r="AQ4">
        <v>0</v>
      </c>
      <c r="AR4" t="b">
        <v>0</v>
      </c>
      <c r="AS4" s="190" t="s">
        <v>1546</v>
      </c>
    </row>
    <row r="5" spans="1:45" x14ac:dyDescent="0.2">
      <c r="A5" t="s">
        <v>1546</v>
      </c>
      <c r="B5" t="s">
        <v>413</v>
      </c>
      <c r="C5" t="s">
        <v>120</v>
      </c>
      <c r="D5" t="s">
        <v>413</v>
      </c>
      <c r="E5" t="s">
        <v>2333</v>
      </c>
      <c r="F5" t="s">
        <v>407</v>
      </c>
      <c r="G5">
        <v>111</v>
      </c>
      <c r="H5">
        <v>5</v>
      </c>
      <c r="I5">
        <v>246505.08</v>
      </c>
      <c r="J5">
        <v>320663.09000000003</v>
      </c>
      <c r="K5">
        <v>221910.45</v>
      </c>
      <c r="L5">
        <v>277512.95</v>
      </c>
      <c r="M5">
        <v>36.619999999999997</v>
      </c>
      <c r="N5">
        <v>49.27</v>
      </c>
      <c r="O5">
        <v>109</v>
      </c>
      <c r="P5">
        <v>191242.39</v>
      </c>
      <c r="Q5">
        <v>135836.75</v>
      </c>
      <c r="R5">
        <v>31.04</v>
      </c>
      <c r="S5">
        <v>20.29</v>
      </c>
      <c r="T5">
        <v>24.59</v>
      </c>
      <c r="U5">
        <v>1</v>
      </c>
      <c r="V5">
        <v>7.9977999999999998</v>
      </c>
      <c r="W5">
        <v>7.8575999999999997</v>
      </c>
      <c r="X5">
        <v>7.9977999999999998</v>
      </c>
      <c r="Y5">
        <v>7.8575999999999997</v>
      </c>
      <c r="Z5" t="s">
        <v>119</v>
      </c>
      <c r="AA5" t="s">
        <v>407</v>
      </c>
      <c r="AB5">
        <v>10.9458</v>
      </c>
      <c r="AC5" t="s">
        <v>121</v>
      </c>
      <c r="AD5">
        <v>1</v>
      </c>
      <c r="AE5">
        <v>6.1048</v>
      </c>
      <c r="AF5">
        <v>7.8575999999999997</v>
      </c>
      <c r="AG5">
        <v>6.1048</v>
      </c>
      <c r="AH5" t="s">
        <v>407</v>
      </c>
      <c r="AI5" t="s">
        <v>407</v>
      </c>
      <c r="AJ5">
        <v>9.5655999999999999</v>
      </c>
      <c r="AK5">
        <v>0</v>
      </c>
      <c r="AL5">
        <v>0</v>
      </c>
      <c r="AM5">
        <v>0</v>
      </c>
      <c r="AN5">
        <v>0</v>
      </c>
      <c r="AO5">
        <v>0</v>
      </c>
      <c r="AP5">
        <v>2</v>
      </c>
      <c r="AQ5">
        <v>0</v>
      </c>
      <c r="AR5" t="b">
        <v>0</v>
      </c>
      <c r="AS5" s="190" t="s">
        <v>1546</v>
      </c>
    </row>
    <row r="6" spans="1:45" x14ac:dyDescent="0.2">
      <c r="A6" t="s">
        <v>1546</v>
      </c>
      <c r="B6" t="s">
        <v>415</v>
      </c>
      <c r="C6" t="s">
        <v>118</v>
      </c>
      <c r="D6" t="s">
        <v>415</v>
      </c>
      <c r="E6" t="s">
        <v>1551</v>
      </c>
      <c r="F6" t="s">
        <v>634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21</v>
      </c>
      <c r="S6">
        <v>0</v>
      </c>
      <c r="T6">
        <v>15.3</v>
      </c>
      <c r="U6">
        <v>0</v>
      </c>
      <c r="V6">
        <v>0</v>
      </c>
      <c r="W6">
        <v>10.7263</v>
      </c>
      <c r="X6">
        <v>10.7263</v>
      </c>
      <c r="Y6">
        <v>10.7263</v>
      </c>
      <c r="Z6" t="s">
        <v>121</v>
      </c>
      <c r="AA6" t="s">
        <v>634</v>
      </c>
      <c r="AB6">
        <v>10.7263</v>
      </c>
      <c r="AC6" t="s">
        <v>2268</v>
      </c>
      <c r="AD6">
        <v>2.2193879999999999</v>
      </c>
      <c r="AE6">
        <v>10.7263</v>
      </c>
      <c r="AF6">
        <v>10.7263</v>
      </c>
      <c r="AG6">
        <v>10.7263</v>
      </c>
      <c r="AH6" t="s">
        <v>634</v>
      </c>
      <c r="AI6" t="s">
        <v>634</v>
      </c>
      <c r="AJ6">
        <v>10.7263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 t="b">
        <v>1</v>
      </c>
      <c r="AS6" s="190" t="s">
        <v>1546</v>
      </c>
    </row>
    <row r="7" spans="1:45" x14ac:dyDescent="0.2">
      <c r="A7" t="s">
        <v>1546</v>
      </c>
      <c r="B7" t="s">
        <v>417</v>
      </c>
      <c r="C7" t="s">
        <v>120</v>
      </c>
      <c r="D7" t="s">
        <v>417</v>
      </c>
      <c r="E7" t="s">
        <v>1552</v>
      </c>
      <c r="F7" t="s">
        <v>634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8.8000000000000007</v>
      </c>
      <c r="S7">
        <v>0</v>
      </c>
      <c r="T7">
        <v>7.9</v>
      </c>
      <c r="U7">
        <v>0</v>
      </c>
      <c r="V7">
        <v>0</v>
      </c>
      <c r="W7">
        <v>4.8330000000000002</v>
      </c>
      <c r="X7">
        <v>4.8330000000000002</v>
      </c>
      <c r="Y7">
        <v>4.8330000000000002</v>
      </c>
      <c r="Z7" t="s">
        <v>121</v>
      </c>
      <c r="AA7" t="s">
        <v>634</v>
      </c>
      <c r="AB7">
        <v>4.8330000000000002</v>
      </c>
      <c r="AC7" t="s">
        <v>2269</v>
      </c>
      <c r="AD7">
        <v>1</v>
      </c>
      <c r="AE7">
        <v>4.8330000000000002</v>
      </c>
      <c r="AF7">
        <v>4.8330000000000002</v>
      </c>
      <c r="AG7">
        <v>4.8330000000000002</v>
      </c>
      <c r="AH7" t="s">
        <v>634</v>
      </c>
      <c r="AI7" t="s">
        <v>634</v>
      </c>
      <c r="AJ7">
        <v>4.8330000000000002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 t="b">
        <v>1</v>
      </c>
      <c r="AS7" s="190" t="s">
        <v>1546</v>
      </c>
    </row>
    <row r="8" spans="1:45" x14ac:dyDescent="0.2">
      <c r="A8" t="s">
        <v>1546</v>
      </c>
      <c r="B8" t="s">
        <v>419</v>
      </c>
      <c r="C8" t="s">
        <v>116</v>
      </c>
      <c r="D8" t="s">
        <v>419</v>
      </c>
      <c r="E8" t="s">
        <v>1527</v>
      </c>
      <c r="F8" t="s">
        <v>634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18.8</v>
      </c>
      <c r="S8">
        <v>0</v>
      </c>
      <c r="T8">
        <v>15.8</v>
      </c>
      <c r="U8">
        <v>0</v>
      </c>
      <c r="V8">
        <v>0</v>
      </c>
      <c r="W8">
        <v>9.7006999999999994</v>
      </c>
      <c r="X8">
        <v>9.7006999999999994</v>
      </c>
      <c r="Y8">
        <v>9.7006999999999994</v>
      </c>
      <c r="Z8" t="s">
        <v>121</v>
      </c>
      <c r="AA8" t="s">
        <v>634</v>
      </c>
      <c r="AB8">
        <v>9.7006999999999994</v>
      </c>
      <c r="AC8" t="s">
        <v>121</v>
      </c>
      <c r="AD8">
        <v>1</v>
      </c>
      <c r="AE8">
        <v>9.7006999999999994</v>
      </c>
      <c r="AF8">
        <v>9.7006999999999994</v>
      </c>
      <c r="AG8">
        <v>9.7006999999999994</v>
      </c>
      <c r="AH8" t="s">
        <v>634</v>
      </c>
      <c r="AI8" t="s">
        <v>634</v>
      </c>
      <c r="AJ8">
        <v>9.7006999999999994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 t="b">
        <v>1</v>
      </c>
      <c r="AS8" s="190" t="s">
        <v>1546</v>
      </c>
    </row>
    <row r="9" spans="1:45" x14ac:dyDescent="0.2">
      <c r="A9" t="s">
        <v>1546</v>
      </c>
      <c r="B9" t="s">
        <v>421</v>
      </c>
      <c r="C9" t="s">
        <v>116</v>
      </c>
      <c r="D9" t="s">
        <v>421</v>
      </c>
      <c r="E9" t="s">
        <v>1553</v>
      </c>
      <c r="F9" t="s">
        <v>634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11.4</v>
      </c>
      <c r="S9">
        <v>0</v>
      </c>
      <c r="T9">
        <v>9.8000000000000007</v>
      </c>
      <c r="U9">
        <v>0</v>
      </c>
      <c r="V9">
        <v>0</v>
      </c>
      <c r="W9">
        <v>5.4337999999999997</v>
      </c>
      <c r="X9">
        <v>5.4337999999999997</v>
      </c>
      <c r="Y9">
        <v>5.4337999999999997</v>
      </c>
      <c r="Z9" t="s">
        <v>121</v>
      </c>
      <c r="AA9" t="s">
        <v>634</v>
      </c>
      <c r="AB9">
        <v>5.4337999999999997</v>
      </c>
      <c r="AC9" t="s">
        <v>121</v>
      </c>
      <c r="AD9">
        <v>1</v>
      </c>
      <c r="AE9">
        <v>5.4337999999999997</v>
      </c>
      <c r="AF9">
        <v>5.4337999999999997</v>
      </c>
      <c r="AG9">
        <v>5.4337999999999997</v>
      </c>
      <c r="AH9" t="s">
        <v>634</v>
      </c>
      <c r="AI9" t="s">
        <v>634</v>
      </c>
      <c r="AJ9">
        <v>5.4337999999999997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 t="b">
        <v>1</v>
      </c>
      <c r="AS9" s="190" t="s">
        <v>1546</v>
      </c>
    </row>
    <row r="10" spans="1:45" x14ac:dyDescent="0.2">
      <c r="A10" t="s">
        <v>1546</v>
      </c>
      <c r="B10" t="s">
        <v>425</v>
      </c>
      <c r="C10" t="s">
        <v>116</v>
      </c>
      <c r="D10" t="s">
        <v>425</v>
      </c>
      <c r="E10" t="s">
        <v>138</v>
      </c>
      <c r="F10" t="s">
        <v>634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9.5</v>
      </c>
      <c r="S10">
        <v>0</v>
      </c>
      <c r="T10">
        <v>8.1</v>
      </c>
      <c r="U10">
        <v>0</v>
      </c>
      <c r="V10">
        <v>0</v>
      </c>
      <c r="W10">
        <v>4.3038999999999996</v>
      </c>
      <c r="X10">
        <v>4.3038999999999996</v>
      </c>
      <c r="Y10">
        <v>4.3038999999999996</v>
      </c>
      <c r="Z10" t="s">
        <v>121</v>
      </c>
      <c r="AA10" t="s">
        <v>634</v>
      </c>
      <c r="AB10">
        <v>4.3038999999999996</v>
      </c>
      <c r="AC10" t="s">
        <v>121</v>
      </c>
      <c r="AD10">
        <v>1</v>
      </c>
      <c r="AE10">
        <v>4.3038999999999996</v>
      </c>
      <c r="AF10">
        <v>4.3038999999999996</v>
      </c>
      <c r="AG10">
        <v>4.3038999999999996</v>
      </c>
      <c r="AH10" t="s">
        <v>634</v>
      </c>
      <c r="AI10" t="s">
        <v>634</v>
      </c>
      <c r="AJ10">
        <v>4.3038999999999996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 t="b">
        <v>1</v>
      </c>
      <c r="AS10" s="190" t="s">
        <v>1546</v>
      </c>
    </row>
    <row r="11" spans="1:45" x14ac:dyDescent="0.2">
      <c r="A11" t="s">
        <v>1546</v>
      </c>
      <c r="B11" t="s">
        <v>427</v>
      </c>
      <c r="C11" t="s">
        <v>123</v>
      </c>
      <c r="D11" t="s">
        <v>427</v>
      </c>
      <c r="E11" t="s">
        <v>1554</v>
      </c>
      <c r="F11" t="s">
        <v>407</v>
      </c>
      <c r="G11">
        <v>23</v>
      </c>
      <c r="H11">
        <v>0</v>
      </c>
      <c r="I11">
        <v>80480.320000000007</v>
      </c>
      <c r="J11">
        <v>48808.35</v>
      </c>
      <c r="K11">
        <v>71094.429999999993</v>
      </c>
      <c r="L11">
        <v>42562.77</v>
      </c>
      <c r="M11">
        <v>11.26</v>
      </c>
      <c r="N11">
        <v>7.98</v>
      </c>
      <c r="O11">
        <v>22</v>
      </c>
      <c r="P11">
        <v>65868.479999999996</v>
      </c>
      <c r="Q11">
        <v>35577.96</v>
      </c>
      <c r="R11">
        <v>11</v>
      </c>
      <c r="S11">
        <v>8.07</v>
      </c>
      <c r="T11">
        <v>9</v>
      </c>
      <c r="U11">
        <v>1</v>
      </c>
      <c r="V11">
        <v>2.7545999999999999</v>
      </c>
      <c r="W11">
        <v>2.7063000000000001</v>
      </c>
      <c r="X11">
        <v>2.7545999999999999</v>
      </c>
      <c r="Y11">
        <v>2.7263999999999999</v>
      </c>
      <c r="Z11" t="s">
        <v>2317</v>
      </c>
      <c r="AA11" t="s">
        <v>130</v>
      </c>
      <c r="AB11">
        <v>4.7500999999999998</v>
      </c>
      <c r="AC11" t="s">
        <v>2270</v>
      </c>
      <c r="AD11">
        <v>1.39516</v>
      </c>
      <c r="AE11">
        <v>3.5527000000000002</v>
      </c>
      <c r="AF11">
        <v>3.4479000000000002</v>
      </c>
      <c r="AG11">
        <v>3.5527000000000002</v>
      </c>
      <c r="AH11" t="s">
        <v>2307</v>
      </c>
      <c r="AI11" t="s">
        <v>2307</v>
      </c>
      <c r="AJ11">
        <v>5.5667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</v>
      </c>
      <c r="AQ11">
        <v>0</v>
      </c>
      <c r="AR11" t="b">
        <v>0</v>
      </c>
      <c r="AS11" s="190" t="s">
        <v>1546</v>
      </c>
    </row>
    <row r="12" spans="1:45" x14ac:dyDescent="0.2">
      <c r="A12" t="s">
        <v>1546</v>
      </c>
      <c r="B12" t="s">
        <v>430</v>
      </c>
      <c r="C12" t="s">
        <v>125</v>
      </c>
      <c r="D12" t="s">
        <v>427</v>
      </c>
      <c r="E12" t="s">
        <v>1555</v>
      </c>
      <c r="F12" t="s">
        <v>407</v>
      </c>
      <c r="G12">
        <v>23</v>
      </c>
      <c r="H12">
        <v>1</v>
      </c>
      <c r="I12">
        <v>80950.87</v>
      </c>
      <c r="J12">
        <v>53152.11</v>
      </c>
      <c r="K12">
        <v>71097.210000000006</v>
      </c>
      <c r="L12">
        <v>45521.08</v>
      </c>
      <c r="M12">
        <v>9.0399999999999991</v>
      </c>
      <c r="N12">
        <v>4.3899999999999997</v>
      </c>
      <c r="O12">
        <v>22</v>
      </c>
      <c r="P12">
        <v>66842.78</v>
      </c>
      <c r="Q12">
        <v>41833.629999999997</v>
      </c>
      <c r="R12">
        <v>8.77</v>
      </c>
      <c r="S12">
        <v>4.3</v>
      </c>
      <c r="T12">
        <v>7.81</v>
      </c>
      <c r="U12">
        <v>1</v>
      </c>
      <c r="V12">
        <v>2.7953999999999999</v>
      </c>
      <c r="W12">
        <v>2.7464</v>
      </c>
      <c r="X12">
        <v>2.7953999999999999</v>
      </c>
      <c r="Y12">
        <v>2.7263999999999999</v>
      </c>
      <c r="Z12" t="s">
        <v>129</v>
      </c>
      <c r="AA12" t="s">
        <v>130</v>
      </c>
      <c r="AB12">
        <v>3.4047000000000001</v>
      </c>
      <c r="AC12" t="s">
        <v>2271</v>
      </c>
      <c r="AD12">
        <v>1.5542320000000001</v>
      </c>
      <c r="AE12">
        <v>2.4927000000000001</v>
      </c>
      <c r="AF12">
        <v>2.4192</v>
      </c>
      <c r="AG12">
        <v>2.4927000000000001</v>
      </c>
      <c r="AH12" t="s">
        <v>2307</v>
      </c>
      <c r="AI12" t="s">
        <v>2307</v>
      </c>
      <c r="AJ12">
        <v>3.9058000000000002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0</v>
      </c>
      <c r="AR12" t="b">
        <v>0</v>
      </c>
      <c r="AS12" s="190" t="s">
        <v>1546</v>
      </c>
    </row>
    <row r="13" spans="1:45" x14ac:dyDescent="0.2">
      <c r="A13" t="s">
        <v>1546</v>
      </c>
      <c r="B13" t="s">
        <v>432</v>
      </c>
      <c r="C13" t="s">
        <v>127</v>
      </c>
      <c r="D13" t="s">
        <v>432</v>
      </c>
      <c r="E13" t="s">
        <v>1556</v>
      </c>
      <c r="F13" t="s">
        <v>407</v>
      </c>
      <c r="G13">
        <v>10</v>
      </c>
      <c r="H13">
        <v>0</v>
      </c>
      <c r="I13">
        <v>72179.509999999995</v>
      </c>
      <c r="J13">
        <v>44942.07</v>
      </c>
      <c r="K13">
        <v>62974.06</v>
      </c>
      <c r="L13">
        <v>38979.65</v>
      </c>
      <c r="M13">
        <v>6.3</v>
      </c>
      <c r="N13">
        <v>2.33</v>
      </c>
      <c r="O13">
        <v>10</v>
      </c>
      <c r="P13">
        <v>62974.06</v>
      </c>
      <c r="Q13">
        <v>38979.65</v>
      </c>
      <c r="R13">
        <v>6.3</v>
      </c>
      <c r="S13">
        <v>2.33</v>
      </c>
      <c r="T13">
        <v>5.89</v>
      </c>
      <c r="U13">
        <v>1</v>
      </c>
      <c r="V13">
        <v>2.6335999999999999</v>
      </c>
      <c r="W13">
        <v>2.5874000000000001</v>
      </c>
      <c r="X13">
        <v>2.6335999999999999</v>
      </c>
      <c r="Y13">
        <v>2.5874000000000001</v>
      </c>
      <c r="Z13" t="s">
        <v>126</v>
      </c>
      <c r="AA13" t="s">
        <v>304</v>
      </c>
      <c r="AB13">
        <v>2.1905999999999999</v>
      </c>
      <c r="AC13" t="s">
        <v>2272</v>
      </c>
      <c r="AD13">
        <v>1</v>
      </c>
      <c r="AE13">
        <v>1.7269000000000001</v>
      </c>
      <c r="AF13">
        <v>1.6759999999999999</v>
      </c>
      <c r="AG13">
        <v>1.7269000000000001</v>
      </c>
      <c r="AH13" t="s">
        <v>2306</v>
      </c>
      <c r="AI13" t="s">
        <v>2306</v>
      </c>
      <c r="AJ13">
        <v>2.7059000000000002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 t="b">
        <v>0</v>
      </c>
      <c r="AS13" s="190" t="s">
        <v>1546</v>
      </c>
    </row>
    <row r="14" spans="1:45" x14ac:dyDescent="0.2">
      <c r="A14" t="s">
        <v>1546</v>
      </c>
      <c r="B14" t="s">
        <v>434</v>
      </c>
      <c r="C14" t="s">
        <v>116</v>
      </c>
      <c r="D14" t="s">
        <v>434</v>
      </c>
      <c r="E14" t="s">
        <v>1557</v>
      </c>
      <c r="F14" t="s">
        <v>634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27.5</v>
      </c>
      <c r="S14">
        <v>0</v>
      </c>
      <c r="T14">
        <v>22.7</v>
      </c>
      <c r="U14">
        <v>0</v>
      </c>
      <c r="V14">
        <v>0</v>
      </c>
      <c r="W14">
        <v>11.5928</v>
      </c>
      <c r="X14">
        <v>11.5928</v>
      </c>
      <c r="Y14">
        <v>11.5928</v>
      </c>
      <c r="Z14" t="s">
        <v>121</v>
      </c>
      <c r="AA14" t="s">
        <v>634</v>
      </c>
      <c r="AB14">
        <v>11.5928</v>
      </c>
      <c r="AC14" t="s">
        <v>121</v>
      </c>
      <c r="AD14">
        <v>1</v>
      </c>
      <c r="AE14">
        <v>8.8732000000000006</v>
      </c>
      <c r="AF14">
        <v>11.5928</v>
      </c>
      <c r="AG14">
        <v>8.8732000000000006</v>
      </c>
      <c r="AH14" t="s">
        <v>634</v>
      </c>
      <c r="AI14" t="s">
        <v>634</v>
      </c>
      <c r="AJ14">
        <v>8.8732000000000006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 t="b">
        <v>1</v>
      </c>
      <c r="AS14" s="190" t="s">
        <v>1546</v>
      </c>
    </row>
    <row r="15" spans="1:45" x14ac:dyDescent="0.2">
      <c r="A15" t="s">
        <v>1546</v>
      </c>
      <c r="B15" t="s">
        <v>438</v>
      </c>
      <c r="C15" t="s">
        <v>118</v>
      </c>
      <c r="D15" t="s">
        <v>438</v>
      </c>
      <c r="E15" t="s">
        <v>2276</v>
      </c>
      <c r="F15" t="s">
        <v>634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19.2</v>
      </c>
      <c r="S15">
        <v>0</v>
      </c>
      <c r="T15">
        <v>17.8</v>
      </c>
      <c r="U15">
        <v>0</v>
      </c>
      <c r="V15">
        <v>0</v>
      </c>
      <c r="W15">
        <v>6.1745999999999999</v>
      </c>
      <c r="X15">
        <v>6.1745999999999999</v>
      </c>
      <c r="Y15">
        <v>6.1745999999999999</v>
      </c>
      <c r="Z15" t="s">
        <v>121</v>
      </c>
      <c r="AA15" t="s">
        <v>634</v>
      </c>
      <c r="AB15">
        <v>6.1745999999999999</v>
      </c>
      <c r="AC15" t="s">
        <v>2273</v>
      </c>
      <c r="AD15">
        <v>1.4122729999999999</v>
      </c>
      <c r="AE15">
        <v>6.1745999999999999</v>
      </c>
      <c r="AF15">
        <v>6.1745999999999999</v>
      </c>
      <c r="AG15">
        <v>6.1745999999999999</v>
      </c>
      <c r="AH15" t="s">
        <v>634</v>
      </c>
      <c r="AI15" t="s">
        <v>634</v>
      </c>
      <c r="AJ15">
        <v>6.1745999999999999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 t="b">
        <v>1</v>
      </c>
      <c r="AS15" s="190" t="s">
        <v>1546</v>
      </c>
    </row>
    <row r="16" spans="1:45" x14ac:dyDescent="0.2">
      <c r="A16" t="s">
        <v>1546</v>
      </c>
      <c r="B16" t="s">
        <v>567</v>
      </c>
      <c r="C16" t="s">
        <v>120</v>
      </c>
      <c r="D16" t="s">
        <v>567</v>
      </c>
      <c r="E16" t="s">
        <v>2277</v>
      </c>
      <c r="F16" t="s">
        <v>634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12.8</v>
      </c>
      <c r="S16">
        <v>0</v>
      </c>
      <c r="T16">
        <v>10</v>
      </c>
      <c r="U16">
        <v>0</v>
      </c>
      <c r="V16">
        <v>0</v>
      </c>
      <c r="W16">
        <v>4.3720999999999997</v>
      </c>
      <c r="X16">
        <v>4.3720999999999997</v>
      </c>
      <c r="Y16">
        <v>4.3720999999999997</v>
      </c>
      <c r="Z16" t="s">
        <v>121</v>
      </c>
      <c r="AA16" t="s">
        <v>634</v>
      </c>
      <c r="AB16">
        <v>4.3720999999999997</v>
      </c>
      <c r="AC16" t="s">
        <v>2274</v>
      </c>
      <c r="AD16">
        <v>1</v>
      </c>
      <c r="AE16">
        <v>4.3720999999999997</v>
      </c>
      <c r="AF16">
        <v>4.3720999999999997</v>
      </c>
      <c r="AG16">
        <v>4.3720999999999997</v>
      </c>
      <c r="AH16" t="s">
        <v>634</v>
      </c>
      <c r="AI16" t="s">
        <v>634</v>
      </c>
      <c r="AJ16">
        <v>4.3720999999999997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 t="b">
        <v>1</v>
      </c>
      <c r="AS16" s="190" t="s">
        <v>1546</v>
      </c>
    </row>
    <row r="17" spans="1:45" x14ac:dyDescent="0.2">
      <c r="A17" t="s">
        <v>1558</v>
      </c>
      <c r="B17" t="s">
        <v>573</v>
      </c>
      <c r="C17" t="s">
        <v>123</v>
      </c>
      <c r="D17" t="s">
        <v>573</v>
      </c>
      <c r="E17" t="s">
        <v>1559</v>
      </c>
      <c r="F17" t="s">
        <v>407</v>
      </c>
      <c r="G17">
        <v>18</v>
      </c>
      <c r="H17">
        <v>0</v>
      </c>
      <c r="I17">
        <v>222384.38</v>
      </c>
      <c r="J17">
        <v>85031.95</v>
      </c>
      <c r="K17">
        <v>192178.6</v>
      </c>
      <c r="L17">
        <v>72621.98</v>
      </c>
      <c r="M17">
        <v>23.89</v>
      </c>
      <c r="N17">
        <v>13.18</v>
      </c>
      <c r="O17">
        <v>17</v>
      </c>
      <c r="P17">
        <v>183595.07</v>
      </c>
      <c r="Q17">
        <v>65253.34</v>
      </c>
      <c r="R17">
        <v>22.94</v>
      </c>
      <c r="S17">
        <v>12.95</v>
      </c>
      <c r="T17">
        <v>17.57</v>
      </c>
      <c r="U17">
        <v>1</v>
      </c>
      <c r="V17">
        <v>7.6779999999999999</v>
      </c>
      <c r="W17">
        <v>7.5434000000000001</v>
      </c>
      <c r="X17">
        <v>7.6779999999999999</v>
      </c>
      <c r="Y17">
        <v>7.5434000000000001</v>
      </c>
      <c r="Z17" t="s">
        <v>122</v>
      </c>
      <c r="AA17" t="s">
        <v>407</v>
      </c>
      <c r="AB17">
        <v>9.7570999999999994</v>
      </c>
      <c r="AC17" t="s">
        <v>2270</v>
      </c>
      <c r="AD17">
        <v>1.3636950000000001</v>
      </c>
      <c r="AE17">
        <v>7.6504000000000003</v>
      </c>
      <c r="AF17">
        <v>7.5434000000000001</v>
      </c>
      <c r="AG17">
        <v>7.6504000000000003</v>
      </c>
      <c r="AH17" t="s">
        <v>407</v>
      </c>
      <c r="AI17" t="s">
        <v>407</v>
      </c>
      <c r="AJ17">
        <v>11.987399999999999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</v>
      </c>
      <c r="AQ17">
        <v>0</v>
      </c>
      <c r="AR17" t="b">
        <v>0</v>
      </c>
      <c r="AS17" s="190" t="s">
        <v>1558</v>
      </c>
    </row>
    <row r="18" spans="1:45" x14ac:dyDescent="0.2">
      <c r="A18" t="s">
        <v>1558</v>
      </c>
      <c r="B18" t="s">
        <v>575</v>
      </c>
      <c r="C18" t="s">
        <v>125</v>
      </c>
      <c r="D18" t="s">
        <v>575</v>
      </c>
      <c r="E18" t="s">
        <v>1560</v>
      </c>
      <c r="F18" t="s">
        <v>79</v>
      </c>
      <c r="G18">
        <v>8</v>
      </c>
      <c r="H18">
        <v>0</v>
      </c>
      <c r="I18">
        <v>138121.1</v>
      </c>
      <c r="J18">
        <v>49025.81</v>
      </c>
      <c r="K18">
        <v>118538.05</v>
      </c>
      <c r="L18">
        <v>43315.31</v>
      </c>
      <c r="M18">
        <v>13.75</v>
      </c>
      <c r="N18">
        <v>4.9400000000000004</v>
      </c>
      <c r="O18">
        <v>7</v>
      </c>
      <c r="P18">
        <v>103377.51</v>
      </c>
      <c r="Q18">
        <v>17478.830000000002</v>
      </c>
      <c r="R18">
        <v>13.7</v>
      </c>
      <c r="S18">
        <v>4.0999999999999996</v>
      </c>
      <c r="T18">
        <v>12.3</v>
      </c>
      <c r="U18">
        <v>0</v>
      </c>
      <c r="V18">
        <v>4.3232999999999997</v>
      </c>
      <c r="W18">
        <v>7.0293999999999999</v>
      </c>
      <c r="X18">
        <v>7.1548999999999996</v>
      </c>
      <c r="Y18">
        <v>7.0293999999999999</v>
      </c>
      <c r="Z18" t="s">
        <v>124</v>
      </c>
      <c r="AA18" t="s">
        <v>79</v>
      </c>
      <c r="AB18">
        <v>7.1548999999999996</v>
      </c>
      <c r="AC18" t="s">
        <v>2271</v>
      </c>
      <c r="AD18">
        <v>1.4316390000000001</v>
      </c>
      <c r="AE18">
        <v>7.2431000000000001</v>
      </c>
      <c r="AF18">
        <v>7.0293999999999999</v>
      </c>
      <c r="AG18">
        <v>7.2431000000000001</v>
      </c>
      <c r="AH18" t="s">
        <v>79</v>
      </c>
      <c r="AI18" t="s">
        <v>79</v>
      </c>
      <c r="AJ18">
        <v>11.3492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0</v>
      </c>
      <c r="AR18" t="b">
        <v>0</v>
      </c>
      <c r="AS18" s="190" t="s">
        <v>1558</v>
      </c>
    </row>
    <row r="19" spans="1:45" x14ac:dyDescent="0.2">
      <c r="A19" t="s">
        <v>1558</v>
      </c>
      <c r="B19" t="s">
        <v>577</v>
      </c>
      <c r="C19" t="s">
        <v>127</v>
      </c>
      <c r="D19" t="s">
        <v>577</v>
      </c>
      <c r="E19" t="s">
        <v>1561</v>
      </c>
      <c r="F19" t="s">
        <v>79</v>
      </c>
      <c r="G19">
        <v>5</v>
      </c>
      <c r="H19">
        <v>0</v>
      </c>
      <c r="I19">
        <v>136504.57</v>
      </c>
      <c r="J19">
        <v>66990.600000000006</v>
      </c>
      <c r="K19">
        <v>118755.3</v>
      </c>
      <c r="L19">
        <v>57897.43</v>
      </c>
      <c r="M19">
        <v>11.4</v>
      </c>
      <c r="N19">
        <v>4.84</v>
      </c>
      <c r="O19">
        <v>5</v>
      </c>
      <c r="P19">
        <v>118755.3</v>
      </c>
      <c r="Q19">
        <v>57897.43</v>
      </c>
      <c r="R19">
        <v>8.4</v>
      </c>
      <c r="S19">
        <v>4.84</v>
      </c>
      <c r="T19">
        <v>6.7</v>
      </c>
      <c r="U19">
        <v>0</v>
      </c>
      <c r="V19">
        <v>4.9664000000000001</v>
      </c>
      <c r="W19">
        <v>4.9100999999999999</v>
      </c>
      <c r="X19">
        <v>4.9977</v>
      </c>
      <c r="Y19">
        <v>4.9100999999999999</v>
      </c>
      <c r="Z19" t="s">
        <v>126</v>
      </c>
      <c r="AA19" t="s">
        <v>79</v>
      </c>
      <c r="AB19">
        <v>4.9977</v>
      </c>
      <c r="AC19" t="s">
        <v>2272</v>
      </c>
      <c r="AD19">
        <v>1</v>
      </c>
      <c r="AE19">
        <v>5.0594000000000001</v>
      </c>
      <c r="AF19">
        <v>4.9100999999999999</v>
      </c>
      <c r="AG19">
        <v>5.0594000000000001</v>
      </c>
      <c r="AH19" t="s">
        <v>79</v>
      </c>
      <c r="AI19" t="s">
        <v>79</v>
      </c>
      <c r="AJ19">
        <v>7.9276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 t="b">
        <v>0</v>
      </c>
      <c r="AS19" s="190" t="s">
        <v>1558</v>
      </c>
    </row>
    <row r="20" spans="1:45" x14ac:dyDescent="0.2">
      <c r="A20" t="s">
        <v>1558</v>
      </c>
      <c r="B20" t="s">
        <v>579</v>
      </c>
      <c r="C20" t="s">
        <v>118</v>
      </c>
      <c r="D20" t="s">
        <v>579</v>
      </c>
      <c r="E20" t="s">
        <v>1562</v>
      </c>
      <c r="F20" t="s">
        <v>407</v>
      </c>
      <c r="G20">
        <v>29</v>
      </c>
      <c r="H20">
        <v>1</v>
      </c>
      <c r="I20">
        <v>128059.66</v>
      </c>
      <c r="J20">
        <v>51990.13</v>
      </c>
      <c r="K20">
        <v>112836.07</v>
      </c>
      <c r="L20">
        <v>44576.5</v>
      </c>
      <c r="M20">
        <v>15.66</v>
      </c>
      <c r="N20">
        <v>11.34</v>
      </c>
      <c r="O20">
        <v>29</v>
      </c>
      <c r="P20">
        <v>112836.07</v>
      </c>
      <c r="Q20">
        <v>44576.5</v>
      </c>
      <c r="R20">
        <v>15.66</v>
      </c>
      <c r="S20">
        <v>11.34</v>
      </c>
      <c r="T20">
        <v>11.76</v>
      </c>
      <c r="U20">
        <v>1</v>
      </c>
      <c r="V20">
        <v>4.7187999999999999</v>
      </c>
      <c r="W20">
        <v>4.6360999999999999</v>
      </c>
      <c r="X20">
        <v>4.7187999999999999</v>
      </c>
      <c r="Y20">
        <v>4.6360999999999999</v>
      </c>
      <c r="Z20" t="s">
        <v>117</v>
      </c>
      <c r="AA20" t="s">
        <v>407</v>
      </c>
      <c r="AB20">
        <v>5.3486000000000002</v>
      </c>
      <c r="AC20" t="s">
        <v>2268</v>
      </c>
      <c r="AD20">
        <v>1.4084159999999999</v>
      </c>
      <c r="AE20">
        <v>4.7770000000000001</v>
      </c>
      <c r="AF20">
        <v>4.6360999999999999</v>
      </c>
      <c r="AG20">
        <v>4.7770000000000001</v>
      </c>
      <c r="AH20" t="s">
        <v>407</v>
      </c>
      <c r="AI20" t="s">
        <v>407</v>
      </c>
      <c r="AJ20">
        <v>7.4851000000000001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 t="b">
        <v>0</v>
      </c>
      <c r="AS20" s="190" t="s">
        <v>1558</v>
      </c>
    </row>
    <row r="21" spans="1:45" x14ac:dyDescent="0.2">
      <c r="A21" t="s">
        <v>1558</v>
      </c>
      <c r="B21" t="s">
        <v>581</v>
      </c>
      <c r="C21" t="s">
        <v>120</v>
      </c>
      <c r="D21" t="s">
        <v>581</v>
      </c>
      <c r="E21" t="s">
        <v>1563</v>
      </c>
      <c r="F21" t="s">
        <v>79</v>
      </c>
      <c r="G21">
        <v>6</v>
      </c>
      <c r="H21">
        <v>0</v>
      </c>
      <c r="I21">
        <v>91963.88</v>
      </c>
      <c r="J21">
        <v>34735.949999999997</v>
      </c>
      <c r="K21">
        <v>85072.95</v>
      </c>
      <c r="L21">
        <v>30078.74</v>
      </c>
      <c r="M21">
        <v>11</v>
      </c>
      <c r="N21">
        <v>2.58</v>
      </c>
      <c r="O21">
        <v>6</v>
      </c>
      <c r="P21">
        <v>85072.95</v>
      </c>
      <c r="Q21">
        <v>30078.74</v>
      </c>
      <c r="R21">
        <v>5.9</v>
      </c>
      <c r="S21">
        <v>2.58</v>
      </c>
      <c r="T21">
        <v>4.2</v>
      </c>
      <c r="U21">
        <v>0</v>
      </c>
      <c r="V21">
        <v>3.5577999999999999</v>
      </c>
      <c r="W21">
        <v>3.7309999999999999</v>
      </c>
      <c r="X21">
        <v>3.7976000000000001</v>
      </c>
      <c r="Y21">
        <v>3.7309999999999999</v>
      </c>
      <c r="Z21" t="s">
        <v>119</v>
      </c>
      <c r="AA21" t="s">
        <v>79</v>
      </c>
      <c r="AB21">
        <v>3.7976000000000001</v>
      </c>
      <c r="AC21" t="s">
        <v>2269</v>
      </c>
      <c r="AD21">
        <v>1</v>
      </c>
      <c r="AE21">
        <v>3.8443999999999998</v>
      </c>
      <c r="AF21">
        <v>3.7309999999999999</v>
      </c>
      <c r="AG21">
        <v>3.8443999999999998</v>
      </c>
      <c r="AH21" t="s">
        <v>79</v>
      </c>
      <c r="AI21" t="s">
        <v>79</v>
      </c>
      <c r="AJ21">
        <v>6.0237999999999996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 t="b">
        <v>0</v>
      </c>
      <c r="AS21" s="190" t="s">
        <v>1558</v>
      </c>
    </row>
    <row r="22" spans="1:45" x14ac:dyDescent="0.2">
      <c r="A22" t="s">
        <v>1558</v>
      </c>
      <c r="B22" t="s">
        <v>583</v>
      </c>
      <c r="C22" t="s">
        <v>123</v>
      </c>
      <c r="D22" t="s">
        <v>583</v>
      </c>
      <c r="E22" t="s">
        <v>1564</v>
      </c>
      <c r="F22" t="s">
        <v>407</v>
      </c>
      <c r="G22">
        <v>108</v>
      </c>
      <c r="H22">
        <v>2</v>
      </c>
      <c r="I22">
        <v>100986.32</v>
      </c>
      <c r="J22">
        <v>56032.69</v>
      </c>
      <c r="K22">
        <v>88731.21</v>
      </c>
      <c r="L22">
        <v>48563.26</v>
      </c>
      <c r="M22">
        <v>9.74</v>
      </c>
      <c r="N22">
        <v>8.52</v>
      </c>
      <c r="O22">
        <v>105</v>
      </c>
      <c r="P22">
        <v>83665.509999999995</v>
      </c>
      <c r="Q22">
        <v>38644.36</v>
      </c>
      <c r="R22">
        <v>9.08</v>
      </c>
      <c r="S22">
        <v>7.36</v>
      </c>
      <c r="T22">
        <v>6.81</v>
      </c>
      <c r="U22">
        <v>1</v>
      </c>
      <c r="V22">
        <v>3.4988999999999999</v>
      </c>
      <c r="W22">
        <v>3.4375</v>
      </c>
      <c r="X22">
        <v>3.4988999999999999</v>
      </c>
      <c r="Y22">
        <v>3.4375</v>
      </c>
      <c r="Z22" t="s">
        <v>122</v>
      </c>
      <c r="AA22" t="s">
        <v>407</v>
      </c>
      <c r="AB22">
        <v>4.2965</v>
      </c>
      <c r="AC22" t="s">
        <v>2270</v>
      </c>
      <c r="AD22">
        <v>1.434175</v>
      </c>
      <c r="AE22">
        <v>3.4325999999999999</v>
      </c>
      <c r="AF22">
        <v>3.4375</v>
      </c>
      <c r="AG22">
        <v>3.4325999999999999</v>
      </c>
      <c r="AH22" t="s">
        <v>407</v>
      </c>
      <c r="AI22" t="s">
        <v>407</v>
      </c>
      <c r="AJ22">
        <v>5.3784999999999998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3</v>
      </c>
      <c r="AQ22">
        <v>0</v>
      </c>
      <c r="AR22" t="b">
        <v>0</v>
      </c>
      <c r="AS22" s="190" t="s">
        <v>1558</v>
      </c>
    </row>
    <row r="23" spans="1:45" x14ac:dyDescent="0.2">
      <c r="A23" t="s">
        <v>1558</v>
      </c>
      <c r="B23" t="s">
        <v>585</v>
      </c>
      <c r="C23" t="s">
        <v>125</v>
      </c>
      <c r="D23" t="s">
        <v>585</v>
      </c>
      <c r="E23" t="s">
        <v>1565</v>
      </c>
      <c r="F23" t="s">
        <v>407</v>
      </c>
      <c r="G23">
        <v>79</v>
      </c>
      <c r="H23">
        <v>1</v>
      </c>
      <c r="I23">
        <v>78617.429999999993</v>
      </c>
      <c r="J23">
        <v>39573.47</v>
      </c>
      <c r="K23">
        <v>69812.89</v>
      </c>
      <c r="L23">
        <v>34559.300000000003</v>
      </c>
      <c r="M23">
        <v>6.18</v>
      </c>
      <c r="N23">
        <v>4.47</v>
      </c>
      <c r="O23">
        <v>77</v>
      </c>
      <c r="P23">
        <v>66232.639999999999</v>
      </c>
      <c r="Q23">
        <v>26365.47</v>
      </c>
      <c r="R23">
        <v>6.21</v>
      </c>
      <c r="S23">
        <v>4.47</v>
      </c>
      <c r="T23">
        <v>4.9000000000000004</v>
      </c>
      <c r="U23">
        <v>1</v>
      </c>
      <c r="V23">
        <v>2.7698999999999998</v>
      </c>
      <c r="W23">
        <v>2.7212999999999998</v>
      </c>
      <c r="X23">
        <v>2.7698999999999998</v>
      </c>
      <c r="Y23">
        <v>2.7212999999999998</v>
      </c>
      <c r="Z23" t="s">
        <v>124</v>
      </c>
      <c r="AA23" t="s">
        <v>407</v>
      </c>
      <c r="AB23">
        <v>2.9958</v>
      </c>
      <c r="AC23" t="s">
        <v>2271</v>
      </c>
      <c r="AD23">
        <v>1.311933</v>
      </c>
      <c r="AE23">
        <v>2.8003</v>
      </c>
      <c r="AF23">
        <v>2.7212999999999998</v>
      </c>
      <c r="AG23">
        <v>2.8003</v>
      </c>
      <c r="AH23" t="s">
        <v>407</v>
      </c>
      <c r="AI23" t="s">
        <v>407</v>
      </c>
      <c r="AJ23">
        <v>4.3878000000000004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0</v>
      </c>
      <c r="AR23" t="b">
        <v>0</v>
      </c>
      <c r="AS23" s="190" t="s">
        <v>1558</v>
      </c>
    </row>
    <row r="24" spans="1:45" x14ac:dyDescent="0.2">
      <c r="A24" t="s">
        <v>1558</v>
      </c>
      <c r="B24" t="s">
        <v>587</v>
      </c>
      <c r="C24" t="s">
        <v>127</v>
      </c>
      <c r="D24" t="s">
        <v>587</v>
      </c>
      <c r="E24" t="s">
        <v>1566</v>
      </c>
      <c r="F24" t="s">
        <v>407</v>
      </c>
      <c r="G24">
        <v>110</v>
      </c>
      <c r="H24">
        <v>0</v>
      </c>
      <c r="I24">
        <v>68786.210000000006</v>
      </c>
      <c r="J24">
        <v>36845.53</v>
      </c>
      <c r="K24">
        <v>60096.57</v>
      </c>
      <c r="L24">
        <v>31953.38</v>
      </c>
      <c r="M24">
        <v>3.35</v>
      </c>
      <c r="N24">
        <v>3.64</v>
      </c>
      <c r="O24">
        <v>109</v>
      </c>
      <c r="P24">
        <v>58477.89</v>
      </c>
      <c r="Q24">
        <v>27242.81</v>
      </c>
      <c r="R24">
        <v>3.26</v>
      </c>
      <c r="S24">
        <v>3.54</v>
      </c>
      <c r="T24">
        <v>2.41</v>
      </c>
      <c r="U24">
        <v>1</v>
      </c>
      <c r="V24">
        <v>2.4456000000000002</v>
      </c>
      <c r="W24">
        <v>2.4026999999999998</v>
      </c>
      <c r="X24">
        <v>2.4456000000000002</v>
      </c>
      <c r="Y24">
        <v>2.4026999999999998</v>
      </c>
      <c r="Z24" t="s">
        <v>126</v>
      </c>
      <c r="AA24" t="s">
        <v>407</v>
      </c>
      <c r="AB24">
        <v>2.2835000000000001</v>
      </c>
      <c r="AC24" t="s">
        <v>2272</v>
      </c>
      <c r="AD24">
        <v>1</v>
      </c>
      <c r="AE24">
        <v>2.4712999999999998</v>
      </c>
      <c r="AF24">
        <v>2.4026999999999998</v>
      </c>
      <c r="AG24">
        <v>2.4712999999999998</v>
      </c>
      <c r="AH24" t="s">
        <v>407</v>
      </c>
      <c r="AI24" t="s">
        <v>407</v>
      </c>
      <c r="AJ24">
        <v>3.8723000000000001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1</v>
      </c>
      <c r="AQ24">
        <v>0</v>
      </c>
      <c r="AR24" t="b">
        <v>0</v>
      </c>
      <c r="AS24" s="190" t="s">
        <v>1558</v>
      </c>
    </row>
    <row r="25" spans="1:45" x14ac:dyDescent="0.2">
      <c r="A25" t="s">
        <v>1558</v>
      </c>
      <c r="B25" t="s">
        <v>589</v>
      </c>
      <c r="C25" t="s">
        <v>123</v>
      </c>
      <c r="D25" t="s">
        <v>589</v>
      </c>
      <c r="E25" t="s">
        <v>1567</v>
      </c>
      <c r="F25" t="s">
        <v>407</v>
      </c>
      <c r="G25">
        <v>19</v>
      </c>
      <c r="H25">
        <v>0</v>
      </c>
      <c r="I25">
        <v>187714.3</v>
      </c>
      <c r="J25">
        <v>152106.07999999999</v>
      </c>
      <c r="K25">
        <v>166223.09</v>
      </c>
      <c r="L25">
        <v>129928.85</v>
      </c>
      <c r="M25">
        <v>23.16</v>
      </c>
      <c r="N25">
        <v>18.350000000000001</v>
      </c>
      <c r="O25">
        <v>18</v>
      </c>
      <c r="P25">
        <v>141715.04</v>
      </c>
      <c r="Q25">
        <v>80044.5</v>
      </c>
      <c r="R25">
        <v>20.94</v>
      </c>
      <c r="S25">
        <v>16.190000000000001</v>
      </c>
      <c r="T25">
        <v>14.72</v>
      </c>
      <c r="U25">
        <v>1</v>
      </c>
      <c r="V25">
        <v>5.9265999999999996</v>
      </c>
      <c r="W25">
        <v>5.8227000000000002</v>
      </c>
      <c r="X25">
        <v>5.9265999999999996</v>
      </c>
      <c r="Y25">
        <v>5.8227000000000002</v>
      </c>
      <c r="Z25" t="s">
        <v>122</v>
      </c>
      <c r="AA25" t="s">
        <v>407</v>
      </c>
      <c r="AB25">
        <v>5.3695000000000004</v>
      </c>
      <c r="AC25" t="s">
        <v>2270</v>
      </c>
      <c r="AD25">
        <v>1.7577259999999999</v>
      </c>
      <c r="AE25">
        <v>4.9843999999999999</v>
      </c>
      <c r="AF25">
        <v>5.8227000000000002</v>
      </c>
      <c r="AG25">
        <v>4.9843999999999999</v>
      </c>
      <c r="AH25" t="s">
        <v>407</v>
      </c>
      <c r="AI25" t="s">
        <v>407</v>
      </c>
      <c r="AJ25">
        <v>7.8101000000000003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</v>
      </c>
      <c r="AQ25">
        <v>0</v>
      </c>
      <c r="AR25" t="b">
        <v>0</v>
      </c>
      <c r="AS25" s="190" t="s">
        <v>1558</v>
      </c>
    </row>
    <row r="26" spans="1:45" x14ac:dyDescent="0.2">
      <c r="A26" t="s">
        <v>1558</v>
      </c>
      <c r="B26" t="s">
        <v>591</v>
      </c>
      <c r="C26" t="s">
        <v>125</v>
      </c>
      <c r="D26" t="s">
        <v>591</v>
      </c>
      <c r="E26" t="s">
        <v>1568</v>
      </c>
      <c r="F26" t="s">
        <v>407</v>
      </c>
      <c r="G26">
        <v>31</v>
      </c>
      <c r="H26">
        <v>0</v>
      </c>
      <c r="I26">
        <v>93050.82</v>
      </c>
      <c r="J26">
        <v>74111.5</v>
      </c>
      <c r="K26">
        <v>84449.23</v>
      </c>
      <c r="L26">
        <v>65785.67</v>
      </c>
      <c r="M26">
        <v>10.61</v>
      </c>
      <c r="N26">
        <v>10.99</v>
      </c>
      <c r="O26">
        <v>28</v>
      </c>
      <c r="P26">
        <v>69400.2</v>
      </c>
      <c r="Q26">
        <v>49453.99</v>
      </c>
      <c r="R26">
        <v>9.43</v>
      </c>
      <c r="S26">
        <v>10.7</v>
      </c>
      <c r="T26">
        <v>5.75</v>
      </c>
      <c r="U26">
        <v>1</v>
      </c>
      <c r="V26">
        <v>2.9022999999999999</v>
      </c>
      <c r="W26">
        <v>2.8513999999999999</v>
      </c>
      <c r="X26">
        <v>2.9022999999999999</v>
      </c>
      <c r="Y26">
        <v>2.8513999999999999</v>
      </c>
      <c r="Z26" t="s">
        <v>124</v>
      </c>
      <c r="AA26" t="s">
        <v>407</v>
      </c>
      <c r="AB26">
        <v>3.0548000000000002</v>
      </c>
      <c r="AC26" t="s">
        <v>2271</v>
      </c>
      <c r="AD26">
        <v>1.6988099999999999</v>
      </c>
      <c r="AE26">
        <v>2.8622999999999998</v>
      </c>
      <c r="AF26">
        <v>2.8513999999999999</v>
      </c>
      <c r="AG26">
        <v>2.8622999999999998</v>
      </c>
      <c r="AH26" t="s">
        <v>407</v>
      </c>
      <c r="AI26" t="s">
        <v>407</v>
      </c>
      <c r="AJ26">
        <v>4.4848999999999997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3</v>
      </c>
      <c r="AQ26">
        <v>0</v>
      </c>
      <c r="AR26" t="b">
        <v>0</v>
      </c>
      <c r="AS26" s="190" t="s">
        <v>1558</v>
      </c>
    </row>
    <row r="27" spans="1:45" x14ac:dyDescent="0.2">
      <c r="A27" t="s">
        <v>1558</v>
      </c>
      <c r="B27" t="s">
        <v>593</v>
      </c>
      <c r="C27" t="s">
        <v>127</v>
      </c>
      <c r="D27" t="s">
        <v>593</v>
      </c>
      <c r="E27" t="s">
        <v>1569</v>
      </c>
      <c r="F27" t="s">
        <v>407</v>
      </c>
      <c r="G27">
        <v>35</v>
      </c>
      <c r="H27">
        <v>0</v>
      </c>
      <c r="I27">
        <v>39025.360000000001</v>
      </c>
      <c r="J27">
        <v>22913.22</v>
      </c>
      <c r="K27">
        <v>35035.39</v>
      </c>
      <c r="L27">
        <v>20167.5</v>
      </c>
      <c r="M27">
        <v>2.83</v>
      </c>
      <c r="N27">
        <v>2.71</v>
      </c>
      <c r="O27">
        <v>33</v>
      </c>
      <c r="P27">
        <v>31469.37</v>
      </c>
      <c r="Q27">
        <v>14445.81</v>
      </c>
      <c r="R27">
        <v>2.33</v>
      </c>
      <c r="S27">
        <v>1.85</v>
      </c>
      <c r="T27">
        <v>1.79</v>
      </c>
      <c r="U27">
        <v>1</v>
      </c>
      <c r="V27">
        <v>1.3161</v>
      </c>
      <c r="W27">
        <v>1.2929999999999999</v>
      </c>
      <c r="X27">
        <v>1.3161</v>
      </c>
      <c r="Y27">
        <v>1.2929999999999999</v>
      </c>
      <c r="Z27" t="s">
        <v>126</v>
      </c>
      <c r="AA27" t="s">
        <v>407</v>
      </c>
      <c r="AB27">
        <v>1.7982</v>
      </c>
      <c r="AC27" t="s">
        <v>2272</v>
      </c>
      <c r="AD27">
        <v>1</v>
      </c>
      <c r="AE27">
        <v>1.3323</v>
      </c>
      <c r="AF27">
        <v>1.2929999999999999</v>
      </c>
      <c r="AG27">
        <v>1.3323</v>
      </c>
      <c r="AH27" t="s">
        <v>407</v>
      </c>
      <c r="AI27" t="s">
        <v>407</v>
      </c>
      <c r="AJ27">
        <v>2.0876000000000001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2</v>
      </c>
      <c r="AQ27">
        <v>0</v>
      </c>
      <c r="AR27" t="b">
        <v>0</v>
      </c>
      <c r="AS27" s="190" t="s">
        <v>1558</v>
      </c>
    </row>
    <row r="28" spans="1:45" x14ac:dyDescent="0.2">
      <c r="A28" t="s">
        <v>1558</v>
      </c>
      <c r="B28" t="s">
        <v>595</v>
      </c>
      <c r="C28" t="s">
        <v>123</v>
      </c>
      <c r="D28" t="s">
        <v>595</v>
      </c>
      <c r="E28" t="s">
        <v>1570</v>
      </c>
      <c r="F28" t="s">
        <v>407</v>
      </c>
      <c r="G28">
        <v>11</v>
      </c>
      <c r="H28">
        <v>1</v>
      </c>
      <c r="I28">
        <v>71331.259999999995</v>
      </c>
      <c r="J28">
        <v>64829.83</v>
      </c>
      <c r="K28">
        <v>62107.67</v>
      </c>
      <c r="L28">
        <v>53849.04</v>
      </c>
      <c r="M28">
        <v>7.82</v>
      </c>
      <c r="N28">
        <v>5.64</v>
      </c>
      <c r="O28">
        <v>10</v>
      </c>
      <c r="P28">
        <v>46276.33</v>
      </c>
      <c r="Q28">
        <v>20802.53</v>
      </c>
      <c r="R28">
        <v>6.9</v>
      </c>
      <c r="S28">
        <v>5.07</v>
      </c>
      <c r="T28">
        <v>5.07</v>
      </c>
      <c r="U28">
        <v>1</v>
      </c>
      <c r="V28">
        <v>1.9353</v>
      </c>
      <c r="W28">
        <v>1.9014</v>
      </c>
      <c r="X28">
        <v>1.9353</v>
      </c>
      <c r="Y28">
        <v>1.9014</v>
      </c>
      <c r="Z28" t="s">
        <v>122</v>
      </c>
      <c r="AA28" t="s">
        <v>407</v>
      </c>
      <c r="AB28">
        <v>3.7833999999999999</v>
      </c>
      <c r="AC28" t="s">
        <v>2270</v>
      </c>
      <c r="AD28">
        <v>1.8589819999999999</v>
      </c>
      <c r="AE28">
        <v>1.9080999999999999</v>
      </c>
      <c r="AF28">
        <v>1.9014</v>
      </c>
      <c r="AG28">
        <v>1.9080999999999999</v>
      </c>
      <c r="AH28" t="s">
        <v>407</v>
      </c>
      <c r="AI28" t="s">
        <v>407</v>
      </c>
      <c r="AJ28">
        <v>2.9897999999999998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1</v>
      </c>
      <c r="AQ28">
        <v>0</v>
      </c>
      <c r="AR28" t="b">
        <v>0</v>
      </c>
      <c r="AS28" s="190" t="s">
        <v>1558</v>
      </c>
    </row>
    <row r="29" spans="1:45" x14ac:dyDescent="0.2">
      <c r="A29" t="s">
        <v>1558</v>
      </c>
      <c r="B29" t="s">
        <v>597</v>
      </c>
      <c r="C29" t="s">
        <v>125</v>
      </c>
      <c r="D29" t="s">
        <v>597</v>
      </c>
      <c r="E29" t="s">
        <v>1571</v>
      </c>
      <c r="F29" t="s">
        <v>407</v>
      </c>
      <c r="G29">
        <v>39</v>
      </c>
      <c r="H29">
        <v>0</v>
      </c>
      <c r="I29">
        <v>42624.32</v>
      </c>
      <c r="J29">
        <v>23275.51</v>
      </c>
      <c r="K29">
        <v>36924.79</v>
      </c>
      <c r="L29">
        <v>19956.580000000002</v>
      </c>
      <c r="M29">
        <v>3.69</v>
      </c>
      <c r="N29">
        <v>3.16</v>
      </c>
      <c r="O29">
        <v>37</v>
      </c>
      <c r="P29">
        <v>33358.269999999997</v>
      </c>
      <c r="Q29">
        <v>12119.82</v>
      </c>
      <c r="R29">
        <v>3.24</v>
      </c>
      <c r="S29">
        <v>2.52</v>
      </c>
      <c r="T29">
        <v>2.5499999999999998</v>
      </c>
      <c r="U29">
        <v>1</v>
      </c>
      <c r="V29">
        <v>1.3951</v>
      </c>
      <c r="W29">
        <v>1.3706</v>
      </c>
      <c r="X29">
        <v>1.3951</v>
      </c>
      <c r="Y29">
        <v>1.3706</v>
      </c>
      <c r="Z29" t="s">
        <v>124</v>
      </c>
      <c r="AA29" t="s">
        <v>407</v>
      </c>
      <c r="AB29">
        <v>2.0352000000000001</v>
      </c>
      <c r="AC29" t="s">
        <v>2271</v>
      </c>
      <c r="AD29">
        <v>1.2935049999999999</v>
      </c>
      <c r="AE29">
        <v>1.4123000000000001</v>
      </c>
      <c r="AF29">
        <v>1.3706</v>
      </c>
      <c r="AG29">
        <v>1.4123000000000001</v>
      </c>
      <c r="AH29" t="s">
        <v>407</v>
      </c>
      <c r="AI29" t="s">
        <v>407</v>
      </c>
      <c r="AJ29">
        <v>2.2128999999999999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2</v>
      </c>
      <c r="AQ29">
        <v>0</v>
      </c>
      <c r="AR29" t="b">
        <v>0</v>
      </c>
      <c r="AS29" s="190" t="s">
        <v>1558</v>
      </c>
    </row>
    <row r="30" spans="1:45" x14ac:dyDescent="0.2">
      <c r="A30" t="s">
        <v>1558</v>
      </c>
      <c r="B30" t="s">
        <v>599</v>
      </c>
      <c r="C30" t="s">
        <v>127</v>
      </c>
      <c r="D30" t="s">
        <v>599</v>
      </c>
      <c r="E30" t="s">
        <v>1572</v>
      </c>
      <c r="F30" t="s">
        <v>407</v>
      </c>
      <c r="G30">
        <v>19</v>
      </c>
      <c r="H30">
        <v>0</v>
      </c>
      <c r="I30">
        <v>37172.42</v>
      </c>
      <c r="J30">
        <v>25480.17</v>
      </c>
      <c r="K30">
        <v>31935.98</v>
      </c>
      <c r="L30">
        <v>21383.599999999999</v>
      </c>
      <c r="M30">
        <v>2.84</v>
      </c>
      <c r="N30">
        <v>3.59</v>
      </c>
      <c r="O30">
        <v>18</v>
      </c>
      <c r="P30">
        <v>27324</v>
      </c>
      <c r="Q30">
        <v>8861.5</v>
      </c>
      <c r="R30">
        <v>2.17</v>
      </c>
      <c r="S30">
        <v>2.2200000000000002</v>
      </c>
      <c r="T30">
        <v>1.6</v>
      </c>
      <c r="U30">
        <v>1</v>
      </c>
      <c r="V30">
        <v>1.1427</v>
      </c>
      <c r="W30">
        <v>1.1227</v>
      </c>
      <c r="X30">
        <v>1.1427</v>
      </c>
      <c r="Y30">
        <v>1.1227</v>
      </c>
      <c r="Z30" t="s">
        <v>126</v>
      </c>
      <c r="AA30" t="s">
        <v>407</v>
      </c>
      <c r="AB30">
        <v>1.5733999999999999</v>
      </c>
      <c r="AC30" t="s">
        <v>2272</v>
      </c>
      <c r="AD30">
        <v>1</v>
      </c>
      <c r="AE30">
        <v>1.1568000000000001</v>
      </c>
      <c r="AF30">
        <v>1.1227</v>
      </c>
      <c r="AG30">
        <v>1.1568000000000001</v>
      </c>
      <c r="AH30" t="s">
        <v>407</v>
      </c>
      <c r="AI30" t="s">
        <v>407</v>
      </c>
      <c r="AJ30">
        <v>1.8126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1</v>
      </c>
      <c r="AQ30">
        <v>0</v>
      </c>
      <c r="AR30" t="b">
        <v>0</v>
      </c>
      <c r="AS30" s="190" t="s">
        <v>1558</v>
      </c>
    </row>
    <row r="31" spans="1:45" x14ac:dyDescent="0.2">
      <c r="A31" t="s">
        <v>1558</v>
      </c>
      <c r="B31" t="s">
        <v>601</v>
      </c>
      <c r="C31" t="s">
        <v>123</v>
      </c>
      <c r="D31" t="s">
        <v>601</v>
      </c>
      <c r="E31" t="s">
        <v>1573</v>
      </c>
      <c r="F31" t="s">
        <v>79</v>
      </c>
      <c r="G31">
        <v>5</v>
      </c>
      <c r="H31">
        <v>0</v>
      </c>
      <c r="I31">
        <v>85564.11</v>
      </c>
      <c r="J31">
        <v>26103.16</v>
      </c>
      <c r="K31">
        <v>74865.59</v>
      </c>
      <c r="L31">
        <v>22066.09</v>
      </c>
      <c r="M31">
        <v>11.4</v>
      </c>
      <c r="N31">
        <v>7.34</v>
      </c>
      <c r="O31">
        <v>5</v>
      </c>
      <c r="P31">
        <v>74865.59</v>
      </c>
      <c r="Q31">
        <v>22066.09</v>
      </c>
      <c r="R31">
        <v>7.1</v>
      </c>
      <c r="S31">
        <v>7.34</v>
      </c>
      <c r="T31">
        <v>4.8</v>
      </c>
      <c r="U31">
        <v>0</v>
      </c>
      <c r="V31">
        <v>3.1309</v>
      </c>
      <c r="W31">
        <v>3.6204999999999998</v>
      </c>
      <c r="X31">
        <v>3.6850999999999998</v>
      </c>
      <c r="Y31">
        <v>3.6204999999999998</v>
      </c>
      <c r="Z31" t="s">
        <v>122</v>
      </c>
      <c r="AA31" t="s">
        <v>79</v>
      </c>
      <c r="AB31">
        <v>3.6850999999999998</v>
      </c>
      <c r="AC31" t="s">
        <v>2270</v>
      </c>
      <c r="AD31">
        <v>1.598881</v>
      </c>
      <c r="AE31">
        <v>3.7305999999999999</v>
      </c>
      <c r="AF31">
        <v>3.6204999999999998</v>
      </c>
      <c r="AG31">
        <v>3.7305999999999999</v>
      </c>
      <c r="AH31" t="s">
        <v>79</v>
      </c>
      <c r="AI31" t="s">
        <v>79</v>
      </c>
      <c r="AJ31">
        <v>5.8455000000000004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 t="b">
        <v>0</v>
      </c>
      <c r="AS31" s="190" t="s">
        <v>1558</v>
      </c>
    </row>
    <row r="32" spans="1:45" x14ac:dyDescent="0.2">
      <c r="A32" t="s">
        <v>1558</v>
      </c>
      <c r="B32" t="s">
        <v>603</v>
      </c>
      <c r="C32" t="s">
        <v>125</v>
      </c>
      <c r="D32" t="s">
        <v>603</v>
      </c>
      <c r="E32" t="s">
        <v>1574</v>
      </c>
      <c r="F32" t="s">
        <v>79</v>
      </c>
      <c r="G32">
        <v>4</v>
      </c>
      <c r="H32">
        <v>0</v>
      </c>
      <c r="I32">
        <v>43680.71</v>
      </c>
      <c r="J32">
        <v>25262.86</v>
      </c>
      <c r="K32">
        <v>37699.800000000003</v>
      </c>
      <c r="L32">
        <v>20627.29</v>
      </c>
      <c r="M32">
        <v>3</v>
      </c>
      <c r="N32">
        <v>2.92</v>
      </c>
      <c r="O32">
        <v>4</v>
      </c>
      <c r="P32">
        <v>37699.800000000003</v>
      </c>
      <c r="Q32">
        <v>20627.29</v>
      </c>
      <c r="R32">
        <v>3.2</v>
      </c>
      <c r="S32">
        <v>2.92</v>
      </c>
      <c r="T32">
        <v>2.1</v>
      </c>
      <c r="U32">
        <v>0</v>
      </c>
      <c r="V32">
        <v>1.5766</v>
      </c>
      <c r="W32">
        <v>2.2644000000000002</v>
      </c>
      <c r="X32">
        <v>2.3048000000000002</v>
      </c>
      <c r="Y32">
        <v>2.2644000000000002</v>
      </c>
      <c r="Z32" t="s">
        <v>124</v>
      </c>
      <c r="AA32" t="s">
        <v>79</v>
      </c>
      <c r="AB32">
        <v>2.3048000000000002</v>
      </c>
      <c r="AC32" t="s">
        <v>2271</v>
      </c>
      <c r="AD32">
        <v>1.3415600000000001</v>
      </c>
      <c r="AE32">
        <v>2.3332000000000002</v>
      </c>
      <c r="AF32">
        <v>2.2644000000000002</v>
      </c>
      <c r="AG32">
        <v>2.3332000000000002</v>
      </c>
      <c r="AH32" t="s">
        <v>79</v>
      </c>
      <c r="AI32" t="s">
        <v>79</v>
      </c>
      <c r="AJ32">
        <v>3.6558999999999999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 t="b">
        <v>0</v>
      </c>
      <c r="AS32" s="190" t="s">
        <v>1558</v>
      </c>
    </row>
    <row r="33" spans="1:45" x14ac:dyDescent="0.2">
      <c r="A33" t="s">
        <v>1558</v>
      </c>
      <c r="B33" t="s">
        <v>605</v>
      </c>
      <c r="C33" t="s">
        <v>127</v>
      </c>
      <c r="D33" t="s">
        <v>605</v>
      </c>
      <c r="E33" t="s">
        <v>1575</v>
      </c>
      <c r="F33" t="s">
        <v>407</v>
      </c>
      <c r="G33">
        <v>13</v>
      </c>
      <c r="H33">
        <v>0</v>
      </c>
      <c r="I33">
        <v>38456.49</v>
      </c>
      <c r="J33">
        <v>26836.36</v>
      </c>
      <c r="K33">
        <v>34230.25</v>
      </c>
      <c r="L33">
        <v>24546.880000000001</v>
      </c>
      <c r="M33">
        <v>1.62</v>
      </c>
      <c r="N33">
        <v>1.1499999999999999</v>
      </c>
      <c r="O33">
        <v>12</v>
      </c>
      <c r="P33">
        <v>27679.91</v>
      </c>
      <c r="Q33">
        <v>9745.36</v>
      </c>
      <c r="R33">
        <v>1.67</v>
      </c>
      <c r="S33">
        <v>1.18</v>
      </c>
      <c r="T33">
        <v>1.38</v>
      </c>
      <c r="U33">
        <v>1</v>
      </c>
      <c r="V33">
        <v>1.1576</v>
      </c>
      <c r="W33">
        <v>1.1373</v>
      </c>
      <c r="X33">
        <v>1.1576</v>
      </c>
      <c r="Y33">
        <v>1.1373</v>
      </c>
      <c r="Z33" t="s">
        <v>126</v>
      </c>
      <c r="AA33" t="s">
        <v>407</v>
      </c>
      <c r="AB33">
        <v>1.718</v>
      </c>
      <c r="AC33" t="s">
        <v>2272</v>
      </c>
      <c r="AD33">
        <v>1</v>
      </c>
      <c r="AE33">
        <v>1.1718999999999999</v>
      </c>
      <c r="AF33">
        <v>1.1373</v>
      </c>
      <c r="AG33">
        <v>1.1718999999999999</v>
      </c>
      <c r="AH33" t="s">
        <v>407</v>
      </c>
      <c r="AI33" t="s">
        <v>407</v>
      </c>
      <c r="AJ33">
        <v>1.8363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</v>
      </c>
      <c r="AQ33">
        <v>0</v>
      </c>
      <c r="AR33" t="b">
        <v>0</v>
      </c>
      <c r="AS33" s="190" t="s">
        <v>1558</v>
      </c>
    </row>
    <row r="34" spans="1:45" x14ac:dyDescent="0.2">
      <c r="A34" t="s">
        <v>1558</v>
      </c>
      <c r="B34" t="s">
        <v>607</v>
      </c>
      <c r="C34" t="s">
        <v>123</v>
      </c>
      <c r="D34" t="s">
        <v>607</v>
      </c>
      <c r="E34" t="s">
        <v>1576</v>
      </c>
      <c r="F34" t="s">
        <v>407</v>
      </c>
      <c r="G34">
        <v>16</v>
      </c>
      <c r="H34">
        <v>0</v>
      </c>
      <c r="I34">
        <v>51237.2</v>
      </c>
      <c r="J34">
        <v>22601.95</v>
      </c>
      <c r="K34">
        <v>48097</v>
      </c>
      <c r="L34">
        <v>20464.689999999999</v>
      </c>
      <c r="M34">
        <v>7.75</v>
      </c>
      <c r="N34">
        <v>5.08</v>
      </c>
      <c r="O34">
        <v>16</v>
      </c>
      <c r="P34">
        <v>48097</v>
      </c>
      <c r="Q34">
        <v>20464.689999999999</v>
      </c>
      <c r="R34">
        <v>7.75</v>
      </c>
      <c r="S34">
        <v>5.08</v>
      </c>
      <c r="T34">
        <v>5.83</v>
      </c>
      <c r="U34">
        <v>1</v>
      </c>
      <c r="V34">
        <v>2.0114000000000001</v>
      </c>
      <c r="W34">
        <v>1.9761</v>
      </c>
      <c r="X34">
        <v>2.0114000000000001</v>
      </c>
      <c r="Y34">
        <v>1.9761</v>
      </c>
      <c r="Z34" t="s">
        <v>122</v>
      </c>
      <c r="AA34" t="s">
        <v>407</v>
      </c>
      <c r="AB34">
        <v>3.0888</v>
      </c>
      <c r="AC34" t="s">
        <v>2270</v>
      </c>
      <c r="AD34">
        <v>1.98509</v>
      </c>
      <c r="AE34">
        <v>2.0362</v>
      </c>
      <c r="AF34">
        <v>1.9761</v>
      </c>
      <c r="AG34">
        <v>2.0362</v>
      </c>
      <c r="AH34" t="s">
        <v>407</v>
      </c>
      <c r="AI34" t="s">
        <v>407</v>
      </c>
      <c r="AJ34">
        <v>3.1905000000000001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 t="b">
        <v>0</v>
      </c>
      <c r="AS34" s="190" t="s">
        <v>1558</v>
      </c>
    </row>
    <row r="35" spans="1:45" x14ac:dyDescent="0.2">
      <c r="A35" t="s">
        <v>1558</v>
      </c>
      <c r="B35" t="s">
        <v>609</v>
      </c>
      <c r="C35" t="s">
        <v>125</v>
      </c>
      <c r="D35" t="s">
        <v>609</v>
      </c>
      <c r="E35" t="s">
        <v>1577</v>
      </c>
      <c r="F35" t="s">
        <v>407</v>
      </c>
      <c r="G35">
        <v>35</v>
      </c>
      <c r="H35">
        <v>0</v>
      </c>
      <c r="I35">
        <v>41725.120000000003</v>
      </c>
      <c r="J35">
        <v>24167.87</v>
      </c>
      <c r="K35">
        <v>37514.839999999997</v>
      </c>
      <c r="L35">
        <v>20426.57</v>
      </c>
      <c r="M35">
        <v>4.74</v>
      </c>
      <c r="N35">
        <v>3.88</v>
      </c>
      <c r="O35">
        <v>34</v>
      </c>
      <c r="P35">
        <v>35871.199999999997</v>
      </c>
      <c r="Q35">
        <v>18301.97</v>
      </c>
      <c r="R35">
        <v>4.47</v>
      </c>
      <c r="S35">
        <v>3.59</v>
      </c>
      <c r="T35">
        <v>3.19</v>
      </c>
      <c r="U35">
        <v>1</v>
      </c>
      <c r="V35">
        <v>1.5001</v>
      </c>
      <c r="W35">
        <v>1.4738</v>
      </c>
      <c r="X35">
        <v>1.5001</v>
      </c>
      <c r="Y35">
        <v>1.4738</v>
      </c>
      <c r="Z35" t="s">
        <v>124</v>
      </c>
      <c r="AA35" t="s">
        <v>407</v>
      </c>
      <c r="AB35">
        <v>1.556</v>
      </c>
      <c r="AC35" t="s">
        <v>2271</v>
      </c>
      <c r="AD35">
        <v>1.4666790000000001</v>
      </c>
      <c r="AE35">
        <v>1.5185999999999999</v>
      </c>
      <c r="AF35">
        <v>1.4738</v>
      </c>
      <c r="AG35">
        <v>1.5185999999999999</v>
      </c>
      <c r="AH35" t="s">
        <v>407</v>
      </c>
      <c r="AI35" t="s">
        <v>407</v>
      </c>
      <c r="AJ35">
        <v>2.3795000000000002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</v>
      </c>
      <c r="AQ35">
        <v>0</v>
      </c>
      <c r="AR35" t="b">
        <v>0</v>
      </c>
      <c r="AS35" s="190" t="s">
        <v>1558</v>
      </c>
    </row>
    <row r="36" spans="1:45" x14ac:dyDescent="0.2">
      <c r="A36" t="s">
        <v>1558</v>
      </c>
      <c r="B36" t="s">
        <v>612</v>
      </c>
      <c r="C36" t="s">
        <v>127</v>
      </c>
      <c r="D36" t="s">
        <v>612</v>
      </c>
      <c r="E36" t="s">
        <v>1578</v>
      </c>
      <c r="F36" t="s">
        <v>407</v>
      </c>
      <c r="G36">
        <v>123</v>
      </c>
      <c r="H36">
        <v>0</v>
      </c>
      <c r="I36">
        <v>22426.19</v>
      </c>
      <c r="J36">
        <v>11903.81</v>
      </c>
      <c r="K36">
        <v>21432.53</v>
      </c>
      <c r="L36">
        <v>10433.530000000001</v>
      </c>
      <c r="M36">
        <v>1.65</v>
      </c>
      <c r="N36">
        <v>1.25</v>
      </c>
      <c r="O36">
        <v>120</v>
      </c>
      <c r="P36">
        <v>20331.64</v>
      </c>
      <c r="Q36">
        <v>7715.55</v>
      </c>
      <c r="R36">
        <v>1.58</v>
      </c>
      <c r="S36">
        <v>1.1200000000000001</v>
      </c>
      <c r="T36">
        <v>1.34</v>
      </c>
      <c r="U36">
        <v>1</v>
      </c>
      <c r="V36">
        <v>0.85029999999999994</v>
      </c>
      <c r="W36">
        <v>0.83540000000000003</v>
      </c>
      <c r="X36">
        <v>0.85029999999999994</v>
      </c>
      <c r="Y36">
        <v>0.83540000000000003</v>
      </c>
      <c r="Z36" t="s">
        <v>126</v>
      </c>
      <c r="AA36" t="s">
        <v>407</v>
      </c>
      <c r="AB36">
        <v>1.0609</v>
      </c>
      <c r="AC36" t="s">
        <v>2272</v>
      </c>
      <c r="AD36">
        <v>1</v>
      </c>
      <c r="AE36">
        <v>0.86080000000000001</v>
      </c>
      <c r="AF36">
        <v>0.83540000000000003</v>
      </c>
      <c r="AG36">
        <v>0.86080000000000001</v>
      </c>
      <c r="AH36" t="s">
        <v>407</v>
      </c>
      <c r="AI36" t="s">
        <v>407</v>
      </c>
      <c r="AJ36">
        <v>1.3488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3</v>
      </c>
      <c r="AQ36">
        <v>0</v>
      </c>
      <c r="AR36" t="b">
        <v>0</v>
      </c>
      <c r="AS36" s="190" t="s">
        <v>1558</v>
      </c>
    </row>
    <row r="37" spans="1:45" x14ac:dyDescent="0.2">
      <c r="A37" t="s">
        <v>1558</v>
      </c>
      <c r="B37" t="s">
        <v>614</v>
      </c>
      <c r="C37" t="s">
        <v>123</v>
      </c>
      <c r="D37" t="s">
        <v>614</v>
      </c>
      <c r="E37" t="s">
        <v>1579</v>
      </c>
      <c r="F37" t="s">
        <v>407</v>
      </c>
      <c r="G37">
        <v>26</v>
      </c>
      <c r="H37">
        <v>0</v>
      </c>
      <c r="I37">
        <v>53046.45</v>
      </c>
      <c r="J37">
        <v>28849.03</v>
      </c>
      <c r="K37">
        <v>48229.48</v>
      </c>
      <c r="L37">
        <v>25921.93</v>
      </c>
      <c r="M37">
        <v>9.81</v>
      </c>
      <c r="N37">
        <v>7.82</v>
      </c>
      <c r="O37">
        <v>26</v>
      </c>
      <c r="P37">
        <v>48229.48</v>
      </c>
      <c r="Q37">
        <v>25921.93</v>
      </c>
      <c r="R37">
        <v>9.81</v>
      </c>
      <c r="S37">
        <v>7.82</v>
      </c>
      <c r="T37">
        <v>6.99</v>
      </c>
      <c r="U37">
        <v>1</v>
      </c>
      <c r="V37">
        <v>2.0169999999999999</v>
      </c>
      <c r="W37">
        <v>1.9816</v>
      </c>
      <c r="X37">
        <v>2.0169999999999999</v>
      </c>
      <c r="Y37">
        <v>1.9816</v>
      </c>
      <c r="Z37" t="s">
        <v>122</v>
      </c>
      <c r="AA37" t="s">
        <v>407</v>
      </c>
      <c r="AB37">
        <v>3.8043999999999998</v>
      </c>
      <c r="AC37" t="s">
        <v>2270</v>
      </c>
      <c r="AD37">
        <v>1.781587</v>
      </c>
      <c r="AE37">
        <v>2.0417999999999998</v>
      </c>
      <c r="AF37">
        <v>1.9816</v>
      </c>
      <c r="AG37">
        <v>2.0417999999999998</v>
      </c>
      <c r="AH37" t="s">
        <v>407</v>
      </c>
      <c r="AI37" t="s">
        <v>407</v>
      </c>
      <c r="AJ37">
        <v>3.1993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 t="b">
        <v>0</v>
      </c>
      <c r="AS37" s="190" t="s">
        <v>1558</v>
      </c>
    </row>
    <row r="38" spans="1:45" x14ac:dyDescent="0.2">
      <c r="A38" t="s">
        <v>1558</v>
      </c>
      <c r="B38" t="s">
        <v>616</v>
      </c>
      <c r="C38" t="s">
        <v>125</v>
      </c>
      <c r="D38" t="s">
        <v>616</v>
      </c>
      <c r="E38" t="s">
        <v>1580</v>
      </c>
      <c r="F38" t="s">
        <v>407</v>
      </c>
      <c r="G38">
        <v>63</v>
      </c>
      <c r="H38">
        <v>0</v>
      </c>
      <c r="I38">
        <v>45779.25</v>
      </c>
      <c r="J38">
        <v>46409.71</v>
      </c>
      <c r="K38">
        <v>41286.39</v>
      </c>
      <c r="L38">
        <v>40368.11</v>
      </c>
      <c r="M38">
        <v>7.75</v>
      </c>
      <c r="N38">
        <v>10.91</v>
      </c>
      <c r="O38">
        <v>62</v>
      </c>
      <c r="P38">
        <v>37375.74</v>
      </c>
      <c r="Q38">
        <v>26313.439999999999</v>
      </c>
      <c r="R38">
        <v>6.5</v>
      </c>
      <c r="S38">
        <v>4.82</v>
      </c>
      <c r="T38">
        <v>4.97</v>
      </c>
      <c r="U38">
        <v>1</v>
      </c>
      <c r="V38">
        <v>1.5630999999999999</v>
      </c>
      <c r="W38">
        <v>1.5357000000000001</v>
      </c>
      <c r="X38">
        <v>1.5630999999999999</v>
      </c>
      <c r="Y38">
        <v>1.5357000000000001</v>
      </c>
      <c r="Z38" t="s">
        <v>124</v>
      </c>
      <c r="AA38" t="s">
        <v>407</v>
      </c>
      <c r="AB38">
        <v>2.1354000000000002</v>
      </c>
      <c r="AC38" t="s">
        <v>2271</v>
      </c>
      <c r="AD38">
        <v>1.1097600000000001</v>
      </c>
      <c r="AE38">
        <v>1.5351999999999999</v>
      </c>
      <c r="AF38">
        <v>1.5357000000000001</v>
      </c>
      <c r="AG38">
        <v>1.5351999999999999</v>
      </c>
      <c r="AH38" t="s">
        <v>407</v>
      </c>
      <c r="AI38" t="s">
        <v>407</v>
      </c>
      <c r="AJ38">
        <v>2.4055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1</v>
      </c>
      <c r="AQ38">
        <v>0</v>
      </c>
      <c r="AR38" t="b">
        <v>0</v>
      </c>
      <c r="AS38" s="190" t="s">
        <v>1558</v>
      </c>
    </row>
    <row r="39" spans="1:45" x14ac:dyDescent="0.2">
      <c r="A39" t="s">
        <v>1558</v>
      </c>
      <c r="B39" t="s">
        <v>618</v>
      </c>
      <c r="C39" t="s">
        <v>127</v>
      </c>
      <c r="D39" t="s">
        <v>618</v>
      </c>
      <c r="E39" t="s">
        <v>1581</v>
      </c>
      <c r="F39" t="s">
        <v>407</v>
      </c>
      <c r="G39">
        <v>23</v>
      </c>
      <c r="H39">
        <v>0</v>
      </c>
      <c r="I39">
        <v>40973.31</v>
      </c>
      <c r="J39">
        <v>24495.14</v>
      </c>
      <c r="K39">
        <v>35539.68</v>
      </c>
      <c r="L39">
        <v>20353.52</v>
      </c>
      <c r="M39">
        <v>3.61</v>
      </c>
      <c r="N39">
        <v>2.12</v>
      </c>
      <c r="O39">
        <v>21</v>
      </c>
      <c r="P39">
        <v>30838.39</v>
      </c>
      <c r="Q39">
        <v>13929.68</v>
      </c>
      <c r="R39">
        <v>3.29</v>
      </c>
      <c r="S39">
        <v>1.69</v>
      </c>
      <c r="T39">
        <v>2.83</v>
      </c>
      <c r="U39">
        <v>1</v>
      </c>
      <c r="V39">
        <v>1.2897000000000001</v>
      </c>
      <c r="W39">
        <v>1.2670999999999999</v>
      </c>
      <c r="X39">
        <v>1.2897000000000001</v>
      </c>
      <c r="Y39">
        <v>1.2670999999999999</v>
      </c>
      <c r="Z39" t="s">
        <v>126</v>
      </c>
      <c r="AA39" t="s">
        <v>407</v>
      </c>
      <c r="AB39">
        <v>1.9241999999999999</v>
      </c>
      <c r="AC39" t="s">
        <v>2272</v>
      </c>
      <c r="AD39">
        <v>1</v>
      </c>
      <c r="AE39">
        <v>1.3056000000000001</v>
      </c>
      <c r="AF39">
        <v>1.2670999999999999</v>
      </c>
      <c r="AG39">
        <v>1.3056000000000001</v>
      </c>
      <c r="AH39" t="s">
        <v>407</v>
      </c>
      <c r="AI39" t="s">
        <v>407</v>
      </c>
      <c r="AJ39">
        <v>2.0457000000000001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2</v>
      </c>
      <c r="AQ39">
        <v>0</v>
      </c>
      <c r="AR39" t="b">
        <v>0</v>
      </c>
      <c r="AS39" s="190" t="s">
        <v>1558</v>
      </c>
    </row>
    <row r="40" spans="1:45" x14ac:dyDescent="0.2">
      <c r="A40" t="s">
        <v>1558</v>
      </c>
      <c r="B40" t="s">
        <v>444</v>
      </c>
      <c r="C40" t="s">
        <v>118</v>
      </c>
      <c r="D40" t="s">
        <v>444</v>
      </c>
      <c r="E40" t="s">
        <v>1582</v>
      </c>
      <c r="F40" t="s">
        <v>79</v>
      </c>
      <c r="G40">
        <v>4</v>
      </c>
      <c r="H40">
        <v>1</v>
      </c>
      <c r="I40">
        <v>31671.32</v>
      </c>
      <c r="J40">
        <v>21637.48</v>
      </c>
      <c r="K40">
        <v>27490.85</v>
      </c>
      <c r="L40">
        <v>19081.48</v>
      </c>
      <c r="M40">
        <v>5.25</v>
      </c>
      <c r="N40">
        <v>5.07</v>
      </c>
      <c r="O40">
        <v>4</v>
      </c>
      <c r="P40">
        <v>27490.85</v>
      </c>
      <c r="Q40">
        <v>19081.48</v>
      </c>
      <c r="R40">
        <v>5.4</v>
      </c>
      <c r="S40">
        <v>5.07</v>
      </c>
      <c r="T40">
        <v>4.0999999999999996</v>
      </c>
      <c r="U40">
        <v>0</v>
      </c>
      <c r="V40">
        <v>1.1496999999999999</v>
      </c>
      <c r="W40">
        <v>1.4653</v>
      </c>
      <c r="X40">
        <v>1.4915</v>
      </c>
      <c r="Y40">
        <v>1.4653</v>
      </c>
      <c r="Z40" t="s">
        <v>117</v>
      </c>
      <c r="AA40" t="s">
        <v>79</v>
      </c>
      <c r="AB40">
        <v>1.4915</v>
      </c>
      <c r="AC40" t="s">
        <v>2273</v>
      </c>
      <c r="AD40">
        <v>1.7292749999999999</v>
      </c>
      <c r="AE40">
        <v>1.5098</v>
      </c>
      <c r="AF40">
        <v>1.4653</v>
      </c>
      <c r="AG40">
        <v>1.5098</v>
      </c>
      <c r="AH40" t="s">
        <v>79</v>
      </c>
      <c r="AI40" t="s">
        <v>79</v>
      </c>
      <c r="AJ40">
        <v>2.3656999999999999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 t="b">
        <v>0</v>
      </c>
      <c r="AS40" s="190" t="s">
        <v>1558</v>
      </c>
    </row>
    <row r="41" spans="1:45" x14ac:dyDescent="0.2">
      <c r="A41" t="s">
        <v>1558</v>
      </c>
      <c r="B41" t="s">
        <v>446</v>
      </c>
      <c r="C41" t="s">
        <v>120</v>
      </c>
      <c r="D41" t="s">
        <v>446</v>
      </c>
      <c r="E41" t="s">
        <v>1583</v>
      </c>
      <c r="F41" t="s">
        <v>79</v>
      </c>
      <c r="G41">
        <v>2</v>
      </c>
      <c r="H41">
        <v>0</v>
      </c>
      <c r="I41">
        <v>6336.43</v>
      </c>
      <c r="J41">
        <v>4556.7299999999996</v>
      </c>
      <c r="K41">
        <v>6587.79</v>
      </c>
      <c r="L41">
        <v>4796.0200000000004</v>
      </c>
      <c r="M41">
        <v>2.5</v>
      </c>
      <c r="N41">
        <v>1.5</v>
      </c>
      <c r="O41">
        <v>2</v>
      </c>
      <c r="P41">
        <v>6587.79</v>
      </c>
      <c r="Q41">
        <v>4796.0200000000004</v>
      </c>
      <c r="R41">
        <v>3.4</v>
      </c>
      <c r="S41">
        <v>1.5</v>
      </c>
      <c r="T41">
        <v>2.8</v>
      </c>
      <c r="U41">
        <v>0</v>
      </c>
      <c r="V41">
        <v>0</v>
      </c>
      <c r="W41">
        <v>0.84740000000000004</v>
      </c>
      <c r="X41">
        <v>0.86250000000000004</v>
      </c>
      <c r="Y41">
        <v>0.84740000000000004</v>
      </c>
      <c r="Z41" t="s">
        <v>119</v>
      </c>
      <c r="AA41" t="s">
        <v>79</v>
      </c>
      <c r="AB41">
        <v>0.86250000000000004</v>
      </c>
      <c r="AC41" t="s">
        <v>2274</v>
      </c>
      <c r="AD41">
        <v>1</v>
      </c>
      <c r="AE41">
        <v>0.87319999999999998</v>
      </c>
      <c r="AF41">
        <v>0.84740000000000004</v>
      </c>
      <c r="AG41">
        <v>0.87319999999999998</v>
      </c>
      <c r="AH41" t="s">
        <v>79</v>
      </c>
      <c r="AI41" t="s">
        <v>79</v>
      </c>
      <c r="AJ41">
        <v>1.3682000000000001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 t="b">
        <v>0</v>
      </c>
      <c r="AS41" s="190" t="s">
        <v>1558</v>
      </c>
    </row>
    <row r="42" spans="1:45" x14ac:dyDescent="0.2">
      <c r="A42" t="s">
        <v>1558</v>
      </c>
      <c r="B42" t="s">
        <v>448</v>
      </c>
      <c r="C42" t="s">
        <v>118</v>
      </c>
      <c r="D42" t="s">
        <v>448</v>
      </c>
      <c r="E42" t="s">
        <v>1584</v>
      </c>
      <c r="F42" t="s">
        <v>407</v>
      </c>
      <c r="G42">
        <v>74</v>
      </c>
      <c r="H42">
        <v>2</v>
      </c>
      <c r="I42">
        <v>24402.97</v>
      </c>
      <c r="J42">
        <v>16812.509999999998</v>
      </c>
      <c r="K42">
        <v>22333.1</v>
      </c>
      <c r="L42">
        <v>15261.43</v>
      </c>
      <c r="M42">
        <v>5.01</v>
      </c>
      <c r="N42">
        <v>3.76</v>
      </c>
      <c r="O42">
        <v>71</v>
      </c>
      <c r="P42">
        <v>20249.55</v>
      </c>
      <c r="Q42">
        <v>11635.38</v>
      </c>
      <c r="R42">
        <v>4.58</v>
      </c>
      <c r="S42">
        <v>3.07</v>
      </c>
      <c r="T42">
        <v>3.63</v>
      </c>
      <c r="U42">
        <v>1</v>
      </c>
      <c r="V42">
        <v>0.8468</v>
      </c>
      <c r="W42">
        <v>0.83199999999999996</v>
      </c>
      <c r="X42">
        <v>0.8468</v>
      </c>
      <c r="Y42">
        <v>0.83199999999999996</v>
      </c>
      <c r="Z42" t="s">
        <v>117</v>
      </c>
      <c r="AA42" t="s">
        <v>407</v>
      </c>
      <c r="AB42">
        <v>1.357</v>
      </c>
      <c r="AC42" t="s">
        <v>2268</v>
      </c>
      <c r="AD42">
        <v>1.3046819999999999</v>
      </c>
      <c r="AE42">
        <v>0.85729999999999995</v>
      </c>
      <c r="AF42">
        <v>0.83199999999999996</v>
      </c>
      <c r="AG42">
        <v>0.85729999999999995</v>
      </c>
      <c r="AH42" t="s">
        <v>407</v>
      </c>
      <c r="AI42" t="s">
        <v>407</v>
      </c>
      <c r="AJ42">
        <v>1.3432999999999999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3</v>
      </c>
      <c r="AQ42">
        <v>0</v>
      </c>
      <c r="AR42" t="b">
        <v>0</v>
      </c>
      <c r="AS42" s="190" t="s">
        <v>1558</v>
      </c>
    </row>
    <row r="43" spans="1:45" x14ac:dyDescent="0.2">
      <c r="A43" t="s">
        <v>1558</v>
      </c>
      <c r="B43" t="s">
        <v>450</v>
      </c>
      <c r="C43" t="s">
        <v>120</v>
      </c>
      <c r="D43" t="s">
        <v>450</v>
      </c>
      <c r="E43" t="s">
        <v>1585</v>
      </c>
      <c r="F43" t="s">
        <v>407</v>
      </c>
      <c r="G43">
        <v>59</v>
      </c>
      <c r="H43">
        <v>4</v>
      </c>
      <c r="I43">
        <v>19613.669999999998</v>
      </c>
      <c r="J43">
        <v>16149.67</v>
      </c>
      <c r="K43">
        <v>17984.23</v>
      </c>
      <c r="L43">
        <v>14026.61</v>
      </c>
      <c r="M43">
        <v>4.68</v>
      </c>
      <c r="N43">
        <v>4.13</v>
      </c>
      <c r="O43">
        <v>57</v>
      </c>
      <c r="P43">
        <v>16434.580000000002</v>
      </c>
      <c r="Q43">
        <v>11524.22</v>
      </c>
      <c r="R43">
        <v>4.53</v>
      </c>
      <c r="S43">
        <v>4.0999999999999996</v>
      </c>
      <c r="T43">
        <v>3.28</v>
      </c>
      <c r="U43">
        <v>1</v>
      </c>
      <c r="V43">
        <v>0.68730000000000002</v>
      </c>
      <c r="W43">
        <v>0.67520000000000002</v>
      </c>
      <c r="X43">
        <v>0.68730000000000002</v>
      </c>
      <c r="Y43">
        <v>0.67520000000000002</v>
      </c>
      <c r="Z43" t="s">
        <v>119</v>
      </c>
      <c r="AA43" t="s">
        <v>407</v>
      </c>
      <c r="AB43">
        <v>1.0401</v>
      </c>
      <c r="AC43" t="s">
        <v>2269</v>
      </c>
      <c r="AD43">
        <v>1</v>
      </c>
      <c r="AE43">
        <v>0.69569999999999999</v>
      </c>
      <c r="AF43">
        <v>0.67520000000000002</v>
      </c>
      <c r="AG43">
        <v>0.69569999999999999</v>
      </c>
      <c r="AH43" t="s">
        <v>407</v>
      </c>
      <c r="AI43" t="s">
        <v>407</v>
      </c>
      <c r="AJ43">
        <v>1.0901000000000001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2</v>
      </c>
      <c r="AQ43">
        <v>0</v>
      </c>
      <c r="AR43" t="b">
        <v>0</v>
      </c>
      <c r="AS43" s="190" t="s">
        <v>1558</v>
      </c>
    </row>
    <row r="44" spans="1:45" x14ac:dyDescent="0.2">
      <c r="A44" t="s">
        <v>1558</v>
      </c>
      <c r="B44" t="s">
        <v>452</v>
      </c>
      <c r="C44" t="s">
        <v>118</v>
      </c>
      <c r="D44" t="s">
        <v>452</v>
      </c>
      <c r="E44" t="s">
        <v>1586</v>
      </c>
      <c r="F44" t="s">
        <v>407</v>
      </c>
      <c r="G44">
        <v>12</v>
      </c>
      <c r="H44">
        <v>1</v>
      </c>
      <c r="I44">
        <v>34584.69</v>
      </c>
      <c r="J44">
        <v>27664.61</v>
      </c>
      <c r="K44">
        <v>31217.4</v>
      </c>
      <c r="L44">
        <v>23996.12</v>
      </c>
      <c r="M44">
        <v>8.17</v>
      </c>
      <c r="N44">
        <v>4.76</v>
      </c>
      <c r="O44">
        <v>11</v>
      </c>
      <c r="P44">
        <v>24430.880000000001</v>
      </c>
      <c r="Q44">
        <v>8687.76</v>
      </c>
      <c r="R44">
        <v>7.45</v>
      </c>
      <c r="S44">
        <v>4.3099999999999996</v>
      </c>
      <c r="T44">
        <v>6.09</v>
      </c>
      <c r="U44">
        <v>1</v>
      </c>
      <c r="V44">
        <v>1.0217000000000001</v>
      </c>
      <c r="W44">
        <v>1.0038</v>
      </c>
      <c r="X44">
        <v>1.0217000000000001</v>
      </c>
      <c r="Y44">
        <v>1.0038</v>
      </c>
      <c r="Z44" t="s">
        <v>117</v>
      </c>
      <c r="AA44" t="s">
        <v>407</v>
      </c>
      <c r="AB44">
        <v>1.8512999999999999</v>
      </c>
      <c r="AC44" t="s">
        <v>2268</v>
      </c>
      <c r="AD44">
        <v>1.7276039999999999</v>
      </c>
      <c r="AE44">
        <v>1.0343</v>
      </c>
      <c r="AF44">
        <v>1.0038</v>
      </c>
      <c r="AG44">
        <v>1.0343</v>
      </c>
      <c r="AH44" t="s">
        <v>407</v>
      </c>
      <c r="AI44" t="s">
        <v>407</v>
      </c>
      <c r="AJ44">
        <v>1.6206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1</v>
      </c>
      <c r="AQ44">
        <v>0</v>
      </c>
      <c r="AR44" t="b">
        <v>0</v>
      </c>
      <c r="AS44" s="190" t="s">
        <v>1558</v>
      </c>
    </row>
    <row r="45" spans="1:45" x14ac:dyDescent="0.2">
      <c r="A45" t="s">
        <v>1558</v>
      </c>
      <c r="B45" t="s">
        <v>454</v>
      </c>
      <c r="C45" t="s">
        <v>120</v>
      </c>
      <c r="D45" t="s">
        <v>454</v>
      </c>
      <c r="E45" t="s">
        <v>1587</v>
      </c>
      <c r="F45" t="s">
        <v>407</v>
      </c>
      <c r="G45">
        <v>80</v>
      </c>
      <c r="H45">
        <v>1</v>
      </c>
      <c r="I45">
        <v>23901.26</v>
      </c>
      <c r="J45">
        <v>22634.83</v>
      </c>
      <c r="K45">
        <v>21367.59</v>
      </c>
      <c r="L45">
        <v>19771.72</v>
      </c>
      <c r="M45">
        <v>5.21</v>
      </c>
      <c r="N45">
        <v>8.49</v>
      </c>
      <c r="O45">
        <v>77</v>
      </c>
      <c r="P45">
        <v>18655.63</v>
      </c>
      <c r="Q45">
        <v>14323.61</v>
      </c>
      <c r="R45">
        <v>4.3099999999999996</v>
      </c>
      <c r="S45">
        <v>5.16</v>
      </c>
      <c r="T45">
        <v>2.98</v>
      </c>
      <c r="U45">
        <v>1</v>
      </c>
      <c r="V45">
        <v>0.7802</v>
      </c>
      <c r="W45">
        <v>0.76649999999999996</v>
      </c>
      <c r="X45">
        <v>0.7802</v>
      </c>
      <c r="Y45">
        <v>0.76649999999999996</v>
      </c>
      <c r="Z45" t="s">
        <v>119</v>
      </c>
      <c r="AA45" t="s">
        <v>407</v>
      </c>
      <c r="AB45">
        <v>1.0716000000000001</v>
      </c>
      <c r="AC45" t="s">
        <v>2269</v>
      </c>
      <c r="AD45">
        <v>1</v>
      </c>
      <c r="AE45">
        <v>0.78979999999999995</v>
      </c>
      <c r="AF45">
        <v>0.76649999999999996</v>
      </c>
      <c r="AG45">
        <v>0.78979999999999995</v>
      </c>
      <c r="AH45" t="s">
        <v>407</v>
      </c>
      <c r="AI45" t="s">
        <v>407</v>
      </c>
      <c r="AJ45">
        <v>1.2375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3</v>
      </c>
      <c r="AQ45">
        <v>0</v>
      </c>
      <c r="AR45" t="b">
        <v>0</v>
      </c>
      <c r="AS45" s="190" t="s">
        <v>1558</v>
      </c>
    </row>
    <row r="46" spans="1:45" x14ac:dyDescent="0.2">
      <c r="A46" t="s">
        <v>1558</v>
      </c>
      <c r="B46" t="s">
        <v>456</v>
      </c>
      <c r="C46" t="s">
        <v>123</v>
      </c>
      <c r="D46" t="s">
        <v>456</v>
      </c>
      <c r="E46" t="s">
        <v>1588</v>
      </c>
      <c r="F46" t="s">
        <v>79</v>
      </c>
      <c r="G46">
        <v>7</v>
      </c>
      <c r="H46">
        <v>0</v>
      </c>
      <c r="I46">
        <v>20507.759999999998</v>
      </c>
      <c r="J46">
        <v>11159.96</v>
      </c>
      <c r="K46">
        <v>21348.400000000001</v>
      </c>
      <c r="L46">
        <v>13218.17</v>
      </c>
      <c r="M46">
        <v>5.57</v>
      </c>
      <c r="N46">
        <v>2.5</v>
      </c>
      <c r="O46">
        <v>6</v>
      </c>
      <c r="P46">
        <v>16371.77</v>
      </c>
      <c r="Q46">
        <v>5520.15</v>
      </c>
      <c r="R46">
        <v>7.3</v>
      </c>
      <c r="S46">
        <v>1.86</v>
      </c>
      <c r="T46">
        <v>5.5</v>
      </c>
      <c r="U46">
        <v>0</v>
      </c>
      <c r="V46">
        <v>0.68469999999999998</v>
      </c>
      <c r="W46">
        <v>1.6896</v>
      </c>
      <c r="X46">
        <v>1.7198</v>
      </c>
      <c r="Y46">
        <v>1.6896</v>
      </c>
      <c r="Z46" t="s">
        <v>122</v>
      </c>
      <c r="AA46" t="s">
        <v>79</v>
      </c>
      <c r="AB46">
        <v>1.7198</v>
      </c>
      <c r="AC46" t="s">
        <v>2270</v>
      </c>
      <c r="AD46">
        <v>1.6970590000000001</v>
      </c>
      <c r="AE46">
        <v>1.7410000000000001</v>
      </c>
      <c r="AF46">
        <v>1.6896</v>
      </c>
      <c r="AG46">
        <v>1.7410000000000001</v>
      </c>
      <c r="AH46" t="s">
        <v>79</v>
      </c>
      <c r="AI46" t="s">
        <v>79</v>
      </c>
      <c r="AJ46">
        <v>2.7280000000000002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1</v>
      </c>
      <c r="AQ46">
        <v>0</v>
      </c>
      <c r="AR46" t="b">
        <v>0</v>
      </c>
      <c r="AS46" s="190" t="s">
        <v>1558</v>
      </c>
    </row>
    <row r="47" spans="1:45" x14ac:dyDescent="0.2">
      <c r="A47" t="s">
        <v>1558</v>
      </c>
      <c r="B47" t="s">
        <v>458</v>
      </c>
      <c r="C47" t="s">
        <v>125</v>
      </c>
      <c r="D47" t="s">
        <v>458</v>
      </c>
      <c r="E47" t="s">
        <v>1589</v>
      </c>
      <c r="F47" t="s">
        <v>407</v>
      </c>
      <c r="G47">
        <v>38</v>
      </c>
      <c r="H47">
        <v>1</v>
      </c>
      <c r="I47">
        <v>17871.52</v>
      </c>
      <c r="J47">
        <v>16809.689999999999</v>
      </c>
      <c r="K47">
        <v>16422.13</v>
      </c>
      <c r="L47">
        <v>14903.98</v>
      </c>
      <c r="M47">
        <v>3.82</v>
      </c>
      <c r="N47">
        <v>2.82</v>
      </c>
      <c r="O47">
        <v>37</v>
      </c>
      <c r="P47">
        <v>14437.18</v>
      </c>
      <c r="Q47">
        <v>8855</v>
      </c>
      <c r="R47">
        <v>3.49</v>
      </c>
      <c r="S47">
        <v>2.0099999999999998</v>
      </c>
      <c r="T47">
        <v>2.97</v>
      </c>
      <c r="U47">
        <v>1</v>
      </c>
      <c r="V47">
        <v>0.6038</v>
      </c>
      <c r="W47">
        <v>0.59319999999999995</v>
      </c>
      <c r="X47">
        <v>0.6038</v>
      </c>
      <c r="Y47">
        <v>0.59319999999999995</v>
      </c>
      <c r="Z47" t="s">
        <v>124</v>
      </c>
      <c r="AA47" t="s">
        <v>407</v>
      </c>
      <c r="AB47">
        <v>1.0134000000000001</v>
      </c>
      <c r="AC47" t="s">
        <v>2271</v>
      </c>
      <c r="AD47">
        <v>1.246494</v>
      </c>
      <c r="AE47">
        <v>0.61119999999999997</v>
      </c>
      <c r="AF47">
        <v>0.59319999999999995</v>
      </c>
      <c r="AG47">
        <v>0.61119999999999997</v>
      </c>
      <c r="AH47" t="s">
        <v>407</v>
      </c>
      <c r="AI47" t="s">
        <v>407</v>
      </c>
      <c r="AJ47">
        <v>0.9577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1</v>
      </c>
      <c r="AQ47">
        <v>0</v>
      </c>
      <c r="AR47" t="b">
        <v>0</v>
      </c>
      <c r="AS47" s="190" t="s">
        <v>1558</v>
      </c>
    </row>
    <row r="48" spans="1:45" x14ac:dyDescent="0.2">
      <c r="A48" t="s">
        <v>1558</v>
      </c>
      <c r="B48" t="s">
        <v>460</v>
      </c>
      <c r="C48" t="s">
        <v>127</v>
      </c>
      <c r="D48" t="s">
        <v>460</v>
      </c>
      <c r="E48" t="s">
        <v>1590</v>
      </c>
      <c r="F48" t="s">
        <v>407</v>
      </c>
      <c r="G48">
        <v>38</v>
      </c>
      <c r="H48">
        <v>0</v>
      </c>
      <c r="I48">
        <v>15047.55</v>
      </c>
      <c r="J48">
        <v>8051.61</v>
      </c>
      <c r="K48">
        <v>13300.87</v>
      </c>
      <c r="L48">
        <v>6940.31</v>
      </c>
      <c r="M48">
        <v>3.45</v>
      </c>
      <c r="N48">
        <v>1.8</v>
      </c>
      <c r="O48">
        <v>35</v>
      </c>
      <c r="P48">
        <v>11884.62</v>
      </c>
      <c r="Q48">
        <v>5157.53</v>
      </c>
      <c r="R48">
        <v>3.23</v>
      </c>
      <c r="S48">
        <v>1.69</v>
      </c>
      <c r="T48">
        <v>2.87</v>
      </c>
      <c r="U48">
        <v>1</v>
      </c>
      <c r="V48">
        <v>0.497</v>
      </c>
      <c r="W48">
        <v>0.48830000000000001</v>
      </c>
      <c r="X48">
        <v>0.497</v>
      </c>
      <c r="Y48">
        <v>0.48830000000000001</v>
      </c>
      <c r="Z48" t="s">
        <v>126</v>
      </c>
      <c r="AA48" t="s">
        <v>407</v>
      </c>
      <c r="AB48">
        <v>0.81299999999999994</v>
      </c>
      <c r="AC48" t="s">
        <v>2272</v>
      </c>
      <c r="AD48">
        <v>1</v>
      </c>
      <c r="AE48">
        <v>0.50309999999999999</v>
      </c>
      <c r="AF48">
        <v>0.48830000000000001</v>
      </c>
      <c r="AG48">
        <v>0.50309999999999999</v>
      </c>
      <c r="AH48" t="s">
        <v>407</v>
      </c>
      <c r="AI48" t="s">
        <v>407</v>
      </c>
      <c r="AJ48">
        <v>0.7883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3</v>
      </c>
      <c r="AQ48">
        <v>0</v>
      </c>
      <c r="AR48" t="b">
        <v>0</v>
      </c>
      <c r="AS48" s="190" t="s">
        <v>1558</v>
      </c>
    </row>
    <row r="49" spans="1:45" x14ac:dyDescent="0.2">
      <c r="A49" t="s">
        <v>1558</v>
      </c>
      <c r="B49" t="s">
        <v>462</v>
      </c>
      <c r="C49" t="s">
        <v>123</v>
      </c>
      <c r="D49" t="s">
        <v>462</v>
      </c>
      <c r="E49" t="s">
        <v>1591</v>
      </c>
      <c r="F49" t="s">
        <v>79</v>
      </c>
      <c r="G49">
        <v>6</v>
      </c>
      <c r="H49">
        <v>0</v>
      </c>
      <c r="I49">
        <v>79383.39</v>
      </c>
      <c r="J49">
        <v>34569.279999999999</v>
      </c>
      <c r="K49">
        <v>68459.77</v>
      </c>
      <c r="L49">
        <v>28936.5</v>
      </c>
      <c r="M49">
        <v>10.83</v>
      </c>
      <c r="N49">
        <v>6.91</v>
      </c>
      <c r="O49">
        <v>6</v>
      </c>
      <c r="P49">
        <v>68459.77</v>
      </c>
      <c r="Q49">
        <v>28936.5</v>
      </c>
      <c r="R49">
        <v>7.1</v>
      </c>
      <c r="S49">
        <v>6.91</v>
      </c>
      <c r="T49">
        <v>5.4</v>
      </c>
      <c r="U49">
        <v>0</v>
      </c>
      <c r="V49">
        <v>2.863</v>
      </c>
      <c r="W49">
        <v>2.6372</v>
      </c>
      <c r="X49">
        <v>2.6842999999999999</v>
      </c>
      <c r="Y49">
        <v>2.6372</v>
      </c>
      <c r="Z49" t="s">
        <v>122</v>
      </c>
      <c r="AA49" t="s">
        <v>79</v>
      </c>
      <c r="AB49">
        <v>2.6842999999999999</v>
      </c>
      <c r="AC49" t="s">
        <v>2270</v>
      </c>
      <c r="AD49">
        <v>1.4189130000000001</v>
      </c>
      <c r="AE49">
        <v>2.7174</v>
      </c>
      <c r="AF49">
        <v>2.6372</v>
      </c>
      <c r="AG49">
        <v>2.7174</v>
      </c>
      <c r="AH49" t="s">
        <v>79</v>
      </c>
      <c r="AI49" t="s">
        <v>79</v>
      </c>
      <c r="AJ49">
        <v>4.2579000000000002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 t="b">
        <v>0</v>
      </c>
      <c r="AS49" s="190" t="s">
        <v>1558</v>
      </c>
    </row>
    <row r="50" spans="1:45" x14ac:dyDescent="0.2">
      <c r="A50" t="s">
        <v>1558</v>
      </c>
      <c r="B50" t="s">
        <v>464</v>
      </c>
      <c r="C50" t="s">
        <v>125</v>
      </c>
      <c r="D50" t="s">
        <v>464</v>
      </c>
      <c r="E50" t="s">
        <v>1592</v>
      </c>
      <c r="F50" t="s">
        <v>407</v>
      </c>
      <c r="G50">
        <v>26</v>
      </c>
      <c r="H50">
        <v>0</v>
      </c>
      <c r="I50">
        <v>45761.33</v>
      </c>
      <c r="J50">
        <v>22459.9</v>
      </c>
      <c r="K50">
        <v>41204.269999999997</v>
      </c>
      <c r="L50">
        <v>18398.57</v>
      </c>
      <c r="M50">
        <v>7.08</v>
      </c>
      <c r="N50">
        <v>5.55</v>
      </c>
      <c r="O50">
        <v>25</v>
      </c>
      <c r="P50">
        <v>38968.33</v>
      </c>
      <c r="Q50">
        <v>14901.74</v>
      </c>
      <c r="R50">
        <v>6.2</v>
      </c>
      <c r="S50">
        <v>3.46</v>
      </c>
      <c r="T50">
        <v>5.28</v>
      </c>
      <c r="U50">
        <v>1</v>
      </c>
      <c r="V50">
        <v>1.6296999999999999</v>
      </c>
      <c r="W50">
        <v>1.6011</v>
      </c>
      <c r="X50">
        <v>1.6296999999999999</v>
      </c>
      <c r="Y50">
        <v>1.6011</v>
      </c>
      <c r="Z50" t="s">
        <v>124</v>
      </c>
      <c r="AA50" t="s">
        <v>407</v>
      </c>
      <c r="AB50">
        <v>1.8917999999999999</v>
      </c>
      <c r="AC50" t="s">
        <v>2271</v>
      </c>
      <c r="AD50">
        <v>1.2415020000000001</v>
      </c>
      <c r="AE50">
        <v>1.6497999999999999</v>
      </c>
      <c r="AF50">
        <v>1.6011</v>
      </c>
      <c r="AG50">
        <v>1.6497999999999999</v>
      </c>
      <c r="AH50" t="s">
        <v>407</v>
      </c>
      <c r="AI50" t="s">
        <v>407</v>
      </c>
      <c r="AJ50">
        <v>2.5851000000000002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1</v>
      </c>
      <c r="AQ50">
        <v>0</v>
      </c>
      <c r="AR50" t="b">
        <v>0</v>
      </c>
      <c r="AS50" s="190" t="s">
        <v>1558</v>
      </c>
    </row>
    <row r="51" spans="1:45" x14ac:dyDescent="0.2">
      <c r="A51" t="s">
        <v>1558</v>
      </c>
      <c r="B51" t="s">
        <v>466</v>
      </c>
      <c r="C51" t="s">
        <v>127</v>
      </c>
      <c r="D51" t="s">
        <v>466</v>
      </c>
      <c r="E51" t="s">
        <v>1593</v>
      </c>
      <c r="F51" t="s">
        <v>79</v>
      </c>
      <c r="G51">
        <v>8</v>
      </c>
      <c r="H51">
        <v>0</v>
      </c>
      <c r="I51">
        <v>37488.639999999999</v>
      </c>
      <c r="J51">
        <v>13838.68</v>
      </c>
      <c r="K51">
        <v>36364.36</v>
      </c>
      <c r="L51">
        <v>11512.95</v>
      </c>
      <c r="M51">
        <v>4.5</v>
      </c>
      <c r="N51">
        <v>1.5</v>
      </c>
      <c r="O51">
        <v>8</v>
      </c>
      <c r="P51">
        <v>36364.36</v>
      </c>
      <c r="Q51">
        <v>11512.95</v>
      </c>
      <c r="R51">
        <v>3.2</v>
      </c>
      <c r="S51">
        <v>1.5</v>
      </c>
      <c r="T51">
        <v>2.9</v>
      </c>
      <c r="U51">
        <v>0</v>
      </c>
      <c r="V51">
        <v>1.5207999999999999</v>
      </c>
      <c r="W51">
        <v>1.4971000000000001</v>
      </c>
      <c r="X51">
        <v>1.5238</v>
      </c>
      <c r="Y51">
        <v>1.4971000000000001</v>
      </c>
      <c r="Z51" t="s">
        <v>126</v>
      </c>
      <c r="AA51" t="s">
        <v>79</v>
      </c>
      <c r="AB51">
        <v>1.5238</v>
      </c>
      <c r="AC51" t="s">
        <v>2272</v>
      </c>
      <c r="AD51">
        <v>1</v>
      </c>
      <c r="AE51">
        <v>1.5426</v>
      </c>
      <c r="AF51">
        <v>1.4971000000000001</v>
      </c>
      <c r="AG51">
        <v>1.5426</v>
      </c>
      <c r="AH51" t="s">
        <v>79</v>
      </c>
      <c r="AI51" t="s">
        <v>79</v>
      </c>
      <c r="AJ51">
        <v>2.4171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 t="b">
        <v>0</v>
      </c>
      <c r="AS51" s="190" t="s">
        <v>1558</v>
      </c>
    </row>
    <row r="52" spans="1:45" x14ac:dyDescent="0.2">
      <c r="A52" t="s">
        <v>1558</v>
      </c>
      <c r="B52" t="s">
        <v>468</v>
      </c>
      <c r="C52" t="s">
        <v>123</v>
      </c>
      <c r="D52" t="s">
        <v>468</v>
      </c>
      <c r="E52" t="s">
        <v>1594</v>
      </c>
      <c r="F52" t="s">
        <v>407</v>
      </c>
      <c r="G52">
        <v>262</v>
      </c>
      <c r="H52">
        <v>12</v>
      </c>
      <c r="I52">
        <v>38680.76</v>
      </c>
      <c r="J52">
        <v>33620.22</v>
      </c>
      <c r="K52">
        <v>35016.1</v>
      </c>
      <c r="L52">
        <v>29172.080000000002</v>
      </c>
      <c r="M52">
        <v>7.19</v>
      </c>
      <c r="N52">
        <v>7.04</v>
      </c>
      <c r="O52">
        <v>255</v>
      </c>
      <c r="P52">
        <v>31793.83</v>
      </c>
      <c r="Q52">
        <v>21208.42</v>
      </c>
      <c r="R52">
        <v>6.45</v>
      </c>
      <c r="S52">
        <v>5.2</v>
      </c>
      <c r="T52">
        <v>4.72</v>
      </c>
      <c r="U52">
        <v>1</v>
      </c>
      <c r="V52">
        <v>1.3295999999999999</v>
      </c>
      <c r="W52">
        <v>1.3063</v>
      </c>
      <c r="X52">
        <v>1.3295999999999999</v>
      </c>
      <c r="Y52">
        <v>1.3063</v>
      </c>
      <c r="Z52" t="s">
        <v>122</v>
      </c>
      <c r="AA52" t="s">
        <v>407</v>
      </c>
      <c r="AB52">
        <v>1.7325999999999999</v>
      </c>
      <c r="AC52" t="s">
        <v>2270</v>
      </c>
      <c r="AD52">
        <v>1.635608</v>
      </c>
      <c r="AE52">
        <v>1.3418000000000001</v>
      </c>
      <c r="AF52">
        <v>1.3063</v>
      </c>
      <c r="AG52">
        <v>1.3418000000000001</v>
      </c>
      <c r="AH52" t="s">
        <v>407</v>
      </c>
      <c r="AI52" t="s">
        <v>407</v>
      </c>
      <c r="AJ52">
        <v>2.1025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7</v>
      </c>
      <c r="AQ52">
        <v>0</v>
      </c>
      <c r="AR52" t="b">
        <v>0</v>
      </c>
      <c r="AS52" s="190" t="s">
        <v>1558</v>
      </c>
    </row>
    <row r="53" spans="1:45" x14ac:dyDescent="0.2">
      <c r="A53" t="s">
        <v>1558</v>
      </c>
      <c r="B53" t="s">
        <v>470</v>
      </c>
      <c r="C53" t="s">
        <v>125</v>
      </c>
      <c r="D53" t="s">
        <v>470</v>
      </c>
      <c r="E53" t="s">
        <v>2316</v>
      </c>
      <c r="F53" t="s">
        <v>407</v>
      </c>
      <c r="G53">
        <v>382</v>
      </c>
      <c r="H53">
        <v>15</v>
      </c>
      <c r="I53">
        <v>24825.17</v>
      </c>
      <c r="J53">
        <v>18135.509999999998</v>
      </c>
      <c r="K53">
        <v>22775.48</v>
      </c>
      <c r="L53">
        <v>15705.51</v>
      </c>
      <c r="M53">
        <v>5.31</v>
      </c>
      <c r="N53">
        <v>6.92</v>
      </c>
      <c r="O53">
        <v>375</v>
      </c>
      <c r="P53">
        <v>21426.7</v>
      </c>
      <c r="Q53">
        <v>11650.39</v>
      </c>
      <c r="R53">
        <v>4.6500000000000004</v>
      </c>
      <c r="S53">
        <v>4.18</v>
      </c>
      <c r="T53">
        <v>3.55</v>
      </c>
      <c r="U53">
        <v>1</v>
      </c>
      <c r="V53">
        <v>0.89610000000000001</v>
      </c>
      <c r="W53">
        <v>0.88039999999999996</v>
      </c>
      <c r="X53">
        <v>0.89610000000000001</v>
      </c>
      <c r="Y53">
        <v>0.88039999999999996</v>
      </c>
      <c r="Z53" t="s">
        <v>124</v>
      </c>
      <c r="AA53" t="s">
        <v>407</v>
      </c>
      <c r="AB53">
        <v>1.0592999999999999</v>
      </c>
      <c r="AC53" t="s">
        <v>2271</v>
      </c>
      <c r="AD53">
        <v>1.3986000000000001</v>
      </c>
      <c r="AE53">
        <v>0.90720000000000001</v>
      </c>
      <c r="AF53">
        <v>0.88039999999999996</v>
      </c>
      <c r="AG53">
        <v>0.90720000000000001</v>
      </c>
      <c r="AH53" t="s">
        <v>407</v>
      </c>
      <c r="AI53" t="s">
        <v>407</v>
      </c>
      <c r="AJ53">
        <v>1.4215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7</v>
      </c>
      <c r="AQ53">
        <v>0</v>
      </c>
      <c r="AR53" t="b">
        <v>0</v>
      </c>
      <c r="AS53" s="190" t="s">
        <v>1558</v>
      </c>
    </row>
    <row r="54" spans="1:45" x14ac:dyDescent="0.2">
      <c r="A54" t="s">
        <v>1558</v>
      </c>
      <c r="B54" t="s">
        <v>472</v>
      </c>
      <c r="C54" t="s">
        <v>127</v>
      </c>
      <c r="D54" t="s">
        <v>472</v>
      </c>
      <c r="E54" t="s">
        <v>1595</v>
      </c>
      <c r="F54" t="s">
        <v>407</v>
      </c>
      <c r="G54">
        <v>244</v>
      </c>
      <c r="H54">
        <v>11</v>
      </c>
      <c r="I54">
        <v>17187.41</v>
      </c>
      <c r="J54">
        <v>8391.48</v>
      </c>
      <c r="K54">
        <v>16139.85</v>
      </c>
      <c r="L54">
        <v>7438.8</v>
      </c>
      <c r="M54">
        <v>3.07</v>
      </c>
      <c r="N54">
        <v>2.41</v>
      </c>
      <c r="O54">
        <v>242</v>
      </c>
      <c r="P54">
        <v>15842.02</v>
      </c>
      <c r="Q54">
        <v>6690.95</v>
      </c>
      <c r="R54">
        <v>3.03</v>
      </c>
      <c r="S54">
        <v>2.39</v>
      </c>
      <c r="T54">
        <v>2.46</v>
      </c>
      <c r="U54">
        <v>1</v>
      </c>
      <c r="V54">
        <v>0.66249999999999998</v>
      </c>
      <c r="W54">
        <v>0.65090000000000003</v>
      </c>
      <c r="X54">
        <v>0.66249999999999998</v>
      </c>
      <c r="Y54">
        <v>0.65090000000000003</v>
      </c>
      <c r="Z54" t="s">
        <v>126</v>
      </c>
      <c r="AA54" t="s">
        <v>407</v>
      </c>
      <c r="AB54">
        <v>0.75739999999999996</v>
      </c>
      <c r="AC54" t="s">
        <v>2272</v>
      </c>
      <c r="AD54">
        <v>1</v>
      </c>
      <c r="AE54">
        <v>0.67069999999999996</v>
      </c>
      <c r="AF54">
        <v>0.65090000000000003</v>
      </c>
      <c r="AG54">
        <v>0.67069999999999996</v>
      </c>
      <c r="AH54" t="s">
        <v>407</v>
      </c>
      <c r="AI54" t="s">
        <v>407</v>
      </c>
      <c r="AJ54">
        <v>1.0508999999999999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2</v>
      </c>
      <c r="AQ54">
        <v>0</v>
      </c>
      <c r="AR54" t="b">
        <v>0</v>
      </c>
      <c r="AS54" s="190" t="s">
        <v>1558</v>
      </c>
    </row>
    <row r="55" spans="1:45" x14ac:dyDescent="0.2">
      <c r="A55" t="s">
        <v>1558</v>
      </c>
      <c r="B55" t="s">
        <v>474</v>
      </c>
      <c r="C55" t="s">
        <v>118</v>
      </c>
      <c r="D55" t="s">
        <v>474</v>
      </c>
      <c r="E55" t="s">
        <v>1596</v>
      </c>
      <c r="F55" t="s">
        <v>79</v>
      </c>
      <c r="G55">
        <v>2</v>
      </c>
      <c r="H55">
        <v>0</v>
      </c>
      <c r="I55">
        <v>17016.650000000001</v>
      </c>
      <c r="J55">
        <v>5115.75</v>
      </c>
      <c r="K55">
        <v>15858.49</v>
      </c>
      <c r="L55">
        <v>4275.83</v>
      </c>
      <c r="M55">
        <v>4</v>
      </c>
      <c r="N55">
        <v>0</v>
      </c>
      <c r="O55">
        <v>2</v>
      </c>
      <c r="P55">
        <v>15858.49</v>
      </c>
      <c r="Q55">
        <v>4275.83</v>
      </c>
      <c r="R55">
        <v>5</v>
      </c>
      <c r="S55">
        <v>0</v>
      </c>
      <c r="T55">
        <v>4</v>
      </c>
      <c r="U55">
        <v>0</v>
      </c>
      <c r="V55">
        <v>0</v>
      </c>
      <c r="W55">
        <v>1.4087000000000001</v>
      </c>
      <c r="X55">
        <v>1.4338</v>
      </c>
      <c r="Y55">
        <v>1.4087000000000001</v>
      </c>
      <c r="Z55" t="s">
        <v>117</v>
      </c>
      <c r="AA55" t="s">
        <v>79</v>
      </c>
      <c r="AB55">
        <v>1.4338</v>
      </c>
      <c r="AC55" t="s">
        <v>2268</v>
      </c>
      <c r="AD55">
        <v>1.6421939999999999</v>
      </c>
      <c r="AE55">
        <v>1.4515</v>
      </c>
      <c r="AF55">
        <v>1.4087000000000001</v>
      </c>
      <c r="AG55">
        <v>1.4515</v>
      </c>
      <c r="AH55" t="s">
        <v>79</v>
      </c>
      <c r="AI55" t="s">
        <v>79</v>
      </c>
      <c r="AJ55">
        <v>2.2744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 t="b">
        <v>0</v>
      </c>
      <c r="AS55" s="190" t="s">
        <v>1558</v>
      </c>
    </row>
    <row r="56" spans="1:45" x14ac:dyDescent="0.2">
      <c r="A56" t="s">
        <v>1558</v>
      </c>
      <c r="B56" t="s">
        <v>476</v>
      </c>
      <c r="C56" t="s">
        <v>120</v>
      </c>
      <c r="D56" t="s">
        <v>476</v>
      </c>
      <c r="E56" t="s">
        <v>1597</v>
      </c>
      <c r="F56" t="s">
        <v>407</v>
      </c>
      <c r="G56">
        <v>29</v>
      </c>
      <c r="H56">
        <v>1</v>
      </c>
      <c r="I56">
        <v>20012.88</v>
      </c>
      <c r="J56">
        <v>14008.89</v>
      </c>
      <c r="K56">
        <v>18228.400000000001</v>
      </c>
      <c r="L56">
        <v>11728.25</v>
      </c>
      <c r="M56">
        <v>2.9</v>
      </c>
      <c r="N56">
        <v>1.94</v>
      </c>
      <c r="O56">
        <v>28</v>
      </c>
      <c r="P56">
        <v>16929.48</v>
      </c>
      <c r="Q56">
        <v>9671.39</v>
      </c>
      <c r="R56">
        <v>2.86</v>
      </c>
      <c r="S56">
        <v>1.96</v>
      </c>
      <c r="T56">
        <v>2.2799999999999998</v>
      </c>
      <c r="U56">
        <v>1</v>
      </c>
      <c r="V56">
        <v>0.70799999999999996</v>
      </c>
      <c r="W56">
        <v>0.6956</v>
      </c>
      <c r="X56">
        <v>0.70799999999999996</v>
      </c>
      <c r="Y56">
        <v>0.6956</v>
      </c>
      <c r="Z56" t="s">
        <v>119</v>
      </c>
      <c r="AA56" t="s">
        <v>407</v>
      </c>
      <c r="AB56">
        <v>0.87309999999999999</v>
      </c>
      <c r="AC56" t="s">
        <v>2269</v>
      </c>
      <c r="AD56">
        <v>1</v>
      </c>
      <c r="AE56">
        <v>0.7167</v>
      </c>
      <c r="AF56">
        <v>0.6956</v>
      </c>
      <c r="AG56">
        <v>0.7167</v>
      </c>
      <c r="AH56" t="s">
        <v>407</v>
      </c>
      <c r="AI56" t="s">
        <v>407</v>
      </c>
      <c r="AJ56">
        <v>1.123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</v>
      </c>
      <c r="AQ56">
        <v>0</v>
      </c>
      <c r="AR56" t="b">
        <v>0</v>
      </c>
      <c r="AS56" s="190" t="s">
        <v>1558</v>
      </c>
    </row>
    <row r="57" spans="1:45" x14ac:dyDescent="0.2">
      <c r="A57" t="s">
        <v>1558</v>
      </c>
      <c r="B57" t="s">
        <v>478</v>
      </c>
      <c r="C57" t="s">
        <v>116</v>
      </c>
      <c r="D57" t="s">
        <v>478</v>
      </c>
      <c r="E57" t="s">
        <v>76</v>
      </c>
      <c r="F57" t="s">
        <v>407</v>
      </c>
      <c r="G57">
        <v>263</v>
      </c>
      <c r="H57">
        <v>1</v>
      </c>
      <c r="I57">
        <v>15193.56</v>
      </c>
      <c r="J57">
        <v>8066.41</v>
      </c>
      <c r="K57">
        <v>14616.27</v>
      </c>
      <c r="L57">
        <v>7595.19</v>
      </c>
      <c r="M57">
        <v>2.54</v>
      </c>
      <c r="N57">
        <v>2.2200000000000002</v>
      </c>
      <c r="O57">
        <v>259</v>
      </c>
      <c r="P57">
        <v>14085.73</v>
      </c>
      <c r="Q57">
        <v>5973</v>
      </c>
      <c r="R57">
        <v>2.4</v>
      </c>
      <c r="S57">
        <v>1.58</v>
      </c>
      <c r="T57">
        <v>2.0299999999999998</v>
      </c>
      <c r="U57">
        <v>1</v>
      </c>
      <c r="V57">
        <v>0.58909999999999996</v>
      </c>
      <c r="W57">
        <v>0.57879999999999998</v>
      </c>
      <c r="X57">
        <v>0.58909999999999996</v>
      </c>
      <c r="Y57">
        <v>0.57879999999999998</v>
      </c>
      <c r="Z57" t="s">
        <v>121</v>
      </c>
      <c r="AA57" t="s">
        <v>407</v>
      </c>
      <c r="AB57">
        <v>0.72270000000000001</v>
      </c>
      <c r="AC57" t="s">
        <v>121</v>
      </c>
      <c r="AD57">
        <v>1</v>
      </c>
      <c r="AE57">
        <v>0.59640000000000004</v>
      </c>
      <c r="AF57">
        <v>0.57879999999999998</v>
      </c>
      <c r="AG57">
        <v>0.59640000000000004</v>
      </c>
      <c r="AH57" t="s">
        <v>407</v>
      </c>
      <c r="AI57" t="s">
        <v>407</v>
      </c>
      <c r="AJ57">
        <v>0.9345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4</v>
      </c>
      <c r="AQ57">
        <v>0</v>
      </c>
      <c r="AR57" t="b">
        <v>0</v>
      </c>
      <c r="AS57" s="190" t="s">
        <v>1558</v>
      </c>
    </row>
    <row r="58" spans="1:45" x14ac:dyDescent="0.2">
      <c r="A58" t="s">
        <v>1558</v>
      </c>
      <c r="B58" t="s">
        <v>480</v>
      </c>
      <c r="C58" t="s">
        <v>123</v>
      </c>
      <c r="D58" t="s">
        <v>480</v>
      </c>
      <c r="E58" t="s">
        <v>1598</v>
      </c>
      <c r="F58" t="s">
        <v>407</v>
      </c>
      <c r="G58">
        <v>52</v>
      </c>
      <c r="H58">
        <v>4</v>
      </c>
      <c r="I58">
        <v>32479.599999999999</v>
      </c>
      <c r="J58">
        <v>32119.279999999999</v>
      </c>
      <c r="K58">
        <v>30151.31</v>
      </c>
      <c r="L58">
        <v>27788.16</v>
      </c>
      <c r="M58">
        <v>7.46</v>
      </c>
      <c r="N58">
        <v>7.57</v>
      </c>
      <c r="O58">
        <v>51</v>
      </c>
      <c r="P58">
        <v>27247.599999999999</v>
      </c>
      <c r="Q58">
        <v>18678.46</v>
      </c>
      <c r="R58">
        <v>6.84</v>
      </c>
      <c r="S58">
        <v>6.21</v>
      </c>
      <c r="T58">
        <v>5.01</v>
      </c>
      <c r="U58">
        <v>1</v>
      </c>
      <c r="V58">
        <v>1.1395</v>
      </c>
      <c r="W58">
        <v>1.1194999999999999</v>
      </c>
      <c r="X58">
        <v>1.1395</v>
      </c>
      <c r="Y58">
        <v>1.1194999999999999</v>
      </c>
      <c r="Z58" t="s">
        <v>122</v>
      </c>
      <c r="AA58" t="s">
        <v>407</v>
      </c>
      <c r="AB58">
        <v>1.6283000000000001</v>
      </c>
      <c r="AC58" t="s">
        <v>2270</v>
      </c>
      <c r="AD58">
        <v>1.615537</v>
      </c>
      <c r="AE58">
        <v>1.1535</v>
      </c>
      <c r="AF58">
        <v>1.1194999999999999</v>
      </c>
      <c r="AG58">
        <v>1.1535</v>
      </c>
      <c r="AH58" t="s">
        <v>407</v>
      </c>
      <c r="AI58" t="s">
        <v>407</v>
      </c>
      <c r="AJ58">
        <v>1.8073999999999999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1</v>
      </c>
      <c r="AQ58">
        <v>0</v>
      </c>
      <c r="AR58" t="b">
        <v>0</v>
      </c>
      <c r="AS58" s="190" t="s">
        <v>1558</v>
      </c>
    </row>
    <row r="59" spans="1:45" x14ac:dyDescent="0.2">
      <c r="A59" t="s">
        <v>1558</v>
      </c>
      <c r="B59" t="s">
        <v>482</v>
      </c>
      <c r="C59" t="s">
        <v>125</v>
      </c>
      <c r="D59" t="s">
        <v>482</v>
      </c>
      <c r="E59" t="s">
        <v>1599</v>
      </c>
      <c r="F59" t="s">
        <v>407</v>
      </c>
      <c r="G59">
        <v>27</v>
      </c>
      <c r="H59">
        <v>1</v>
      </c>
      <c r="I59">
        <v>23164.73</v>
      </c>
      <c r="J59">
        <v>14798.69</v>
      </c>
      <c r="K59">
        <v>21539.32</v>
      </c>
      <c r="L59">
        <v>12486.33</v>
      </c>
      <c r="M59">
        <v>5.3</v>
      </c>
      <c r="N59">
        <v>3.17</v>
      </c>
      <c r="O59">
        <v>26</v>
      </c>
      <c r="P59">
        <v>20093.419999999998</v>
      </c>
      <c r="Q59">
        <v>10269.299999999999</v>
      </c>
      <c r="R59">
        <v>5.12</v>
      </c>
      <c r="S59">
        <v>3.09</v>
      </c>
      <c r="T59">
        <v>4.2699999999999996</v>
      </c>
      <c r="U59">
        <v>1</v>
      </c>
      <c r="V59">
        <v>0.84030000000000005</v>
      </c>
      <c r="W59">
        <v>0.8256</v>
      </c>
      <c r="X59">
        <v>0.84030000000000005</v>
      </c>
      <c r="Y59">
        <v>0.8256</v>
      </c>
      <c r="Z59" t="s">
        <v>124</v>
      </c>
      <c r="AA59" t="s">
        <v>407</v>
      </c>
      <c r="AB59">
        <v>1.0079</v>
      </c>
      <c r="AC59" t="s">
        <v>2271</v>
      </c>
      <c r="AD59">
        <v>1.3752219999999999</v>
      </c>
      <c r="AE59">
        <v>0.85070000000000001</v>
      </c>
      <c r="AF59">
        <v>0.8256</v>
      </c>
      <c r="AG59">
        <v>0.85070000000000001</v>
      </c>
      <c r="AH59" t="s">
        <v>407</v>
      </c>
      <c r="AI59" t="s">
        <v>407</v>
      </c>
      <c r="AJ59">
        <v>1.333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1</v>
      </c>
      <c r="AQ59">
        <v>0</v>
      </c>
      <c r="AR59" t="b">
        <v>0</v>
      </c>
      <c r="AS59" s="190" t="s">
        <v>1558</v>
      </c>
    </row>
    <row r="60" spans="1:45" x14ac:dyDescent="0.2">
      <c r="A60" t="s">
        <v>1558</v>
      </c>
      <c r="B60" t="s">
        <v>484</v>
      </c>
      <c r="C60" t="s">
        <v>127</v>
      </c>
      <c r="D60" t="s">
        <v>484</v>
      </c>
      <c r="E60" t="s">
        <v>1600</v>
      </c>
      <c r="F60" t="s">
        <v>407</v>
      </c>
      <c r="G60">
        <v>18</v>
      </c>
      <c r="H60">
        <v>0</v>
      </c>
      <c r="I60">
        <v>16989.34</v>
      </c>
      <c r="J60">
        <v>11436.2</v>
      </c>
      <c r="K60">
        <v>15365.26</v>
      </c>
      <c r="L60">
        <v>9715.51</v>
      </c>
      <c r="M60">
        <v>1.83</v>
      </c>
      <c r="N60">
        <v>1.1200000000000001</v>
      </c>
      <c r="O60">
        <v>17</v>
      </c>
      <c r="P60">
        <v>13467</v>
      </c>
      <c r="Q60">
        <v>5923.03</v>
      </c>
      <c r="R60">
        <v>1.65</v>
      </c>
      <c r="S60">
        <v>0.84</v>
      </c>
      <c r="T60">
        <v>1.48</v>
      </c>
      <c r="U60">
        <v>1</v>
      </c>
      <c r="V60">
        <v>0.56320000000000003</v>
      </c>
      <c r="W60">
        <v>0.55330000000000001</v>
      </c>
      <c r="X60">
        <v>0.56320000000000003</v>
      </c>
      <c r="Y60">
        <v>0.55330000000000001</v>
      </c>
      <c r="Z60" t="s">
        <v>126</v>
      </c>
      <c r="AA60" t="s">
        <v>407</v>
      </c>
      <c r="AB60">
        <v>0.7329</v>
      </c>
      <c r="AC60" t="s">
        <v>2272</v>
      </c>
      <c r="AD60">
        <v>1</v>
      </c>
      <c r="AE60">
        <v>0.57010000000000005</v>
      </c>
      <c r="AF60">
        <v>0.55330000000000001</v>
      </c>
      <c r="AG60">
        <v>0.57010000000000005</v>
      </c>
      <c r="AH60" t="s">
        <v>407</v>
      </c>
      <c r="AI60" t="s">
        <v>407</v>
      </c>
      <c r="AJ60">
        <v>0.89329999999999998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1</v>
      </c>
      <c r="AQ60">
        <v>0</v>
      </c>
      <c r="AR60" t="b">
        <v>0</v>
      </c>
      <c r="AS60" s="190" t="s">
        <v>1558</v>
      </c>
    </row>
    <row r="61" spans="1:45" x14ac:dyDescent="0.2">
      <c r="A61" t="s">
        <v>1558</v>
      </c>
      <c r="B61" t="s">
        <v>486</v>
      </c>
      <c r="C61" t="s">
        <v>118</v>
      </c>
      <c r="D61" t="s">
        <v>486</v>
      </c>
      <c r="E61" t="s">
        <v>1601</v>
      </c>
      <c r="F61" t="s">
        <v>407</v>
      </c>
      <c r="G61">
        <v>30</v>
      </c>
      <c r="H61">
        <v>2</v>
      </c>
      <c r="I61">
        <v>33869.22</v>
      </c>
      <c r="J61">
        <v>40459.78</v>
      </c>
      <c r="K61">
        <v>31308.67</v>
      </c>
      <c r="L61">
        <v>35286.629999999997</v>
      </c>
      <c r="M61">
        <v>7.57</v>
      </c>
      <c r="N61">
        <v>7.65</v>
      </c>
      <c r="O61">
        <v>29</v>
      </c>
      <c r="P61">
        <v>25689.13</v>
      </c>
      <c r="Q61">
        <v>18458.21</v>
      </c>
      <c r="R61">
        <v>6.41</v>
      </c>
      <c r="S61">
        <v>4.54</v>
      </c>
      <c r="T61">
        <v>4.63</v>
      </c>
      <c r="U61">
        <v>1</v>
      </c>
      <c r="V61">
        <v>1.0743</v>
      </c>
      <c r="W61">
        <v>1.0555000000000001</v>
      </c>
      <c r="X61">
        <v>1.0743</v>
      </c>
      <c r="Y61">
        <v>1.0555000000000001</v>
      </c>
      <c r="Z61" t="s">
        <v>117</v>
      </c>
      <c r="AA61" t="s">
        <v>407</v>
      </c>
      <c r="AB61">
        <v>1.3359000000000001</v>
      </c>
      <c r="AC61" t="s">
        <v>2268</v>
      </c>
      <c r="AD61">
        <v>1.4740150000000001</v>
      </c>
      <c r="AE61">
        <v>1.0875999999999999</v>
      </c>
      <c r="AF61">
        <v>1.0555000000000001</v>
      </c>
      <c r="AG61">
        <v>1.0875999999999999</v>
      </c>
      <c r="AH61" t="s">
        <v>407</v>
      </c>
      <c r="AI61" t="s">
        <v>407</v>
      </c>
      <c r="AJ61">
        <v>1.7041999999999999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1</v>
      </c>
      <c r="AQ61">
        <v>0</v>
      </c>
      <c r="AR61" t="b">
        <v>0</v>
      </c>
      <c r="AS61" s="190" t="s">
        <v>1558</v>
      </c>
    </row>
    <row r="62" spans="1:45" x14ac:dyDescent="0.2">
      <c r="A62" t="s">
        <v>1558</v>
      </c>
      <c r="B62" t="s">
        <v>488</v>
      </c>
      <c r="C62" t="s">
        <v>120</v>
      </c>
      <c r="D62" t="s">
        <v>488</v>
      </c>
      <c r="E62" t="s">
        <v>1602</v>
      </c>
      <c r="F62" t="s">
        <v>407</v>
      </c>
      <c r="G62">
        <v>218</v>
      </c>
      <c r="H62">
        <v>3</v>
      </c>
      <c r="I62">
        <v>15246.32</v>
      </c>
      <c r="J62">
        <v>11251.07</v>
      </c>
      <c r="K62">
        <v>14294.65</v>
      </c>
      <c r="L62">
        <v>10174.35</v>
      </c>
      <c r="M62">
        <v>3.43</v>
      </c>
      <c r="N62">
        <v>2.2599999999999998</v>
      </c>
      <c r="O62">
        <v>210</v>
      </c>
      <c r="P62">
        <v>12816.52</v>
      </c>
      <c r="Q62">
        <v>6786.77</v>
      </c>
      <c r="R62">
        <v>3.27</v>
      </c>
      <c r="S62">
        <v>2</v>
      </c>
      <c r="T62">
        <v>2.73</v>
      </c>
      <c r="U62">
        <v>1</v>
      </c>
      <c r="V62">
        <v>0.53600000000000003</v>
      </c>
      <c r="W62">
        <v>0.52659999999999996</v>
      </c>
      <c r="X62">
        <v>0.53600000000000003</v>
      </c>
      <c r="Y62">
        <v>0.52659999999999996</v>
      </c>
      <c r="Z62" t="s">
        <v>119</v>
      </c>
      <c r="AA62" t="s">
        <v>407</v>
      </c>
      <c r="AB62">
        <v>0.90629999999999999</v>
      </c>
      <c r="AC62" t="s">
        <v>2269</v>
      </c>
      <c r="AD62">
        <v>1</v>
      </c>
      <c r="AE62">
        <v>0.54259999999999997</v>
      </c>
      <c r="AF62">
        <v>0.52659999999999996</v>
      </c>
      <c r="AG62">
        <v>0.54259999999999997</v>
      </c>
      <c r="AH62" t="s">
        <v>407</v>
      </c>
      <c r="AI62" t="s">
        <v>407</v>
      </c>
      <c r="AJ62">
        <v>0.85019999999999996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8</v>
      </c>
      <c r="AQ62">
        <v>0</v>
      </c>
      <c r="AR62" t="b">
        <v>0</v>
      </c>
      <c r="AS62" s="190" t="s">
        <v>1558</v>
      </c>
    </row>
    <row r="63" spans="1:45" x14ac:dyDescent="0.2">
      <c r="A63" t="s">
        <v>1558</v>
      </c>
      <c r="B63" t="s">
        <v>490</v>
      </c>
      <c r="C63" t="s">
        <v>118</v>
      </c>
      <c r="D63" t="s">
        <v>490</v>
      </c>
      <c r="E63" t="s">
        <v>1603</v>
      </c>
      <c r="F63" t="s">
        <v>407</v>
      </c>
      <c r="G63">
        <v>14</v>
      </c>
      <c r="H63">
        <v>0</v>
      </c>
      <c r="I63">
        <v>17008.830000000002</v>
      </c>
      <c r="J63">
        <v>11692.47</v>
      </c>
      <c r="K63">
        <v>15342.77</v>
      </c>
      <c r="L63">
        <v>10767.42</v>
      </c>
      <c r="M63">
        <v>3.43</v>
      </c>
      <c r="N63">
        <v>2.06</v>
      </c>
      <c r="O63">
        <v>13</v>
      </c>
      <c r="P63">
        <v>13386.45</v>
      </c>
      <c r="Q63">
        <v>8442.44</v>
      </c>
      <c r="R63">
        <v>3.15</v>
      </c>
      <c r="S63">
        <v>1.87</v>
      </c>
      <c r="T63">
        <v>2.67</v>
      </c>
      <c r="U63">
        <v>1</v>
      </c>
      <c r="V63">
        <v>0.55979999999999996</v>
      </c>
      <c r="W63">
        <v>0.55000000000000004</v>
      </c>
      <c r="X63">
        <v>0.55979999999999996</v>
      </c>
      <c r="Y63">
        <v>0.55000000000000004</v>
      </c>
      <c r="Z63" t="s">
        <v>117</v>
      </c>
      <c r="AA63" t="s">
        <v>407</v>
      </c>
      <c r="AB63">
        <v>1.6917</v>
      </c>
      <c r="AC63" t="s">
        <v>2273</v>
      </c>
      <c r="AD63">
        <v>2.0377019999999999</v>
      </c>
      <c r="AE63">
        <v>0.56669999999999998</v>
      </c>
      <c r="AF63">
        <v>0.55000000000000004</v>
      </c>
      <c r="AG63">
        <v>0.56669999999999998</v>
      </c>
      <c r="AH63" t="s">
        <v>407</v>
      </c>
      <c r="AI63" t="s">
        <v>407</v>
      </c>
      <c r="AJ63">
        <v>0.88800000000000001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1</v>
      </c>
      <c r="AQ63">
        <v>0</v>
      </c>
      <c r="AR63" t="b">
        <v>0</v>
      </c>
      <c r="AS63" s="190" t="s">
        <v>1558</v>
      </c>
    </row>
    <row r="64" spans="1:45" x14ac:dyDescent="0.2">
      <c r="A64" t="s">
        <v>1558</v>
      </c>
      <c r="B64" t="s">
        <v>492</v>
      </c>
      <c r="C64" t="s">
        <v>120</v>
      </c>
      <c r="D64" t="s">
        <v>492</v>
      </c>
      <c r="E64" t="s">
        <v>1604</v>
      </c>
      <c r="F64" t="s">
        <v>407</v>
      </c>
      <c r="G64">
        <v>28</v>
      </c>
      <c r="H64">
        <v>1</v>
      </c>
      <c r="I64">
        <v>15107.87</v>
      </c>
      <c r="J64">
        <v>10557.99</v>
      </c>
      <c r="K64">
        <v>13719.24</v>
      </c>
      <c r="L64">
        <v>9024.2099999999991</v>
      </c>
      <c r="M64">
        <v>3.54</v>
      </c>
      <c r="N64">
        <v>2.31</v>
      </c>
      <c r="O64">
        <v>27</v>
      </c>
      <c r="P64">
        <v>12487.9</v>
      </c>
      <c r="Q64">
        <v>6480.66</v>
      </c>
      <c r="R64">
        <v>3.48</v>
      </c>
      <c r="S64">
        <v>2.33</v>
      </c>
      <c r="T64">
        <v>2.89</v>
      </c>
      <c r="U64">
        <v>1</v>
      </c>
      <c r="V64">
        <v>0.5222</v>
      </c>
      <c r="W64">
        <v>0.51300000000000001</v>
      </c>
      <c r="X64">
        <v>0.5222</v>
      </c>
      <c r="Y64">
        <v>0.51300000000000001</v>
      </c>
      <c r="Z64" t="s">
        <v>119</v>
      </c>
      <c r="AA64" t="s">
        <v>407</v>
      </c>
      <c r="AB64">
        <v>0.83020000000000005</v>
      </c>
      <c r="AC64" t="s">
        <v>2274</v>
      </c>
      <c r="AD64">
        <v>1</v>
      </c>
      <c r="AE64">
        <v>0.52859999999999996</v>
      </c>
      <c r="AF64">
        <v>0.51300000000000001</v>
      </c>
      <c r="AG64">
        <v>0.52859999999999996</v>
      </c>
      <c r="AH64" t="s">
        <v>407</v>
      </c>
      <c r="AI64" t="s">
        <v>407</v>
      </c>
      <c r="AJ64">
        <v>0.82830000000000004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1</v>
      </c>
      <c r="AQ64">
        <v>0</v>
      </c>
      <c r="AR64" t="b">
        <v>0</v>
      </c>
      <c r="AS64" s="190" t="s">
        <v>1558</v>
      </c>
    </row>
    <row r="65" spans="1:45" x14ac:dyDescent="0.2">
      <c r="A65" t="s">
        <v>1558</v>
      </c>
      <c r="B65" t="s">
        <v>494</v>
      </c>
      <c r="C65" t="s">
        <v>123</v>
      </c>
      <c r="D65" t="s">
        <v>494</v>
      </c>
      <c r="E65" t="s">
        <v>1605</v>
      </c>
      <c r="F65" t="s">
        <v>407</v>
      </c>
      <c r="G65">
        <v>13</v>
      </c>
      <c r="H65">
        <v>0</v>
      </c>
      <c r="I65">
        <v>36487.65</v>
      </c>
      <c r="J65">
        <v>16853.169999999998</v>
      </c>
      <c r="K65">
        <v>33113.94</v>
      </c>
      <c r="L65">
        <v>15216.57</v>
      </c>
      <c r="M65">
        <v>6.46</v>
      </c>
      <c r="N65">
        <v>2.34</v>
      </c>
      <c r="O65">
        <v>13</v>
      </c>
      <c r="P65">
        <v>33113.94</v>
      </c>
      <c r="Q65">
        <v>15216.57</v>
      </c>
      <c r="R65">
        <v>6.46</v>
      </c>
      <c r="S65">
        <v>2.34</v>
      </c>
      <c r="T65">
        <v>6.06</v>
      </c>
      <c r="U65">
        <v>1</v>
      </c>
      <c r="V65">
        <v>1.3848</v>
      </c>
      <c r="W65">
        <v>1.3605</v>
      </c>
      <c r="X65">
        <v>1.3848</v>
      </c>
      <c r="Y65">
        <v>1.3605</v>
      </c>
      <c r="Z65" t="s">
        <v>122</v>
      </c>
      <c r="AA65" t="s">
        <v>407</v>
      </c>
      <c r="AB65">
        <v>1.5448</v>
      </c>
      <c r="AC65" t="s">
        <v>2270</v>
      </c>
      <c r="AD65">
        <v>1.596527</v>
      </c>
      <c r="AE65">
        <v>1.4018999999999999</v>
      </c>
      <c r="AF65">
        <v>1.3605</v>
      </c>
      <c r="AG65">
        <v>1.4018999999999999</v>
      </c>
      <c r="AH65" t="s">
        <v>2334</v>
      </c>
      <c r="AI65" t="s">
        <v>407</v>
      </c>
      <c r="AJ65">
        <v>2.1966000000000001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 t="b">
        <v>0</v>
      </c>
      <c r="AS65" s="190" t="s">
        <v>1558</v>
      </c>
    </row>
    <row r="66" spans="1:45" x14ac:dyDescent="0.2">
      <c r="A66" t="s">
        <v>1558</v>
      </c>
      <c r="B66" t="s">
        <v>496</v>
      </c>
      <c r="C66" t="s">
        <v>125</v>
      </c>
      <c r="D66" t="s">
        <v>496</v>
      </c>
      <c r="E66" t="s">
        <v>1606</v>
      </c>
      <c r="F66" t="s">
        <v>407</v>
      </c>
      <c r="G66">
        <v>16</v>
      </c>
      <c r="H66">
        <v>0</v>
      </c>
      <c r="I66">
        <v>21956.09</v>
      </c>
      <c r="J66">
        <v>12164.99</v>
      </c>
      <c r="K66">
        <v>20316.53</v>
      </c>
      <c r="L66">
        <v>10916.32</v>
      </c>
      <c r="M66">
        <v>3.88</v>
      </c>
      <c r="N66">
        <v>3.35</v>
      </c>
      <c r="O66">
        <v>14</v>
      </c>
      <c r="P66">
        <v>16513.95</v>
      </c>
      <c r="Q66">
        <v>4528.24</v>
      </c>
      <c r="R66">
        <v>2.71</v>
      </c>
      <c r="S66">
        <v>1.39</v>
      </c>
      <c r="T66">
        <v>2.3199999999999998</v>
      </c>
      <c r="U66">
        <v>1</v>
      </c>
      <c r="V66">
        <v>0.69059999999999999</v>
      </c>
      <c r="W66">
        <v>0.67849999999999999</v>
      </c>
      <c r="X66">
        <v>0.69059999999999999</v>
      </c>
      <c r="Y66">
        <v>0.67849999999999999</v>
      </c>
      <c r="Z66" t="s">
        <v>124</v>
      </c>
      <c r="AA66" t="s">
        <v>407</v>
      </c>
      <c r="AB66">
        <v>0.96760000000000002</v>
      </c>
      <c r="AC66" t="s">
        <v>2271</v>
      </c>
      <c r="AD66">
        <v>1.410085</v>
      </c>
      <c r="AE66">
        <v>0.75929999999999997</v>
      </c>
      <c r="AF66">
        <v>0.7369</v>
      </c>
      <c r="AG66">
        <v>0.75929999999999997</v>
      </c>
      <c r="AH66" t="s">
        <v>2306</v>
      </c>
      <c r="AI66" t="s">
        <v>2306</v>
      </c>
      <c r="AJ66">
        <v>1.1897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2</v>
      </c>
      <c r="AQ66">
        <v>0</v>
      </c>
      <c r="AR66" t="b">
        <v>0</v>
      </c>
      <c r="AS66" s="190" t="s">
        <v>1558</v>
      </c>
    </row>
    <row r="67" spans="1:45" x14ac:dyDescent="0.2">
      <c r="A67" t="s">
        <v>1558</v>
      </c>
      <c r="B67" t="s">
        <v>498</v>
      </c>
      <c r="C67" t="s">
        <v>127</v>
      </c>
      <c r="D67" t="s">
        <v>498</v>
      </c>
      <c r="E67" t="s">
        <v>1607</v>
      </c>
      <c r="F67" t="s">
        <v>79</v>
      </c>
      <c r="G67">
        <v>5</v>
      </c>
      <c r="H67">
        <v>0</v>
      </c>
      <c r="I67">
        <v>15424.02</v>
      </c>
      <c r="J67">
        <v>5406.24</v>
      </c>
      <c r="K67">
        <v>13553.94</v>
      </c>
      <c r="L67">
        <v>4514.82</v>
      </c>
      <c r="M67">
        <v>2.2000000000000002</v>
      </c>
      <c r="N67">
        <v>0.4</v>
      </c>
      <c r="O67">
        <v>5</v>
      </c>
      <c r="P67">
        <v>13553.94</v>
      </c>
      <c r="Q67">
        <v>4514.82</v>
      </c>
      <c r="R67">
        <v>2.8</v>
      </c>
      <c r="S67">
        <v>0.4</v>
      </c>
      <c r="T67">
        <v>2.2999999999999998</v>
      </c>
      <c r="U67">
        <v>0</v>
      </c>
      <c r="V67">
        <v>0.56679999999999997</v>
      </c>
      <c r="W67">
        <v>0.67420000000000002</v>
      </c>
      <c r="X67">
        <v>0.68620000000000003</v>
      </c>
      <c r="Y67">
        <v>0.67420000000000002</v>
      </c>
      <c r="Z67" t="s">
        <v>126</v>
      </c>
      <c r="AA67" t="s">
        <v>79</v>
      </c>
      <c r="AB67">
        <v>0.68620000000000003</v>
      </c>
      <c r="AC67" t="s">
        <v>2272</v>
      </c>
      <c r="AD67">
        <v>1</v>
      </c>
      <c r="AE67">
        <v>0.52610000000000001</v>
      </c>
      <c r="AF67">
        <v>0.51060000000000005</v>
      </c>
      <c r="AG67">
        <v>0.52610000000000001</v>
      </c>
      <c r="AH67" t="s">
        <v>2309</v>
      </c>
      <c r="AI67" t="s">
        <v>2309</v>
      </c>
      <c r="AJ67">
        <v>0.82430000000000003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 t="b">
        <v>0</v>
      </c>
      <c r="AS67" s="190" t="s">
        <v>1558</v>
      </c>
    </row>
    <row r="68" spans="1:45" x14ac:dyDescent="0.2">
      <c r="A68" t="s">
        <v>1558</v>
      </c>
      <c r="B68" t="s">
        <v>500</v>
      </c>
      <c r="C68" t="s">
        <v>118</v>
      </c>
      <c r="D68" t="s">
        <v>500</v>
      </c>
      <c r="E68" t="s">
        <v>1608</v>
      </c>
      <c r="F68" t="s">
        <v>79</v>
      </c>
      <c r="G68">
        <v>4</v>
      </c>
      <c r="H68">
        <v>2</v>
      </c>
      <c r="I68">
        <v>26882.22</v>
      </c>
      <c r="J68">
        <v>15392.3</v>
      </c>
      <c r="K68">
        <v>24605.95</v>
      </c>
      <c r="L68">
        <v>12898.21</v>
      </c>
      <c r="M68">
        <v>8.25</v>
      </c>
      <c r="N68">
        <v>5.45</v>
      </c>
      <c r="O68">
        <v>4</v>
      </c>
      <c r="P68">
        <v>24605.95</v>
      </c>
      <c r="Q68">
        <v>12898.21</v>
      </c>
      <c r="R68">
        <v>5.0999999999999996</v>
      </c>
      <c r="S68">
        <v>5.45</v>
      </c>
      <c r="T68">
        <v>3.7</v>
      </c>
      <c r="U68">
        <v>0</v>
      </c>
      <c r="V68">
        <v>1.0289999999999999</v>
      </c>
      <c r="W68">
        <v>1.1946000000000001</v>
      </c>
      <c r="X68">
        <v>1.2159</v>
      </c>
      <c r="Y68">
        <v>1.1946000000000001</v>
      </c>
      <c r="Z68" t="s">
        <v>117</v>
      </c>
      <c r="AA68" t="s">
        <v>79</v>
      </c>
      <c r="AB68">
        <v>1.2159</v>
      </c>
      <c r="AC68" t="s">
        <v>2268</v>
      </c>
      <c r="AD68">
        <v>1.5892040000000001</v>
      </c>
      <c r="AE68">
        <v>1.2309000000000001</v>
      </c>
      <c r="AF68">
        <v>1.1946000000000001</v>
      </c>
      <c r="AG68">
        <v>1.2309000000000001</v>
      </c>
      <c r="AH68" t="s">
        <v>79</v>
      </c>
      <c r="AI68" t="s">
        <v>79</v>
      </c>
      <c r="AJ68">
        <v>1.9287000000000001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 t="b">
        <v>0</v>
      </c>
      <c r="AS68" s="190" t="s">
        <v>1558</v>
      </c>
    </row>
    <row r="69" spans="1:45" x14ac:dyDescent="0.2">
      <c r="A69" t="s">
        <v>1558</v>
      </c>
      <c r="B69" t="s">
        <v>502</v>
      </c>
      <c r="C69" t="s">
        <v>120</v>
      </c>
      <c r="D69" t="s">
        <v>502</v>
      </c>
      <c r="E69" t="s">
        <v>1609</v>
      </c>
      <c r="F69" t="s">
        <v>407</v>
      </c>
      <c r="G69">
        <v>21</v>
      </c>
      <c r="H69">
        <v>0</v>
      </c>
      <c r="I69">
        <v>9308.89</v>
      </c>
      <c r="J69">
        <v>3965.8</v>
      </c>
      <c r="K69">
        <v>8753.85</v>
      </c>
      <c r="L69">
        <v>3843.45</v>
      </c>
      <c r="M69">
        <v>1.81</v>
      </c>
      <c r="N69">
        <v>1.05</v>
      </c>
      <c r="O69">
        <v>20</v>
      </c>
      <c r="P69">
        <v>8241.02</v>
      </c>
      <c r="Q69">
        <v>3160.36</v>
      </c>
      <c r="R69">
        <v>1.65</v>
      </c>
      <c r="S69">
        <v>0.79</v>
      </c>
      <c r="T69">
        <v>1.48</v>
      </c>
      <c r="U69">
        <v>1</v>
      </c>
      <c r="V69">
        <v>0.34460000000000002</v>
      </c>
      <c r="W69">
        <v>0.33860000000000001</v>
      </c>
      <c r="X69">
        <v>0.34460000000000002</v>
      </c>
      <c r="Y69">
        <v>0.33860000000000001</v>
      </c>
      <c r="Z69" t="s">
        <v>119</v>
      </c>
      <c r="AA69" t="s">
        <v>407</v>
      </c>
      <c r="AB69">
        <v>0.7651</v>
      </c>
      <c r="AC69" t="s">
        <v>2269</v>
      </c>
      <c r="AD69">
        <v>1</v>
      </c>
      <c r="AE69">
        <v>0.34889999999999999</v>
      </c>
      <c r="AF69">
        <v>0.33860000000000001</v>
      </c>
      <c r="AG69">
        <v>0.34889999999999999</v>
      </c>
      <c r="AH69" t="s">
        <v>407</v>
      </c>
      <c r="AI69" t="s">
        <v>407</v>
      </c>
      <c r="AJ69">
        <v>0.54669999999999996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</v>
      </c>
      <c r="AQ69">
        <v>0</v>
      </c>
      <c r="AR69" t="b">
        <v>0</v>
      </c>
      <c r="AS69" s="190" t="s">
        <v>1558</v>
      </c>
    </row>
    <row r="70" spans="1:45" x14ac:dyDescent="0.2">
      <c r="A70" t="s">
        <v>1558</v>
      </c>
      <c r="B70" t="s">
        <v>504</v>
      </c>
      <c r="C70" t="s">
        <v>123</v>
      </c>
      <c r="D70" t="s">
        <v>504</v>
      </c>
      <c r="E70" t="s">
        <v>1610</v>
      </c>
      <c r="F70" t="s">
        <v>407</v>
      </c>
      <c r="G70">
        <v>41</v>
      </c>
      <c r="H70">
        <v>1</v>
      </c>
      <c r="I70">
        <v>48419.71</v>
      </c>
      <c r="J70">
        <v>33211.67</v>
      </c>
      <c r="K70">
        <v>42713.91</v>
      </c>
      <c r="L70">
        <v>29336.91</v>
      </c>
      <c r="M70">
        <v>9.27</v>
      </c>
      <c r="N70">
        <v>13.07</v>
      </c>
      <c r="O70">
        <v>38</v>
      </c>
      <c r="P70">
        <v>36987.410000000003</v>
      </c>
      <c r="Q70">
        <v>21663.64</v>
      </c>
      <c r="R70">
        <v>6.47</v>
      </c>
      <c r="S70">
        <v>7.05</v>
      </c>
      <c r="T70">
        <v>4.1900000000000004</v>
      </c>
      <c r="U70">
        <v>1</v>
      </c>
      <c r="V70">
        <v>1.5468</v>
      </c>
      <c r="W70">
        <v>1.5197000000000001</v>
      </c>
      <c r="X70">
        <v>1.5468</v>
      </c>
      <c r="Y70">
        <v>1.5197000000000001</v>
      </c>
      <c r="Z70" t="s">
        <v>122</v>
      </c>
      <c r="AA70" t="s">
        <v>407</v>
      </c>
      <c r="AB70">
        <v>2.0169999999999999</v>
      </c>
      <c r="AC70" t="s">
        <v>2270</v>
      </c>
      <c r="AD70">
        <v>1.5508230000000001</v>
      </c>
      <c r="AE70">
        <v>1.5659000000000001</v>
      </c>
      <c r="AF70">
        <v>1.5197000000000001</v>
      </c>
      <c r="AG70">
        <v>1.5659000000000001</v>
      </c>
      <c r="AH70" t="s">
        <v>407</v>
      </c>
      <c r="AI70" t="s">
        <v>407</v>
      </c>
      <c r="AJ70">
        <v>2.4535999999999998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3</v>
      </c>
      <c r="AQ70">
        <v>0</v>
      </c>
      <c r="AR70" t="b">
        <v>0</v>
      </c>
      <c r="AS70" s="190" t="s">
        <v>1558</v>
      </c>
    </row>
    <row r="71" spans="1:45" x14ac:dyDescent="0.2">
      <c r="A71" t="s">
        <v>1558</v>
      </c>
      <c r="B71" t="s">
        <v>506</v>
      </c>
      <c r="C71" t="s">
        <v>125</v>
      </c>
      <c r="D71" t="s">
        <v>506</v>
      </c>
      <c r="E71" t="s">
        <v>1611</v>
      </c>
      <c r="F71" t="s">
        <v>407</v>
      </c>
      <c r="G71">
        <v>29</v>
      </c>
      <c r="H71">
        <v>0</v>
      </c>
      <c r="I71">
        <v>30327.16</v>
      </c>
      <c r="J71">
        <v>26909.62</v>
      </c>
      <c r="K71">
        <v>26693.77</v>
      </c>
      <c r="L71">
        <v>22615.66</v>
      </c>
      <c r="M71">
        <v>4.6900000000000004</v>
      </c>
      <c r="N71">
        <v>4.49</v>
      </c>
      <c r="O71">
        <v>28</v>
      </c>
      <c r="P71">
        <v>22870.78</v>
      </c>
      <c r="Q71">
        <v>10290.379999999999</v>
      </c>
      <c r="R71">
        <v>4</v>
      </c>
      <c r="S71">
        <v>2.66</v>
      </c>
      <c r="T71">
        <v>3.18</v>
      </c>
      <c r="U71">
        <v>1</v>
      </c>
      <c r="V71">
        <v>0.95650000000000002</v>
      </c>
      <c r="W71">
        <v>0.93969999999999998</v>
      </c>
      <c r="X71">
        <v>0.95650000000000002</v>
      </c>
      <c r="Y71">
        <v>0.93969999999999998</v>
      </c>
      <c r="Z71" t="s">
        <v>124</v>
      </c>
      <c r="AA71" t="s">
        <v>407</v>
      </c>
      <c r="AB71">
        <v>1.3006</v>
      </c>
      <c r="AC71" t="s">
        <v>2271</v>
      </c>
      <c r="AD71">
        <v>1.5357190000000001</v>
      </c>
      <c r="AE71">
        <v>0.96830000000000005</v>
      </c>
      <c r="AF71">
        <v>0.93969999999999998</v>
      </c>
      <c r="AG71">
        <v>0.96830000000000005</v>
      </c>
      <c r="AH71" t="s">
        <v>407</v>
      </c>
      <c r="AI71" t="s">
        <v>407</v>
      </c>
      <c r="AJ71">
        <v>1.5172000000000001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1</v>
      </c>
      <c r="AQ71">
        <v>0</v>
      </c>
      <c r="AR71" t="b">
        <v>0</v>
      </c>
      <c r="AS71" s="190" t="s">
        <v>1558</v>
      </c>
    </row>
    <row r="72" spans="1:45" x14ac:dyDescent="0.2">
      <c r="A72" t="s">
        <v>1558</v>
      </c>
      <c r="B72" t="s">
        <v>508</v>
      </c>
      <c r="C72" t="s">
        <v>127</v>
      </c>
      <c r="D72" t="s">
        <v>508</v>
      </c>
      <c r="E72" t="s">
        <v>1612</v>
      </c>
      <c r="F72" t="s">
        <v>407</v>
      </c>
      <c r="G72">
        <v>36</v>
      </c>
      <c r="H72">
        <v>0</v>
      </c>
      <c r="I72">
        <v>17946.060000000001</v>
      </c>
      <c r="J72">
        <v>10464.200000000001</v>
      </c>
      <c r="K72">
        <v>15905.9</v>
      </c>
      <c r="L72">
        <v>9084.49</v>
      </c>
      <c r="M72">
        <v>2.69</v>
      </c>
      <c r="N72">
        <v>2.65</v>
      </c>
      <c r="O72">
        <v>34</v>
      </c>
      <c r="P72">
        <v>14409.68</v>
      </c>
      <c r="Q72">
        <v>6847.89</v>
      </c>
      <c r="R72">
        <v>2.21</v>
      </c>
      <c r="S72">
        <v>1.49</v>
      </c>
      <c r="T72">
        <v>1.82</v>
      </c>
      <c r="U72">
        <v>1</v>
      </c>
      <c r="V72">
        <v>0.60260000000000002</v>
      </c>
      <c r="W72">
        <v>0.59199999999999997</v>
      </c>
      <c r="X72">
        <v>0.60260000000000002</v>
      </c>
      <c r="Y72">
        <v>0.59199999999999997</v>
      </c>
      <c r="Z72" t="s">
        <v>126</v>
      </c>
      <c r="AA72" t="s">
        <v>407</v>
      </c>
      <c r="AB72">
        <v>0.84689999999999999</v>
      </c>
      <c r="AC72" t="s">
        <v>2272</v>
      </c>
      <c r="AD72">
        <v>1</v>
      </c>
      <c r="AE72">
        <v>0.61</v>
      </c>
      <c r="AF72">
        <v>0.59199999999999997</v>
      </c>
      <c r="AG72">
        <v>0.61</v>
      </c>
      <c r="AH72" t="s">
        <v>407</v>
      </c>
      <c r="AI72" t="s">
        <v>407</v>
      </c>
      <c r="AJ72">
        <v>0.95579999999999998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2</v>
      </c>
      <c r="AQ72">
        <v>0</v>
      </c>
      <c r="AR72" t="b">
        <v>0</v>
      </c>
      <c r="AS72" s="190" t="s">
        <v>1558</v>
      </c>
    </row>
    <row r="73" spans="1:45" x14ac:dyDescent="0.2">
      <c r="A73" t="s">
        <v>1558</v>
      </c>
      <c r="B73" t="s">
        <v>510</v>
      </c>
      <c r="C73" t="s">
        <v>123</v>
      </c>
      <c r="D73" t="s">
        <v>510</v>
      </c>
      <c r="E73" t="s">
        <v>1613</v>
      </c>
      <c r="F73" t="s">
        <v>407</v>
      </c>
      <c r="G73">
        <v>19</v>
      </c>
      <c r="H73">
        <v>2</v>
      </c>
      <c r="I73">
        <v>59943.92</v>
      </c>
      <c r="J73">
        <v>56064.26</v>
      </c>
      <c r="K73">
        <v>52399.08</v>
      </c>
      <c r="L73">
        <v>47790.81</v>
      </c>
      <c r="M73">
        <v>11.95</v>
      </c>
      <c r="N73">
        <v>15.71</v>
      </c>
      <c r="O73">
        <v>17</v>
      </c>
      <c r="P73">
        <v>38310.97</v>
      </c>
      <c r="Q73">
        <v>25307.71</v>
      </c>
      <c r="R73">
        <v>7.94</v>
      </c>
      <c r="S73">
        <v>6.61</v>
      </c>
      <c r="T73">
        <v>5.78</v>
      </c>
      <c r="U73">
        <v>1</v>
      </c>
      <c r="V73">
        <v>1.6022000000000001</v>
      </c>
      <c r="W73">
        <v>1.5741000000000001</v>
      </c>
      <c r="X73">
        <v>1.6022000000000001</v>
      </c>
      <c r="Y73">
        <v>1.5741000000000001</v>
      </c>
      <c r="Z73" t="s">
        <v>122</v>
      </c>
      <c r="AA73" t="s">
        <v>407</v>
      </c>
      <c r="AB73">
        <v>2.0356999999999998</v>
      </c>
      <c r="AC73" t="s">
        <v>2270</v>
      </c>
      <c r="AD73">
        <v>1.7866420000000001</v>
      </c>
      <c r="AE73">
        <v>1.6218999999999999</v>
      </c>
      <c r="AF73">
        <v>1.5741000000000001</v>
      </c>
      <c r="AG73">
        <v>1.6218999999999999</v>
      </c>
      <c r="AH73" t="s">
        <v>407</v>
      </c>
      <c r="AI73" t="s">
        <v>407</v>
      </c>
      <c r="AJ73">
        <v>2.5413999999999999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2</v>
      </c>
      <c r="AQ73">
        <v>0</v>
      </c>
      <c r="AR73" t="b">
        <v>0</v>
      </c>
      <c r="AS73" s="190" t="s">
        <v>1558</v>
      </c>
    </row>
    <row r="74" spans="1:45" x14ac:dyDescent="0.2">
      <c r="A74" t="s">
        <v>1558</v>
      </c>
      <c r="B74" t="s">
        <v>512</v>
      </c>
      <c r="C74" t="s">
        <v>125</v>
      </c>
      <c r="D74" t="s">
        <v>512</v>
      </c>
      <c r="E74" t="s">
        <v>1614</v>
      </c>
      <c r="F74" t="s">
        <v>407</v>
      </c>
      <c r="G74">
        <v>42</v>
      </c>
      <c r="H74">
        <v>1</v>
      </c>
      <c r="I74">
        <v>22352.400000000001</v>
      </c>
      <c r="J74">
        <v>14809.39</v>
      </c>
      <c r="K74">
        <v>19884.32</v>
      </c>
      <c r="L74">
        <v>12840.1</v>
      </c>
      <c r="M74">
        <v>4.33</v>
      </c>
      <c r="N74">
        <v>5.04</v>
      </c>
      <c r="O74">
        <v>41</v>
      </c>
      <c r="P74">
        <v>18391.89</v>
      </c>
      <c r="Q74">
        <v>8679.8700000000008</v>
      </c>
      <c r="R74">
        <v>3.68</v>
      </c>
      <c r="S74">
        <v>2.87</v>
      </c>
      <c r="T74">
        <v>2.85</v>
      </c>
      <c r="U74">
        <v>1</v>
      </c>
      <c r="V74">
        <v>0.76919999999999999</v>
      </c>
      <c r="W74">
        <v>0.75570000000000004</v>
      </c>
      <c r="X74">
        <v>0.76919999999999999</v>
      </c>
      <c r="Y74">
        <v>0.75570000000000004</v>
      </c>
      <c r="Z74" t="s">
        <v>124</v>
      </c>
      <c r="AA74" t="s">
        <v>407</v>
      </c>
      <c r="AB74">
        <v>1.1394</v>
      </c>
      <c r="AC74" t="s">
        <v>2271</v>
      </c>
      <c r="AD74">
        <v>1.4390000000000001</v>
      </c>
      <c r="AE74">
        <v>0.77869999999999995</v>
      </c>
      <c r="AF74">
        <v>0.75570000000000004</v>
      </c>
      <c r="AG74">
        <v>0.77869999999999995</v>
      </c>
      <c r="AH74" t="s">
        <v>407</v>
      </c>
      <c r="AI74" t="s">
        <v>407</v>
      </c>
      <c r="AJ74">
        <v>1.2201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1</v>
      </c>
      <c r="AQ74">
        <v>0</v>
      </c>
      <c r="AR74" t="b">
        <v>0</v>
      </c>
      <c r="AS74" s="190" t="s">
        <v>1558</v>
      </c>
    </row>
    <row r="75" spans="1:45" x14ac:dyDescent="0.2">
      <c r="A75" t="s">
        <v>1558</v>
      </c>
      <c r="B75" t="s">
        <v>514</v>
      </c>
      <c r="C75" t="s">
        <v>127</v>
      </c>
      <c r="D75" t="s">
        <v>514</v>
      </c>
      <c r="E75" t="s">
        <v>1615</v>
      </c>
      <c r="F75" t="s">
        <v>407</v>
      </c>
      <c r="G75">
        <v>50</v>
      </c>
      <c r="H75">
        <v>0</v>
      </c>
      <c r="I75">
        <v>17018.32</v>
      </c>
      <c r="J75">
        <v>13525.36</v>
      </c>
      <c r="K75">
        <v>15114.38</v>
      </c>
      <c r="L75">
        <v>11471.75</v>
      </c>
      <c r="M75">
        <v>2.6</v>
      </c>
      <c r="N75">
        <v>2.15</v>
      </c>
      <c r="O75">
        <v>48</v>
      </c>
      <c r="P75">
        <v>13130.22</v>
      </c>
      <c r="Q75">
        <v>6217</v>
      </c>
      <c r="R75">
        <v>2.29</v>
      </c>
      <c r="S75">
        <v>1.51</v>
      </c>
      <c r="T75">
        <v>1.9</v>
      </c>
      <c r="U75">
        <v>1</v>
      </c>
      <c r="V75">
        <v>0.54910000000000003</v>
      </c>
      <c r="W75">
        <v>0.53949999999999998</v>
      </c>
      <c r="X75">
        <v>0.54910000000000003</v>
      </c>
      <c r="Y75">
        <v>0.53949999999999998</v>
      </c>
      <c r="Z75" t="s">
        <v>126</v>
      </c>
      <c r="AA75" t="s">
        <v>407</v>
      </c>
      <c r="AB75">
        <v>0.79179999999999995</v>
      </c>
      <c r="AC75" t="s">
        <v>2272</v>
      </c>
      <c r="AD75">
        <v>1</v>
      </c>
      <c r="AE75">
        <v>0.55589999999999995</v>
      </c>
      <c r="AF75">
        <v>0.53949999999999998</v>
      </c>
      <c r="AG75">
        <v>0.55589999999999995</v>
      </c>
      <c r="AH75" t="s">
        <v>407</v>
      </c>
      <c r="AI75" t="s">
        <v>407</v>
      </c>
      <c r="AJ75">
        <v>0.871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2</v>
      </c>
      <c r="AQ75">
        <v>0</v>
      </c>
      <c r="AR75" t="b">
        <v>0</v>
      </c>
      <c r="AS75" s="190" t="s">
        <v>1558</v>
      </c>
    </row>
    <row r="76" spans="1:45" x14ac:dyDescent="0.2">
      <c r="A76" t="s">
        <v>1558</v>
      </c>
      <c r="B76" t="s">
        <v>516</v>
      </c>
      <c r="C76" t="s">
        <v>123</v>
      </c>
      <c r="D76" t="s">
        <v>516</v>
      </c>
      <c r="E76" t="s">
        <v>1616</v>
      </c>
      <c r="F76" t="s">
        <v>407</v>
      </c>
      <c r="G76">
        <v>19</v>
      </c>
      <c r="H76">
        <v>0</v>
      </c>
      <c r="I76">
        <v>42604.74</v>
      </c>
      <c r="J76">
        <v>40116.86</v>
      </c>
      <c r="K76">
        <v>38894.76</v>
      </c>
      <c r="L76">
        <v>37144.07</v>
      </c>
      <c r="M76">
        <v>9.16</v>
      </c>
      <c r="N76">
        <v>17.239999999999998</v>
      </c>
      <c r="O76">
        <v>17</v>
      </c>
      <c r="P76">
        <v>27188.75</v>
      </c>
      <c r="Q76">
        <v>14954.07</v>
      </c>
      <c r="R76">
        <v>5</v>
      </c>
      <c r="S76">
        <v>4.45</v>
      </c>
      <c r="T76">
        <v>3.48</v>
      </c>
      <c r="U76">
        <v>1</v>
      </c>
      <c r="V76">
        <v>1.137</v>
      </c>
      <c r="W76">
        <v>1.1171</v>
      </c>
      <c r="X76">
        <v>1.137</v>
      </c>
      <c r="Y76">
        <v>1.1171</v>
      </c>
      <c r="Z76" t="s">
        <v>122</v>
      </c>
      <c r="AA76" t="s">
        <v>407</v>
      </c>
      <c r="AB76">
        <v>1.3653</v>
      </c>
      <c r="AC76" t="s">
        <v>2270</v>
      </c>
      <c r="AD76">
        <v>1.399016</v>
      </c>
      <c r="AE76">
        <v>1.1511</v>
      </c>
      <c r="AF76">
        <v>1.1171</v>
      </c>
      <c r="AG76">
        <v>1.1511</v>
      </c>
      <c r="AH76" t="s">
        <v>407</v>
      </c>
      <c r="AI76" t="s">
        <v>407</v>
      </c>
      <c r="AJ76">
        <v>1.8037000000000001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2</v>
      </c>
      <c r="AQ76">
        <v>0</v>
      </c>
      <c r="AR76" t="b">
        <v>0</v>
      </c>
      <c r="AS76" s="190" t="s">
        <v>1558</v>
      </c>
    </row>
    <row r="77" spans="1:45" x14ac:dyDescent="0.2">
      <c r="A77" t="s">
        <v>1558</v>
      </c>
      <c r="B77" t="s">
        <v>518</v>
      </c>
      <c r="C77" t="s">
        <v>125</v>
      </c>
      <c r="D77" t="s">
        <v>518</v>
      </c>
      <c r="E77" t="s">
        <v>1617</v>
      </c>
      <c r="F77" t="s">
        <v>407</v>
      </c>
      <c r="G77">
        <v>33</v>
      </c>
      <c r="H77">
        <v>0</v>
      </c>
      <c r="I77">
        <v>21682.68</v>
      </c>
      <c r="J77">
        <v>12016.32</v>
      </c>
      <c r="K77">
        <v>19340.75</v>
      </c>
      <c r="L77">
        <v>10575.86</v>
      </c>
      <c r="M77">
        <v>3.21</v>
      </c>
      <c r="N77">
        <v>3.03</v>
      </c>
      <c r="O77">
        <v>32</v>
      </c>
      <c r="P77">
        <v>18426.400000000001</v>
      </c>
      <c r="Q77">
        <v>9367.76</v>
      </c>
      <c r="R77">
        <v>2.91</v>
      </c>
      <c r="S77">
        <v>2.5299999999999998</v>
      </c>
      <c r="T77">
        <v>2.21</v>
      </c>
      <c r="U77">
        <v>1</v>
      </c>
      <c r="V77">
        <v>0.77059999999999995</v>
      </c>
      <c r="W77">
        <v>0.7571</v>
      </c>
      <c r="X77">
        <v>0.77059999999999995</v>
      </c>
      <c r="Y77">
        <v>0.7571</v>
      </c>
      <c r="Z77" t="s">
        <v>124</v>
      </c>
      <c r="AA77" t="s">
        <v>407</v>
      </c>
      <c r="AB77">
        <v>0.97589999999999999</v>
      </c>
      <c r="AC77" t="s">
        <v>2271</v>
      </c>
      <c r="AD77">
        <v>1.3198540000000001</v>
      </c>
      <c r="AE77">
        <v>0.78010000000000002</v>
      </c>
      <c r="AF77">
        <v>0.7571</v>
      </c>
      <c r="AG77">
        <v>0.78010000000000002</v>
      </c>
      <c r="AH77" t="s">
        <v>407</v>
      </c>
      <c r="AI77" t="s">
        <v>407</v>
      </c>
      <c r="AJ77">
        <v>1.2222999999999999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1</v>
      </c>
      <c r="AQ77">
        <v>0</v>
      </c>
      <c r="AR77" t="b">
        <v>0</v>
      </c>
      <c r="AS77" s="190" t="s">
        <v>1558</v>
      </c>
    </row>
    <row r="78" spans="1:45" x14ac:dyDescent="0.2">
      <c r="A78" t="s">
        <v>1558</v>
      </c>
      <c r="B78" t="s">
        <v>520</v>
      </c>
      <c r="C78" t="s">
        <v>127</v>
      </c>
      <c r="D78" t="s">
        <v>520</v>
      </c>
      <c r="E78" t="s">
        <v>1618</v>
      </c>
      <c r="F78" t="s">
        <v>407</v>
      </c>
      <c r="G78">
        <v>27</v>
      </c>
      <c r="H78">
        <v>0</v>
      </c>
      <c r="I78">
        <v>14978.44</v>
      </c>
      <c r="J78">
        <v>6868.65</v>
      </c>
      <c r="K78">
        <v>13506.87</v>
      </c>
      <c r="L78">
        <v>6294.5</v>
      </c>
      <c r="M78">
        <v>1.96</v>
      </c>
      <c r="N78">
        <v>2.15</v>
      </c>
      <c r="O78">
        <v>25</v>
      </c>
      <c r="P78">
        <v>12318.62</v>
      </c>
      <c r="Q78">
        <v>4870.7700000000004</v>
      </c>
      <c r="R78">
        <v>1.44</v>
      </c>
      <c r="S78">
        <v>0.56999999999999995</v>
      </c>
      <c r="T78">
        <v>1.34</v>
      </c>
      <c r="U78">
        <v>1</v>
      </c>
      <c r="V78">
        <v>0.51519999999999999</v>
      </c>
      <c r="W78">
        <v>0.50619999999999998</v>
      </c>
      <c r="X78">
        <v>0.51519999999999999</v>
      </c>
      <c r="Y78">
        <v>0.50619999999999998</v>
      </c>
      <c r="Z78" t="s">
        <v>126</v>
      </c>
      <c r="AA78" t="s">
        <v>407</v>
      </c>
      <c r="AB78">
        <v>0.73939999999999995</v>
      </c>
      <c r="AC78" t="s">
        <v>2272</v>
      </c>
      <c r="AD78">
        <v>1</v>
      </c>
      <c r="AE78">
        <v>0.52159999999999995</v>
      </c>
      <c r="AF78">
        <v>0.50619999999999998</v>
      </c>
      <c r="AG78">
        <v>0.52159999999999995</v>
      </c>
      <c r="AH78" t="s">
        <v>407</v>
      </c>
      <c r="AI78" t="s">
        <v>407</v>
      </c>
      <c r="AJ78">
        <v>0.81730000000000003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2</v>
      </c>
      <c r="AQ78">
        <v>0</v>
      </c>
      <c r="AR78" t="b">
        <v>0</v>
      </c>
      <c r="AS78" s="190" t="s">
        <v>1558</v>
      </c>
    </row>
    <row r="79" spans="1:45" x14ac:dyDescent="0.2">
      <c r="A79" t="s">
        <v>1558</v>
      </c>
      <c r="B79" t="s">
        <v>663</v>
      </c>
      <c r="C79" t="s">
        <v>123</v>
      </c>
      <c r="D79" t="s">
        <v>663</v>
      </c>
      <c r="E79" t="s">
        <v>1619</v>
      </c>
      <c r="F79" t="s">
        <v>407</v>
      </c>
      <c r="G79">
        <v>38</v>
      </c>
      <c r="H79">
        <v>6</v>
      </c>
      <c r="I79">
        <v>37048.199999999997</v>
      </c>
      <c r="J79">
        <v>26619.71</v>
      </c>
      <c r="K79">
        <v>33493.96</v>
      </c>
      <c r="L79">
        <v>22450.33</v>
      </c>
      <c r="M79">
        <v>7.61</v>
      </c>
      <c r="N79">
        <v>5.85</v>
      </c>
      <c r="O79">
        <v>37</v>
      </c>
      <c r="P79">
        <v>30832.57</v>
      </c>
      <c r="Q79">
        <v>15763.4</v>
      </c>
      <c r="R79">
        <v>6.95</v>
      </c>
      <c r="S79">
        <v>4.3099999999999996</v>
      </c>
      <c r="T79">
        <v>5.6</v>
      </c>
      <c r="U79">
        <v>1</v>
      </c>
      <c r="V79">
        <v>1.2894000000000001</v>
      </c>
      <c r="W79">
        <v>1.2667999999999999</v>
      </c>
      <c r="X79">
        <v>1.2894000000000001</v>
      </c>
      <c r="Y79">
        <v>1.2667999999999999</v>
      </c>
      <c r="Z79" t="s">
        <v>122</v>
      </c>
      <c r="AA79" t="s">
        <v>407</v>
      </c>
      <c r="AB79">
        <v>1.5880000000000001</v>
      </c>
      <c r="AC79" t="s">
        <v>2270</v>
      </c>
      <c r="AD79">
        <v>1.749862</v>
      </c>
      <c r="AE79">
        <v>1.3052999999999999</v>
      </c>
      <c r="AF79">
        <v>1.2667999999999999</v>
      </c>
      <c r="AG79">
        <v>1.3052999999999999</v>
      </c>
      <c r="AH79" t="s">
        <v>407</v>
      </c>
      <c r="AI79" t="s">
        <v>407</v>
      </c>
      <c r="AJ79">
        <v>2.0453000000000001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1</v>
      </c>
      <c r="AQ79">
        <v>0</v>
      </c>
      <c r="AR79" t="b">
        <v>0</v>
      </c>
      <c r="AS79" s="190" t="s">
        <v>1558</v>
      </c>
    </row>
    <row r="80" spans="1:45" x14ac:dyDescent="0.2">
      <c r="A80" t="s">
        <v>1558</v>
      </c>
      <c r="B80" t="s">
        <v>680</v>
      </c>
      <c r="C80" t="s">
        <v>125</v>
      </c>
      <c r="D80" t="s">
        <v>680</v>
      </c>
      <c r="E80" t="s">
        <v>1620</v>
      </c>
      <c r="F80" t="s">
        <v>407</v>
      </c>
      <c r="G80">
        <v>77</v>
      </c>
      <c r="H80">
        <v>2</v>
      </c>
      <c r="I80">
        <v>15797.88</v>
      </c>
      <c r="J80">
        <v>12852.19</v>
      </c>
      <c r="K80">
        <v>14208.39</v>
      </c>
      <c r="L80">
        <v>11276.09</v>
      </c>
      <c r="M80">
        <v>3.03</v>
      </c>
      <c r="N80">
        <v>2.66</v>
      </c>
      <c r="O80">
        <v>75</v>
      </c>
      <c r="P80">
        <v>13025.12</v>
      </c>
      <c r="Q80">
        <v>8674.98</v>
      </c>
      <c r="R80">
        <v>2.8</v>
      </c>
      <c r="S80">
        <v>1.95</v>
      </c>
      <c r="T80">
        <v>2.29</v>
      </c>
      <c r="U80">
        <v>1</v>
      </c>
      <c r="V80">
        <v>0.54469999999999996</v>
      </c>
      <c r="W80">
        <v>0.53510000000000002</v>
      </c>
      <c r="X80">
        <v>0.54469999999999996</v>
      </c>
      <c r="Y80">
        <v>0.53510000000000002</v>
      </c>
      <c r="Z80" t="s">
        <v>124</v>
      </c>
      <c r="AA80" t="s">
        <v>407</v>
      </c>
      <c r="AB80">
        <v>0.90749999999999997</v>
      </c>
      <c r="AC80" t="s">
        <v>2271</v>
      </c>
      <c r="AD80">
        <v>1.299957</v>
      </c>
      <c r="AE80">
        <v>0.5514</v>
      </c>
      <c r="AF80">
        <v>0.53510000000000002</v>
      </c>
      <c r="AG80">
        <v>0.5514</v>
      </c>
      <c r="AH80" t="s">
        <v>407</v>
      </c>
      <c r="AI80" t="s">
        <v>407</v>
      </c>
      <c r="AJ80">
        <v>0.86399999999999999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2</v>
      </c>
      <c r="AQ80">
        <v>0</v>
      </c>
      <c r="AR80" t="b">
        <v>0</v>
      </c>
      <c r="AS80" s="190" t="s">
        <v>1558</v>
      </c>
    </row>
    <row r="81" spans="1:45" x14ac:dyDescent="0.2">
      <c r="A81" t="s">
        <v>1558</v>
      </c>
      <c r="B81" t="s">
        <v>682</v>
      </c>
      <c r="C81" t="s">
        <v>127</v>
      </c>
      <c r="D81" t="s">
        <v>682</v>
      </c>
      <c r="E81" t="s">
        <v>1621</v>
      </c>
      <c r="F81" t="s">
        <v>407</v>
      </c>
      <c r="G81">
        <v>74</v>
      </c>
      <c r="H81">
        <v>5</v>
      </c>
      <c r="I81">
        <v>13730.41</v>
      </c>
      <c r="J81">
        <v>9945.56</v>
      </c>
      <c r="K81">
        <v>12512.87</v>
      </c>
      <c r="L81">
        <v>8541.83</v>
      </c>
      <c r="M81">
        <v>2.3199999999999998</v>
      </c>
      <c r="N81">
        <v>1.66</v>
      </c>
      <c r="O81">
        <v>72</v>
      </c>
      <c r="P81">
        <v>11615.92</v>
      </c>
      <c r="Q81">
        <v>6695.74</v>
      </c>
      <c r="R81">
        <v>2.14</v>
      </c>
      <c r="S81">
        <v>1.24</v>
      </c>
      <c r="T81">
        <v>1.85</v>
      </c>
      <c r="U81">
        <v>1</v>
      </c>
      <c r="V81">
        <v>0.48580000000000001</v>
      </c>
      <c r="W81">
        <v>0.4773</v>
      </c>
      <c r="X81">
        <v>0.48580000000000001</v>
      </c>
      <c r="Y81">
        <v>0.4773</v>
      </c>
      <c r="Z81" t="s">
        <v>126</v>
      </c>
      <c r="AA81" t="s">
        <v>407</v>
      </c>
      <c r="AB81">
        <v>0.69810000000000005</v>
      </c>
      <c r="AC81" t="s">
        <v>2272</v>
      </c>
      <c r="AD81">
        <v>1</v>
      </c>
      <c r="AE81">
        <v>0.49180000000000001</v>
      </c>
      <c r="AF81">
        <v>0.4773</v>
      </c>
      <c r="AG81">
        <v>0.49180000000000001</v>
      </c>
      <c r="AH81" t="s">
        <v>407</v>
      </c>
      <c r="AI81" t="s">
        <v>407</v>
      </c>
      <c r="AJ81">
        <v>0.77059999999999995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2</v>
      </c>
      <c r="AQ81">
        <v>0</v>
      </c>
      <c r="AR81" t="b">
        <v>0</v>
      </c>
      <c r="AS81" s="190" t="s">
        <v>1558</v>
      </c>
    </row>
    <row r="82" spans="1:45" x14ac:dyDescent="0.2">
      <c r="A82" t="s">
        <v>1558</v>
      </c>
      <c r="B82" t="s">
        <v>684</v>
      </c>
      <c r="C82" t="s">
        <v>123</v>
      </c>
      <c r="D82" t="s">
        <v>684</v>
      </c>
      <c r="E82" t="s">
        <v>1622</v>
      </c>
      <c r="F82" t="s">
        <v>407</v>
      </c>
      <c r="G82">
        <v>12</v>
      </c>
      <c r="H82">
        <v>2</v>
      </c>
      <c r="I82">
        <v>67020.87</v>
      </c>
      <c r="J82">
        <v>32306.44</v>
      </c>
      <c r="K82">
        <v>61077.88</v>
      </c>
      <c r="L82">
        <v>30855.040000000001</v>
      </c>
      <c r="M82">
        <v>11.58</v>
      </c>
      <c r="N82">
        <v>6.22</v>
      </c>
      <c r="O82">
        <v>12</v>
      </c>
      <c r="P82">
        <v>61077.88</v>
      </c>
      <c r="Q82">
        <v>30855.040000000001</v>
      </c>
      <c r="R82">
        <v>11.58</v>
      </c>
      <c r="S82">
        <v>6.22</v>
      </c>
      <c r="T82">
        <v>9.6300000000000008</v>
      </c>
      <c r="U82">
        <v>1</v>
      </c>
      <c r="V82">
        <v>2.5543</v>
      </c>
      <c r="W82">
        <v>2.5095000000000001</v>
      </c>
      <c r="X82">
        <v>2.5543</v>
      </c>
      <c r="Y82">
        <v>2.5095000000000001</v>
      </c>
      <c r="Z82" t="s">
        <v>122</v>
      </c>
      <c r="AA82" t="s">
        <v>407</v>
      </c>
      <c r="AB82">
        <v>3.4428999999999998</v>
      </c>
      <c r="AC82" t="s">
        <v>2270</v>
      </c>
      <c r="AD82">
        <v>1.478782</v>
      </c>
      <c r="AE82">
        <v>2.5857999999999999</v>
      </c>
      <c r="AF82">
        <v>2.5095000000000001</v>
      </c>
      <c r="AG82">
        <v>2.5857999999999999</v>
      </c>
      <c r="AH82" t="s">
        <v>407</v>
      </c>
      <c r="AI82" t="s">
        <v>407</v>
      </c>
      <c r="AJ82">
        <v>4.0517000000000003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 t="b">
        <v>0</v>
      </c>
      <c r="AS82" s="190" t="s">
        <v>1558</v>
      </c>
    </row>
    <row r="83" spans="1:45" x14ac:dyDescent="0.2">
      <c r="A83" t="s">
        <v>1558</v>
      </c>
      <c r="B83" t="s">
        <v>686</v>
      </c>
      <c r="C83" t="s">
        <v>125</v>
      </c>
      <c r="D83" t="s">
        <v>686</v>
      </c>
      <c r="E83" t="s">
        <v>1623</v>
      </c>
      <c r="F83" t="s">
        <v>79</v>
      </c>
      <c r="G83">
        <v>8</v>
      </c>
      <c r="H83">
        <v>2</v>
      </c>
      <c r="I83">
        <v>64604.5</v>
      </c>
      <c r="J83">
        <v>19738.939999999999</v>
      </c>
      <c r="K83">
        <v>61361.22</v>
      </c>
      <c r="L83">
        <v>21602.69</v>
      </c>
      <c r="M83">
        <v>11.63</v>
      </c>
      <c r="N83">
        <v>7.94</v>
      </c>
      <c r="O83">
        <v>8</v>
      </c>
      <c r="P83">
        <v>61361.22</v>
      </c>
      <c r="Q83">
        <v>21602.69</v>
      </c>
      <c r="R83">
        <v>7.2</v>
      </c>
      <c r="S83">
        <v>7.94</v>
      </c>
      <c r="T83">
        <v>5.7</v>
      </c>
      <c r="U83">
        <v>0</v>
      </c>
      <c r="V83">
        <v>2.5661</v>
      </c>
      <c r="W83">
        <v>2.2873999999999999</v>
      </c>
      <c r="X83">
        <v>2.3281999999999998</v>
      </c>
      <c r="Y83">
        <v>2.2873999999999999</v>
      </c>
      <c r="Z83" t="s">
        <v>124</v>
      </c>
      <c r="AA83" t="s">
        <v>79</v>
      </c>
      <c r="AB83">
        <v>2.3281999999999998</v>
      </c>
      <c r="AC83" t="s">
        <v>2271</v>
      </c>
      <c r="AD83">
        <v>1.065294</v>
      </c>
      <c r="AE83">
        <v>2.3569</v>
      </c>
      <c r="AF83">
        <v>2.2873999999999999</v>
      </c>
      <c r="AG83">
        <v>2.3569</v>
      </c>
      <c r="AH83" t="s">
        <v>79</v>
      </c>
      <c r="AI83" t="s">
        <v>79</v>
      </c>
      <c r="AJ83">
        <v>3.6930000000000001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 t="b">
        <v>0</v>
      </c>
      <c r="AS83" s="190" t="s">
        <v>1558</v>
      </c>
    </row>
    <row r="84" spans="1:45" x14ac:dyDescent="0.2">
      <c r="A84" t="s">
        <v>1558</v>
      </c>
      <c r="B84" t="s">
        <v>688</v>
      </c>
      <c r="C84" t="s">
        <v>127</v>
      </c>
      <c r="D84" t="s">
        <v>688</v>
      </c>
      <c r="E84" t="s">
        <v>1624</v>
      </c>
      <c r="F84" t="s">
        <v>407</v>
      </c>
      <c r="G84">
        <v>11</v>
      </c>
      <c r="H84">
        <v>0</v>
      </c>
      <c r="I84">
        <v>38505.85</v>
      </c>
      <c r="J84">
        <v>20245.580000000002</v>
      </c>
      <c r="K84">
        <v>34974.660000000003</v>
      </c>
      <c r="L84">
        <v>18954.02</v>
      </c>
      <c r="M84">
        <v>5.09</v>
      </c>
      <c r="N84">
        <v>3.23</v>
      </c>
      <c r="O84">
        <v>11</v>
      </c>
      <c r="P84">
        <v>34974.660000000003</v>
      </c>
      <c r="Q84">
        <v>18954.02</v>
      </c>
      <c r="R84">
        <v>5.09</v>
      </c>
      <c r="S84">
        <v>3.23</v>
      </c>
      <c r="T84">
        <v>4.29</v>
      </c>
      <c r="U84">
        <v>1</v>
      </c>
      <c r="V84">
        <v>1.4626999999999999</v>
      </c>
      <c r="W84">
        <v>1.4371</v>
      </c>
      <c r="X84">
        <v>1.4626999999999999</v>
      </c>
      <c r="Y84">
        <v>1.4371</v>
      </c>
      <c r="Z84" t="s">
        <v>126</v>
      </c>
      <c r="AA84" t="s">
        <v>407</v>
      </c>
      <c r="AB84">
        <v>2.1855000000000002</v>
      </c>
      <c r="AC84" t="s">
        <v>2272</v>
      </c>
      <c r="AD84">
        <v>1</v>
      </c>
      <c r="AE84">
        <v>1.4807999999999999</v>
      </c>
      <c r="AF84">
        <v>1.4371</v>
      </c>
      <c r="AG84">
        <v>1.4807999999999999</v>
      </c>
      <c r="AH84" t="s">
        <v>407</v>
      </c>
      <c r="AI84" t="s">
        <v>407</v>
      </c>
      <c r="AJ84">
        <v>2.3203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 t="b">
        <v>0</v>
      </c>
      <c r="AS84" s="190" t="s">
        <v>1558</v>
      </c>
    </row>
    <row r="85" spans="1:45" x14ac:dyDescent="0.2">
      <c r="A85" t="s">
        <v>1558</v>
      </c>
      <c r="B85" t="s">
        <v>690</v>
      </c>
      <c r="C85" t="s">
        <v>123</v>
      </c>
      <c r="D85" t="s">
        <v>690</v>
      </c>
      <c r="E85" t="s">
        <v>1625</v>
      </c>
      <c r="F85" t="s">
        <v>79</v>
      </c>
      <c r="G85">
        <v>5</v>
      </c>
      <c r="H85">
        <v>1</v>
      </c>
      <c r="I85">
        <v>102171.35</v>
      </c>
      <c r="J85">
        <v>17721.689999999999</v>
      </c>
      <c r="K85">
        <v>88055.360000000001</v>
      </c>
      <c r="L85">
        <v>15361.47</v>
      </c>
      <c r="M85">
        <v>16.600000000000001</v>
      </c>
      <c r="N85">
        <v>4.32</v>
      </c>
      <c r="O85">
        <v>5</v>
      </c>
      <c r="P85">
        <v>88055.360000000001</v>
      </c>
      <c r="Q85">
        <v>15361.47</v>
      </c>
      <c r="R85">
        <v>10.6</v>
      </c>
      <c r="S85">
        <v>4.32</v>
      </c>
      <c r="T85">
        <v>8.1</v>
      </c>
      <c r="U85">
        <v>0</v>
      </c>
      <c r="V85">
        <v>3.6825000000000001</v>
      </c>
      <c r="W85">
        <v>3.0674000000000001</v>
      </c>
      <c r="X85">
        <v>3.1221000000000001</v>
      </c>
      <c r="Y85">
        <v>3.0674000000000001</v>
      </c>
      <c r="Z85" t="s">
        <v>122</v>
      </c>
      <c r="AA85" t="s">
        <v>79</v>
      </c>
      <c r="AB85">
        <v>3.1221000000000001</v>
      </c>
      <c r="AC85" t="s">
        <v>2270</v>
      </c>
      <c r="AD85">
        <v>1.695872</v>
      </c>
      <c r="AE85">
        <v>3.1606000000000001</v>
      </c>
      <c r="AF85">
        <v>3.0674000000000001</v>
      </c>
      <c r="AG85">
        <v>3.1606000000000001</v>
      </c>
      <c r="AH85" t="s">
        <v>79</v>
      </c>
      <c r="AI85" t="s">
        <v>79</v>
      </c>
      <c r="AJ85">
        <v>4.9523000000000001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 t="b">
        <v>0</v>
      </c>
      <c r="AS85" s="190" t="s">
        <v>1558</v>
      </c>
    </row>
    <row r="86" spans="1:45" x14ac:dyDescent="0.2">
      <c r="A86" t="s">
        <v>1558</v>
      </c>
      <c r="B86" t="s">
        <v>692</v>
      </c>
      <c r="C86" t="s">
        <v>125</v>
      </c>
      <c r="D86" t="s">
        <v>692</v>
      </c>
      <c r="E86" t="s">
        <v>1626</v>
      </c>
      <c r="F86" t="s">
        <v>79</v>
      </c>
      <c r="G86">
        <v>4</v>
      </c>
      <c r="H86">
        <v>2</v>
      </c>
      <c r="I86">
        <v>21377.89</v>
      </c>
      <c r="J86">
        <v>14696.85</v>
      </c>
      <c r="K86">
        <v>19387.14</v>
      </c>
      <c r="L86">
        <v>13117.44</v>
      </c>
      <c r="M86">
        <v>4.75</v>
      </c>
      <c r="N86">
        <v>1.79</v>
      </c>
      <c r="O86">
        <v>4</v>
      </c>
      <c r="P86">
        <v>19387.14</v>
      </c>
      <c r="Q86">
        <v>13117.44</v>
      </c>
      <c r="R86">
        <v>7.3</v>
      </c>
      <c r="S86">
        <v>1.79</v>
      </c>
      <c r="T86">
        <v>5.7</v>
      </c>
      <c r="U86">
        <v>0</v>
      </c>
      <c r="V86">
        <v>0.81079999999999997</v>
      </c>
      <c r="W86">
        <v>1.8087</v>
      </c>
      <c r="X86">
        <v>1.841</v>
      </c>
      <c r="Y86">
        <v>1.8087</v>
      </c>
      <c r="Z86" t="s">
        <v>124</v>
      </c>
      <c r="AA86" t="s">
        <v>79</v>
      </c>
      <c r="AB86">
        <v>1.841</v>
      </c>
      <c r="AC86" t="s">
        <v>2271</v>
      </c>
      <c r="AD86">
        <v>1.4645980000000001</v>
      </c>
      <c r="AE86">
        <v>1.8636999999999999</v>
      </c>
      <c r="AF86">
        <v>1.8087</v>
      </c>
      <c r="AG86">
        <v>1.8636999999999999</v>
      </c>
      <c r="AH86" t="s">
        <v>79</v>
      </c>
      <c r="AI86" t="s">
        <v>79</v>
      </c>
      <c r="AJ86">
        <v>2.9201999999999999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 t="b">
        <v>0</v>
      </c>
      <c r="AS86" s="190" t="s">
        <v>1558</v>
      </c>
    </row>
    <row r="87" spans="1:45" x14ac:dyDescent="0.2">
      <c r="A87" t="s">
        <v>1558</v>
      </c>
      <c r="B87" t="s">
        <v>694</v>
      </c>
      <c r="C87" t="s">
        <v>127</v>
      </c>
      <c r="D87" t="s">
        <v>694</v>
      </c>
      <c r="E87" t="s">
        <v>1627</v>
      </c>
      <c r="F87" t="s">
        <v>407</v>
      </c>
      <c r="G87">
        <v>10</v>
      </c>
      <c r="H87">
        <v>0</v>
      </c>
      <c r="I87">
        <v>22739.5</v>
      </c>
      <c r="J87">
        <v>10208.75</v>
      </c>
      <c r="K87">
        <v>20286.63</v>
      </c>
      <c r="L87">
        <v>9153.85</v>
      </c>
      <c r="M87">
        <v>4.4000000000000004</v>
      </c>
      <c r="N87">
        <v>3.32</v>
      </c>
      <c r="O87">
        <v>10</v>
      </c>
      <c r="P87">
        <v>20286.63</v>
      </c>
      <c r="Q87">
        <v>9153.85</v>
      </c>
      <c r="R87">
        <v>4.4000000000000004</v>
      </c>
      <c r="S87">
        <v>3.32</v>
      </c>
      <c r="T87">
        <v>3.37</v>
      </c>
      <c r="U87">
        <v>1</v>
      </c>
      <c r="V87">
        <v>0.84840000000000004</v>
      </c>
      <c r="W87">
        <v>0.83350000000000002</v>
      </c>
      <c r="X87">
        <v>0.84840000000000004</v>
      </c>
      <c r="Y87">
        <v>0.83350000000000002</v>
      </c>
      <c r="Z87" t="s">
        <v>126</v>
      </c>
      <c r="AA87" t="s">
        <v>407</v>
      </c>
      <c r="AB87">
        <v>1.2569999999999999</v>
      </c>
      <c r="AC87" t="s">
        <v>2272</v>
      </c>
      <c r="AD87">
        <v>1</v>
      </c>
      <c r="AE87">
        <v>0.85880000000000001</v>
      </c>
      <c r="AF87">
        <v>0.83350000000000002</v>
      </c>
      <c r="AG87">
        <v>0.85880000000000001</v>
      </c>
      <c r="AH87" t="s">
        <v>407</v>
      </c>
      <c r="AI87" t="s">
        <v>407</v>
      </c>
      <c r="AJ87">
        <v>1.3456999999999999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 t="b">
        <v>0</v>
      </c>
      <c r="AS87" s="190" t="s">
        <v>1558</v>
      </c>
    </row>
    <row r="88" spans="1:45" x14ac:dyDescent="0.2">
      <c r="A88" t="s">
        <v>1558</v>
      </c>
      <c r="B88" t="s">
        <v>696</v>
      </c>
      <c r="C88" t="s">
        <v>118</v>
      </c>
      <c r="D88" t="s">
        <v>696</v>
      </c>
      <c r="E88" t="s">
        <v>1628</v>
      </c>
      <c r="F88" t="s">
        <v>407</v>
      </c>
      <c r="G88">
        <v>163</v>
      </c>
      <c r="H88">
        <v>9</v>
      </c>
      <c r="I88">
        <v>32452.5</v>
      </c>
      <c r="J88">
        <v>54428.71</v>
      </c>
      <c r="K88">
        <v>29075.97</v>
      </c>
      <c r="L88">
        <v>47226.83</v>
      </c>
      <c r="M88">
        <v>5.27</v>
      </c>
      <c r="N88">
        <v>6.25</v>
      </c>
      <c r="O88">
        <v>161</v>
      </c>
      <c r="P88">
        <v>24592.66</v>
      </c>
      <c r="Q88">
        <v>22355.81</v>
      </c>
      <c r="R88">
        <v>4.8</v>
      </c>
      <c r="S88">
        <v>4.16</v>
      </c>
      <c r="T88">
        <v>3.56</v>
      </c>
      <c r="U88">
        <v>1</v>
      </c>
      <c r="V88">
        <v>1.0285</v>
      </c>
      <c r="W88">
        <v>1.0105</v>
      </c>
      <c r="X88">
        <v>1.0285</v>
      </c>
      <c r="Y88">
        <v>1.0105</v>
      </c>
      <c r="Z88" t="s">
        <v>117</v>
      </c>
      <c r="AA88" t="s">
        <v>407</v>
      </c>
      <c r="AB88">
        <v>1.5639000000000001</v>
      </c>
      <c r="AC88" t="s">
        <v>2268</v>
      </c>
      <c r="AD88">
        <v>1.9691510000000001</v>
      </c>
      <c r="AE88">
        <v>0.8508</v>
      </c>
      <c r="AF88">
        <v>1.0105</v>
      </c>
      <c r="AG88">
        <v>0.8508</v>
      </c>
      <c r="AH88" t="s">
        <v>407</v>
      </c>
      <c r="AI88" t="s">
        <v>407</v>
      </c>
      <c r="AJ88">
        <v>1.3331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2</v>
      </c>
      <c r="AQ88">
        <v>0</v>
      </c>
      <c r="AR88" t="b">
        <v>0</v>
      </c>
      <c r="AS88" s="190" t="s">
        <v>1558</v>
      </c>
    </row>
    <row r="89" spans="1:45" x14ac:dyDescent="0.2">
      <c r="A89" t="s">
        <v>1558</v>
      </c>
      <c r="B89" t="s">
        <v>698</v>
      </c>
      <c r="C89" t="s">
        <v>120</v>
      </c>
      <c r="D89" t="s">
        <v>698</v>
      </c>
      <c r="E89" t="s">
        <v>1629</v>
      </c>
      <c r="F89" t="s">
        <v>407</v>
      </c>
      <c r="G89">
        <v>749</v>
      </c>
      <c r="H89">
        <v>13</v>
      </c>
      <c r="I89">
        <v>11955.93</v>
      </c>
      <c r="J89">
        <v>7678.14</v>
      </c>
      <c r="K89">
        <v>10743.96</v>
      </c>
      <c r="L89">
        <v>6754.44</v>
      </c>
      <c r="M89">
        <v>2.66</v>
      </c>
      <c r="N89">
        <v>1.88</v>
      </c>
      <c r="O89">
        <v>738</v>
      </c>
      <c r="P89">
        <v>10370.56</v>
      </c>
      <c r="Q89">
        <v>6037.52</v>
      </c>
      <c r="R89">
        <v>2.57</v>
      </c>
      <c r="S89">
        <v>1.71</v>
      </c>
      <c r="T89">
        <v>2.12</v>
      </c>
      <c r="U89">
        <v>1</v>
      </c>
      <c r="V89">
        <v>0.43369999999999997</v>
      </c>
      <c r="W89">
        <v>0.42609999999999998</v>
      </c>
      <c r="X89">
        <v>0.43369999999999997</v>
      </c>
      <c r="Y89">
        <v>0.42609999999999998</v>
      </c>
      <c r="Z89" t="s">
        <v>119</v>
      </c>
      <c r="AA89" t="s">
        <v>407</v>
      </c>
      <c r="AB89">
        <v>0.79420000000000002</v>
      </c>
      <c r="AC89" t="s">
        <v>2269</v>
      </c>
      <c r="AD89">
        <v>1</v>
      </c>
      <c r="AE89">
        <v>0.43909999999999999</v>
      </c>
      <c r="AF89">
        <v>0.42609999999999998</v>
      </c>
      <c r="AG89">
        <v>0.43909999999999999</v>
      </c>
      <c r="AH89" t="s">
        <v>407</v>
      </c>
      <c r="AI89" t="s">
        <v>407</v>
      </c>
      <c r="AJ89">
        <v>0.68799999999999994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11</v>
      </c>
      <c r="AQ89">
        <v>0</v>
      </c>
      <c r="AR89" t="b">
        <v>0</v>
      </c>
      <c r="AS89" s="190" t="s">
        <v>1558</v>
      </c>
    </row>
    <row r="90" spans="1:45" x14ac:dyDescent="0.2">
      <c r="A90" t="s">
        <v>1558</v>
      </c>
      <c r="B90" t="s">
        <v>700</v>
      </c>
      <c r="C90" t="s">
        <v>118</v>
      </c>
      <c r="D90" t="s">
        <v>700</v>
      </c>
      <c r="E90" t="s">
        <v>1630</v>
      </c>
      <c r="F90" t="s">
        <v>407</v>
      </c>
      <c r="G90">
        <v>13</v>
      </c>
      <c r="H90">
        <v>0</v>
      </c>
      <c r="I90">
        <v>15350.8</v>
      </c>
      <c r="J90">
        <v>8025.87</v>
      </c>
      <c r="K90">
        <v>13864.93</v>
      </c>
      <c r="L90">
        <v>7475.39</v>
      </c>
      <c r="M90">
        <v>2.85</v>
      </c>
      <c r="N90">
        <v>1.56</v>
      </c>
      <c r="O90">
        <v>13</v>
      </c>
      <c r="P90">
        <v>13864.93</v>
      </c>
      <c r="Q90">
        <v>7475.39</v>
      </c>
      <c r="R90">
        <v>2.85</v>
      </c>
      <c r="S90">
        <v>1.56</v>
      </c>
      <c r="T90">
        <v>2.4</v>
      </c>
      <c r="U90">
        <v>1</v>
      </c>
      <c r="V90">
        <v>0.57979999999999998</v>
      </c>
      <c r="W90">
        <v>0.5696</v>
      </c>
      <c r="X90">
        <v>0.57979999999999998</v>
      </c>
      <c r="Y90">
        <v>0.5696</v>
      </c>
      <c r="Z90" t="s">
        <v>117</v>
      </c>
      <c r="AA90" t="s">
        <v>407</v>
      </c>
      <c r="AB90">
        <v>1.0685</v>
      </c>
      <c r="AC90" t="s">
        <v>2268</v>
      </c>
      <c r="AD90">
        <v>1.4842340000000001</v>
      </c>
      <c r="AE90">
        <v>0.58689999999999998</v>
      </c>
      <c r="AF90">
        <v>0.5696</v>
      </c>
      <c r="AG90">
        <v>0.58689999999999998</v>
      </c>
      <c r="AH90" t="s">
        <v>407</v>
      </c>
      <c r="AI90" t="s">
        <v>407</v>
      </c>
      <c r="AJ90">
        <v>0.91959999999999997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 t="b">
        <v>0</v>
      </c>
      <c r="AS90" s="190" t="s">
        <v>1558</v>
      </c>
    </row>
    <row r="91" spans="1:45" x14ac:dyDescent="0.2">
      <c r="A91" t="s">
        <v>1558</v>
      </c>
      <c r="B91" t="s">
        <v>702</v>
      </c>
      <c r="C91" t="s">
        <v>120</v>
      </c>
      <c r="D91" t="s">
        <v>702</v>
      </c>
      <c r="E91" t="s">
        <v>1631</v>
      </c>
      <c r="F91" t="s">
        <v>407</v>
      </c>
      <c r="G91">
        <v>183</v>
      </c>
      <c r="H91">
        <v>3</v>
      </c>
      <c r="I91">
        <v>11955.94</v>
      </c>
      <c r="J91">
        <v>9037.85</v>
      </c>
      <c r="K91">
        <v>10841.41</v>
      </c>
      <c r="L91">
        <v>7903.05</v>
      </c>
      <c r="M91">
        <v>2.36</v>
      </c>
      <c r="N91">
        <v>1.73</v>
      </c>
      <c r="O91">
        <v>179</v>
      </c>
      <c r="P91">
        <v>10068.540000000001</v>
      </c>
      <c r="Q91">
        <v>5837.8</v>
      </c>
      <c r="R91">
        <v>2.21</v>
      </c>
      <c r="S91">
        <v>1.36</v>
      </c>
      <c r="T91">
        <v>1.87</v>
      </c>
      <c r="U91">
        <v>1</v>
      </c>
      <c r="V91">
        <v>0.42109999999999997</v>
      </c>
      <c r="W91">
        <v>0.41370000000000001</v>
      </c>
      <c r="X91">
        <v>0.42109999999999997</v>
      </c>
      <c r="Y91">
        <v>0.41370000000000001</v>
      </c>
      <c r="Z91" t="s">
        <v>119</v>
      </c>
      <c r="AA91" t="s">
        <v>407</v>
      </c>
      <c r="AB91">
        <v>0.71989999999999998</v>
      </c>
      <c r="AC91" t="s">
        <v>2269</v>
      </c>
      <c r="AD91">
        <v>1</v>
      </c>
      <c r="AE91">
        <v>0.42630000000000001</v>
      </c>
      <c r="AF91">
        <v>0.41370000000000001</v>
      </c>
      <c r="AG91">
        <v>0.42630000000000001</v>
      </c>
      <c r="AH91" t="s">
        <v>407</v>
      </c>
      <c r="AI91" t="s">
        <v>407</v>
      </c>
      <c r="AJ91">
        <v>0.66800000000000004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4</v>
      </c>
      <c r="AQ91">
        <v>0</v>
      </c>
      <c r="AR91" t="b">
        <v>0</v>
      </c>
      <c r="AS91" s="190" t="s">
        <v>1558</v>
      </c>
    </row>
    <row r="92" spans="1:45" x14ac:dyDescent="0.2">
      <c r="A92" t="s">
        <v>1632</v>
      </c>
      <c r="B92" t="s">
        <v>722</v>
      </c>
      <c r="C92" t="s">
        <v>118</v>
      </c>
      <c r="D92" t="s">
        <v>722</v>
      </c>
      <c r="E92" t="s">
        <v>1633</v>
      </c>
      <c r="F92" t="s">
        <v>79</v>
      </c>
      <c r="G92">
        <v>9</v>
      </c>
      <c r="H92">
        <v>0</v>
      </c>
      <c r="I92">
        <v>52252.29</v>
      </c>
      <c r="J92">
        <v>31450.35</v>
      </c>
      <c r="K92">
        <v>45512</v>
      </c>
      <c r="L92">
        <v>27214.7</v>
      </c>
      <c r="M92">
        <v>8.89</v>
      </c>
      <c r="N92">
        <v>6.42</v>
      </c>
      <c r="O92">
        <v>8</v>
      </c>
      <c r="P92">
        <v>36719.79</v>
      </c>
      <c r="Q92">
        <v>11725.79</v>
      </c>
      <c r="R92">
        <v>5.8</v>
      </c>
      <c r="S92">
        <v>2.2799999999999998</v>
      </c>
      <c r="T92">
        <v>4</v>
      </c>
      <c r="U92">
        <v>0</v>
      </c>
      <c r="V92">
        <v>1.5356000000000001</v>
      </c>
      <c r="W92">
        <v>1.9764999999999999</v>
      </c>
      <c r="X92">
        <v>2.0118</v>
      </c>
      <c r="Y92">
        <v>1.9764999999999999</v>
      </c>
      <c r="Z92" t="s">
        <v>117</v>
      </c>
      <c r="AA92" t="s">
        <v>79</v>
      </c>
      <c r="AB92">
        <v>2.0118</v>
      </c>
      <c r="AC92" t="s">
        <v>2273</v>
      </c>
      <c r="AD92">
        <v>1.6634690000000001</v>
      </c>
      <c r="AE92">
        <v>2.0366</v>
      </c>
      <c r="AF92">
        <v>1.9764999999999999</v>
      </c>
      <c r="AG92">
        <v>2.0366</v>
      </c>
      <c r="AH92" t="s">
        <v>79</v>
      </c>
      <c r="AI92" t="s">
        <v>79</v>
      </c>
      <c r="AJ92">
        <v>3.1911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1</v>
      </c>
      <c r="AQ92">
        <v>0</v>
      </c>
      <c r="AR92" t="b">
        <v>0</v>
      </c>
      <c r="AS92" s="190" t="s">
        <v>1632</v>
      </c>
    </row>
    <row r="93" spans="1:45" x14ac:dyDescent="0.2">
      <c r="A93" t="s">
        <v>1632</v>
      </c>
      <c r="B93" t="s">
        <v>724</v>
      </c>
      <c r="C93" t="s">
        <v>120</v>
      </c>
      <c r="D93" t="s">
        <v>724</v>
      </c>
      <c r="E93" t="s">
        <v>1634</v>
      </c>
      <c r="F93" t="s">
        <v>79</v>
      </c>
      <c r="G93">
        <v>3</v>
      </c>
      <c r="H93">
        <v>0</v>
      </c>
      <c r="I93">
        <v>35866.22</v>
      </c>
      <c r="J93">
        <v>11824.43</v>
      </c>
      <c r="K93">
        <v>31122.5</v>
      </c>
      <c r="L93">
        <v>10260.52</v>
      </c>
      <c r="M93">
        <v>4.67</v>
      </c>
      <c r="N93">
        <v>5.19</v>
      </c>
      <c r="O93">
        <v>3</v>
      </c>
      <c r="P93">
        <v>31122.5</v>
      </c>
      <c r="Q93">
        <v>10260.52</v>
      </c>
      <c r="R93">
        <v>2.9</v>
      </c>
      <c r="S93">
        <v>5.19</v>
      </c>
      <c r="T93">
        <v>2.4</v>
      </c>
      <c r="U93">
        <v>0</v>
      </c>
      <c r="V93">
        <v>1.3016000000000001</v>
      </c>
      <c r="W93">
        <v>1.1881999999999999</v>
      </c>
      <c r="X93">
        <v>1.2094</v>
      </c>
      <c r="Y93">
        <v>1.1881999999999999</v>
      </c>
      <c r="Z93" t="s">
        <v>119</v>
      </c>
      <c r="AA93" t="s">
        <v>79</v>
      </c>
      <c r="AB93">
        <v>1.2094</v>
      </c>
      <c r="AC93" t="s">
        <v>2274</v>
      </c>
      <c r="AD93">
        <v>1</v>
      </c>
      <c r="AE93">
        <v>1.2242999999999999</v>
      </c>
      <c r="AF93">
        <v>1.1881999999999999</v>
      </c>
      <c r="AG93">
        <v>1.2242999999999999</v>
      </c>
      <c r="AH93" t="s">
        <v>79</v>
      </c>
      <c r="AI93" t="s">
        <v>79</v>
      </c>
      <c r="AJ93">
        <v>1.9184000000000001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 t="b">
        <v>0</v>
      </c>
      <c r="AS93" s="190" t="s">
        <v>1632</v>
      </c>
    </row>
    <row r="94" spans="1:45" x14ac:dyDescent="0.2">
      <c r="A94" t="s">
        <v>1632</v>
      </c>
      <c r="B94" t="s">
        <v>726</v>
      </c>
      <c r="C94" t="s">
        <v>116</v>
      </c>
      <c r="D94" t="s">
        <v>726</v>
      </c>
      <c r="E94" t="s">
        <v>305</v>
      </c>
      <c r="F94" t="s">
        <v>79</v>
      </c>
      <c r="G94">
        <v>8</v>
      </c>
      <c r="H94">
        <v>0</v>
      </c>
      <c r="I94">
        <v>41413.68</v>
      </c>
      <c r="J94">
        <v>36668.720000000001</v>
      </c>
      <c r="K94">
        <v>35985.19</v>
      </c>
      <c r="L94">
        <v>31818.85</v>
      </c>
      <c r="M94">
        <v>8.25</v>
      </c>
      <c r="N94">
        <v>11.04</v>
      </c>
      <c r="O94">
        <v>7</v>
      </c>
      <c r="P94">
        <v>24384.01</v>
      </c>
      <c r="Q94">
        <v>8965.16</v>
      </c>
      <c r="R94">
        <v>4.5</v>
      </c>
      <c r="S94">
        <v>2.1</v>
      </c>
      <c r="T94">
        <v>3.5</v>
      </c>
      <c r="U94">
        <v>0</v>
      </c>
      <c r="V94">
        <v>1.0197000000000001</v>
      </c>
      <c r="W94">
        <v>1.292</v>
      </c>
      <c r="X94">
        <v>1.3150999999999999</v>
      </c>
      <c r="Y94">
        <v>1.292</v>
      </c>
      <c r="Z94" t="s">
        <v>121</v>
      </c>
      <c r="AA94" t="s">
        <v>79</v>
      </c>
      <c r="AB94">
        <v>1.3150999999999999</v>
      </c>
      <c r="AC94" t="s">
        <v>121</v>
      </c>
      <c r="AD94">
        <v>1</v>
      </c>
      <c r="AE94">
        <v>1.3312999999999999</v>
      </c>
      <c r="AF94">
        <v>1.292</v>
      </c>
      <c r="AG94">
        <v>1.3312999999999999</v>
      </c>
      <c r="AH94" t="s">
        <v>79</v>
      </c>
      <c r="AI94" t="s">
        <v>79</v>
      </c>
      <c r="AJ94">
        <v>2.0859999999999999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1</v>
      </c>
      <c r="AQ94">
        <v>0</v>
      </c>
      <c r="AR94" t="b">
        <v>0</v>
      </c>
      <c r="AS94" s="190" t="s">
        <v>1632</v>
      </c>
    </row>
    <row r="95" spans="1:45" x14ac:dyDescent="0.2">
      <c r="A95" t="s">
        <v>1632</v>
      </c>
      <c r="B95" t="s">
        <v>728</v>
      </c>
      <c r="C95" t="s">
        <v>118</v>
      </c>
      <c r="D95" t="s">
        <v>728</v>
      </c>
      <c r="E95" t="s">
        <v>1635</v>
      </c>
      <c r="F95" t="s">
        <v>79</v>
      </c>
      <c r="G95">
        <v>9</v>
      </c>
      <c r="H95">
        <v>0</v>
      </c>
      <c r="I95">
        <v>32622.31</v>
      </c>
      <c r="J95">
        <v>21769.040000000001</v>
      </c>
      <c r="K95">
        <v>28608.6</v>
      </c>
      <c r="L95">
        <v>18737.080000000002</v>
      </c>
      <c r="M95">
        <v>4.22</v>
      </c>
      <c r="N95">
        <v>3.68</v>
      </c>
      <c r="O95">
        <v>8</v>
      </c>
      <c r="P95">
        <v>23029.59</v>
      </c>
      <c r="Q95">
        <v>10716.08</v>
      </c>
      <c r="R95">
        <v>5.2</v>
      </c>
      <c r="S95">
        <v>1.32</v>
      </c>
      <c r="T95">
        <v>3.5</v>
      </c>
      <c r="U95">
        <v>0</v>
      </c>
      <c r="V95">
        <v>0.96309999999999996</v>
      </c>
      <c r="W95">
        <v>1.4752000000000001</v>
      </c>
      <c r="X95">
        <v>1.5015000000000001</v>
      </c>
      <c r="Y95">
        <v>1.4752000000000001</v>
      </c>
      <c r="Z95" t="s">
        <v>117</v>
      </c>
      <c r="AA95" t="s">
        <v>79</v>
      </c>
      <c r="AB95">
        <v>1.5015000000000001</v>
      </c>
      <c r="AC95" t="s">
        <v>2273</v>
      </c>
      <c r="AD95">
        <v>1.80036</v>
      </c>
      <c r="AE95">
        <v>1.52</v>
      </c>
      <c r="AF95">
        <v>1.4752000000000001</v>
      </c>
      <c r="AG95">
        <v>1.52</v>
      </c>
      <c r="AH95" t="s">
        <v>79</v>
      </c>
      <c r="AI95" t="s">
        <v>79</v>
      </c>
      <c r="AJ95">
        <v>2.3816999999999999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1</v>
      </c>
      <c r="AQ95">
        <v>0</v>
      </c>
      <c r="AR95" t="b">
        <v>0</v>
      </c>
      <c r="AS95" s="190" t="s">
        <v>1632</v>
      </c>
    </row>
    <row r="96" spans="1:45" x14ac:dyDescent="0.2">
      <c r="A96" t="s">
        <v>1632</v>
      </c>
      <c r="B96" t="s">
        <v>730</v>
      </c>
      <c r="C96" t="s">
        <v>120</v>
      </c>
      <c r="D96" t="s">
        <v>730</v>
      </c>
      <c r="E96" t="s">
        <v>1636</v>
      </c>
      <c r="F96" t="s">
        <v>79</v>
      </c>
      <c r="G96">
        <v>2</v>
      </c>
      <c r="H96">
        <v>0</v>
      </c>
      <c r="I96">
        <v>14234.6</v>
      </c>
      <c r="J96">
        <v>1793.82</v>
      </c>
      <c r="K96">
        <v>13177.53</v>
      </c>
      <c r="L96">
        <v>2382.19</v>
      </c>
      <c r="M96">
        <v>2.5</v>
      </c>
      <c r="N96">
        <v>1.5</v>
      </c>
      <c r="O96">
        <v>2</v>
      </c>
      <c r="P96">
        <v>13177.53</v>
      </c>
      <c r="Q96">
        <v>2382.19</v>
      </c>
      <c r="R96">
        <v>2.5</v>
      </c>
      <c r="S96">
        <v>1.5</v>
      </c>
      <c r="T96">
        <v>2</v>
      </c>
      <c r="U96">
        <v>0</v>
      </c>
      <c r="V96">
        <v>0</v>
      </c>
      <c r="W96">
        <v>0.81940000000000002</v>
      </c>
      <c r="X96">
        <v>0.83399999999999996</v>
      </c>
      <c r="Y96">
        <v>0.81940000000000002</v>
      </c>
      <c r="Z96" t="s">
        <v>119</v>
      </c>
      <c r="AA96" t="s">
        <v>79</v>
      </c>
      <c r="AB96">
        <v>0.83399999999999996</v>
      </c>
      <c r="AC96" t="s">
        <v>2274</v>
      </c>
      <c r="AD96">
        <v>1</v>
      </c>
      <c r="AE96">
        <v>0.84430000000000005</v>
      </c>
      <c r="AF96">
        <v>0.81940000000000002</v>
      </c>
      <c r="AG96">
        <v>0.84430000000000005</v>
      </c>
      <c r="AH96" t="s">
        <v>79</v>
      </c>
      <c r="AI96" t="s">
        <v>79</v>
      </c>
      <c r="AJ96">
        <v>1.3229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 t="b">
        <v>0</v>
      </c>
      <c r="AS96" s="190" t="s">
        <v>1632</v>
      </c>
    </row>
    <row r="97" spans="1:45" x14ac:dyDescent="0.2">
      <c r="A97" t="s">
        <v>1632</v>
      </c>
      <c r="B97" t="s">
        <v>738</v>
      </c>
      <c r="C97" t="s">
        <v>118</v>
      </c>
      <c r="D97" t="s">
        <v>738</v>
      </c>
      <c r="E97" t="s">
        <v>1637</v>
      </c>
      <c r="F97" t="s">
        <v>407</v>
      </c>
      <c r="G97">
        <v>11</v>
      </c>
      <c r="H97">
        <v>0</v>
      </c>
      <c r="I97">
        <v>10964.69</v>
      </c>
      <c r="J97">
        <v>8742.83</v>
      </c>
      <c r="K97">
        <v>9764.2800000000007</v>
      </c>
      <c r="L97">
        <v>7197.28</v>
      </c>
      <c r="M97">
        <v>3.45</v>
      </c>
      <c r="N97">
        <v>2.06</v>
      </c>
      <c r="O97">
        <v>10</v>
      </c>
      <c r="P97">
        <v>7931.31</v>
      </c>
      <c r="Q97">
        <v>4474.75</v>
      </c>
      <c r="R97">
        <v>3.1</v>
      </c>
      <c r="S97">
        <v>1.81</v>
      </c>
      <c r="T97">
        <v>2.59</v>
      </c>
      <c r="U97">
        <v>1</v>
      </c>
      <c r="V97">
        <v>0.33169999999999999</v>
      </c>
      <c r="W97">
        <v>0.32590000000000002</v>
      </c>
      <c r="X97">
        <v>0.33169999999999999</v>
      </c>
      <c r="Y97">
        <v>0.41920000000000002</v>
      </c>
      <c r="Z97" t="s">
        <v>313</v>
      </c>
      <c r="AA97" t="s">
        <v>130</v>
      </c>
      <c r="AB97">
        <v>0.99339999999999995</v>
      </c>
      <c r="AC97" t="s">
        <v>2273</v>
      </c>
      <c r="AD97">
        <v>1.6981200000000001</v>
      </c>
      <c r="AE97">
        <v>0.50860000000000005</v>
      </c>
      <c r="AF97">
        <v>0.49359999999999998</v>
      </c>
      <c r="AG97">
        <v>0.50860000000000005</v>
      </c>
      <c r="AH97" t="s">
        <v>2307</v>
      </c>
      <c r="AI97" t="s">
        <v>2307</v>
      </c>
      <c r="AJ97">
        <v>0.79690000000000005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1</v>
      </c>
      <c r="AQ97">
        <v>0</v>
      </c>
      <c r="AR97" t="b">
        <v>0</v>
      </c>
      <c r="AS97" s="190" t="s">
        <v>1632</v>
      </c>
    </row>
    <row r="98" spans="1:45" x14ac:dyDescent="0.2">
      <c r="A98" t="s">
        <v>1632</v>
      </c>
      <c r="B98" t="s">
        <v>740</v>
      </c>
      <c r="C98" t="s">
        <v>120</v>
      </c>
      <c r="D98" t="s">
        <v>738</v>
      </c>
      <c r="E98" t="s">
        <v>1638</v>
      </c>
      <c r="F98" t="s">
        <v>79</v>
      </c>
      <c r="G98">
        <v>7</v>
      </c>
      <c r="H98">
        <v>1</v>
      </c>
      <c r="I98">
        <v>9612.1</v>
      </c>
      <c r="J98">
        <v>6869.76</v>
      </c>
      <c r="K98">
        <v>8380.94</v>
      </c>
      <c r="L98">
        <v>5869.13</v>
      </c>
      <c r="M98">
        <v>2.57</v>
      </c>
      <c r="N98">
        <v>1.5</v>
      </c>
      <c r="O98">
        <v>6</v>
      </c>
      <c r="P98">
        <v>6361.54</v>
      </c>
      <c r="Q98">
        <v>3412.05</v>
      </c>
      <c r="R98">
        <v>3.6</v>
      </c>
      <c r="S98">
        <v>0.57999999999999996</v>
      </c>
      <c r="T98">
        <v>3</v>
      </c>
      <c r="U98">
        <v>0</v>
      </c>
      <c r="V98">
        <v>0.26600000000000001</v>
      </c>
      <c r="W98">
        <v>0.57469999999999999</v>
      </c>
      <c r="X98">
        <v>0.58499999999999996</v>
      </c>
      <c r="Y98">
        <v>0.41920000000000002</v>
      </c>
      <c r="Z98" t="s">
        <v>314</v>
      </c>
      <c r="AA98" t="s">
        <v>130</v>
      </c>
      <c r="AB98">
        <v>0.58499999999999996</v>
      </c>
      <c r="AC98" t="s">
        <v>2274</v>
      </c>
      <c r="AD98">
        <v>1</v>
      </c>
      <c r="AE98">
        <v>0.30430000000000001</v>
      </c>
      <c r="AF98">
        <v>0.29530000000000001</v>
      </c>
      <c r="AG98">
        <v>0.30430000000000001</v>
      </c>
      <c r="AH98" t="s">
        <v>2308</v>
      </c>
      <c r="AI98" t="s">
        <v>2308</v>
      </c>
      <c r="AJ98">
        <v>0.4768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1</v>
      </c>
      <c r="AQ98">
        <v>0</v>
      </c>
      <c r="AR98" t="b">
        <v>0</v>
      </c>
      <c r="AS98" s="190" t="s">
        <v>1632</v>
      </c>
    </row>
    <row r="99" spans="1:45" x14ac:dyDescent="0.2">
      <c r="A99" t="s">
        <v>1632</v>
      </c>
      <c r="B99" t="s">
        <v>742</v>
      </c>
      <c r="C99" t="s">
        <v>116</v>
      </c>
      <c r="D99" t="s">
        <v>742</v>
      </c>
      <c r="E99" t="s">
        <v>625</v>
      </c>
      <c r="F99" t="s">
        <v>407</v>
      </c>
      <c r="G99">
        <v>23</v>
      </c>
      <c r="H99">
        <v>1</v>
      </c>
      <c r="I99">
        <v>15845.55</v>
      </c>
      <c r="J99">
        <v>9286.89</v>
      </c>
      <c r="K99">
        <v>14897.53</v>
      </c>
      <c r="L99">
        <v>8832.9599999999991</v>
      </c>
      <c r="M99">
        <v>2.83</v>
      </c>
      <c r="N99">
        <v>1.69</v>
      </c>
      <c r="O99">
        <v>21</v>
      </c>
      <c r="P99">
        <v>12637.17</v>
      </c>
      <c r="Q99">
        <v>5156.8999999999996</v>
      </c>
      <c r="R99">
        <v>2.38</v>
      </c>
      <c r="S99">
        <v>0.9</v>
      </c>
      <c r="T99">
        <v>2.1800000000000002</v>
      </c>
      <c r="U99">
        <v>1</v>
      </c>
      <c r="V99">
        <v>0.52849999999999997</v>
      </c>
      <c r="W99">
        <v>0.51919999999999999</v>
      </c>
      <c r="X99">
        <v>0.52849999999999997</v>
      </c>
      <c r="Y99">
        <v>0.51919999999999999</v>
      </c>
      <c r="Z99" t="s">
        <v>121</v>
      </c>
      <c r="AA99" t="s">
        <v>407</v>
      </c>
      <c r="AB99">
        <v>0.71709999999999996</v>
      </c>
      <c r="AC99" t="s">
        <v>121</v>
      </c>
      <c r="AD99">
        <v>1</v>
      </c>
      <c r="AE99">
        <v>0.53500000000000003</v>
      </c>
      <c r="AF99">
        <v>0.51919999999999999</v>
      </c>
      <c r="AG99">
        <v>0.53500000000000003</v>
      </c>
      <c r="AH99" t="s">
        <v>407</v>
      </c>
      <c r="AI99" t="s">
        <v>407</v>
      </c>
      <c r="AJ99">
        <v>0.83830000000000005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2</v>
      </c>
      <c r="AQ99">
        <v>0</v>
      </c>
      <c r="AR99" t="b">
        <v>0</v>
      </c>
      <c r="AS99" s="190" t="s">
        <v>1632</v>
      </c>
    </row>
    <row r="100" spans="1:45" x14ac:dyDescent="0.2">
      <c r="A100" t="s">
        <v>1632</v>
      </c>
      <c r="B100" t="s">
        <v>744</v>
      </c>
      <c r="C100" t="s">
        <v>118</v>
      </c>
      <c r="D100" t="s">
        <v>744</v>
      </c>
      <c r="E100" t="s">
        <v>1639</v>
      </c>
      <c r="F100" t="s">
        <v>79</v>
      </c>
      <c r="G100">
        <v>9</v>
      </c>
      <c r="H100">
        <v>1</v>
      </c>
      <c r="I100">
        <v>32341.09</v>
      </c>
      <c r="J100">
        <v>21808.22</v>
      </c>
      <c r="K100">
        <v>28524.27</v>
      </c>
      <c r="L100">
        <v>18541.330000000002</v>
      </c>
      <c r="M100">
        <v>7.56</v>
      </c>
      <c r="N100">
        <v>6.77</v>
      </c>
      <c r="O100">
        <v>8</v>
      </c>
      <c r="P100">
        <v>23797.68</v>
      </c>
      <c r="Q100">
        <v>13626.75</v>
      </c>
      <c r="R100">
        <v>5.0999999999999996</v>
      </c>
      <c r="S100">
        <v>4.24</v>
      </c>
      <c r="T100">
        <v>3.8</v>
      </c>
      <c r="U100">
        <v>0</v>
      </c>
      <c r="V100">
        <v>0.99519999999999997</v>
      </c>
      <c r="W100">
        <v>1.1950000000000001</v>
      </c>
      <c r="X100">
        <v>1.2162999999999999</v>
      </c>
      <c r="Y100">
        <v>1.1950000000000001</v>
      </c>
      <c r="Z100" t="s">
        <v>117</v>
      </c>
      <c r="AA100" t="s">
        <v>79</v>
      </c>
      <c r="AB100">
        <v>1.2162999999999999</v>
      </c>
      <c r="AC100" t="s">
        <v>2268</v>
      </c>
      <c r="AD100">
        <v>1.6762680000000001</v>
      </c>
      <c r="AE100">
        <v>1.2313000000000001</v>
      </c>
      <c r="AF100">
        <v>1.1950000000000001</v>
      </c>
      <c r="AG100">
        <v>1.2313000000000001</v>
      </c>
      <c r="AH100" t="s">
        <v>79</v>
      </c>
      <c r="AI100" t="s">
        <v>79</v>
      </c>
      <c r="AJ100">
        <v>1.9293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1</v>
      </c>
      <c r="AQ100">
        <v>0</v>
      </c>
      <c r="AR100" t="b">
        <v>0</v>
      </c>
      <c r="AS100" s="190" t="s">
        <v>1632</v>
      </c>
    </row>
    <row r="101" spans="1:45" x14ac:dyDescent="0.2">
      <c r="A101" t="s">
        <v>1632</v>
      </c>
      <c r="B101" t="s">
        <v>746</v>
      </c>
      <c r="C101" t="s">
        <v>120</v>
      </c>
      <c r="D101" t="s">
        <v>746</v>
      </c>
      <c r="E101" t="s">
        <v>1640</v>
      </c>
      <c r="F101" t="s">
        <v>407</v>
      </c>
      <c r="G101">
        <v>43</v>
      </c>
      <c r="H101">
        <v>2</v>
      </c>
      <c r="I101">
        <v>13251.93</v>
      </c>
      <c r="J101">
        <v>9135.92</v>
      </c>
      <c r="K101">
        <v>11905.19</v>
      </c>
      <c r="L101">
        <v>8343.7800000000007</v>
      </c>
      <c r="M101">
        <v>2.86</v>
      </c>
      <c r="N101">
        <v>2.39</v>
      </c>
      <c r="O101">
        <v>40</v>
      </c>
      <c r="P101">
        <v>10020.01</v>
      </c>
      <c r="Q101">
        <v>4886.93</v>
      </c>
      <c r="R101">
        <v>2.4300000000000002</v>
      </c>
      <c r="S101">
        <v>1.51</v>
      </c>
      <c r="T101">
        <v>2.0099999999999998</v>
      </c>
      <c r="U101">
        <v>1</v>
      </c>
      <c r="V101">
        <v>0.41899999999999998</v>
      </c>
      <c r="W101">
        <v>0.41170000000000001</v>
      </c>
      <c r="X101">
        <v>0.41899999999999998</v>
      </c>
      <c r="Y101">
        <v>0.41170000000000001</v>
      </c>
      <c r="Z101" t="s">
        <v>119</v>
      </c>
      <c r="AA101" t="s">
        <v>407</v>
      </c>
      <c r="AB101">
        <v>0.72560000000000002</v>
      </c>
      <c r="AC101" t="s">
        <v>2269</v>
      </c>
      <c r="AD101">
        <v>1</v>
      </c>
      <c r="AE101">
        <v>0.42420000000000002</v>
      </c>
      <c r="AF101">
        <v>0.41170000000000001</v>
      </c>
      <c r="AG101">
        <v>0.42420000000000002</v>
      </c>
      <c r="AH101" t="s">
        <v>407</v>
      </c>
      <c r="AI101" t="s">
        <v>407</v>
      </c>
      <c r="AJ101">
        <v>0.66469999999999996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3</v>
      </c>
      <c r="AQ101">
        <v>0</v>
      </c>
      <c r="AR101" t="b">
        <v>0</v>
      </c>
      <c r="AS101" s="190" t="s">
        <v>1632</v>
      </c>
    </row>
    <row r="102" spans="1:45" x14ac:dyDescent="0.2">
      <c r="A102" t="s">
        <v>1641</v>
      </c>
      <c r="B102" t="s">
        <v>754</v>
      </c>
      <c r="C102" t="s">
        <v>118</v>
      </c>
      <c r="D102" t="s">
        <v>754</v>
      </c>
      <c r="E102" t="s">
        <v>1642</v>
      </c>
      <c r="F102" t="s">
        <v>407</v>
      </c>
      <c r="G102">
        <v>10</v>
      </c>
      <c r="H102">
        <v>0</v>
      </c>
      <c r="I102">
        <v>45776.33</v>
      </c>
      <c r="J102">
        <v>16930.060000000001</v>
      </c>
      <c r="K102">
        <v>40447.279999999999</v>
      </c>
      <c r="L102">
        <v>14416.23</v>
      </c>
      <c r="M102">
        <v>3.4</v>
      </c>
      <c r="N102">
        <v>1.43</v>
      </c>
      <c r="O102">
        <v>10</v>
      </c>
      <c r="P102">
        <v>40447.279999999999</v>
      </c>
      <c r="Q102">
        <v>14416.23</v>
      </c>
      <c r="R102">
        <v>3.4</v>
      </c>
      <c r="S102">
        <v>1.43</v>
      </c>
      <c r="T102">
        <v>3.05</v>
      </c>
      <c r="U102">
        <v>1</v>
      </c>
      <c r="V102">
        <v>1.6915</v>
      </c>
      <c r="W102">
        <v>1.6617999999999999</v>
      </c>
      <c r="X102">
        <v>1.6915</v>
      </c>
      <c r="Y102">
        <v>1.6617999999999999</v>
      </c>
      <c r="Z102" t="s">
        <v>117</v>
      </c>
      <c r="AA102" t="s">
        <v>407</v>
      </c>
      <c r="AB102">
        <v>2.2292000000000001</v>
      </c>
      <c r="AC102" t="s">
        <v>2273</v>
      </c>
      <c r="AD102">
        <v>1.6395999999999999</v>
      </c>
      <c r="AE102">
        <v>2.1284000000000001</v>
      </c>
      <c r="AF102">
        <v>2.0655999999999999</v>
      </c>
      <c r="AG102">
        <v>2.1284000000000001</v>
      </c>
      <c r="AH102" t="s">
        <v>2306</v>
      </c>
      <c r="AI102" t="s">
        <v>2306</v>
      </c>
      <c r="AJ102">
        <v>3.335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 t="b">
        <v>0</v>
      </c>
      <c r="AS102" s="190" t="s">
        <v>1641</v>
      </c>
    </row>
    <row r="103" spans="1:45" x14ac:dyDescent="0.2">
      <c r="A103" t="s">
        <v>1641</v>
      </c>
      <c r="B103" t="s">
        <v>756</v>
      </c>
      <c r="C103" t="s">
        <v>120</v>
      </c>
      <c r="D103" t="s">
        <v>756</v>
      </c>
      <c r="E103" t="s">
        <v>1643</v>
      </c>
      <c r="F103" t="s">
        <v>407</v>
      </c>
      <c r="G103">
        <v>10</v>
      </c>
      <c r="H103">
        <v>0</v>
      </c>
      <c r="I103">
        <v>44721.3</v>
      </c>
      <c r="J103">
        <v>17386.95</v>
      </c>
      <c r="K103">
        <v>39904.93</v>
      </c>
      <c r="L103">
        <v>16473.39</v>
      </c>
      <c r="M103">
        <v>2.4</v>
      </c>
      <c r="N103">
        <v>1.28</v>
      </c>
      <c r="O103">
        <v>10</v>
      </c>
      <c r="P103">
        <v>39904.93</v>
      </c>
      <c r="Q103">
        <v>16473.39</v>
      </c>
      <c r="R103">
        <v>2.4</v>
      </c>
      <c r="S103">
        <v>1.28</v>
      </c>
      <c r="T103">
        <v>2.02</v>
      </c>
      <c r="U103">
        <v>1</v>
      </c>
      <c r="V103">
        <v>1.6688000000000001</v>
      </c>
      <c r="W103">
        <v>1.6395</v>
      </c>
      <c r="X103">
        <v>1.6688000000000001</v>
      </c>
      <c r="Y103">
        <v>1.6395</v>
      </c>
      <c r="Z103" t="s">
        <v>119</v>
      </c>
      <c r="AA103" t="s">
        <v>407</v>
      </c>
      <c r="AB103">
        <v>1.3595999999999999</v>
      </c>
      <c r="AC103" t="s">
        <v>2274</v>
      </c>
      <c r="AD103">
        <v>1</v>
      </c>
      <c r="AE103">
        <v>1.2733000000000001</v>
      </c>
      <c r="AF103">
        <v>1.2357</v>
      </c>
      <c r="AG103">
        <v>1.2733000000000001</v>
      </c>
      <c r="AH103" t="s">
        <v>2306</v>
      </c>
      <c r="AI103" t="s">
        <v>2306</v>
      </c>
      <c r="AJ103">
        <v>1.9951000000000001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 t="b">
        <v>0</v>
      </c>
      <c r="AS103" s="190" t="s">
        <v>1641</v>
      </c>
    </row>
    <row r="104" spans="1:45" x14ac:dyDescent="0.2">
      <c r="A104" t="s">
        <v>1641</v>
      </c>
      <c r="B104" t="s">
        <v>758</v>
      </c>
      <c r="C104" t="s">
        <v>118</v>
      </c>
      <c r="D104" t="s">
        <v>758</v>
      </c>
      <c r="E104" t="s">
        <v>1644</v>
      </c>
      <c r="F104" t="s">
        <v>407</v>
      </c>
      <c r="G104">
        <v>36</v>
      </c>
      <c r="H104">
        <v>0</v>
      </c>
      <c r="I104">
        <v>55528.87</v>
      </c>
      <c r="J104">
        <v>29891.31</v>
      </c>
      <c r="K104">
        <v>48827.62</v>
      </c>
      <c r="L104">
        <v>25928.79</v>
      </c>
      <c r="M104">
        <v>3.69</v>
      </c>
      <c r="N104">
        <v>2.89</v>
      </c>
      <c r="O104">
        <v>35</v>
      </c>
      <c r="P104">
        <v>46536.93</v>
      </c>
      <c r="Q104">
        <v>22418.94</v>
      </c>
      <c r="R104">
        <v>3.57</v>
      </c>
      <c r="S104">
        <v>2.84</v>
      </c>
      <c r="T104">
        <v>2.63</v>
      </c>
      <c r="U104">
        <v>1</v>
      </c>
      <c r="V104">
        <v>1.9461999999999999</v>
      </c>
      <c r="W104">
        <v>1.9120999999999999</v>
      </c>
      <c r="X104">
        <v>1.9461999999999999</v>
      </c>
      <c r="Y104">
        <v>1.9120999999999999</v>
      </c>
      <c r="Z104" t="s">
        <v>117</v>
      </c>
      <c r="AA104" t="s">
        <v>407</v>
      </c>
      <c r="AB104">
        <v>2.4094000000000002</v>
      </c>
      <c r="AC104" t="s">
        <v>2273</v>
      </c>
      <c r="AD104">
        <v>1.6730780000000001</v>
      </c>
      <c r="AE104">
        <v>1.9702</v>
      </c>
      <c r="AF104">
        <v>1.9120999999999999</v>
      </c>
      <c r="AG104">
        <v>1.9702</v>
      </c>
      <c r="AH104" t="s">
        <v>407</v>
      </c>
      <c r="AI104" t="s">
        <v>407</v>
      </c>
      <c r="AJ104">
        <v>3.0871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1</v>
      </c>
      <c r="AQ104">
        <v>0</v>
      </c>
      <c r="AR104" t="b">
        <v>0</v>
      </c>
      <c r="AS104" s="190" t="s">
        <v>1641</v>
      </c>
    </row>
    <row r="105" spans="1:45" x14ac:dyDescent="0.2">
      <c r="A105" t="s">
        <v>1641</v>
      </c>
      <c r="B105" t="s">
        <v>760</v>
      </c>
      <c r="C105" t="s">
        <v>120</v>
      </c>
      <c r="D105" t="s">
        <v>760</v>
      </c>
      <c r="E105" t="s">
        <v>1645</v>
      </c>
      <c r="F105" t="s">
        <v>407</v>
      </c>
      <c r="G105">
        <v>33</v>
      </c>
      <c r="H105">
        <v>0</v>
      </c>
      <c r="I105">
        <v>42406.74</v>
      </c>
      <c r="J105">
        <v>18775.259999999998</v>
      </c>
      <c r="K105">
        <v>37244.39</v>
      </c>
      <c r="L105">
        <v>16284.4</v>
      </c>
      <c r="M105">
        <v>2.12</v>
      </c>
      <c r="N105">
        <v>1.72</v>
      </c>
      <c r="O105">
        <v>32</v>
      </c>
      <c r="P105">
        <v>35666.31</v>
      </c>
      <c r="Q105">
        <v>13830.67</v>
      </c>
      <c r="R105">
        <v>2.13</v>
      </c>
      <c r="S105">
        <v>1.75</v>
      </c>
      <c r="T105">
        <v>1.75</v>
      </c>
      <c r="U105">
        <v>1</v>
      </c>
      <c r="V105">
        <v>1.4916</v>
      </c>
      <c r="W105">
        <v>1.4654</v>
      </c>
      <c r="X105">
        <v>1.4916</v>
      </c>
      <c r="Y105">
        <v>1.4654</v>
      </c>
      <c r="Z105" t="s">
        <v>119</v>
      </c>
      <c r="AA105" t="s">
        <v>407</v>
      </c>
      <c r="AB105">
        <v>1.4400999999999999</v>
      </c>
      <c r="AC105" t="s">
        <v>2274</v>
      </c>
      <c r="AD105">
        <v>1</v>
      </c>
      <c r="AE105">
        <v>1.5099</v>
      </c>
      <c r="AF105">
        <v>1.4654</v>
      </c>
      <c r="AG105">
        <v>1.5099</v>
      </c>
      <c r="AH105" t="s">
        <v>407</v>
      </c>
      <c r="AI105" t="s">
        <v>407</v>
      </c>
      <c r="AJ105">
        <v>2.3658999999999999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1</v>
      </c>
      <c r="AQ105">
        <v>0</v>
      </c>
      <c r="AR105" t="b">
        <v>0</v>
      </c>
      <c r="AS105" s="190" t="s">
        <v>1641</v>
      </c>
    </row>
    <row r="106" spans="1:45" x14ac:dyDescent="0.2">
      <c r="A106" t="s">
        <v>1641</v>
      </c>
      <c r="B106" t="s">
        <v>762</v>
      </c>
      <c r="C106" t="s">
        <v>118</v>
      </c>
      <c r="D106" t="s">
        <v>762</v>
      </c>
      <c r="E106" t="s">
        <v>1646</v>
      </c>
      <c r="F106" t="s">
        <v>407</v>
      </c>
      <c r="G106">
        <v>46</v>
      </c>
      <c r="H106">
        <v>0</v>
      </c>
      <c r="I106">
        <v>35369.11</v>
      </c>
      <c r="J106">
        <v>56827.3</v>
      </c>
      <c r="K106">
        <v>31117.5</v>
      </c>
      <c r="L106">
        <v>49391.87</v>
      </c>
      <c r="M106">
        <v>4.13</v>
      </c>
      <c r="N106">
        <v>6.35</v>
      </c>
      <c r="O106">
        <v>44</v>
      </c>
      <c r="P106">
        <v>21319.91</v>
      </c>
      <c r="Q106">
        <v>17178.5</v>
      </c>
      <c r="R106">
        <v>3.05</v>
      </c>
      <c r="S106">
        <v>3.24</v>
      </c>
      <c r="T106">
        <v>2.04</v>
      </c>
      <c r="U106">
        <v>1</v>
      </c>
      <c r="V106">
        <v>0.89159999999999995</v>
      </c>
      <c r="W106">
        <v>0.876</v>
      </c>
      <c r="X106">
        <v>0.89159999999999995</v>
      </c>
      <c r="Y106">
        <v>0.876</v>
      </c>
      <c r="Z106" t="s">
        <v>117</v>
      </c>
      <c r="AA106" t="s">
        <v>407</v>
      </c>
      <c r="AB106">
        <v>1.8573</v>
      </c>
      <c r="AC106" t="s">
        <v>2273</v>
      </c>
      <c r="AD106">
        <v>1.7464029999999999</v>
      </c>
      <c r="AE106">
        <v>0.81079999999999997</v>
      </c>
      <c r="AF106">
        <v>0.876</v>
      </c>
      <c r="AG106">
        <v>0.81079999999999997</v>
      </c>
      <c r="AH106" t="s">
        <v>407</v>
      </c>
      <c r="AI106" t="s">
        <v>407</v>
      </c>
      <c r="AJ106">
        <v>1.2704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2</v>
      </c>
      <c r="AQ106">
        <v>0</v>
      </c>
      <c r="AR106" t="b">
        <v>0</v>
      </c>
      <c r="AS106" s="190" t="s">
        <v>1641</v>
      </c>
    </row>
    <row r="107" spans="1:45" x14ac:dyDescent="0.2">
      <c r="A107" t="s">
        <v>1641</v>
      </c>
      <c r="B107" t="s">
        <v>764</v>
      </c>
      <c r="C107" t="s">
        <v>120</v>
      </c>
      <c r="D107" t="s">
        <v>764</v>
      </c>
      <c r="E107" t="s">
        <v>1647</v>
      </c>
      <c r="F107" t="s">
        <v>407</v>
      </c>
      <c r="G107">
        <v>62</v>
      </c>
      <c r="H107">
        <v>0</v>
      </c>
      <c r="I107">
        <v>13533.81</v>
      </c>
      <c r="J107">
        <v>6822.73</v>
      </c>
      <c r="K107">
        <v>11721.77</v>
      </c>
      <c r="L107">
        <v>5848.24</v>
      </c>
      <c r="M107">
        <v>1.21</v>
      </c>
      <c r="N107">
        <v>0.48</v>
      </c>
      <c r="O107">
        <v>61</v>
      </c>
      <c r="P107">
        <v>11429.05</v>
      </c>
      <c r="Q107">
        <v>5426.79</v>
      </c>
      <c r="R107">
        <v>1.2</v>
      </c>
      <c r="S107">
        <v>0.47</v>
      </c>
      <c r="T107">
        <v>1.1399999999999999</v>
      </c>
      <c r="U107">
        <v>1</v>
      </c>
      <c r="V107">
        <v>0.47799999999999998</v>
      </c>
      <c r="W107">
        <v>0.46960000000000002</v>
      </c>
      <c r="X107">
        <v>0.47799999999999998</v>
      </c>
      <c r="Y107">
        <v>0.46960000000000002</v>
      </c>
      <c r="Z107" t="s">
        <v>119</v>
      </c>
      <c r="AA107" t="s">
        <v>407</v>
      </c>
      <c r="AB107">
        <v>1.0634999999999999</v>
      </c>
      <c r="AC107" t="s">
        <v>2274</v>
      </c>
      <c r="AD107">
        <v>1</v>
      </c>
      <c r="AE107">
        <v>0.4839</v>
      </c>
      <c r="AF107">
        <v>0.46960000000000002</v>
      </c>
      <c r="AG107">
        <v>0.4839</v>
      </c>
      <c r="AH107" t="s">
        <v>407</v>
      </c>
      <c r="AI107" t="s">
        <v>407</v>
      </c>
      <c r="AJ107">
        <v>0.75819999999999999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1</v>
      </c>
      <c r="AQ107">
        <v>0</v>
      </c>
      <c r="AR107" t="b">
        <v>0</v>
      </c>
      <c r="AS107" s="190" t="s">
        <v>1641</v>
      </c>
    </row>
    <row r="108" spans="1:45" x14ac:dyDescent="0.2">
      <c r="A108" t="s">
        <v>1641</v>
      </c>
      <c r="B108" t="s">
        <v>766</v>
      </c>
      <c r="C108" t="s">
        <v>118</v>
      </c>
      <c r="D108" t="s">
        <v>766</v>
      </c>
      <c r="E108" t="s">
        <v>1648</v>
      </c>
      <c r="F108" t="s">
        <v>79</v>
      </c>
      <c r="G108">
        <v>2</v>
      </c>
      <c r="H108">
        <v>0</v>
      </c>
      <c r="I108">
        <v>63884.17</v>
      </c>
      <c r="J108">
        <v>51995.57</v>
      </c>
      <c r="K108">
        <v>55684.3</v>
      </c>
      <c r="L108">
        <v>44868.99</v>
      </c>
      <c r="M108">
        <v>10</v>
      </c>
      <c r="N108">
        <v>8</v>
      </c>
      <c r="O108">
        <v>2</v>
      </c>
      <c r="P108">
        <v>55684.3</v>
      </c>
      <c r="Q108">
        <v>44868.99</v>
      </c>
      <c r="R108">
        <v>5.6</v>
      </c>
      <c r="S108">
        <v>8</v>
      </c>
      <c r="T108">
        <v>4.0999999999999996</v>
      </c>
      <c r="U108">
        <v>0</v>
      </c>
      <c r="V108">
        <v>0</v>
      </c>
      <c r="W108">
        <v>1.8765000000000001</v>
      </c>
      <c r="X108">
        <v>1.91</v>
      </c>
      <c r="Y108">
        <v>1.8765000000000001</v>
      </c>
      <c r="Z108" t="s">
        <v>117</v>
      </c>
      <c r="AA108" t="s">
        <v>79</v>
      </c>
      <c r="AB108">
        <v>1.91</v>
      </c>
      <c r="AC108" t="s">
        <v>2273</v>
      </c>
      <c r="AD108">
        <v>1.604368</v>
      </c>
      <c r="AE108">
        <v>1.9335</v>
      </c>
      <c r="AF108">
        <v>1.8765000000000001</v>
      </c>
      <c r="AG108">
        <v>1.9335</v>
      </c>
      <c r="AH108" t="s">
        <v>79</v>
      </c>
      <c r="AI108" t="s">
        <v>79</v>
      </c>
      <c r="AJ108">
        <v>3.0295999999999998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 t="b">
        <v>0</v>
      </c>
      <c r="AS108" s="190" t="s">
        <v>1641</v>
      </c>
    </row>
    <row r="109" spans="1:45" x14ac:dyDescent="0.2">
      <c r="A109" t="s">
        <v>1641</v>
      </c>
      <c r="B109" t="s">
        <v>768</v>
      </c>
      <c r="C109" t="s">
        <v>120</v>
      </c>
      <c r="D109" t="s">
        <v>768</v>
      </c>
      <c r="E109" t="s">
        <v>1649</v>
      </c>
      <c r="F109" t="s">
        <v>79</v>
      </c>
      <c r="G109">
        <v>1</v>
      </c>
      <c r="H109">
        <v>0</v>
      </c>
      <c r="I109">
        <v>13570.23</v>
      </c>
      <c r="J109">
        <v>0</v>
      </c>
      <c r="K109">
        <v>13166.45</v>
      </c>
      <c r="L109">
        <v>0</v>
      </c>
      <c r="M109">
        <v>3</v>
      </c>
      <c r="N109">
        <v>0</v>
      </c>
      <c r="O109">
        <v>1</v>
      </c>
      <c r="P109">
        <v>13166.45</v>
      </c>
      <c r="Q109">
        <v>0</v>
      </c>
      <c r="R109">
        <v>2.6</v>
      </c>
      <c r="S109">
        <v>0</v>
      </c>
      <c r="T109">
        <v>1.9</v>
      </c>
      <c r="U109">
        <v>0</v>
      </c>
      <c r="V109">
        <v>0</v>
      </c>
      <c r="W109">
        <v>1.1696</v>
      </c>
      <c r="X109">
        <v>1.1904999999999999</v>
      </c>
      <c r="Y109">
        <v>1.1696</v>
      </c>
      <c r="Z109" t="s">
        <v>119</v>
      </c>
      <c r="AA109" t="s">
        <v>79</v>
      </c>
      <c r="AB109">
        <v>1.1904999999999999</v>
      </c>
      <c r="AC109" t="s">
        <v>2274</v>
      </c>
      <c r="AD109">
        <v>1</v>
      </c>
      <c r="AE109">
        <v>1.2052</v>
      </c>
      <c r="AF109">
        <v>1.1696</v>
      </c>
      <c r="AG109">
        <v>1.2052</v>
      </c>
      <c r="AH109" t="s">
        <v>79</v>
      </c>
      <c r="AI109" t="s">
        <v>79</v>
      </c>
      <c r="AJ109">
        <v>1.8884000000000001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 t="b">
        <v>0</v>
      </c>
      <c r="AS109" s="190" t="s">
        <v>1641</v>
      </c>
    </row>
    <row r="110" spans="1:45" x14ac:dyDescent="0.2">
      <c r="A110" t="s">
        <v>1641</v>
      </c>
      <c r="B110" t="s">
        <v>770</v>
      </c>
      <c r="C110" t="s">
        <v>118</v>
      </c>
      <c r="D110" t="s">
        <v>770</v>
      </c>
      <c r="E110" t="s">
        <v>1650</v>
      </c>
      <c r="F110" t="s">
        <v>407</v>
      </c>
      <c r="G110">
        <v>15</v>
      </c>
      <c r="H110">
        <v>1</v>
      </c>
      <c r="I110">
        <v>56379.519999999997</v>
      </c>
      <c r="J110">
        <v>151355.03</v>
      </c>
      <c r="K110">
        <v>48342.89</v>
      </c>
      <c r="L110">
        <v>126736.11</v>
      </c>
      <c r="M110">
        <v>5.4</v>
      </c>
      <c r="N110">
        <v>8.4700000000000006</v>
      </c>
      <c r="O110">
        <v>14</v>
      </c>
      <c r="P110">
        <v>14565.25</v>
      </c>
      <c r="Q110">
        <v>9767.02</v>
      </c>
      <c r="R110">
        <v>3.21</v>
      </c>
      <c r="S110">
        <v>2.27</v>
      </c>
      <c r="T110">
        <v>2.59</v>
      </c>
      <c r="U110">
        <v>1</v>
      </c>
      <c r="V110">
        <v>0.60909999999999997</v>
      </c>
      <c r="W110">
        <v>0.59840000000000004</v>
      </c>
      <c r="X110">
        <v>0.60909999999999997</v>
      </c>
      <c r="Y110">
        <v>0.60119999999999996</v>
      </c>
      <c r="Z110" t="s">
        <v>313</v>
      </c>
      <c r="AA110" t="s">
        <v>130</v>
      </c>
      <c r="AB110">
        <v>1.4260999999999999</v>
      </c>
      <c r="AC110" t="s">
        <v>2273</v>
      </c>
      <c r="AD110">
        <v>1.7240089999999999</v>
      </c>
      <c r="AE110">
        <v>0.4355</v>
      </c>
      <c r="AF110">
        <v>0.73029999999999995</v>
      </c>
      <c r="AG110">
        <v>0.28649999999999998</v>
      </c>
      <c r="AH110" t="s">
        <v>2307</v>
      </c>
      <c r="AI110" t="s">
        <v>2307</v>
      </c>
      <c r="AJ110">
        <v>0.68240000000000001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1</v>
      </c>
      <c r="AQ110">
        <v>0</v>
      </c>
      <c r="AR110" t="b">
        <v>0</v>
      </c>
      <c r="AS110" s="190" t="s">
        <v>1641</v>
      </c>
    </row>
    <row r="111" spans="1:45" x14ac:dyDescent="0.2">
      <c r="A111" t="s">
        <v>1641</v>
      </c>
      <c r="B111" t="s">
        <v>772</v>
      </c>
      <c r="C111" t="s">
        <v>120</v>
      </c>
      <c r="D111" t="s">
        <v>770</v>
      </c>
      <c r="E111" t="s">
        <v>1651</v>
      </c>
      <c r="F111" t="s">
        <v>407</v>
      </c>
      <c r="G111">
        <v>12</v>
      </c>
      <c r="H111">
        <v>0</v>
      </c>
      <c r="I111">
        <v>17492.099999999999</v>
      </c>
      <c r="J111">
        <v>6457.87</v>
      </c>
      <c r="K111">
        <v>15696.9</v>
      </c>
      <c r="L111">
        <v>5166.79</v>
      </c>
      <c r="M111">
        <v>3.25</v>
      </c>
      <c r="N111">
        <v>1.74</v>
      </c>
      <c r="O111">
        <v>11</v>
      </c>
      <c r="P111">
        <v>14720.87</v>
      </c>
      <c r="Q111">
        <v>4206.07</v>
      </c>
      <c r="R111">
        <v>3.45</v>
      </c>
      <c r="S111">
        <v>1.67</v>
      </c>
      <c r="T111">
        <v>3.06</v>
      </c>
      <c r="U111">
        <v>1</v>
      </c>
      <c r="V111">
        <v>0.61560000000000004</v>
      </c>
      <c r="W111">
        <v>0.6048</v>
      </c>
      <c r="X111">
        <v>0.61560000000000004</v>
      </c>
      <c r="Y111">
        <v>0.60119999999999996</v>
      </c>
      <c r="Z111" t="s">
        <v>314</v>
      </c>
      <c r="AA111" t="s">
        <v>130</v>
      </c>
      <c r="AB111">
        <v>0.82720000000000005</v>
      </c>
      <c r="AC111" t="s">
        <v>2274</v>
      </c>
      <c r="AD111">
        <v>1</v>
      </c>
      <c r="AE111">
        <v>0.26050000000000001</v>
      </c>
      <c r="AF111">
        <v>0.43690000000000001</v>
      </c>
      <c r="AG111">
        <v>0.45019999999999999</v>
      </c>
      <c r="AH111" t="s">
        <v>2307</v>
      </c>
      <c r="AI111" t="s">
        <v>2307</v>
      </c>
      <c r="AJ111">
        <v>0.40820000000000001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1</v>
      </c>
      <c r="AQ111">
        <v>0</v>
      </c>
      <c r="AR111" t="b">
        <v>0</v>
      </c>
      <c r="AS111" s="190" t="s">
        <v>1641</v>
      </c>
    </row>
    <row r="112" spans="1:45" x14ac:dyDescent="0.2">
      <c r="A112" t="s">
        <v>1641</v>
      </c>
      <c r="B112" t="s">
        <v>774</v>
      </c>
      <c r="C112" t="s">
        <v>116</v>
      </c>
      <c r="D112" t="s">
        <v>774</v>
      </c>
      <c r="E112" t="s">
        <v>439</v>
      </c>
      <c r="F112" t="s">
        <v>407</v>
      </c>
      <c r="G112">
        <v>11</v>
      </c>
      <c r="H112">
        <v>0</v>
      </c>
      <c r="I112">
        <v>34191.14</v>
      </c>
      <c r="J112">
        <v>11077.7</v>
      </c>
      <c r="K112">
        <v>30839.48</v>
      </c>
      <c r="L112">
        <v>8816.39</v>
      </c>
      <c r="M112">
        <v>1.64</v>
      </c>
      <c r="N112">
        <v>1.1499999999999999</v>
      </c>
      <c r="O112">
        <v>10</v>
      </c>
      <c r="P112">
        <v>28808.16</v>
      </c>
      <c r="Q112">
        <v>6333.46</v>
      </c>
      <c r="R112">
        <v>1.7</v>
      </c>
      <c r="S112">
        <v>1.19</v>
      </c>
      <c r="T112">
        <v>1.45</v>
      </c>
      <c r="U112">
        <v>1</v>
      </c>
      <c r="V112">
        <v>1.2048000000000001</v>
      </c>
      <c r="W112">
        <v>1.1837</v>
      </c>
      <c r="X112">
        <v>1.2048000000000001</v>
      </c>
      <c r="Y112">
        <v>1.1837</v>
      </c>
      <c r="Z112" t="s">
        <v>121</v>
      </c>
      <c r="AA112" t="s">
        <v>407</v>
      </c>
      <c r="AB112">
        <v>0.98280000000000001</v>
      </c>
      <c r="AC112" t="s">
        <v>121</v>
      </c>
      <c r="AD112">
        <v>1</v>
      </c>
      <c r="AE112">
        <v>1.2197</v>
      </c>
      <c r="AF112">
        <v>1.1837</v>
      </c>
      <c r="AG112">
        <v>1.2197</v>
      </c>
      <c r="AH112" t="s">
        <v>407</v>
      </c>
      <c r="AI112" t="s">
        <v>407</v>
      </c>
      <c r="AJ112">
        <v>1.9111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1</v>
      </c>
      <c r="AQ112">
        <v>0</v>
      </c>
      <c r="AR112" t="b">
        <v>0</v>
      </c>
      <c r="AS112" s="190" t="s">
        <v>1641</v>
      </c>
    </row>
    <row r="113" spans="1:45" x14ac:dyDescent="0.2">
      <c r="A113" t="s">
        <v>1641</v>
      </c>
      <c r="B113" t="s">
        <v>788</v>
      </c>
      <c r="C113" t="s">
        <v>123</v>
      </c>
      <c r="D113" t="s">
        <v>788</v>
      </c>
      <c r="E113" t="s">
        <v>1652</v>
      </c>
      <c r="F113" t="s">
        <v>79</v>
      </c>
      <c r="G113">
        <v>9</v>
      </c>
      <c r="H113">
        <v>0</v>
      </c>
      <c r="I113">
        <v>39845.980000000003</v>
      </c>
      <c r="J113">
        <v>25886.92</v>
      </c>
      <c r="K113">
        <v>35803.160000000003</v>
      </c>
      <c r="L113">
        <v>21983.82</v>
      </c>
      <c r="M113">
        <v>9.44</v>
      </c>
      <c r="N113">
        <v>7.15</v>
      </c>
      <c r="O113">
        <v>8</v>
      </c>
      <c r="P113">
        <v>30089.57</v>
      </c>
      <c r="Q113">
        <v>15808.01</v>
      </c>
      <c r="R113">
        <v>8</v>
      </c>
      <c r="S113">
        <v>3.77</v>
      </c>
      <c r="T113">
        <v>5.7</v>
      </c>
      <c r="U113">
        <v>0</v>
      </c>
      <c r="V113">
        <v>1.2584</v>
      </c>
      <c r="W113">
        <v>1.8411</v>
      </c>
      <c r="X113">
        <v>1.8740000000000001</v>
      </c>
      <c r="Y113">
        <v>1.8411</v>
      </c>
      <c r="Z113" t="s">
        <v>122</v>
      </c>
      <c r="AA113" t="s">
        <v>79</v>
      </c>
      <c r="AB113">
        <v>1.8740000000000001</v>
      </c>
      <c r="AC113" t="s">
        <v>2270</v>
      </c>
      <c r="AD113">
        <v>1.5089779999999999</v>
      </c>
      <c r="AE113">
        <v>1.8971</v>
      </c>
      <c r="AF113">
        <v>1.8411</v>
      </c>
      <c r="AG113">
        <v>1.8971</v>
      </c>
      <c r="AH113" t="s">
        <v>79</v>
      </c>
      <c r="AI113" t="s">
        <v>79</v>
      </c>
      <c r="AJ113">
        <v>2.9725999999999999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1</v>
      </c>
      <c r="AQ113">
        <v>0</v>
      </c>
      <c r="AR113" t="b">
        <v>0</v>
      </c>
      <c r="AS113" s="190" t="s">
        <v>1641</v>
      </c>
    </row>
    <row r="114" spans="1:45" x14ac:dyDescent="0.2">
      <c r="A114" t="s">
        <v>1641</v>
      </c>
      <c r="B114" t="s">
        <v>790</v>
      </c>
      <c r="C114" t="s">
        <v>125</v>
      </c>
      <c r="D114" t="s">
        <v>790</v>
      </c>
      <c r="E114" t="s">
        <v>1653</v>
      </c>
      <c r="F114" t="s">
        <v>407</v>
      </c>
      <c r="G114">
        <v>12</v>
      </c>
      <c r="H114">
        <v>1</v>
      </c>
      <c r="I114">
        <v>36650.879999999997</v>
      </c>
      <c r="J114">
        <v>30225.54</v>
      </c>
      <c r="K114">
        <v>32571.07</v>
      </c>
      <c r="L114">
        <v>26203.82</v>
      </c>
      <c r="M114">
        <v>8.42</v>
      </c>
      <c r="N114">
        <v>9.56</v>
      </c>
      <c r="O114">
        <v>11</v>
      </c>
      <c r="P114">
        <v>25830.47</v>
      </c>
      <c r="Q114">
        <v>14277.05</v>
      </c>
      <c r="R114">
        <v>5.64</v>
      </c>
      <c r="S114">
        <v>2.64</v>
      </c>
      <c r="T114">
        <v>5.04</v>
      </c>
      <c r="U114">
        <v>1</v>
      </c>
      <c r="V114">
        <v>1.0802</v>
      </c>
      <c r="W114">
        <v>1.0612999999999999</v>
      </c>
      <c r="X114">
        <v>1.0802</v>
      </c>
      <c r="Y114">
        <v>1.0612999999999999</v>
      </c>
      <c r="Z114" t="s">
        <v>124</v>
      </c>
      <c r="AA114" t="s">
        <v>407</v>
      </c>
      <c r="AB114">
        <v>1.2419</v>
      </c>
      <c r="AC114" t="s">
        <v>2271</v>
      </c>
      <c r="AD114">
        <v>1.534346</v>
      </c>
      <c r="AE114">
        <v>1.0935999999999999</v>
      </c>
      <c r="AF114">
        <v>1.0612999999999999</v>
      </c>
      <c r="AG114">
        <v>1.0935999999999999</v>
      </c>
      <c r="AH114" t="s">
        <v>407</v>
      </c>
      <c r="AI114" t="s">
        <v>407</v>
      </c>
      <c r="AJ114">
        <v>1.7136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1</v>
      </c>
      <c r="AQ114">
        <v>0</v>
      </c>
      <c r="AR114" t="b">
        <v>0</v>
      </c>
      <c r="AS114" s="190" t="s">
        <v>1641</v>
      </c>
    </row>
    <row r="115" spans="1:45" x14ac:dyDescent="0.2">
      <c r="A115" t="s">
        <v>1641</v>
      </c>
      <c r="B115" t="s">
        <v>792</v>
      </c>
      <c r="C115" t="s">
        <v>127</v>
      </c>
      <c r="D115" t="s">
        <v>792</v>
      </c>
      <c r="E115" t="s">
        <v>1654</v>
      </c>
      <c r="F115" t="s">
        <v>79</v>
      </c>
      <c r="G115">
        <v>3</v>
      </c>
      <c r="H115">
        <v>0</v>
      </c>
      <c r="I115">
        <v>14400.67</v>
      </c>
      <c r="J115">
        <v>11229.05</v>
      </c>
      <c r="K115">
        <v>15436.18</v>
      </c>
      <c r="L115">
        <v>13275.44</v>
      </c>
      <c r="M115">
        <v>3.67</v>
      </c>
      <c r="N115">
        <v>3.09</v>
      </c>
      <c r="O115">
        <v>3</v>
      </c>
      <c r="P115">
        <v>15436.18</v>
      </c>
      <c r="Q115">
        <v>13275.44</v>
      </c>
      <c r="R115">
        <v>2.8</v>
      </c>
      <c r="S115">
        <v>3.09</v>
      </c>
      <c r="T115">
        <v>2.2000000000000002</v>
      </c>
      <c r="U115">
        <v>0</v>
      </c>
      <c r="V115">
        <v>0.64549999999999996</v>
      </c>
      <c r="W115">
        <v>0.79520000000000002</v>
      </c>
      <c r="X115">
        <v>0.80940000000000001</v>
      </c>
      <c r="Y115">
        <v>0.79520000000000002</v>
      </c>
      <c r="Z115" t="s">
        <v>126</v>
      </c>
      <c r="AA115" t="s">
        <v>79</v>
      </c>
      <c r="AB115">
        <v>0.80940000000000001</v>
      </c>
      <c r="AC115" t="s">
        <v>2272</v>
      </c>
      <c r="AD115">
        <v>1</v>
      </c>
      <c r="AE115">
        <v>0.81940000000000002</v>
      </c>
      <c r="AF115">
        <v>0.79520000000000002</v>
      </c>
      <c r="AG115">
        <v>0.81940000000000002</v>
      </c>
      <c r="AH115" t="s">
        <v>79</v>
      </c>
      <c r="AI115" t="s">
        <v>79</v>
      </c>
      <c r="AJ115">
        <v>1.2839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 t="b">
        <v>0</v>
      </c>
      <c r="AS115" s="190" t="s">
        <v>1641</v>
      </c>
    </row>
    <row r="116" spans="1:45" x14ac:dyDescent="0.2">
      <c r="A116" t="s">
        <v>1641</v>
      </c>
      <c r="B116" t="s">
        <v>794</v>
      </c>
      <c r="C116" t="s">
        <v>116</v>
      </c>
      <c r="D116" t="s">
        <v>794</v>
      </c>
      <c r="E116" t="s">
        <v>471</v>
      </c>
      <c r="F116" t="s">
        <v>407</v>
      </c>
      <c r="G116">
        <v>46</v>
      </c>
      <c r="H116">
        <v>1</v>
      </c>
      <c r="I116">
        <v>13326.99</v>
      </c>
      <c r="J116">
        <v>6380.34</v>
      </c>
      <c r="K116">
        <v>12527.62</v>
      </c>
      <c r="L116">
        <v>6101.36</v>
      </c>
      <c r="M116">
        <v>2.33</v>
      </c>
      <c r="N116">
        <v>1.75</v>
      </c>
      <c r="O116">
        <v>45</v>
      </c>
      <c r="P116">
        <v>12100.95</v>
      </c>
      <c r="Q116">
        <v>5447.89</v>
      </c>
      <c r="R116">
        <v>2.27</v>
      </c>
      <c r="S116">
        <v>1.72</v>
      </c>
      <c r="T116">
        <v>1.81</v>
      </c>
      <c r="U116">
        <v>1</v>
      </c>
      <c r="V116">
        <v>0.50609999999999999</v>
      </c>
      <c r="W116">
        <v>0.49719999999999998</v>
      </c>
      <c r="X116">
        <v>0.50609999999999999</v>
      </c>
      <c r="Y116">
        <v>0.49719999999999998</v>
      </c>
      <c r="Z116" t="s">
        <v>121</v>
      </c>
      <c r="AA116" t="s">
        <v>407</v>
      </c>
      <c r="AB116">
        <v>0.67069999999999996</v>
      </c>
      <c r="AC116" t="s">
        <v>121</v>
      </c>
      <c r="AD116">
        <v>1</v>
      </c>
      <c r="AE116">
        <v>0.51229999999999998</v>
      </c>
      <c r="AF116">
        <v>0.49719999999999998</v>
      </c>
      <c r="AG116">
        <v>0.51229999999999998</v>
      </c>
      <c r="AH116" t="s">
        <v>407</v>
      </c>
      <c r="AI116" t="s">
        <v>407</v>
      </c>
      <c r="AJ116">
        <v>0.80269999999999997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1</v>
      </c>
      <c r="AQ116">
        <v>0</v>
      </c>
      <c r="AR116" t="b">
        <v>0</v>
      </c>
      <c r="AS116" s="190" t="s">
        <v>1641</v>
      </c>
    </row>
    <row r="117" spans="1:45" x14ac:dyDescent="0.2">
      <c r="A117" t="s">
        <v>1641</v>
      </c>
      <c r="B117" t="s">
        <v>796</v>
      </c>
      <c r="C117" t="s">
        <v>118</v>
      </c>
      <c r="D117" t="s">
        <v>796</v>
      </c>
      <c r="E117" t="s">
        <v>1655</v>
      </c>
      <c r="F117" t="s">
        <v>79</v>
      </c>
      <c r="G117">
        <v>3</v>
      </c>
      <c r="H117">
        <v>0</v>
      </c>
      <c r="I117">
        <v>14602.43</v>
      </c>
      <c r="J117">
        <v>4248.8100000000004</v>
      </c>
      <c r="K117">
        <v>12338.46</v>
      </c>
      <c r="L117">
        <v>3452.79</v>
      </c>
      <c r="M117">
        <v>2</v>
      </c>
      <c r="N117">
        <v>0</v>
      </c>
      <c r="O117">
        <v>3</v>
      </c>
      <c r="P117">
        <v>12338.46</v>
      </c>
      <c r="Q117">
        <v>3452.79</v>
      </c>
      <c r="R117">
        <v>4.7</v>
      </c>
      <c r="S117">
        <v>0</v>
      </c>
      <c r="T117">
        <v>3.6</v>
      </c>
      <c r="U117">
        <v>0</v>
      </c>
      <c r="V117">
        <v>0.51600000000000001</v>
      </c>
      <c r="W117">
        <v>1.234</v>
      </c>
      <c r="X117">
        <v>1.256</v>
      </c>
      <c r="Y117">
        <v>1.234</v>
      </c>
      <c r="Z117" t="s">
        <v>117</v>
      </c>
      <c r="AA117" t="s">
        <v>79</v>
      </c>
      <c r="AB117">
        <v>1.256</v>
      </c>
      <c r="AC117" t="s">
        <v>2268</v>
      </c>
      <c r="AD117">
        <v>1.7858670000000001</v>
      </c>
      <c r="AE117">
        <v>1.2715000000000001</v>
      </c>
      <c r="AF117">
        <v>1.234</v>
      </c>
      <c r="AG117">
        <v>1.2715000000000001</v>
      </c>
      <c r="AH117" t="s">
        <v>79</v>
      </c>
      <c r="AI117" t="s">
        <v>79</v>
      </c>
      <c r="AJ117">
        <v>1.9923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 t="b">
        <v>0</v>
      </c>
      <c r="AS117" s="190" t="s">
        <v>1641</v>
      </c>
    </row>
    <row r="118" spans="1:45" x14ac:dyDescent="0.2">
      <c r="A118" t="s">
        <v>1641</v>
      </c>
      <c r="B118" t="s">
        <v>798</v>
      </c>
      <c r="C118" t="s">
        <v>120</v>
      </c>
      <c r="D118" t="s">
        <v>798</v>
      </c>
      <c r="E118" t="s">
        <v>1656</v>
      </c>
      <c r="F118" t="s">
        <v>407</v>
      </c>
      <c r="G118">
        <v>15</v>
      </c>
      <c r="H118">
        <v>0</v>
      </c>
      <c r="I118">
        <v>15999.91</v>
      </c>
      <c r="J118">
        <v>17058.93</v>
      </c>
      <c r="K118">
        <v>14388.92</v>
      </c>
      <c r="L118">
        <v>14233.34</v>
      </c>
      <c r="M118">
        <v>4</v>
      </c>
      <c r="N118">
        <v>3.16</v>
      </c>
      <c r="O118">
        <v>14</v>
      </c>
      <c r="P118">
        <v>11430.39</v>
      </c>
      <c r="Q118">
        <v>9260.9</v>
      </c>
      <c r="R118">
        <v>3.57</v>
      </c>
      <c r="S118">
        <v>2.82</v>
      </c>
      <c r="T118">
        <v>2.6</v>
      </c>
      <c r="U118">
        <v>1</v>
      </c>
      <c r="V118">
        <v>0.47799999999999998</v>
      </c>
      <c r="W118">
        <v>0.46960000000000002</v>
      </c>
      <c r="X118">
        <v>0.47799999999999998</v>
      </c>
      <c r="Y118">
        <v>0.46960000000000002</v>
      </c>
      <c r="Z118" t="s">
        <v>119</v>
      </c>
      <c r="AA118" t="s">
        <v>407</v>
      </c>
      <c r="AB118">
        <v>0.70330000000000004</v>
      </c>
      <c r="AC118" t="s">
        <v>2269</v>
      </c>
      <c r="AD118">
        <v>1</v>
      </c>
      <c r="AE118">
        <v>0.4839</v>
      </c>
      <c r="AF118">
        <v>0.46960000000000002</v>
      </c>
      <c r="AG118">
        <v>0.4839</v>
      </c>
      <c r="AH118" t="s">
        <v>407</v>
      </c>
      <c r="AI118" t="s">
        <v>407</v>
      </c>
      <c r="AJ118">
        <v>0.75819999999999999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1</v>
      </c>
      <c r="AQ118">
        <v>0</v>
      </c>
      <c r="AR118" t="b">
        <v>0</v>
      </c>
      <c r="AS118" s="190" t="s">
        <v>1641</v>
      </c>
    </row>
    <row r="119" spans="1:45" x14ac:dyDescent="0.2">
      <c r="A119" t="s">
        <v>1641</v>
      </c>
      <c r="B119" t="s">
        <v>800</v>
      </c>
      <c r="C119" t="s">
        <v>118</v>
      </c>
      <c r="D119" t="s">
        <v>800</v>
      </c>
      <c r="E119" t="s">
        <v>1657</v>
      </c>
      <c r="F119" t="s">
        <v>407</v>
      </c>
      <c r="G119">
        <v>40</v>
      </c>
      <c r="H119">
        <v>1</v>
      </c>
      <c r="I119">
        <v>22249.06</v>
      </c>
      <c r="J119">
        <v>34249.339999999997</v>
      </c>
      <c r="K119">
        <v>19691.91</v>
      </c>
      <c r="L119">
        <v>29658.54</v>
      </c>
      <c r="M119">
        <v>4.3</v>
      </c>
      <c r="N119">
        <v>5.64</v>
      </c>
      <c r="O119">
        <v>38</v>
      </c>
      <c r="P119">
        <v>13391.05</v>
      </c>
      <c r="Q119">
        <v>6810.62</v>
      </c>
      <c r="R119">
        <v>3.16</v>
      </c>
      <c r="S119">
        <v>1.76</v>
      </c>
      <c r="T119">
        <v>2.71</v>
      </c>
      <c r="U119">
        <v>1</v>
      </c>
      <c r="V119">
        <v>0.56000000000000005</v>
      </c>
      <c r="W119">
        <v>0.55020000000000002</v>
      </c>
      <c r="X119">
        <v>0.56000000000000005</v>
      </c>
      <c r="Y119">
        <v>0.55020000000000002</v>
      </c>
      <c r="Z119" t="s">
        <v>117</v>
      </c>
      <c r="AA119" t="s">
        <v>407</v>
      </c>
      <c r="AB119">
        <v>1.0611999999999999</v>
      </c>
      <c r="AC119" t="s">
        <v>2268</v>
      </c>
      <c r="AD119">
        <v>1.506958</v>
      </c>
      <c r="AE119">
        <v>0.56689999999999996</v>
      </c>
      <c r="AF119">
        <v>0.55020000000000002</v>
      </c>
      <c r="AG119">
        <v>0.56689999999999996</v>
      </c>
      <c r="AH119" t="s">
        <v>407</v>
      </c>
      <c r="AI119" t="s">
        <v>407</v>
      </c>
      <c r="AJ119">
        <v>0.88829999999999998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2</v>
      </c>
      <c r="AQ119">
        <v>0</v>
      </c>
      <c r="AR119" t="b">
        <v>0</v>
      </c>
      <c r="AS119" s="190" t="s">
        <v>1641</v>
      </c>
    </row>
    <row r="120" spans="1:45" x14ac:dyDescent="0.2">
      <c r="A120" t="s">
        <v>1641</v>
      </c>
      <c r="B120" t="s">
        <v>802</v>
      </c>
      <c r="C120" t="s">
        <v>120</v>
      </c>
      <c r="D120" t="s">
        <v>802</v>
      </c>
      <c r="E120" t="s">
        <v>1658</v>
      </c>
      <c r="F120" t="s">
        <v>407</v>
      </c>
      <c r="G120">
        <v>199</v>
      </c>
      <c r="H120">
        <v>2</v>
      </c>
      <c r="I120">
        <v>9970.75</v>
      </c>
      <c r="J120">
        <v>7709.17</v>
      </c>
      <c r="K120">
        <v>9147.42</v>
      </c>
      <c r="L120">
        <v>6786.87</v>
      </c>
      <c r="M120">
        <v>2.4700000000000002</v>
      </c>
      <c r="N120">
        <v>1.67</v>
      </c>
      <c r="O120">
        <v>197</v>
      </c>
      <c r="P120">
        <v>8770.75</v>
      </c>
      <c r="Q120">
        <v>5631.88</v>
      </c>
      <c r="R120">
        <v>2.42</v>
      </c>
      <c r="S120">
        <v>1.6</v>
      </c>
      <c r="T120">
        <v>2.0499999999999998</v>
      </c>
      <c r="U120">
        <v>1</v>
      </c>
      <c r="V120">
        <v>0.36680000000000001</v>
      </c>
      <c r="W120">
        <v>0.3604</v>
      </c>
      <c r="X120">
        <v>0.36680000000000001</v>
      </c>
      <c r="Y120">
        <v>0.3604</v>
      </c>
      <c r="Z120" t="s">
        <v>119</v>
      </c>
      <c r="AA120" t="s">
        <v>407</v>
      </c>
      <c r="AB120">
        <v>0.70420000000000005</v>
      </c>
      <c r="AC120" t="s">
        <v>2269</v>
      </c>
      <c r="AD120">
        <v>1</v>
      </c>
      <c r="AE120">
        <v>0.37140000000000001</v>
      </c>
      <c r="AF120">
        <v>0.3604</v>
      </c>
      <c r="AG120">
        <v>0.37140000000000001</v>
      </c>
      <c r="AH120" t="s">
        <v>407</v>
      </c>
      <c r="AI120" t="s">
        <v>407</v>
      </c>
      <c r="AJ120">
        <v>0.58189999999999997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2</v>
      </c>
      <c r="AQ120">
        <v>0</v>
      </c>
      <c r="AR120" t="b">
        <v>0</v>
      </c>
      <c r="AS120" s="190" t="s">
        <v>1641</v>
      </c>
    </row>
    <row r="121" spans="1:45" x14ac:dyDescent="0.2">
      <c r="A121" t="s">
        <v>1641</v>
      </c>
      <c r="B121" t="s">
        <v>804</v>
      </c>
      <c r="C121" t="s">
        <v>123</v>
      </c>
      <c r="D121" t="s">
        <v>804</v>
      </c>
      <c r="E121" t="s">
        <v>1659</v>
      </c>
      <c r="F121" t="s">
        <v>407</v>
      </c>
      <c r="G121">
        <v>12</v>
      </c>
      <c r="H121">
        <v>1</v>
      </c>
      <c r="I121">
        <v>15744.94</v>
      </c>
      <c r="J121">
        <v>7160.3</v>
      </c>
      <c r="K121">
        <v>14873.57</v>
      </c>
      <c r="L121">
        <v>7247.59</v>
      </c>
      <c r="M121">
        <v>3.33</v>
      </c>
      <c r="N121">
        <v>2.3199999999999998</v>
      </c>
      <c r="O121">
        <v>11</v>
      </c>
      <c r="P121">
        <v>13419.02</v>
      </c>
      <c r="Q121">
        <v>5649.3</v>
      </c>
      <c r="R121">
        <v>3.36</v>
      </c>
      <c r="S121">
        <v>2.42</v>
      </c>
      <c r="T121">
        <v>2.59</v>
      </c>
      <c r="U121">
        <v>1</v>
      </c>
      <c r="V121">
        <v>0.56120000000000003</v>
      </c>
      <c r="W121">
        <v>0.5514</v>
      </c>
      <c r="X121">
        <v>0.56120000000000003</v>
      </c>
      <c r="Y121">
        <v>0.57179999999999997</v>
      </c>
      <c r="Z121" t="s">
        <v>2317</v>
      </c>
      <c r="AA121" t="s">
        <v>130</v>
      </c>
      <c r="AB121">
        <v>1.409</v>
      </c>
      <c r="AC121" t="s">
        <v>2270</v>
      </c>
      <c r="AD121">
        <v>1.6134200000000001</v>
      </c>
      <c r="AE121">
        <v>0.84589999999999999</v>
      </c>
      <c r="AF121">
        <v>0.82089999999999996</v>
      </c>
      <c r="AG121">
        <v>0.84589999999999999</v>
      </c>
      <c r="AH121" t="s">
        <v>2307</v>
      </c>
      <c r="AI121" t="s">
        <v>2307</v>
      </c>
      <c r="AJ121">
        <v>1.3253999999999999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1</v>
      </c>
      <c r="AQ121">
        <v>0</v>
      </c>
      <c r="AR121" t="b">
        <v>0</v>
      </c>
      <c r="AS121" s="190" t="s">
        <v>1641</v>
      </c>
    </row>
    <row r="122" spans="1:45" x14ac:dyDescent="0.2">
      <c r="A122" t="s">
        <v>1641</v>
      </c>
      <c r="B122" t="s">
        <v>806</v>
      </c>
      <c r="C122" t="s">
        <v>125</v>
      </c>
      <c r="D122" t="s">
        <v>804</v>
      </c>
      <c r="E122" t="s">
        <v>1660</v>
      </c>
      <c r="F122" t="s">
        <v>407</v>
      </c>
      <c r="G122">
        <v>31</v>
      </c>
      <c r="H122">
        <v>1</v>
      </c>
      <c r="I122">
        <v>16464.73</v>
      </c>
      <c r="J122">
        <v>6643.58</v>
      </c>
      <c r="K122">
        <v>15161.49</v>
      </c>
      <c r="L122">
        <v>5915.09</v>
      </c>
      <c r="M122">
        <v>3.81</v>
      </c>
      <c r="N122">
        <v>2.02</v>
      </c>
      <c r="O122">
        <v>29</v>
      </c>
      <c r="P122">
        <v>14106.5</v>
      </c>
      <c r="Q122">
        <v>4470.99</v>
      </c>
      <c r="R122">
        <v>3.86</v>
      </c>
      <c r="S122">
        <v>2.08</v>
      </c>
      <c r="T122">
        <v>3.29</v>
      </c>
      <c r="U122">
        <v>1</v>
      </c>
      <c r="V122">
        <v>0.58989999999999998</v>
      </c>
      <c r="W122">
        <v>0.5796</v>
      </c>
      <c r="X122">
        <v>0.58989999999999998</v>
      </c>
      <c r="Y122">
        <v>0.57179999999999997</v>
      </c>
      <c r="Z122" t="s">
        <v>129</v>
      </c>
      <c r="AA122" t="s">
        <v>130</v>
      </c>
      <c r="AB122">
        <v>0.87329999999999997</v>
      </c>
      <c r="AC122" t="s">
        <v>2271</v>
      </c>
      <c r="AD122">
        <v>1.3108679999999999</v>
      </c>
      <c r="AE122">
        <v>0.49180000000000001</v>
      </c>
      <c r="AF122">
        <v>0.4773</v>
      </c>
      <c r="AG122">
        <v>0.49180000000000001</v>
      </c>
      <c r="AH122" t="s">
        <v>2307</v>
      </c>
      <c r="AI122" t="s">
        <v>2307</v>
      </c>
      <c r="AJ122">
        <v>0.77059999999999995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2</v>
      </c>
      <c r="AQ122">
        <v>0</v>
      </c>
      <c r="AR122" t="b">
        <v>0</v>
      </c>
      <c r="AS122" s="190" t="s">
        <v>1641</v>
      </c>
    </row>
    <row r="123" spans="1:45" x14ac:dyDescent="0.2">
      <c r="A123" t="s">
        <v>1641</v>
      </c>
      <c r="B123" t="s">
        <v>808</v>
      </c>
      <c r="C123" t="s">
        <v>127</v>
      </c>
      <c r="D123" t="s">
        <v>808</v>
      </c>
      <c r="E123" t="s">
        <v>1661</v>
      </c>
      <c r="F123" t="s">
        <v>407</v>
      </c>
      <c r="G123">
        <v>25</v>
      </c>
      <c r="H123">
        <v>2</v>
      </c>
      <c r="I123">
        <v>10724.42</v>
      </c>
      <c r="J123">
        <v>9966.74</v>
      </c>
      <c r="K123">
        <v>9964.73</v>
      </c>
      <c r="L123">
        <v>8979.91</v>
      </c>
      <c r="M123">
        <v>2.52</v>
      </c>
      <c r="N123">
        <v>1.55</v>
      </c>
      <c r="O123">
        <v>23</v>
      </c>
      <c r="P123">
        <v>7805.87</v>
      </c>
      <c r="Q123">
        <v>5128.83</v>
      </c>
      <c r="R123">
        <v>2.2599999999999998</v>
      </c>
      <c r="S123">
        <v>1.1100000000000001</v>
      </c>
      <c r="T123">
        <v>2.0299999999999998</v>
      </c>
      <c r="U123">
        <v>1</v>
      </c>
      <c r="V123">
        <v>0.32640000000000002</v>
      </c>
      <c r="W123">
        <v>0.32069999999999999</v>
      </c>
      <c r="X123">
        <v>0.32640000000000002</v>
      </c>
      <c r="Y123">
        <v>0.32069999999999999</v>
      </c>
      <c r="Z123" t="s">
        <v>126</v>
      </c>
      <c r="AA123" t="s">
        <v>304</v>
      </c>
      <c r="AB123">
        <v>0.66620000000000001</v>
      </c>
      <c r="AC123" t="s">
        <v>2272</v>
      </c>
      <c r="AD123">
        <v>1</v>
      </c>
      <c r="AE123">
        <v>0.33040000000000003</v>
      </c>
      <c r="AF123">
        <v>0.32069999999999999</v>
      </c>
      <c r="AG123">
        <v>0.33040000000000003</v>
      </c>
      <c r="AH123" t="s">
        <v>2334</v>
      </c>
      <c r="AI123" t="s">
        <v>407</v>
      </c>
      <c r="AJ123">
        <v>0.51770000000000005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2</v>
      </c>
      <c r="AQ123">
        <v>0</v>
      </c>
      <c r="AR123" t="b">
        <v>0</v>
      </c>
      <c r="AS123" s="190" t="s">
        <v>1641</v>
      </c>
    </row>
    <row r="124" spans="1:45" x14ac:dyDescent="0.2">
      <c r="A124" t="s">
        <v>1641</v>
      </c>
      <c r="B124" t="s">
        <v>810</v>
      </c>
      <c r="C124" t="s">
        <v>123</v>
      </c>
      <c r="D124" t="s">
        <v>810</v>
      </c>
      <c r="E124" t="s">
        <v>1662</v>
      </c>
      <c r="F124" t="s">
        <v>79</v>
      </c>
      <c r="G124">
        <v>9</v>
      </c>
      <c r="H124">
        <v>0</v>
      </c>
      <c r="I124">
        <v>20641.099999999999</v>
      </c>
      <c r="J124">
        <v>14214.02</v>
      </c>
      <c r="K124">
        <v>19149.009999999998</v>
      </c>
      <c r="L124">
        <v>12262.69</v>
      </c>
      <c r="M124">
        <v>3.78</v>
      </c>
      <c r="N124">
        <v>1.55</v>
      </c>
      <c r="O124">
        <v>9</v>
      </c>
      <c r="P124">
        <v>19149.009999999998</v>
      </c>
      <c r="Q124">
        <v>12262.69</v>
      </c>
      <c r="R124">
        <v>6.1</v>
      </c>
      <c r="S124">
        <v>1.55</v>
      </c>
      <c r="T124">
        <v>4.5</v>
      </c>
      <c r="U124">
        <v>0</v>
      </c>
      <c r="V124">
        <v>0.80079999999999996</v>
      </c>
      <c r="W124">
        <v>1.4686999999999999</v>
      </c>
      <c r="X124">
        <v>1.4948999999999999</v>
      </c>
      <c r="Y124">
        <v>1.4686999999999999</v>
      </c>
      <c r="Z124" t="s">
        <v>122</v>
      </c>
      <c r="AA124" t="s">
        <v>79</v>
      </c>
      <c r="AB124">
        <v>1.4948999999999999</v>
      </c>
      <c r="AC124" t="s">
        <v>2270</v>
      </c>
      <c r="AD124">
        <v>1.7419020000000001</v>
      </c>
      <c r="AE124">
        <v>1.5133000000000001</v>
      </c>
      <c r="AF124">
        <v>1.4686999999999999</v>
      </c>
      <c r="AG124">
        <v>1.5133000000000001</v>
      </c>
      <c r="AH124" t="s">
        <v>79</v>
      </c>
      <c r="AI124" t="s">
        <v>79</v>
      </c>
      <c r="AJ124">
        <v>2.3712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 t="b">
        <v>0</v>
      </c>
      <c r="AS124" s="190" t="s">
        <v>1641</v>
      </c>
    </row>
    <row r="125" spans="1:45" x14ac:dyDescent="0.2">
      <c r="A125" t="s">
        <v>1641</v>
      </c>
      <c r="B125" t="s">
        <v>812</v>
      </c>
      <c r="C125" t="s">
        <v>125</v>
      </c>
      <c r="D125" t="s">
        <v>812</v>
      </c>
      <c r="E125" t="s">
        <v>1663</v>
      </c>
      <c r="F125" t="s">
        <v>407</v>
      </c>
      <c r="G125">
        <v>49</v>
      </c>
      <c r="H125">
        <v>0</v>
      </c>
      <c r="I125">
        <v>16117.63</v>
      </c>
      <c r="J125">
        <v>11317.64</v>
      </c>
      <c r="K125">
        <v>15241.12</v>
      </c>
      <c r="L125">
        <v>10596.38</v>
      </c>
      <c r="M125">
        <v>3.65</v>
      </c>
      <c r="N125">
        <v>2.95</v>
      </c>
      <c r="O125">
        <v>45</v>
      </c>
      <c r="P125">
        <v>12860.66</v>
      </c>
      <c r="Q125">
        <v>7121.15</v>
      </c>
      <c r="R125">
        <v>3.09</v>
      </c>
      <c r="S125">
        <v>2.3199999999999998</v>
      </c>
      <c r="T125">
        <v>2.44</v>
      </c>
      <c r="U125">
        <v>1</v>
      </c>
      <c r="V125">
        <v>0.53779999999999994</v>
      </c>
      <c r="W125">
        <v>0.52839999999999998</v>
      </c>
      <c r="X125">
        <v>0.53779999999999994</v>
      </c>
      <c r="Y125">
        <v>0.52839999999999998</v>
      </c>
      <c r="Z125" t="s">
        <v>124</v>
      </c>
      <c r="AA125" t="s">
        <v>407</v>
      </c>
      <c r="AB125">
        <v>0.85819999999999996</v>
      </c>
      <c r="AC125" t="s">
        <v>2271</v>
      </c>
      <c r="AD125">
        <v>1.3895729999999999</v>
      </c>
      <c r="AE125">
        <v>0.54449999999999998</v>
      </c>
      <c r="AF125">
        <v>0.52839999999999998</v>
      </c>
      <c r="AG125">
        <v>0.54449999999999998</v>
      </c>
      <c r="AH125" t="s">
        <v>407</v>
      </c>
      <c r="AI125" t="s">
        <v>407</v>
      </c>
      <c r="AJ125">
        <v>0.85319999999999996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4</v>
      </c>
      <c r="AQ125">
        <v>0</v>
      </c>
      <c r="AR125" t="b">
        <v>0</v>
      </c>
      <c r="AS125" s="190" t="s">
        <v>1641</v>
      </c>
    </row>
    <row r="126" spans="1:45" x14ac:dyDescent="0.2">
      <c r="A126" t="s">
        <v>1641</v>
      </c>
      <c r="B126" t="s">
        <v>814</v>
      </c>
      <c r="C126" t="s">
        <v>127</v>
      </c>
      <c r="D126" t="s">
        <v>814</v>
      </c>
      <c r="E126" t="s">
        <v>1664</v>
      </c>
      <c r="F126" t="s">
        <v>407</v>
      </c>
      <c r="G126">
        <v>19</v>
      </c>
      <c r="H126">
        <v>1</v>
      </c>
      <c r="I126">
        <v>11671.73</v>
      </c>
      <c r="J126">
        <v>5281.61</v>
      </c>
      <c r="K126">
        <v>10703.35</v>
      </c>
      <c r="L126">
        <v>4821.17</v>
      </c>
      <c r="M126">
        <v>2.84</v>
      </c>
      <c r="N126">
        <v>1.87</v>
      </c>
      <c r="O126">
        <v>18</v>
      </c>
      <c r="P126">
        <v>10058.23</v>
      </c>
      <c r="Q126">
        <v>4077.7</v>
      </c>
      <c r="R126">
        <v>2.61</v>
      </c>
      <c r="S126">
        <v>1.64</v>
      </c>
      <c r="T126">
        <v>2.21</v>
      </c>
      <c r="U126">
        <v>1</v>
      </c>
      <c r="V126">
        <v>0.42059999999999997</v>
      </c>
      <c r="W126">
        <v>0.41320000000000001</v>
      </c>
      <c r="X126">
        <v>0.42059999999999997</v>
      </c>
      <c r="Y126">
        <v>0.41320000000000001</v>
      </c>
      <c r="Z126" t="s">
        <v>126</v>
      </c>
      <c r="AA126" t="s">
        <v>407</v>
      </c>
      <c r="AB126">
        <v>0.61760000000000004</v>
      </c>
      <c r="AC126" t="s">
        <v>2272</v>
      </c>
      <c r="AD126">
        <v>1</v>
      </c>
      <c r="AE126">
        <v>0.42580000000000001</v>
      </c>
      <c r="AF126">
        <v>0.41320000000000001</v>
      </c>
      <c r="AG126">
        <v>0.42580000000000001</v>
      </c>
      <c r="AH126" t="s">
        <v>407</v>
      </c>
      <c r="AI126" t="s">
        <v>407</v>
      </c>
      <c r="AJ126">
        <v>0.66720000000000002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1</v>
      </c>
      <c r="AQ126">
        <v>0</v>
      </c>
      <c r="AR126" t="b">
        <v>0</v>
      </c>
      <c r="AS126" s="190" t="s">
        <v>1641</v>
      </c>
    </row>
    <row r="127" spans="1:45" x14ac:dyDescent="0.2">
      <c r="A127" t="s">
        <v>1665</v>
      </c>
      <c r="B127" t="s">
        <v>822</v>
      </c>
      <c r="C127" t="s">
        <v>123</v>
      </c>
      <c r="D127" t="s">
        <v>822</v>
      </c>
      <c r="E127" t="s">
        <v>1666</v>
      </c>
      <c r="F127" t="s">
        <v>407</v>
      </c>
      <c r="G127">
        <v>102</v>
      </c>
      <c r="H127">
        <v>5</v>
      </c>
      <c r="I127">
        <v>119390.93</v>
      </c>
      <c r="J127">
        <v>295205.2</v>
      </c>
      <c r="K127">
        <v>108241.7</v>
      </c>
      <c r="L127">
        <v>255656.4</v>
      </c>
      <c r="M127">
        <v>18.43</v>
      </c>
      <c r="N127">
        <v>48.4</v>
      </c>
      <c r="O127">
        <v>101</v>
      </c>
      <c r="P127">
        <v>83228.509999999995</v>
      </c>
      <c r="Q127">
        <v>46797.74</v>
      </c>
      <c r="R127">
        <v>13.67</v>
      </c>
      <c r="S127">
        <v>7.52</v>
      </c>
      <c r="T127">
        <v>11.7</v>
      </c>
      <c r="U127">
        <v>1</v>
      </c>
      <c r="V127">
        <v>3.4805999999999999</v>
      </c>
      <c r="W127">
        <v>3.4196</v>
      </c>
      <c r="X127">
        <v>3.4805999999999999</v>
      </c>
      <c r="Y127">
        <v>3.4196</v>
      </c>
      <c r="Z127" t="s">
        <v>122</v>
      </c>
      <c r="AA127" t="s">
        <v>407</v>
      </c>
      <c r="AB127">
        <v>5.0015999999999998</v>
      </c>
      <c r="AC127" t="s">
        <v>2270</v>
      </c>
      <c r="AD127">
        <v>1.9369529999999999</v>
      </c>
      <c r="AE127">
        <v>2.5829</v>
      </c>
      <c r="AF127">
        <v>3.4196</v>
      </c>
      <c r="AG127">
        <v>2.5829</v>
      </c>
      <c r="AH127" t="s">
        <v>407</v>
      </c>
      <c r="AI127" t="s">
        <v>407</v>
      </c>
      <c r="AJ127">
        <v>4.0471000000000004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1</v>
      </c>
      <c r="AQ127">
        <v>0</v>
      </c>
      <c r="AR127" t="b">
        <v>0</v>
      </c>
      <c r="AS127" s="190" t="s">
        <v>1665</v>
      </c>
    </row>
    <row r="128" spans="1:45" x14ac:dyDescent="0.2">
      <c r="A128" t="s">
        <v>1665</v>
      </c>
      <c r="B128" t="s">
        <v>824</v>
      </c>
      <c r="C128" t="s">
        <v>125</v>
      </c>
      <c r="D128" t="s">
        <v>824</v>
      </c>
      <c r="E128" t="s">
        <v>1667</v>
      </c>
      <c r="F128" t="s">
        <v>407</v>
      </c>
      <c r="G128">
        <v>125</v>
      </c>
      <c r="H128">
        <v>2</v>
      </c>
      <c r="I128">
        <v>57930.36</v>
      </c>
      <c r="J128">
        <v>27431.15</v>
      </c>
      <c r="K128">
        <v>52037.09</v>
      </c>
      <c r="L128">
        <v>23759.74</v>
      </c>
      <c r="M128">
        <v>8.4</v>
      </c>
      <c r="N128">
        <v>5.82</v>
      </c>
      <c r="O128">
        <v>122</v>
      </c>
      <c r="P128">
        <v>50199.58</v>
      </c>
      <c r="Q128">
        <v>20912.919999999998</v>
      </c>
      <c r="R128">
        <v>7.96</v>
      </c>
      <c r="S128">
        <v>5.0599999999999996</v>
      </c>
      <c r="T128">
        <v>6.63</v>
      </c>
      <c r="U128">
        <v>1</v>
      </c>
      <c r="V128">
        <v>2.0994000000000002</v>
      </c>
      <c r="W128">
        <v>2.0626000000000002</v>
      </c>
      <c r="X128">
        <v>2.0994000000000002</v>
      </c>
      <c r="Y128">
        <v>2.0626000000000002</v>
      </c>
      <c r="Z128" t="s">
        <v>124</v>
      </c>
      <c r="AA128" t="s">
        <v>407</v>
      </c>
      <c r="AB128">
        <v>2.5821999999999998</v>
      </c>
      <c r="AC128" t="s">
        <v>2271</v>
      </c>
      <c r="AD128">
        <v>1.422857</v>
      </c>
      <c r="AE128">
        <v>2.1253000000000002</v>
      </c>
      <c r="AF128">
        <v>2.0626000000000002</v>
      </c>
      <c r="AG128">
        <v>2.1253000000000002</v>
      </c>
      <c r="AH128" t="s">
        <v>407</v>
      </c>
      <c r="AI128" t="s">
        <v>407</v>
      </c>
      <c r="AJ128">
        <v>3.3300999999999998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3</v>
      </c>
      <c r="AQ128">
        <v>0</v>
      </c>
      <c r="AR128" t="b">
        <v>0</v>
      </c>
      <c r="AS128" s="190" t="s">
        <v>1665</v>
      </c>
    </row>
    <row r="129" spans="1:45" x14ac:dyDescent="0.2">
      <c r="A129" t="s">
        <v>1665</v>
      </c>
      <c r="B129" t="s">
        <v>826</v>
      </c>
      <c r="C129" t="s">
        <v>127</v>
      </c>
      <c r="D129" t="s">
        <v>826</v>
      </c>
      <c r="E129" t="s">
        <v>1668</v>
      </c>
      <c r="F129" t="s">
        <v>407</v>
      </c>
      <c r="G129">
        <v>57</v>
      </c>
      <c r="H129">
        <v>0</v>
      </c>
      <c r="I129">
        <v>38123.03</v>
      </c>
      <c r="J129">
        <v>14688.3</v>
      </c>
      <c r="K129">
        <v>34058.449999999997</v>
      </c>
      <c r="L129">
        <v>13163.01</v>
      </c>
      <c r="M129">
        <v>4.6100000000000003</v>
      </c>
      <c r="N129">
        <v>2.61</v>
      </c>
      <c r="O129">
        <v>57</v>
      </c>
      <c r="P129">
        <v>34058.449999999997</v>
      </c>
      <c r="Q129">
        <v>13163.01</v>
      </c>
      <c r="R129">
        <v>4.6100000000000003</v>
      </c>
      <c r="S129">
        <v>2.61</v>
      </c>
      <c r="T129">
        <v>3.89</v>
      </c>
      <c r="U129">
        <v>1</v>
      </c>
      <c r="V129">
        <v>1.4242999999999999</v>
      </c>
      <c r="W129">
        <v>1.3993</v>
      </c>
      <c r="X129">
        <v>1.4242999999999999</v>
      </c>
      <c r="Y129">
        <v>1.3993</v>
      </c>
      <c r="Z129" t="s">
        <v>126</v>
      </c>
      <c r="AA129" t="s">
        <v>407</v>
      </c>
      <c r="AB129">
        <v>1.8148</v>
      </c>
      <c r="AC129" t="s">
        <v>2272</v>
      </c>
      <c r="AD129">
        <v>1</v>
      </c>
      <c r="AE129">
        <v>1.4418</v>
      </c>
      <c r="AF129">
        <v>1.3993</v>
      </c>
      <c r="AG129">
        <v>1.4418</v>
      </c>
      <c r="AH129" t="s">
        <v>407</v>
      </c>
      <c r="AI129" t="s">
        <v>407</v>
      </c>
      <c r="AJ129">
        <v>2.2591999999999999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 t="b">
        <v>0</v>
      </c>
      <c r="AS129" s="190" t="s">
        <v>1665</v>
      </c>
    </row>
    <row r="130" spans="1:45" x14ac:dyDescent="0.2">
      <c r="A130" t="s">
        <v>1665</v>
      </c>
      <c r="B130" t="s">
        <v>828</v>
      </c>
      <c r="C130" t="s">
        <v>123</v>
      </c>
      <c r="D130" t="s">
        <v>828</v>
      </c>
      <c r="E130" t="s">
        <v>1669</v>
      </c>
      <c r="F130" t="s">
        <v>407</v>
      </c>
      <c r="G130">
        <v>122</v>
      </c>
      <c r="H130">
        <v>4</v>
      </c>
      <c r="I130">
        <v>68922.080000000002</v>
      </c>
      <c r="J130">
        <v>58020.12</v>
      </c>
      <c r="K130">
        <v>64334.8</v>
      </c>
      <c r="L130">
        <v>50378.54</v>
      </c>
      <c r="M130">
        <v>12.29</v>
      </c>
      <c r="N130">
        <v>10.11</v>
      </c>
      <c r="O130">
        <v>120</v>
      </c>
      <c r="P130">
        <v>60928.19</v>
      </c>
      <c r="Q130">
        <v>43248.43</v>
      </c>
      <c r="R130">
        <v>11.88</v>
      </c>
      <c r="S130">
        <v>9.66</v>
      </c>
      <c r="T130">
        <v>9.02</v>
      </c>
      <c r="U130">
        <v>1</v>
      </c>
      <c r="V130">
        <v>2.548</v>
      </c>
      <c r="W130">
        <v>2.5032999999999999</v>
      </c>
      <c r="X130">
        <v>2.548</v>
      </c>
      <c r="Y130">
        <v>2.5032999999999999</v>
      </c>
      <c r="Z130" t="s">
        <v>122</v>
      </c>
      <c r="AA130" t="s">
        <v>407</v>
      </c>
      <c r="AB130">
        <v>3.6796000000000002</v>
      </c>
      <c r="AC130" t="s">
        <v>2270</v>
      </c>
      <c r="AD130">
        <v>1.8999330000000001</v>
      </c>
      <c r="AE130">
        <v>2.5457999999999998</v>
      </c>
      <c r="AF130">
        <v>2.5032999999999999</v>
      </c>
      <c r="AG130">
        <v>2.5457999999999998</v>
      </c>
      <c r="AH130" t="s">
        <v>407</v>
      </c>
      <c r="AI130" t="s">
        <v>407</v>
      </c>
      <c r="AJ130">
        <v>3.9889999999999999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2</v>
      </c>
      <c r="AQ130">
        <v>0</v>
      </c>
      <c r="AR130" t="b">
        <v>0</v>
      </c>
      <c r="AS130" s="190" t="s">
        <v>1665</v>
      </c>
    </row>
    <row r="131" spans="1:45" x14ac:dyDescent="0.2">
      <c r="A131" t="s">
        <v>1665</v>
      </c>
      <c r="B131" t="s">
        <v>830</v>
      </c>
      <c r="C131" t="s">
        <v>125</v>
      </c>
      <c r="D131" t="s">
        <v>830</v>
      </c>
      <c r="E131" t="s">
        <v>1670</v>
      </c>
      <c r="F131" t="s">
        <v>407</v>
      </c>
      <c r="G131">
        <v>93</v>
      </c>
      <c r="H131">
        <v>0</v>
      </c>
      <c r="I131">
        <v>33520.67</v>
      </c>
      <c r="J131">
        <v>19311.060000000001</v>
      </c>
      <c r="K131">
        <v>31863.119999999999</v>
      </c>
      <c r="L131">
        <v>17345.02</v>
      </c>
      <c r="M131">
        <v>6.09</v>
      </c>
      <c r="N131">
        <v>4.18</v>
      </c>
      <c r="O131">
        <v>92</v>
      </c>
      <c r="P131">
        <v>31102.23</v>
      </c>
      <c r="Q131">
        <v>15820.15</v>
      </c>
      <c r="R131">
        <v>5.87</v>
      </c>
      <c r="S131">
        <v>3.65</v>
      </c>
      <c r="T131">
        <v>4.7699999999999996</v>
      </c>
      <c r="U131">
        <v>1</v>
      </c>
      <c r="V131">
        <v>1.3007</v>
      </c>
      <c r="W131">
        <v>1.2779</v>
      </c>
      <c r="X131">
        <v>1.3007</v>
      </c>
      <c r="Y131">
        <v>1.2779</v>
      </c>
      <c r="Z131" t="s">
        <v>124</v>
      </c>
      <c r="AA131" t="s">
        <v>407</v>
      </c>
      <c r="AB131">
        <v>1.9367000000000001</v>
      </c>
      <c r="AC131" t="s">
        <v>2271</v>
      </c>
      <c r="AD131">
        <v>1.4955210000000001</v>
      </c>
      <c r="AE131">
        <v>1.3167</v>
      </c>
      <c r="AF131">
        <v>1.2779</v>
      </c>
      <c r="AG131">
        <v>1.3167</v>
      </c>
      <c r="AH131" t="s">
        <v>407</v>
      </c>
      <c r="AI131" t="s">
        <v>407</v>
      </c>
      <c r="AJ131">
        <v>2.0630999999999999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1</v>
      </c>
      <c r="AQ131">
        <v>0</v>
      </c>
      <c r="AR131" t="b">
        <v>0</v>
      </c>
      <c r="AS131" s="190" t="s">
        <v>1665</v>
      </c>
    </row>
    <row r="132" spans="1:45" x14ac:dyDescent="0.2">
      <c r="A132" t="s">
        <v>1665</v>
      </c>
      <c r="B132" t="s">
        <v>832</v>
      </c>
      <c r="C132" t="s">
        <v>127</v>
      </c>
      <c r="D132" t="s">
        <v>832</v>
      </c>
      <c r="E132" t="s">
        <v>1671</v>
      </c>
      <c r="F132" t="s">
        <v>407</v>
      </c>
      <c r="G132">
        <v>18</v>
      </c>
      <c r="H132">
        <v>0</v>
      </c>
      <c r="I132">
        <v>20988.15</v>
      </c>
      <c r="J132">
        <v>8941.58</v>
      </c>
      <c r="K132">
        <v>20317.080000000002</v>
      </c>
      <c r="L132">
        <v>8088.43</v>
      </c>
      <c r="M132">
        <v>2.83</v>
      </c>
      <c r="N132">
        <v>1.8</v>
      </c>
      <c r="O132">
        <v>17</v>
      </c>
      <c r="P132">
        <v>19227.02</v>
      </c>
      <c r="Q132">
        <v>6919.74</v>
      </c>
      <c r="R132">
        <v>2.65</v>
      </c>
      <c r="S132">
        <v>1.68</v>
      </c>
      <c r="T132">
        <v>2.2200000000000002</v>
      </c>
      <c r="U132">
        <v>1</v>
      </c>
      <c r="V132">
        <v>0.80410000000000004</v>
      </c>
      <c r="W132">
        <v>0.79</v>
      </c>
      <c r="X132">
        <v>0.80410000000000004</v>
      </c>
      <c r="Y132">
        <v>0.79</v>
      </c>
      <c r="Z132" t="s">
        <v>126</v>
      </c>
      <c r="AA132" t="s">
        <v>407</v>
      </c>
      <c r="AB132">
        <v>1.2949999999999999</v>
      </c>
      <c r="AC132" t="s">
        <v>2272</v>
      </c>
      <c r="AD132">
        <v>1</v>
      </c>
      <c r="AE132">
        <v>0.81399999999999995</v>
      </c>
      <c r="AF132">
        <v>0.79</v>
      </c>
      <c r="AG132">
        <v>0.81399999999999995</v>
      </c>
      <c r="AH132" t="s">
        <v>407</v>
      </c>
      <c r="AI132" t="s">
        <v>407</v>
      </c>
      <c r="AJ132">
        <v>1.2755000000000001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1</v>
      </c>
      <c r="AQ132">
        <v>0</v>
      </c>
      <c r="AR132" t="b">
        <v>0</v>
      </c>
      <c r="AS132" s="190" t="s">
        <v>1665</v>
      </c>
    </row>
    <row r="133" spans="1:45" x14ac:dyDescent="0.2">
      <c r="A133" t="s">
        <v>1665</v>
      </c>
      <c r="B133" t="s">
        <v>846</v>
      </c>
      <c r="C133" t="s">
        <v>118</v>
      </c>
      <c r="D133" t="s">
        <v>846</v>
      </c>
      <c r="E133" t="s">
        <v>1672</v>
      </c>
      <c r="F133" t="s">
        <v>407</v>
      </c>
      <c r="G133">
        <v>92</v>
      </c>
      <c r="H133">
        <v>6</v>
      </c>
      <c r="I133">
        <v>25213.96</v>
      </c>
      <c r="J133">
        <v>14122.79</v>
      </c>
      <c r="K133">
        <v>23906.27</v>
      </c>
      <c r="L133">
        <v>13425.01</v>
      </c>
      <c r="M133">
        <v>5.28</v>
      </c>
      <c r="N133">
        <v>2.8</v>
      </c>
      <c r="O133">
        <v>92</v>
      </c>
      <c r="P133">
        <v>23906.27</v>
      </c>
      <c r="Q133">
        <v>13425.01</v>
      </c>
      <c r="R133">
        <v>5.28</v>
      </c>
      <c r="S133">
        <v>2.8</v>
      </c>
      <c r="T133">
        <v>4.57</v>
      </c>
      <c r="U133">
        <v>1</v>
      </c>
      <c r="V133">
        <v>0.99980000000000002</v>
      </c>
      <c r="W133">
        <v>0.98229999999999995</v>
      </c>
      <c r="X133">
        <v>0.99980000000000002</v>
      </c>
      <c r="Y133">
        <v>0.98229999999999995</v>
      </c>
      <c r="Z133" t="s">
        <v>117</v>
      </c>
      <c r="AA133" t="s">
        <v>407</v>
      </c>
      <c r="AB133">
        <v>1.4839</v>
      </c>
      <c r="AC133" t="s">
        <v>2268</v>
      </c>
      <c r="AD133">
        <v>1.582827</v>
      </c>
      <c r="AE133">
        <v>1.0122</v>
      </c>
      <c r="AF133">
        <v>0.98229999999999995</v>
      </c>
      <c r="AG133">
        <v>1.0122</v>
      </c>
      <c r="AH133" t="s">
        <v>407</v>
      </c>
      <c r="AI133" t="s">
        <v>407</v>
      </c>
      <c r="AJ133">
        <v>1.5860000000000001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 t="b">
        <v>0</v>
      </c>
      <c r="AS133" s="190" t="s">
        <v>1665</v>
      </c>
    </row>
    <row r="134" spans="1:45" x14ac:dyDescent="0.2">
      <c r="A134" t="s">
        <v>1665</v>
      </c>
      <c r="B134" t="s">
        <v>848</v>
      </c>
      <c r="C134" t="s">
        <v>120</v>
      </c>
      <c r="D134" t="s">
        <v>848</v>
      </c>
      <c r="E134" t="s">
        <v>1673</v>
      </c>
      <c r="F134" t="s">
        <v>407</v>
      </c>
      <c r="G134">
        <v>300</v>
      </c>
      <c r="H134">
        <v>4</v>
      </c>
      <c r="I134">
        <v>17553.38</v>
      </c>
      <c r="J134">
        <v>9369.6200000000008</v>
      </c>
      <c r="K134">
        <v>16842.61</v>
      </c>
      <c r="L134">
        <v>8625.51</v>
      </c>
      <c r="M134">
        <v>4.1500000000000004</v>
      </c>
      <c r="N134">
        <v>2.4700000000000002</v>
      </c>
      <c r="O134">
        <v>296</v>
      </c>
      <c r="P134">
        <v>16426.48</v>
      </c>
      <c r="Q134">
        <v>7896.17</v>
      </c>
      <c r="R134">
        <v>4.0999999999999996</v>
      </c>
      <c r="S134">
        <v>2.41</v>
      </c>
      <c r="T134">
        <v>3.39</v>
      </c>
      <c r="U134">
        <v>1</v>
      </c>
      <c r="V134">
        <v>0.68700000000000006</v>
      </c>
      <c r="W134">
        <v>0.67500000000000004</v>
      </c>
      <c r="X134">
        <v>0.68700000000000006</v>
      </c>
      <c r="Y134">
        <v>0.67500000000000004</v>
      </c>
      <c r="Z134" t="s">
        <v>119</v>
      </c>
      <c r="AA134" t="s">
        <v>407</v>
      </c>
      <c r="AB134">
        <v>0.9375</v>
      </c>
      <c r="AC134" t="s">
        <v>2269</v>
      </c>
      <c r="AD134">
        <v>1</v>
      </c>
      <c r="AE134">
        <v>0.69550000000000001</v>
      </c>
      <c r="AF134">
        <v>0.67500000000000004</v>
      </c>
      <c r="AG134">
        <v>0.69550000000000001</v>
      </c>
      <c r="AH134" t="s">
        <v>407</v>
      </c>
      <c r="AI134" t="s">
        <v>407</v>
      </c>
      <c r="AJ134">
        <v>1.0898000000000001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4</v>
      </c>
      <c r="AQ134">
        <v>0</v>
      </c>
      <c r="AR134" t="b">
        <v>0</v>
      </c>
      <c r="AS134" s="190" t="s">
        <v>1665</v>
      </c>
    </row>
    <row r="135" spans="1:45" x14ac:dyDescent="0.2">
      <c r="A135" t="s">
        <v>1665</v>
      </c>
      <c r="B135" t="s">
        <v>850</v>
      </c>
      <c r="C135" t="s">
        <v>123</v>
      </c>
      <c r="D135" t="s">
        <v>850</v>
      </c>
      <c r="E135" t="s">
        <v>1674</v>
      </c>
      <c r="F135" t="s">
        <v>407</v>
      </c>
      <c r="G135">
        <v>228</v>
      </c>
      <c r="H135">
        <v>13</v>
      </c>
      <c r="I135">
        <v>36599.019999999997</v>
      </c>
      <c r="J135">
        <v>31246.720000000001</v>
      </c>
      <c r="K135">
        <v>33625.03</v>
      </c>
      <c r="L135">
        <v>26815.02</v>
      </c>
      <c r="M135">
        <v>8.27</v>
      </c>
      <c r="N135">
        <v>5.87</v>
      </c>
      <c r="O135">
        <v>225</v>
      </c>
      <c r="P135">
        <v>31853.53</v>
      </c>
      <c r="Q135">
        <v>21853.05</v>
      </c>
      <c r="R135">
        <v>8.0500000000000007</v>
      </c>
      <c r="S135">
        <v>5.52</v>
      </c>
      <c r="T135">
        <v>6.33</v>
      </c>
      <c r="U135">
        <v>1</v>
      </c>
      <c r="V135">
        <v>1.3321000000000001</v>
      </c>
      <c r="W135">
        <v>1.3087</v>
      </c>
      <c r="X135">
        <v>1.3321000000000001</v>
      </c>
      <c r="Y135">
        <v>1.3087</v>
      </c>
      <c r="Z135" t="s">
        <v>122</v>
      </c>
      <c r="AA135" t="s">
        <v>407</v>
      </c>
      <c r="AB135">
        <v>1.9033</v>
      </c>
      <c r="AC135" t="s">
        <v>2270</v>
      </c>
      <c r="AD135">
        <v>1.4020630000000001</v>
      </c>
      <c r="AE135">
        <v>1.3485</v>
      </c>
      <c r="AF135">
        <v>1.3087</v>
      </c>
      <c r="AG135">
        <v>1.3485</v>
      </c>
      <c r="AH135" t="s">
        <v>407</v>
      </c>
      <c r="AI135" t="s">
        <v>407</v>
      </c>
      <c r="AJ135">
        <v>2.113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3</v>
      </c>
      <c r="AQ135">
        <v>0</v>
      </c>
      <c r="AR135" t="b">
        <v>0</v>
      </c>
      <c r="AS135" s="190" t="s">
        <v>1665</v>
      </c>
    </row>
    <row r="136" spans="1:45" x14ac:dyDescent="0.2">
      <c r="A136" t="s">
        <v>1665</v>
      </c>
      <c r="B136" t="s">
        <v>852</v>
      </c>
      <c r="C136" t="s">
        <v>125</v>
      </c>
      <c r="D136" t="s">
        <v>852</v>
      </c>
      <c r="E136" t="s">
        <v>1675</v>
      </c>
      <c r="F136" t="s">
        <v>407</v>
      </c>
      <c r="G136">
        <v>201</v>
      </c>
      <c r="H136">
        <v>3</v>
      </c>
      <c r="I136">
        <v>26492.38</v>
      </c>
      <c r="J136">
        <v>20052.21</v>
      </c>
      <c r="K136">
        <v>24751.59</v>
      </c>
      <c r="L136">
        <v>17781.86</v>
      </c>
      <c r="M136">
        <v>7.06</v>
      </c>
      <c r="N136">
        <v>7.22</v>
      </c>
      <c r="O136">
        <v>198</v>
      </c>
      <c r="P136">
        <v>23600.35</v>
      </c>
      <c r="Q136">
        <v>15109.96</v>
      </c>
      <c r="R136">
        <v>6.41</v>
      </c>
      <c r="S136">
        <v>4.28</v>
      </c>
      <c r="T136">
        <v>5.28</v>
      </c>
      <c r="U136">
        <v>1</v>
      </c>
      <c r="V136">
        <v>0.98699999999999999</v>
      </c>
      <c r="W136">
        <v>0.96970000000000001</v>
      </c>
      <c r="X136">
        <v>0.98699999999999999</v>
      </c>
      <c r="Y136">
        <v>0.96970000000000001</v>
      </c>
      <c r="Z136" t="s">
        <v>124</v>
      </c>
      <c r="AA136" t="s">
        <v>407</v>
      </c>
      <c r="AB136">
        <v>1.3574999999999999</v>
      </c>
      <c r="AC136" t="s">
        <v>2271</v>
      </c>
      <c r="AD136">
        <v>1.4054249999999999</v>
      </c>
      <c r="AE136">
        <v>0.99919999999999998</v>
      </c>
      <c r="AF136">
        <v>0.96970000000000001</v>
      </c>
      <c r="AG136">
        <v>0.99919999999999998</v>
      </c>
      <c r="AH136" t="s">
        <v>407</v>
      </c>
      <c r="AI136" t="s">
        <v>407</v>
      </c>
      <c r="AJ136">
        <v>1.5656000000000001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3</v>
      </c>
      <c r="AQ136">
        <v>0</v>
      </c>
      <c r="AR136" t="b">
        <v>0</v>
      </c>
      <c r="AS136" s="190" t="s">
        <v>1665</v>
      </c>
    </row>
    <row r="137" spans="1:45" x14ac:dyDescent="0.2">
      <c r="A137" t="s">
        <v>1665</v>
      </c>
      <c r="B137" t="s">
        <v>854</v>
      </c>
      <c r="C137" t="s">
        <v>127</v>
      </c>
      <c r="D137" t="s">
        <v>854</v>
      </c>
      <c r="E137" t="s">
        <v>1676</v>
      </c>
      <c r="F137" t="s">
        <v>407</v>
      </c>
      <c r="G137">
        <v>45</v>
      </c>
      <c r="H137">
        <v>4</v>
      </c>
      <c r="I137">
        <v>21574.66</v>
      </c>
      <c r="J137">
        <v>19212.38</v>
      </c>
      <c r="K137">
        <v>19686.93</v>
      </c>
      <c r="L137">
        <v>16668.13</v>
      </c>
      <c r="M137">
        <v>5.69</v>
      </c>
      <c r="N137">
        <v>4.4800000000000004</v>
      </c>
      <c r="O137">
        <v>43</v>
      </c>
      <c r="P137">
        <v>17440.240000000002</v>
      </c>
      <c r="Q137">
        <v>13310.55</v>
      </c>
      <c r="R137">
        <v>5.4</v>
      </c>
      <c r="S137">
        <v>4.34</v>
      </c>
      <c r="T137">
        <v>3.92</v>
      </c>
      <c r="U137">
        <v>1</v>
      </c>
      <c r="V137">
        <v>0.72940000000000005</v>
      </c>
      <c r="W137">
        <v>0.71660000000000001</v>
      </c>
      <c r="X137">
        <v>0.72940000000000005</v>
      </c>
      <c r="Y137">
        <v>0.71660000000000001</v>
      </c>
      <c r="Z137" t="s">
        <v>126</v>
      </c>
      <c r="AA137" t="s">
        <v>407</v>
      </c>
      <c r="AB137">
        <v>0.96589999999999998</v>
      </c>
      <c r="AC137" t="s">
        <v>2272</v>
      </c>
      <c r="AD137">
        <v>1</v>
      </c>
      <c r="AE137">
        <v>0.73839999999999995</v>
      </c>
      <c r="AF137">
        <v>0.71660000000000001</v>
      </c>
      <c r="AG137">
        <v>0.73839999999999995</v>
      </c>
      <c r="AH137" t="s">
        <v>407</v>
      </c>
      <c r="AI137" t="s">
        <v>407</v>
      </c>
      <c r="AJ137">
        <v>1.157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2</v>
      </c>
      <c r="AQ137">
        <v>0</v>
      </c>
      <c r="AR137" t="b">
        <v>0</v>
      </c>
      <c r="AS137" s="190" t="s">
        <v>1665</v>
      </c>
    </row>
    <row r="138" spans="1:45" x14ac:dyDescent="0.2">
      <c r="A138" t="s">
        <v>1665</v>
      </c>
      <c r="B138" t="s">
        <v>856</v>
      </c>
      <c r="C138" t="s">
        <v>123</v>
      </c>
      <c r="D138" t="s">
        <v>856</v>
      </c>
      <c r="E138" t="s">
        <v>1677</v>
      </c>
      <c r="F138" t="s">
        <v>407</v>
      </c>
      <c r="G138">
        <v>129</v>
      </c>
      <c r="H138">
        <v>5</v>
      </c>
      <c r="I138">
        <v>40397.61</v>
      </c>
      <c r="J138">
        <v>30071.79</v>
      </c>
      <c r="K138">
        <v>36902.620000000003</v>
      </c>
      <c r="L138">
        <v>27472.73</v>
      </c>
      <c r="M138">
        <v>8.64</v>
      </c>
      <c r="N138">
        <v>6.81</v>
      </c>
      <c r="O138">
        <v>127</v>
      </c>
      <c r="P138">
        <v>34681.919999999998</v>
      </c>
      <c r="Q138">
        <v>20864.830000000002</v>
      </c>
      <c r="R138">
        <v>8.1300000000000008</v>
      </c>
      <c r="S138">
        <v>5.46</v>
      </c>
      <c r="T138">
        <v>6.59</v>
      </c>
      <c r="U138">
        <v>1</v>
      </c>
      <c r="V138">
        <v>1.4503999999999999</v>
      </c>
      <c r="W138">
        <v>1.425</v>
      </c>
      <c r="X138">
        <v>1.4503999999999999</v>
      </c>
      <c r="Y138">
        <v>1.425</v>
      </c>
      <c r="Z138" t="s">
        <v>122</v>
      </c>
      <c r="AA138" t="s">
        <v>407</v>
      </c>
      <c r="AB138">
        <v>1.6767000000000001</v>
      </c>
      <c r="AC138" t="s">
        <v>2270</v>
      </c>
      <c r="AD138">
        <v>1.4239489999999999</v>
      </c>
      <c r="AE138">
        <v>1.4682999999999999</v>
      </c>
      <c r="AF138">
        <v>1.425</v>
      </c>
      <c r="AG138">
        <v>1.4682999999999999</v>
      </c>
      <c r="AH138" t="s">
        <v>407</v>
      </c>
      <c r="AI138" t="s">
        <v>407</v>
      </c>
      <c r="AJ138">
        <v>2.3007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2</v>
      </c>
      <c r="AQ138">
        <v>0</v>
      </c>
      <c r="AR138" t="b">
        <v>0</v>
      </c>
      <c r="AS138" s="190" t="s">
        <v>1665</v>
      </c>
    </row>
    <row r="139" spans="1:45" x14ac:dyDescent="0.2">
      <c r="A139" t="s">
        <v>1665</v>
      </c>
      <c r="B139" t="s">
        <v>858</v>
      </c>
      <c r="C139" t="s">
        <v>125</v>
      </c>
      <c r="D139" t="s">
        <v>858</v>
      </c>
      <c r="E139" t="s">
        <v>1678</v>
      </c>
      <c r="F139" t="s">
        <v>407</v>
      </c>
      <c r="G139">
        <v>93</v>
      </c>
      <c r="H139">
        <v>2</v>
      </c>
      <c r="I139">
        <v>25593.75</v>
      </c>
      <c r="J139">
        <v>18278.27</v>
      </c>
      <c r="K139">
        <v>24075.19</v>
      </c>
      <c r="L139">
        <v>17428.349999999999</v>
      </c>
      <c r="M139">
        <v>5.49</v>
      </c>
      <c r="N139">
        <v>4.63</v>
      </c>
      <c r="O139">
        <v>92</v>
      </c>
      <c r="P139">
        <v>23036.18</v>
      </c>
      <c r="Q139">
        <v>14375.39</v>
      </c>
      <c r="R139">
        <v>5.27</v>
      </c>
      <c r="S139">
        <v>4.13</v>
      </c>
      <c r="T139">
        <v>3.94</v>
      </c>
      <c r="U139">
        <v>1</v>
      </c>
      <c r="V139">
        <v>0.96340000000000003</v>
      </c>
      <c r="W139">
        <v>0.94650000000000001</v>
      </c>
      <c r="X139">
        <v>0.96340000000000003</v>
      </c>
      <c r="Y139">
        <v>0.94650000000000001</v>
      </c>
      <c r="Z139" t="s">
        <v>124</v>
      </c>
      <c r="AA139" t="s">
        <v>407</v>
      </c>
      <c r="AB139">
        <v>1.1775</v>
      </c>
      <c r="AC139" t="s">
        <v>2271</v>
      </c>
      <c r="AD139">
        <v>1.3767100000000001</v>
      </c>
      <c r="AE139">
        <v>0.97529999999999994</v>
      </c>
      <c r="AF139">
        <v>0.94650000000000001</v>
      </c>
      <c r="AG139">
        <v>0.97529999999999994</v>
      </c>
      <c r="AH139" t="s">
        <v>407</v>
      </c>
      <c r="AI139" t="s">
        <v>407</v>
      </c>
      <c r="AJ139">
        <v>1.5282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1</v>
      </c>
      <c r="AQ139">
        <v>0</v>
      </c>
      <c r="AR139" t="b">
        <v>0</v>
      </c>
      <c r="AS139" s="190" t="s">
        <v>1665</v>
      </c>
    </row>
    <row r="140" spans="1:45" x14ac:dyDescent="0.2">
      <c r="A140" t="s">
        <v>1665</v>
      </c>
      <c r="B140" t="s">
        <v>860</v>
      </c>
      <c r="C140" t="s">
        <v>127</v>
      </c>
      <c r="D140" t="s">
        <v>860</v>
      </c>
      <c r="E140" t="s">
        <v>1679</v>
      </c>
      <c r="F140" t="s">
        <v>79</v>
      </c>
      <c r="G140">
        <v>9</v>
      </c>
      <c r="H140">
        <v>1</v>
      </c>
      <c r="I140">
        <v>19480.310000000001</v>
      </c>
      <c r="J140">
        <v>12369.62</v>
      </c>
      <c r="K140">
        <v>17378.88</v>
      </c>
      <c r="L140">
        <v>10655.37</v>
      </c>
      <c r="M140">
        <v>3.44</v>
      </c>
      <c r="N140">
        <v>2.2200000000000002</v>
      </c>
      <c r="O140">
        <v>9</v>
      </c>
      <c r="P140">
        <v>17378.88</v>
      </c>
      <c r="Q140">
        <v>10655.37</v>
      </c>
      <c r="R140">
        <v>3.3</v>
      </c>
      <c r="S140">
        <v>2.2200000000000002</v>
      </c>
      <c r="T140">
        <v>2.6</v>
      </c>
      <c r="U140">
        <v>0</v>
      </c>
      <c r="V140">
        <v>0.7268</v>
      </c>
      <c r="W140">
        <v>0.84030000000000005</v>
      </c>
      <c r="X140">
        <v>0.85529999999999995</v>
      </c>
      <c r="Y140">
        <v>0.84030000000000005</v>
      </c>
      <c r="Z140" t="s">
        <v>126</v>
      </c>
      <c r="AA140" t="s">
        <v>79</v>
      </c>
      <c r="AB140">
        <v>0.85529999999999995</v>
      </c>
      <c r="AC140" t="s">
        <v>2272</v>
      </c>
      <c r="AD140">
        <v>1</v>
      </c>
      <c r="AE140">
        <v>0.86580000000000001</v>
      </c>
      <c r="AF140">
        <v>0.84030000000000005</v>
      </c>
      <c r="AG140">
        <v>0.86580000000000001</v>
      </c>
      <c r="AH140" t="s">
        <v>79</v>
      </c>
      <c r="AI140" t="s">
        <v>79</v>
      </c>
      <c r="AJ140">
        <v>1.3566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 t="b">
        <v>0</v>
      </c>
      <c r="AS140" s="190" t="s">
        <v>1665</v>
      </c>
    </row>
    <row r="141" spans="1:45" x14ac:dyDescent="0.2">
      <c r="A141" t="s">
        <v>1665</v>
      </c>
      <c r="B141" t="s">
        <v>862</v>
      </c>
      <c r="C141" t="s">
        <v>123</v>
      </c>
      <c r="D141" t="s">
        <v>862</v>
      </c>
      <c r="E141" t="s">
        <v>1680</v>
      </c>
      <c r="F141" t="s">
        <v>407</v>
      </c>
      <c r="G141">
        <v>10</v>
      </c>
      <c r="H141">
        <v>0</v>
      </c>
      <c r="I141">
        <v>26543.57</v>
      </c>
      <c r="J141">
        <v>17504.849999999999</v>
      </c>
      <c r="K141">
        <v>26452.959999999999</v>
      </c>
      <c r="L141">
        <v>15707.29</v>
      </c>
      <c r="M141">
        <v>5.3</v>
      </c>
      <c r="N141">
        <v>3.2</v>
      </c>
      <c r="O141">
        <v>10</v>
      </c>
      <c r="P141">
        <v>26452.959999999999</v>
      </c>
      <c r="Q141">
        <v>15707.29</v>
      </c>
      <c r="R141">
        <v>5.3</v>
      </c>
      <c r="S141">
        <v>3.2</v>
      </c>
      <c r="T141">
        <v>4.26</v>
      </c>
      <c r="U141">
        <v>1</v>
      </c>
      <c r="V141">
        <v>1.1063000000000001</v>
      </c>
      <c r="W141">
        <v>1.0869</v>
      </c>
      <c r="X141">
        <v>1.1063000000000001</v>
      </c>
      <c r="Y141">
        <v>1.0869</v>
      </c>
      <c r="Z141" t="s">
        <v>122</v>
      </c>
      <c r="AA141" t="s">
        <v>407</v>
      </c>
      <c r="AB141">
        <v>1.4722999999999999</v>
      </c>
      <c r="AC141" t="s">
        <v>2270</v>
      </c>
      <c r="AD141">
        <v>1.4541230000000001</v>
      </c>
      <c r="AE141">
        <v>1.1198999999999999</v>
      </c>
      <c r="AF141">
        <v>1.0869</v>
      </c>
      <c r="AG141">
        <v>1.1198999999999999</v>
      </c>
      <c r="AH141" t="s">
        <v>2334</v>
      </c>
      <c r="AI141" t="s">
        <v>407</v>
      </c>
      <c r="AJ141">
        <v>1.7547999999999999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 t="b">
        <v>0</v>
      </c>
      <c r="AS141" s="190" t="s">
        <v>1665</v>
      </c>
    </row>
    <row r="142" spans="1:45" x14ac:dyDescent="0.2">
      <c r="A142" t="s">
        <v>1665</v>
      </c>
      <c r="B142" t="s">
        <v>864</v>
      </c>
      <c r="C142" t="s">
        <v>125</v>
      </c>
      <c r="D142" t="s">
        <v>864</v>
      </c>
      <c r="E142" t="s">
        <v>1681</v>
      </c>
      <c r="F142" t="s">
        <v>407</v>
      </c>
      <c r="G142">
        <v>33</v>
      </c>
      <c r="H142">
        <v>0</v>
      </c>
      <c r="I142">
        <v>22068.92</v>
      </c>
      <c r="J142">
        <v>11829.58</v>
      </c>
      <c r="K142">
        <v>19874.09</v>
      </c>
      <c r="L142">
        <v>10603.97</v>
      </c>
      <c r="M142">
        <v>3.67</v>
      </c>
      <c r="N142">
        <v>3.24</v>
      </c>
      <c r="O142">
        <v>31</v>
      </c>
      <c r="P142">
        <v>18017.39</v>
      </c>
      <c r="Q142">
        <v>7876.4</v>
      </c>
      <c r="R142">
        <v>3.13</v>
      </c>
      <c r="S142">
        <v>2.2000000000000002</v>
      </c>
      <c r="T142">
        <v>2.42</v>
      </c>
      <c r="U142">
        <v>1</v>
      </c>
      <c r="V142">
        <v>0.75349999999999995</v>
      </c>
      <c r="W142">
        <v>0.74029999999999996</v>
      </c>
      <c r="X142">
        <v>0.75349999999999995</v>
      </c>
      <c r="Y142">
        <v>0.74029999999999996</v>
      </c>
      <c r="Z142" t="s">
        <v>124</v>
      </c>
      <c r="AA142" t="s">
        <v>407</v>
      </c>
      <c r="AB142">
        <v>1.0125</v>
      </c>
      <c r="AC142" t="s">
        <v>2271</v>
      </c>
      <c r="AD142">
        <v>1.4097740000000001</v>
      </c>
      <c r="AE142">
        <v>0.80149999999999999</v>
      </c>
      <c r="AF142">
        <v>0.77790000000000004</v>
      </c>
      <c r="AG142">
        <v>0.80149999999999999</v>
      </c>
      <c r="AH142" t="s">
        <v>2306</v>
      </c>
      <c r="AI142" t="s">
        <v>2306</v>
      </c>
      <c r="AJ142">
        <v>1.2559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2</v>
      </c>
      <c r="AQ142">
        <v>0</v>
      </c>
      <c r="AR142" t="b">
        <v>0</v>
      </c>
      <c r="AS142" s="190" t="s">
        <v>1665</v>
      </c>
    </row>
    <row r="143" spans="1:45" x14ac:dyDescent="0.2">
      <c r="A143" t="s">
        <v>1665</v>
      </c>
      <c r="B143" t="s">
        <v>866</v>
      </c>
      <c r="C143" t="s">
        <v>127</v>
      </c>
      <c r="D143" t="s">
        <v>866</v>
      </c>
      <c r="E143" t="s">
        <v>1682</v>
      </c>
      <c r="F143" t="s">
        <v>79</v>
      </c>
      <c r="G143">
        <v>8</v>
      </c>
      <c r="H143">
        <v>0</v>
      </c>
      <c r="I143">
        <v>16441.38</v>
      </c>
      <c r="J143">
        <v>7899.68</v>
      </c>
      <c r="K143">
        <v>15241.38</v>
      </c>
      <c r="L143">
        <v>7980.71</v>
      </c>
      <c r="M143">
        <v>2.5</v>
      </c>
      <c r="N143">
        <v>2.29</v>
      </c>
      <c r="O143">
        <v>7</v>
      </c>
      <c r="P143">
        <v>12443.27</v>
      </c>
      <c r="Q143">
        <v>3186.73</v>
      </c>
      <c r="R143">
        <v>2.9</v>
      </c>
      <c r="S143">
        <v>1.03</v>
      </c>
      <c r="T143">
        <v>2.5</v>
      </c>
      <c r="U143">
        <v>0</v>
      </c>
      <c r="V143">
        <v>0.52039999999999997</v>
      </c>
      <c r="W143">
        <v>0.7056</v>
      </c>
      <c r="X143">
        <v>0.71819999999999995</v>
      </c>
      <c r="Y143">
        <v>0.7056</v>
      </c>
      <c r="Z143" t="s">
        <v>126</v>
      </c>
      <c r="AA143" t="s">
        <v>79</v>
      </c>
      <c r="AB143">
        <v>0.71819999999999995</v>
      </c>
      <c r="AC143" t="s">
        <v>2272</v>
      </c>
      <c r="AD143">
        <v>1</v>
      </c>
      <c r="AE143">
        <v>0.5554</v>
      </c>
      <c r="AF143">
        <v>0.53900000000000003</v>
      </c>
      <c r="AG143">
        <v>0.5554</v>
      </c>
      <c r="AH143" t="s">
        <v>2309</v>
      </c>
      <c r="AI143" t="s">
        <v>2309</v>
      </c>
      <c r="AJ143">
        <v>0.87029999999999996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1</v>
      </c>
      <c r="AQ143">
        <v>0</v>
      </c>
      <c r="AR143" t="b">
        <v>0</v>
      </c>
      <c r="AS143" s="190" t="s">
        <v>1665</v>
      </c>
    </row>
    <row r="144" spans="1:45" x14ac:dyDescent="0.2">
      <c r="A144" t="s">
        <v>1665</v>
      </c>
      <c r="B144" t="s">
        <v>868</v>
      </c>
      <c r="C144" t="s">
        <v>123</v>
      </c>
      <c r="D144" t="s">
        <v>868</v>
      </c>
      <c r="E144" t="s">
        <v>1683</v>
      </c>
      <c r="F144" t="s">
        <v>407</v>
      </c>
      <c r="G144">
        <v>37</v>
      </c>
      <c r="H144">
        <v>5</v>
      </c>
      <c r="I144">
        <v>30930.31</v>
      </c>
      <c r="J144">
        <v>22899.73</v>
      </c>
      <c r="K144">
        <v>28921.55</v>
      </c>
      <c r="L144">
        <v>20405.73</v>
      </c>
      <c r="M144">
        <v>6.92</v>
      </c>
      <c r="N144">
        <v>4.82</v>
      </c>
      <c r="O144">
        <v>36</v>
      </c>
      <c r="P144">
        <v>26894.87</v>
      </c>
      <c r="Q144">
        <v>16612.78</v>
      </c>
      <c r="R144">
        <v>6.47</v>
      </c>
      <c r="S144">
        <v>4.0599999999999996</v>
      </c>
      <c r="T144">
        <v>5.21</v>
      </c>
      <c r="U144">
        <v>1</v>
      </c>
      <c r="V144">
        <v>1.1248</v>
      </c>
      <c r="W144">
        <v>1.1051</v>
      </c>
      <c r="X144">
        <v>1.1248</v>
      </c>
      <c r="Y144">
        <v>1.1051</v>
      </c>
      <c r="Z144" t="s">
        <v>122</v>
      </c>
      <c r="AA144" t="s">
        <v>304</v>
      </c>
      <c r="AB144">
        <v>1.5733999999999999</v>
      </c>
      <c r="AC144" t="s">
        <v>2270</v>
      </c>
      <c r="AD144">
        <v>1.4521459999999999</v>
      </c>
      <c r="AE144">
        <v>1.1387</v>
      </c>
      <c r="AF144">
        <v>1.1051</v>
      </c>
      <c r="AG144">
        <v>1.1387</v>
      </c>
      <c r="AH144" t="s">
        <v>2334</v>
      </c>
      <c r="AI144" t="s">
        <v>407</v>
      </c>
      <c r="AJ144">
        <v>1.7842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1</v>
      </c>
      <c r="AQ144">
        <v>0</v>
      </c>
      <c r="AR144" t="b">
        <v>0</v>
      </c>
      <c r="AS144" s="190" t="s">
        <v>1665</v>
      </c>
    </row>
    <row r="145" spans="1:45" x14ac:dyDescent="0.2">
      <c r="A145" t="s">
        <v>1665</v>
      </c>
      <c r="B145" t="s">
        <v>870</v>
      </c>
      <c r="C145" t="s">
        <v>125</v>
      </c>
      <c r="D145" t="s">
        <v>870</v>
      </c>
      <c r="E145" t="s">
        <v>1684</v>
      </c>
      <c r="F145" t="s">
        <v>407</v>
      </c>
      <c r="G145">
        <v>53</v>
      </c>
      <c r="H145">
        <v>2</v>
      </c>
      <c r="I145">
        <v>19110.73</v>
      </c>
      <c r="J145">
        <v>11622.13</v>
      </c>
      <c r="K145">
        <v>17301.580000000002</v>
      </c>
      <c r="L145">
        <v>10530.59</v>
      </c>
      <c r="M145">
        <v>3.87</v>
      </c>
      <c r="N145">
        <v>2.48</v>
      </c>
      <c r="O145">
        <v>52</v>
      </c>
      <c r="P145">
        <v>16668.14</v>
      </c>
      <c r="Q145">
        <v>9579.1200000000008</v>
      </c>
      <c r="R145">
        <v>3.81</v>
      </c>
      <c r="S145">
        <v>2.4700000000000002</v>
      </c>
      <c r="T145">
        <v>3.07</v>
      </c>
      <c r="U145">
        <v>1</v>
      </c>
      <c r="V145">
        <v>0.69710000000000005</v>
      </c>
      <c r="W145">
        <v>0.68489999999999995</v>
      </c>
      <c r="X145">
        <v>0.69710000000000005</v>
      </c>
      <c r="Y145">
        <v>0.69530000000000003</v>
      </c>
      <c r="Z145" t="s">
        <v>129</v>
      </c>
      <c r="AA145" t="s">
        <v>130</v>
      </c>
      <c r="AB145">
        <v>1.0834999999999999</v>
      </c>
      <c r="AC145" t="s">
        <v>2271</v>
      </c>
      <c r="AD145">
        <v>1.3784989999999999</v>
      </c>
      <c r="AE145">
        <v>0.74350000000000005</v>
      </c>
      <c r="AF145">
        <v>0.72160000000000002</v>
      </c>
      <c r="AG145">
        <v>0.74350000000000005</v>
      </c>
      <c r="AH145" t="s">
        <v>2307</v>
      </c>
      <c r="AI145" t="s">
        <v>2307</v>
      </c>
      <c r="AJ145">
        <v>1.165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1</v>
      </c>
      <c r="AQ145">
        <v>0</v>
      </c>
      <c r="AR145" t="b">
        <v>0</v>
      </c>
      <c r="AS145" s="190" t="s">
        <v>1665</v>
      </c>
    </row>
    <row r="146" spans="1:45" x14ac:dyDescent="0.2">
      <c r="A146" t="s">
        <v>1665</v>
      </c>
      <c r="B146" t="s">
        <v>872</v>
      </c>
      <c r="C146" t="s">
        <v>127</v>
      </c>
      <c r="D146" t="s">
        <v>870</v>
      </c>
      <c r="E146" t="s">
        <v>1685</v>
      </c>
      <c r="F146" t="s">
        <v>79</v>
      </c>
      <c r="G146">
        <v>7</v>
      </c>
      <c r="H146">
        <v>0</v>
      </c>
      <c r="I146">
        <v>13052.51</v>
      </c>
      <c r="J146">
        <v>5938.87</v>
      </c>
      <c r="K146">
        <v>11479.74</v>
      </c>
      <c r="L146">
        <v>5042.71</v>
      </c>
      <c r="M146">
        <v>3.43</v>
      </c>
      <c r="N146">
        <v>2.3199999999999998</v>
      </c>
      <c r="O146">
        <v>7</v>
      </c>
      <c r="P146">
        <v>11479.74</v>
      </c>
      <c r="Q146">
        <v>5042.71</v>
      </c>
      <c r="R146">
        <v>3.3</v>
      </c>
      <c r="S146">
        <v>2.3199999999999998</v>
      </c>
      <c r="T146">
        <v>2.7</v>
      </c>
      <c r="U146">
        <v>0</v>
      </c>
      <c r="V146">
        <v>0.48010000000000003</v>
      </c>
      <c r="W146">
        <v>0.7722</v>
      </c>
      <c r="X146">
        <v>0.78600000000000003</v>
      </c>
      <c r="Y146">
        <v>0.69530000000000003</v>
      </c>
      <c r="Z146" t="s">
        <v>131</v>
      </c>
      <c r="AA146" t="s">
        <v>130</v>
      </c>
      <c r="AB146">
        <v>0.78600000000000003</v>
      </c>
      <c r="AC146" t="s">
        <v>2272</v>
      </c>
      <c r="AD146">
        <v>1</v>
      </c>
      <c r="AE146">
        <v>0.5151</v>
      </c>
      <c r="AF146">
        <v>0.49990000000000001</v>
      </c>
      <c r="AG146">
        <v>0.5151</v>
      </c>
      <c r="AH146" t="s">
        <v>2308</v>
      </c>
      <c r="AI146" t="s">
        <v>2308</v>
      </c>
      <c r="AJ146">
        <v>0.80710000000000004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 t="b">
        <v>0</v>
      </c>
      <c r="AS146" s="190" t="s">
        <v>1665</v>
      </c>
    </row>
    <row r="147" spans="1:45" x14ac:dyDescent="0.2">
      <c r="A147" t="s">
        <v>1665</v>
      </c>
      <c r="B147" t="s">
        <v>874</v>
      </c>
      <c r="C147" t="s">
        <v>116</v>
      </c>
      <c r="D147" t="s">
        <v>874</v>
      </c>
      <c r="E147" t="s">
        <v>515</v>
      </c>
      <c r="F147" t="s">
        <v>407</v>
      </c>
      <c r="G147">
        <v>731</v>
      </c>
      <c r="H147">
        <v>17</v>
      </c>
      <c r="I147">
        <v>22156.93</v>
      </c>
      <c r="J147">
        <v>17789.98</v>
      </c>
      <c r="K147">
        <v>21035.43</v>
      </c>
      <c r="L147">
        <v>15718.11</v>
      </c>
      <c r="M147">
        <v>4.9000000000000004</v>
      </c>
      <c r="N147">
        <v>3.54</v>
      </c>
      <c r="O147">
        <v>720</v>
      </c>
      <c r="P147">
        <v>19870.349999999999</v>
      </c>
      <c r="Q147">
        <v>12415.41</v>
      </c>
      <c r="R147">
        <v>4.71</v>
      </c>
      <c r="S147">
        <v>3.15</v>
      </c>
      <c r="T147">
        <v>3.87</v>
      </c>
      <c r="U147">
        <v>1</v>
      </c>
      <c r="V147">
        <v>0.83099999999999996</v>
      </c>
      <c r="W147">
        <v>0.81640000000000001</v>
      </c>
      <c r="X147">
        <v>0.83099999999999996</v>
      </c>
      <c r="Y147">
        <v>0.81640000000000001</v>
      </c>
      <c r="Z147" t="s">
        <v>121</v>
      </c>
      <c r="AA147" t="s">
        <v>407</v>
      </c>
      <c r="AB147">
        <v>1.2264999999999999</v>
      </c>
      <c r="AC147" t="s">
        <v>121</v>
      </c>
      <c r="AD147">
        <v>1</v>
      </c>
      <c r="AE147">
        <v>0.84119999999999995</v>
      </c>
      <c r="AF147">
        <v>0.81640000000000001</v>
      </c>
      <c r="AG147">
        <v>0.84119999999999995</v>
      </c>
      <c r="AH147" t="s">
        <v>407</v>
      </c>
      <c r="AI147" t="s">
        <v>407</v>
      </c>
      <c r="AJ147">
        <v>1.3181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11</v>
      </c>
      <c r="AQ147">
        <v>0</v>
      </c>
      <c r="AR147" t="b">
        <v>0</v>
      </c>
      <c r="AS147" s="190" t="s">
        <v>1665</v>
      </c>
    </row>
    <row r="148" spans="1:45" x14ac:dyDescent="0.2">
      <c r="A148" t="s">
        <v>1665</v>
      </c>
      <c r="B148" t="s">
        <v>876</v>
      </c>
      <c r="C148" t="s">
        <v>123</v>
      </c>
      <c r="D148" t="s">
        <v>876</v>
      </c>
      <c r="E148" t="s">
        <v>1686</v>
      </c>
      <c r="F148" t="s">
        <v>407</v>
      </c>
      <c r="G148">
        <v>874</v>
      </c>
      <c r="H148">
        <v>8</v>
      </c>
      <c r="I148">
        <v>19696.900000000001</v>
      </c>
      <c r="J148">
        <v>16497.68</v>
      </c>
      <c r="K148">
        <v>18920.21</v>
      </c>
      <c r="L148">
        <v>15144.12</v>
      </c>
      <c r="M148">
        <v>4.8600000000000003</v>
      </c>
      <c r="N148">
        <v>3.59</v>
      </c>
      <c r="O148">
        <v>857</v>
      </c>
      <c r="P148">
        <v>17463.8</v>
      </c>
      <c r="Q148">
        <v>10700.34</v>
      </c>
      <c r="R148">
        <v>4.5599999999999996</v>
      </c>
      <c r="S148">
        <v>2.77</v>
      </c>
      <c r="T148">
        <v>3.8</v>
      </c>
      <c r="U148">
        <v>1</v>
      </c>
      <c r="V148">
        <v>0.73029999999999995</v>
      </c>
      <c r="W148">
        <v>0.71750000000000003</v>
      </c>
      <c r="X148">
        <v>0.73029999999999995</v>
      </c>
      <c r="Y148">
        <v>0.71750000000000003</v>
      </c>
      <c r="Z148" t="s">
        <v>122</v>
      </c>
      <c r="AA148" t="s">
        <v>407</v>
      </c>
      <c r="AB148">
        <v>1.1577999999999999</v>
      </c>
      <c r="AC148" t="s">
        <v>2270</v>
      </c>
      <c r="AD148">
        <v>1.2421409999999999</v>
      </c>
      <c r="AE148">
        <v>0.73929999999999996</v>
      </c>
      <c r="AF148">
        <v>0.71750000000000003</v>
      </c>
      <c r="AG148">
        <v>0.73929999999999996</v>
      </c>
      <c r="AH148" t="s">
        <v>407</v>
      </c>
      <c r="AI148" t="s">
        <v>407</v>
      </c>
      <c r="AJ148">
        <v>1.1584000000000001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17</v>
      </c>
      <c r="AQ148">
        <v>0</v>
      </c>
      <c r="AR148" t="b">
        <v>0</v>
      </c>
      <c r="AS148" s="190" t="s">
        <v>1665</v>
      </c>
    </row>
    <row r="149" spans="1:45" x14ac:dyDescent="0.2">
      <c r="A149" t="s">
        <v>1665</v>
      </c>
      <c r="B149" t="s">
        <v>878</v>
      </c>
      <c r="C149" t="s">
        <v>125</v>
      </c>
      <c r="D149" t="s">
        <v>878</v>
      </c>
      <c r="E149" t="s">
        <v>1687</v>
      </c>
      <c r="F149" t="s">
        <v>407</v>
      </c>
      <c r="G149">
        <v>808</v>
      </c>
      <c r="H149">
        <v>5</v>
      </c>
      <c r="I149">
        <v>15195.11</v>
      </c>
      <c r="J149">
        <v>10278.56</v>
      </c>
      <c r="K149">
        <v>14766.2</v>
      </c>
      <c r="L149">
        <v>9512.51</v>
      </c>
      <c r="M149">
        <v>3.84</v>
      </c>
      <c r="N149">
        <v>2.77</v>
      </c>
      <c r="O149">
        <v>800</v>
      </c>
      <c r="P149">
        <v>14278.08</v>
      </c>
      <c r="Q149">
        <v>7689.99</v>
      </c>
      <c r="R149">
        <v>3.71</v>
      </c>
      <c r="S149">
        <v>2.37</v>
      </c>
      <c r="T149">
        <v>3.07</v>
      </c>
      <c r="U149">
        <v>1</v>
      </c>
      <c r="V149">
        <v>0.59709999999999996</v>
      </c>
      <c r="W149">
        <v>0.58660000000000001</v>
      </c>
      <c r="X149">
        <v>0.59709999999999996</v>
      </c>
      <c r="Y149">
        <v>0.58660000000000001</v>
      </c>
      <c r="Z149" t="s">
        <v>124</v>
      </c>
      <c r="AA149" t="s">
        <v>407</v>
      </c>
      <c r="AB149">
        <v>0.93210000000000004</v>
      </c>
      <c r="AC149" t="s">
        <v>2271</v>
      </c>
      <c r="AD149">
        <v>1.27458</v>
      </c>
      <c r="AE149">
        <v>0.60440000000000005</v>
      </c>
      <c r="AF149">
        <v>0.58660000000000001</v>
      </c>
      <c r="AG149">
        <v>0.60440000000000005</v>
      </c>
      <c r="AH149" t="s">
        <v>407</v>
      </c>
      <c r="AI149" t="s">
        <v>407</v>
      </c>
      <c r="AJ149">
        <v>0.94699999999999995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8</v>
      </c>
      <c r="AQ149">
        <v>0</v>
      </c>
      <c r="AR149" t="b">
        <v>0</v>
      </c>
      <c r="AS149" s="190" t="s">
        <v>1665</v>
      </c>
    </row>
    <row r="150" spans="1:45" x14ac:dyDescent="0.2">
      <c r="A150" t="s">
        <v>1665</v>
      </c>
      <c r="B150" t="s">
        <v>880</v>
      </c>
      <c r="C150" t="s">
        <v>127</v>
      </c>
      <c r="D150" t="s">
        <v>880</v>
      </c>
      <c r="E150" t="s">
        <v>1688</v>
      </c>
      <c r="F150" t="s">
        <v>407</v>
      </c>
      <c r="G150">
        <v>667</v>
      </c>
      <c r="H150">
        <v>1</v>
      </c>
      <c r="I150">
        <v>10933.95</v>
      </c>
      <c r="J150">
        <v>6097.97</v>
      </c>
      <c r="K150">
        <v>10976.94</v>
      </c>
      <c r="L150">
        <v>6013.3</v>
      </c>
      <c r="M150">
        <v>3.09</v>
      </c>
      <c r="N150">
        <v>1.92</v>
      </c>
      <c r="O150">
        <v>660</v>
      </c>
      <c r="P150">
        <v>10715.73</v>
      </c>
      <c r="Q150">
        <v>5450.22</v>
      </c>
      <c r="R150">
        <v>3.03</v>
      </c>
      <c r="S150">
        <v>1.82</v>
      </c>
      <c r="T150">
        <v>2.56</v>
      </c>
      <c r="U150">
        <v>1</v>
      </c>
      <c r="V150">
        <v>0.4481</v>
      </c>
      <c r="W150">
        <v>0.44019999999999998</v>
      </c>
      <c r="X150">
        <v>0.4481</v>
      </c>
      <c r="Y150">
        <v>0.44019999999999998</v>
      </c>
      <c r="Z150" t="s">
        <v>126</v>
      </c>
      <c r="AA150" t="s">
        <v>407</v>
      </c>
      <c r="AB150">
        <v>0.73129999999999995</v>
      </c>
      <c r="AC150" t="s">
        <v>2272</v>
      </c>
      <c r="AD150">
        <v>1</v>
      </c>
      <c r="AE150">
        <v>0.4536</v>
      </c>
      <c r="AF150">
        <v>0.44019999999999998</v>
      </c>
      <c r="AG150">
        <v>0.4536</v>
      </c>
      <c r="AH150" t="s">
        <v>407</v>
      </c>
      <c r="AI150" t="s">
        <v>407</v>
      </c>
      <c r="AJ150">
        <v>0.7107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7</v>
      </c>
      <c r="AQ150">
        <v>0</v>
      </c>
      <c r="AR150" t="b">
        <v>0</v>
      </c>
      <c r="AS150" s="190" t="s">
        <v>1665</v>
      </c>
    </row>
    <row r="151" spans="1:45" x14ac:dyDescent="0.2">
      <c r="A151" t="s">
        <v>1665</v>
      </c>
      <c r="B151" t="s">
        <v>882</v>
      </c>
      <c r="C151" t="s">
        <v>123</v>
      </c>
      <c r="D151" t="s">
        <v>882</v>
      </c>
      <c r="E151" t="s">
        <v>1689</v>
      </c>
      <c r="F151" t="s">
        <v>407</v>
      </c>
      <c r="G151">
        <v>487</v>
      </c>
      <c r="H151">
        <v>19</v>
      </c>
      <c r="I151">
        <v>23795.62</v>
      </c>
      <c r="J151">
        <v>17898.439999999999</v>
      </c>
      <c r="K151">
        <v>22748.16</v>
      </c>
      <c r="L151">
        <v>16392.439999999999</v>
      </c>
      <c r="M151">
        <v>5.99</v>
      </c>
      <c r="N151">
        <v>4.24</v>
      </c>
      <c r="O151">
        <v>475</v>
      </c>
      <c r="P151">
        <v>21239.48</v>
      </c>
      <c r="Q151">
        <v>13317.48</v>
      </c>
      <c r="R151">
        <v>5.65</v>
      </c>
      <c r="S151">
        <v>3.67</v>
      </c>
      <c r="T151">
        <v>4.58</v>
      </c>
      <c r="U151">
        <v>1</v>
      </c>
      <c r="V151">
        <v>0.88819999999999999</v>
      </c>
      <c r="W151">
        <v>0.87260000000000004</v>
      </c>
      <c r="X151">
        <v>0.88819999999999999</v>
      </c>
      <c r="Y151">
        <v>0.87260000000000004</v>
      </c>
      <c r="Z151" t="s">
        <v>122</v>
      </c>
      <c r="AA151" t="s">
        <v>407</v>
      </c>
      <c r="AB151">
        <v>1.4260999999999999</v>
      </c>
      <c r="AC151" t="s">
        <v>2270</v>
      </c>
      <c r="AD151">
        <v>1.4709639999999999</v>
      </c>
      <c r="AE151">
        <v>0.89910000000000001</v>
      </c>
      <c r="AF151">
        <v>0.87260000000000004</v>
      </c>
      <c r="AG151">
        <v>0.89910000000000001</v>
      </c>
      <c r="AH151" t="s">
        <v>407</v>
      </c>
      <c r="AI151" t="s">
        <v>407</v>
      </c>
      <c r="AJ151">
        <v>1.4088000000000001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12</v>
      </c>
      <c r="AQ151">
        <v>0</v>
      </c>
      <c r="AR151" t="b">
        <v>0</v>
      </c>
      <c r="AS151" s="190" t="s">
        <v>1665</v>
      </c>
    </row>
    <row r="152" spans="1:45" x14ac:dyDescent="0.2">
      <c r="A152" t="s">
        <v>1665</v>
      </c>
      <c r="B152" t="s">
        <v>884</v>
      </c>
      <c r="C152" t="s">
        <v>125</v>
      </c>
      <c r="D152" t="s">
        <v>884</v>
      </c>
      <c r="E152" t="s">
        <v>1690</v>
      </c>
      <c r="F152" t="s">
        <v>407</v>
      </c>
      <c r="G152">
        <v>920</v>
      </c>
      <c r="H152">
        <v>17</v>
      </c>
      <c r="I152">
        <v>16240.75</v>
      </c>
      <c r="J152">
        <v>12449.76</v>
      </c>
      <c r="K152">
        <v>15550.49</v>
      </c>
      <c r="L152">
        <v>11042.57</v>
      </c>
      <c r="M152">
        <v>4.1100000000000003</v>
      </c>
      <c r="N152">
        <v>2.95</v>
      </c>
      <c r="O152">
        <v>907</v>
      </c>
      <c r="P152">
        <v>14803.5</v>
      </c>
      <c r="Q152">
        <v>8748.56</v>
      </c>
      <c r="R152">
        <v>3.97</v>
      </c>
      <c r="S152">
        <v>2.54</v>
      </c>
      <c r="T152">
        <v>3.31</v>
      </c>
      <c r="U152">
        <v>1</v>
      </c>
      <c r="V152">
        <v>0.61909999999999998</v>
      </c>
      <c r="W152">
        <v>0.60819999999999996</v>
      </c>
      <c r="X152">
        <v>0.61909999999999998</v>
      </c>
      <c r="Y152">
        <v>0.60819999999999996</v>
      </c>
      <c r="Z152" t="s">
        <v>124</v>
      </c>
      <c r="AA152" t="s">
        <v>407</v>
      </c>
      <c r="AB152">
        <v>0.96950000000000003</v>
      </c>
      <c r="AC152" t="s">
        <v>2271</v>
      </c>
      <c r="AD152">
        <v>1.363381</v>
      </c>
      <c r="AE152">
        <v>0.62670000000000003</v>
      </c>
      <c r="AF152">
        <v>0.60819999999999996</v>
      </c>
      <c r="AG152">
        <v>0.62670000000000003</v>
      </c>
      <c r="AH152" t="s">
        <v>407</v>
      </c>
      <c r="AI152" t="s">
        <v>407</v>
      </c>
      <c r="AJ152">
        <v>0.98199999999999998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13</v>
      </c>
      <c r="AQ152">
        <v>0</v>
      </c>
      <c r="AR152" t="b">
        <v>0</v>
      </c>
      <c r="AS152" s="190" t="s">
        <v>1665</v>
      </c>
    </row>
    <row r="153" spans="1:45" x14ac:dyDescent="0.2">
      <c r="A153" t="s">
        <v>1665</v>
      </c>
      <c r="B153" t="s">
        <v>886</v>
      </c>
      <c r="C153" t="s">
        <v>127</v>
      </c>
      <c r="D153" t="s">
        <v>886</v>
      </c>
      <c r="E153" t="s">
        <v>1691</v>
      </c>
      <c r="F153" t="s">
        <v>407</v>
      </c>
      <c r="G153">
        <v>398</v>
      </c>
      <c r="H153">
        <v>6</v>
      </c>
      <c r="I153">
        <v>10800.54</v>
      </c>
      <c r="J153">
        <v>7191.71</v>
      </c>
      <c r="K153">
        <v>10643.69</v>
      </c>
      <c r="L153">
        <v>7027.3</v>
      </c>
      <c r="M153">
        <v>2.86</v>
      </c>
      <c r="N153">
        <v>1.77</v>
      </c>
      <c r="O153">
        <v>390</v>
      </c>
      <c r="P153">
        <v>10029.709999999999</v>
      </c>
      <c r="Q153">
        <v>5496.4</v>
      </c>
      <c r="R153">
        <v>2.76</v>
      </c>
      <c r="S153">
        <v>1.61</v>
      </c>
      <c r="T153">
        <v>2.33</v>
      </c>
      <c r="U153">
        <v>1</v>
      </c>
      <c r="V153">
        <v>0.4194</v>
      </c>
      <c r="W153">
        <v>0.41199999999999998</v>
      </c>
      <c r="X153">
        <v>0.4194</v>
      </c>
      <c r="Y153">
        <v>0.41199999999999998</v>
      </c>
      <c r="Z153" t="s">
        <v>126</v>
      </c>
      <c r="AA153" t="s">
        <v>407</v>
      </c>
      <c r="AB153">
        <v>0.71109999999999995</v>
      </c>
      <c r="AC153" t="s">
        <v>2272</v>
      </c>
      <c r="AD153">
        <v>1</v>
      </c>
      <c r="AE153">
        <v>0.42449999999999999</v>
      </c>
      <c r="AF153">
        <v>0.41199999999999998</v>
      </c>
      <c r="AG153">
        <v>0.42449999999999999</v>
      </c>
      <c r="AH153" t="s">
        <v>407</v>
      </c>
      <c r="AI153" t="s">
        <v>407</v>
      </c>
      <c r="AJ153">
        <v>0.66510000000000002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8</v>
      </c>
      <c r="AQ153">
        <v>0</v>
      </c>
      <c r="AR153" t="b">
        <v>0</v>
      </c>
      <c r="AS153" s="190" t="s">
        <v>1665</v>
      </c>
    </row>
    <row r="154" spans="1:45" x14ac:dyDescent="0.2">
      <c r="A154" t="s">
        <v>1665</v>
      </c>
      <c r="B154" t="s">
        <v>888</v>
      </c>
      <c r="C154" t="s">
        <v>123</v>
      </c>
      <c r="D154" t="s">
        <v>888</v>
      </c>
      <c r="E154" t="s">
        <v>1692</v>
      </c>
      <c r="F154" t="s">
        <v>407</v>
      </c>
      <c r="G154">
        <v>14</v>
      </c>
      <c r="H154">
        <v>1</v>
      </c>
      <c r="I154">
        <v>19912.54</v>
      </c>
      <c r="J154">
        <v>9315.42</v>
      </c>
      <c r="K154">
        <v>18485.05</v>
      </c>
      <c r="L154">
        <v>8676.59</v>
      </c>
      <c r="M154">
        <v>4.71</v>
      </c>
      <c r="N154">
        <v>2.2200000000000002</v>
      </c>
      <c r="O154">
        <v>13</v>
      </c>
      <c r="P154">
        <v>16969.560000000001</v>
      </c>
      <c r="Q154">
        <v>6994.32</v>
      </c>
      <c r="R154">
        <v>4.54</v>
      </c>
      <c r="S154">
        <v>2.21</v>
      </c>
      <c r="T154">
        <v>3.93</v>
      </c>
      <c r="U154">
        <v>1</v>
      </c>
      <c r="V154">
        <v>0.7097</v>
      </c>
      <c r="W154">
        <v>0.69730000000000003</v>
      </c>
      <c r="X154">
        <v>0.7097</v>
      </c>
      <c r="Y154">
        <v>0.69730000000000003</v>
      </c>
      <c r="Z154" t="s">
        <v>122</v>
      </c>
      <c r="AA154" t="s">
        <v>407</v>
      </c>
      <c r="AB154">
        <v>1.6315</v>
      </c>
      <c r="AC154" t="s">
        <v>2270</v>
      </c>
      <c r="AD154">
        <v>1.5678449999999999</v>
      </c>
      <c r="AE154">
        <v>0.71850000000000003</v>
      </c>
      <c r="AF154">
        <v>0.69730000000000003</v>
      </c>
      <c r="AG154">
        <v>0.71850000000000003</v>
      </c>
      <c r="AH154" t="s">
        <v>407</v>
      </c>
      <c r="AI154" t="s">
        <v>407</v>
      </c>
      <c r="AJ154">
        <v>1.1257999999999999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1</v>
      </c>
      <c r="AQ154">
        <v>0</v>
      </c>
      <c r="AR154" t="b">
        <v>0</v>
      </c>
      <c r="AS154" s="190" t="s">
        <v>1665</v>
      </c>
    </row>
    <row r="155" spans="1:45" x14ac:dyDescent="0.2">
      <c r="A155" t="s">
        <v>1665</v>
      </c>
      <c r="B155" t="s">
        <v>890</v>
      </c>
      <c r="C155" t="s">
        <v>125</v>
      </c>
      <c r="D155" t="s">
        <v>890</v>
      </c>
      <c r="E155" t="s">
        <v>1693</v>
      </c>
      <c r="F155" t="s">
        <v>407</v>
      </c>
      <c r="G155">
        <v>13</v>
      </c>
      <c r="H155">
        <v>1</v>
      </c>
      <c r="I155">
        <v>14711.76</v>
      </c>
      <c r="J155">
        <v>6021.89</v>
      </c>
      <c r="K155">
        <v>13460.69</v>
      </c>
      <c r="L155">
        <v>5307.37</v>
      </c>
      <c r="M155">
        <v>4.1500000000000004</v>
      </c>
      <c r="N155">
        <v>2.0299999999999998</v>
      </c>
      <c r="O155">
        <v>13</v>
      </c>
      <c r="P155">
        <v>13460.69</v>
      </c>
      <c r="Q155">
        <v>5307.37</v>
      </c>
      <c r="R155">
        <v>4.1500000000000004</v>
      </c>
      <c r="S155">
        <v>2.0299999999999998</v>
      </c>
      <c r="T155">
        <v>3.58</v>
      </c>
      <c r="U155">
        <v>1</v>
      </c>
      <c r="V155">
        <v>0.56289999999999996</v>
      </c>
      <c r="W155">
        <v>0.55300000000000005</v>
      </c>
      <c r="X155">
        <v>0.56289999999999996</v>
      </c>
      <c r="Y155">
        <v>0.55300000000000005</v>
      </c>
      <c r="Z155" t="s">
        <v>124</v>
      </c>
      <c r="AA155" t="s">
        <v>407</v>
      </c>
      <c r="AB155">
        <v>1.0406</v>
      </c>
      <c r="AC155" t="s">
        <v>2271</v>
      </c>
      <c r="AD155">
        <v>1.338392</v>
      </c>
      <c r="AE155">
        <v>0.56979999999999997</v>
      </c>
      <c r="AF155">
        <v>0.55300000000000005</v>
      </c>
      <c r="AG155">
        <v>0.56979999999999997</v>
      </c>
      <c r="AH155" t="s">
        <v>407</v>
      </c>
      <c r="AI155" t="s">
        <v>407</v>
      </c>
      <c r="AJ155">
        <v>0.89280000000000004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 t="b">
        <v>0</v>
      </c>
      <c r="AS155" s="190" t="s">
        <v>1665</v>
      </c>
    </row>
    <row r="156" spans="1:45" x14ac:dyDescent="0.2">
      <c r="A156" t="s">
        <v>1665</v>
      </c>
      <c r="B156" t="s">
        <v>892</v>
      </c>
      <c r="C156" t="s">
        <v>127</v>
      </c>
      <c r="D156" t="s">
        <v>892</v>
      </c>
      <c r="E156" t="s">
        <v>1694</v>
      </c>
      <c r="F156" t="s">
        <v>407</v>
      </c>
      <c r="G156">
        <v>12</v>
      </c>
      <c r="H156">
        <v>0</v>
      </c>
      <c r="I156">
        <v>12387.05</v>
      </c>
      <c r="J156">
        <v>5666.08</v>
      </c>
      <c r="K156">
        <v>11700.62</v>
      </c>
      <c r="L156">
        <v>5323.05</v>
      </c>
      <c r="M156">
        <v>2.75</v>
      </c>
      <c r="N156">
        <v>1.59</v>
      </c>
      <c r="O156">
        <v>12</v>
      </c>
      <c r="P156">
        <v>11700.62</v>
      </c>
      <c r="Q156">
        <v>5323.05</v>
      </c>
      <c r="R156">
        <v>2.75</v>
      </c>
      <c r="S156">
        <v>1.59</v>
      </c>
      <c r="T156">
        <v>2.38</v>
      </c>
      <c r="U156">
        <v>1</v>
      </c>
      <c r="V156">
        <v>0.48930000000000001</v>
      </c>
      <c r="W156">
        <v>0.48070000000000002</v>
      </c>
      <c r="X156">
        <v>0.48930000000000001</v>
      </c>
      <c r="Y156">
        <v>0.48070000000000002</v>
      </c>
      <c r="Z156" t="s">
        <v>126</v>
      </c>
      <c r="AA156" t="s">
        <v>407</v>
      </c>
      <c r="AB156">
        <v>0.77749999999999997</v>
      </c>
      <c r="AC156" t="s">
        <v>2272</v>
      </c>
      <c r="AD156">
        <v>1</v>
      </c>
      <c r="AE156">
        <v>0.49530000000000002</v>
      </c>
      <c r="AF156">
        <v>0.48070000000000002</v>
      </c>
      <c r="AG156">
        <v>0.49530000000000002</v>
      </c>
      <c r="AH156" t="s">
        <v>407</v>
      </c>
      <c r="AI156" t="s">
        <v>407</v>
      </c>
      <c r="AJ156">
        <v>0.77610000000000001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 t="b">
        <v>0</v>
      </c>
      <c r="AS156" s="190" t="s">
        <v>1665</v>
      </c>
    </row>
    <row r="157" spans="1:45" x14ac:dyDescent="0.2">
      <c r="A157" t="s">
        <v>1665</v>
      </c>
      <c r="B157" t="s">
        <v>894</v>
      </c>
      <c r="C157" t="s">
        <v>123</v>
      </c>
      <c r="D157" t="s">
        <v>894</v>
      </c>
      <c r="E157" t="s">
        <v>1695</v>
      </c>
      <c r="F157" t="s">
        <v>407</v>
      </c>
      <c r="G157">
        <v>29</v>
      </c>
      <c r="H157">
        <v>3</v>
      </c>
      <c r="I157">
        <v>31720.57</v>
      </c>
      <c r="J157">
        <v>31013.49</v>
      </c>
      <c r="K157">
        <v>28901.69</v>
      </c>
      <c r="L157">
        <v>26957.27</v>
      </c>
      <c r="M157">
        <v>7.21</v>
      </c>
      <c r="N157">
        <v>6.67</v>
      </c>
      <c r="O157">
        <v>27</v>
      </c>
      <c r="P157">
        <v>23127.58</v>
      </c>
      <c r="Q157">
        <v>16321.44</v>
      </c>
      <c r="R157">
        <v>5.7</v>
      </c>
      <c r="S157">
        <v>3.82</v>
      </c>
      <c r="T157">
        <v>4.6399999999999997</v>
      </c>
      <c r="U157">
        <v>1</v>
      </c>
      <c r="V157">
        <v>0.96719999999999995</v>
      </c>
      <c r="W157">
        <v>0.95020000000000004</v>
      </c>
      <c r="X157">
        <v>0.96719999999999995</v>
      </c>
      <c r="Y157">
        <v>0.95020000000000004</v>
      </c>
      <c r="Z157" t="s">
        <v>122</v>
      </c>
      <c r="AA157" t="s">
        <v>407</v>
      </c>
      <c r="AB157">
        <v>1.7503</v>
      </c>
      <c r="AC157" t="s">
        <v>2270</v>
      </c>
      <c r="AD157">
        <v>1.676051</v>
      </c>
      <c r="AE157">
        <v>0.97909999999999997</v>
      </c>
      <c r="AF157">
        <v>0.95020000000000004</v>
      </c>
      <c r="AG157">
        <v>0.97909999999999997</v>
      </c>
      <c r="AH157" t="s">
        <v>407</v>
      </c>
      <c r="AI157" t="s">
        <v>407</v>
      </c>
      <c r="AJ157">
        <v>1.5342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2</v>
      </c>
      <c r="AQ157">
        <v>0</v>
      </c>
      <c r="AR157" t="b">
        <v>0</v>
      </c>
      <c r="AS157" s="190" t="s">
        <v>1665</v>
      </c>
    </row>
    <row r="158" spans="1:45" x14ac:dyDescent="0.2">
      <c r="A158" t="s">
        <v>1665</v>
      </c>
      <c r="B158" t="s">
        <v>896</v>
      </c>
      <c r="C158" t="s">
        <v>125</v>
      </c>
      <c r="D158" t="s">
        <v>896</v>
      </c>
      <c r="E158" t="s">
        <v>1696</v>
      </c>
      <c r="F158" t="s">
        <v>407</v>
      </c>
      <c r="G158">
        <v>88</v>
      </c>
      <c r="H158">
        <v>1</v>
      </c>
      <c r="I158">
        <v>18652.21</v>
      </c>
      <c r="J158">
        <v>9605.3799999999992</v>
      </c>
      <c r="K158">
        <v>17394.080000000002</v>
      </c>
      <c r="L158">
        <v>8862.75</v>
      </c>
      <c r="M158">
        <v>4.3499999999999996</v>
      </c>
      <c r="N158">
        <v>3.12</v>
      </c>
      <c r="O158">
        <v>86</v>
      </c>
      <c r="P158">
        <v>16726.64</v>
      </c>
      <c r="Q158">
        <v>7795.24</v>
      </c>
      <c r="R158">
        <v>4.13</v>
      </c>
      <c r="S158">
        <v>2.75</v>
      </c>
      <c r="T158">
        <v>3.35</v>
      </c>
      <c r="U158">
        <v>1</v>
      </c>
      <c r="V158">
        <v>0.69950000000000001</v>
      </c>
      <c r="W158">
        <v>0.68720000000000003</v>
      </c>
      <c r="X158">
        <v>0.69950000000000001</v>
      </c>
      <c r="Y158">
        <v>0.68720000000000003</v>
      </c>
      <c r="Z158" t="s">
        <v>124</v>
      </c>
      <c r="AA158" t="s">
        <v>407</v>
      </c>
      <c r="AB158">
        <v>1.0443</v>
      </c>
      <c r="AC158" t="s">
        <v>2271</v>
      </c>
      <c r="AD158">
        <v>1.4200440000000001</v>
      </c>
      <c r="AE158">
        <v>0.70809999999999995</v>
      </c>
      <c r="AF158">
        <v>0.68720000000000003</v>
      </c>
      <c r="AG158">
        <v>0.70809999999999995</v>
      </c>
      <c r="AH158" t="s">
        <v>407</v>
      </c>
      <c r="AI158" t="s">
        <v>407</v>
      </c>
      <c r="AJ158">
        <v>1.1094999999999999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2</v>
      </c>
      <c r="AQ158">
        <v>0</v>
      </c>
      <c r="AR158" t="b">
        <v>0</v>
      </c>
      <c r="AS158" s="190" t="s">
        <v>1665</v>
      </c>
    </row>
    <row r="159" spans="1:45" x14ac:dyDescent="0.2">
      <c r="A159" t="s">
        <v>1665</v>
      </c>
      <c r="B159" t="s">
        <v>898</v>
      </c>
      <c r="C159" t="s">
        <v>127</v>
      </c>
      <c r="D159" t="s">
        <v>898</v>
      </c>
      <c r="E159" t="s">
        <v>1697</v>
      </c>
      <c r="F159" t="s">
        <v>407</v>
      </c>
      <c r="G159">
        <v>64</v>
      </c>
      <c r="H159">
        <v>4</v>
      </c>
      <c r="I159">
        <v>11567.79</v>
      </c>
      <c r="J159">
        <v>6976.04</v>
      </c>
      <c r="K159">
        <v>10848.67</v>
      </c>
      <c r="L159">
        <v>6154.17</v>
      </c>
      <c r="M159">
        <v>2.88</v>
      </c>
      <c r="N159">
        <v>2.16</v>
      </c>
      <c r="O159">
        <v>63</v>
      </c>
      <c r="P159">
        <v>10436.32</v>
      </c>
      <c r="Q159">
        <v>5252.91</v>
      </c>
      <c r="R159">
        <v>2.71</v>
      </c>
      <c r="S159">
        <v>1.76</v>
      </c>
      <c r="T159">
        <v>2.27</v>
      </c>
      <c r="U159">
        <v>1</v>
      </c>
      <c r="V159">
        <v>0.4365</v>
      </c>
      <c r="W159">
        <v>0.42880000000000001</v>
      </c>
      <c r="X159">
        <v>0.4365</v>
      </c>
      <c r="Y159">
        <v>0.42880000000000001</v>
      </c>
      <c r="Z159" t="s">
        <v>126</v>
      </c>
      <c r="AA159" t="s">
        <v>407</v>
      </c>
      <c r="AB159">
        <v>0.73540000000000005</v>
      </c>
      <c r="AC159" t="s">
        <v>2272</v>
      </c>
      <c r="AD159">
        <v>1</v>
      </c>
      <c r="AE159">
        <v>0.44180000000000003</v>
      </c>
      <c r="AF159">
        <v>0.42880000000000001</v>
      </c>
      <c r="AG159">
        <v>0.44180000000000003</v>
      </c>
      <c r="AH159" t="s">
        <v>407</v>
      </c>
      <c r="AI159" t="s">
        <v>407</v>
      </c>
      <c r="AJ159">
        <v>0.69230000000000003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1</v>
      </c>
      <c r="AQ159">
        <v>0</v>
      </c>
      <c r="AR159" t="b">
        <v>0</v>
      </c>
      <c r="AS159" s="190" t="s">
        <v>1665</v>
      </c>
    </row>
    <row r="160" spans="1:45" x14ac:dyDescent="0.2">
      <c r="A160" t="s">
        <v>1665</v>
      </c>
      <c r="B160" t="s">
        <v>900</v>
      </c>
      <c r="C160" t="s">
        <v>118</v>
      </c>
      <c r="D160" t="s">
        <v>900</v>
      </c>
      <c r="E160" t="s">
        <v>1698</v>
      </c>
      <c r="F160" t="s">
        <v>407</v>
      </c>
      <c r="G160">
        <v>254</v>
      </c>
      <c r="H160">
        <v>6</v>
      </c>
      <c r="I160">
        <v>14518.52</v>
      </c>
      <c r="J160">
        <v>11823.5</v>
      </c>
      <c r="K160">
        <v>13446.88</v>
      </c>
      <c r="L160">
        <v>10301.85</v>
      </c>
      <c r="M160">
        <v>3.6</v>
      </c>
      <c r="N160">
        <v>2.6</v>
      </c>
      <c r="O160">
        <v>248</v>
      </c>
      <c r="P160">
        <v>12403.59</v>
      </c>
      <c r="Q160">
        <v>7862.15</v>
      </c>
      <c r="R160">
        <v>3.32</v>
      </c>
      <c r="S160">
        <v>1.87</v>
      </c>
      <c r="T160">
        <v>2.85</v>
      </c>
      <c r="U160">
        <v>1</v>
      </c>
      <c r="V160">
        <v>0.51870000000000005</v>
      </c>
      <c r="W160">
        <v>0.50960000000000005</v>
      </c>
      <c r="X160">
        <v>0.51870000000000005</v>
      </c>
      <c r="Y160">
        <v>0.50960000000000005</v>
      </c>
      <c r="Z160" t="s">
        <v>117</v>
      </c>
      <c r="AA160" t="s">
        <v>407</v>
      </c>
      <c r="AB160">
        <v>0.89800000000000002</v>
      </c>
      <c r="AC160" t="s">
        <v>2273</v>
      </c>
      <c r="AD160">
        <v>1.3408990000000001</v>
      </c>
      <c r="AE160">
        <v>0.52510000000000001</v>
      </c>
      <c r="AF160">
        <v>0.50960000000000005</v>
      </c>
      <c r="AG160">
        <v>0.52510000000000001</v>
      </c>
      <c r="AH160" t="s">
        <v>407</v>
      </c>
      <c r="AI160" t="s">
        <v>407</v>
      </c>
      <c r="AJ160">
        <v>0.82279999999999998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6</v>
      </c>
      <c r="AQ160">
        <v>0</v>
      </c>
      <c r="AR160" t="b">
        <v>0</v>
      </c>
      <c r="AS160" s="190" t="s">
        <v>1665</v>
      </c>
    </row>
    <row r="161" spans="1:45" x14ac:dyDescent="0.2">
      <c r="A161" t="s">
        <v>1665</v>
      </c>
      <c r="B161" t="s">
        <v>902</v>
      </c>
      <c r="C161" t="s">
        <v>120</v>
      </c>
      <c r="D161" t="s">
        <v>902</v>
      </c>
      <c r="E161" t="s">
        <v>1699</v>
      </c>
      <c r="F161" t="s">
        <v>407</v>
      </c>
      <c r="G161">
        <v>299</v>
      </c>
      <c r="H161">
        <v>8</v>
      </c>
      <c r="I161">
        <v>8561.2800000000007</v>
      </c>
      <c r="J161">
        <v>5982.61</v>
      </c>
      <c r="K161">
        <v>8153.67</v>
      </c>
      <c r="L161">
        <v>5581.55</v>
      </c>
      <c r="M161">
        <v>2.5099999999999998</v>
      </c>
      <c r="N161">
        <v>1.39</v>
      </c>
      <c r="O161">
        <v>294</v>
      </c>
      <c r="P161">
        <v>7726.05</v>
      </c>
      <c r="Q161">
        <v>4428.97</v>
      </c>
      <c r="R161">
        <v>2.4900000000000002</v>
      </c>
      <c r="S161">
        <v>1.38</v>
      </c>
      <c r="T161">
        <v>2.16</v>
      </c>
      <c r="U161">
        <v>1</v>
      </c>
      <c r="V161">
        <v>0.3231</v>
      </c>
      <c r="W161">
        <v>0.31740000000000002</v>
      </c>
      <c r="X161">
        <v>0.3231</v>
      </c>
      <c r="Y161">
        <v>0.31740000000000002</v>
      </c>
      <c r="Z161" t="s">
        <v>119</v>
      </c>
      <c r="AA161" t="s">
        <v>407</v>
      </c>
      <c r="AB161">
        <v>0.66969999999999996</v>
      </c>
      <c r="AC161" t="s">
        <v>2274</v>
      </c>
      <c r="AD161">
        <v>1</v>
      </c>
      <c r="AE161">
        <v>0.32700000000000001</v>
      </c>
      <c r="AF161">
        <v>0.31740000000000002</v>
      </c>
      <c r="AG161">
        <v>0.32700000000000001</v>
      </c>
      <c r="AH161" t="s">
        <v>407</v>
      </c>
      <c r="AI161" t="s">
        <v>407</v>
      </c>
      <c r="AJ161">
        <v>0.51239999999999997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5</v>
      </c>
      <c r="AQ161">
        <v>0</v>
      </c>
      <c r="AR161" t="b">
        <v>0</v>
      </c>
      <c r="AS161" s="190" t="s">
        <v>1665</v>
      </c>
    </row>
    <row r="162" spans="1:45" x14ac:dyDescent="0.2">
      <c r="A162" t="s">
        <v>1665</v>
      </c>
      <c r="B162" t="s">
        <v>904</v>
      </c>
      <c r="C162" t="s">
        <v>116</v>
      </c>
      <c r="D162" t="s">
        <v>904</v>
      </c>
      <c r="E162" t="s">
        <v>312</v>
      </c>
      <c r="F162" t="s">
        <v>407</v>
      </c>
      <c r="G162">
        <v>106</v>
      </c>
      <c r="H162">
        <v>6</v>
      </c>
      <c r="I162">
        <v>15045.57</v>
      </c>
      <c r="J162">
        <v>11698.07</v>
      </c>
      <c r="K162">
        <v>13760.53</v>
      </c>
      <c r="L162">
        <v>10152.620000000001</v>
      </c>
      <c r="M162">
        <v>2.52</v>
      </c>
      <c r="N162">
        <v>2.0699999999999998</v>
      </c>
      <c r="O162">
        <v>103</v>
      </c>
      <c r="P162">
        <v>12681.04</v>
      </c>
      <c r="Q162">
        <v>8051.51</v>
      </c>
      <c r="R162">
        <v>2.2799999999999998</v>
      </c>
      <c r="S162">
        <v>1.55</v>
      </c>
      <c r="T162">
        <v>1.88</v>
      </c>
      <c r="U162">
        <v>1</v>
      </c>
      <c r="V162">
        <v>0.53029999999999999</v>
      </c>
      <c r="W162">
        <v>0.52100000000000002</v>
      </c>
      <c r="X162">
        <v>0.53029999999999999</v>
      </c>
      <c r="Y162">
        <v>0.52100000000000002</v>
      </c>
      <c r="Z162" t="s">
        <v>121</v>
      </c>
      <c r="AA162" t="s">
        <v>407</v>
      </c>
      <c r="AB162">
        <v>0.72909999999999997</v>
      </c>
      <c r="AC162" t="s">
        <v>121</v>
      </c>
      <c r="AD162">
        <v>1</v>
      </c>
      <c r="AE162">
        <v>0.53680000000000005</v>
      </c>
      <c r="AF162">
        <v>0.52100000000000002</v>
      </c>
      <c r="AG162">
        <v>0.53680000000000005</v>
      </c>
      <c r="AH162" t="s">
        <v>407</v>
      </c>
      <c r="AI162" t="s">
        <v>407</v>
      </c>
      <c r="AJ162">
        <v>0.84109999999999996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3</v>
      </c>
      <c r="AQ162">
        <v>0</v>
      </c>
      <c r="AR162" t="b">
        <v>0</v>
      </c>
      <c r="AS162" s="190" t="s">
        <v>1665</v>
      </c>
    </row>
    <row r="163" spans="1:45" x14ac:dyDescent="0.2">
      <c r="A163" t="s">
        <v>1665</v>
      </c>
      <c r="B163" t="s">
        <v>906</v>
      </c>
      <c r="C163" t="s">
        <v>118</v>
      </c>
      <c r="D163" t="s">
        <v>906</v>
      </c>
      <c r="E163" t="s">
        <v>1700</v>
      </c>
      <c r="F163" t="s">
        <v>407</v>
      </c>
      <c r="G163">
        <v>31</v>
      </c>
      <c r="H163">
        <v>1</v>
      </c>
      <c r="I163">
        <v>42144.34</v>
      </c>
      <c r="J163">
        <v>85858.67</v>
      </c>
      <c r="K163">
        <v>38383.56</v>
      </c>
      <c r="L163">
        <v>74331.710000000006</v>
      </c>
      <c r="M163">
        <v>5.9</v>
      </c>
      <c r="N163">
        <v>4.24</v>
      </c>
      <c r="O163">
        <v>30</v>
      </c>
      <c r="P163">
        <v>25163.66</v>
      </c>
      <c r="Q163">
        <v>17077.41</v>
      </c>
      <c r="R163">
        <v>5.97</v>
      </c>
      <c r="S163">
        <v>4.29</v>
      </c>
      <c r="T163">
        <v>4.5599999999999996</v>
      </c>
      <c r="U163">
        <v>1</v>
      </c>
      <c r="V163">
        <v>1.0524</v>
      </c>
      <c r="W163">
        <v>1.0339</v>
      </c>
      <c r="X163">
        <v>1.0524</v>
      </c>
      <c r="Y163">
        <v>1.0339</v>
      </c>
      <c r="Z163" t="s">
        <v>117</v>
      </c>
      <c r="AA163" t="s">
        <v>407</v>
      </c>
      <c r="AB163">
        <v>1.4478</v>
      </c>
      <c r="AC163" t="s">
        <v>2268</v>
      </c>
      <c r="AD163">
        <v>1.7733950000000001</v>
      </c>
      <c r="AE163">
        <v>0.77159999999999995</v>
      </c>
      <c r="AF163">
        <v>1.0339</v>
      </c>
      <c r="AG163">
        <v>0.77159999999999995</v>
      </c>
      <c r="AH163" t="s">
        <v>407</v>
      </c>
      <c r="AI163" t="s">
        <v>407</v>
      </c>
      <c r="AJ163">
        <v>1.2090000000000001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1</v>
      </c>
      <c r="AQ163">
        <v>0</v>
      </c>
      <c r="AR163" t="b">
        <v>0</v>
      </c>
      <c r="AS163" s="190" t="s">
        <v>1665</v>
      </c>
    </row>
    <row r="164" spans="1:45" x14ac:dyDescent="0.2">
      <c r="A164" t="s">
        <v>1665</v>
      </c>
      <c r="B164" t="s">
        <v>908</v>
      </c>
      <c r="C164" t="s">
        <v>120</v>
      </c>
      <c r="D164" t="s">
        <v>908</v>
      </c>
      <c r="E164" t="s">
        <v>1701</v>
      </c>
      <c r="F164" t="s">
        <v>407</v>
      </c>
      <c r="G164">
        <v>79</v>
      </c>
      <c r="H164">
        <v>3</v>
      </c>
      <c r="I164">
        <v>15901.04</v>
      </c>
      <c r="J164">
        <v>13302.79</v>
      </c>
      <c r="K164">
        <v>14733.68</v>
      </c>
      <c r="L164">
        <v>11695.11</v>
      </c>
      <c r="M164">
        <v>2.89</v>
      </c>
      <c r="N164">
        <v>2.61</v>
      </c>
      <c r="O164">
        <v>78</v>
      </c>
      <c r="P164">
        <v>14160.21</v>
      </c>
      <c r="Q164">
        <v>10608.92</v>
      </c>
      <c r="R164">
        <v>2.76</v>
      </c>
      <c r="S164">
        <v>2.37</v>
      </c>
      <c r="T164">
        <v>2.12</v>
      </c>
      <c r="U164">
        <v>1</v>
      </c>
      <c r="V164">
        <v>0.59219999999999995</v>
      </c>
      <c r="W164">
        <v>0.58179999999999998</v>
      </c>
      <c r="X164">
        <v>0.59219999999999995</v>
      </c>
      <c r="Y164">
        <v>0.58179999999999998</v>
      </c>
      <c r="Z164" t="s">
        <v>119</v>
      </c>
      <c r="AA164" t="s">
        <v>407</v>
      </c>
      <c r="AB164">
        <v>0.81640000000000001</v>
      </c>
      <c r="AC164" t="s">
        <v>2269</v>
      </c>
      <c r="AD164">
        <v>1</v>
      </c>
      <c r="AE164">
        <v>0.59950000000000003</v>
      </c>
      <c r="AF164">
        <v>0.58179999999999998</v>
      </c>
      <c r="AG164">
        <v>0.59950000000000003</v>
      </c>
      <c r="AH164" t="s">
        <v>407</v>
      </c>
      <c r="AI164" t="s">
        <v>407</v>
      </c>
      <c r="AJ164">
        <v>0.93940000000000001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1</v>
      </c>
      <c r="AQ164">
        <v>0</v>
      </c>
      <c r="AR164" t="b">
        <v>0</v>
      </c>
      <c r="AS164" s="190" t="s">
        <v>1665</v>
      </c>
    </row>
    <row r="165" spans="1:45" x14ac:dyDescent="0.2">
      <c r="A165" t="s">
        <v>1665</v>
      </c>
      <c r="B165" t="s">
        <v>910</v>
      </c>
      <c r="C165" t="s">
        <v>118</v>
      </c>
      <c r="D165" t="s">
        <v>910</v>
      </c>
      <c r="E165" t="s">
        <v>2335</v>
      </c>
      <c r="F165" t="s">
        <v>407</v>
      </c>
      <c r="G165">
        <v>214</v>
      </c>
      <c r="H165">
        <v>10</v>
      </c>
      <c r="I165">
        <v>103249.78</v>
      </c>
      <c r="J165">
        <v>62319.040000000001</v>
      </c>
      <c r="K165">
        <v>94112.320000000007</v>
      </c>
      <c r="L165">
        <v>54277.93</v>
      </c>
      <c r="M165">
        <v>15.7</v>
      </c>
      <c r="N165">
        <v>9.3699999999999992</v>
      </c>
      <c r="O165">
        <v>211</v>
      </c>
      <c r="P165">
        <v>91183.12</v>
      </c>
      <c r="Q165">
        <v>48524.32</v>
      </c>
      <c r="R165">
        <v>15.46</v>
      </c>
      <c r="S165">
        <v>9.15</v>
      </c>
      <c r="T165">
        <v>13.3</v>
      </c>
      <c r="U165">
        <v>1</v>
      </c>
      <c r="V165">
        <v>3.8132999999999999</v>
      </c>
      <c r="W165">
        <v>3.7464</v>
      </c>
      <c r="X165">
        <v>3.8132999999999999</v>
      </c>
      <c r="Y165">
        <v>3.7464</v>
      </c>
      <c r="Z165" t="s">
        <v>117</v>
      </c>
      <c r="AA165" t="s">
        <v>407</v>
      </c>
      <c r="AB165">
        <v>5.3498000000000001</v>
      </c>
      <c r="AC165" t="s">
        <v>121</v>
      </c>
      <c r="AD165">
        <v>1</v>
      </c>
      <c r="AE165">
        <v>3.8045</v>
      </c>
      <c r="AF165">
        <v>3.7464</v>
      </c>
      <c r="AG165">
        <v>3.8045</v>
      </c>
      <c r="AH165" t="s">
        <v>407</v>
      </c>
      <c r="AI165" t="s">
        <v>407</v>
      </c>
      <c r="AJ165">
        <v>5.9612999999999996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3</v>
      </c>
      <c r="AQ165">
        <v>0</v>
      </c>
      <c r="AR165" t="b">
        <v>0</v>
      </c>
      <c r="AS165" s="190" t="s">
        <v>1665</v>
      </c>
    </row>
    <row r="166" spans="1:45" x14ac:dyDescent="0.2">
      <c r="A166" t="s">
        <v>1665</v>
      </c>
      <c r="B166" t="s">
        <v>912</v>
      </c>
      <c r="C166" t="s">
        <v>120</v>
      </c>
      <c r="D166" t="s">
        <v>912</v>
      </c>
      <c r="E166" t="s">
        <v>1703</v>
      </c>
      <c r="F166" t="s">
        <v>407</v>
      </c>
      <c r="G166">
        <v>523</v>
      </c>
      <c r="H166">
        <v>43</v>
      </c>
      <c r="I166">
        <v>43649.45</v>
      </c>
      <c r="J166">
        <v>33734.31</v>
      </c>
      <c r="K166">
        <v>40550.54</v>
      </c>
      <c r="L166">
        <v>30896.69</v>
      </c>
      <c r="M166">
        <v>7.14</v>
      </c>
      <c r="N166">
        <v>6</v>
      </c>
      <c r="O166">
        <v>514</v>
      </c>
      <c r="P166">
        <v>37860</v>
      </c>
      <c r="Q166">
        <v>22850.78</v>
      </c>
      <c r="R166">
        <v>6.69</v>
      </c>
      <c r="S166">
        <v>4.71</v>
      </c>
      <c r="T166">
        <v>5.09</v>
      </c>
      <c r="U166">
        <v>1</v>
      </c>
      <c r="V166">
        <v>1.5832999999999999</v>
      </c>
      <c r="W166">
        <v>1.5555000000000001</v>
      </c>
      <c r="X166">
        <v>1.5832999999999999</v>
      </c>
      <c r="Y166">
        <v>1.5555000000000001</v>
      </c>
      <c r="Z166" t="s">
        <v>119</v>
      </c>
      <c r="AA166" t="s">
        <v>407</v>
      </c>
      <c r="AB166">
        <v>2.3054999999999999</v>
      </c>
      <c r="AC166" t="s">
        <v>121</v>
      </c>
      <c r="AD166">
        <v>1</v>
      </c>
      <c r="AE166">
        <v>1.5947</v>
      </c>
      <c r="AF166">
        <v>1.5555000000000001</v>
      </c>
      <c r="AG166">
        <v>1.5947</v>
      </c>
      <c r="AH166" t="s">
        <v>407</v>
      </c>
      <c r="AI166" t="s">
        <v>407</v>
      </c>
      <c r="AJ166">
        <v>2.4986999999999999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9</v>
      </c>
      <c r="AQ166">
        <v>0</v>
      </c>
      <c r="AR166" t="b">
        <v>0</v>
      </c>
      <c r="AS166" s="190" t="s">
        <v>1665</v>
      </c>
    </row>
    <row r="167" spans="1:45" x14ac:dyDescent="0.2">
      <c r="A167" t="s">
        <v>1704</v>
      </c>
      <c r="B167" t="s">
        <v>926</v>
      </c>
      <c r="C167" t="s">
        <v>116</v>
      </c>
      <c r="D167" t="s">
        <v>926</v>
      </c>
      <c r="E167" t="s">
        <v>1428</v>
      </c>
      <c r="F167" t="s">
        <v>79</v>
      </c>
      <c r="G167">
        <v>1</v>
      </c>
      <c r="H167">
        <v>0</v>
      </c>
      <c r="I167">
        <v>195068.88</v>
      </c>
      <c r="J167">
        <v>0</v>
      </c>
      <c r="K167">
        <v>171122.19</v>
      </c>
      <c r="L167">
        <v>0</v>
      </c>
      <c r="M167">
        <v>9</v>
      </c>
      <c r="N167">
        <v>0</v>
      </c>
      <c r="O167">
        <v>1</v>
      </c>
      <c r="P167">
        <v>171122.19</v>
      </c>
      <c r="Q167">
        <v>0</v>
      </c>
      <c r="R167">
        <v>18.399999999999999</v>
      </c>
      <c r="S167">
        <v>0</v>
      </c>
      <c r="T167">
        <v>12</v>
      </c>
      <c r="U167">
        <v>0</v>
      </c>
      <c r="V167">
        <v>0</v>
      </c>
      <c r="W167">
        <v>15.5954</v>
      </c>
      <c r="X167">
        <v>15.873799999999999</v>
      </c>
      <c r="Y167">
        <v>15.5954</v>
      </c>
      <c r="Z167" t="s">
        <v>121</v>
      </c>
      <c r="AA167" t="s">
        <v>79</v>
      </c>
      <c r="AB167">
        <v>15.873799999999999</v>
      </c>
      <c r="AC167" t="s">
        <v>121</v>
      </c>
      <c r="AD167">
        <v>1</v>
      </c>
      <c r="AE167">
        <v>16.069500000000001</v>
      </c>
      <c r="AF167">
        <v>15.5954</v>
      </c>
      <c r="AG167">
        <v>16.069500000000001</v>
      </c>
      <c r="AH167" t="s">
        <v>79</v>
      </c>
      <c r="AI167" t="s">
        <v>79</v>
      </c>
      <c r="AJ167">
        <v>25.179300000000001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 t="b">
        <v>0</v>
      </c>
      <c r="AS167" s="190" t="s">
        <v>1704</v>
      </c>
    </row>
    <row r="168" spans="1:45" x14ac:dyDescent="0.2">
      <c r="A168" t="s">
        <v>1704</v>
      </c>
      <c r="B168" t="s">
        <v>927</v>
      </c>
      <c r="C168" t="s">
        <v>123</v>
      </c>
      <c r="D168" t="s">
        <v>927</v>
      </c>
      <c r="E168" t="s">
        <v>1705</v>
      </c>
      <c r="F168" t="s">
        <v>407</v>
      </c>
      <c r="G168">
        <v>35</v>
      </c>
      <c r="H168">
        <v>4</v>
      </c>
      <c r="I168">
        <v>226178.2</v>
      </c>
      <c r="J168">
        <v>99899.11</v>
      </c>
      <c r="K168">
        <v>200692.23</v>
      </c>
      <c r="L168">
        <v>86995.72</v>
      </c>
      <c r="M168">
        <v>23.69</v>
      </c>
      <c r="N168">
        <v>16.170000000000002</v>
      </c>
      <c r="O168">
        <v>33</v>
      </c>
      <c r="P168">
        <v>185812.3</v>
      </c>
      <c r="Q168">
        <v>64006.66</v>
      </c>
      <c r="R168">
        <v>21.24</v>
      </c>
      <c r="S168">
        <v>12.47</v>
      </c>
      <c r="T168">
        <v>16.850000000000001</v>
      </c>
      <c r="U168">
        <v>1</v>
      </c>
      <c r="V168">
        <v>7.7706999999999997</v>
      </c>
      <c r="W168">
        <v>7.6344000000000003</v>
      </c>
      <c r="X168">
        <v>7.7706999999999997</v>
      </c>
      <c r="Y168">
        <v>7.6344000000000003</v>
      </c>
      <c r="Z168" t="s">
        <v>122</v>
      </c>
      <c r="AA168" t="s">
        <v>304</v>
      </c>
      <c r="AB168">
        <v>9.4641999999999999</v>
      </c>
      <c r="AC168" t="s">
        <v>2270</v>
      </c>
      <c r="AD168">
        <v>1.5124329999999999</v>
      </c>
      <c r="AE168">
        <v>7.4257</v>
      </c>
      <c r="AF168">
        <v>7.6344000000000003</v>
      </c>
      <c r="AG168">
        <v>7.4257</v>
      </c>
      <c r="AH168" t="s">
        <v>2334</v>
      </c>
      <c r="AI168" t="s">
        <v>407</v>
      </c>
      <c r="AJ168">
        <v>11.635300000000001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2</v>
      </c>
      <c r="AQ168">
        <v>0</v>
      </c>
      <c r="AR168" t="b">
        <v>0</v>
      </c>
      <c r="AS168" s="190" t="s">
        <v>1704</v>
      </c>
    </row>
    <row r="169" spans="1:45" x14ac:dyDescent="0.2">
      <c r="A169" t="s">
        <v>1704</v>
      </c>
      <c r="B169" t="s">
        <v>929</v>
      </c>
      <c r="C169" t="s">
        <v>125</v>
      </c>
      <c r="D169" t="s">
        <v>929</v>
      </c>
      <c r="E169" t="s">
        <v>1706</v>
      </c>
      <c r="F169" t="s">
        <v>407</v>
      </c>
      <c r="G169">
        <v>20</v>
      </c>
      <c r="H169">
        <v>0</v>
      </c>
      <c r="I169">
        <v>130109.82</v>
      </c>
      <c r="J169">
        <v>38178.870000000003</v>
      </c>
      <c r="K169">
        <v>119013.3</v>
      </c>
      <c r="L169">
        <v>33280.85</v>
      </c>
      <c r="M169">
        <v>12.2</v>
      </c>
      <c r="N169">
        <v>10.19</v>
      </c>
      <c r="O169">
        <v>19</v>
      </c>
      <c r="P169">
        <v>114153.29</v>
      </c>
      <c r="Q169">
        <v>26334.69</v>
      </c>
      <c r="R169">
        <v>10.050000000000001</v>
      </c>
      <c r="S169">
        <v>4.1399999999999997</v>
      </c>
      <c r="T169">
        <v>9.32</v>
      </c>
      <c r="U169">
        <v>1</v>
      </c>
      <c r="V169">
        <v>4.7739000000000003</v>
      </c>
      <c r="W169">
        <v>4.6901999999999999</v>
      </c>
      <c r="X169">
        <v>4.7739000000000003</v>
      </c>
      <c r="Y169">
        <v>4.8110999999999997</v>
      </c>
      <c r="Z169" t="s">
        <v>129</v>
      </c>
      <c r="AA169" t="s">
        <v>130</v>
      </c>
      <c r="AB169">
        <v>6.2576000000000001</v>
      </c>
      <c r="AC169" t="s">
        <v>2271</v>
      </c>
      <c r="AD169">
        <v>1.1415850000000001</v>
      </c>
      <c r="AE169">
        <v>5.2370999999999999</v>
      </c>
      <c r="AF169">
        <v>5.0826000000000002</v>
      </c>
      <c r="AG169">
        <v>5.2370999999999999</v>
      </c>
      <c r="AH169" t="s">
        <v>2307</v>
      </c>
      <c r="AI169" t="s">
        <v>2307</v>
      </c>
      <c r="AJ169">
        <v>8.2059999999999995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1</v>
      </c>
      <c r="AQ169">
        <v>0</v>
      </c>
      <c r="AR169" t="b">
        <v>0</v>
      </c>
      <c r="AS169" s="190" t="s">
        <v>1704</v>
      </c>
    </row>
    <row r="170" spans="1:45" x14ac:dyDescent="0.2">
      <c r="A170" t="s">
        <v>1704</v>
      </c>
      <c r="B170" t="s">
        <v>931</v>
      </c>
      <c r="C170" t="s">
        <v>127</v>
      </c>
      <c r="D170" t="s">
        <v>929</v>
      </c>
      <c r="E170" t="s">
        <v>1707</v>
      </c>
      <c r="F170" t="s">
        <v>79</v>
      </c>
      <c r="G170">
        <v>4</v>
      </c>
      <c r="H170">
        <v>0</v>
      </c>
      <c r="I170">
        <v>130186.88</v>
      </c>
      <c r="J170">
        <v>29337.34</v>
      </c>
      <c r="K170">
        <v>122100.8</v>
      </c>
      <c r="L170">
        <v>22519.58</v>
      </c>
      <c r="M170">
        <v>8.5</v>
      </c>
      <c r="N170">
        <v>4.2699999999999996</v>
      </c>
      <c r="O170">
        <v>4</v>
      </c>
      <c r="P170">
        <v>122100.8</v>
      </c>
      <c r="Q170">
        <v>22519.58</v>
      </c>
      <c r="R170">
        <v>7.2</v>
      </c>
      <c r="S170">
        <v>4.2699999999999996</v>
      </c>
      <c r="T170">
        <v>6.5</v>
      </c>
      <c r="U170">
        <v>0</v>
      </c>
      <c r="V170">
        <v>5.1063000000000001</v>
      </c>
      <c r="W170">
        <v>5.3853999999999997</v>
      </c>
      <c r="X170">
        <v>5.4814999999999996</v>
      </c>
      <c r="Y170">
        <v>4.8110999999999997</v>
      </c>
      <c r="Z170" t="s">
        <v>131</v>
      </c>
      <c r="AA170" t="s">
        <v>130</v>
      </c>
      <c r="AB170">
        <v>5.4814999999999996</v>
      </c>
      <c r="AC170" t="s">
        <v>2272</v>
      </c>
      <c r="AD170">
        <v>1</v>
      </c>
      <c r="AE170">
        <v>3.6282999999999999</v>
      </c>
      <c r="AF170">
        <v>3.5213000000000001</v>
      </c>
      <c r="AG170">
        <v>3.6282999999999999</v>
      </c>
      <c r="AH170" t="s">
        <v>2308</v>
      </c>
      <c r="AI170" t="s">
        <v>2308</v>
      </c>
      <c r="AJ170">
        <v>5.6852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 t="b">
        <v>0</v>
      </c>
      <c r="AS170" s="190" t="s">
        <v>1704</v>
      </c>
    </row>
    <row r="171" spans="1:45" x14ac:dyDescent="0.2">
      <c r="A171" t="s">
        <v>1704</v>
      </c>
      <c r="B171" t="s">
        <v>933</v>
      </c>
      <c r="C171" t="s">
        <v>123</v>
      </c>
      <c r="D171" t="s">
        <v>933</v>
      </c>
      <c r="E171" t="s">
        <v>1708</v>
      </c>
      <c r="F171" t="s">
        <v>407</v>
      </c>
      <c r="G171">
        <v>36</v>
      </c>
      <c r="H171">
        <v>2</v>
      </c>
      <c r="I171">
        <v>207677.55</v>
      </c>
      <c r="J171">
        <v>147498.28</v>
      </c>
      <c r="K171">
        <v>182870.17</v>
      </c>
      <c r="L171">
        <v>128453.38</v>
      </c>
      <c r="M171">
        <v>26.67</v>
      </c>
      <c r="N171">
        <v>21.76</v>
      </c>
      <c r="O171">
        <v>35</v>
      </c>
      <c r="P171">
        <v>166235.41</v>
      </c>
      <c r="Q171">
        <v>83725.47</v>
      </c>
      <c r="R171">
        <v>24.97</v>
      </c>
      <c r="S171">
        <v>19.579999999999998</v>
      </c>
      <c r="T171">
        <v>17.82</v>
      </c>
      <c r="U171">
        <v>1</v>
      </c>
      <c r="V171">
        <v>6.952</v>
      </c>
      <c r="W171">
        <v>6.8300999999999998</v>
      </c>
      <c r="X171">
        <v>6.952</v>
      </c>
      <c r="Y171">
        <v>6.8300999999999998</v>
      </c>
      <c r="Z171" t="s">
        <v>122</v>
      </c>
      <c r="AA171" t="s">
        <v>407</v>
      </c>
      <c r="AB171">
        <v>7.5590000000000002</v>
      </c>
      <c r="AC171" t="s">
        <v>2270</v>
      </c>
      <c r="AD171">
        <v>1.4800089999999999</v>
      </c>
      <c r="AE171">
        <v>6.2358000000000002</v>
      </c>
      <c r="AF171">
        <v>6.8300999999999998</v>
      </c>
      <c r="AG171">
        <v>6.2358000000000002</v>
      </c>
      <c r="AH171" t="s">
        <v>407</v>
      </c>
      <c r="AI171" t="s">
        <v>407</v>
      </c>
      <c r="AJ171">
        <v>9.7708999999999993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1</v>
      </c>
      <c r="AQ171">
        <v>0</v>
      </c>
      <c r="AR171" t="b">
        <v>0</v>
      </c>
      <c r="AS171" s="190" t="s">
        <v>1704</v>
      </c>
    </row>
    <row r="172" spans="1:45" x14ac:dyDescent="0.2">
      <c r="A172" t="s">
        <v>1704</v>
      </c>
      <c r="B172" t="s">
        <v>935</v>
      </c>
      <c r="C172" t="s">
        <v>125</v>
      </c>
      <c r="D172" t="s">
        <v>935</v>
      </c>
      <c r="E172" t="s">
        <v>1709</v>
      </c>
      <c r="F172" t="s">
        <v>407</v>
      </c>
      <c r="G172">
        <v>66</v>
      </c>
      <c r="H172">
        <v>0</v>
      </c>
      <c r="I172">
        <v>114824.75</v>
      </c>
      <c r="J172">
        <v>51698.35</v>
      </c>
      <c r="K172">
        <v>104590.93</v>
      </c>
      <c r="L172">
        <v>44711.360000000001</v>
      </c>
      <c r="M172">
        <v>8.35</v>
      </c>
      <c r="N172">
        <v>5.31</v>
      </c>
      <c r="O172">
        <v>65</v>
      </c>
      <c r="P172">
        <v>101104.77</v>
      </c>
      <c r="Q172">
        <v>35039.21</v>
      </c>
      <c r="R172">
        <v>8.23</v>
      </c>
      <c r="S172">
        <v>5.26</v>
      </c>
      <c r="T172">
        <v>7.08</v>
      </c>
      <c r="U172">
        <v>1</v>
      </c>
      <c r="V172">
        <v>4.2282000000000002</v>
      </c>
      <c r="W172">
        <v>4.1540999999999997</v>
      </c>
      <c r="X172">
        <v>4.2282000000000002</v>
      </c>
      <c r="Y172">
        <v>4.1540999999999997</v>
      </c>
      <c r="Z172" t="s">
        <v>124</v>
      </c>
      <c r="AA172" t="s">
        <v>407</v>
      </c>
      <c r="AB172">
        <v>5.1074000000000002</v>
      </c>
      <c r="AC172" t="s">
        <v>2271</v>
      </c>
      <c r="AD172">
        <v>1.1248290000000001</v>
      </c>
      <c r="AE172">
        <v>4.2156000000000002</v>
      </c>
      <c r="AF172">
        <v>4.1540999999999997</v>
      </c>
      <c r="AG172">
        <v>4.2156000000000002</v>
      </c>
      <c r="AH172" t="s">
        <v>407</v>
      </c>
      <c r="AI172" t="s">
        <v>407</v>
      </c>
      <c r="AJ172">
        <v>6.6054000000000004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1</v>
      </c>
      <c r="AQ172">
        <v>0</v>
      </c>
      <c r="AR172" t="b">
        <v>0</v>
      </c>
      <c r="AS172" s="190" t="s">
        <v>1704</v>
      </c>
    </row>
    <row r="173" spans="1:45" x14ac:dyDescent="0.2">
      <c r="A173" t="s">
        <v>1704</v>
      </c>
      <c r="B173" t="s">
        <v>937</v>
      </c>
      <c r="C173" t="s">
        <v>127</v>
      </c>
      <c r="D173" t="s">
        <v>937</v>
      </c>
      <c r="E173" t="s">
        <v>1710</v>
      </c>
      <c r="F173" t="s">
        <v>407</v>
      </c>
      <c r="G173">
        <v>10</v>
      </c>
      <c r="H173">
        <v>0</v>
      </c>
      <c r="I173">
        <v>78469.02</v>
      </c>
      <c r="J173">
        <v>38327.17</v>
      </c>
      <c r="K173">
        <v>69063.06</v>
      </c>
      <c r="L173">
        <v>32798.269999999997</v>
      </c>
      <c r="M173">
        <v>4.2</v>
      </c>
      <c r="N173">
        <v>2.23</v>
      </c>
      <c r="O173">
        <v>10</v>
      </c>
      <c r="P173">
        <v>69063.06</v>
      </c>
      <c r="Q173">
        <v>32798.269999999997</v>
      </c>
      <c r="R173">
        <v>4.2</v>
      </c>
      <c r="S173">
        <v>2.23</v>
      </c>
      <c r="T173">
        <v>3.43</v>
      </c>
      <c r="U173">
        <v>1</v>
      </c>
      <c r="V173">
        <v>2.8881999999999999</v>
      </c>
      <c r="W173">
        <v>2.8376000000000001</v>
      </c>
      <c r="X173">
        <v>2.8881999999999999</v>
      </c>
      <c r="Y173">
        <v>2.8376000000000001</v>
      </c>
      <c r="Z173" t="s">
        <v>126</v>
      </c>
      <c r="AA173" t="s">
        <v>407</v>
      </c>
      <c r="AB173">
        <v>4.5406000000000004</v>
      </c>
      <c r="AC173" t="s">
        <v>2272</v>
      </c>
      <c r="AD173">
        <v>1</v>
      </c>
      <c r="AE173">
        <v>2.9239000000000002</v>
      </c>
      <c r="AF173">
        <v>2.8376000000000001</v>
      </c>
      <c r="AG173">
        <v>2.9239000000000002</v>
      </c>
      <c r="AH173" t="s">
        <v>407</v>
      </c>
      <c r="AI173" t="s">
        <v>407</v>
      </c>
      <c r="AJ173">
        <v>4.5815000000000001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 t="b">
        <v>0</v>
      </c>
      <c r="AS173" s="190" t="s">
        <v>1704</v>
      </c>
    </row>
    <row r="174" spans="1:45" x14ac:dyDescent="0.2">
      <c r="A174" t="s">
        <v>1704</v>
      </c>
      <c r="B174" t="s">
        <v>938</v>
      </c>
      <c r="C174" t="s">
        <v>118</v>
      </c>
      <c r="D174" t="s">
        <v>938</v>
      </c>
      <c r="E174" t="s">
        <v>1711</v>
      </c>
      <c r="F174" t="s">
        <v>79</v>
      </c>
      <c r="G174">
        <v>10</v>
      </c>
      <c r="H174">
        <v>0</v>
      </c>
      <c r="I174">
        <v>135392.91</v>
      </c>
      <c r="J174">
        <v>52158.04</v>
      </c>
      <c r="K174">
        <v>122828.08</v>
      </c>
      <c r="L174">
        <v>45089.1</v>
      </c>
      <c r="M174">
        <v>13</v>
      </c>
      <c r="N174">
        <v>6.93</v>
      </c>
      <c r="O174">
        <v>9</v>
      </c>
      <c r="P174">
        <v>112703</v>
      </c>
      <c r="Q174">
        <v>35124.74</v>
      </c>
      <c r="R174">
        <v>12.1</v>
      </c>
      <c r="S174">
        <v>5.0599999999999996</v>
      </c>
      <c r="T174">
        <v>10.199999999999999</v>
      </c>
      <c r="U174">
        <v>0</v>
      </c>
      <c r="V174">
        <v>4.7133000000000003</v>
      </c>
      <c r="W174">
        <v>8.3694000000000006</v>
      </c>
      <c r="X174">
        <v>8.5188000000000006</v>
      </c>
      <c r="Y174">
        <v>8.3694000000000006</v>
      </c>
      <c r="Z174" t="s">
        <v>117</v>
      </c>
      <c r="AA174" t="s">
        <v>79</v>
      </c>
      <c r="AB174">
        <v>8.5188000000000006</v>
      </c>
      <c r="AC174" t="s">
        <v>2268</v>
      </c>
      <c r="AD174">
        <v>1.330522</v>
      </c>
      <c r="AE174">
        <v>8.6237999999999992</v>
      </c>
      <c r="AF174">
        <v>8.3694000000000006</v>
      </c>
      <c r="AG174">
        <v>8.6237999999999992</v>
      </c>
      <c r="AH174" t="s">
        <v>79</v>
      </c>
      <c r="AI174" t="s">
        <v>79</v>
      </c>
      <c r="AJ174">
        <v>13.512600000000001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1</v>
      </c>
      <c r="AQ174">
        <v>0</v>
      </c>
      <c r="AR174" t="b">
        <v>0</v>
      </c>
      <c r="AS174" s="190" t="s">
        <v>1704</v>
      </c>
    </row>
    <row r="175" spans="1:45" x14ac:dyDescent="0.2">
      <c r="A175" t="s">
        <v>1704</v>
      </c>
      <c r="B175" t="s">
        <v>939</v>
      </c>
      <c r="C175" t="s">
        <v>120</v>
      </c>
      <c r="D175" t="s">
        <v>939</v>
      </c>
      <c r="E175" t="s">
        <v>1712</v>
      </c>
      <c r="F175" t="s">
        <v>79</v>
      </c>
      <c r="G175">
        <v>7</v>
      </c>
      <c r="H175">
        <v>0</v>
      </c>
      <c r="I175">
        <v>82625.570000000007</v>
      </c>
      <c r="J175">
        <v>19356.45</v>
      </c>
      <c r="K175">
        <v>77675.13</v>
      </c>
      <c r="L175">
        <v>27128.05</v>
      </c>
      <c r="M175">
        <v>6.86</v>
      </c>
      <c r="N175">
        <v>1.36</v>
      </c>
      <c r="O175">
        <v>6</v>
      </c>
      <c r="P175">
        <v>67516.350000000006</v>
      </c>
      <c r="Q175">
        <v>11669.64</v>
      </c>
      <c r="R175">
        <v>6.6</v>
      </c>
      <c r="S175">
        <v>1.1200000000000001</v>
      </c>
      <c r="T175">
        <v>5.4</v>
      </c>
      <c r="U175">
        <v>0</v>
      </c>
      <c r="V175">
        <v>2.8235999999999999</v>
      </c>
      <c r="W175">
        <v>6.2903000000000002</v>
      </c>
      <c r="X175">
        <v>6.4025999999999996</v>
      </c>
      <c r="Y175">
        <v>6.2903000000000002</v>
      </c>
      <c r="Z175" t="s">
        <v>119</v>
      </c>
      <c r="AA175" t="s">
        <v>79</v>
      </c>
      <c r="AB175">
        <v>6.4025999999999996</v>
      </c>
      <c r="AC175" t="s">
        <v>2269</v>
      </c>
      <c r="AD175">
        <v>1</v>
      </c>
      <c r="AE175">
        <v>6.4814999999999996</v>
      </c>
      <c r="AF175">
        <v>6.2903000000000002</v>
      </c>
      <c r="AG175">
        <v>6.4814999999999996</v>
      </c>
      <c r="AH175" t="s">
        <v>79</v>
      </c>
      <c r="AI175" t="s">
        <v>79</v>
      </c>
      <c r="AJ175">
        <v>10.155900000000001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1</v>
      </c>
      <c r="AQ175">
        <v>0</v>
      </c>
      <c r="AR175" t="b">
        <v>0</v>
      </c>
      <c r="AS175" s="190" t="s">
        <v>1704</v>
      </c>
    </row>
    <row r="176" spans="1:45" x14ac:dyDescent="0.2">
      <c r="A176" t="s">
        <v>1704</v>
      </c>
      <c r="B176" t="s">
        <v>941</v>
      </c>
      <c r="C176" t="s">
        <v>118</v>
      </c>
      <c r="D176" t="s">
        <v>941</v>
      </c>
      <c r="E176" t="s">
        <v>1713</v>
      </c>
      <c r="F176" t="s">
        <v>407</v>
      </c>
      <c r="G176">
        <v>10</v>
      </c>
      <c r="H176">
        <v>0</v>
      </c>
      <c r="I176">
        <v>115386.85</v>
      </c>
      <c r="J176">
        <v>42179.040000000001</v>
      </c>
      <c r="K176">
        <v>106238.78</v>
      </c>
      <c r="L176">
        <v>38722.03</v>
      </c>
      <c r="M176">
        <v>10.199999999999999</v>
      </c>
      <c r="N176">
        <v>2.48</v>
      </c>
      <c r="O176">
        <v>10</v>
      </c>
      <c r="P176">
        <v>106238.78</v>
      </c>
      <c r="Q176">
        <v>38722.03</v>
      </c>
      <c r="R176">
        <v>10.199999999999999</v>
      </c>
      <c r="S176">
        <v>2.48</v>
      </c>
      <c r="T176">
        <v>9.9</v>
      </c>
      <c r="U176">
        <v>1</v>
      </c>
      <c r="V176">
        <v>4.4428999999999998</v>
      </c>
      <c r="W176">
        <v>4.3650000000000002</v>
      </c>
      <c r="X176">
        <v>4.4428999999999998</v>
      </c>
      <c r="Y176">
        <v>4.3650000000000002</v>
      </c>
      <c r="Z176" t="s">
        <v>117</v>
      </c>
      <c r="AA176" t="s">
        <v>407</v>
      </c>
      <c r="AB176">
        <v>7.6139999999999999</v>
      </c>
      <c r="AC176" t="s">
        <v>2268</v>
      </c>
      <c r="AD176">
        <v>1.3001830000000001</v>
      </c>
      <c r="AE176">
        <v>4.4977</v>
      </c>
      <c r="AF176">
        <v>4.3650000000000002</v>
      </c>
      <c r="AG176">
        <v>4.4977</v>
      </c>
      <c r="AH176" t="s">
        <v>407</v>
      </c>
      <c r="AI176" t="s">
        <v>407</v>
      </c>
      <c r="AJ176">
        <v>7.0473999999999997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 t="b">
        <v>0</v>
      </c>
      <c r="AS176" s="190" t="s">
        <v>1704</v>
      </c>
    </row>
    <row r="177" spans="1:45" x14ac:dyDescent="0.2">
      <c r="A177" t="s">
        <v>1704</v>
      </c>
      <c r="B177" t="s">
        <v>943</v>
      </c>
      <c r="C177" t="s">
        <v>120</v>
      </c>
      <c r="D177" t="s">
        <v>943</v>
      </c>
      <c r="E177" t="s">
        <v>1714</v>
      </c>
      <c r="F177" t="s">
        <v>407</v>
      </c>
      <c r="G177">
        <v>14</v>
      </c>
      <c r="H177">
        <v>0</v>
      </c>
      <c r="I177">
        <v>91881.69</v>
      </c>
      <c r="J177">
        <v>39895.300000000003</v>
      </c>
      <c r="K177">
        <v>84437.36</v>
      </c>
      <c r="L177">
        <v>37830.6</v>
      </c>
      <c r="M177">
        <v>4.6399999999999997</v>
      </c>
      <c r="N177">
        <v>3.85</v>
      </c>
      <c r="O177">
        <v>14</v>
      </c>
      <c r="P177">
        <v>84437.36</v>
      </c>
      <c r="Q177">
        <v>37830.6</v>
      </c>
      <c r="R177">
        <v>4.6399999999999997</v>
      </c>
      <c r="S177">
        <v>3.85</v>
      </c>
      <c r="T177">
        <v>3.61</v>
      </c>
      <c r="U177">
        <v>1</v>
      </c>
      <c r="V177">
        <v>3.5312000000000001</v>
      </c>
      <c r="W177">
        <v>3.4693000000000001</v>
      </c>
      <c r="X177">
        <v>3.5312000000000001</v>
      </c>
      <c r="Y177">
        <v>3.4693000000000001</v>
      </c>
      <c r="Z177" t="s">
        <v>119</v>
      </c>
      <c r="AA177" t="s">
        <v>407</v>
      </c>
      <c r="AB177">
        <v>5.8560999999999996</v>
      </c>
      <c r="AC177" t="s">
        <v>2269</v>
      </c>
      <c r="AD177">
        <v>1</v>
      </c>
      <c r="AE177">
        <v>3.5748000000000002</v>
      </c>
      <c r="AF177">
        <v>3.4693000000000001</v>
      </c>
      <c r="AG177">
        <v>3.5748000000000002</v>
      </c>
      <c r="AH177" t="s">
        <v>407</v>
      </c>
      <c r="AI177" t="s">
        <v>407</v>
      </c>
      <c r="AJ177">
        <v>5.6013999999999999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 t="b">
        <v>0</v>
      </c>
      <c r="AS177" s="190" t="s">
        <v>1704</v>
      </c>
    </row>
    <row r="178" spans="1:45" x14ac:dyDescent="0.2">
      <c r="A178" t="s">
        <v>1704</v>
      </c>
      <c r="B178" t="s">
        <v>945</v>
      </c>
      <c r="C178" t="s">
        <v>118</v>
      </c>
      <c r="D178" t="s">
        <v>945</v>
      </c>
      <c r="E178" t="s">
        <v>1715</v>
      </c>
      <c r="F178" t="s">
        <v>407</v>
      </c>
      <c r="G178">
        <v>23</v>
      </c>
      <c r="H178">
        <v>0</v>
      </c>
      <c r="I178">
        <v>102708.33</v>
      </c>
      <c r="J178">
        <v>77032.820000000007</v>
      </c>
      <c r="K178">
        <v>96425.82</v>
      </c>
      <c r="L178">
        <v>70418.09</v>
      </c>
      <c r="M178">
        <v>9.57</v>
      </c>
      <c r="N178">
        <v>8.2100000000000009</v>
      </c>
      <c r="O178">
        <v>21</v>
      </c>
      <c r="P178">
        <v>77893.600000000006</v>
      </c>
      <c r="Q178">
        <v>36776.19</v>
      </c>
      <c r="R178">
        <v>7.48</v>
      </c>
      <c r="S178">
        <v>4.8099999999999996</v>
      </c>
      <c r="T178">
        <v>6.12</v>
      </c>
      <c r="U178">
        <v>1</v>
      </c>
      <c r="V178">
        <v>3.2574999999999998</v>
      </c>
      <c r="W178">
        <v>3.2004000000000001</v>
      </c>
      <c r="X178">
        <v>3.2574999999999998</v>
      </c>
      <c r="Y178">
        <v>3.2004000000000001</v>
      </c>
      <c r="Z178" t="s">
        <v>117</v>
      </c>
      <c r="AA178" t="s">
        <v>407</v>
      </c>
      <c r="AB178">
        <v>6.9737</v>
      </c>
      <c r="AC178" t="s">
        <v>2268</v>
      </c>
      <c r="AD178">
        <v>1.2722020000000001</v>
      </c>
      <c r="AE178">
        <v>4.0275999999999996</v>
      </c>
      <c r="AF178">
        <v>3.2004000000000001</v>
      </c>
      <c r="AG178">
        <v>2.7982999999999998</v>
      </c>
      <c r="AH178" t="s">
        <v>407</v>
      </c>
      <c r="AI178" t="s">
        <v>2306</v>
      </c>
      <c r="AJ178">
        <v>6.3108000000000004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2</v>
      </c>
      <c r="AQ178">
        <v>0</v>
      </c>
      <c r="AR178" t="b">
        <v>0</v>
      </c>
      <c r="AS178" s="190" t="s">
        <v>1704</v>
      </c>
    </row>
    <row r="179" spans="1:45" x14ac:dyDescent="0.2">
      <c r="A179" t="s">
        <v>1704</v>
      </c>
      <c r="B179" t="s">
        <v>947</v>
      </c>
      <c r="C179" t="s">
        <v>120</v>
      </c>
      <c r="D179" t="s">
        <v>947</v>
      </c>
      <c r="E179" t="s">
        <v>1716</v>
      </c>
      <c r="F179" t="s">
        <v>407</v>
      </c>
      <c r="G179">
        <v>61</v>
      </c>
      <c r="H179">
        <v>0</v>
      </c>
      <c r="I179">
        <v>75191.490000000005</v>
      </c>
      <c r="J179">
        <v>27114.57</v>
      </c>
      <c r="K179">
        <v>68406.710000000006</v>
      </c>
      <c r="L179">
        <v>26552.81</v>
      </c>
      <c r="M179">
        <v>4.4800000000000004</v>
      </c>
      <c r="N179">
        <v>3.61</v>
      </c>
      <c r="O179">
        <v>60</v>
      </c>
      <c r="P179">
        <v>66569.5</v>
      </c>
      <c r="Q179">
        <v>22603.26</v>
      </c>
      <c r="R179">
        <v>4.4800000000000004</v>
      </c>
      <c r="S179">
        <v>3.64</v>
      </c>
      <c r="T179">
        <v>3.44</v>
      </c>
      <c r="U179">
        <v>1</v>
      </c>
      <c r="V179">
        <v>2.7839999999999998</v>
      </c>
      <c r="W179">
        <v>2.7351999999999999</v>
      </c>
      <c r="X179">
        <v>2.7839999999999998</v>
      </c>
      <c r="Y179">
        <v>2.7351999999999999</v>
      </c>
      <c r="Z179" t="s">
        <v>119</v>
      </c>
      <c r="AA179" t="s">
        <v>407</v>
      </c>
      <c r="AB179">
        <v>5.4816000000000003</v>
      </c>
      <c r="AC179" t="s">
        <v>2269</v>
      </c>
      <c r="AD179">
        <v>1</v>
      </c>
      <c r="AE179">
        <v>2.3879999999999999</v>
      </c>
      <c r="AF179">
        <v>2.7351999999999999</v>
      </c>
      <c r="AG179">
        <v>2.8182999999999998</v>
      </c>
      <c r="AH179" t="s">
        <v>407</v>
      </c>
      <c r="AI179" t="s">
        <v>2306</v>
      </c>
      <c r="AJ179">
        <v>3.7418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1</v>
      </c>
      <c r="AQ179">
        <v>0</v>
      </c>
      <c r="AR179" t="b">
        <v>0</v>
      </c>
      <c r="AS179" s="190" t="s">
        <v>1704</v>
      </c>
    </row>
    <row r="180" spans="1:45" x14ac:dyDescent="0.2">
      <c r="A180" t="s">
        <v>1704</v>
      </c>
      <c r="B180" t="s">
        <v>949</v>
      </c>
      <c r="C180" t="s">
        <v>123</v>
      </c>
      <c r="D180" t="s">
        <v>949</v>
      </c>
      <c r="E180" t="s">
        <v>1717</v>
      </c>
      <c r="F180" t="s">
        <v>407</v>
      </c>
      <c r="G180">
        <v>29</v>
      </c>
      <c r="H180">
        <v>0</v>
      </c>
      <c r="I180">
        <v>152574.10999999999</v>
      </c>
      <c r="J180">
        <v>94722.27</v>
      </c>
      <c r="K180">
        <v>134512.42000000001</v>
      </c>
      <c r="L180">
        <v>81443.55</v>
      </c>
      <c r="M180">
        <v>12.66</v>
      </c>
      <c r="N180">
        <v>8.4499999999999993</v>
      </c>
      <c r="O180">
        <v>28</v>
      </c>
      <c r="P180">
        <v>122333.35</v>
      </c>
      <c r="Q180">
        <v>50679.17</v>
      </c>
      <c r="R180">
        <v>11.64</v>
      </c>
      <c r="S180">
        <v>6.65</v>
      </c>
      <c r="T180">
        <v>9.58</v>
      </c>
      <c r="U180">
        <v>1</v>
      </c>
      <c r="V180">
        <v>5.1159999999999997</v>
      </c>
      <c r="W180">
        <v>5.0263</v>
      </c>
      <c r="X180">
        <v>5.1159999999999997</v>
      </c>
      <c r="Y180">
        <v>5.0263</v>
      </c>
      <c r="Z180" t="s">
        <v>122</v>
      </c>
      <c r="AA180" t="s">
        <v>304</v>
      </c>
      <c r="AB180">
        <v>6.9512</v>
      </c>
      <c r="AC180" t="s">
        <v>2270</v>
      </c>
      <c r="AD180">
        <v>1.5247539999999999</v>
      </c>
      <c r="AE180">
        <v>4.7842000000000002</v>
      </c>
      <c r="AF180">
        <v>5.0263</v>
      </c>
      <c r="AG180">
        <v>4.7842000000000002</v>
      </c>
      <c r="AH180" t="s">
        <v>2334</v>
      </c>
      <c r="AI180" t="s">
        <v>407</v>
      </c>
      <c r="AJ180">
        <v>7.4964000000000004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1</v>
      </c>
      <c r="AQ180">
        <v>0</v>
      </c>
      <c r="AR180" t="b">
        <v>0</v>
      </c>
      <c r="AS180" s="190" t="s">
        <v>1704</v>
      </c>
    </row>
    <row r="181" spans="1:45" x14ac:dyDescent="0.2">
      <c r="A181" t="s">
        <v>1704</v>
      </c>
      <c r="B181" t="s">
        <v>951</v>
      </c>
      <c r="C181" t="s">
        <v>125</v>
      </c>
      <c r="D181" t="s">
        <v>951</v>
      </c>
      <c r="E181" t="s">
        <v>1718</v>
      </c>
      <c r="F181" t="s">
        <v>407</v>
      </c>
      <c r="G181">
        <v>30</v>
      </c>
      <c r="H181">
        <v>0</v>
      </c>
      <c r="I181">
        <v>114436.25</v>
      </c>
      <c r="J181">
        <v>50916.88</v>
      </c>
      <c r="K181">
        <v>101665.49</v>
      </c>
      <c r="L181">
        <v>44598.68</v>
      </c>
      <c r="M181">
        <v>9.6300000000000008</v>
      </c>
      <c r="N181">
        <v>4.18</v>
      </c>
      <c r="O181">
        <v>29</v>
      </c>
      <c r="P181">
        <v>96302.95</v>
      </c>
      <c r="Q181">
        <v>34567.69</v>
      </c>
      <c r="R181">
        <v>9.3800000000000008</v>
      </c>
      <c r="S181">
        <v>4.01</v>
      </c>
      <c r="T181">
        <v>8.5399999999999991</v>
      </c>
      <c r="U181">
        <v>1</v>
      </c>
      <c r="V181">
        <v>4.0274000000000001</v>
      </c>
      <c r="W181">
        <v>3.9567999999999999</v>
      </c>
      <c r="X181">
        <v>4.0274000000000001</v>
      </c>
      <c r="Y181">
        <v>4.0151000000000003</v>
      </c>
      <c r="Z181" t="s">
        <v>129</v>
      </c>
      <c r="AA181" t="s">
        <v>130</v>
      </c>
      <c r="AB181">
        <v>4.5589000000000004</v>
      </c>
      <c r="AC181" t="s">
        <v>2271</v>
      </c>
      <c r="AD181">
        <v>1.059766</v>
      </c>
      <c r="AE181">
        <v>4.4314999999999998</v>
      </c>
      <c r="AF181">
        <v>4.3007999999999997</v>
      </c>
      <c r="AG181">
        <v>4.4314999999999998</v>
      </c>
      <c r="AH181" t="s">
        <v>2307</v>
      </c>
      <c r="AI181" t="s">
        <v>2307</v>
      </c>
      <c r="AJ181">
        <v>6.9436999999999998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1</v>
      </c>
      <c r="AQ181">
        <v>0</v>
      </c>
      <c r="AR181" t="b">
        <v>0</v>
      </c>
      <c r="AS181" s="190" t="s">
        <v>1704</v>
      </c>
    </row>
    <row r="182" spans="1:45" x14ac:dyDescent="0.2">
      <c r="A182" t="s">
        <v>1704</v>
      </c>
      <c r="B182" t="s">
        <v>953</v>
      </c>
      <c r="C182" t="s">
        <v>127</v>
      </c>
      <c r="D182" t="s">
        <v>951</v>
      </c>
      <c r="E182" t="s">
        <v>1719</v>
      </c>
      <c r="F182" t="s">
        <v>79</v>
      </c>
      <c r="G182">
        <v>8</v>
      </c>
      <c r="H182">
        <v>0</v>
      </c>
      <c r="I182">
        <v>73738.600000000006</v>
      </c>
      <c r="J182">
        <v>12810.07</v>
      </c>
      <c r="K182">
        <v>66499.7</v>
      </c>
      <c r="L182">
        <v>12697.41</v>
      </c>
      <c r="M182">
        <v>5.5</v>
      </c>
      <c r="N182">
        <v>1.94</v>
      </c>
      <c r="O182">
        <v>8</v>
      </c>
      <c r="P182">
        <v>66499.7</v>
      </c>
      <c r="Q182">
        <v>12697.41</v>
      </c>
      <c r="R182">
        <v>4.9000000000000004</v>
      </c>
      <c r="S182">
        <v>1.94</v>
      </c>
      <c r="T182">
        <v>4.3</v>
      </c>
      <c r="U182">
        <v>0</v>
      </c>
      <c r="V182">
        <v>2.7810000000000001</v>
      </c>
      <c r="W182">
        <v>4.2263999999999999</v>
      </c>
      <c r="X182">
        <v>4.3018000000000001</v>
      </c>
      <c r="Y182">
        <v>4.0151000000000003</v>
      </c>
      <c r="Z182" t="s">
        <v>131</v>
      </c>
      <c r="AA182" t="s">
        <v>130</v>
      </c>
      <c r="AB182">
        <v>4.3018000000000001</v>
      </c>
      <c r="AC182" t="s">
        <v>2272</v>
      </c>
      <c r="AD182">
        <v>1</v>
      </c>
      <c r="AE182">
        <v>3.0701999999999998</v>
      </c>
      <c r="AF182">
        <v>2.9796</v>
      </c>
      <c r="AG182">
        <v>3.0701999999999998</v>
      </c>
      <c r="AH182" t="s">
        <v>2308</v>
      </c>
      <c r="AI182" t="s">
        <v>2308</v>
      </c>
      <c r="AJ182">
        <v>4.8106999999999998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 t="b">
        <v>0</v>
      </c>
      <c r="AS182" s="190" t="s">
        <v>1704</v>
      </c>
    </row>
    <row r="183" spans="1:45" x14ac:dyDescent="0.2">
      <c r="A183" t="s">
        <v>1704</v>
      </c>
      <c r="B183" t="s">
        <v>955</v>
      </c>
      <c r="C183" t="s">
        <v>118</v>
      </c>
      <c r="D183" t="s">
        <v>955</v>
      </c>
      <c r="E183" t="s">
        <v>1720</v>
      </c>
      <c r="F183" t="s">
        <v>407</v>
      </c>
      <c r="G183">
        <v>13</v>
      </c>
      <c r="H183">
        <v>0</v>
      </c>
      <c r="I183">
        <v>127954.7</v>
      </c>
      <c r="J183">
        <v>20572.939999999999</v>
      </c>
      <c r="K183">
        <v>116743.42</v>
      </c>
      <c r="L183">
        <v>19179.740000000002</v>
      </c>
      <c r="M183">
        <v>9.5399999999999991</v>
      </c>
      <c r="N183">
        <v>3.15</v>
      </c>
      <c r="O183">
        <v>13</v>
      </c>
      <c r="P183">
        <v>116743.42</v>
      </c>
      <c r="Q183">
        <v>19179.740000000002</v>
      </c>
      <c r="R183">
        <v>9.5399999999999991</v>
      </c>
      <c r="S183">
        <v>3.15</v>
      </c>
      <c r="T183">
        <v>9.0299999999999994</v>
      </c>
      <c r="U183">
        <v>1</v>
      </c>
      <c r="V183">
        <v>4.8822999999999999</v>
      </c>
      <c r="W183">
        <v>4.7967000000000004</v>
      </c>
      <c r="X183">
        <v>4.8822999999999999</v>
      </c>
      <c r="Y183">
        <v>4.7967000000000004</v>
      </c>
      <c r="Z183" t="s">
        <v>117</v>
      </c>
      <c r="AA183" t="s">
        <v>407</v>
      </c>
      <c r="AB183">
        <v>7.8056000000000001</v>
      </c>
      <c r="AC183" t="s">
        <v>2268</v>
      </c>
      <c r="AD183">
        <v>1.3509409999999999</v>
      </c>
      <c r="AE183">
        <v>4.9424999999999999</v>
      </c>
      <c r="AF183">
        <v>4.7967000000000004</v>
      </c>
      <c r="AG183">
        <v>4.9424999999999999</v>
      </c>
      <c r="AH183" t="s">
        <v>407</v>
      </c>
      <c r="AI183" t="s">
        <v>407</v>
      </c>
      <c r="AJ183">
        <v>7.7443999999999997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 t="b">
        <v>0</v>
      </c>
      <c r="AS183" s="190" t="s">
        <v>1704</v>
      </c>
    </row>
    <row r="184" spans="1:45" x14ac:dyDescent="0.2">
      <c r="A184" t="s">
        <v>1704</v>
      </c>
      <c r="B184" t="s">
        <v>957</v>
      </c>
      <c r="C184" t="s">
        <v>120</v>
      </c>
      <c r="D184" t="s">
        <v>957</v>
      </c>
      <c r="E184" t="s">
        <v>1721</v>
      </c>
      <c r="F184" t="s">
        <v>407</v>
      </c>
      <c r="G184">
        <v>9</v>
      </c>
      <c r="H184">
        <v>0</v>
      </c>
      <c r="I184">
        <v>117428.11</v>
      </c>
      <c r="J184">
        <v>23692.76</v>
      </c>
      <c r="K184">
        <v>103641.16</v>
      </c>
      <c r="L184">
        <v>22108.09</v>
      </c>
      <c r="M184">
        <v>8.33</v>
      </c>
      <c r="N184">
        <v>3.06</v>
      </c>
      <c r="O184">
        <v>8</v>
      </c>
      <c r="P184">
        <v>96824.68</v>
      </c>
      <c r="Q184">
        <v>11475.39</v>
      </c>
      <c r="R184">
        <v>9</v>
      </c>
      <c r="S184">
        <v>2.5499999999999998</v>
      </c>
      <c r="T184">
        <v>8.6199999999999992</v>
      </c>
      <c r="U184">
        <v>1</v>
      </c>
      <c r="V184">
        <v>4.0491999999999999</v>
      </c>
      <c r="W184">
        <v>3.9782000000000002</v>
      </c>
      <c r="X184">
        <v>4.0491999999999999</v>
      </c>
      <c r="Y184">
        <v>3.9782000000000002</v>
      </c>
      <c r="Z184" t="s">
        <v>119</v>
      </c>
      <c r="AA184" t="s">
        <v>407</v>
      </c>
      <c r="AB184">
        <v>5.7778999999999998</v>
      </c>
      <c r="AC184" t="s">
        <v>2269</v>
      </c>
      <c r="AD184">
        <v>1</v>
      </c>
      <c r="AE184">
        <v>4.0991</v>
      </c>
      <c r="AF184">
        <v>3.9782000000000002</v>
      </c>
      <c r="AG184">
        <v>4.0991</v>
      </c>
      <c r="AH184" t="s">
        <v>407</v>
      </c>
      <c r="AI184" t="s">
        <v>407</v>
      </c>
      <c r="AJ184">
        <v>6.4229000000000003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1</v>
      </c>
      <c r="AQ184">
        <v>0</v>
      </c>
      <c r="AR184" t="b">
        <v>0</v>
      </c>
      <c r="AS184" s="190" t="s">
        <v>1704</v>
      </c>
    </row>
    <row r="185" spans="1:45" x14ac:dyDescent="0.2">
      <c r="A185" t="s">
        <v>1704</v>
      </c>
      <c r="B185" t="s">
        <v>959</v>
      </c>
      <c r="C185" t="s">
        <v>118</v>
      </c>
      <c r="D185" t="s">
        <v>959</v>
      </c>
      <c r="E185" t="s">
        <v>1722</v>
      </c>
      <c r="F185" t="s">
        <v>407</v>
      </c>
      <c r="G185">
        <v>91</v>
      </c>
      <c r="H185">
        <v>1</v>
      </c>
      <c r="I185">
        <v>136733.53</v>
      </c>
      <c r="J185">
        <v>48687.95</v>
      </c>
      <c r="K185">
        <v>122929.55</v>
      </c>
      <c r="L185">
        <v>43174.75</v>
      </c>
      <c r="M185">
        <v>14.3</v>
      </c>
      <c r="N185">
        <v>6.69</v>
      </c>
      <c r="O185">
        <v>90</v>
      </c>
      <c r="P185">
        <v>121006.62</v>
      </c>
      <c r="Q185">
        <v>39348.22</v>
      </c>
      <c r="R185">
        <v>14.11</v>
      </c>
      <c r="S185">
        <v>6.49</v>
      </c>
      <c r="T185">
        <v>12.46</v>
      </c>
      <c r="U185">
        <v>1</v>
      </c>
      <c r="V185">
        <v>5.0605000000000002</v>
      </c>
      <c r="W185">
        <v>4.9718</v>
      </c>
      <c r="X185">
        <v>5.0605000000000002</v>
      </c>
      <c r="Y185">
        <v>4.9718</v>
      </c>
      <c r="Z185" t="s">
        <v>117</v>
      </c>
      <c r="AA185" t="s">
        <v>407</v>
      </c>
      <c r="AB185">
        <v>7.3581000000000003</v>
      </c>
      <c r="AC185" t="s">
        <v>2268</v>
      </c>
      <c r="AD185">
        <v>1.499328</v>
      </c>
      <c r="AE185">
        <v>5.0993000000000004</v>
      </c>
      <c r="AF185">
        <v>4.9718</v>
      </c>
      <c r="AG185">
        <v>5.0993000000000004</v>
      </c>
      <c r="AH185" t="s">
        <v>407</v>
      </c>
      <c r="AI185" t="s">
        <v>407</v>
      </c>
      <c r="AJ185">
        <v>7.9901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1</v>
      </c>
      <c r="AQ185">
        <v>0</v>
      </c>
      <c r="AR185" t="b">
        <v>0</v>
      </c>
      <c r="AS185" s="190" t="s">
        <v>1704</v>
      </c>
    </row>
    <row r="186" spans="1:45" x14ac:dyDescent="0.2">
      <c r="A186" t="s">
        <v>1704</v>
      </c>
      <c r="B186" t="s">
        <v>961</v>
      </c>
      <c r="C186" t="s">
        <v>120</v>
      </c>
      <c r="D186" t="s">
        <v>961</v>
      </c>
      <c r="E186" t="s">
        <v>1723</v>
      </c>
      <c r="F186" t="s">
        <v>407</v>
      </c>
      <c r="G186">
        <v>249</v>
      </c>
      <c r="H186">
        <v>0</v>
      </c>
      <c r="I186">
        <v>96674.78</v>
      </c>
      <c r="J186">
        <v>26876.43</v>
      </c>
      <c r="K186">
        <v>88013.85</v>
      </c>
      <c r="L186">
        <v>22701.64</v>
      </c>
      <c r="M186">
        <v>9</v>
      </c>
      <c r="N186">
        <v>3.79</v>
      </c>
      <c r="O186">
        <v>244</v>
      </c>
      <c r="P186">
        <v>86355.88</v>
      </c>
      <c r="Q186">
        <v>19677.07</v>
      </c>
      <c r="R186">
        <v>8.8000000000000007</v>
      </c>
      <c r="S186">
        <v>3.48</v>
      </c>
      <c r="T186">
        <v>8.16</v>
      </c>
      <c r="U186">
        <v>1</v>
      </c>
      <c r="V186">
        <v>3.6114000000000002</v>
      </c>
      <c r="W186">
        <v>3.5480999999999998</v>
      </c>
      <c r="X186">
        <v>3.6114000000000002</v>
      </c>
      <c r="Y186">
        <v>3.5480999999999998</v>
      </c>
      <c r="Z186" t="s">
        <v>119</v>
      </c>
      <c r="AA186" t="s">
        <v>407</v>
      </c>
      <c r="AB186">
        <v>4.9076000000000004</v>
      </c>
      <c r="AC186" t="s">
        <v>2269</v>
      </c>
      <c r="AD186">
        <v>1</v>
      </c>
      <c r="AE186">
        <v>3.6560000000000001</v>
      </c>
      <c r="AF186">
        <v>3.5480999999999998</v>
      </c>
      <c r="AG186">
        <v>3.6560000000000001</v>
      </c>
      <c r="AH186" t="s">
        <v>407</v>
      </c>
      <c r="AI186" t="s">
        <v>407</v>
      </c>
      <c r="AJ186">
        <v>5.7286000000000001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5</v>
      </c>
      <c r="AQ186">
        <v>0</v>
      </c>
      <c r="AR186" t="b">
        <v>0</v>
      </c>
      <c r="AS186" s="190" t="s">
        <v>1704</v>
      </c>
    </row>
    <row r="187" spans="1:45" x14ac:dyDescent="0.2">
      <c r="A187" t="s">
        <v>1704</v>
      </c>
      <c r="B187" t="s">
        <v>963</v>
      </c>
      <c r="C187" t="s">
        <v>118</v>
      </c>
      <c r="D187" t="s">
        <v>963</v>
      </c>
      <c r="E187" t="s">
        <v>1724</v>
      </c>
      <c r="F187" t="s">
        <v>407</v>
      </c>
      <c r="G187">
        <v>68</v>
      </c>
      <c r="H187">
        <v>0</v>
      </c>
      <c r="I187">
        <v>107096.24</v>
      </c>
      <c r="J187">
        <v>39103.360000000001</v>
      </c>
      <c r="K187">
        <v>95901.05</v>
      </c>
      <c r="L187">
        <v>33532.639999999999</v>
      </c>
      <c r="M187">
        <v>11.93</v>
      </c>
      <c r="N187">
        <v>5.98</v>
      </c>
      <c r="O187">
        <v>66</v>
      </c>
      <c r="P187">
        <v>91784.82</v>
      </c>
      <c r="Q187">
        <v>23996.76</v>
      </c>
      <c r="R187">
        <v>11.32</v>
      </c>
      <c r="S187">
        <v>4.93</v>
      </c>
      <c r="T187">
        <v>10.24</v>
      </c>
      <c r="U187">
        <v>1</v>
      </c>
      <c r="V187">
        <v>3.8384999999999998</v>
      </c>
      <c r="W187">
        <v>3.7711999999999999</v>
      </c>
      <c r="X187">
        <v>3.8384999999999998</v>
      </c>
      <c r="Y187">
        <v>3.7711999999999999</v>
      </c>
      <c r="Z187" t="s">
        <v>117</v>
      </c>
      <c r="AA187" t="s">
        <v>407</v>
      </c>
      <c r="AB187">
        <v>5.8102999999999998</v>
      </c>
      <c r="AC187" t="s">
        <v>2268</v>
      </c>
      <c r="AD187">
        <v>1.5285029999999999</v>
      </c>
      <c r="AE187">
        <v>3.8858000000000001</v>
      </c>
      <c r="AF187">
        <v>3.7711999999999999</v>
      </c>
      <c r="AG187">
        <v>3.8858000000000001</v>
      </c>
      <c r="AH187" t="s">
        <v>407</v>
      </c>
      <c r="AI187" t="s">
        <v>407</v>
      </c>
      <c r="AJ187">
        <v>6.0887000000000002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2</v>
      </c>
      <c r="AQ187">
        <v>0</v>
      </c>
      <c r="AR187" t="b">
        <v>0</v>
      </c>
      <c r="AS187" s="190" t="s">
        <v>1704</v>
      </c>
    </row>
    <row r="188" spans="1:45" x14ac:dyDescent="0.2">
      <c r="A188" t="s">
        <v>1704</v>
      </c>
      <c r="B188" t="s">
        <v>965</v>
      </c>
      <c r="C188" t="s">
        <v>120</v>
      </c>
      <c r="D188" t="s">
        <v>965</v>
      </c>
      <c r="E188" t="s">
        <v>1725</v>
      </c>
      <c r="F188" t="s">
        <v>407</v>
      </c>
      <c r="G188">
        <v>211</v>
      </c>
      <c r="H188">
        <v>0</v>
      </c>
      <c r="I188">
        <v>82306.97</v>
      </c>
      <c r="J188">
        <v>26186.91</v>
      </c>
      <c r="K188">
        <v>74205.070000000007</v>
      </c>
      <c r="L188">
        <v>23320.3</v>
      </c>
      <c r="M188">
        <v>7.28</v>
      </c>
      <c r="N188">
        <v>3.19</v>
      </c>
      <c r="O188">
        <v>208</v>
      </c>
      <c r="P188">
        <v>72981.31</v>
      </c>
      <c r="Q188">
        <v>21094.560000000001</v>
      </c>
      <c r="R188">
        <v>7.2</v>
      </c>
      <c r="S188">
        <v>3.11</v>
      </c>
      <c r="T188">
        <v>6.61</v>
      </c>
      <c r="U188">
        <v>1</v>
      </c>
      <c r="V188">
        <v>3.0520999999999998</v>
      </c>
      <c r="W188">
        <v>2.9986000000000002</v>
      </c>
      <c r="X188">
        <v>3.0520999999999998</v>
      </c>
      <c r="Y188">
        <v>2.9986000000000002</v>
      </c>
      <c r="Z188" t="s">
        <v>119</v>
      </c>
      <c r="AA188" t="s">
        <v>407</v>
      </c>
      <c r="AB188">
        <v>3.8012999999999999</v>
      </c>
      <c r="AC188" t="s">
        <v>2269</v>
      </c>
      <c r="AD188">
        <v>1</v>
      </c>
      <c r="AE188">
        <v>3.0897999999999999</v>
      </c>
      <c r="AF188">
        <v>2.9986000000000002</v>
      </c>
      <c r="AG188">
        <v>3.0897999999999999</v>
      </c>
      <c r="AH188" t="s">
        <v>407</v>
      </c>
      <c r="AI188" t="s">
        <v>407</v>
      </c>
      <c r="AJ188">
        <v>4.8414000000000001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3</v>
      </c>
      <c r="AQ188">
        <v>0</v>
      </c>
      <c r="AR188" t="b">
        <v>0</v>
      </c>
      <c r="AS188" s="190" t="s">
        <v>1704</v>
      </c>
    </row>
    <row r="189" spans="1:45" x14ac:dyDescent="0.2">
      <c r="A189" t="s">
        <v>1704</v>
      </c>
      <c r="B189" t="s">
        <v>971</v>
      </c>
      <c r="C189" t="s">
        <v>123</v>
      </c>
      <c r="D189" t="s">
        <v>971</v>
      </c>
      <c r="E189" t="s">
        <v>1727</v>
      </c>
      <c r="F189" t="s">
        <v>407</v>
      </c>
      <c r="G189">
        <v>30</v>
      </c>
      <c r="H189">
        <v>0</v>
      </c>
      <c r="I189">
        <v>98404.96</v>
      </c>
      <c r="J189">
        <v>64256.41</v>
      </c>
      <c r="K189">
        <v>92038.34</v>
      </c>
      <c r="L189">
        <v>57197.03</v>
      </c>
      <c r="M189">
        <v>17.899999999999999</v>
      </c>
      <c r="N189">
        <v>11.29</v>
      </c>
      <c r="O189">
        <v>28</v>
      </c>
      <c r="P189">
        <v>82990.14</v>
      </c>
      <c r="Q189">
        <v>47705.79</v>
      </c>
      <c r="R189">
        <v>15.46</v>
      </c>
      <c r="S189">
        <v>6.81</v>
      </c>
      <c r="T189">
        <v>13.92</v>
      </c>
      <c r="U189">
        <v>1</v>
      </c>
      <c r="V189">
        <v>3.4706999999999999</v>
      </c>
      <c r="W189">
        <v>3.4098000000000002</v>
      </c>
      <c r="X189">
        <v>3.4706999999999999</v>
      </c>
      <c r="Y189">
        <v>3.4098000000000002</v>
      </c>
      <c r="Z189" t="s">
        <v>122</v>
      </c>
      <c r="AA189" t="s">
        <v>407</v>
      </c>
      <c r="AB189">
        <v>4.8380000000000001</v>
      </c>
      <c r="AC189" t="s">
        <v>2270</v>
      </c>
      <c r="AD189">
        <v>1.8028690000000001</v>
      </c>
      <c r="AE189">
        <v>3.4335</v>
      </c>
      <c r="AF189">
        <v>3.4098000000000002</v>
      </c>
      <c r="AG189">
        <v>3.4335</v>
      </c>
      <c r="AH189" t="s">
        <v>407</v>
      </c>
      <c r="AI189" t="s">
        <v>407</v>
      </c>
      <c r="AJ189">
        <v>5.38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2</v>
      </c>
      <c r="AQ189">
        <v>0</v>
      </c>
      <c r="AR189" t="b">
        <v>0</v>
      </c>
      <c r="AS189" s="190" t="s">
        <v>1704</v>
      </c>
    </row>
    <row r="190" spans="1:45" x14ac:dyDescent="0.2">
      <c r="A190" t="s">
        <v>1704</v>
      </c>
      <c r="B190" t="s">
        <v>973</v>
      </c>
      <c r="C190" t="s">
        <v>125</v>
      </c>
      <c r="D190" t="s">
        <v>973</v>
      </c>
      <c r="E190" t="s">
        <v>1728</v>
      </c>
      <c r="F190" t="s">
        <v>407</v>
      </c>
      <c r="G190">
        <v>43</v>
      </c>
      <c r="H190">
        <v>0</v>
      </c>
      <c r="I190">
        <v>51564.6</v>
      </c>
      <c r="J190">
        <v>31836.080000000002</v>
      </c>
      <c r="K190">
        <v>47031.91</v>
      </c>
      <c r="L190">
        <v>28901.62</v>
      </c>
      <c r="M190">
        <v>9.86</v>
      </c>
      <c r="N190">
        <v>5.39</v>
      </c>
      <c r="O190">
        <v>40</v>
      </c>
      <c r="P190">
        <v>42166.879999999997</v>
      </c>
      <c r="Q190">
        <v>23616.5</v>
      </c>
      <c r="R190">
        <v>9.1300000000000008</v>
      </c>
      <c r="S190">
        <v>4.37</v>
      </c>
      <c r="T190">
        <v>8.02</v>
      </c>
      <c r="U190">
        <v>1</v>
      </c>
      <c r="V190">
        <v>1.7634000000000001</v>
      </c>
      <c r="W190">
        <v>1.7324999999999999</v>
      </c>
      <c r="X190">
        <v>1.7634000000000001</v>
      </c>
      <c r="Y190">
        <v>1.7324999999999999</v>
      </c>
      <c r="Z190" t="s">
        <v>124</v>
      </c>
      <c r="AA190" t="s">
        <v>407</v>
      </c>
      <c r="AB190">
        <v>2.6835</v>
      </c>
      <c r="AC190" t="s">
        <v>2271</v>
      </c>
      <c r="AD190">
        <v>1.853758</v>
      </c>
      <c r="AE190">
        <v>1.7851999999999999</v>
      </c>
      <c r="AF190">
        <v>1.7324999999999999</v>
      </c>
      <c r="AG190">
        <v>1.7851999999999999</v>
      </c>
      <c r="AH190" t="s">
        <v>407</v>
      </c>
      <c r="AI190" t="s">
        <v>407</v>
      </c>
      <c r="AJ190">
        <v>2.7972000000000001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3</v>
      </c>
      <c r="AQ190">
        <v>0</v>
      </c>
      <c r="AR190" t="b">
        <v>0</v>
      </c>
      <c r="AS190" s="190" t="s">
        <v>1704</v>
      </c>
    </row>
    <row r="191" spans="1:45" x14ac:dyDescent="0.2">
      <c r="A191" t="s">
        <v>1704</v>
      </c>
      <c r="B191" t="s">
        <v>975</v>
      </c>
      <c r="C191" t="s">
        <v>127</v>
      </c>
      <c r="D191" t="s">
        <v>975</v>
      </c>
      <c r="E191" t="s">
        <v>1729</v>
      </c>
      <c r="F191" t="s">
        <v>79</v>
      </c>
      <c r="G191">
        <v>6</v>
      </c>
      <c r="H191">
        <v>0</v>
      </c>
      <c r="I191">
        <v>36732.559999999998</v>
      </c>
      <c r="J191">
        <v>18856.080000000002</v>
      </c>
      <c r="K191">
        <v>40430.01</v>
      </c>
      <c r="L191">
        <v>20763.419999999998</v>
      </c>
      <c r="M191">
        <v>8</v>
      </c>
      <c r="N191">
        <v>3.21</v>
      </c>
      <c r="O191">
        <v>6</v>
      </c>
      <c r="P191">
        <v>40430.01</v>
      </c>
      <c r="Q191">
        <v>20763.419999999998</v>
      </c>
      <c r="R191">
        <v>5.3</v>
      </c>
      <c r="S191">
        <v>3.21</v>
      </c>
      <c r="T191">
        <v>4.5</v>
      </c>
      <c r="U191">
        <v>0</v>
      </c>
      <c r="V191">
        <v>1.6908000000000001</v>
      </c>
      <c r="W191">
        <v>1.4221999999999999</v>
      </c>
      <c r="X191">
        <v>1.4476</v>
      </c>
      <c r="Y191">
        <v>1.4221999999999999</v>
      </c>
      <c r="Z191" t="s">
        <v>126</v>
      </c>
      <c r="AA191" t="s">
        <v>79</v>
      </c>
      <c r="AB191">
        <v>1.4476</v>
      </c>
      <c r="AC191" t="s">
        <v>2272</v>
      </c>
      <c r="AD191">
        <v>1</v>
      </c>
      <c r="AE191">
        <v>1.4654</v>
      </c>
      <c r="AF191">
        <v>1.4221999999999999</v>
      </c>
      <c r="AG191">
        <v>1.4654</v>
      </c>
      <c r="AH191" t="s">
        <v>79</v>
      </c>
      <c r="AI191" t="s">
        <v>79</v>
      </c>
      <c r="AJ191">
        <v>2.2961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 t="b">
        <v>0</v>
      </c>
      <c r="AS191" s="190" t="s">
        <v>1704</v>
      </c>
    </row>
    <row r="192" spans="1:45" x14ac:dyDescent="0.2">
      <c r="A192" t="s">
        <v>1704</v>
      </c>
      <c r="B192" t="s">
        <v>977</v>
      </c>
      <c r="C192" t="s">
        <v>123</v>
      </c>
      <c r="D192" t="s">
        <v>977</v>
      </c>
      <c r="E192" t="s">
        <v>1730</v>
      </c>
      <c r="F192" t="s">
        <v>407</v>
      </c>
      <c r="G192">
        <v>17</v>
      </c>
      <c r="H192">
        <v>0</v>
      </c>
      <c r="I192">
        <v>83796.509999999995</v>
      </c>
      <c r="J192">
        <v>39121.5</v>
      </c>
      <c r="K192">
        <v>76642.62</v>
      </c>
      <c r="L192">
        <v>35582.6</v>
      </c>
      <c r="M192">
        <v>9.59</v>
      </c>
      <c r="N192">
        <v>5.26</v>
      </c>
      <c r="O192">
        <v>17</v>
      </c>
      <c r="P192">
        <v>76642.62</v>
      </c>
      <c r="Q192">
        <v>35582.6</v>
      </c>
      <c r="R192">
        <v>9.59</v>
      </c>
      <c r="S192">
        <v>5.26</v>
      </c>
      <c r="T192">
        <v>8.11</v>
      </c>
      <c r="U192">
        <v>1</v>
      </c>
      <c r="V192">
        <v>3.2052</v>
      </c>
      <c r="W192">
        <v>3.149</v>
      </c>
      <c r="X192">
        <v>3.2052</v>
      </c>
      <c r="Y192">
        <v>3.149</v>
      </c>
      <c r="Z192" t="s">
        <v>122</v>
      </c>
      <c r="AA192" t="s">
        <v>407</v>
      </c>
      <c r="AB192">
        <v>3.7835999999999999</v>
      </c>
      <c r="AC192" t="s">
        <v>2270</v>
      </c>
      <c r="AD192">
        <v>1.4307970000000001</v>
      </c>
      <c r="AE192">
        <v>3.2446999999999999</v>
      </c>
      <c r="AF192">
        <v>3.149</v>
      </c>
      <c r="AG192">
        <v>3.2446999999999999</v>
      </c>
      <c r="AH192" t="s">
        <v>407</v>
      </c>
      <c r="AI192" t="s">
        <v>407</v>
      </c>
      <c r="AJ192">
        <v>5.0841000000000003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 t="b">
        <v>0</v>
      </c>
      <c r="AS192" s="190" t="s">
        <v>1704</v>
      </c>
    </row>
    <row r="193" spans="1:45" x14ac:dyDescent="0.2">
      <c r="A193" t="s">
        <v>1704</v>
      </c>
      <c r="B193" t="s">
        <v>979</v>
      </c>
      <c r="C193" t="s">
        <v>125</v>
      </c>
      <c r="D193" t="s">
        <v>979</v>
      </c>
      <c r="E193" t="s">
        <v>1731</v>
      </c>
      <c r="F193" t="s">
        <v>407</v>
      </c>
      <c r="G193">
        <v>51</v>
      </c>
      <c r="H193">
        <v>1</v>
      </c>
      <c r="I193">
        <v>54778.26</v>
      </c>
      <c r="J193">
        <v>35281.93</v>
      </c>
      <c r="K193">
        <v>51178.21</v>
      </c>
      <c r="L193">
        <v>33670.449999999997</v>
      </c>
      <c r="M193">
        <v>4.25</v>
      </c>
      <c r="N193">
        <v>2.57</v>
      </c>
      <c r="O193">
        <v>49</v>
      </c>
      <c r="P193">
        <v>45764.76</v>
      </c>
      <c r="Q193">
        <v>20695.75</v>
      </c>
      <c r="R193">
        <v>4.22</v>
      </c>
      <c r="S193">
        <v>2.61</v>
      </c>
      <c r="T193">
        <v>3.42</v>
      </c>
      <c r="U193">
        <v>1</v>
      </c>
      <c r="V193">
        <v>1.9138999999999999</v>
      </c>
      <c r="W193">
        <v>1.8803000000000001</v>
      </c>
      <c r="X193">
        <v>1.9138999999999999</v>
      </c>
      <c r="Y193">
        <v>1.8803000000000001</v>
      </c>
      <c r="Z193" t="s">
        <v>124</v>
      </c>
      <c r="AA193" t="s">
        <v>407</v>
      </c>
      <c r="AB193">
        <v>2.6444000000000001</v>
      </c>
      <c r="AC193" t="s">
        <v>2271</v>
      </c>
      <c r="AD193">
        <v>1.2360469999999999</v>
      </c>
      <c r="AE193">
        <v>1.9091</v>
      </c>
      <c r="AF193">
        <v>1.8803000000000001</v>
      </c>
      <c r="AG193">
        <v>1.9091</v>
      </c>
      <c r="AH193" t="s">
        <v>407</v>
      </c>
      <c r="AI193" t="s">
        <v>407</v>
      </c>
      <c r="AJ193">
        <v>2.9914000000000001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2</v>
      </c>
      <c r="AQ193">
        <v>0</v>
      </c>
      <c r="AR193" t="b">
        <v>0</v>
      </c>
      <c r="AS193" s="190" t="s">
        <v>1704</v>
      </c>
    </row>
    <row r="194" spans="1:45" x14ac:dyDescent="0.2">
      <c r="A194" t="s">
        <v>1704</v>
      </c>
      <c r="B194" t="s">
        <v>981</v>
      </c>
      <c r="C194" t="s">
        <v>127</v>
      </c>
      <c r="D194" t="s">
        <v>981</v>
      </c>
      <c r="E194" t="s">
        <v>1732</v>
      </c>
      <c r="F194" t="s">
        <v>407</v>
      </c>
      <c r="G194">
        <v>39</v>
      </c>
      <c r="H194">
        <v>0</v>
      </c>
      <c r="I194">
        <v>40809.08</v>
      </c>
      <c r="J194">
        <v>22286.75</v>
      </c>
      <c r="K194">
        <v>37847.22</v>
      </c>
      <c r="L194">
        <v>21367.69</v>
      </c>
      <c r="M194">
        <v>2.9</v>
      </c>
      <c r="N194">
        <v>1.85</v>
      </c>
      <c r="O194">
        <v>37</v>
      </c>
      <c r="P194">
        <v>33657.51</v>
      </c>
      <c r="Q194">
        <v>11635.71</v>
      </c>
      <c r="R194">
        <v>2.68</v>
      </c>
      <c r="S194">
        <v>1.47</v>
      </c>
      <c r="T194">
        <v>2.2999999999999998</v>
      </c>
      <c r="U194">
        <v>1</v>
      </c>
      <c r="V194">
        <v>1.4076</v>
      </c>
      <c r="W194">
        <v>1.3829</v>
      </c>
      <c r="X194">
        <v>1.4076</v>
      </c>
      <c r="Y194">
        <v>1.3829</v>
      </c>
      <c r="Z194" t="s">
        <v>126</v>
      </c>
      <c r="AA194" t="s">
        <v>407</v>
      </c>
      <c r="AB194">
        <v>2.1394000000000002</v>
      </c>
      <c r="AC194" t="s">
        <v>2272</v>
      </c>
      <c r="AD194">
        <v>1</v>
      </c>
      <c r="AE194">
        <v>1.4249000000000001</v>
      </c>
      <c r="AF194">
        <v>1.3829</v>
      </c>
      <c r="AG194">
        <v>1.4249000000000001</v>
      </c>
      <c r="AH194" t="s">
        <v>407</v>
      </c>
      <c r="AI194" t="s">
        <v>407</v>
      </c>
      <c r="AJ194">
        <v>2.2326999999999999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2</v>
      </c>
      <c r="AQ194">
        <v>0</v>
      </c>
      <c r="AR194" t="b">
        <v>0</v>
      </c>
      <c r="AS194" s="190" t="s">
        <v>1704</v>
      </c>
    </row>
    <row r="195" spans="1:45" x14ac:dyDescent="0.2">
      <c r="A195" t="s">
        <v>1704</v>
      </c>
      <c r="B195" t="s">
        <v>983</v>
      </c>
      <c r="C195" t="s">
        <v>116</v>
      </c>
      <c r="D195" t="s">
        <v>983</v>
      </c>
      <c r="E195" t="s">
        <v>2279</v>
      </c>
      <c r="F195" t="s">
        <v>79</v>
      </c>
      <c r="G195">
        <v>7</v>
      </c>
      <c r="H195">
        <v>0</v>
      </c>
      <c r="I195">
        <v>62574.66</v>
      </c>
      <c r="J195">
        <v>26942</v>
      </c>
      <c r="K195">
        <v>56623.75</v>
      </c>
      <c r="L195">
        <v>24002.29</v>
      </c>
      <c r="M195">
        <v>2.4300000000000002</v>
      </c>
      <c r="N195">
        <v>1.76</v>
      </c>
      <c r="O195">
        <v>7</v>
      </c>
      <c r="P195">
        <v>56623.75</v>
      </c>
      <c r="Q195">
        <v>24002.29</v>
      </c>
      <c r="R195">
        <v>5.5</v>
      </c>
      <c r="S195">
        <v>1.76</v>
      </c>
      <c r="T195">
        <v>4</v>
      </c>
      <c r="U195">
        <v>0</v>
      </c>
      <c r="V195">
        <v>2.3679999999999999</v>
      </c>
      <c r="W195">
        <v>4.6041999999999996</v>
      </c>
      <c r="X195">
        <v>4.6863999999999999</v>
      </c>
      <c r="Y195">
        <v>4.6041999999999996</v>
      </c>
      <c r="Z195" t="s">
        <v>121</v>
      </c>
      <c r="AA195" t="s">
        <v>79</v>
      </c>
      <c r="AB195">
        <v>4.6863999999999999</v>
      </c>
      <c r="AC195" t="s">
        <v>121</v>
      </c>
      <c r="AD195">
        <v>1</v>
      </c>
      <c r="AE195">
        <v>4.7442000000000002</v>
      </c>
      <c r="AF195">
        <v>4.6041999999999996</v>
      </c>
      <c r="AG195">
        <v>4.7442000000000002</v>
      </c>
      <c r="AH195" t="s">
        <v>79</v>
      </c>
      <c r="AI195" t="s">
        <v>79</v>
      </c>
      <c r="AJ195">
        <v>7.4337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 t="b">
        <v>0</v>
      </c>
      <c r="AS195" s="190" t="s">
        <v>1704</v>
      </c>
    </row>
    <row r="196" spans="1:45" x14ac:dyDescent="0.2">
      <c r="A196" t="s">
        <v>1704</v>
      </c>
      <c r="B196" t="s">
        <v>985</v>
      </c>
      <c r="C196" t="s">
        <v>118</v>
      </c>
      <c r="D196" t="s">
        <v>985</v>
      </c>
      <c r="E196" t="s">
        <v>1733</v>
      </c>
      <c r="F196" t="s">
        <v>407</v>
      </c>
      <c r="G196">
        <v>180</v>
      </c>
      <c r="H196">
        <v>0</v>
      </c>
      <c r="I196">
        <v>67226.44</v>
      </c>
      <c r="J196">
        <v>32358.11</v>
      </c>
      <c r="K196">
        <v>63944.62</v>
      </c>
      <c r="L196">
        <v>32322.13</v>
      </c>
      <c r="M196">
        <v>5.78</v>
      </c>
      <c r="N196">
        <v>4.9400000000000004</v>
      </c>
      <c r="O196">
        <v>175</v>
      </c>
      <c r="P196">
        <v>60403.35</v>
      </c>
      <c r="Q196">
        <v>24658.89</v>
      </c>
      <c r="R196">
        <v>5.32</v>
      </c>
      <c r="S196">
        <v>4.09</v>
      </c>
      <c r="T196">
        <v>4.24</v>
      </c>
      <c r="U196">
        <v>1</v>
      </c>
      <c r="V196">
        <v>2.5261</v>
      </c>
      <c r="W196">
        <v>2.4817999999999998</v>
      </c>
      <c r="X196">
        <v>2.5261</v>
      </c>
      <c r="Y196">
        <v>2.4817999999999998</v>
      </c>
      <c r="Z196" t="s">
        <v>117</v>
      </c>
      <c r="AA196" t="s">
        <v>407</v>
      </c>
      <c r="AB196">
        <v>3.2494000000000001</v>
      </c>
      <c r="AC196" t="s">
        <v>2268</v>
      </c>
      <c r="AD196">
        <v>1.525039</v>
      </c>
      <c r="AE196">
        <v>2.5571999999999999</v>
      </c>
      <c r="AF196">
        <v>2.4817999999999998</v>
      </c>
      <c r="AG196">
        <v>2.5571999999999999</v>
      </c>
      <c r="AH196" t="s">
        <v>407</v>
      </c>
      <c r="AI196" t="s">
        <v>407</v>
      </c>
      <c r="AJ196">
        <v>4.0068999999999999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5</v>
      </c>
      <c r="AQ196">
        <v>0</v>
      </c>
      <c r="AR196" t="b">
        <v>0</v>
      </c>
      <c r="AS196" s="190" t="s">
        <v>1704</v>
      </c>
    </row>
    <row r="197" spans="1:45" x14ac:dyDescent="0.2">
      <c r="A197" t="s">
        <v>1704</v>
      </c>
      <c r="B197" t="s">
        <v>987</v>
      </c>
      <c r="C197" t="s">
        <v>120</v>
      </c>
      <c r="D197" t="s">
        <v>987</v>
      </c>
      <c r="E197" t="s">
        <v>1734</v>
      </c>
      <c r="F197" t="s">
        <v>407</v>
      </c>
      <c r="G197">
        <v>812</v>
      </c>
      <c r="H197">
        <v>0</v>
      </c>
      <c r="I197">
        <v>46743.96</v>
      </c>
      <c r="J197">
        <v>15993.84</v>
      </c>
      <c r="K197">
        <v>44347.040000000001</v>
      </c>
      <c r="L197">
        <v>15932.27</v>
      </c>
      <c r="M197">
        <v>2.85</v>
      </c>
      <c r="N197">
        <v>1.78</v>
      </c>
      <c r="O197">
        <v>792</v>
      </c>
      <c r="P197">
        <v>42897.39</v>
      </c>
      <c r="Q197">
        <v>13131.51</v>
      </c>
      <c r="R197">
        <v>2.79</v>
      </c>
      <c r="S197">
        <v>1.63</v>
      </c>
      <c r="T197">
        <v>2.41</v>
      </c>
      <c r="U197">
        <v>1</v>
      </c>
      <c r="V197">
        <v>1.794</v>
      </c>
      <c r="W197">
        <v>1.7625</v>
      </c>
      <c r="X197">
        <v>1.794</v>
      </c>
      <c r="Y197">
        <v>1.7625</v>
      </c>
      <c r="Z197" t="s">
        <v>119</v>
      </c>
      <c r="AA197" t="s">
        <v>407</v>
      </c>
      <c r="AB197">
        <v>2.1307</v>
      </c>
      <c r="AC197" t="s">
        <v>2269</v>
      </c>
      <c r="AD197">
        <v>1</v>
      </c>
      <c r="AE197">
        <v>1.8161</v>
      </c>
      <c r="AF197">
        <v>1.7625</v>
      </c>
      <c r="AG197">
        <v>1.8161</v>
      </c>
      <c r="AH197" t="s">
        <v>407</v>
      </c>
      <c r="AI197" t="s">
        <v>407</v>
      </c>
      <c r="AJ197">
        <v>2.8456000000000001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20</v>
      </c>
      <c r="AQ197">
        <v>0</v>
      </c>
      <c r="AR197" t="b">
        <v>0</v>
      </c>
      <c r="AS197" s="190" t="s">
        <v>1704</v>
      </c>
    </row>
    <row r="198" spans="1:45" x14ac:dyDescent="0.2">
      <c r="A198" t="s">
        <v>1704</v>
      </c>
      <c r="B198" t="s">
        <v>989</v>
      </c>
      <c r="C198" t="s">
        <v>118</v>
      </c>
      <c r="D198" t="s">
        <v>989</v>
      </c>
      <c r="E198" t="s">
        <v>1735</v>
      </c>
      <c r="F198" t="s">
        <v>407</v>
      </c>
      <c r="G198">
        <v>35</v>
      </c>
      <c r="H198">
        <v>2</v>
      </c>
      <c r="I198">
        <v>65373.34</v>
      </c>
      <c r="J198">
        <v>23395.23</v>
      </c>
      <c r="K198">
        <v>62067.83</v>
      </c>
      <c r="L198">
        <v>22901.94</v>
      </c>
      <c r="M198">
        <v>5.83</v>
      </c>
      <c r="N198">
        <v>4.55</v>
      </c>
      <c r="O198">
        <v>32</v>
      </c>
      <c r="P198">
        <v>57298.65</v>
      </c>
      <c r="Q198">
        <v>17453.32</v>
      </c>
      <c r="R198">
        <v>5.13</v>
      </c>
      <c r="S198">
        <v>3.36</v>
      </c>
      <c r="T198">
        <v>3.98</v>
      </c>
      <c r="U198">
        <v>1</v>
      </c>
      <c r="V198">
        <v>2.3963000000000001</v>
      </c>
      <c r="W198">
        <v>2.3542999999999998</v>
      </c>
      <c r="X198">
        <v>2.3963000000000001</v>
      </c>
      <c r="Y198">
        <v>2.3542999999999998</v>
      </c>
      <c r="Z198" t="s">
        <v>117</v>
      </c>
      <c r="AA198" t="s">
        <v>407</v>
      </c>
      <c r="AB198">
        <v>3.0695999999999999</v>
      </c>
      <c r="AC198" t="s">
        <v>2268</v>
      </c>
      <c r="AD198">
        <v>1.6037619999999999</v>
      </c>
      <c r="AE198">
        <v>2.4258999999999999</v>
      </c>
      <c r="AF198">
        <v>2.3542999999999998</v>
      </c>
      <c r="AG198">
        <v>2.4258999999999999</v>
      </c>
      <c r="AH198" t="s">
        <v>407</v>
      </c>
      <c r="AI198" t="s">
        <v>407</v>
      </c>
      <c r="AJ198">
        <v>3.8010999999999999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3</v>
      </c>
      <c r="AQ198">
        <v>0</v>
      </c>
      <c r="AR198" t="b">
        <v>0</v>
      </c>
      <c r="AS198" s="190" t="s">
        <v>1704</v>
      </c>
    </row>
    <row r="199" spans="1:45" x14ac:dyDescent="0.2">
      <c r="A199" t="s">
        <v>1704</v>
      </c>
      <c r="B199" t="s">
        <v>991</v>
      </c>
      <c r="C199" t="s">
        <v>120</v>
      </c>
      <c r="D199" t="s">
        <v>991</v>
      </c>
      <c r="E199" t="s">
        <v>1736</v>
      </c>
      <c r="F199" t="s">
        <v>407</v>
      </c>
      <c r="G199">
        <v>185</v>
      </c>
      <c r="H199">
        <v>4</v>
      </c>
      <c r="I199">
        <v>44365.2</v>
      </c>
      <c r="J199">
        <v>12861.69</v>
      </c>
      <c r="K199">
        <v>41653.160000000003</v>
      </c>
      <c r="L199">
        <v>12341.85</v>
      </c>
      <c r="M199">
        <v>2.95</v>
      </c>
      <c r="N199">
        <v>1.55</v>
      </c>
      <c r="O199">
        <v>182</v>
      </c>
      <c r="P199">
        <v>40811.57</v>
      </c>
      <c r="Q199">
        <v>10524.43</v>
      </c>
      <c r="R199">
        <v>2.94</v>
      </c>
      <c r="S199">
        <v>1.52</v>
      </c>
      <c r="T199">
        <v>2.61</v>
      </c>
      <c r="U199">
        <v>1</v>
      </c>
      <c r="V199">
        <v>1.7068000000000001</v>
      </c>
      <c r="W199">
        <v>1.6769000000000001</v>
      </c>
      <c r="X199">
        <v>1.7068000000000001</v>
      </c>
      <c r="Y199">
        <v>1.6769000000000001</v>
      </c>
      <c r="Z199" t="s">
        <v>119</v>
      </c>
      <c r="AA199" t="s">
        <v>407</v>
      </c>
      <c r="AB199">
        <v>1.9139999999999999</v>
      </c>
      <c r="AC199" t="s">
        <v>2269</v>
      </c>
      <c r="AD199">
        <v>1</v>
      </c>
      <c r="AE199">
        <v>1.7279</v>
      </c>
      <c r="AF199">
        <v>1.6769000000000001</v>
      </c>
      <c r="AG199">
        <v>1.7279</v>
      </c>
      <c r="AH199" t="s">
        <v>407</v>
      </c>
      <c r="AI199" t="s">
        <v>407</v>
      </c>
      <c r="AJ199">
        <v>2.7073999999999998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3</v>
      </c>
      <c r="AQ199">
        <v>0</v>
      </c>
      <c r="AR199" t="b">
        <v>0</v>
      </c>
      <c r="AS199" s="190" t="s">
        <v>1704</v>
      </c>
    </row>
    <row r="200" spans="1:45" x14ac:dyDescent="0.2">
      <c r="A200" t="s">
        <v>1704</v>
      </c>
      <c r="B200" t="s">
        <v>1359</v>
      </c>
      <c r="C200" t="s">
        <v>118</v>
      </c>
      <c r="D200" t="s">
        <v>1359</v>
      </c>
      <c r="E200" t="s">
        <v>1737</v>
      </c>
      <c r="F200" t="s">
        <v>407</v>
      </c>
      <c r="G200">
        <v>13</v>
      </c>
      <c r="H200">
        <v>2</v>
      </c>
      <c r="I200">
        <v>58777.09</v>
      </c>
      <c r="J200">
        <v>33791.93</v>
      </c>
      <c r="K200">
        <v>54286.44</v>
      </c>
      <c r="L200">
        <v>28428.18</v>
      </c>
      <c r="M200">
        <v>6.69</v>
      </c>
      <c r="N200">
        <v>5.03</v>
      </c>
      <c r="O200">
        <v>13</v>
      </c>
      <c r="P200">
        <v>54286.44</v>
      </c>
      <c r="Q200">
        <v>28428.18</v>
      </c>
      <c r="R200">
        <v>6.69</v>
      </c>
      <c r="S200">
        <v>5.03</v>
      </c>
      <c r="T200">
        <v>4.9400000000000004</v>
      </c>
      <c r="U200">
        <v>1</v>
      </c>
      <c r="V200">
        <v>2.2703000000000002</v>
      </c>
      <c r="W200">
        <v>2.2305000000000001</v>
      </c>
      <c r="X200">
        <v>2.2703000000000002</v>
      </c>
      <c r="Y200">
        <v>2.2305000000000001</v>
      </c>
      <c r="Z200" t="s">
        <v>117</v>
      </c>
      <c r="AA200" t="s">
        <v>407</v>
      </c>
      <c r="AB200">
        <v>2.6974999999999998</v>
      </c>
      <c r="AC200" t="s">
        <v>2268</v>
      </c>
      <c r="AD200">
        <v>1.599656</v>
      </c>
      <c r="AE200">
        <v>2.2982999999999998</v>
      </c>
      <c r="AF200">
        <v>2.2305000000000001</v>
      </c>
      <c r="AG200">
        <v>2.2982999999999998</v>
      </c>
      <c r="AH200" t="s">
        <v>407</v>
      </c>
      <c r="AI200" t="s">
        <v>407</v>
      </c>
      <c r="AJ200">
        <v>3.6012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 t="b">
        <v>0</v>
      </c>
      <c r="AS200" s="190" t="s">
        <v>1704</v>
      </c>
    </row>
    <row r="201" spans="1:45" x14ac:dyDescent="0.2">
      <c r="A201" t="s">
        <v>1704</v>
      </c>
      <c r="B201" t="s">
        <v>1361</v>
      </c>
      <c r="C201" t="s">
        <v>120</v>
      </c>
      <c r="D201" t="s">
        <v>1361</v>
      </c>
      <c r="E201" t="s">
        <v>1738</v>
      </c>
      <c r="F201" t="s">
        <v>407</v>
      </c>
      <c r="G201">
        <v>54</v>
      </c>
      <c r="H201">
        <v>1</v>
      </c>
      <c r="I201">
        <v>36226.93</v>
      </c>
      <c r="J201">
        <v>11543.28</v>
      </c>
      <c r="K201">
        <v>33334.089999999997</v>
      </c>
      <c r="L201">
        <v>10964.65</v>
      </c>
      <c r="M201">
        <v>3.09</v>
      </c>
      <c r="N201">
        <v>1.59</v>
      </c>
      <c r="O201">
        <v>53</v>
      </c>
      <c r="P201">
        <v>32667.87</v>
      </c>
      <c r="Q201">
        <v>9925.94</v>
      </c>
      <c r="R201">
        <v>3.02</v>
      </c>
      <c r="S201">
        <v>1.51</v>
      </c>
      <c r="T201">
        <v>2.68</v>
      </c>
      <c r="U201">
        <v>1</v>
      </c>
      <c r="V201">
        <v>1.3662000000000001</v>
      </c>
      <c r="W201">
        <v>1.3422000000000001</v>
      </c>
      <c r="X201">
        <v>1.3662000000000001</v>
      </c>
      <c r="Y201">
        <v>1.3422000000000001</v>
      </c>
      <c r="Z201" t="s">
        <v>119</v>
      </c>
      <c r="AA201" t="s">
        <v>407</v>
      </c>
      <c r="AB201">
        <v>1.6862999999999999</v>
      </c>
      <c r="AC201" t="s">
        <v>2269</v>
      </c>
      <c r="AD201">
        <v>1</v>
      </c>
      <c r="AE201">
        <v>1.383</v>
      </c>
      <c r="AF201">
        <v>1.3422000000000001</v>
      </c>
      <c r="AG201">
        <v>1.383</v>
      </c>
      <c r="AH201" t="s">
        <v>407</v>
      </c>
      <c r="AI201" t="s">
        <v>407</v>
      </c>
      <c r="AJ201">
        <v>2.1669999999999998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1</v>
      </c>
      <c r="AQ201">
        <v>0</v>
      </c>
      <c r="AR201" t="b">
        <v>0</v>
      </c>
      <c r="AS201" s="190" t="s">
        <v>1704</v>
      </c>
    </row>
    <row r="202" spans="1:45" x14ac:dyDescent="0.2">
      <c r="A202" t="s">
        <v>1704</v>
      </c>
      <c r="B202" t="s">
        <v>1363</v>
      </c>
      <c r="C202" t="s">
        <v>123</v>
      </c>
      <c r="D202" t="s">
        <v>1363</v>
      </c>
      <c r="E202" t="s">
        <v>1739</v>
      </c>
      <c r="F202" t="s">
        <v>407</v>
      </c>
      <c r="G202">
        <v>89</v>
      </c>
      <c r="H202">
        <v>3</v>
      </c>
      <c r="I202">
        <v>81861.17</v>
      </c>
      <c r="J202">
        <v>62153.760000000002</v>
      </c>
      <c r="K202">
        <v>74541.16</v>
      </c>
      <c r="L202">
        <v>54539.99</v>
      </c>
      <c r="M202">
        <v>10.73</v>
      </c>
      <c r="N202">
        <v>8.35</v>
      </c>
      <c r="O202">
        <v>88</v>
      </c>
      <c r="P202">
        <v>72173.88</v>
      </c>
      <c r="Q202">
        <v>50096.45</v>
      </c>
      <c r="R202">
        <v>10.36</v>
      </c>
      <c r="S202">
        <v>7.65</v>
      </c>
      <c r="T202">
        <v>7.54</v>
      </c>
      <c r="U202">
        <v>1</v>
      </c>
      <c r="V202">
        <v>3.0183</v>
      </c>
      <c r="W202">
        <v>2.9653999999999998</v>
      </c>
      <c r="X202">
        <v>3.0183</v>
      </c>
      <c r="Y202">
        <v>2.9653999999999998</v>
      </c>
      <c r="Z202" t="s">
        <v>122</v>
      </c>
      <c r="AA202" t="s">
        <v>407</v>
      </c>
      <c r="AB202">
        <v>3.2871999999999999</v>
      </c>
      <c r="AC202" t="s">
        <v>2270</v>
      </c>
      <c r="AD202">
        <v>1.262948</v>
      </c>
      <c r="AE202">
        <v>3.0310000000000001</v>
      </c>
      <c r="AF202">
        <v>2.9653999999999998</v>
      </c>
      <c r="AG202">
        <v>3.0310000000000001</v>
      </c>
      <c r="AH202" t="s">
        <v>407</v>
      </c>
      <c r="AI202" t="s">
        <v>407</v>
      </c>
      <c r="AJ202">
        <v>4.7492999999999999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1</v>
      </c>
      <c r="AQ202">
        <v>0</v>
      </c>
      <c r="AR202" t="b">
        <v>0</v>
      </c>
      <c r="AS202" s="190" t="s">
        <v>1704</v>
      </c>
    </row>
    <row r="203" spans="1:45" x14ac:dyDescent="0.2">
      <c r="A203" t="s">
        <v>1704</v>
      </c>
      <c r="B203" t="s">
        <v>1365</v>
      </c>
      <c r="C203" t="s">
        <v>125</v>
      </c>
      <c r="D203" t="s">
        <v>1365</v>
      </c>
      <c r="E203" t="s">
        <v>1740</v>
      </c>
      <c r="F203" t="s">
        <v>407</v>
      </c>
      <c r="G203">
        <v>231</v>
      </c>
      <c r="H203">
        <v>4</v>
      </c>
      <c r="I203">
        <v>54351.9</v>
      </c>
      <c r="J203">
        <v>34492.53</v>
      </c>
      <c r="K203">
        <v>50292.71</v>
      </c>
      <c r="L203">
        <v>31278.89</v>
      </c>
      <c r="M203">
        <v>5.78</v>
      </c>
      <c r="N203">
        <v>4.3899999999999997</v>
      </c>
      <c r="O203">
        <v>227</v>
      </c>
      <c r="P203">
        <v>47782.85</v>
      </c>
      <c r="Q203">
        <v>24927.55</v>
      </c>
      <c r="R203">
        <v>5.62</v>
      </c>
      <c r="S203">
        <v>4.16</v>
      </c>
      <c r="T203">
        <v>4.3499999999999996</v>
      </c>
      <c r="U203">
        <v>1</v>
      </c>
      <c r="V203">
        <v>1.9983</v>
      </c>
      <c r="W203">
        <v>1.9633</v>
      </c>
      <c r="X203">
        <v>1.9983</v>
      </c>
      <c r="Y203">
        <v>1.9633</v>
      </c>
      <c r="Z203" t="s">
        <v>124</v>
      </c>
      <c r="AA203" t="s">
        <v>407</v>
      </c>
      <c r="AB203">
        <v>2.6027999999999998</v>
      </c>
      <c r="AC203" t="s">
        <v>2271</v>
      </c>
      <c r="AD203">
        <v>1.510446</v>
      </c>
      <c r="AE203">
        <v>2.0091999999999999</v>
      </c>
      <c r="AF203">
        <v>1.9633</v>
      </c>
      <c r="AG203">
        <v>2.0091999999999999</v>
      </c>
      <c r="AH203" t="s">
        <v>407</v>
      </c>
      <c r="AI203" t="s">
        <v>407</v>
      </c>
      <c r="AJ203">
        <v>3.1482000000000001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4</v>
      </c>
      <c r="AQ203">
        <v>0</v>
      </c>
      <c r="AR203" t="b">
        <v>0</v>
      </c>
      <c r="AS203" s="190" t="s">
        <v>1704</v>
      </c>
    </row>
    <row r="204" spans="1:45" x14ac:dyDescent="0.2">
      <c r="A204" t="s">
        <v>1704</v>
      </c>
      <c r="B204" t="s">
        <v>1367</v>
      </c>
      <c r="C204" t="s">
        <v>127</v>
      </c>
      <c r="D204" t="s">
        <v>1367</v>
      </c>
      <c r="E204" t="s">
        <v>1741</v>
      </c>
      <c r="F204" t="s">
        <v>407</v>
      </c>
      <c r="G204">
        <v>124</v>
      </c>
      <c r="H204">
        <v>0</v>
      </c>
      <c r="I204">
        <v>36505.300000000003</v>
      </c>
      <c r="J204">
        <v>22282.17</v>
      </c>
      <c r="K204">
        <v>34501.4</v>
      </c>
      <c r="L204">
        <v>20318.169999999998</v>
      </c>
      <c r="M204">
        <v>3.06</v>
      </c>
      <c r="N204">
        <v>1.91</v>
      </c>
      <c r="O204">
        <v>121</v>
      </c>
      <c r="P204">
        <v>32694.19</v>
      </c>
      <c r="Q204">
        <v>16965.93</v>
      </c>
      <c r="R204">
        <v>2.97</v>
      </c>
      <c r="S204">
        <v>1.73</v>
      </c>
      <c r="T204">
        <v>2.48</v>
      </c>
      <c r="U204">
        <v>1</v>
      </c>
      <c r="V204">
        <v>1.3673</v>
      </c>
      <c r="W204">
        <v>1.3432999999999999</v>
      </c>
      <c r="X204">
        <v>1.3673</v>
      </c>
      <c r="Y204">
        <v>1.3432999999999999</v>
      </c>
      <c r="Z204" t="s">
        <v>126</v>
      </c>
      <c r="AA204" t="s">
        <v>407</v>
      </c>
      <c r="AB204">
        <v>1.7232000000000001</v>
      </c>
      <c r="AC204" t="s">
        <v>2272</v>
      </c>
      <c r="AD204">
        <v>1</v>
      </c>
      <c r="AE204">
        <v>1.3841000000000001</v>
      </c>
      <c r="AF204">
        <v>1.3432999999999999</v>
      </c>
      <c r="AG204">
        <v>1.3841000000000001</v>
      </c>
      <c r="AH204" t="s">
        <v>407</v>
      </c>
      <c r="AI204" t="s">
        <v>407</v>
      </c>
      <c r="AJ204">
        <v>2.1686999999999999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3</v>
      </c>
      <c r="AQ204">
        <v>0</v>
      </c>
      <c r="AR204" t="b">
        <v>0</v>
      </c>
      <c r="AS204" s="190" t="s">
        <v>1704</v>
      </c>
    </row>
    <row r="205" spans="1:45" x14ac:dyDescent="0.2">
      <c r="A205" t="s">
        <v>1704</v>
      </c>
      <c r="B205" t="s">
        <v>1369</v>
      </c>
      <c r="C205" t="s">
        <v>123</v>
      </c>
      <c r="D205" t="s">
        <v>1369</v>
      </c>
      <c r="E205" t="s">
        <v>1742</v>
      </c>
      <c r="F205" t="s">
        <v>79</v>
      </c>
      <c r="G205">
        <v>9</v>
      </c>
      <c r="H205">
        <v>1</v>
      </c>
      <c r="I205">
        <v>44645.86</v>
      </c>
      <c r="J205">
        <v>18560.84</v>
      </c>
      <c r="K205">
        <v>41046.730000000003</v>
      </c>
      <c r="L205">
        <v>16459.61</v>
      </c>
      <c r="M205">
        <v>9</v>
      </c>
      <c r="N205">
        <v>4.67</v>
      </c>
      <c r="O205">
        <v>8</v>
      </c>
      <c r="P205">
        <v>36911.440000000002</v>
      </c>
      <c r="Q205">
        <v>12283.21</v>
      </c>
      <c r="R205">
        <v>8.6</v>
      </c>
      <c r="S205">
        <v>2.06</v>
      </c>
      <c r="T205">
        <v>6.8</v>
      </c>
      <c r="U205">
        <v>0</v>
      </c>
      <c r="V205">
        <v>1.5437000000000001</v>
      </c>
      <c r="W205">
        <v>2.5743</v>
      </c>
      <c r="X205">
        <v>2.6202000000000001</v>
      </c>
      <c r="Y205">
        <v>2.5743</v>
      </c>
      <c r="Z205" t="s">
        <v>122</v>
      </c>
      <c r="AA205" t="s">
        <v>79</v>
      </c>
      <c r="AB205">
        <v>2.6202000000000001</v>
      </c>
      <c r="AC205" t="s">
        <v>2270</v>
      </c>
      <c r="AD205">
        <v>1.613324</v>
      </c>
      <c r="AE205">
        <v>2.6526000000000001</v>
      </c>
      <c r="AF205">
        <v>2.5743</v>
      </c>
      <c r="AG205">
        <v>2.6526000000000001</v>
      </c>
      <c r="AH205" t="s">
        <v>79</v>
      </c>
      <c r="AI205" t="s">
        <v>79</v>
      </c>
      <c r="AJ205">
        <v>4.1563999999999997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1</v>
      </c>
      <c r="AQ205">
        <v>0</v>
      </c>
      <c r="AR205" t="b">
        <v>0</v>
      </c>
      <c r="AS205" s="190" t="s">
        <v>1704</v>
      </c>
    </row>
    <row r="206" spans="1:45" x14ac:dyDescent="0.2">
      <c r="A206" t="s">
        <v>1704</v>
      </c>
      <c r="B206" t="s">
        <v>1371</v>
      </c>
      <c r="C206" t="s">
        <v>125</v>
      </c>
      <c r="D206" t="s">
        <v>1371</v>
      </c>
      <c r="E206" t="s">
        <v>1743</v>
      </c>
      <c r="F206" t="s">
        <v>407</v>
      </c>
      <c r="G206">
        <v>31</v>
      </c>
      <c r="H206">
        <v>0</v>
      </c>
      <c r="I206">
        <v>27007.67</v>
      </c>
      <c r="J206">
        <v>17072.34</v>
      </c>
      <c r="K206">
        <v>25366.13</v>
      </c>
      <c r="L206">
        <v>16000.93</v>
      </c>
      <c r="M206">
        <v>6.45</v>
      </c>
      <c r="N206">
        <v>3.62</v>
      </c>
      <c r="O206">
        <v>29</v>
      </c>
      <c r="P206">
        <v>22654.04</v>
      </c>
      <c r="Q206">
        <v>12626.82</v>
      </c>
      <c r="R206">
        <v>6.07</v>
      </c>
      <c r="S206">
        <v>3.41</v>
      </c>
      <c r="T206">
        <v>4.92</v>
      </c>
      <c r="U206">
        <v>1</v>
      </c>
      <c r="V206">
        <v>0.94740000000000002</v>
      </c>
      <c r="W206">
        <v>0.93079999999999996</v>
      </c>
      <c r="X206">
        <v>0.94740000000000002</v>
      </c>
      <c r="Y206">
        <v>0.93079999999999996</v>
      </c>
      <c r="Z206" t="s">
        <v>124</v>
      </c>
      <c r="AA206" t="s">
        <v>407</v>
      </c>
      <c r="AB206">
        <v>1.6241000000000001</v>
      </c>
      <c r="AC206" t="s">
        <v>2271</v>
      </c>
      <c r="AD206">
        <v>1.497695</v>
      </c>
      <c r="AE206">
        <v>0.95909999999999995</v>
      </c>
      <c r="AF206">
        <v>0.93079999999999996</v>
      </c>
      <c r="AG206">
        <v>0.95909999999999995</v>
      </c>
      <c r="AH206" t="s">
        <v>407</v>
      </c>
      <c r="AI206" t="s">
        <v>407</v>
      </c>
      <c r="AJ206">
        <v>1.5027999999999999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2</v>
      </c>
      <c r="AQ206">
        <v>0</v>
      </c>
      <c r="AR206" t="b">
        <v>0</v>
      </c>
      <c r="AS206" s="190" t="s">
        <v>1704</v>
      </c>
    </row>
    <row r="207" spans="1:45" x14ac:dyDescent="0.2">
      <c r="A207" t="s">
        <v>1704</v>
      </c>
      <c r="B207" t="s">
        <v>1373</v>
      </c>
      <c r="C207" t="s">
        <v>127</v>
      </c>
      <c r="D207" t="s">
        <v>1373</v>
      </c>
      <c r="E207" t="s">
        <v>1744</v>
      </c>
      <c r="F207" t="s">
        <v>407</v>
      </c>
      <c r="G207">
        <v>3</v>
      </c>
      <c r="H207">
        <v>0</v>
      </c>
      <c r="I207">
        <v>14152.86</v>
      </c>
      <c r="J207">
        <v>461.76</v>
      </c>
      <c r="K207">
        <v>13676.21</v>
      </c>
      <c r="L207">
        <v>1020.62</v>
      </c>
      <c r="M207">
        <v>5</v>
      </c>
      <c r="N207">
        <v>2.16</v>
      </c>
      <c r="O207">
        <v>3</v>
      </c>
      <c r="P207">
        <v>13676.21</v>
      </c>
      <c r="Q207">
        <v>1020.62</v>
      </c>
      <c r="R207">
        <v>5</v>
      </c>
      <c r="S207">
        <v>2.16</v>
      </c>
      <c r="T207">
        <v>4.38</v>
      </c>
      <c r="U207">
        <v>1</v>
      </c>
      <c r="V207">
        <v>0.57189999999999996</v>
      </c>
      <c r="W207">
        <v>0.56189999999999996</v>
      </c>
      <c r="X207">
        <v>0.57189999999999996</v>
      </c>
      <c r="Y207">
        <v>0.56189999999999996</v>
      </c>
      <c r="Z207" t="s">
        <v>126</v>
      </c>
      <c r="AA207" t="s">
        <v>407</v>
      </c>
      <c r="AB207">
        <v>1.0844</v>
      </c>
      <c r="AC207" t="s">
        <v>2272</v>
      </c>
      <c r="AD207">
        <v>1</v>
      </c>
      <c r="AE207">
        <v>0.57899999999999996</v>
      </c>
      <c r="AF207">
        <v>0.56189999999999996</v>
      </c>
      <c r="AG207">
        <v>0.57899999999999996</v>
      </c>
      <c r="AH207" t="s">
        <v>407</v>
      </c>
      <c r="AI207" t="s">
        <v>407</v>
      </c>
      <c r="AJ207">
        <v>0.90720000000000001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 t="b">
        <v>0</v>
      </c>
      <c r="AS207" s="190" t="s">
        <v>1704</v>
      </c>
    </row>
    <row r="208" spans="1:45" x14ac:dyDescent="0.2">
      <c r="A208" t="s">
        <v>1704</v>
      </c>
      <c r="B208" t="s">
        <v>1375</v>
      </c>
      <c r="C208" t="s">
        <v>118</v>
      </c>
      <c r="D208" t="s">
        <v>1375</v>
      </c>
      <c r="E208" t="s">
        <v>1745</v>
      </c>
      <c r="F208" t="s">
        <v>79</v>
      </c>
      <c r="G208">
        <v>2</v>
      </c>
      <c r="H208">
        <v>0</v>
      </c>
      <c r="I208">
        <v>62204.23</v>
      </c>
      <c r="J208">
        <v>10915.67</v>
      </c>
      <c r="K208">
        <v>53977</v>
      </c>
      <c r="L208">
        <v>9471.9500000000007</v>
      </c>
      <c r="M208">
        <v>7.5</v>
      </c>
      <c r="N208">
        <v>4.5</v>
      </c>
      <c r="O208">
        <v>2</v>
      </c>
      <c r="P208">
        <v>53977</v>
      </c>
      <c r="Q208">
        <v>9471.9500000000007</v>
      </c>
      <c r="R208">
        <v>6.3</v>
      </c>
      <c r="S208">
        <v>4.5</v>
      </c>
      <c r="T208">
        <v>4.9000000000000004</v>
      </c>
      <c r="U208">
        <v>0</v>
      </c>
      <c r="V208">
        <v>0</v>
      </c>
      <c r="W208">
        <v>2.8089</v>
      </c>
      <c r="X208">
        <v>2.859</v>
      </c>
      <c r="Y208">
        <v>2.8089</v>
      </c>
      <c r="Z208" t="s">
        <v>117</v>
      </c>
      <c r="AA208" t="s">
        <v>79</v>
      </c>
      <c r="AB208">
        <v>2.859</v>
      </c>
      <c r="AC208" t="s">
        <v>2268</v>
      </c>
      <c r="AD208">
        <v>1.4694700000000001</v>
      </c>
      <c r="AE208">
        <v>2.8942999999999999</v>
      </c>
      <c r="AF208">
        <v>2.8089</v>
      </c>
      <c r="AG208">
        <v>2.8942999999999999</v>
      </c>
      <c r="AH208" t="s">
        <v>79</v>
      </c>
      <c r="AI208" t="s">
        <v>79</v>
      </c>
      <c r="AJ208">
        <v>4.5350999999999999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 t="b">
        <v>0</v>
      </c>
      <c r="AS208" s="190" t="s">
        <v>1704</v>
      </c>
    </row>
    <row r="209" spans="1:45" x14ac:dyDescent="0.2">
      <c r="A209" t="s">
        <v>1704</v>
      </c>
      <c r="B209" t="s">
        <v>1377</v>
      </c>
      <c r="C209" t="s">
        <v>120</v>
      </c>
      <c r="D209" t="s">
        <v>1377</v>
      </c>
      <c r="E209" t="s">
        <v>1746</v>
      </c>
      <c r="F209" t="s">
        <v>407</v>
      </c>
      <c r="G209">
        <v>11</v>
      </c>
      <c r="H209">
        <v>0</v>
      </c>
      <c r="I209">
        <v>34443.440000000002</v>
      </c>
      <c r="J209">
        <v>15776.49</v>
      </c>
      <c r="K209">
        <v>35314.519999999997</v>
      </c>
      <c r="L209">
        <v>17647.740000000002</v>
      </c>
      <c r="M209">
        <v>3.18</v>
      </c>
      <c r="N209">
        <v>2.41</v>
      </c>
      <c r="O209">
        <v>10</v>
      </c>
      <c r="P209">
        <v>31675.59</v>
      </c>
      <c r="Q209">
        <v>14033.05</v>
      </c>
      <c r="R209">
        <v>3.1</v>
      </c>
      <c r="S209">
        <v>2.5099999999999998</v>
      </c>
      <c r="T209">
        <v>2.25</v>
      </c>
      <c r="U209">
        <v>1</v>
      </c>
      <c r="V209">
        <v>1.3247</v>
      </c>
      <c r="W209">
        <v>1.3015000000000001</v>
      </c>
      <c r="X209">
        <v>1.3247</v>
      </c>
      <c r="Y209">
        <v>1.3015000000000001</v>
      </c>
      <c r="Z209" t="s">
        <v>119</v>
      </c>
      <c r="AA209" t="s">
        <v>407</v>
      </c>
      <c r="AB209">
        <v>1.9456</v>
      </c>
      <c r="AC209" t="s">
        <v>2269</v>
      </c>
      <c r="AD209">
        <v>1</v>
      </c>
      <c r="AE209">
        <v>1.3411</v>
      </c>
      <c r="AF209">
        <v>1.3015000000000001</v>
      </c>
      <c r="AG209">
        <v>1.3411</v>
      </c>
      <c r="AH209" t="s">
        <v>407</v>
      </c>
      <c r="AI209" t="s">
        <v>407</v>
      </c>
      <c r="AJ209">
        <v>2.1013999999999999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1</v>
      </c>
      <c r="AQ209">
        <v>0</v>
      </c>
      <c r="AR209" t="b">
        <v>0</v>
      </c>
      <c r="AS209" s="190" t="s">
        <v>1704</v>
      </c>
    </row>
    <row r="210" spans="1:45" x14ac:dyDescent="0.2">
      <c r="A210" t="s">
        <v>1704</v>
      </c>
      <c r="B210" t="s">
        <v>1379</v>
      </c>
      <c r="C210" t="s">
        <v>123</v>
      </c>
      <c r="D210" t="s">
        <v>1379</v>
      </c>
      <c r="E210" t="s">
        <v>1747</v>
      </c>
      <c r="F210" t="s">
        <v>79</v>
      </c>
      <c r="G210">
        <v>3</v>
      </c>
      <c r="H210">
        <v>1</v>
      </c>
      <c r="I210">
        <v>99349.35</v>
      </c>
      <c r="J210">
        <v>62352.78</v>
      </c>
      <c r="K210">
        <v>87733.31</v>
      </c>
      <c r="L210">
        <v>54277.04</v>
      </c>
      <c r="M210">
        <v>15.33</v>
      </c>
      <c r="N210">
        <v>10.37</v>
      </c>
      <c r="O210">
        <v>3</v>
      </c>
      <c r="P210">
        <v>87733.31</v>
      </c>
      <c r="Q210">
        <v>54277.04</v>
      </c>
      <c r="R210">
        <v>10.3</v>
      </c>
      <c r="S210">
        <v>10.37</v>
      </c>
      <c r="T210">
        <v>7.6</v>
      </c>
      <c r="U210">
        <v>0</v>
      </c>
      <c r="V210">
        <v>3.669</v>
      </c>
      <c r="W210">
        <v>3.6644999999999999</v>
      </c>
      <c r="X210">
        <v>3.7299000000000002</v>
      </c>
      <c r="Y210">
        <v>3.6644999999999999</v>
      </c>
      <c r="Z210" t="s">
        <v>122</v>
      </c>
      <c r="AA210" t="s">
        <v>79</v>
      </c>
      <c r="AB210">
        <v>3.7299000000000002</v>
      </c>
      <c r="AC210" t="s">
        <v>2270</v>
      </c>
      <c r="AD210">
        <v>2.0011269999999999</v>
      </c>
      <c r="AE210">
        <v>3.7759</v>
      </c>
      <c r="AF210">
        <v>3.6644999999999999</v>
      </c>
      <c r="AG210">
        <v>3.7759</v>
      </c>
      <c r="AH210" t="s">
        <v>79</v>
      </c>
      <c r="AI210" t="s">
        <v>79</v>
      </c>
      <c r="AJ210">
        <v>5.9165000000000001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 t="b">
        <v>0</v>
      </c>
      <c r="AS210" s="190" t="s">
        <v>1704</v>
      </c>
    </row>
    <row r="211" spans="1:45" x14ac:dyDescent="0.2">
      <c r="A211" t="s">
        <v>1704</v>
      </c>
      <c r="B211" t="s">
        <v>1381</v>
      </c>
      <c r="C211" t="s">
        <v>125</v>
      </c>
      <c r="D211" t="s">
        <v>1381</v>
      </c>
      <c r="E211" t="s">
        <v>1748</v>
      </c>
      <c r="F211" t="s">
        <v>79</v>
      </c>
      <c r="G211">
        <v>7</v>
      </c>
      <c r="H211">
        <v>0</v>
      </c>
      <c r="I211">
        <v>66301.58</v>
      </c>
      <c r="J211">
        <v>60639.12</v>
      </c>
      <c r="K211">
        <v>62096.49</v>
      </c>
      <c r="L211">
        <v>61459.95</v>
      </c>
      <c r="M211">
        <v>8</v>
      </c>
      <c r="N211">
        <v>5.24</v>
      </c>
      <c r="O211">
        <v>6</v>
      </c>
      <c r="P211">
        <v>38452.43</v>
      </c>
      <c r="Q211">
        <v>22216.880000000001</v>
      </c>
      <c r="R211">
        <v>4.4000000000000004</v>
      </c>
      <c r="S211">
        <v>2.91</v>
      </c>
      <c r="T211">
        <v>3.5</v>
      </c>
      <c r="U211">
        <v>0</v>
      </c>
      <c r="V211">
        <v>1.6081000000000001</v>
      </c>
      <c r="W211">
        <v>1.8311999999999999</v>
      </c>
      <c r="X211">
        <v>1.8638999999999999</v>
      </c>
      <c r="Y211">
        <v>1.8311999999999999</v>
      </c>
      <c r="Z211" t="s">
        <v>124</v>
      </c>
      <c r="AA211" t="s">
        <v>79</v>
      </c>
      <c r="AB211">
        <v>1.8638999999999999</v>
      </c>
      <c r="AC211" t="s">
        <v>2271</v>
      </c>
      <c r="AD211">
        <v>1.2323310000000001</v>
      </c>
      <c r="AE211">
        <v>1.8560000000000001</v>
      </c>
      <c r="AF211">
        <v>1.8311999999999999</v>
      </c>
      <c r="AG211">
        <v>1.5697000000000001</v>
      </c>
      <c r="AH211" t="s">
        <v>79</v>
      </c>
      <c r="AI211" t="s">
        <v>2309</v>
      </c>
      <c r="AJ211">
        <v>2.9081999999999999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1</v>
      </c>
      <c r="AQ211">
        <v>0</v>
      </c>
      <c r="AR211" t="b">
        <v>0</v>
      </c>
      <c r="AS211" s="190" t="s">
        <v>1704</v>
      </c>
    </row>
    <row r="212" spans="1:45" x14ac:dyDescent="0.2">
      <c r="A212" t="s">
        <v>1704</v>
      </c>
      <c r="B212" t="s">
        <v>1383</v>
      </c>
      <c r="C212" t="s">
        <v>127</v>
      </c>
      <c r="D212" t="s">
        <v>1383</v>
      </c>
      <c r="E212" t="s">
        <v>1749</v>
      </c>
      <c r="F212" t="s">
        <v>79</v>
      </c>
      <c r="G212">
        <v>7</v>
      </c>
      <c r="H212">
        <v>0</v>
      </c>
      <c r="I212">
        <v>29043.98</v>
      </c>
      <c r="J212">
        <v>10394.879999999999</v>
      </c>
      <c r="K212">
        <v>27392.55</v>
      </c>
      <c r="L212">
        <v>9401.5</v>
      </c>
      <c r="M212">
        <v>4</v>
      </c>
      <c r="N212">
        <v>1.31</v>
      </c>
      <c r="O212">
        <v>7</v>
      </c>
      <c r="P212">
        <v>27392.55</v>
      </c>
      <c r="Q212">
        <v>9401.5</v>
      </c>
      <c r="R212">
        <v>3</v>
      </c>
      <c r="S212">
        <v>1.31</v>
      </c>
      <c r="T212">
        <v>2.5</v>
      </c>
      <c r="U212">
        <v>0</v>
      </c>
      <c r="V212">
        <v>1.1456</v>
      </c>
      <c r="W212">
        <v>1.486</v>
      </c>
      <c r="X212">
        <v>1.5125</v>
      </c>
      <c r="Y212">
        <v>1.486</v>
      </c>
      <c r="Z212" t="s">
        <v>126</v>
      </c>
      <c r="AA212" t="s">
        <v>79</v>
      </c>
      <c r="AB212">
        <v>1.5125</v>
      </c>
      <c r="AC212" t="s">
        <v>2272</v>
      </c>
      <c r="AD212">
        <v>1</v>
      </c>
      <c r="AE212">
        <v>1.2858000000000001</v>
      </c>
      <c r="AF212">
        <v>1.486</v>
      </c>
      <c r="AG212">
        <v>1.5311999999999999</v>
      </c>
      <c r="AH212" t="s">
        <v>79</v>
      </c>
      <c r="AI212" t="s">
        <v>2309</v>
      </c>
      <c r="AJ212">
        <v>2.0146999999999999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 t="b">
        <v>0</v>
      </c>
      <c r="AS212" s="190" t="s">
        <v>1704</v>
      </c>
    </row>
    <row r="213" spans="1:45" x14ac:dyDescent="0.2">
      <c r="A213" t="s">
        <v>1704</v>
      </c>
      <c r="B213" t="s">
        <v>1385</v>
      </c>
      <c r="C213" t="s">
        <v>116</v>
      </c>
      <c r="D213" t="s">
        <v>1385</v>
      </c>
      <c r="E213" t="s">
        <v>735</v>
      </c>
      <c r="F213" t="s">
        <v>79</v>
      </c>
      <c r="G213">
        <v>2</v>
      </c>
      <c r="H213">
        <v>0</v>
      </c>
      <c r="I213">
        <v>48566.35</v>
      </c>
      <c r="J213">
        <v>6810.7</v>
      </c>
      <c r="K213">
        <v>41801.29</v>
      </c>
      <c r="L213">
        <v>6777.66</v>
      </c>
      <c r="M213">
        <v>5</v>
      </c>
      <c r="N213">
        <v>1</v>
      </c>
      <c r="O213">
        <v>2</v>
      </c>
      <c r="P213">
        <v>41801.29</v>
      </c>
      <c r="Q213">
        <v>6777.66</v>
      </c>
      <c r="R213">
        <v>6.2</v>
      </c>
      <c r="S213">
        <v>1</v>
      </c>
      <c r="T213">
        <v>4.0999999999999996</v>
      </c>
      <c r="U213">
        <v>0</v>
      </c>
      <c r="V213">
        <v>0</v>
      </c>
      <c r="W213">
        <v>2.0488</v>
      </c>
      <c r="X213">
        <v>2.0853999999999999</v>
      </c>
      <c r="Y213">
        <v>2.0488</v>
      </c>
      <c r="Z213" t="s">
        <v>121</v>
      </c>
      <c r="AA213" t="s">
        <v>79</v>
      </c>
      <c r="AB213">
        <v>2.0853999999999999</v>
      </c>
      <c r="AC213" t="s">
        <v>121</v>
      </c>
      <c r="AD213">
        <v>1</v>
      </c>
      <c r="AE213">
        <v>2.1111</v>
      </c>
      <c r="AF213">
        <v>2.0488</v>
      </c>
      <c r="AG213">
        <v>2.1111</v>
      </c>
      <c r="AH213" t="s">
        <v>79</v>
      </c>
      <c r="AI213" t="s">
        <v>79</v>
      </c>
      <c r="AJ213">
        <v>3.3079000000000001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 t="b">
        <v>0</v>
      </c>
      <c r="AS213" s="190" t="s">
        <v>1704</v>
      </c>
    </row>
    <row r="214" spans="1:45" x14ac:dyDescent="0.2">
      <c r="A214" t="s">
        <v>1704</v>
      </c>
      <c r="B214" t="s">
        <v>1387</v>
      </c>
      <c r="C214" t="s">
        <v>116</v>
      </c>
      <c r="D214" t="s">
        <v>1387</v>
      </c>
      <c r="E214" t="s">
        <v>737</v>
      </c>
      <c r="F214" t="s">
        <v>407</v>
      </c>
      <c r="G214">
        <v>68</v>
      </c>
      <c r="H214">
        <v>1</v>
      </c>
      <c r="I214">
        <v>63566.74</v>
      </c>
      <c r="J214">
        <v>78389.47</v>
      </c>
      <c r="K214">
        <v>57523</v>
      </c>
      <c r="L214">
        <v>66744.350000000006</v>
      </c>
      <c r="M214">
        <v>11</v>
      </c>
      <c r="N214">
        <v>12.64</v>
      </c>
      <c r="O214">
        <v>66</v>
      </c>
      <c r="P214">
        <v>48240.93</v>
      </c>
      <c r="Q214">
        <v>38278.94</v>
      </c>
      <c r="R214">
        <v>9.41</v>
      </c>
      <c r="S214">
        <v>8.85</v>
      </c>
      <c r="T214">
        <v>6.33</v>
      </c>
      <c r="U214">
        <v>1</v>
      </c>
      <c r="V214">
        <v>2.0175000000000001</v>
      </c>
      <c r="W214">
        <v>1.9821</v>
      </c>
      <c r="X214">
        <v>2.0175000000000001</v>
      </c>
      <c r="Y214">
        <v>1.9821</v>
      </c>
      <c r="Z214" t="s">
        <v>121</v>
      </c>
      <c r="AA214" t="s">
        <v>407</v>
      </c>
      <c r="AB214">
        <v>2.8079999999999998</v>
      </c>
      <c r="AC214" t="s">
        <v>121</v>
      </c>
      <c r="AD214">
        <v>1</v>
      </c>
      <c r="AE214">
        <v>1.8164</v>
      </c>
      <c r="AF214">
        <v>1.9821</v>
      </c>
      <c r="AG214">
        <v>1.8164</v>
      </c>
      <c r="AH214" t="s">
        <v>407</v>
      </c>
      <c r="AI214" t="s">
        <v>407</v>
      </c>
      <c r="AJ214">
        <v>2.8460999999999999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2</v>
      </c>
      <c r="AQ214">
        <v>0</v>
      </c>
      <c r="AR214" t="b">
        <v>0</v>
      </c>
      <c r="AS214" s="190" t="s">
        <v>1704</v>
      </c>
    </row>
    <row r="215" spans="1:45" x14ac:dyDescent="0.2">
      <c r="A215" t="s">
        <v>1704</v>
      </c>
      <c r="B215" t="s">
        <v>1389</v>
      </c>
      <c r="C215" t="s">
        <v>116</v>
      </c>
      <c r="D215" t="s">
        <v>1389</v>
      </c>
      <c r="E215" t="s">
        <v>2280</v>
      </c>
      <c r="F215" t="s">
        <v>79</v>
      </c>
      <c r="G215">
        <v>1</v>
      </c>
      <c r="H215">
        <v>0</v>
      </c>
      <c r="I215">
        <v>28946.04</v>
      </c>
      <c r="J215">
        <v>0</v>
      </c>
      <c r="K215">
        <v>25392.62</v>
      </c>
      <c r="L215">
        <v>0</v>
      </c>
      <c r="M215">
        <v>4</v>
      </c>
      <c r="N215">
        <v>0</v>
      </c>
      <c r="O215">
        <v>1</v>
      </c>
      <c r="P215">
        <v>25392.62</v>
      </c>
      <c r="Q215">
        <v>0</v>
      </c>
      <c r="R215">
        <v>4.5</v>
      </c>
      <c r="S215">
        <v>0</v>
      </c>
      <c r="T215">
        <v>3.1</v>
      </c>
      <c r="U215">
        <v>0</v>
      </c>
      <c r="V215">
        <v>0</v>
      </c>
      <c r="W215">
        <v>2.9161000000000001</v>
      </c>
      <c r="X215">
        <v>2.9681000000000002</v>
      </c>
      <c r="Y215">
        <v>2.9161000000000001</v>
      </c>
      <c r="Z215" t="s">
        <v>121</v>
      </c>
      <c r="AA215" t="s">
        <v>79</v>
      </c>
      <c r="AB215">
        <v>2.9681000000000002</v>
      </c>
      <c r="AC215" t="s">
        <v>121</v>
      </c>
      <c r="AD215">
        <v>1</v>
      </c>
      <c r="AE215">
        <v>3.0047000000000001</v>
      </c>
      <c r="AF215">
        <v>2.9161000000000001</v>
      </c>
      <c r="AG215">
        <v>3.0047000000000001</v>
      </c>
      <c r="AH215" t="s">
        <v>79</v>
      </c>
      <c r="AI215" t="s">
        <v>79</v>
      </c>
      <c r="AJ215">
        <v>4.7081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 t="b">
        <v>0</v>
      </c>
      <c r="AS215" s="190" t="s">
        <v>1704</v>
      </c>
    </row>
    <row r="216" spans="1:45" x14ac:dyDescent="0.2">
      <c r="A216" t="s">
        <v>1704</v>
      </c>
      <c r="B216" t="s">
        <v>1391</v>
      </c>
      <c r="C216" t="s">
        <v>118</v>
      </c>
      <c r="D216" t="s">
        <v>1391</v>
      </c>
      <c r="E216" t="s">
        <v>2318</v>
      </c>
      <c r="F216" t="s">
        <v>79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9.5</v>
      </c>
      <c r="S216">
        <v>0</v>
      </c>
      <c r="T216">
        <v>7.3</v>
      </c>
      <c r="U216">
        <v>0</v>
      </c>
      <c r="V216">
        <v>0</v>
      </c>
      <c r="W216">
        <v>8.4478000000000009</v>
      </c>
      <c r="X216">
        <v>8.5985999999999994</v>
      </c>
      <c r="Y216">
        <v>8.4478000000000009</v>
      </c>
      <c r="Z216" t="s">
        <v>117</v>
      </c>
      <c r="AA216" t="s">
        <v>79</v>
      </c>
      <c r="AB216">
        <v>8.5985999999999994</v>
      </c>
      <c r="AC216" t="s">
        <v>2268</v>
      </c>
      <c r="AD216">
        <v>1.3112619999999999</v>
      </c>
      <c r="AE216">
        <v>8.4478000000000009</v>
      </c>
      <c r="AF216">
        <v>8.4478000000000009</v>
      </c>
      <c r="AG216">
        <v>8.4478000000000009</v>
      </c>
      <c r="AH216" t="s">
        <v>79</v>
      </c>
      <c r="AI216" t="s">
        <v>79</v>
      </c>
      <c r="AJ216">
        <v>13.2369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 t="b">
        <v>0</v>
      </c>
      <c r="AS216" s="190" t="s">
        <v>1704</v>
      </c>
    </row>
    <row r="217" spans="1:45" x14ac:dyDescent="0.2">
      <c r="A217" t="s">
        <v>1704</v>
      </c>
      <c r="B217" t="s">
        <v>1393</v>
      </c>
      <c r="C217" t="s">
        <v>120</v>
      </c>
      <c r="D217" t="s">
        <v>1393</v>
      </c>
      <c r="E217" t="s">
        <v>2319</v>
      </c>
      <c r="F217" t="s">
        <v>79</v>
      </c>
      <c r="G217">
        <v>1</v>
      </c>
      <c r="H217">
        <v>0</v>
      </c>
      <c r="I217">
        <v>107220.35</v>
      </c>
      <c r="J217">
        <v>0</v>
      </c>
      <c r="K217">
        <v>108511.64</v>
      </c>
      <c r="L217">
        <v>0</v>
      </c>
      <c r="M217">
        <v>7</v>
      </c>
      <c r="N217">
        <v>0</v>
      </c>
      <c r="O217">
        <v>1</v>
      </c>
      <c r="P217">
        <v>108511.64</v>
      </c>
      <c r="Q217">
        <v>0</v>
      </c>
      <c r="R217">
        <v>5.2</v>
      </c>
      <c r="S217">
        <v>0</v>
      </c>
      <c r="T217">
        <v>4.4000000000000004</v>
      </c>
      <c r="U217">
        <v>0</v>
      </c>
      <c r="V217">
        <v>0</v>
      </c>
      <c r="W217">
        <v>6.4424999999999999</v>
      </c>
      <c r="X217">
        <v>6.5575000000000001</v>
      </c>
      <c r="Y217">
        <v>6.4424999999999999</v>
      </c>
      <c r="Z217" t="s">
        <v>119</v>
      </c>
      <c r="AA217" t="s">
        <v>79</v>
      </c>
      <c r="AB217">
        <v>6.5575000000000001</v>
      </c>
      <c r="AC217" t="s">
        <v>2269</v>
      </c>
      <c r="AD217">
        <v>1</v>
      </c>
      <c r="AE217">
        <v>6.6383000000000001</v>
      </c>
      <c r="AF217">
        <v>6.4424999999999999</v>
      </c>
      <c r="AG217">
        <v>6.6383000000000001</v>
      </c>
      <c r="AH217" t="s">
        <v>79</v>
      </c>
      <c r="AI217" t="s">
        <v>79</v>
      </c>
      <c r="AJ217">
        <v>10.4016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 t="b">
        <v>0</v>
      </c>
      <c r="AS217" s="190" t="s">
        <v>1704</v>
      </c>
    </row>
    <row r="218" spans="1:45" x14ac:dyDescent="0.2">
      <c r="A218" t="s">
        <v>1704</v>
      </c>
      <c r="B218" t="s">
        <v>1395</v>
      </c>
      <c r="C218" t="s">
        <v>118</v>
      </c>
      <c r="D218" t="s">
        <v>1395</v>
      </c>
      <c r="E218" t="s">
        <v>2337</v>
      </c>
      <c r="F218" t="s">
        <v>407</v>
      </c>
      <c r="G218">
        <v>11</v>
      </c>
      <c r="H218">
        <v>1</v>
      </c>
      <c r="I218">
        <v>138060.06</v>
      </c>
      <c r="J218">
        <v>58018.48</v>
      </c>
      <c r="K218">
        <v>121773.69</v>
      </c>
      <c r="L218">
        <v>49747.97</v>
      </c>
      <c r="M218">
        <v>10.91</v>
      </c>
      <c r="N218">
        <v>5.95</v>
      </c>
      <c r="O218">
        <v>11</v>
      </c>
      <c r="P218">
        <v>121773.69</v>
      </c>
      <c r="Q218">
        <v>49747.97</v>
      </c>
      <c r="R218">
        <v>10.91</v>
      </c>
      <c r="S218">
        <v>5.95</v>
      </c>
      <c r="T218">
        <v>9.36</v>
      </c>
      <c r="U218">
        <v>1</v>
      </c>
      <c r="V218">
        <v>5.0926</v>
      </c>
      <c r="W218">
        <v>5.0033000000000003</v>
      </c>
      <c r="X218">
        <v>5.0926</v>
      </c>
      <c r="Y218">
        <v>5.0033000000000003</v>
      </c>
      <c r="Z218" t="s">
        <v>117</v>
      </c>
      <c r="AA218" t="s">
        <v>407</v>
      </c>
      <c r="AB218">
        <v>6.2807000000000004</v>
      </c>
      <c r="AC218" t="s">
        <v>2268</v>
      </c>
      <c r="AD218">
        <v>1.6087450000000001</v>
      </c>
      <c r="AE218">
        <v>5.1554000000000002</v>
      </c>
      <c r="AF218">
        <v>5.0033000000000003</v>
      </c>
      <c r="AG218">
        <v>5.1554000000000002</v>
      </c>
      <c r="AH218" t="s">
        <v>407</v>
      </c>
      <c r="AI218" t="s">
        <v>407</v>
      </c>
      <c r="AJ218">
        <v>8.0779999999999994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 t="b">
        <v>0</v>
      </c>
    </row>
    <row r="219" spans="1:45" x14ac:dyDescent="0.2">
      <c r="A219" t="s">
        <v>1704</v>
      </c>
      <c r="B219" t="s">
        <v>1397</v>
      </c>
      <c r="C219" t="s">
        <v>120</v>
      </c>
      <c r="D219" t="s">
        <v>1397</v>
      </c>
      <c r="E219" t="s">
        <v>2338</v>
      </c>
      <c r="F219" t="s">
        <v>407</v>
      </c>
      <c r="G219">
        <v>38</v>
      </c>
      <c r="H219">
        <v>0</v>
      </c>
      <c r="I219">
        <v>83269.69</v>
      </c>
      <c r="J219">
        <v>42870.36</v>
      </c>
      <c r="K219">
        <v>78759.75</v>
      </c>
      <c r="L219">
        <v>39803.019999999997</v>
      </c>
      <c r="M219">
        <v>5.21</v>
      </c>
      <c r="N219">
        <v>6.27</v>
      </c>
      <c r="O219">
        <v>37</v>
      </c>
      <c r="P219">
        <v>74491.14</v>
      </c>
      <c r="Q219">
        <v>30572.880000000001</v>
      </c>
      <c r="R219">
        <v>4.49</v>
      </c>
      <c r="S219">
        <v>4.5199999999999996</v>
      </c>
      <c r="T219">
        <v>2.87</v>
      </c>
      <c r="U219">
        <v>1</v>
      </c>
      <c r="V219">
        <v>3.1152000000000002</v>
      </c>
      <c r="W219">
        <v>3.0606</v>
      </c>
      <c r="X219">
        <v>3.1152000000000002</v>
      </c>
      <c r="Y219">
        <v>3.0606</v>
      </c>
      <c r="Z219" t="s">
        <v>119</v>
      </c>
      <c r="AA219" t="s">
        <v>407</v>
      </c>
      <c r="AB219">
        <v>3.9041000000000001</v>
      </c>
      <c r="AC219" t="s">
        <v>2269</v>
      </c>
      <c r="AD219">
        <v>1</v>
      </c>
      <c r="AE219">
        <v>3.1536</v>
      </c>
      <c r="AF219">
        <v>3.0606</v>
      </c>
      <c r="AG219">
        <v>3.1536</v>
      </c>
      <c r="AH219" t="s">
        <v>407</v>
      </c>
      <c r="AI219" t="s">
        <v>407</v>
      </c>
      <c r="AJ219">
        <v>4.9413999999999998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1</v>
      </c>
      <c r="AQ219">
        <v>0</v>
      </c>
      <c r="AR219" t="b">
        <v>0</v>
      </c>
    </row>
    <row r="220" spans="1:45" x14ac:dyDescent="0.2">
      <c r="A220" t="s">
        <v>1704</v>
      </c>
      <c r="B220" t="s">
        <v>1399</v>
      </c>
      <c r="C220" t="s">
        <v>123</v>
      </c>
      <c r="D220" t="s">
        <v>1399</v>
      </c>
      <c r="E220" t="s">
        <v>2339</v>
      </c>
      <c r="F220" t="s">
        <v>407</v>
      </c>
      <c r="G220">
        <v>78</v>
      </c>
      <c r="H220">
        <v>14</v>
      </c>
      <c r="I220">
        <v>102216.84</v>
      </c>
      <c r="J220">
        <v>102311.49</v>
      </c>
      <c r="K220">
        <v>94304.42</v>
      </c>
      <c r="L220">
        <v>89546.83</v>
      </c>
      <c r="M220">
        <v>11.91</v>
      </c>
      <c r="N220">
        <v>12.32</v>
      </c>
      <c r="O220">
        <v>77</v>
      </c>
      <c r="P220">
        <v>85698.99</v>
      </c>
      <c r="Q220">
        <v>48441.71</v>
      </c>
      <c r="R220">
        <v>10.84</v>
      </c>
      <c r="S220">
        <v>8.07</v>
      </c>
      <c r="T220">
        <v>7.79</v>
      </c>
      <c r="U220">
        <v>1</v>
      </c>
      <c r="V220">
        <v>3.5840000000000001</v>
      </c>
      <c r="W220">
        <v>3.5211999999999999</v>
      </c>
      <c r="X220">
        <v>3.5840000000000001</v>
      </c>
      <c r="Y220">
        <v>3.5211999999999999</v>
      </c>
      <c r="Z220" t="s">
        <v>122</v>
      </c>
      <c r="AA220" t="s">
        <v>407</v>
      </c>
      <c r="AB220">
        <v>4.7348999999999997</v>
      </c>
      <c r="AC220" t="s">
        <v>2270</v>
      </c>
      <c r="AD220">
        <v>1.5066820000000001</v>
      </c>
      <c r="AE220">
        <v>3.3317000000000001</v>
      </c>
      <c r="AF220">
        <v>3.5211999999999999</v>
      </c>
      <c r="AG220">
        <v>3.3317000000000001</v>
      </c>
      <c r="AH220" t="s">
        <v>407</v>
      </c>
      <c r="AI220" t="s">
        <v>407</v>
      </c>
      <c r="AJ220">
        <v>5.2203999999999997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1</v>
      </c>
      <c r="AQ220">
        <v>0</v>
      </c>
      <c r="AR220" t="b">
        <v>0</v>
      </c>
    </row>
    <row r="221" spans="1:45" x14ac:dyDescent="0.2">
      <c r="A221" t="s">
        <v>1704</v>
      </c>
      <c r="B221" t="s">
        <v>1401</v>
      </c>
      <c r="C221" t="s">
        <v>125</v>
      </c>
      <c r="D221" t="s">
        <v>1401</v>
      </c>
      <c r="E221" t="s">
        <v>2340</v>
      </c>
      <c r="F221" t="s">
        <v>407</v>
      </c>
      <c r="G221">
        <v>79</v>
      </c>
      <c r="H221">
        <v>2</v>
      </c>
      <c r="I221">
        <v>68236.58</v>
      </c>
      <c r="J221">
        <v>45610.87</v>
      </c>
      <c r="K221">
        <v>62530.63</v>
      </c>
      <c r="L221">
        <v>42709.74</v>
      </c>
      <c r="M221">
        <v>6.39</v>
      </c>
      <c r="N221">
        <v>5.99</v>
      </c>
      <c r="O221">
        <v>78</v>
      </c>
      <c r="P221">
        <v>59692.6</v>
      </c>
      <c r="Q221">
        <v>34802.39</v>
      </c>
      <c r="R221">
        <v>6.12</v>
      </c>
      <c r="S221">
        <v>5.51</v>
      </c>
      <c r="T221">
        <v>4.72</v>
      </c>
      <c r="U221">
        <v>1</v>
      </c>
      <c r="V221">
        <v>2.4964</v>
      </c>
      <c r="W221">
        <v>2.4525999999999999</v>
      </c>
      <c r="X221">
        <v>2.4964</v>
      </c>
      <c r="Y221">
        <v>2.4525999999999999</v>
      </c>
      <c r="Z221" t="s">
        <v>124</v>
      </c>
      <c r="AA221" t="s">
        <v>407</v>
      </c>
      <c r="AB221">
        <v>3.1425999999999998</v>
      </c>
      <c r="AC221" t="s">
        <v>2271</v>
      </c>
      <c r="AD221">
        <v>1.396215</v>
      </c>
      <c r="AE221">
        <v>2.415</v>
      </c>
      <c r="AF221">
        <v>2.4525999999999999</v>
      </c>
      <c r="AG221">
        <v>2.415</v>
      </c>
      <c r="AH221" t="s">
        <v>407</v>
      </c>
      <c r="AI221" t="s">
        <v>407</v>
      </c>
      <c r="AJ221">
        <v>3.7841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1</v>
      </c>
      <c r="AQ221">
        <v>0</v>
      </c>
      <c r="AR221" t="b">
        <v>0</v>
      </c>
    </row>
    <row r="222" spans="1:45" x14ac:dyDescent="0.2">
      <c r="A222" t="s">
        <v>1704</v>
      </c>
      <c r="B222" t="s">
        <v>1403</v>
      </c>
      <c r="C222" t="s">
        <v>127</v>
      </c>
      <c r="D222" t="s">
        <v>1403</v>
      </c>
      <c r="E222" t="s">
        <v>2341</v>
      </c>
      <c r="F222" t="s">
        <v>407</v>
      </c>
      <c r="G222">
        <v>29</v>
      </c>
      <c r="H222">
        <v>3</v>
      </c>
      <c r="I222">
        <v>51247.23</v>
      </c>
      <c r="J222">
        <v>24247.16</v>
      </c>
      <c r="K222">
        <v>48217.74</v>
      </c>
      <c r="L222">
        <v>22737.9</v>
      </c>
      <c r="M222">
        <v>4.4800000000000004</v>
      </c>
      <c r="N222">
        <v>2.9</v>
      </c>
      <c r="O222">
        <v>27</v>
      </c>
      <c r="P222">
        <v>44350.81</v>
      </c>
      <c r="Q222">
        <v>18397.5</v>
      </c>
      <c r="R222">
        <v>4.4800000000000004</v>
      </c>
      <c r="S222">
        <v>2.92</v>
      </c>
      <c r="T222">
        <v>3.61</v>
      </c>
      <c r="U222">
        <v>1</v>
      </c>
      <c r="V222">
        <v>1.8548</v>
      </c>
      <c r="W222">
        <v>1.8223</v>
      </c>
      <c r="X222">
        <v>1.8548</v>
      </c>
      <c r="Y222">
        <v>1.8223</v>
      </c>
      <c r="Z222" t="s">
        <v>126</v>
      </c>
      <c r="AA222" t="s">
        <v>407</v>
      </c>
      <c r="AB222">
        <v>2.2507999999999999</v>
      </c>
      <c r="AC222" t="s">
        <v>2272</v>
      </c>
      <c r="AD222">
        <v>1</v>
      </c>
      <c r="AE222">
        <v>1.8776999999999999</v>
      </c>
      <c r="AF222">
        <v>1.8223</v>
      </c>
      <c r="AG222">
        <v>1.8776999999999999</v>
      </c>
      <c r="AH222" t="s">
        <v>407</v>
      </c>
      <c r="AI222" t="s">
        <v>407</v>
      </c>
      <c r="AJ222">
        <v>2.9422000000000001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2</v>
      </c>
      <c r="AQ222">
        <v>0</v>
      </c>
      <c r="AR222" t="b">
        <v>0</v>
      </c>
    </row>
    <row r="223" spans="1:45" x14ac:dyDescent="0.2">
      <c r="A223" t="s">
        <v>1704</v>
      </c>
      <c r="B223" t="s">
        <v>1405</v>
      </c>
      <c r="C223" t="s">
        <v>118</v>
      </c>
      <c r="D223" t="s">
        <v>1405</v>
      </c>
      <c r="E223" t="s">
        <v>2342</v>
      </c>
      <c r="F223" t="s">
        <v>407</v>
      </c>
      <c r="G223">
        <v>18</v>
      </c>
      <c r="H223">
        <v>0</v>
      </c>
      <c r="I223">
        <v>72413.09</v>
      </c>
      <c r="J223">
        <v>40759.42</v>
      </c>
      <c r="K223">
        <v>65439.87</v>
      </c>
      <c r="L223">
        <v>37299.230000000003</v>
      </c>
      <c r="M223">
        <v>7.11</v>
      </c>
      <c r="N223">
        <v>4.62</v>
      </c>
      <c r="O223">
        <v>17</v>
      </c>
      <c r="P223">
        <v>59141.22</v>
      </c>
      <c r="Q223">
        <v>27549.14</v>
      </c>
      <c r="R223">
        <v>6.82</v>
      </c>
      <c r="S223">
        <v>4.59</v>
      </c>
      <c r="T223">
        <v>5.34</v>
      </c>
      <c r="U223">
        <v>1</v>
      </c>
      <c r="V223">
        <v>2.4733000000000001</v>
      </c>
      <c r="W223">
        <v>2.4298999999999999</v>
      </c>
      <c r="X223">
        <v>2.4733000000000001</v>
      </c>
      <c r="Y223">
        <v>2.4298999999999999</v>
      </c>
      <c r="Z223" t="s">
        <v>117</v>
      </c>
      <c r="AA223" t="s">
        <v>407</v>
      </c>
      <c r="AB223">
        <v>3.5499000000000001</v>
      </c>
      <c r="AC223" t="s">
        <v>2268</v>
      </c>
      <c r="AD223">
        <v>1.4670829999999999</v>
      </c>
      <c r="AE223">
        <v>2.5038</v>
      </c>
      <c r="AF223">
        <v>2.4298999999999999</v>
      </c>
      <c r="AG223">
        <v>2.5038</v>
      </c>
      <c r="AH223" t="s">
        <v>407</v>
      </c>
      <c r="AI223" t="s">
        <v>407</v>
      </c>
      <c r="AJ223">
        <v>3.9232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1</v>
      </c>
      <c r="AQ223">
        <v>0</v>
      </c>
      <c r="AR223" t="b">
        <v>0</v>
      </c>
    </row>
    <row r="224" spans="1:45" x14ac:dyDescent="0.2">
      <c r="A224" t="s">
        <v>1704</v>
      </c>
      <c r="B224" t="s">
        <v>1407</v>
      </c>
      <c r="C224" t="s">
        <v>120</v>
      </c>
      <c r="D224" t="s">
        <v>1407</v>
      </c>
      <c r="E224" t="s">
        <v>2343</v>
      </c>
      <c r="F224" t="s">
        <v>407</v>
      </c>
      <c r="G224">
        <v>106</v>
      </c>
      <c r="H224">
        <v>0</v>
      </c>
      <c r="I224">
        <v>51879.03</v>
      </c>
      <c r="J224">
        <v>20756.39</v>
      </c>
      <c r="K224">
        <v>45914.96</v>
      </c>
      <c r="L224">
        <v>18722.669999999998</v>
      </c>
      <c r="M224">
        <v>3.71</v>
      </c>
      <c r="N224">
        <v>2.38</v>
      </c>
      <c r="O224">
        <v>105</v>
      </c>
      <c r="P224">
        <v>45126.91</v>
      </c>
      <c r="Q224">
        <v>16972.03</v>
      </c>
      <c r="R224">
        <v>3.72</v>
      </c>
      <c r="S224">
        <v>2.38</v>
      </c>
      <c r="T224">
        <v>3.04</v>
      </c>
      <c r="U224">
        <v>1</v>
      </c>
      <c r="V224">
        <v>1.8872</v>
      </c>
      <c r="W224">
        <v>1.8541000000000001</v>
      </c>
      <c r="X224">
        <v>1.8872</v>
      </c>
      <c r="Y224">
        <v>1.8541000000000001</v>
      </c>
      <c r="Z224" t="s">
        <v>119</v>
      </c>
      <c r="AA224" t="s">
        <v>407</v>
      </c>
      <c r="AB224">
        <v>2.4197000000000002</v>
      </c>
      <c r="AC224" t="s">
        <v>2269</v>
      </c>
      <c r="AD224">
        <v>1</v>
      </c>
      <c r="AE224">
        <v>1.9105000000000001</v>
      </c>
      <c r="AF224">
        <v>1.8541000000000001</v>
      </c>
      <c r="AG224">
        <v>1.9105000000000001</v>
      </c>
      <c r="AH224" t="s">
        <v>407</v>
      </c>
      <c r="AI224" t="s">
        <v>407</v>
      </c>
      <c r="AJ224">
        <v>2.9935999999999998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1</v>
      </c>
      <c r="AQ224">
        <v>0</v>
      </c>
      <c r="AR224" t="b">
        <v>0</v>
      </c>
    </row>
    <row r="225" spans="1:45" x14ac:dyDescent="0.2">
      <c r="A225" t="s">
        <v>1704</v>
      </c>
      <c r="B225" t="s">
        <v>1419</v>
      </c>
      <c r="C225" t="s">
        <v>123</v>
      </c>
      <c r="D225" t="s">
        <v>1419</v>
      </c>
      <c r="E225" t="s">
        <v>1750</v>
      </c>
      <c r="F225" t="s">
        <v>407</v>
      </c>
      <c r="G225">
        <v>176</v>
      </c>
      <c r="H225">
        <v>39</v>
      </c>
      <c r="I225">
        <v>35011.699999999997</v>
      </c>
      <c r="J225">
        <v>20578.900000000001</v>
      </c>
      <c r="K225">
        <v>32419.35</v>
      </c>
      <c r="L225">
        <v>19648.39</v>
      </c>
      <c r="M225">
        <v>6.03</v>
      </c>
      <c r="N225">
        <v>4.0599999999999996</v>
      </c>
      <c r="O225">
        <v>173</v>
      </c>
      <c r="P225">
        <v>30912.18</v>
      </c>
      <c r="Q225">
        <v>15746.72</v>
      </c>
      <c r="R225">
        <v>5.82</v>
      </c>
      <c r="S225">
        <v>3.75</v>
      </c>
      <c r="T225">
        <v>4.78</v>
      </c>
      <c r="U225">
        <v>1</v>
      </c>
      <c r="V225">
        <v>1.2927999999999999</v>
      </c>
      <c r="W225">
        <v>1.2701</v>
      </c>
      <c r="X225">
        <v>1.2927999999999999</v>
      </c>
      <c r="Y225">
        <v>1.2701</v>
      </c>
      <c r="Z225" t="s">
        <v>122</v>
      </c>
      <c r="AA225" t="s">
        <v>407</v>
      </c>
      <c r="AB225">
        <v>1.6971000000000001</v>
      </c>
      <c r="AC225" t="s">
        <v>2270</v>
      </c>
      <c r="AD225">
        <v>1.65862</v>
      </c>
      <c r="AE225">
        <v>1.3087</v>
      </c>
      <c r="AF225">
        <v>1.2701</v>
      </c>
      <c r="AG225">
        <v>1.3087</v>
      </c>
      <c r="AH225" t="s">
        <v>407</v>
      </c>
      <c r="AI225" t="s">
        <v>407</v>
      </c>
      <c r="AJ225">
        <v>2.0506000000000002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3</v>
      </c>
      <c r="AQ225">
        <v>0</v>
      </c>
      <c r="AR225" t="b">
        <v>0</v>
      </c>
      <c r="AS225" s="190" t="s">
        <v>1704</v>
      </c>
    </row>
    <row r="226" spans="1:45" x14ac:dyDescent="0.2">
      <c r="A226" t="s">
        <v>1704</v>
      </c>
      <c r="B226" t="s">
        <v>1421</v>
      </c>
      <c r="C226" t="s">
        <v>125</v>
      </c>
      <c r="D226" t="s">
        <v>1421</v>
      </c>
      <c r="E226" t="s">
        <v>1751</v>
      </c>
      <c r="F226" t="s">
        <v>407</v>
      </c>
      <c r="G226">
        <v>205</v>
      </c>
      <c r="H226">
        <v>63</v>
      </c>
      <c r="I226">
        <v>22453.41</v>
      </c>
      <c r="J226">
        <v>13325.72</v>
      </c>
      <c r="K226">
        <v>20712.87</v>
      </c>
      <c r="L226">
        <v>11598.65</v>
      </c>
      <c r="M226">
        <v>3.64</v>
      </c>
      <c r="N226">
        <v>2.82</v>
      </c>
      <c r="O226">
        <v>202</v>
      </c>
      <c r="P226">
        <v>20006.490000000002</v>
      </c>
      <c r="Q226">
        <v>10051.36</v>
      </c>
      <c r="R226">
        <v>3.51</v>
      </c>
      <c r="S226">
        <v>2.41</v>
      </c>
      <c r="T226">
        <v>2.91</v>
      </c>
      <c r="U226">
        <v>1</v>
      </c>
      <c r="V226">
        <v>0.8367</v>
      </c>
      <c r="W226">
        <v>0.82199999999999995</v>
      </c>
      <c r="X226">
        <v>0.8367</v>
      </c>
      <c r="Y226">
        <v>0.82199999999999995</v>
      </c>
      <c r="Z226" t="s">
        <v>124</v>
      </c>
      <c r="AA226" t="s">
        <v>407</v>
      </c>
      <c r="AB226">
        <v>1.0232000000000001</v>
      </c>
      <c r="AC226" t="s">
        <v>2271</v>
      </c>
      <c r="AD226">
        <v>1.3539760000000001</v>
      </c>
      <c r="AE226">
        <v>0.84699999999999998</v>
      </c>
      <c r="AF226">
        <v>0.82199999999999995</v>
      </c>
      <c r="AG226">
        <v>0.84699999999999998</v>
      </c>
      <c r="AH226" t="s">
        <v>407</v>
      </c>
      <c r="AI226" t="s">
        <v>407</v>
      </c>
      <c r="AJ226">
        <v>1.3271999999999999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3</v>
      </c>
      <c r="AQ226">
        <v>0</v>
      </c>
      <c r="AR226" t="b">
        <v>0</v>
      </c>
      <c r="AS226" s="190" t="s">
        <v>1704</v>
      </c>
    </row>
    <row r="227" spans="1:45" x14ac:dyDescent="0.2">
      <c r="A227" t="s">
        <v>1704</v>
      </c>
      <c r="B227" t="s">
        <v>1004</v>
      </c>
      <c r="C227" t="s">
        <v>127</v>
      </c>
      <c r="D227" t="s">
        <v>1004</v>
      </c>
      <c r="E227" t="s">
        <v>1752</v>
      </c>
      <c r="F227" t="s">
        <v>407</v>
      </c>
      <c r="G227">
        <v>191</v>
      </c>
      <c r="H227">
        <v>105</v>
      </c>
      <c r="I227">
        <v>18845.060000000001</v>
      </c>
      <c r="J227">
        <v>9383.8799999999992</v>
      </c>
      <c r="K227">
        <v>17657.52</v>
      </c>
      <c r="L227">
        <v>8304.19</v>
      </c>
      <c r="M227">
        <v>2.68</v>
      </c>
      <c r="N227">
        <v>1.58</v>
      </c>
      <c r="O227">
        <v>189</v>
      </c>
      <c r="P227">
        <v>17322.86</v>
      </c>
      <c r="Q227">
        <v>7679.54</v>
      </c>
      <c r="R227">
        <v>2.66</v>
      </c>
      <c r="S227">
        <v>1.57</v>
      </c>
      <c r="T227">
        <v>2.2599999999999998</v>
      </c>
      <c r="U227">
        <v>1</v>
      </c>
      <c r="V227">
        <v>0.72440000000000004</v>
      </c>
      <c r="W227">
        <v>0.7117</v>
      </c>
      <c r="X227">
        <v>0.72440000000000004</v>
      </c>
      <c r="Y227">
        <v>0.7117</v>
      </c>
      <c r="Z227" t="s">
        <v>126</v>
      </c>
      <c r="AA227" t="s">
        <v>407</v>
      </c>
      <c r="AB227">
        <v>0.75570000000000004</v>
      </c>
      <c r="AC227" t="s">
        <v>2272</v>
      </c>
      <c r="AD227">
        <v>1</v>
      </c>
      <c r="AE227">
        <v>0.73329999999999995</v>
      </c>
      <c r="AF227">
        <v>0.7117</v>
      </c>
      <c r="AG227">
        <v>0.73329999999999995</v>
      </c>
      <c r="AH227" t="s">
        <v>407</v>
      </c>
      <c r="AI227" t="s">
        <v>407</v>
      </c>
      <c r="AJ227">
        <v>1.149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2</v>
      </c>
      <c r="AQ227">
        <v>0</v>
      </c>
      <c r="AR227" t="b">
        <v>0</v>
      </c>
      <c r="AS227" s="190" t="s">
        <v>1704</v>
      </c>
    </row>
    <row r="228" spans="1:45" x14ac:dyDescent="0.2">
      <c r="A228" t="s">
        <v>1704</v>
      </c>
      <c r="B228" t="s">
        <v>1006</v>
      </c>
      <c r="C228" t="s">
        <v>123</v>
      </c>
      <c r="D228" t="s">
        <v>1006</v>
      </c>
      <c r="E228" t="s">
        <v>1753</v>
      </c>
      <c r="F228" t="s">
        <v>407</v>
      </c>
      <c r="G228">
        <v>20</v>
      </c>
      <c r="H228">
        <v>0</v>
      </c>
      <c r="I228">
        <v>41059.08</v>
      </c>
      <c r="J228">
        <v>32248.51</v>
      </c>
      <c r="K228">
        <v>38007.050000000003</v>
      </c>
      <c r="L228">
        <v>29560.09</v>
      </c>
      <c r="M228">
        <v>4.3499999999999996</v>
      </c>
      <c r="N228">
        <v>3.88</v>
      </c>
      <c r="O228">
        <v>18</v>
      </c>
      <c r="P228">
        <v>29590.03</v>
      </c>
      <c r="Q228">
        <v>15375.7</v>
      </c>
      <c r="R228">
        <v>3.22</v>
      </c>
      <c r="S228">
        <v>1.81</v>
      </c>
      <c r="T228">
        <v>2.63</v>
      </c>
      <c r="U228">
        <v>1</v>
      </c>
      <c r="V228">
        <v>1.2375</v>
      </c>
      <c r="W228">
        <v>1.2158</v>
      </c>
      <c r="X228">
        <v>1.2375</v>
      </c>
      <c r="Y228">
        <v>1.2158</v>
      </c>
      <c r="Z228" t="s">
        <v>122</v>
      </c>
      <c r="AA228" t="s">
        <v>407</v>
      </c>
      <c r="AB228">
        <v>1.6613</v>
      </c>
      <c r="AC228" t="s">
        <v>2270</v>
      </c>
      <c r="AD228">
        <v>2.122525</v>
      </c>
      <c r="AE228">
        <v>1.2527999999999999</v>
      </c>
      <c r="AF228">
        <v>1.2158</v>
      </c>
      <c r="AG228">
        <v>1.2527999999999999</v>
      </c>
      <c r="AH228" t="s">
        <v>407</v>
      </c>
      <c r="AI228" t="s">
        <v>407</v>
      </c>
      <c r="AJ228">
        <v>1.9630000000000001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2</v>
      </c>
      <c r="AQ228">
        <v>0</v>
      </c>
      <c r="AR228" t="b">
        <v>0</v>
      </c>
      <c r="AS228" s="190" t="s">
        <v>1704</v>
      </c>
    </row>
    <row r="229" spans="1:45" x14ac:dyDescent="0.2">
      <c r="A229" t="s">
        <v>1704</v>
      </c>
      <c r="B229" t="s">
        <v>1008</v>
      </c>
      <c r="C229" t="s">
        <v>125</v>
      </c>
      <c r="D229" t="s">
        <v>1008</v>
      </c>
      <c r="E229" t="s">
        <v>1754</v>
      </c>
      <c r="F229" t="s">
        <v>79</v>
      </c>
      <c r="G229">
        <v>7</v>
      </c>
      <c r="H229">
        <v>0</v>
      </c>
      <c r="I229">
        <v>14036.17</v>
      </c>
      <c r="J229">
        <v>6817.34</v>
      </c>
      <c r="K229">
        <v>13642.9</v>
      </c>
      <c r="L229">
        <v>6307.47</v>
      </c>
      <c r="M229">
        <v>2.14</v>
      </c>
      <c r="N229">
        <v>0.99</v>
      </c>
      <c r="O229">
        <v>7</v>
      </c>
      <c r="P229">
        <v>13642.9</v>
      </c>
      <c r="Q229">
        <v>6307.47</v>
      </c>
      <c r="R229">
        <v>2.5</v>
      </c>
      <c r="S229">
        <v>0.99</v>
      </c>
      <c r="T229">
        <v>1.8</v>
      </c>
      <c r="U229">
        <v>0</v>
      </c>
      <c r="V229">
        <v>0.5706</v>
      </c>
      <c r="W229">
        <v>0.76900000000000002</v>
      </c>
      <c r="X229">
        <v>0.78269999999999995</v>
      </c>
      <c r="Y229">
        <v>0.76900000000000002</v>
      </c>
      <c r="Z229" t="s">
        <v>124</v>
      </c>
      <c r="AA229" t="s">
        <v>79</v>
      </c>
      <c r="AB229">
        <v>0.78269999999999995</v>
      </c>
      <c r="AC229" t="s">
        <v>2271</v>
      </c>
      <c r="AD229">
        <v>1.4301109999999999</v>
      </c>
      <c r="AE229">
        <v>0.79239999999999999</v>
      </c>
      <c r="AF229">
        <v>0.76900000000000002</v>
      </c>
      <c r="AG229">
        <v>0.79239999999999999</v>
      </c>
      <c r="AH229" t="s">
        <v>79</v>
      </c>
      <c r="AI229" t="s">
        <v>79</v>
      </c>
      <c r="AJ229">
        <v>1.2416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 t="b">
        <v>0</v>
      </c>
      <c r="AS229" s="190" t="s">
        <v>1704</v>
      </c>
    </row>
    <row r="230" spans="1:45" x14ac:dyDescent="0.2">
      <c r="A230" t="s">
        <v>1704</v>
      </c>
      <c r="B230" t="s">
        <v>1010</v>
      </c>
      <c r="C230" t="s">
        <v>127</v>
      </c>
      <c r="D230" t="s">
        <v>1010</v>
      </c>
      <c r="E230" t="s">
        <v>1755</v>
      </c>
      <c r="F230" t="s">
        <v>79</v>
      </c>
      <c r="G230">
        <v>3</v>
      </c>
      <c r="H230">
        <v>0</v>
      </c>
      <c r="I230">
        <v>7149.69</v>
      </c>
      <c r="J230">
        <v>4180.51</v>
      </c>
      <c r="K230">
        <v>7073.37</v>
      </c>
      <c r="L230">
        <v>4381.0200000000004</v>
      </c>
      <c r="M230">
        <v>1</v>
      </c>
      <c r="N230">
        <v>0</v>
      </c>
      <c r="O230">
        <v>3</v>
      </c>
      <c r="P230">
        <v>7073.37</v>
      </c>
      <c r="Q230">
        <v>4381.0200000000004</v>
      </c>
      <c r="R230">
        <v>1.6</v>
      </c>
      <c r="S230">
        <v>0</v>
      </c>
      <c r="T230">
        <v>1.4</v>
      </c>
      <c r="U230">
        <v>0</v>
      </c>
      <c r="V230">
        <v>0.29580000000000001</v>
      </c>
      <c r="W230">
        <v>0.53769999999999996</v>
      </c>
      <c r="X230">
        <v>0.54730000000000001</v>
      </c>
      <c r="Y230">
        <v>0.53769999999999996</v>
      </c>
      <c r="Z230" t="s">
        <v>126</v>
      </c>
      <c r="AA230" t="s">
        <v>79</v>
      </c>
      <c r="AB230">
        <v>0.54730000000000001</v>
      </c>
      <c r="AC230" t="s">
        <v>2272</v>
      </c>
      <c r="AD230">
        <v>1</v>
      </c>
      <c r="AE230">
        <v>0.55400000000000005</v>
      </c>
      <c r="AF230">
        <v>0.53769999999999996</v>
      </c>
      <c r="AG230">
        <v>0.55400000000000005</v>
      </c>
      <c r="AH230" t="s">
        <v>79</v>
      </c>
      <c r="AI230" t="s">
        <v>79</v>
      </c>
      <c r="AJ230">
        <v>0.86809999999999998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 t="b">
        <v>0</v>
      </c>
      <c r="AS230" s="190" t="s">
        <v>1704</v>
      </c>
    </row>
    <row r="231" spans="1:45" x14ac:dyDescent="0.2">
      <c r="A231" t="s">
        <v>1704</v>
      </c>
      <c r="B231" t="s">
        <v>1012</v>
      </c>
      <c r="C231" t="s">
        <v>118</v>
      </c>
      <c r="D231" t="s">
        <v>1012</v>
      </c>
      <c r="E231" t="s">
        <v>1756</v>
      </c>
      <c r="F231" t="s">
        <v>407</v>
      </c>
      <c r="G231">
        <v>114</v>
      </c>
      <c r="H231">
        <v>18</v>
      </c>
      <c r="I231">
        <v>39547.71</v>
      </c>
      <c r="J231">
        <v>29733.51</v>
      </c>
      <c r="K231">
        <v>36565.14</v>
      </c>
      <c r="L231">
        <v>26120.98</v>
      </c>
      <c r="M231">
        <v>6.37</v>
      </c>
      <c r="N231">
        <v>4.74</v>
      </c>
      <c r="O231">
        <v>112</v>
      </c>
      <c r="P231">
        <v>33908.339999999997</v>
      </c>
      <c r="Q231">
        <v>16461.73</v>
      </c>
      <c r="R231">
        <v>6.03</v>
      </c>
      <c r="S231">
        <v>4.0199999999999996</v>
      </c>
      <c r="T231">
        <v>4.7699999999999996</v>
      </c>
      <c r="U231">
        <v>1</v>
      </c>
      <c r="V231">
        <v>1.4180999999999999</v>
      </c>
      <c r="W231">
        <v>1.3932</v>
      </c>
      <c r="X231">
        <v>1.4180999999999999</v>
      </c>
      <c r="Y231">
        <v>1.3932</v>
      </c>
      <c r="Z231" t="s">
        <v>117</v>
      </c>
      <c r="AA231" t="s">
        <v>407</v>
      </c>
      <c r="AB231">
        <v>2.1775000000000002</v>
      </c>
      <c r="AC231" t="s">
        <v>2268</v>
      </c>
      <c r="AD231">
        <v>1.8833249999999999</v>
      </c>
      <c r="AE231">
        <v>1.4355</v>
      </c>
      <c r="AF231">
        <v>1.3932</v>
      </c>
      <c r="AG231">
        <v>1.4355</v>
      </c>
      <c r="AH231" t="s">
        <v>407</v>
      </c>
      <c r="AI231" t="s">
        <v>407</v>
      </c>
      <c r="AJ231">
        <v>2.2492999999999999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2</v>
      </c>
      <c r="AQ231">
        <v>0</v>
      </c>
      <c r="AR231" t="b">
        <v>0</v>
      </c>
      <c r="AS231" s="190" t="s">
        <v>1704</v>
      </c>
    </row>
    <row r="232" spans="1:45" x14ac:dyDescent="0.2">
      <c r="A232" t="s">
        <v>1704</v>
      </c>
      <c r="B232" t="s">
        <v>1014</v>
      </c>
      <c r="C232" t="s">
        <v>120</v>
      </c>
      <c r="D232" t="s">
        <v>1014</v>
      </c>
      <c r="E232" t="s">
        <v>1757</v>
      </c>
      <c r="F232" t="s">
        <v>407</v>
      </c>
      <c r="G232">
        <v>697</v>
      </c>
      <c r="H232">
        <v>77</v>
      </c>
      <c r="I232">
        <v>22770.5</v>
      </c>
      <c r="J232">
        <v>9029.5300000000007</v>
      </c>
      <c r="K232">
        <v>21409.7</v>
      </c>
      <c r="L232">
        <v>8621.2900000000009</v>
      </c>
      <c r="M232">
        <v>2.96</v>
      </c>
      <c r="N232">
        <v>2.1800000000000002</v>
      </c>
      <c r="O232">
        <v>686</v>
      </c>
      <c r="P232">
        <v>20897.63</v>
      </c>
      <c r="Q232">
        <v>7627.96</v>
      </c>
      <c r="R232">
        <v>2.89</v>
      </c>
      <c r="S232">
        <v>1.97</v>
      </c>
      <c r="T232">
        <v>2.36</v>
      </c>
      <c r="U232">
        <v>1</v>
      </c>
      <c r="V232">
        <v>0.87390000000000001</v>
      </c>
      <c r="W232">
        <v>0.85860000000000003</v>
      </c>
      <c r="X232">
        <v>0.87390000000000001</v>
      </c>
      <c r="Y232">
        <v>0.85860000000000003</v>
      </c>
      <c r="Z232" t="s">
        <v>119</v>
      </c>
      <c r="AA232" t="s">
        <v>407</v>
      </c>
      <c r="AB232">
        <v>1.1561999999999999</v>
      </c>
      <c r="AC232" t="s">
        <v>2269</v>
      </c>
      <c r="AD232">
        <v>1</v>
      </c>
      <c r="AE232">
        <v>0.88470000000000004</v>
      </c>
      <c r="AF232">
        <v>0.85860000000000003</v>
      </c>
      <c r="AG232">
        <v>0.88470000000000004</v>
      </c>
      <c r="AH232" t="s">
        <v>407</v>
      </c>
      <c r="AI232" t="s">
        <v>407</v>
      </c>
      <c r="AJ232">
        <v>1.3862000000000001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11</v>
      </c>
      <c r="AQ232">
        <v>0</v>
      </c>
      <c r="AR232" t="b">
        <v>0</v>
      </c>
      <c r="AS232" s="190" t="s">
        <v>1704</v>
      </c>
    </row>
    <row r="233" spans="1:45" x14ac:dyDescent="0.2">
      <c r="A233" t="s">
        <v>1704</v>
      </c>
      <c r="B233" t="s">
        <v>1016</v>
      </c>
      <c r="C233" t="s">
        <v>123</v>
      </c>
      <c r="D233" t="s">
        <v>1016</v>
      </c>
      <c r="E233" t="s">
        <v>1758</v>
      </c>
      <c r="F233" t="s">
        <v>407</v>
      </c>
      <c r="G233">
        <v>19</v>
      </c>
      <c r="H233">
        <v>15</v>
      </c>
      <c r="I233">
        <v>74519.070000000007</v>
      </c>
      <c r="J233">
        <v>50855.65</v>
      </c>
      <c r="K233">
        <v>65423.3</v>
      </c>
      <c r="L233">
        <v>43640.24</v>
      </c>
      <c r="M233">
        <v>20.16</v>
      </c>
      <c r="N233">
        <v>15.11</v>
      </c>
      <c r="O233">
        <v>18</v>
      </c>
      <c r="P233">
        <v>59995.92</v>
      </c>
      <c r="Q233">
        <v>38086.78</v>
      </c>
      <c r="R233">
        <v>18.72</v>
      </c>
      <c r="S233">
        <v>14.21</v>
      </c>
      <c r="T233">
        <v>12.09</v>
      </c>
      <c r="U233">
        <v>1</v>
      </c>
      <c r="V233">
        <v>2.5091000000000001</v>
      </c>
      <c r="W233">
        <v>2.4651000000000001</v>
      </c>
      <c r="X233">
        <v>2.5091000000000001</v>
      </c>
      <c r="Y233">
        <v>2.4651000000000001</v>
      </c>
      <c r="Z233" t="s">
        <v>122</v>
      </c>
      <c r="AA233" t="s">
        <v>407</v>
      </c>
      <c r="AB233">
        <v>2.7932999999999999</v>
      </c>
      <c r="AC233" t="s">
        <v>2270</v>
      </c>
      <c r="AD233">
        <v>1.6461190000000001</v>
      </c>
      <c r="AE233">
        <v>2.54</v>
      </c>
      <c r="AF233">
        <v>2.4651000000000001</v>
      </c>
      <c r="AG233">
        <v>2.54</v>
      </c>
      <c r="AH233" t="s">
        <v>407</v>
      </c>
      <c r="AI233" t="s">
        <v>407</v>
      </c>
      <c r="AJ233">
        <v>3.9799000000000002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1</v>
      </c>
      <c r="AQ233">
        <v>0</v>
      </c>
      <c r="AR233" t="b">
        <v>0</v>
      </c>
      <c r="AS233" s="190" t="s">
        <v>1704</v>
      </c>
    </row>
    <row r="234" spans="1:45" x14ac:dyDescent="0.2">
      <c r="A234" t="s">
        <v>1704</v>
      </c>
      <c r="B234" t="s">
        <v>1018</v>
      </c>
      <c r="C234" t="s">
        <v>125</v>
      </c>
      <c r="D234" t="s">
        <v>1018</v>
      </c>
      <c r="E234" t="s">
        <v>1759</v>
      </c>
      <c r="F234" t="s">
        <v>407</v>
      </c>
      <c r="G234">
        <v>11</v>
      </c>
      <c r="H234">
        <v>3</v>
      </c>
      <c r="I234">
        <v>70444.84</v>
      </c>
      <c r="J234">
        <v>90858.29</v>
      </c>
      <c r="K234">
        <v>62165.919999999998</v>
      </c>
      <c r="L234">
        <v>78664.22</v>
      </c>
      <c r="M234">
        <v>18.36</v>
      </c>
      <c r="N234">
        <v>22.43</v>
      </c>
      <c r="O234">
        <v>10</v>
      </c>
      <c r="P234">
        <v>38407.300000000003</v>
      </c>
      <c r="Q234">
        <v>24447.33</v>
      </c>
      <c r="R234">
        <v>12.1</v>
      </c>
      <c r="S234">
        <v>11.05</v>
      </c>
      <c r="T234">
        <v>8.2200000000000006</v>
      </c>
      <c r="U234">
        <v>1</v>
      </c>
      <c r="V234">
        <v>1.6062000000000001</v>
      </c>
      <c r="W234">
        <v>1.5780000000000001</v>
      </c>
      <c r="X234">
        <v>1.6062000000000001</v>
      </c>
      <c r="Y234">
        <v>1.5780000000000001</v>
      </c>
      <c r="Z234" t="s">
        <v>124</v>
      </c>
      <c r="AA234" t="s">
        <v>407</v>
      </c>
      <c r="AB234">
        <v>1.6969000000000001</v>
      </c>
      <c r="AC234" t="s">
        <v>2271</v>
      </c>
      <c r="AD234">
        <v>1.609046</v>
      </c>
      <c r="AE234">
        <v>1.3533999999999999</v>
      </c>
      <c r="AF234">
        <v>1.5780000000000001</v>
      </c>
      <c r="AG234">
        <v>1.3533999999999999</v>
      </c>
      <c r="AH234" t="s">
        <v>407</v>
      </c>
      <c r="AI234" t="s">
        <v>407</v>
      </c>
      <c r="AJ234">
        <v>2.1206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1</v>
      </c>
      <c r="AQ234">
        <v>0</v>
      </c>
      <c r="AR234" t="b">
        <v>0</v>
      </c>
      <c r="AS234" s="190" t="s">
        <v>1704</v>
      </c>
    </row>
    <row r="235" spans="1:45" x14ac:dyDescent="0.2">
      <c r="A235" t="s">
        <v>1704</v>
      </c>
      <c r="B235" t="s">
        <v>1020</v>
      </c>
      <c r="C235" t="s">
        <v>127</v>
      </c>
      <c r="D235" t="s">
        <v>1020</v>
      </c>
      <c r="E235" t="s">
        <v>1760</v>
      </c>
      <c r="F235" t="s">
        <v>79</v>
      </c>
      <c r="G235">
        <v>1</v>
      </c>
      <c r="H235">
        <v>2</v>
      </c>
      <c r="I235">
        <v>25582.55</v>
      </c>
      <c r="J235">
        <v>0</v>
      </c>
      <c r="K235">
        <v>22442.03</v>
      </c>
      <c r="L235">
        <v>0</v>
      </c>
      <c r="M235">
        <v>8</v>
      </c>
      <c r="N235">
        <v>0</v>
      </c>
      <c r="O235">
        <v>1</v>
      </c>
      <c r="P235">
        <v>22442.03</v>
      </c>
      <c r="Q235">
        <v>0</v>
      </c>
      <c r="R235">
        <v>4.4000000000000004</v>
      </c>
      <c r="S235">
        <v>0</v>
      </c>
      <c r="T235">
        <v>3.7</v>
      </c>
      <c r="U235">
        <v>0</v>
      </c>
      <c r="V235">
        <v>0</v>
      </c>
      <c r="W235">
        <v>1.0361</v>
      </c>
      <c r="X235">
        <v>1.0546</v>
      </c>
      <c r="Y235">
        <v>1.0361</v>
      </c>
      <c r="Z235" t="s">
        <v>126</v>
      </c>
      <c r="AA235" t="s">
        <v>79</v>
      </c>
      <c r="AB235">
        <v>1.0546</v>
      </c>
      <c r="AC235" t="s">
        <v>2272</v>
      </c>
      <c r="AD235">
        <v>1</v>
      </c>
      <c r="AE235">
        <v>1.0676000000000001</v>
      </c>
      <c r="AF235">
        <v>1.0361</v>
      </c>
      <c r="AG235">
        <v>1.0676000000000001</v>
      </c>
      <c r="AH235" t="s">
        <v>79</v>
      </c>
      <c r="AI235" t="s">
        <v>79</v>
      </c>
      <c r="AJ235">
        <v>1.6728000000000001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 t="b">
        <v>0</v>
      </c>
      <c r="AS235" s="190" t="s">
        <v>1704</v>
      </c>
    </row>
    <row r="236" spans="1:45" x14ac:dyDescent="0.2">
      <c r="A236" t="s">
        <v>1704</v>
      </c>
      <c r="B236" t="s">
        <v>1022</v>
      </c>
      <c r="C236" t="s">
        <v>123</v>
      </c>
      <c r="D236" t="s">
        <v>1022</v>
      </c>
      <c r="E236" t="s">
        <v>1761</v>
      </c>
      <c r="F236" t="s">
        <v>407</v>
      </c>
      <c r="G236">
        <v>376</v>
      </c>
      <c r="H236">
        <v>16</v>
      </c>
      <c r="I236">
        <v>30241.53</v>
      </c>
      <c r="J236">
        <v>27506.06</v>
      </c>
      <c r="K236">
        <v>28674.67</v>
      </c>
      <c r="L236">
        <v>25943.51</v>
      </c>
      <c r="M236">
        <v>6.82</v>
      </c>
      <c r="N236">
        <v>5.76</v>
      </c>
      <c r="O236">
        <v>370</v>
      </c>
      <c r="P236">
        <v>26697.74</v>
      </c>
      <c r="Q236">
        <v>19449.55</v>
      </c>
      <c r="R236">
        <v>6.47</v>
      </c>
      <c r="S236">
        <v>5.05</v>
      </c>
      <c r="T236">
        <v>4.95</v>
      </c>
      <c r="U236">
        <v>1</v>
      </c>
      <c r="V236">
        <v>1.1165</v>
      </c>
      <c r="W236">
        <v>1.0969</v>
      </c>
      <c r="X236">
        <v>1.1165</v>
      </c>
      <c r="Y236">
        <v>1.0969</v>
      </c>
      <c r="Z236" t="s">
        <v>122</v>
      </c>
      <c r="AA236" t="s">
        <v>407</v>
      </c>
      <c r="AB236">
        <v>1.4809000000000001</v>
      </c>
      <c r="AC236" t="s">
        <v>2270</v>
      </c>
      <c r="AD236">
        <v>1.5256000000000001</v>
      </c>
      <c r="AE236">
        <v>1.1302000000000001</v>
      </c>
      <c r="AF236">
        <v>1.0969</v>
      </c>
      <c r="AG236">
        <v>1.1302000000000001</v>
      </c>
      <c r="AH236" t="s">
        <v>407</v>
      </c>
      <c r="AI236" t="s">
        <v>407</v>
      </c>
      <c r="AJ236">
        <v>1.7708999999999999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6</v>
      </c>
      <c r="AQ236">
        <v>0</v>
      </c>
      <c r="AR236" t="b">
        <v>0</v>
      </c>
      <c r="AS236" s="190" t="s">
        <v>1704</v>
      </c>
    </row>
    <row r="237" spans="1:45" x14ac:dyDescent="0.2">
      <c r="A237" t="s">
        <v>1704</v>
      </c>
      <c r="B237" t="s">
        <v>1024</v>
      </c>
      <c r="C237" t="s">
        <v>125</v>
      </c>
      <c r="D237" t="s">
        <v>1024</v>
      </c>
      <c r="E237" t="s">
        <v>1762</v>
      </c>
      <c r="F237" t="s">
        <v>407</v>
      </c>
      <c r="G237">
        <v>517</v>
      </c>
      <c r="H237">
        <v>27</v>
      </c>
      <c r="I237">
        <v>17927.3</v>
      </c>
      <c r="J237">
        <v>13517.77</v>
      </c>
      <c r="K237">
        <v>17002.810000000001</v>
      </c>
      <c r="L237">
        <v>12402.06</v>
      </c>
      <c r="M237">
        <v>4.62</v>
      </c>
      <c r="N237">
        <v>3.69</v>
      </c>
      <c r="O237">
        <v>508</v>
      </c>
      <c r="P237">
        <v>15940.99</v>
      </c>
      <c r="Q237">
        <v>9230.17</v>
      </c>
      <c r="R237">
        <v>4.34</v>
      </c>
      <c r="S237">
        <v>2.93</v>
      </c>
      <c r="T237">
        <v>3.58</v>
      </c>
      <c r="U237">
        <v>1</v>
      </c>
      <c r="V237">
        <v>0.66669999999999996</v>
      </c>
      <c r="W237">
        <v>0.65500000000000003</v>
      </c>
      <c r="X237">
        <v>0.66669999999999996</v>
      </c>
      <c r="Y237">
        <v>0.65500000000000003</v>
      </c>
      <c r="Z237" t="s">
        <v>124</v>
      </c>
      <c r="AA237" t="s">
        <v>407</v>
      </c>
      <c r="AB237">
        <v>0.97070000000000001</v>
      </c>
      <c r="AC237" t="s">
        <v>2271</v>
      </c>
      <c r="AD237">
        <v>1.440849</v>
      </c>
      <c r="AE237">
        <v>0.67490000000000006</v>
      </c>
      <c r="AF237">
        <v>0.65500000000000003</v>
      </c>
      <c r="AG237">
        <v>0.67490000000000006</v>
      </c>
      <c r="AH237" t="s">
        <v>407</v>
      </c>
      <c r="AI237" t="s">
        <v>407</v>
      </c>
      <c r="AJ237">
        <v>1.0575000000000001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9</v>
      </c>
      <c r="AQ237">
        <v>0</v>
      </c>
      <c r="AR237" t="b">
        <v>0</v>
      </c>
      <c r="AS237" s="190" t="s">
        <v>1704</v>
      </c>
    </row>
    <row r="238" spans="1:45" x14ac:dyDescent="0.2">
      <c r="A238" t="s">
        <v>1704</v>
      </c>
      <c r="B238" t="s">
        <v>1026</v>
      </c>
      <c r="C238" t="s">
        <v>127</v>
      </c>
      <c r="D238" t="s">
        <v>1026</v>
      </c>
      <c r="E238" t="s">
        <v>1763</v>
      </c>
      <c r="F238" t="s">
        <v>407</v>
      </c>
      <c r="G238">
        <v>134</v>
      </c>
      <c r="H238">
        <v>7</v>
      </c>
      <c r="I238">
        <v>11327.47</v>
      </c>
      <c r="J238">
        <v>6399.71</v>
      </c>
      <c r="K238">
        <v>11248.32</v>
      </c>
      <c r="L238">
        <v>6012.5</v>
      </c>
      <c r="M238">
        <v>3.09</v>
      </c>
      <c r="N238">
        <v>1.76</v>
      </c>
      <c r="O238">
        <v>132</v>
      </c>
      <c r="P238">
        <v>10778.67</v>
      </c>
      <c r="Q238">
        <v>4420.8599999999997</v>
      </c>
      <c r="R238">
        <v>3.02</v>
      </c>
      <c r="S238">
        <v>1.64</v>
      </c>
      <c r="T238">
        <v>2.62</v>
      </c>
      <c r="U238">
        <v>1</v>
      </c>
      <c r="V238">
        <v>0.45079999999999998</v>
      </c>
      <c r="W238">
        <v>0.44290000000000002</v>
      </c>
      <c r="X238">
        <v>0.45079999999999998</v>
      </c>
      <c r="Y238">
        <v>0.44290000000000002</v>
      </c>
      <c r="Z238" t="s">
        <v>126</v>
      </c>
      <c r="AA238" t="s">
        <v>407</v>
      </c>
      <c r="AB238">
        <v>0.67369999999999997</v>
      </c>
      <c r="AC238" t="s">
        <v>2272</v>
      </c>
      <c r="AD238">
        <v>1</v>
      </c>
      <c r="AE238">
        <v>0.45639999999999997</v>
      </c>
      <c r="AF238">
        <v>0.44290000000000002</v>
      </c>
      <c r="AG238">
        <v>0.45639999999999997</v>
      </c>
      <c r="AH238" t="s">
        <v>407</v>
      </c>
      <c r="AI238" t="s">
        <v>407</v>
      </c>
      <c r="AJ238">
        <v>0.71509999999999996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2</v>
      </c>
      <c r="AQ238">
        <v>0</v>
      </c>
      <c r="AR238" t="b">
        <v>0</v>
      </c>
      <c r="AS238" s="190" t="s">
        <v>1704</v>
      </c>
    </row>
    <row r="239" spans="1:45" x14ac:dyDescent="0.2">
      <c r="A239" t="s">
        <v>1704</v>
      </c>
      <c r="B239" t="s">
        <v>1028</v>
      </c>
      <c r="C239" t="s">
        <v>118</v>
      </c>
      <c r="D239" t="s">
        <v>1028</v>
      </c>
      <c r="E239" t="s">
        <v>1764</v>
      </c>
      <c r="F239" t="s">
        <v>79</v>
      </c>
      <c r="G239">
        <v>7</v>
      </c>
      <c r="H239">
        <v>0</v>
      </c>
      <c r="I239">
        <v>7910.71</v>
      </c>
      <c r="J239">
        <v>5748.49</v>
      </c>
      <c r="K239">
        <v>7526.25</v>
      </c>
      <c r="L239">
        <v>4902.3100000000004</v>
      </c>
      <c r="M239">
        <v>2.71</v>
      </c>
      <c r="N239">
        <v>1.28</v>
      </c>
      <c r="O239">
        <v>6</v>
      </c>
      <c r="P239">
        <v>5683.07</v>
      </c>
      <c r="Q239">
        <v>2063.21</v>
      </c>
      <c r="R239">
        <v>4.7</v>
      </c>
      <c r="S239">
        <v>1.1499999999999999</v>
      </c>
      <c r="T239">
        <v>3.8</v>
      </c>
      <c r="U239">
        <v>0</v>
      </c>
      <c r="V239">
        <v>0.23769999999999999</v>
      </c>
      <c r="W239">
        <v>0.96540000000000004</v>
      </c>
      <c r="X239">
        <v>0.98260000000000003</v>
      </c>
      <c r="Y239">
        <v>0.96540000000000004</v>
      </c>
      <c r="Z239" t="s">
        <v>117</v>
      </c>
      <c r="AA239" t="s">
        <v>79</v>
      </c>
      <c r="AB239">
        <v>0.98260000000000003</v>
      </c>
      <c r="AC239" t="s">
        <v>2273</v>
      </c>
      <c r="AD239">
        <v>1.3230109999999999</v>
      </c>
      <c r="AE239">
        <v>0.99470000000000003</v>
      </c>
      <c r="AF239">
        <v>0.96540000000000004</v>
      </c>
      <c r="AG239">
        <v>0.99470000000000003</v>
      </c>
      <c r="AH239" t="s">
        <v>79</v>
      </c>
      <c r="AI239" t="s">
        <v>79</v>
      </c>
      <c r="AJ239">
        <v>1.5586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1</v>
      </c>
      <c r="AQ239">
        <v>0</v>
      </c>
      <c r="AR239" t="b">
        <v>0</v>
      </c>
      <c r="AS239" s="190" t="s">
        <v>1704</v>
      </c>
    </row>
    <row r="240" spans="1:45" x14ac:dyDescent="0.2">
      <c r="A240" t="s">
        <v>1704</v>
      </c>
      <c r="B240" t="s">
        <v>1030</v>
      </c>
      <c r="C240" t="s">
        <v>120</v>
      </c>
      <c r="D240" t="s">
        <v>1030</v>
      </c>
      <c r="E240" t="s">
        <v>1765</v>
      </c>
      <c r="F240" t="s">
        <v>79</v>
      </c>
      <c r="G240">
        <v>2</v>
      </c>
      <c r="H240">
        <v>0</v>
      </c>
      <c r="I240">
        <v>12029.11</v>
      </c>
      <c r="J240">
        <v>3451.73</v>
      </c>
      <c r="K240">
        <v>12570.92</v>
      </c>
      <c r="L240">
        <v>3607.2</v>
      </c>
      <c r="M240">
        <v>3.5</v>
      </c>
      <c r="N240">
        <v>0.5</v>
      </c>
      <c r="O240">
        <v>2</v>
      </c>
      <c r="P240">
        <v>12570.92</v>
      </c>
      <c r="Q240">
        <v>3607.2</v>
      </c>
      <c r="R240">
        <v>3.7</v>
      </c>
      <c r="S240">
        <v>0.5</v>
      </c>
      <c r="T240">
        <v>3.2</v>
      </c>
      <c r="U240">
        <v>0</v>
      </c>
      <c r="V240">
        <v>0</v>
      </c>
      <c r="W240">
        <v>0.72970000000000002</v>
      </c>
      <c r="X240">
        <v>0.74270000000000003</v>
      </c>
      <c r="Y240">
        <v>0.72970000000000002</v>
      </c>
      <c r="Z240" t="s">
        <v>119</v>
      </c>
      <c r="AA240" t="s">
        <v>79</v>
      </c>
      <c r="AB240">
        <v>0.74270000000000003</v>
      </c>
      <c r="AC240" t="s">
        <v>2274</v>
      </c>
      <c r="AD240">
        <v>1</v>
      </c>
      <c r="AE240">
        <v>0.75190000000000001</v>
      </c>
      <c r="AF240">
        <v>0.72970000000000002</v>
      </c>
      <c r="AG240">
        <v>0.75190000000000001</v>
      </c>
      <c r="AH240" t="s">
        <v>79</v>
      </c>
      <c r="AI240" t="s">
        <v>79</v>
      </c>
      <c r="AJ240">
        <v>1.1781999999999999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 t="b">
        <v>0</v>
      </c>
      <c r="AS240" s="190" t="s">
        <v>1704</v>
      </c>
    </row>
    <row r="241" spans="1:45" x14ac:dyDescent="0.2">
      <c r="A241" t="s">
        <v>1704</v>
      </c>
      <c r="B241" t="s">
        <v>1032</v>
      </c>
      <c r="C241" t="s">
        <v>123</v>
      </c>
      <c r="D241" t="s">
        <v>1032</v>
      </c>
      <c r="E241" t="s">
        <v>1766</v>
      </c>
      <c r="F241" t="s">
        <v>407</v>
      </c>
      <c r="G241">
        <v>13</v>
      </c>
      <c r="H241">
        <v>1</v>
      </c>
      <c r="I241">
        <v>23937.3</v>
      </c>
      <c r="J241">
        <v>29753.66</v>
      </c>
      <c r="K241">
        <v>22236.21</v>
      </c>
      <c r="L241">
        <v>25675.66</v>
      </c>
      <c r="M241">
        <v>2.54</v>
      </c>
      <c r="N241">
        <v>3.95</v>
      </c>
      <c r="O241">
        <v>12</v>
      </c>
      <c r="P241">
        <v>15261.67</v>
      </c>
      <c r="Q241">
        <v>9044.4</v>
      </c>
      <c r="R241">
        <v>1.42</v>
      </c>
      <c r="S241">
        <v>0.76</v>
      </c>
      <c r="T241">
        <v>1.27</v>
      </c>
      <c r="U241">
        <v>1</v>
      </c>
      <c r="V241">
        <v>0.63819999999999999</v>
      </c>
      <c r="W241">
        <v>0.627</v>
      </c>
      <c r="X241">
        <v>0.63819999999999999</v>
      </c>
      <c r="Y241">
        <v>0.63049999999999995</v>
      </c>
      <c r="Z241" t="s">
        <v>2317</v>
      </c>
      <c r="AA241" t="s">
        <v>130</v>
      </c>
      <c r="AB241">
        <v>1.2864</v>
      </c>
      <c r="AC241" t="s">
        <v>2270</v>
      </c>
      <c r="AD241">
        <v>1.982737</v>
      </c>
      <c r="AE241">
        <v>0.755</v>
      </c>
      <c r="AF241">
        <v>0.73270000000000002</v>
      </c>
      <c r="AG241">
        <v>0.755</v>
      </c>
      <c r="AH241" t="s">
        <v>2307</v>
      </c>
      <c r="AI241" t="s">
        <v>2307</v>
      </c>
      <c r="AJ241">
        <v>1.1830000000000001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1</v>
      </c>
      <c r="AQ241">
        <v>0</v>
      </c>
      <c r="AR241" t="b">
        <v>0</v>
      </c>
      <c r="AS241" s="190" t="s">
        <v>1704</v>
      </c>
    </row>
    <row r="242" spans="1:45" x14ac:dyDescent="0.2">
      <c r="A242" t="s">
        <v>1704</v>
      </c>
      <c r="B242" t="s">
        <v>1034</v>
      </c>
      <c r="C242" t="s">
        <v>125</v>
      </c>
      <c r="D242" t="s">
        <v>1032</v>
      </c>
      <c r="E242" t="s">
        <v>1767</v>
      </c>
      <c r="F242" t="s">
        <v>79</v>
      </c>
      <c r="G242">
        <v>7</v>
      </c>
      <c r="H242">
        <v>0</v>
      </c>
      <c r="I242">
        <v>15161.01</v>
      </c>
      <c r="J242">
        <v>9964.89</v>
      </c>
      <c r="K242">
        <v>13826.32</v>
      </c>
      <c r="L242">
        <v>8513.64</v>
      </c>
      <c r="M242">
        <v>1.29</v>
      </c>
      <c r="N242">
        <v>0.7</v>
      </c>
      <c r="O242">
        <v>6</v>
      </c>
      <c r="P242">
        <v>10778.2</v>
      </c>
      <c r="Q242">
        <v>4418.72</v>
      </c>
      <c r="R242">
        <v>1.6</v>
      </c>
      <c r="S242">
        <v>0</v>
      </c>
      <c r="T242">
        <v>1.3</v>
      </c>
      <c r="U242">
        <v>0</v>
      </c>
      <c r="V242">
        <v>0.45069999999999999</v>
      </c>
      <c r="W242">
        <v>0.63739999999999997</v>
      </c>
      <c r="X242">
        <v>0.64880000000000004</v>
      </c>
      <c r="Y242">
        <v>0.63049999999999995</v>
      </c>
      <c r="Z242" t="s">
        <v>129</v>
      </c>
      <c r="AA242" t="s">
        <v>130</v>
      </c>
      <c r="AB242">
        <v>0.64880000000000004</v>
      </c>
      <c r="AC242" t="s">
        <v>2271</v>
      </c>
      <c r="AD242">
        <v>1.4491849999999999</v>
      </c>
      <c r="AE242">
        <v>0.46129999999999999</v>
      </c>
      <c r="AF242">
        <v>0.44769999999999999</v>
      </c>
      <c r="AG242">
        <v>0.46129999999999999</v>
      </c>
      <c r="AH242" t="s">
        <v>2308</v>
      </c>
      <c r="AI242" t="s">
        <v>2308</v>
      </c>
      <c r="AJ242">
        <v>0.7228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1</v>
      </c>
      <c r="AQ242">
        <v>0</v>
      </c>
      <c r="AR242" t="b">
        <v>0</v>
      </c>
      <c r="AS242" s="190" t="s">
        <v>1704</v>
      </c>
    </row>
    <row r="243" spans="1:45" x14ac:dyDescent="0.2">
      <c r="A243" t="s">
        <v>1704</v>
      </c>
      <c r="B243" t="s">
        <v>1036</v>
      </c>
      <c r="C243" t="s">
        <v>127</v>
      </c>
      <c r="D243" t="s">
        <v>1036</v>
      </c>
      <c r="E243" t="s">
        <v>1768</v>
      </c>
      <c r="F243" t="s">
        <v>79</v>
      </c>
      <c r="G243">
        <v>1</v>
      </c>
      <c r="H243">
        <v>0</v>
      </c>
      <c r="I243">
        <v>7262.45</v>
      </c>
      <c r="J243">
        <v>0</v>
      </c>
      <c r="K243">
        <v>7349.91</v>
      </c>
      <c r="L243">
        <v>0</v>
      </c>
      <c r="M243">
        <v>1</v>
      </c>
      <c r="N243">
        <v>0</v>
      </c>
      <c r="O243">
        <v>1</v>
      </c>
      <c r="P243">
        <v>7349.91</v>
      </c>
      <c r="Q243">
        <v>0</v>
      </c>
      <c r="R243">
        <v>1.2</v>
      </c>
      <c r="S243">
        <v>0</v>
      </c>
      <c r="T243">
        <v>1.1000000000000001</v>
      </c>
      <c r="U243">
        <v>0</v>
      </c>
      <c r="V243">
        <v>0</v>
      </c>
      <c r="W243">
        <v>0.43980000000000002</v>
      </c>
      <c r="X243">
        <v>0.44769999999999999</v>
      </c>
      <c r="Y243">
        <v>0.43980000000000002</v>
      </c>
      <c r="Z243" t="s">
        <v>126</v>
      </c>
      <c r="AA243" t="s">
        <v>128</v>
      </c>
      <c r="AB243">
        <v>0.44769999999999999</v>
      </c>
      <c r="AC243" t="s">
        <v>2272</v>
      </c>
      <c r="AD243">
        <v>1</v>
      </c>
      <c r="AE243">
        <v>0.3196</v>
      </c>
      <c r="AF243">
        <v>0.31019999999999998</v>
      </c>
      <c r="AG243">
        <v>0.3196</v>
      </c>
      <c r="AH243" t="s">
        <v>2309</v>
      </c>
      <c r="AI243" t="s">
        <v>2309</v>
      </c>
      <c r="AJ243">
        <v>0.50080000000000002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 t="b">
        <v>0</v>
      </c>
      <c r="AS243" s="190" t="s">
        <v>1704</v>
      </c>
    </row>
    <row r="244" spans="1:45" x14ac:dyDescent="0.2">
      <c r="A244" t="s">
        <v>1704</v>
      </c>
      <c r="B244" t="s">
        <v>1038</v>
      </c>
      <c r="C244" t="s">
        <v>123</v>
      </c>
      <c r="D244" t="s">
        <v>1038</v>
      </c>
      <c r="E244" t="s">
        <v>1769</v>
      </c>
      <c r="F244" t="s">
        <v>407</v>
      </c>
      <c r="G244">
        <v>97</v>
      </c>
      <c r="H244">
        <v>11</v>
      </c>
      <c r="I244">
        <v>26681.84</v>
      </c>
      <c r="J244">
        <v>32583.51</v>
      </c>
      <c r="K244">
        <v>24842.11</v>
      </c>
      <c r="L244">
        <v>28144.05</v>
      </c>
      <c r="M244">
        <v>5.52</v>
      </c>
      <c r="N244">
        <v>5.17</v>
      </c>
      <c r="O244">
        <v>95</v>
      </c>
      <c r="P244">
        <v>21764.22</v>
      </c>
      <c r="Q244">
        <v>18689.61</v>
      </c>
      <c r="R244">
        <v>5.2</v>
      </c>
      <c r="S244">
        <v>4.6900000000000004</v>
      </c>
      <c r="T244">
        <v>3.87</v>
      </c>
      <c r="U244">
        <v>1</v>
      </c>
      <c r="V244">
        <v>0.91020000000000001</v>
      </c>
      <c r="W244">
        <v>0.89419999999999999</v>
      </c>
      <c r="X244">
        <v>0.91020000000000001</v>
      </c>
      <c r="Y244">
        <v>0.89419999999999999</v>
      </c>
      <c r="Z244" t="s">
        <v>122</v>
      </c>
      <c r="AA244" t="s">
        <v>407</v>
      </c>
      <c r="AB244">
        <v>1.4216</v>
      </c>
      <c r="AC244" t="s">
        <v>2270</v>
      </c>
      <c r="AD244">
        <v>1.422453</v>
      </c>
      <c r="AE244">
        <v>0.9214</v>
      </c>
      <c r="AF244">
        <v>0.89419999999999999</v>
      </c>
      <c r="AG244">
        <v>0.9214</v>
      </c>
      <c r="AH244" t="s">
        <v>407</v>
      </c>
      <c r="AI244" t="s">
        <v>407</v>
      </c>
      <c r="AJ244">
        <v>1.4437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2</v>
      </c>
      <c r="AQ244">
        <v>0</v>
      </c>
      <c r="AR244" t="b">
        <v>0</v>
      </c>
      <c r="AS244" s="190" t="s">
        <v>1704</v>
      </c>
    </row>
    <row r="245" spans="1:45" x14ac:dyDescent="0.2">
      <c r="A245" t="s">
        <v>1704</v>
      </c>
      <c r="B245" t="s">
        <v>1040</v>
      </c>
      <c r="C245" t="s">
        <v>125</v>
      </c>
      <c r="D245" t="s">
        <v>1040</v>
      </c>
      <c r="E245" t="s">
        <v>1770</v>
      </c>
      <c r="F245" t="s">
        <v>407</v>
      </c>
      <c r="G245">
        <v>298</v>
      </c>
      <c r="H245">
        <v>17</v>
      </c>
      <c r="I245">
        <v>15764.08</v>
      </c>
      <c r="J245">
        <v>12216.35</v>
      </c>
      <c r="K245">
        <v>15036.66</v>
      </c>
      <c r="L245">
        <v>11243.89</v>
      </c>
      <c r="M245">
        <v>4.2300000000000004</v>
      </c>
      <c r="N245">
        <v>3.01</v>
      </c>
      <c r="O245">
        <v>291</v>
      </c>
      <c r="P245">
        <v>14049.09</v>
      </c>
      <c r="Q245">
        <v>9336.2000000000007</v>
      </c>
      <c r="R245">
        <v>4.09</v>
      </c>
      <c r="S245">
        <v>2.8</v>
      </c>
      <c r="T245">
        <v>3.25</v>
      </c>
      <c r="U245">
        <v>1</v>
      </c>
      <c r="V245">
        <v>0.58750000000000002</v>
      </c>
      <c r="W245">
        <v>0.57720000000000005</v>
      </c>
      <c r="X245">
        <v>0.58750000000000002</v>
      </c>
      <c r="Y245">
        <v>0.57720000000000005</v>
      </c>
      <c r="Z245" t="s">
        <v>124</v>
      </c>
      <c r="AA245" t="s">
        <v>407</v>
      </c>
      <c r="AB245">
        <v>0.99939999999999996</v>
      </c>
      <c r="AC245" t="s">
        <v>2271</v>
      </c>
      <c r="AD245">
        <v>1.4230389999999999</v>
      </c>
      <c r="AE245">
        <v>0.59470000000000001</v>
      </c>
      <c r="AF245">
        <v>0.57720000000000005</v>
      </c>
      <c r="AG245">
        <v>0.59470000000000001</v>
      </c>
      <c r="AH245" t="s">
        <v>407</v>
      </c>
      <c r="AI245" t="s">
        <v>407</v>
      </c>
      <c r="AJ245">
        <v>0.93179999999999996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7</v>
      </c>
      <c r="AQ245">
        <v>0</v>
      </c>
      <c r="AR245" t="b">
        <v>0</v>
      </c>
      <c r="AS245" s="190" t="s">
        <v>1704</v>
      </c>
    </row>
    <row r="246" spans="1:45" x14ac:dyDescent="0.2">
      <c r="A246" t="s">
        <v>1704</v>
      </c>
      <c r="B246" t="s">
        <v>1042</v>
      </c>
      <c r="C246" t="s">
        <v>127</v>
      </c>
      <c r="D246" t="s">
        <v>1042</v>
      </c>
      <c r="E246" t="s">
        <v>1771</v>
      </c>
      <c r="F246" t="s">
        <v>407</v>
      </c>
      <c r="G246">
        <v>139</v>
      </c>
      <c r="H246">
        <v>4</v>
      </c>
      <c r="I246">
        <v>10742.08</v>
      </c>
      <c r="J246">
        <v>7995.62</v>
      </c>
      <c r="K246">
        <v>10260.82</v>
      </c>
      <c r="L246">
        <v>7295.92</v>
      </c>
      <c r="M246">
        <v>3</v>
      </c>
      <c r="N246">
        <v>2.2599999999999998</v>
      </c>
      <c r="O246">
        <v>136</v>
      </c>
      <c r="P246">
        <v>9560.9</v>
      </c>
      <c r="Q246">
        <v>5574.01</v>
      </c>
      <c r="R246">
        <v>2.83</v>
      </c>
      <c r="S246">
        <v>1.78</v>
      </c>
      <c r="T246">
        <v>2.31</v>
      </c>
      <c r="U246">
        <v>1</v>
      </c>
      <c r="V246">
        <v>0.39979999999999999</v>
      </c>
      <c r="W246">
        <v>0.39279999999999998</v>
      </c>
      <c r="X246">
        <v>0.39979999999999999</v>
      </c>
      <c r="Y246">
        <v>0.39279999999999998</v>
      </c>
      <c r="Z246" t="s">
        <v>126</v>
      </c>
      <c r="AA246" t="s">
        <v>407</v>
      </c>
      <c r="AB246">
        <v>0.70230000000000004</v>
      </c>
      <c r="AC246" t="s">
        <v>2272</v>
      </c>
      <c r="AD246">
        <v>1</v>
      </c>
      <c r="AE246">
        <v>0.4047</v>
      </c>
      <c r="AF246">
        <v>0.39279999999999998</v>
      </c>
      <c r="AG246">
        <v>0.4047</v>
      </c>
      <c r="AH246" t="s">
        <v>407</v>
      </c>
      <c r="AI246" t="s">
        <v>407</v>
      </c>
      <c r="AJ246">
        <v>0.6341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3</v>
      </c>
      <c r="AQ246">
        <v>0</v>
      </c>
      <c r="AR246" t="b">
        <v>0</v>
      </c>
      <c r="AS246" s="190" t="s">
        <v>1704</v>
      </c>
    </row>
    <row r="247" spans="1:45" x14ac:dyDescent="0.2">
      <c r="A247" t="s">
        <v>1704</v>
      </c>
      <c r="B247" t="s">
        <v>1044</v>
      </c>
      <c r="C247" t="s">
        <v>118</v>
      </c>
      <c r="D247" t="s">
        <v>1044</v>
      </c>
      <c r="E247" t="s">
        <v>1772</v>
      </c>
      <c r="F247" t="s">
        <v>407</v>
      </c>
      <c r="G247">
        <v>14</v>
      </c>
      <c r="H247">
        <v>7</v>
      </c>
      <c r="I247">
        <v>23894.36</v>
      </c>
      <c r="J247">
        <v>12591.41</v>
      </c>
      <c r="K247">
        <v>21526.959999999999</v>
      </c>
      <c r="L247">
        <v>10325.91</v>
      </c>
      <c r="M247">
        <v>4.43</v>
      </c>
      <c r="N247">
        <v>2.66</v>
      </c>
      <c r="O247">
        <v>13</v>
      </c>
      <c r="P247">
        <v>19177.36</v>
      </c>
      <c r="Q247">
        <v>6126.79</v>
      </c>
      <c r="R247">
        <v>4.08</v>
      </c>
      <c r="S247">
        <v>2.4300000000000002</v>
      </c>
      <c r="T247">
        <v>3.48</v>
      </c>
      <c r="U247">
        <v>1</v>
      </c>
      <c r="V247">
        <v>0.80200000000000005</v>
      </c>
      <c r="W247">
        <v>0.78790000000000004</v>
      </c>
      <c r="X247">
        <v>0.80200000000000005</v>
      </c>
      <c r="Y247">
        <v>0.78790000000000004</v>
      </c>
      <c r="Z247" t="s">
        <v>117</v>
      </c>
      <c r="AA247" t="s">
        <v>407</v>
      </c>
      <c r="AB247">
        <v>1.0589999999999999</v>
      </c>
      <c r="AC247" t="s">
        <v>2268</v>
      </c>
      <c r="AD247">
        <v>1.6477360000000001</v>
      </c>
      <c r="AE247">
        <v>0.81189999999999996</v>
      </c>
      <c r="AF247">
        <v>0.78790000000000004</v>
      </c>
      <c r="AG247">
        <v>0.81189999999999996</v>
      </c>
      <c r="AH247" t="s">
        <v>407</v>
      </c>
      <c r="AI247" t="s">
        <v>407</v>
      </c>
      <c r="AJ247">
        <v>1.2722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1</v>
      </c>
      <c r="AQ247">
        <v>0</v>
      </c>
      <c r="AR247" t="b">
        <v>0</v>
      </c>
      <c r="AS247" s="190" t="s">
        <v>1704</v>
      </c>
    </row>
    <row r="248" spans="1:45" x14ac:dyDescent="0.2">
      <c r="A248" t="s">
        <v>1704</v>
      </c>
      <c r="B248" t="s">
        <v>1046</v>
      </c>
      <c r="C248" t="s">
        <v>120</v>
      </c>
      <c r="D248" t="s">
        <v>1046</v>
      </c>
      <c r="E248" t="s">
        <v>1773</v>
      </c>
      <c r="F248" t="s">
        <v>407</v>
      </c>
      <c r="G248">
        <v>143</v>
      </c>
      <c r="H248">
        <v>33</v>
      </c>
      <c r="I248">
        <v>14007.92</v>
      </c>
      <c r="J248">
        <v>9857.2099999999991</v>
      </c>
      <c r="K248">
        <v>13397.86</v>
      </c>
      <c r="L248">
        <v>9747.98</v>
      </c>
      <c r="M248">
        <v>2.5499999999999998</v>
      </c>
      <c r="N248">
        <v>1.97</v>
      </c>
      <c r="O248">
        <v>140</v>
      </c>
      <c r="P248">
        <v>12433.32</v>
      </c>
      <c r="Q248">
        <v>6838.78</v>
      </c>
      <c r="R248">
        <v>2.42</v>
      </c>
      <c r="S248">
        <v>1.74</v>
      </c>
      <c r="T248">
        <v>2</v>
      </c>
      <c r="U248">
        <v>1</v>
      </c>
      <c r="V248">
        <v>0.52</v>
      </c>
      <c r="W248">
        <v>0.51090000000000002</v>
      </c>
      <c r="X248">
        <v>0.52</v>
      </c>
      <c r="Y248">
        <v>0.51090000000000002</v>
      </c>
      <c r="Z248" t="s">
        <v>119</v>
      </c>
      <c r="AA248" t="s">
        <v>407</v>
      </c>
      <c r="AB248">
        <v>0.64270000000000005</v>
      </c>
      <c r="AC248" t="s">
        <v>2269</v>
      </c>
      <c r="AD248">
        <v>1</v>
      </c>
      <c r="AE248">
        <v>0.52639999999999998</v>
      </c>
      <c r="AF248">
        <v>0.51090000000000002</v>
      </c>
      <c r="AG248">
        <v>0.52639999999999998</v>
      </c>
      <c r="AH248" t="s">
        <v>407</v>
      </c>
      <c r="AI248" t="s">
        <v>407</v>
      </c>
      <c r="AJ248">
        <v>0.82479999999999998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3</v>
      </c>
      <c r="AQ248">
        <v>0</v>
      </c>
      <c r="AR248" t="b">
        <v>0</v>
      </c>
      <c r="AS248" s="190" t="s">
        <v>1704</v>
      </c>
    </row>
    <row r="249" spans="1:45" x14ac:dyDescent="0.2">
      <c r="A249" t="s">
        <v>1704</v>
      </c>
      <c r="B249" t="s">
        <v>1048</v>
      </c>
      <c r="C249" t="s">
        <v>118</v>
      </c>
      <c r="D249" t="s">
        <v>1048</v>
      </c>
      <c r="E249" t="s">
        <v>1774</v>
      </c>
      <c r="F249" t="s">
        <v>407</v>
      </c>
      <c r="G249">
        <v>20</v>
      </c>
      <c r="H249">
        <v>2</v>
      </c>
      <c r="I249">
        <v>20946.099999999999</v>
      </c>
      <c r="J249">
        <v>13693.2</v>
      </c>
      <c r="K249">
        <v>20249.810000000001</v>
      </c>
      <c r="L249">
        <v>11489.2</v>
      </c>
      <c r="M249">
        <v>4.25</v>
      </c>
      <c r="N249">
        <v>3.08</v>
      </c>
      <c r="O249">
        <v>18</v>
      </c>
      <c r="P249">
        <v>17163.23</v>
      </c>
      <c r="Q249">
        <v>7097.34</v>
      </c>
      <c r="R249">
        <v>3.61</v>
      </c>
      <c r="S249">
        <v>2.34</v>
      </c>
      <c r="T249">
        <v>3.07</v>
      </c>
      <c r="U249">
        <v>1</v>
      </c>
      <c r="V249">
        <v>0.71779999999999999</v>
      </c>
      <c r="W249">
        <v>0.70520000000000005</v>
      </c>
      <c r="X249">
        <v>0.71779999999999999</v>
      </c>
      <c r="Y249">
        <v>0.70520000000000005</v>
      </c>
      <c r="Z249" t="s">
        <v>117</v>
      </c>
      <c r="AA249" t="s">
        <v>407</v>
      </c>
      <c r="AB249">
        <v>1.0108999999999999</v>
      </c>
      <c r="AC249" t="s">
        <v>2268</v>
      </c>
      <c r="AD249">
        <v>1.525657</v>
      </c>
      <c r="AE249">
        <v>0.72660000000000002</v>
      </c>
      <c r="AF249">
        <v>0.70520000000000005</v>
      </c>
      <c r="AG249">
        <v>0.72660000000000002</v>
      </c>
      <c r="AH249" t="s">
        <v>407</v>
      </c>
      <c r="AI249" t="s">
        <v>407</v>
      </c>
      <c r="AJ249">
        <v>1.1385000000000001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2</v>
      </c>
      <c r="AQ249">
        <v>0</v>
      </c>
      <c r="AR249" t="b">
        <v>0</v>
      </c>
      <c r="AS249" s="190" t="s">
        <v>1704</v>
      </c>
    </row>
    <row r="250" spans="1:45" x14ac:dyDescent="0.2">
      <c r="A250" t="s">
        <v>1704</v>
      </c>
      <c r="B250" t="s">
        <v>1050</v>
      </c>
      <c r="C250" t="s">
        <v>120</v>
      </c>
      <c r="D250" t="s">
        <v>1050</v>
      </c>
      <c r="E250" t="s">
        <v>1775</v>
      </c>
      <c r="F250" t="s">
        <v>407</v>
      </c>
      <c r="G250">
        <v>219</v>
      </c>
      <c r="H250">
        <v>5</v>
      </c>
      <c r="I250">
        <v>13668.58</v>
      </c>
      <c r="J250">
        <v>8108.25</v>
      </c>
      <c r="K250">
        <v>12915</v>
      </c>
      <c r="L250">
        <v>7244.41</v>
      </c>
      <c r="M250">
        <v>2.67</v>
      </c>
      <c r="N250">
        <v>1.8</v>
      </c>
      <c r="O250">
        <v>214</v>
      </c>
      <c r="P250">
        <v>12246.33</v>
      </c>
      <c r="Q250">
        <v>5708.2</v>
      </c>
      <c r="R250">
        <v>2.5099999999999998</v>
      </c>
      <c r="S250">
        <v>1.41</v>
      </c>
      <c r="T250">
        <v>2.19</v>
      </c>
      <c r="U250">
        <v>1</v>
      </c>
      <c r="V250">
        <v>0.5121</v>
      </c>
      <c r="W250">
        <v>0.50309999999999999</v>
      </c>
      <c r="X250">
        <v>0.5121</v>
      </c>
      <c r="Y250">
        <v>0.50309999999999999</v>
      </c>
      <c r="Z250" t="s">
        <v>119</v>
      </c>
      <c r="AA250" t="s">
        <v>407</v>
      </c>
      <c r="AB250">
        <v>0.66259999999999997</v>
      </c>
      <c r="AC250" t="s">
        <v>2269</v>
      </c>
      <c r="AD250">
        <v>1</v>
      </c>
      <c r="AE250">
        <v>0.51839999999999997</v>
      </c>
      <c r="AF250">
        <v>0.50309999999999999</v>
      </c>
      <c r="AG250">
        <v>0.51839999999999997</v>
      </c>
      <c r="AH250" t="s">
        <v>407</v>
      </c>
      <c r="AI250" t="s">
        <v>407</v>
      </c>
      <c r="AJ250">
        <v>0.81230000000000002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5</v>
      </c>
      <c r="AQ250">
        <v>0</v>
      </c>
      <c r="AR250" t="b">
        <v>0</v>
      </c>
      <c r="AS250" s="190" t="s">
        <v>1704</v>
      </c>
    </row>
    <row r="251" spans="1:45" x14ac:dyDescent="0.2">
      <c r="A251" t="s">
        <v>1704</v>
      </c>
      <c r="B251" t="s">
        <v>1052</v>
      </c>
      <c r="C251" t="s">
        <v>118</v>
      </c>
      <c r="D251" t="s">
        <v>1052</v>
      </c>
      <c r="E251" t="s">
        <v>1776</v>
      </c>
      <c r="F251" t="s">
        <v>79</v>
      </c>
      <c r="G251">
        <v>6</v>
      </c>
      <c r="H251">
        <v>3</v>
      </c>
      <c r="I251">
        <v>28727.63</v>
      </c>
      <c r="J251">
        <v>19639.91</v>
      </c>
      <c r="K251">
        <v>24861.13</v>
      </c>
      <c r="L251">
        <v>16936.259999999998</v>
      </c>
      <c r="M251">
        <v>5.83</v>
      </c>
      <c r="N251">
        <v>7.29</v>
      </c>
      <c r="O251">
        <v>6</v>
      </c>
      <c r="P251">
        <v>24861.13</v>
      </c>
      <c r="Q251">
        <v>16936.259999999998</v>
      </c>
      <c r="R251">
        <v>5.4</v>
      </c>
      <c r="S251">
        <v>7.29</v>
      </c>
      <c r="T251">
        <v>4</v>
      </c>
      <c r="U251">
        <v>0</v>
      </c>
      <c r="V251">
        <v>1.0397000000000001</v>
      </c>
      <c r="W251">
        <v>1.3783000000000001</v>
      </c>
      <c r="X251">
        <v>1.4029</v>
      </c>
      <c r="Y251">
        <v>1.3783000000000001</v>
      </c>
      <c r="Z251" t="s">
        <v>117</v>
      </c>
      <c r="AA251" t="s">
        <v>79</v>
      </c>
      <c r="AB251">
        <v>1.4029</v>
      </c>
      <c r="AC251" t="s">
        <v>2268</v>
      </c>
      <c r="AD251">
        <v>1.7440329999999999</v>
      </c>
      <c r="AE251">
        <v>1.4201999999999999</v>
      </c>
      <c r="AF251">
        <v>1.3783000000000001</v>
      </c>
      <c r="AG251">
        <v>1.4201999999999999</v>
      </c>
      <c r="AH251" t="s">
        <v>79</v>
      </c>
      <c r="AI251" t="s">
        <v>79</v>
      </c>
      <c r="AJ251">
        <v>2.2252999999999998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 t="b">
        <v>0</v>
      </c>
      <c r="AS251" s="190" t="s">
        <v>1704</v>
      </c>
    </row>
    <row r="252" spans="1:45" x14ac:dyDescent="0.2">
      <c r="A252" t="s">
        <v>1704</v>
      </c>
      <c r="B252" t="s">
        <v>1054</v>
      </c>
      <c r="C252" t="s">
        <v>120</v>
      </c>
      <c r="D252" t="s">
        <v>1054</v>
      </c>
      <c r="E252" t="s">
        <v>1777</v>
      </c>
      <c r="F252" t="s">
        <v>407</v>
      </c>
      <c r="G252">
        <v>13</v>
      </c>
      <c r="H252">
        <v>2</v>
      </c>
      <c r="I252">
        <v>15403.42</v>
      </c>
      <c r="J252">
        <v>15962.9</v>
      </c>
      <c r="K252">
        <v>13515.83</v>
      </c>
      <c r="L252">
        <v>13812.81</v>
      </c>
      <c r="M252">
        <v>3.46</v>
      </c>
      <c r="N252">
        <v>4.4800000000000004</v>
      </c>
      <c r="O252">
        <v>12</v>
      </c>
      <c r="P252">
        <v>10153.16</v>
      </c>
      <c r="Q252">
        <v>7726.25</v>
      </c>
      <c r="R252">
        <v>3.17</v>
      </c>
      <c r="S252">
        <v>4.54</v>
      </c>
      <c r="T252">
        <v>1.99</v>
      </c>
      <c r="U252">
        <v>1</v>
      </c>
      <c r="V252">
        <v>0.42459999999999998</v>
      </c>
      <c r="W252">
        <v>0.41720000000000002</v>
      </c>
      <c r="X252">
        <v>0.42459999999999998</v>
      </c>
      <c r="Y252">
        <v>0.41720000000000002</v>
      </c>
      <c r="Z252" t="s">
        <v>119</v>
      </c>
      <c r="AA252" t="s">
        <v>407</v>
      </c>
      <c r="AB252">
        <v>0.8044</v>
      </c>
      <c r="AC252" t="s">
        <v>2269</v>
      </c>
      <c r="AD252">
        <v>1</v>
      </c>
      <c r="AE252">
        <v>0.4299</v>
      </c>
      <c r="AF252">
        <v>0.41720000000000002</v>
      </c>
      <c r="AG252">
        <v>0.4299</v>
      </c>
      <c r="AH252" t="s">
        <v>407</v>
      </c>
      <c r="AI252" t="s">
        <v>407</v>
      </c>
      <c r="AJ252">
        <v>0.67359999999999998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1</v>
      </c>
      <c r="AQ252">
        <v>0</v>
      </c>
      <c r="AR252" t="b">
        <v>0</v>
      </c>
      <c r="AS252" s="190" t="s">
        <v>1704</v>
      </c>
    </row>
    <row r="253" spans="1:45" x14ac:dyDescent="0.2">
      <c r="A253" t="s">
        <v>1704</v>
      </c>
      <c r="B253" t="s">
        <v>1056</v>
      </c>
      <c r="C253" t="s">
        <v>123</v>
      </c>
      <c r="D253" t="s">
        <v>1056</v>
      </c>
      <c r="E253" t="s">
        <v>1778</v>
      </c>
      <c r="F253" t="s">
        <v>407</v>
      </c>
      <c r="G253">
        <v>139</v>
      </c>
      <c r="H253">
        <v>13</v>
      </c>
      <c r="I253">
        <v>27076.66</v>
      </c>
      <c r="J253">
        <v>27874.94</v>
      </c>
      <c r="K253">
        <v>25185.11</v>
      </c>
      <c r="L253">
        <v>24968.65</v>
      </c>
      <c r="M253">
        <v>6.27</v>
      </c>
      <c r="N253">
        <v>7.54</v>
      </c>
      <c r="O253">
        <v>137</v>
      </c>
      <c r="P253">
        <v>22877.87</v>
      </c>
      <c r="Q253">
        <v>16011.95</v>
      </c>
      <c r="R253">
        <v>5.63</v>
      </c>
      <c r="S253">
        <v>4.79</v>
      </c>
      <c r="T253">
        <v>4.13</v>
      </c>
      <c r="U253">
        <v>1</v>
      </c>
      <c r="V253">
        <v>0.95679999999999998</v>
      </c>
      <c r="W253">
        <v>0.94</v>
      </c>
      <c r="X253">
        <v>0.95679999999999998</v>
      </c>
      <c r="Y253">
        <v>0.94</v>
      </c>
      <c r="Z253" t="s">
        <v>122</v>
      </c>
      <c r="AA253" t="s">
        <v>407</v>
      </c>
      <c r="AB253">
        <v>1.2150000000000001</v>
      </c>
      <c r="AC253" t="s">
        <v>2270</v>
      </c>
      <c r="AD253">
        <v>1.547574</v>
      </c>
      <c r="AE253">
        <v>0.95230000000000004</v>
      </c>
      <c r="AF253">
        <v>0.94</v>
      </c>
      <c r="AG253">
        <v>0.95230000000000004</v>
      </c>
      <c r="AH253" t="s">
        <v>407</v>
      </c>
      <c r="AI253" t="s">
        <v>407</v>
      </c>
      <c r="AJ253">
        <v>1.4922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2</v>
      </c>
      <c r="AQ253">
        <v>0</v>
      </c>
      <c r="AR253" t="b">
        <v>0</v>
      </c>
      <c r="AS253" s="190" t="s">
        <v>1704</v>
      </c>
    </row>
    <row r="254" spans="1:45" x14ac:dyDescent="0.2">
      <c r="A254" t="s">
        <v>1704</v>
      </c>
      <c r="B254" t="s">
        <v>1058</v>
      </c>
      <c r="C254" t="s">
        <v>125</v>
      </c>
      <c r="D254" t="s">
        <v>1058</v>
      </c>
      <c r="E254" t="s">
        <v>1779</v>
      </c>
      <c r="F254" t="s">
        <v>407</v>
      </c>
      <c r="G254">
        <v>332</v>
      </c>
      <c r="H254">
        <v>31</v>
      </c>
      <c r="I254">
        <v>13770.73</v>
      </c>
      <c r="J254">
        <v>8697.5400000000009</v>
      </c>
      <c r="K254">
        <v>12894.28</v>
      </c>
      <c r="L254">
        <v>7610.49</v>
      </c>
      <c r="M254">
        <v>3.22</v>
      </c>
      <c r="N254">
        <v>2.14</v>
      </c>
      <c r="O254">
        <v>327</v>
      </c>
      <c r="P254">
        <v>12399.69</v>
      </c>
      <c r="Q254">
        <v>6489.26</v>
      </c>
      <c r="R254">
        <v>3.13</v>
      </c>
      <c r="S254">
        <v>2.02</v>
      </c>
      <c r="T254">
        <v>2.58</v>
      </c>
      <c r="U254">
        <v>1</v>
      </c>
      <c r="V254">
        <v>0.51859999999999995</v>
      </c>
      <c r="W254">
        <v>0.50949999999999995</v>
      </c>
      <c r="X254">
        <v>0.51859999999999995</v>
      </c>
      <c r="Y254">
        <v>0.50949999999999995</v>
      </c>
      <c r="Z254" t="s">
        <v>124</v>
      </c>
      <c r="AA254" t="s">
        <v>407</v>
      </c>
      <c r="AB254">
        <v>0.78510000000000002</v>
      </c>
      <c r="AC254" t="s">
        <v>2271</v>
      </c>
      <c r="AD254">
        <v>1.399964</v>
      </c>
      <c r="AE254">
        <v>0.52500000000000002</v>
      </c>
      <c r="AF254">
        <v>0.50949999999999995</v>
      </c>
      <c r="AG254">
        <v>0.52500000000000002</v>
      </c>
      <c r="AH254" t="s">
        <v>407</v>
      </c>
      <c r="AI254" t="s">
        <v>407</v>
      </c>
      <c r="AJ254">
        <v>0.8226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5</v>
      </c>
      <c r="AQ254">
        <v>0</v>
      </c>
      <c r="AR254" t="b">
        <v>0</v>
      </c>
      <c r="AS254" s="190" t="s">
        <v>1704</v>
      </c>
    </row>
    <row r="255" spans="1:45" x14ac:dyDescent="0.2">
      <c r="A255" t="s">
        <v>1704</v>
      </c>
      <c r="B255" t="s">
        <v>1060</v>
      </c>
      <c r="C255" t="s">
        <v>127</v>
      </c>
      <c r="D255" t="s">
        <v>1060</v>
      </c>
      <c r="E255" t="s">
        <v>1780</v>
      </c>
      <c r="F255" t="s">
        <v>407</v>
      </c>
      <c r="G255">
        <v>442</v>
      </c>
      <c r="H255">
        <v>15</v>
      </c>
      <c r="I255">
        <v>9533.64</v>
      </c>
      <c r="J255">
        <v>5194.67</v>
      </c>
      <c r="K255">
        <v>9265.02</v>
      </c>
      <c r="L255">
        <v>4951.8</v>
      </c>
      <c r="M255">
        <v>2.36</v>
      </c>
      <c r="N255">
        <v>1.27</v>
      </c>
      <c r="O255">
        <v>435</v>
      </c>
      <c r="P255">
        <v>8925.6200000000008</v>
      </c>
      <c r="Q255">
        <v>4179.1499999999996</v>
      </c>
      <c r="R255">
        <v>2.2999999999999998</v>
      </c>
      <c r="S255">
        <v>1.17</v>
      </c>
      <c r="T255">
        <v>2.02</v>
      </c>
      <c r="U255">
        <v>1</v>
      </c>
      <c r="V255">
        <v>0.37330000000000002</v>
      </c>
      <c r="W255">
        <v>0.36680000000000001</v>
      </c>
      <c r="X255">
        <v>0.37330000000000002</v>
      </c>
      <c r="Y255">
        <v>0.36680000000000001</v>
      </c>
      <c r="Z255" t="s">
        <v>126</v>
      </c>
      <c r="AA255" t="s">
        <v>407</v>
      </c>
      <c r="AB255">
        <v>0.56079999999999997</v>
      </c>
      <c r="AC255" t="s">
        <v>2272</v>
      </c>
      <c r="AD255">
        <v>1</v>
      </c>
      <c r="AE255">
        <v>0.37790000000000001</v>
      </c>
      <c r="AF255">
        <v>0.36680000000000001</v>
      </c>
      <c r="AG255">
        <v>0.37790000000000001</v>
      </c>
      <c r="AH255" t="s">
        <v>407</v>
      </c>
      <c r="AI255" t="s">
        <v>407</v>
      </c>
      <c r="AJ255">
        <v>0.59209999999999996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7</v>
      </c>
      <c r="AQ255">
        <v>0</v>
      </c>
      <c r="AR255" t="b">
        <v>0</v>
      </c>
      <c r="AS255" s="190" t="s">
        <v>1704</v>
      </c>
    </row>
    <row r="256" spans="1:45" x14ac:dyDescent="0.2">
      <c r="A256" t="s">
        <v>1704</v>
      </c>
      <c r="B256" t="s">
        <v>1062</v>
      </c>
      <c r="C256" t="s">
        <v>116</v>
      </c>
      <c r="D256" t="s">
        <v>1062</v>
      </c>
      <c r="E256" t="s">
        <v>777</v>
      </c>
      <c r="F256" t="s">
        <v>407</v>
      </c>
      <c r="G256">
        <v>51</v>
      </c>
      <c r="H256">
        <v>18</v>
      </c>
      <c r="I256">
        <v>13090.17</v>
      </c>
      <c r="J256">
        <v>7661.09</v>
      </c>
      <c r="K256">
        <v>12488.33</v>
      </c>
      <c r="L256">
        <v>6824.93</v>
      </c>
      <c r="M256">
        <v>2.4500000000000002</v>
      </c>
      <c r="N256">
        <v>1.58</v>
      </c>
      <c r="O256">
        <v>50</v>
      </c>
      <c r="P256">
        <v>11911.61</v>
      </c>
      <c r="Q256">
        <v>5527.05</v>
      </c>
      <c r="R256">
        <v>2.4</v>
      </c>
      <c r="S256">
        <v>1.55</v>
      </c>
      <c r="T256">
        <v>1.99</v>
      </c>
      <c r="U256">
        <v>1</v>
      </c>
      <c r="V256">
        <v>0.49809999999999999</v>
      </c>
      <c r="W256">
        <v>0.4894</v>
      </c>
      <c r="X256">
        <v>0.49809999999999999</v>
      </c>
      <c r="Y256">
        <v>0.4894</v>
      </c>
      <c r="Z256" t="s">
        <v>121</v>
      </c>
      <c r="AA256" t="s">
        <v>407</v>
      </c>
      <c r="AB256">
        <v>0.60909999999999997</v>
      </c>
      <c r="AC256" t="s">
        <v>121</v>
      </c>
      <c r="AD256">
        <v>1</v>
      </c>
      <c r="AE256">
        <v>0.50429999999999997</v>
      </c>
      <c r="AF256">
        <v>0.4894</v>
      </c>
      <c r="AG256">
        <v>0.50429999999999997</v>
      </c>
      <c r="AH256" t="s">
        <v>407</v>
      </c>
      <c r="AI256" t="s">
        <v>407</v>
      </c>
      <c r="AJ256">
        <v>0.79020000000000001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</v>
      </c>
      <c r="AQ256">
        <v>0</v>
      </c>
      <c r="AR256" t="b">
        <v>0</v>
      </c>
      <c r="AS256" s="190" t="s">
        <v>1704</v>
      </c>
    </row>
    <row r="257" spans="1:45" x14ac:dyDescent="0.2">
      <c r="A257" t="s">
        <v>1704</v>
      </c>
      <c r="B257" t="s">
        <v>1064</v>
      </c>
      <c r="C257" t="s">
        <v>116</v>
      </c>
      <c r="D257" t="s">
        <v>1064</v>
      </c>
      <c r="E257" t="s">
        <v>523</v>
      </c>
      <c r="F257" t="s">
        <v>407</v>
      </c>
      <c r="G257">
        <v>261</v>
      </c>
      <c r="H257">
        <v>10</v>
      </c>
      <c r="I257">
        <v>14130.69</v>
      </c>
      <c r="J257">
        <v>7247.38</v>
      </c>
      <c r="K257">
        <v>13320.64</v>
      </c>
      <c r="L257">
        <v>6824.17</v>
      </c>
      <c r="M257">
        <v>2.58</v>
      </c>
      <c r="N257">
        <v>1.76</v>
      </c>
      <c r="O257">
        <v>256</v>
      </c>
      <c r="P257">
        <v>12831.92</v>
      </c>
      <c r="Q257">
        <v>5884.38</v>
      </c>
      <c r="R257">
        <v>2.48</v>
      </c>
      <c r="S257">
        <v>1.58</v>
      </c>
      <c r="T257">
        <v>2.0699999999999998</v>
      </c>
      <c r="U257">
        <v>1</v>
      </c>
      <c r="V257">
        <v>0.53659999999999997</v>
      </c>
      <c r="W257">
        <v>0.5272</v>
      </c>
      <c r="X257">
        <v>0.53659999999999997</v>
      </c>
      <c r="Y257">
        <v>0.5272</v>
      </c>
      <c r="Z257" t="s">
        <v>121</v>
      </c>
      <c r="AA257" t="s">
        <v>407</v>
      </c>
      <c r="AB257">
        <v>0.76300000000000001</v>
      </c>
      <c r="AC257" t="s">
        <v>121</v>
      </c>
      <c r="AD257">
        <v>1</v>
      </c>
      <c r="AE257">
        <v>0.54320000000000002</v>
      </c>
      <c r="AF257">
        <v>0.5272</v>
      </c>
      <c r="AG257">
        <v>0.54320000000000002</v>
      </c>
      <c r="AH257" t="s">
        <v>407</v>
      </c>
      <c r="AI257" t="s">
        <v>407</v>
      </c>
      <c r="AJ257">
        <v>0.85109999999999997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5</v>
      </c>
      <c r="AQ257">
        <v>0</v>
      </c>
      <c r="AR257" t="b">
        <v>0</v>
      </c>
      <c r="AS257" s="190" t="s">
        <v>1704</v>
      </c>
    </row>
    <row r="258" spans="1:45" x14ac:dyDescent="0.2">
      <c r="A258" t="s">
        <v>1704</v>
      </c>
      <c r="B258" t="s">
        <v>1066</v>
      </c>
      <c r="C258" t="s">
        <v>116</v>
      </c>
      <c r="D258" t="s">
        <v>1066</v>
      </c>
      <c r="E258" t="s">
        <v>783</v>
      </c>
      <c r="F258" t="s">
        <v>407</v>
      </c>
      <c r="G258">
        <v>740</v>
      </c>
      <c r="H258">
        <v>34</v>
      </c>
      <c r="I258">
        <v>14625.57</v>
      </c>
      <c r="J258">
        <v>14819.47</v>
      </c>
      <c r="K258">
        <v>13742.49</v>
      </c>
      <c r="L258">
        <v>14120.28</v>
      </c>
      <c r="M258">
        <v>2.44</v>
      </c>
      <c r="N258">
        <v>2.34</v>
      </c>
      <c r="O258">
        <v>739</v>
      </c>
      <c r="P258">
        <v>13287.09</v>
      </c>
      <c r="Q258">
        <v>6795.77</v>
      </c>
      <c r="R258">
        <v>2.39</v>
      </c>
      <c r="S258">
        <v>1.84</v>
      </c>
      <c r="T258">
        <v>1.96</v>
      </c>
      <c r="U258">
        <v>1</v>
      </c>
      <c r="V258">
        <v>0.55569999999999997</v>
      </c>
      <c r="W258">
        <v>0.54600000000000004</v>
      </c>
      <c r="X258">
        <v>0.55569999999999997</v>
      </c>
      <c r="Y258">
        <v>0.54600000000000004</v>
      </c>
      <c r="Z258" t="s">
        <v>121</v>
      </c>
      <c r="AA258" t="s">
        <v>407</v>
      </c>
      <c r="AB258">
        <v>0.66210000000000002</v>
      </c>
      <c r="AC258" t="s">
        <v>121</v>
      </c>
      <c r="AD258">
        <v>1</v>
      </c>
      <c r="AE258">
        <v>0.55259999999999998</v>
      </c>
      <c r="AF258">
        <v>0.54600000000000004</v>
      </c>
      <c r="AG258">
        <v>0.55259999999999998</v>
      </c>
      <c r="AH258" t="s">
        <v>407</v>
      </c>
      <c r="AI258" t="s">
        <v>407</v>
      </c>
      <c r="AJ258">
        <v>0.8659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1</v>
      </c>
      <c r="AQ258">
        <v>0</v>
      </c>
      <c r="AR258" t="b">
        <v>0</v>
      </c>
      <c r="AS258" s="190" t="s">
        <v>1704</v>
      </c>
    </row>
    <row r="259" spans="1:45" x14ac:dyDescent="0.2">
      <c r="A259" t="s">
        <v>1704</v>
      </c>
      <c r="B259" t="s">
        <v>1453</v>
      </c>
      <c r="C259" t="s">
        <v>123</v>
      </c>
      <c r="D259" t="s">
        <v>1453</v>
      </c>
      <c r="E259" t="s">
        <v>1781</v>
      </c>
      <c r="F259" t="s">
        <v>407</v>
      </c>
      <c r="G259">
        <v>196</v>
      </c>
      <c r="H259">
        <v>23</v>
      </c>
      <c r="I259">
        <v>56229.47</v>
      </c>
      <c r="J259">
        <v>233914.03</v>
      </c>
      <c r="K259">
        <v>51569.25</v>
      </c>
      <c r="L259">
        <v>204288.1</v>
      </c>
      <c r="M259">
        <v>8.7100000000000009</v>
      </c>
      <c r="N259">
        <v>8.83</v>
      </c>
      <c r="O259">
        <v>195</v>
      </c>
      <c r="P259">
        <v>37370.71</v>
      </c>
      <c r="Q259">
        <v>49338.92</v>
      </c>
      <c r="R259">
        <v>8.7100000000000009</v>
      </c>
      <c r="S259">
        <v>8.85</v>
      </c>
      <c r="T259">
        <v>6.2</v>
      </c>
      <c r="U259">
        <v>1</v>
      </c>
      <c r="V259">
        <v>1.5629</v>
      </c>
      <c r="W259">
        <v>1.5355000000000001</v>
      </c>
      <c r="X259">
        <v>1.5629</v>
      </c>
      <c r="Y259">
        <v>1.5355000000000001</v>
      </c>
      <c r="Z259" t="s">
        <v>122</v>
      </c>
      <c r="AA259" t="s">
        <v>407</v>
      </c>
      <c r="AB259">
        <v>1.9334</v>
      </c>
      <c r="AC259" t="s">
        <v>2270</v>
      </c>
      <c r="AD259">
        <v>1.988685</v>
      </c>
      <c r="AE259">
        <v>1.0737000000000001</v>
      </c>
      <c r="AF259">
        <v>1.5355000000000001</v>
      </c>
      <c r="AG259">
        <v>1.0737000000000001</v>
      </c>
      <c r="AH259" t="s">
        <v>407</v>
      </c>
      <c r="AI259" t="s">
        <v>407</v>
      </c>
      <c r="AJ259">
        <v>1.6823999999999999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1</v>
      </c>
      <c r="AQ259">
        <v>0</v>
      </c>
      <c r="AR259" t="b">
        <v>0</v>
      </c>
      <c r="AS259" s="190" t="s">
        <v>1704</v>
      </c>
    </row>
    <row r="260" spans="1:45" x14ac:dyDescent="0.2">
      <c r="A260" t="s">
        <v>1704</v>
      </c>
      <c r="B260" t="s">
        <v>1455</v>
      </c>
      <c r="C260" t="s">
        <v>125</v>
      </c>
      <c r="D260" t="s">
        <v>1455</v>
      </c>
      <c r="E260" t="s">
        <v>1782</v>
      </c>
      <c r="F260" t="s">
        <v>407</v>
      </c>
      <c r="G260">
        <v>137</v>
      </c>
      <c r="H260">
        <v>15</v>
      </c>
      <c r="I260">
        <v>20895.59</v>
      </c>
      <c r="J260">
        <v>23182.41</v>
      </c>
      <c r="K260">
        <v>19320.740000000002</v>
      </c>
      <c r="L260">
        <v>20745.55</v>
      </c>
      <c r="M260">
        <v>4.72</v>
      </c>
      <c r="N260">
        <v>5.62</v>
      </c>
      <c r="O260">
        <v>132</v>
      </c>
      <c r="P260">
        <v>15917.61</v>
      </c>
      <c r="Q260">
        <v>10911.98</v>
      </c>
      <c r="R260">
        <v>3.82</v>
      </c>
      <c r="S260">
        <v>2.72</v>
      </c>
      <c r="T260">
        <v>3.05</v>
      </c>
      <c r="U260">
        <v>1</v>
      </c>
      <c r="V260">
        <v>0.66569999999999996</v>
      </c>
      <c r="W260">
        <v>0.65400000000000003</v>
      </c>
      <c r="X260">
        <v>0.66569999999999996</v>
      </c>
      <c r="Y260">
        <v>0.65400000000000003</v>
      </c>
      <c r="Z260" t="s">
        <v>124</v>
      </c>
      <c r="AA260" t="s">
        <v>407</v>
      </c>
      <c r="AB260">
        <v>0.97219999999999995</v>
      </c>
      <c r="AC260" t="s">
        <v>2271</v>
      </c>
      <c r="AD260">
        <v>1.4961530000000001</v>
      </c>
      <c r="AE260">
        <v>0.67390000000000005</v>
      </c>
      <c r="AF260">
        <v>0.65400000000000003</v>
      </c>
      <c r="AG260">
        <v>0.67390000000000005</v>
      </c>
      <c r="AH260" t="s">
        <v>407</v>
      </c>
      <c r="AI260" t="s">
        <v>407</v>
      </c>
      <c r="AJ260">
        <v>1.0559000000000001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5</v>
      </c>
      <c r="AQ260">
        <v>0</v>
      </c>
      <c r="AR260" t="b">
        <v>0</v>
      </c>
      <c r="AS260" s="190" t="s">
        <v>1704</v>
      </c>
    </row>
    <row r="261" spans="1:45" x14ac:dyDescent="0.2">
      <c r="A261" t="s">
        <v>1704</v>
      </c>
      <c r="B261" t="s">
        <v>1457</v>
      </c>
      <c r="C261" t="s">
        <v>127</v>
      </c>
      <c r="D261" t="s">
        <v>1457</v>
      </c>
      <c r="E261" t="s">
        <v>1783</v>
      </c>
      <c r="F261" t="s">
        <v>407</v>
      </c>
      <c r="G261">
        <v>39</v>
      </c>
      <c r="H261">
        <v>7</v>
      </c>
      <c r="I261">
        <v>12690.41</v>
      </c>
      <c r="J261">
        <v>13926.92</v>
      </c>
      <c r="K261">
        <v>12179.85</v>
      </c>
      <c r="L261">
        <v>12562.65</v>
      </c>
      <c r="M261">
        <v>2.0299999999999998</v>
      </c>
      <c r="N261">
        <v>0.66</v>
      </c>
      <c r="O261">
        <v>38</v>
      </c>
      <c r="P261">
        <v>10222.969999999999</v>
      </c>
      <c r="Q261">
        <v>3553.57</v>
      </c>
      <c r="R261">
        <v>2.0299999999999998</v>
      </c>
      <c r="S261">
        <v>0.67</v>
      </c>
      <c r="T261">
        <v>1.91</v>
      </c>
      <c r="U261">
        <v>1</v>
      </c>
      <c r="V261">
        <v>0.42749999999999999</v>
      </c>
      <c r="W261">
        <v>0.42</v>
      </c>
      <c r="X261">
        <v>0.42749999999999999</v>
      </c>
      <c r="Y261">
        <v>0.42</v>
      </c>
      <c r="Z261" t="s">
        <v>126</v>
      </c>
      <c r="AA261" t="s">
        <v>407</v>
      </c>
      <c r="AB261">
        <v>0.64980000000000004</v>
      </c>
      <c r="AC261" t="s">
        <v>2272</v>
      </c>
      <c r="AD261">
        <v>1</v>
      </c>
      <c r="AE261">
        <v>0.43280000000000002</v>
      </c>
      <c r="AF261">
        <v>0.42</v>
      </c>
      <c r="AG261">
        <v>0.43280000000000002</v>
      </c>
      <c r="AH261" t="s">
        <v>407</v>
      </c>
      <c r="AI261" t="s">
        <v>407</v>
      </c>
      <c r="AJ261">
        <v>0.67820000000000003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1</v>
      </c>
      <c r="AQ261">
        <v>0</v>
      </c>
      <c r="AR261" t="b">
        <v>0</v>
      </c>
      <c r="AS261" s="190" t="s">
        <v>1704</v>
      </c>
    </row>
    <row r="262" spans="1:45" x14ac:dyDescent="0.2">
      <c r="A262" t="s">
        <v>1784</v>
      </c>
      <c r="B262" t="s">
        <v>1477</v>
      </c>
      <c r="C262" t="s">
        <v>123</v>
      </c>
      <c r="D262" t="s">
        <v>1477</v>
      </c>
      <c r="E262" t="s">
        <v>1785</v>
      </c>
      <c r="F262" t="s">
        <v>407</v>
      </c>
      <c r="G262">
        <v>65</v>
      </c>
      <c r="H262">
        <v>3</v>
      </c>
      <c r="I262">
        <v>101578.03</v>
      </c>
      <c r="J262">
        <v>70532.83</v>
      </c>
      <c r="K262">
        <v>92258.34</v>
      </c>
      <c r="L262">
        <v>63917.1</v>
      </c>
      <c r="M262">
        <v>15.02</v>
      </c>
      <c r="N262">
        <v>10.33</v>
      </c>
      <c r="O262">
        <v>65</v>
      </c>
      <c r="P262">
        <v>92258.34</v>
      </c>
      <c r="Q262">
        <v>63917.1</v>
      </c>
      <c r="R262">
        <v>15.02</v>
      </c>
      <c r="S262">
        <v>10.33</v>
      </c>
      <c r="T262">
        <v>10.94</v>
      </c>
      <c r="U262">
        <v>1</v>
      </c>
      <c r="V262">
        <v>3.8582999999999998</v>
      </c>
      <c r="W262">
        <v>3.7906</v>
      </c>
      <c r="X262">
        <v>3.8582999999999998</v>
      </c>
      <c r="Y262">
        <v>3.7906</v>
      </c>
      <c r="Z262" t="s">
        <v>122</v>
      </c>
      <c r="AA262" t="s">
        <v>407</v>
      </c>
      <c r="AB262">
        <v>5.4451999999999998</v>
      </c>
      <c r="AC262" t="s">
        <v>2270</v>
      </c>
      <c r="AD262">
        <v>2.0626540000000002</v>
      </c>
      <c r="AE262">
        <v>3.7793999999999999</v>
      </c>
      <c r="AF262">
        <v>3.7906</v>
      </c>
      <c r="AG262">
        <v>3.7793999999999999</v>
      </c>
      <c r="AH262" t="s">
        <v>407</v>
      </c>
      <c r="AI262" t="s">
        <v>407</v>
      </c>
      <c r="AJ262">
        <v>5.9218999999999999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 t="b">
        <v>0</v>
      </c>
      <c r="AS262" s="190" t="s">
        <v>1784</v>
      </c>
    </row>
    <row r="263" spans="1:45" x14ac:dyDescent="0.2">
      <c r="A263" t="s">
        <v>1784</v>
      </c>
      <c r="B263" t="s">
        <v>1479</v>
      </c>
      <c r="C263" t="s">
        <v>125</v>
      </c>
      <c r="D263" t="s">
        <v>1479</v>
      </c>
      <c r="E263" t="s">
        <v>1786</v>
      </c>
      <c r="F263" t="s">
        <v>407</v>
      </c>
      <c r="G263">
        <v>76</v>
      </c>
      <c r="H263">
        <v>1</v>
      </c>
      <c r="I263">
        <v>43111.6</v>
      </c>
      <c r="J263">
        <v>25713.9</v>
      </c>
      <c r="K263">
        <v>39079.769999999997</v>
      </c>
      <c r="L263">
        <v>23056.71</v>
      </c>
      <c r="M263">
        <v>6.5</v>
      </c>
      <c r="N263">
        <v>5.31</v>
      </c>
      <c r="O263">
        <v>75</v>
      </c>
      <c r="P263">
        <v>38017.480000000003</v>
      </c>
      <c r="Q263">
        <v>21282.34</v>
      </c>
      <c r="R263">
        <v>6.2</v>
      </c>
      <c r="S263">
        <v>4.66</v>
      </c>
      <c r="T263">
        <v>4.68</v>
      </c>
      <c r="U263">
        <v>1</v>
      </c>
      <c r="V263">
        <v>1.5899000000000001</v>
      </c>
      <c r="W263">
        <v>1.5620000000000001</v>
      </c>
      <c r="X263">
        <v>1.5899000000000001</v>
      </c>
      <c r="Y263">
        <v>1.5620000000000001</v>
      </c>
      <c r="Z263" t="s">
        <v>124</v>
      </c>
      <c r="AA263" t="s">
        <v>407</v>
      </c>
      <c r="AB263">
        <v>2.6398999999999999</v>
      </c>
      <c r="AC263" t="s">
        <v>2271</v>
      </c>
      <c r="AD263">
        <v>1.742048</v>
      </c>
      <c r="AE263">
        <v>1.6094999999999999</v>
      </c>
      <c r="AF263">
        <v>1.5620000000000001</v>
      </c>
      <c r="AG263">
        <v>1.6094999999999999</v>
      </c>
      <c r="AH263" t="s">
        <v>407</v>
      </c>
      <c r="AI263" t="s">
        <v>407</v>
      </c>
      <c r="AJ263">
        <v>2.5219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1</v>
      </c>
      <c r="AQ263">
        <v>0</v>
      </c>
      <c r="AR263" t="b">
        <v>0</v>
      </c>
      <c r="AS263" s="190" t="s">
        <v>1784</v>
      </c>
    </row>
    <row r="264" spans="1:45" x14ac:dyDescent="0.2">
      <c r="A264" t="s">
        <v>1784</v>
      </c>
      <c r="B264" t="s">
        <v>1481</v>
      </c>
      <c r="C264" t="s">
        <v>127</v>
      </c>
      <c r="D264" t="s">
        <v>1481</v>
      </c>
      <c r="E264" t="s">
        <v>1787</v>
      </c>
      <c r="F264" t="s">
        <v>407</v>
      </c>
      <c r="G264">
        <v>105</v>
      </c>
      <c r="H264">
        <v>0</v>
      </c>
      <c r="I264">
        <v>27257.85</v>
      </c>
      <c r="J264">
        <v>14567.84</v>
      </c>
      <c r="K264">
        <v>25234.67</v>
      </c>
      <c r="L264">
        <v>13268.81</v>
      </c>
      <c r="M264">
        <v>3.53</v>
      </c>
      <c r="N264">
        <v>3.37</v>
      </c>
      <c r="O264">
        <v>102</v>
      </c>
      <c r="P264">
        <v>23586.6</v>
      </c>
      <c r="Q264">
        <v>9005.68</v>
      </c>
      <c r="R264">
        <v>3.37</v>
      </c>
      <c r="S264">
        <v>3.27</v>
      </c>
      <c r="T264">
        <v>2.56</v>
      </c>
      <c r="U264">
        <v>1</v>
      </c>
      <c r="V264">
        <v>0.98640000000000005</v>
      </c>
      <c r="W264">
        <v>0.96909999999999996</v>
      </c>
      <c r="X264">
        <v>0.98640000000000005</v>
      </c>
      <c r="Y264">
        <v>0.96909999999999996</v>
      </c>
      <c r="Z264" t="s">
        <v>126</v>
      </c>
      <c r="AA264" t="s">
        <v>407</v>
      </c>
      <c r="AB264">
        <v>1.5154000000000001</v>
      </c>
      <c r="AC264" t="s">
        <v>2272</v>
      </c>
      <c r="AD264">
        <v>1</v>
      </c>
      <c r="AE264">
        <v>0.99860000000000004</v>
      </c>
      <c r="AF264">
        <v>0.96909999999999996</v>
      </c>
      <c r="AG264">
        <v>0.99860000000000004</v>
      </c>
      <c r="AH264" t="s">
        <v>407</v>
      </c>
      <c r="AI264" t="s">
        <v>407</v>
      </c>
      <c r="AJ264">
        <v>1.5647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3</v>
      </c>
      <c r="AQ264">
        <v>0</v>
      </c>
      <c r="AR264" t="b">
        <v>0</v>
      </c>
      <c r="AS264" s="190" t="s">
        <v>1784</v>
      </c>
    </row>
    <row r="265" spans="1:45" x14ac:dyDescent="0.2">
      <c r="A265" t="s">
        <v>1784</v>
      </c>
      <c r="B265" t="s">
        <v>1483</v>
      </c>
      <c r="C265" t="s">
        <v>123</v>
      </c>
      <c r="D265" t="s">
        <v>1483</v>
      </c>
      <c r="E265" t="s">
        <v>1788</v>
      </c>
      <c r="F265" t="s">
        <v>407</v>
      </c>
      <c r="G265">
        <v>207</v>
      </c>
      <c r="H265">
        <v>5</v>
      </c>
      <c r="I265">
        <v>87701.440000000002</v>
      </c>
      <c r="J265">
        <v>77295.009999999995</v>
      </c>
      <c r="K265">
        <v>82534.320000000007</v>
      </c>
      <c r="L265">
        <v>69489.59</v>
      </c>
      <c r="M265">
        <v>15.41</v>
      </c>
      <c r="N265">
        <v>14.09</v>
      </c>
      <c r="O265">
        <v>202</v>
      </c>
      <c r="P265">
        <v>74867.460000000006</v>
      </c>
      <c r="Q265">
        <v>47851.66</v>
      </c>
      <c r="R265">
        <v>14.11</v>
      </c>
      <c r="S265">
        <v>10.08</v>
      </c>
      <c r="T265">
        <v>11.35</v>
      </c>
      <c r="U265">
        <v>1</v>
      </c>
      <c r="V265">
        <v>3.1309999999999998</v>
      </c>
      <c r="W265">
        <v>3.0760999999999998</v>
      </c>
      <c r="X265">
        <v>3.1309999999999998</v>
      </c>
      <c r="Y265">
        <v>3.0760999999999998</v>
      </c>
      <c r="Z265" t="s">
        <v>122</v>
      </c>
      <c r="AA265" t="s">
        <v>407</v>
      </c>
      <c r="AB265">
        <v>5.0709</v>
      </c>
      <c r="AC265" t="s">
        <v>2270</v>
      </c>
      <c r="AD265">
        <v>1.9877309999999999</v>
      </c>
      <c r="AE265">
        <v>2.9055</v>
      </c>
      <c r="AF265">
        <v>3.0760999999999998</v>
      </c>
      <c r="AG265">
        <v>2.9055</v>
      </c>
      <c r="AH265" t="s">
        <v>407</v>
      </c>
      <c r="AI265" t="s">
        <v>407</v>
      </c>
      <c r="AJ265">
        <v>4.5526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5</v>
      </c>
      <c r="AQ265">
        <v>0</v>
      </c>
      <c r="AR265" t="b">
        <v>0</v>
      </c>
      <c r="AS265" s="190" t="s">
        <v>1784</v>
      </c>
    </row>
    <row r="266" spans="1:45" x14ac:dyDescent="0.2">
      <c r="A266" t="s">
        <v>1784</v>
      </c>
      <c r="B266" t="s">
        <v>1485</v>
      </c>
      <c r="C266" t="s">
        <v>125</v>
      </c>
      <c r="D266" t="s">
        <v>1485</v>
      </c>
      <c r="E266" t="s">
        <v>1789</v>
      </c>
      <c r="F266" t="s">
        <v>407</v>
      </c>
      <c r="G266">
        <v>311</v>
      </c>
      <c r="H266">
        <v>5</v>
      </c>
      <c r="I266">
        <v>49155.86</v>
      </c>
      <c r="J266">
        <v>32958.97</v>
      </c>
      <c r="K266">
        <v>45851.03</v>
      </c>
      <c r="L266">
        <v>28600.27</v>
      </c>
      <c r="M266">
        <v>8.34</v>
      </c>
      <c r="N266">
        <v>5.73</v>
      </c>
      <c r="O266">
        <v>306</v>
      </c>
      <c r="P266">
        <v>43487.44</v>
      </c>
      <c r="Q266">
        <v>20788.669999999998</v>
      </c>
      <c r="R266">
        <v>7.97</v>
      </c>
      <c r="S266">
        <v>4.8499999999999996</v>
      </c>
      <c r="T266">
        <v>6.85</v>
      </c>
      <c r="U266">
        <v>1</v>
      </c>
      <c r="V266">
        <v>1.8187</v>
      </c>
      <c r="W266">
        <v>1.7867999999999999</v>
      </c>
      <c r="X266">
        <v>1.8187</v>
      </c>
      <c r="Y266">
        <v>1.7867999999999999</v>
      </c>
      <c r="Z266" t="s">
        <v>124</v>
      </c>
      <c r="AA266" t="s">
        <v>407</v>
      </c>
      <c r="AB266">
        <v>2.5510999999999999</v>
      </c>
      <c r="AC266" t="s">
        <v>2271</v>
      </c>
      <c r="AD266">
        <v>1.5469649999999999</v>
      </c>
      <c r="AE266">
        <v>1.8245</v>
      </c>
      <c r="AF266">
        <v>1.7867999999999999</v>
      </c>
      <c r="AG266">
        <v>1.8245</v>
      </c>
      <c r="AH266" t="s">
        <v>407</v>
      </c>
      <c r="AI266" t="s">
        <v>407</v>
      </c>
      <c r="AJ266">
        <v>2.8588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5</v>
      </c>
      <c r="AQ266">
        <v>0</v>
      </c>
      <c r="AR266" t="b">
        <v>0</v>
      </c>
      <c r="AS266" s="190" t="s">
        <v>1784</v>
      </c>
    </row>
    <row r="267" spans="1:45" x14ac:dyDescent="0.2">
      <c r="A267" t="s">
        <v>1784</v>
      </c>
      <c r="B267" t="s">
        <v>1487</v>
      </c>
      <c r="C267" t="s">
        <v>127</v>
      </c>
      <c r="D267" t="s">
        <v>1487</v>
      </c>
      <c r="E267" t="s">
        <v>1790</v>
      </c>
      <c r="F267" t="s">
        <v>407</v>
      </c>
      <c r="G267">
        <v>172</v>
      </c>
      <c r="H267">
        <v>0</v>
      </c>
      <c r="I267">
        <v>34761.56</v>
      </c>
      <c r="J267">
        <v>14663.71</v>
      </c>
      <c r="K267">
        <v>32998.199999999997</v>
      </c>
      <c r="L267">
        <v>13923.37</v>
      </c>
      <c r="M267">
        <v>5.89</v>
      </c>
      <c r="N267">
        <v>4.91</v>
      </c>
      <c r="O267">
        <v>169</v>
      </c>
      <c r="P267">
        <v>32103.09</v>
      </c>
      <c r="Q267">
        <v>12299.94</v>
      </c>
      <c r="R267">
        <v>5.67</v>
      </c>
      <c r="S267">
        <v>4.58</v>
      </c>
      <c r="T267">
        <v>4.79</v>
      </c>
      <c r="U267">
        <v>1</v>
      </c>
      <c r="V267">
        <v>1.3426</v>
      </c>
      <c r="W267">
        <v>1.3190999999999999</v>
      </c>
      <c r="X267">
        <v>1.3426</v>
      </c>
      <c r="Y267">
        <v>1.3190999999999999</v>
      </c>
      <c r="Z267" t="s">
        <v>126</v>
      </c>
      <c r="AA267" t="s">
        <v>407</v>
      </c>
      <c r="AB267">
        <v>1.6491</v>
      </c>
      <c r="AC267" t="s">
        <v>2272</v>
      </c>
      <c r="AD267">
        <v>1</v>
      </c>
      <c r="AE267">
        <v>1.3592</v>
      </c>
      <c r="AF267">
        <v>1.3190999999999999</v>
      </c>
      <c r="AG267">
        <v>1.3592</v>
      </c>
      <c r="AH267" t="s">
        <v>407</v>
      </c>
      <c r="AI267" t="s">
        <v>407</v>
      </c>
      <c r="AJ267">
        <v>2.1297000000000001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3</v>
      </c>
      <c r="AQ267">
        <v>0</v>
      </c>
      <c r="AR267" t="b">
        <v>0</v>
      </c>
      <c r="AS267" s="190" t="s">
        <v>1784</v>
      </c>
    </row>
    <row r="268" spans="1:45" x14ac:dyDescent="0.2">
      <c r="A268" t="s">
        <v>1784</v>
      </c>
      <c r="B268" t="s">
        <v>1489</v>
      </c>
      <c r="C268" t="s">
        <v>123</v>
      </c>
      <c r="D268" t="s">
        <v>1489</v>
      </c>
      <c r="E268" t="s">
        <v>1791</v>
      </c>
      <c r="F268" t="s">
        <v>79</v>
      </c>
      <c r="G268">
        <v>6</v>
      </c>
      <c r="H268">
        <v>0</v>
      </c>
      <c r="I268">
        <v>112107.08</v>
      </c>
      <c r="J268">
        <v>36091.199999999997</v>
      </c>
      <c r="K268">
        <v>101152.76</v>
      </c>
      <c r="L268">
        <v>29698.46</v>
      </c>
      <c r="M268">
        <v>19.829999999999998</v>
      </c>
      <c r="N268">
        <v>9.51</v>
      </c>
      <c r="O268">
        <v>6</v>
      </c>
      <c r="P268">
        <v>101152.76</v>
      </c>
      <c r="Q268">
        <v>29698.46</v>
      </c>
      <c r="R268">
        <v>12.4</v>
      </c>
      <c r="S268">
        <v>9.51</v>
      </c>
      <c r="T268">
        <v>10.199999999999999</v>
      </c>
      <c r="U268">
        <v>0</v>
      </c>
      <c r="V268">
        <v>4.2302</v>
      </c>
      <c r="W268">
        <v>4.4771000000000001</v>
      </c>
      <c r="X268">
        <v>4.5570000000000004</v>
      </c>
      <c r="Y268">
        <v>4.4771000000000001</v>
      </c>
      <c r="Z268" t="s">
        <v>122</v>
      </c>
      <c r="AA268" t="s">
        <v>79</v>
      </c>
      <c r="AB268">
        <v>4.5570000000000004</v>
      </c>
      <c r="AC268" t="s">
        <v>2270</v>
      </c>
      <c r="AD268">
        <v>1.878865</v>
      </c>
      <c r="AE268">
        <v>4.6132</v>
      </c>
      <c r="AF268">
        <v>4.4771000000000001</v>
      </c>
      <c r="AG268">
        <v>4.6132</v>
      </c>
      <c r="AH268" t="s">
        <v>79</v>
      </c>
      <c r="AI268" t="s">
        <v>79</v>
      </c>
      <c r="AJ268">
        <v>7.2283999999999997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 t="b">
        <v>0</v>
      </c>
      <c r="AS268" s="190" t="s">
        <v>1784</v>
      </c>
    </row>
    <row r="269" spans="1:45" x14ac:dyDescent="0.2">
      <c r="A269" t="s">
        <v>1784</v>
      </c>
      <c r="B269" t="s">
        <v>1491</v>
      </c>
      <c r="C269" t="s">
        <v>125</v>
      </c>
      <c r="D269" t="s">
        <v>1491</v>
      </c>
      <c r="E269" t="s">
        <v>1792</v>
      </c>
      <c r="F269" t="s">
        <v>407</v>
      </c>
      <c r="G269">
        <v>25</v>
      </c>
      <c r="H269">
        <v>0</v>
      </c>
      <c r="I269">
        <v>56467.26</v>
      </c>
      <c r="J269">
        <v>19320.03</v>
      </c>
      <c r="K269">
        <v>52504.95</v>
      </c>
      <c r="L269">
        <v>16319.28</v>
      </c>
      <c r="M269">
        <v>8.44</v>
      </c>
      <c r="N269">
        <v>3.71</v>
      </c>
      <c r="O269">
        <v>24</v>
      </c>
      <c r="P269">
        <v>50761.82</v>
      </c>
      <c r="Q269">
        <v>14193.41</v>
      </c>
      <c r="R269">
        <v>8.0399999999999991</v>
      </c>
      <c r="S269">
        <v>3.22</v>
      </c>
      <c r="T269">
        <v>7.54</v>
      </c>
      <c r="U269">
        <v>1</v>
      </c>
      <c r="V269">
        <v>2.1229</v>
      </c>
      <c r="W269">
        <v>2.0857000000000001</v>
      </c>
      <c r="X269">
        <v>2.1229</v>
      </c>
      <c r="Y269">
        <v>2.0857000000000001</v>
      </c>
      <c r="Z269" t="s">
        <v>124</v>
      </c>
      <c r="AA269" t="s">
        <v>407</v>
      </c>
      <c r="AB269">
        <v>2.4253999999999998</v>
      </c>
      <c r="AC269" t="s">
        <v>2271</v>
      </c>
      <c r="AD269">
        <v>1.4717229999999999</v>
      </c>
      <c r="AE269">
        <v>2.1490999999999998</v>
      </c>
      <c r="AF269">
        <v>2.0857000000000001</v>
      </c>
      <c r="AG269">
        <v>2.1490999999999998</v>
      </c>
      <c r="AH269" t="s">
        <v>407</v>
      </c>
      <c r="AI269" t="s">
        <v>407</v>
      </c>
      <c r="AJ269">
        <v>3.3673999999999999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1</v>
      </c>
      <c r="AQ269">
        <v>0</v>
      </c>
      <c r="AR269" t="b">
        <v>0</v>
      </c>
      <c r="AS269" s="190" t="s">
        <v>1784</v>
      </c>
    </row>
    <row r="270" spans="1:45" x14ac:dyDescent="0.2">
      <c r="A270" t="s">
        <v>1784</v>
      </c>
      <c r="B270" t="s">
        <v>1493</v>
      </c>
      <c r="C270" t="s">
        <v>127</v>
      </c>
      <c r="D270" t="s">
        <v>1493</v>
      </c>
      <c r="E270" t="s">
        <v>1793</v>
      </c>
      <c r="F270" t="s">
        <v>407</v>
      </c>
      <c r="G270">
        <v>13</v>
      </c>
      <c r="H270">
        <v>0</v>
      </c>
      <c r="I270">
        <v>48034.7</v>
      </c>
      <c r="J270">
        <v>16274.41</v>
      </c>
      <c r="K270">
        <v>46384.32</v>
      </c>
      <c r="L270">
        <v>14857.74</v>
      </c>
      <c r="M270">
        <v>6.31</v>
      </c>
      <c r="N270">
        <v>2.97</v>
      </c>
      <c r="O270">
        <v>12</v>
      </c>
      <c r="P270">
        <v>43664.02</v>
      </c>
      <c r="Q270">
        <v>11956.09</v>
      </c>
      <c r="R270">
        <v>6.42</v>
      </c>
      <c r="S270">
        <v>3.07</v>
      </c>
      <c r="T270">
        <v>5.95</v>
      </c>
      <c r="U270">
        <v>1</v>
      </c>
      <c r="V270">
        <v>1.8260000000000001</v>
      </c>
      <c r="W270">
        <v>1.794</v>
      </c>
      <c r="X270">
        <v>1.8260000000000001</v>
      </c>
      <c r="Y270">
        <v>1.794</v>
      </c>
      <c r="Z270" t="s">
        <v>126</v>
      </c>
      <c r="AA270" t="s">
        <v>407</v>
      </c>
      <c r="AB270">
        <v>1.6479999999999999</v>
      </c>
      <c r="AC270" t="s">
        <v>2272</v>
      </c>
      <c r="AD270">
        <v>1</v>
      </c>
      <c r="AE270">
        <v>1.8485</v>
      </c>
      <c r="AF270">
        <v>1.794</v>
      </c>
      <c r="AG270">
        <v>1.8485</v>
      </c>
      <c r="AH270" t="s">
        <v>407</v>
      </c>
      <c r="AI270" t="s">
        <v>407</v>
      </c>
      <c r="AJ270">
        <v>2.8963999999999999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1</v>
      </c>
      <c r="AQ270">
        <v>0</v>
      </c>
      <c r="AR270" t="b">
        <v>0</v>
      </c>
      <c r="AS270" s="190" t="s">
        <v>1784</v>
      </c>
    </row>
    <row r="271" spans="1:45" x14ac:dyDescent="0.2">
      <c r="A271" t="s">
        <v>1784</v>
      </c>
      <c r="B271" t="s">
        <v>1495</v>
      </c>
      <c r="C271" t="s">
        <v>123</v>
      </c>
      <c r="D271" t="s">
        <v>1495</v>
      </c>
      <c r="E271" t="s">
        <v>1794</v>
      </c>
      <c r="F271" t="s">
        <v>407</v>
      </c>
      <c r="G271">
        <v>25</v>
      </c>
      <c r="H271">
        <v>0</v>
      </c>
      <c r="I271">
        <v>59509.9</v>
      </c>
      <c r="J271">
        <v>26516.6</v>
      </c>
      <c r="K271">
        <v>57419.13</v>
      </c>
      <c r="L271">
        <v>24617.59</v>
      </c>
      <c r="M271">
        <v>11.36</v>
      </c>
      <c r="N271">
        <v>6.5</v>
      </c>
      <c r="O271">
        <v>24</v>
      </c>
      <c r="P271">
        <v>55173.65</v>
      </c>
      <c r="Q271">
        <v>22477.14</v>
      </c>
      <c r="R271">
        <v>11.21</v>
      </c>
      <c r="S271">
        <v>6.6</v>
      </c>
      <c r="T271">
        <v>9.42</v>
      </c>
      <c r="U271">
        <v>1</v>
      </c>
      <c r="V271">
        <v>2.3073999999999999</v>
      </c>
      <c r="W271">
        <v>2.2669000000000001</v>
      </c>
      <c r="X271">
        <v>2.3073999999999999</v>
      </c>
      <c r="Y271">
        <v>2.2669000000000001</v>
      </c>
      <c r="Z271" t="s">
        <v>122</v>
      </c>
      <c r="AA271" t="s">
        <v>407</v>
      </c>
      <c r="AB271">
        <v>4.1261000000000001</v>
      </c>
      <c r="AC271" t="s">
        <v>2270</v>
      </c>
      <c r="AD271">
        <v>1.7678229999999999</v>
      </c>
      <c r="AE271">
        <v>2.3357999999999999</v>
      </c>
      <c r="AF271">
        <v>2.2669000000000001</v>
      </c>
      <c r="AG271">
        <v>2.3357999999999999</v>
      </c>
      <c r="AH271" t="s">
        <v>407</v>
      </c>
      <c r="AI271" t="s">
        <v>407</v>
      </c>
      <c r="AJ271">
        <v>3.66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1</v>
      </c>
      <c r="AQ271">
        <v>0</v>
      </c>
      <c r="AR271" t="b">
        <v>0</v>
      </c>
      <c r="AS271" s="190" t="s">
        <v>1784</v>
      </c>
    </row>
    <row r="272" spans="1:45" x14ac:dyDescent="0.2">
      <c r="A272" t="s">
        <v>1784</v>
      </c>
      <c r="B272" t="s">
        <v>1497</v>
      </c>
      <c r="C272" t="s">
        <v>125</v>
      </c>
      <c r="D272" t="s">
        <v>1497</v>
      </c>
      <c r="E272" t="s">
        <v>1795</v>
      </c>
      <c r="F272" t="s">
        <v>407</v>
      </c>
      <c r="G272">
        <v>66</v>
      </c>
      <c r="H272">
        <v>0</v>
      </c>
      <c r="I272">
        <v>38515.26</v>
      </c>
      <c r="J272">
        <v>21082.83</v>
      </c>
      <c r="K272">
        <v>36161.440000000002</v>
      </c>
      <c r="L272">
        <v>19942.689999999999</v>
      </c>
      <c r="M272">
        <v>5.86</v>
      </c>
      <c r="N272">
        <v>3.51</v>
      </c>
      <c r="O272">
        <v>65</v>
      </c>
      <c r="P272">
        <v>35011.089999999997</v>
      </c>
      <c r="Q272">
        <v>17790.21</v>
      </c>
      <c r="R272">
        <v>5.75</v>
      </c>
      <c r="S272">
        <v>3.42</v>
      </c>
      <c r="T272">
        <v>4.5999999999999996</v>
      </c>
      <c r="U272">
        <v>1</v>
      </c>
      <c r="V272">
        <v>1.4641999999999999</v>
      </c>
      <c r="W272">
        <v>1.4384999999999999</v>
      </c>
      <c r="X272">
        <v>1.4641999999999999</v>
      </c>
      <c r="Y272">
        <v>1.4384999999999999</v>
      </c>
      <c r="Z272" t="s">
        <v>124</v>
      </c>
      <c r="AA272" t="s">
        <v>407</v>
      </c>
      <c r="AB272">
        <v>2.3340000000000001</v>
      </c>
      <c r="AC272" t="s">
        <v>2271</v>
      </c>
      <c r="AD272">
        <v>1.4889950000000001</v>
      </c>
      <c r="AE272">
        <v>1.4822</v>
      </c>
      <c r="AF272">
        <v>1.4384999999999999</v>
      </c>
      <c r="AG272">
        <v>1.4822</v>
      </c>
      <c r="AH272" t="s">
        <v>407</v>
      </c>
      <c r="AI272" t="s">
        <v>407</v>
      </c>
      <c r="AJ272">
        <v>2.3224999999999998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1</v>
      </c>
      <c r="AQ272">
        <v>0</v>
      </c>
      <c r="AR272" t="b">
        <v>0</v>
      </c>
      <c r="AS272" s="190" t="s">
        <v>1784</v>
      </c>
    </row>
    <row r="273" spans="1:45" x14ac:dyDescent="0.2">
      <c r="A273" t="s">
        <v>1784</v>
      </c>
      <c r="B273" t="s">
        <v>1499</v>
      </c>
      <c r="C273" t="s">
        <v>127</v>
      </c>
      <c r="D273" t="s">
        <v>1499</v>
      </c>
      <c r="E273" t="s">
        <v>1796</v>
      </c>
      <c r="F273" t="s">
        <v>407</v>
      </c>
      <c r="G273">
        <v>52</v>
      </c>
      <c r="H273">
        <v>0</v>
      </c>
      <c r="I273">
        <v>27707.66</v>
      </c>
      <c r="J273">
        <v>11151.37</v>
      </c>
      <c r="K273">
        <v>26173.87</v>
      </c>
      <c r="L273">
        <v>10095.81</v>
      </c>
      <c r="M273">
        <v>3.9</v>
      </c>
      <c r="N273">
        <v>2.73</v>
      </c>
      <c r="O273">
        <v>52</v>
      </c>
      <c r="P273">
        <v>26173.87</v>
      </c>
      <c r="Q273">
        <v>10095.81</v>
      </c>
      <c r="R273">
        <v>3.9</v>
      </c>
      <c r="S273">
        <v>2.73</v>
      </c>
      <c r="T273">
        <v>3.03</v>
      </c>
      <c r="U273">
        <v>1</v>
      </c>
      <c r="V273">
        <v>1.0946</v>
      </c>
      <c r="W273">
        <v>1.0753999999999999</v>
      </c>
      <c r="X273">
        <v>1.0946</v>
      </c>
      <c r="Y273">
        <v>1.0753999999999999</v>
      </c>
      <c r="Z273" t="s">
        <v>126</v>
      </c>
      <c r="AA273" t="s">
        <v>407</v>
      </c>
      <c r="AB273">
        <v>1.5674999999999999</v>
      </c>
      <c r="AC273" t="s">
        <v>2272</v>
      </c>
      <c r="AD273">
        <v>1</v>
      </c>
      <c r="AE273">
        <v>1.1081000000000001</v>
      </c>
      <c r="AF273">
        <v>1.0753999999999999</v>
      </c>
      <c r="AG273">
        <v>1.1081000000000001</v>
      </c>
      <c r="AH273" t="s">
        <v>407</v>
      </c>
      <c r="AI273" t="s">
        <v>407</v>
      </c>
      <c r="AJ273">
        <v>1.7363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 t="b">
        <v>0</v>
      </c>
      <c r="AS273" s="190" t="s">
        <v>1784</v>
      </c>
    </row>
    <row r="274" spans="1:45" x14ac:dyDescent="0.2">
      <c r="A274" t="s">
        <v>1784</v>
      </c>
      <c r="B274" t="s">
        <v>1501</v>
      </c>
      <c r="C274" t="s">
        <v>123</v>
      </c>
      <c r="D274" t="s">
        <v>1501</v>
      </c>
      <c r="E274" t="s">
        <v>1797</v>
      </c>
      <c r="F274" t="s">
        <v>407</v>
      </c>
      <c r="G274">
        <v>14</v>
      </c>
      <c r="H274">
        <v>1</v>
      </c>
      <c r="I274">
        <v>46712.41</v>
      </c>
      <c r="J274">
        <v>18239.650000000001</v>
      </c>
      <c r="K274">
        <v>46513.45</v>
      </c>
      <c r="L274">
        <v>19015.900000000001</v>
      </c>
      <c r="M274">
        <v>8.43</v>
      </c>
      <c r="N274">
        <v>4.1900000000000004</v>
      </c>
      <c r="O274">
        <v>13</v>
      </c>
      <c r="P274">
        <v>42316.35</v>
      </c>
      <c r="Q274">
        <v>11949.96</v>
      </c>
      <c r="R274">
        <v>7.85</v>
      </c>
      <c r="S274">
        <v>3.76</v>
      </c>
      <c r="T274">
        <v>6.87</v>
      </c>
      <c r="U274">
        <v>1</v>
      </c>
      <c r="V274">
        <v>1.7697000000000001</v>
      </c>
      <c r="W274">
        <v>1.7386999999999999</v>
      </c>
      <c r="X274">
        <v>1.7697000000000001</v>
      </c>
      <c r="Y274">
        <v>1.7386999999999999</v>
      </c>
      <c r="Z274" t="s">
        <v>122</v>
      </c>
      <c r="AA274" t="s">
        <v>407</v>
      </c>
      <c r="AB274">
        <v>2.9719000000000002</v>
      </c>
      <c r="AC274" t="s">
        <v>2270</v>
      </c>
      <c r="AD274">
        <v>1.6797040000000001</v>
      </c>
      <c r="AE274">
        <v>1.7916000000000001</v>
      </c>
      <c r="AF274">
        <v>1.7386999999999999</v>
      </c>
      <c r="AG274">
        <v>1.7916000000000001</v>
      </c>
      <c r="AH274" t="s">
        <v>407</v>
      </c>
      <c r="AI274" t="s">
        <v>407</v>
      </c>
      <c r="AJ274">
        <v>2.8073000000000001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1</v>
      </c>
      <c r="AQ274">
        <v>0</v>
      </c>
      <c r="AR274" t="b">
        <v>0</v>
      </c>
      <c r="AS274" s="190" t="s">
        <v>1784</v>
      </c>
    </row>
    <row r="275" spans="1:45" x14ac:dyDescent="0.2">
      <c r="A275" t="s">
        <v>1784</v>
      </c>
      <c r="B275" t="s">
        <v>1503</v>
      </c>
      <c r="C275" t="s">
        <v>125</v>
      </c>
      <c r="D275" t="s">
        <v>1503</v>
      </c>
      <c r="E275" t="s">
        <v>1798</v>
      </c>
      <c r="F275" t="s">
        <v>407</v>
      </c>
      <c r="G275">
        <v>32</v>
      </c>
      <c r="H275">
        <v>0</v>
      </c>
      <c r="I275">
        <v>32680.67</v>
      </c>
      <c r="J275">
        <v>11335.6</v>
      </c>
      <c r="K275">
        <v>30302.87</v>
      </c>
      <c r="L275">
        <v>9704.2999999999993</v>
      </c>
      <c r="M275">
        <v>5.97</v>
      </c>
      <c r="N275">
        <v>3.31</v>
      </c>
      <c r="O275">
        <v>31</v>
      </c>
      <c r="P275">
        <v>29619.41</v>
      </c>
      <c r="Q275">
        <v>9069.92</v>
      </c>
      <c r="R275">
        <v>5.9</v>
      </c>
      <c r="S275">
        <v>3.34</v>
      </c>
      <c r="T275">
        <v>5.04</v>
      </c>
      <c r="U275">
        <v>1</v>
      </c>
      <c r="V275">
        <v>1.2386999999999999</v>
      </c>
      <c r="W275">
        <v>1.2170000000000001</v>
      </c>
      <c r="X275">
        <v>1.2386999999999999</v>
      </c>
      <c r="Y275">
        <v>1.2170000000000001</v>
      </c>
      <c r="Z275" t="s">
        <v>124</v>
      </c>
      <c r="AA275" t="s">
        <v>407</v>
      </c>
      <c r="AB275">
        <v>1.7693000000000001</v>
      </c>
      <c r="AC275" t="s">
        <v>2271</v>
      </c>
      <c r="AD275">
        <v>1.502845</v>
      </c>
      <c r="AE275">
        <v>1.254</v>
      </c>
      <c r="AF275">
        <v>1.2170000000000001</v>
      </c>
      <c r="AG275">
        <v>1.254</v>
      </c>
      <c r="AH275" t="s">
        <v>407</v>
      </c>
      <c r="AI275" t="s">
        <v>407</v>
      </c>
      <c r="AJ275">
        <v>1.9649000000000001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1</v>
      </c>
      <c r="AQ275">
        <v>0</v>
      </c>
      <c r="AR275" t="b">
        <v>0</v>
      </c>
      <c r="AS275" s="190" t="s">
        <v>1784</v>
      </c>
    </row>
    <row r="276" spans="1:45" x14ac:dyDescent="0.2">
      <c r="A276" t="s">
        <v>1784</v>
      </c>
      <c r="B276" t="s">
        <v>1505</v>
      </c>
      <c r="C276" t="s">
        <v>127</v>
      </c>
      <c r="D276" t="s">
        <v>1505</v>
      </c>
      <c r="E276" t="s">
        <v>1799</v>
      </c>
      <c r="F276" t="s">
        <v>407</v>
      </c>
      <c r="G276">
        <v>63</v>
      </c>
      <c r="H276">
        <v>0</v>
      </c>
      <c r="I276">
        <v>24665.26</v>
      </c>
      <c r="J276">
        <v>9189.8700000000008</v>
      </c>
      <c r="K276">
        <v>23265.62</v>
      </c>
      <c r="L276">
        <v>9014.6200000000008</v>
      </c>
      <c r="M276">
        <v>3.65</v>
      </c>
      <c r="N276">
        <v>2.44</v>
      </c>
      <c r="O276">
        <v>62</v>
      </c>
      <c r="P276">
        <v>22788.31</v>
      </c>
      <c r="Q276">
        <v>8259.59</v>
      </c>
      <c r="R276">
        <v>3.52</v>
      </c>
      <c r="S276">
        <v>2.2200000000000002</v>
      </c>
      <c r="T276">
        <v>2.94</v>
      </c>
      <c r="U276">
        <v>1</v>
      </c>
      <c r="V276">
        <v>0.95299999999999996</v>
      </c>
      <c r="W276">
        <v>0.93630000000000002</v>
      </c>
      <c r="X276">
        <v>0.95299999999999996</v>
      </c>
      <c r="Y276">
        <v>0.93630000000000002</v>
      </c>
      <c r="Z276" t="s">
        <v>126</v>
      </c>
      <c r="AA276" t="s">
        <v>407</v>
      </c>
      <c r="AB276">
        <v>1.1773</v>
      </c>
      <c r="AC276" t="s">
        <v>2272</v>
      </c>
      <c r="AD276">
        <v>1</v>
      </c>
      <c r="AE276">
        <v>0.96479999999999999</v>
      </c>
      <c r="AF276">
        <v>0.93630000000000002</v>
      </c>
      <c r="AG276">
        <v>0.96479999999999999</v>
      </c>
      <c r="AH276" t="s">
        <v>407</v>
      </c>
      <c r="AI276" t="s">
        <v>407</v>
      </c>
      <c r="AJ276">
        <v>1.5117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1</v>
      </c>
      <c r="AQ276">
        <v>0</v>
      </c>
      <c r="AR276" t="b">
        <v>0</v>
      </c>
      <c r="AS276" s="190" t="s">
        <v>1784</v>
      </c>
    </row>
    <row r="277" spans="1:45" x14ac:dyDescent="0.2">
      <c r="A277" t="s">
        <v>1784</v>
      </c>
      <c r="B277" t="s">
        <v>1507</v>
      </c>
      <c r="C277" t="s">
        <v>123</v>
      </c>
      <c r="D277" t="s">
        <v>1507</v>
      </c>
      <c r="E277" t="s">
        <v>1800</v>
      </c>
      <c r="F277" t="s">
        <v>79</v>
      </c>
      <c r="G277">
        <v>8</v>
      </c>
      <c r="H277">
        <v>0</v>
      </c>
      <c r="I277">
        <v>52914.63</v>
      </c>
      <c r="J277">
        <v>33390.839999999997</v>
      </c>
      <c r="K277">
        <v>49098.15</v>
      </c>
      <c r="L277">
        <v>27985.72</v>
      </c>
      <c r="M277">
        <v>9.25</v>
      </c>
      <c r="N277">
        <v>7.95</v>
      </c>
      <c r="O277">
        <v>8</v>
      </c>
      <c r="P277">
        <v>49098.15</v>
      </c>
      <c r="Q277">
        <v>27985.72</v>
      </c>
      <c r="R277">
        <v>6.2</v>
      </c>
      <c r="S277">
        <v>7.95</v>
      </c>
      <c r="T277">
        <v>4.5</v>
      </c>
      <c r="U277">
        <v>0</v>
      </c>
      <c r="V277">
        <v>2.0533000000000001</v>
      </c>
      <c r="W277">
        <v>2.1145999999999998</v>
      </c>
      <c r="X277">
        <v>2.1522999999999999</v>
      </c>
      <c r="Y277">
        <v>2.1145999999999998</v>
      </c>
      <c r="Z277" t="s">
        <v>122</v>
      </c>
      <c r="AA277" t="s">
        <v>79</v>
      </c>
      <c r="AB277">
        <v>2.1522999999999999</v>
      </c>
      <c r="AC277" t="s">
        <v>2270</v>
      </c>
      <c r="AD277">
        <v>1.621318</v>
      </c>
      <c r="AE277">
        <v>2.1789000000000001</v>
      </c>
      <c r="AF277">
        <v>2.1145999999999998</v>
      </c>
      <c r="AG277">
        <v>2.1789000000000001</v>
      </c>
      <c r="AH277" t="s">
        <v>79</v>
      </c>
      <c r="AI277" t="s">
        <v>79</v>
      </c>
      <c r="AJ277">
        <v>3.4140999999999999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 t="b">
        <v>0</v>
      </c>
      <c r="AS277" s="190" t="s">
        <v>1784</v>
      </c>
    </row>
    <row r="278" spans="1:45" x14ac:dyDescent="0.2">
      <c r="A278" t="s">
        <v>1784</v>
      </c>
      <c r="B278" t="s">
        <v>1509</v>
      </c>
      <c r="C278" t="s">
        <v>125</v>
      </c>
      <c r="D278" t="s">
        <v>1509</v>
      </c>
      <c r="E278" t="s">
        <v>1801</v>
      </c>
      <c r="F278" t="s">
        <v>407</v>
      </c>
      <c r="G278">
        <v>50</v>
      </c>
      <c r="H278">
        <v>0</v>
      </c>
      <c r="I278">
        <v>22255.51</v>
      </c>
      <c r="J278">
        <v>5461.33</v>
      </c>
      <c r="K278">
        <v>21411.49</v>
      </c>
      <c r="L278">
        <v>5616.11</v>
      </c>
      <c r="M278">
        <v>2.4</v>
      </c>
      <c r="N278">
        <v>1.74</v>
      </c>
      <c r="O278">
        <v>49</v>
      </c>
      <c r="P278">
        <v>21022.33</v>
      </c>
      <c r="Q278">
        <v>4961.0600000000004</v>
      </c>
      <c r="R278">
        <v>2.31</v>
      </c>
      <c r="S278">
        <v>1.63</v>
      </c>
      <c r="T278">
        <v>1.92</v>
      </c>
      <c r="U278">
        <v>1</v>
      </c>
      <c r="V278">
        <v>0.87919999999999998</v>
      </c>
      <c r="W278">
        <v>0.86380000000000001</v>
      </c>
      <c r="X278">
        <v>0.87919999999999998</v>
      </c>
      <c r="Y278">
        <v>0.86380000000000001</v>
      </c>
      <c r="Z278" t="s">
        <v>124</v>
      </c>
      <c r="AA278" t="s">
        <v>407</v>
      </c>
      <c r="AB278">
        <v>1.3274999999999999</v>
      </c>
      <c r="AC278" t="s">
        <v>2271</v>
      </c>
      <c r="AD278">
        <v>1.314487</v>
      </c>
      <c r="AE278">
        <v>0.8901</v>
      </c>
      <c r="AF278">
        <v>0.86380000000000001</v>
      </c>
      <c r="AG278">
        <v>0.8901</v>
      </c>
      <c r="AH278" t="s">
        <v>407</v>
      </c>
      <c r="AI278" t="s">
        <v>407</v>
      </c>
      <c r="AJ278">
        <v>1.3947000000000001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1</v>
      </c>
      <c r="AQ278">
        <v>0</v>
      </c>
      <c r="AR278" t="b">
        <v>0</v>
      </c>
      <c r="AS278" s="190" t="s">
        <v>1784</v>
      </c>
    </row>
    <row r="279" spans="1:45" x14ac:dyDescent="0.2">
      <c r="A279" t="s">
        <v>1784</v>
      </c>
      <c r="B279" t="s">
        <v>1511</v>
      </c>
      <c r="C279" t="s">
        <v>127</v>
      </c>
      <c r="D279" t="s">
        <v>1511</v>
      </c>
      <c r="E279" t="s">
        <v>1802</v>
      </c>
      <c r="F279" t="s">
        <v>407</v>
      </c>
      <c r="G279">
        <v>123</v>
      </c>
      <c r="H279">
        <v>0</v>
      </c>
      <c r="I279">
        <v>19878.66</v>
      </c>
      <c r="J279">
        <v>6257.17</v>
      </c>
      <c r="K279">
        <v>19477.169999999998</v>
      </c>
      <c r="L279">
        <v>6429.96</v>
      </c>
      <c r="M279">
        <v>1.85</v>
      </c>
      <c r="N279">
        <v>1.0900000000000001</v>
      </c>
      <c r="O279">
        <v>122</v>
      </c>
      <c r="P279">
        <v>19309.68</v>
      </c>
      <c r="Q279">
        <v>6183.28</v>
      </c>
      <c r="R279">
        <v>1.83</v>
      </c>
      <c r="S279">
        <v>1.05</v>
      </c>
      <c r="T279">
        <v>1.59</v>
      </c>
      <c r="U279">
        <v>1</v>
      </c>
      <c r="V279">
        <v>0.8075</v>
      </c>
      <c r="W279">
        <v>0.79330000000000001</v>
      </c>
      <c r="X279">
        <v>0.8075</v>
      </c>
      <c r="Y279">
        <v>0.79330000000000001</v>
      </c>
      <c r="Z279" t="s">
        <v>126</v>
      </c>
      <c r="AA279" t="s">
        <v>407</v>
      </c>
      <c r="AB279">
        <v>1.0099</v>
      </c>
      <c r="AC279" t="s">
        <v>2272</v>
      </c>
      <c r="AD279">
        <v>1</v>
      </c>
      <c r="AE279">
        <v>0.81740000000000002</v>
      </c>
      <c r="AF279">
        <v>0.79330000000000001</v>
      </c>
      <c r="AG279">
        <v>0.81740000000000002</v>
      </c>
      <c r="AH279" t="s">
        <v>407</v>
      </c>
      <c r="AI279" t="s">
        <v>407</v>
      </c>
      <c r="AJ279">
        <v>1.2807999999999999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1</v>
      </c>
      <c r="AQ279">
        <v>0</v>
      </c>
      <c r="AR279" t="b">
        <v>0</v>
      </c>
      <c r="AS279" s="190" t="s">
        <v>1784</v>
      </c>
    </row>
    <row r="280" spans="1:45" x14ac:dyDescent="0.2">
      <c r="A280" t="s">
        <v>1784</v>
      </c>
      <c r="B280" t="s">
        <v>1513</v>
      </c>
      <c r="C280" t="s">
        <v>123</v>
      </c>
      <c r="D280" t="s">
        <v>1513</v>
      </c>
      <c r="E280" t="s">
        <v>1803</v>
      </c>
      <c r="F280" t="s">
        <v>79</v>
      </c>
      <c r="G280">
        <v>7</v>
      </c>
      <c r="H280">
        <v>0</v>
      </c>
      <c r="I280">
        <v>65976.77</v>
      </c>
      <c r="J280">
        <v>28540.83</v>
      </c>
      <c r="K280">
        <v>66277.45</v>
      </c>
      <c r="L280">
        <v>32798.5</v>
      </c>
      <c r="M280">
        <v>11</v>
      </c>
      <c r="N280">
        <v>5.15</v>
      </c>
      <c r="O280">
        <v>6</v>
      </c>
      <c r="P280">
        <v>54524.69</v>
      </c>
      <c r="Q280">
        <v>16974.64</v>
      </c>
      <c r="R280">
        <v>10.199999999999999</v>
      </c>
      <c r="S280">
        <v>3.4</v>
      </c>
      <c r="T280">
        <v>8</v>
      </c>
      <c r="U280">
        <v>0</v>
      </c>
      <c r="V280">
        <v>2.2801999999999998</v>
      </c>
      <c r="W280">
        <v>3.0485000000000002</v>
      </c>
      <c r="X280">
        <v>3.1029</v>
      </c>
      <c r="Y280">
        <v>3.0485000000000002</v>
      </c>
      <c r="Z280" t="s">
        <v>122</v>
      </c>
      <c r="AA280" t="s">
        <v>79</v>
      </c>
      <c r="AB280">
        <v>3.1029</v>
      </c>
      <c r="AC280" t="s">
        <v>2270</v>
      </c>
      <c r="AD280">
        <v>1.9073640000000001</v>
      </c>
      <c r="AE280">
        <v>3.1412</v>
      </c>
      <c r="AF280">
        <v>3.0485000000000002</v>
      </c>
      <c r="AG280">
        <v>3.1412</v>
      </c>
      <c r="AH280" t="s">
        <v>79</v>
      </c>
      <c r="AI280" t="s">
        <v>79</v>
      </c>
      <c r="AJ280">
        <v>4.9218999999999999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1</v>
      </c>
      <c r="AQ280">
        <v>0</v>
      </c>
      <c r="AR280" t="b">
        <v>0</v>
      </c>
      <c r="AS280" s="190" t="s">
        <v>1784</v>
      </c>
    </row>
    <row r="281" spans="1:45" x14ac:dyDescent="0.2">
      <c r="A281" t="s">
        <v>1784</v>
      </c>
      <c r="B281" t="s">
        <v>1516</v>
      </c>
      <c r="C281" t="s">
        <v>125</v>
      </c>
      <c r="D281" t="s">
        <v>1516</v>
      </c>
      <c r="E281" t="s">
        <v>1804</v>
      </c>
      <c r="F281" t="s">
        <v>407</v>
      </c>
      <c r="G281">
        <v>25</v>
      </c>
      <c r="H281">
        <v>0</v>
      </c>
      <c r="I281">
        <v>32009.87</v>
      </c>
      <c r="J281">
        <v>16759.45</v>
      </c>
      <c r="K281">
        <v>30327.759999999998</v>
      </c>
      <c r="L281">
        <v>17257.2</v>
      </c>
      <c r="M281">
        <v>6.28</v>
      </c>
      <c r="N281">
        <v>3.62</v>
      </c>
      <c r="O281">
        <v>23</v>
      </c>
      <c r="P281">
        <v>26354.48</v>
      </c>
      <c r="Q281">
        <v>11240.43</v>
      </c>
      <c r="R281">
        <v>5.65</v>
      </c>
      <c r="S281">
        <v>2.58</v>
      </c>
      <c r="T281">
        <v>5.08</v>
      </c>
      <c r="U281">
        <v>1</v>
      </c>
      <c r="V281">
        <v>1.1022000000000001</v>
      </c>
      <c r="W281">
        <v>1.0829</v>
      </c>
      <c r="X281">
        <v>1.1022000000000001</v>
      </c>
      <c r="Y281">
        <v>1.0829</v>
      </c>
      <c r="Z281" t="s">
        <v>124</v>
      </c>
      <c r="AA281" t="s">
        <v>407</v>
      </c>
      <c r="AB281">
        <v>1.6268</v>
      </c>
      <c r="AC281" t="s">
        <v>2271</v>
      </c>
      <c r="AD281">
        <v>1.3397019999999999</v>
      </c>
      <c r="AE281">
        <v>1.1157999999999999</v>
      </c>
      <c r="AF281">
        <v>1.0829</v>
      </c>
      <c r="AG281">
        <v>1.1157999999999999</v>
      </c>
      <c r="AH281" t="s">
        <v>407</v>
      </c>
      <c r="AI281" t="s">
        <v>407</v>
      </c>
      <c r="AJ281">
        <v>1.7483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2</v>
      </c>
      <c r="AQ281">
        <v>0</v>
      </c>
      <c r="AR281" t="b">
        <v>0</v>
      </c>
      <c r="AS281" s="190" t="s">
        <v>1784</v>
      </c>
    </row>
    <row r="282" spans="1:45" x14ac:dyDescent="0.2">
      <c r="A282" t="s">
        <v>1784</v>
      </c>
      <c r="B282" t="s">
        <v>1107</v>
      </c>
      <c r="C282" t="s">
        <v>127</v>
      </c>
      <c r="D282" t="s">
        <v>1107</v>
      </c>
      <c r="E282" t="s">
        <v>1805</v>
      </c>
      <c r="F282" t="s">
        <v>407</v>
      </c>
      <c r="G282">
        <v>33</v>
      </c>
      <c r="H282">
        <v>0</v>
      </c>
      <c r="I282">
        <v>24072.37</v>
      </c>
      <c r="J282">
        <v>10466.61</v>
      </c>
      <c r="K282">
        <v>24304.87</v>
      </c>
      <c r="L282">
        <v>12535.86</v>
      </c>
      <c r="M282">
        <v>4.76</v>
      </c>
      <c r="N282">
        <v>2.52</v>
      </c>
      <c r="O282">
        <v>32</v>
      </c>
      <c r="P282">
        <v>23115.53</v>
      </c>
      <c r="Q282">
        <v>10741.45</v>
      </c>
      <c r="R282">
        <v>4.59</v>
      </c>
      <c r="S282">
        <v>2.38</v>
      </c>
      <c r="T282">
        <v>3.96</v>
      </c>
      <c r="U282">
        <v>1</v>
      </c>
      <c r="V282">
        <v>0.9667</v>
      </c>
      <c r="W282">
        <v>0.94969999999999999</v>
      </c>
      <c r="X282">
        <v>0.9667</v>
      </c>
      <c r="Y282">
        <v>0.94969999999999999</v>
      </c>
      <c r="Z282" t="s">
        <v>126</v>
      </c>
      <c r="AA282" t="s">
        <v>407</v>
      </c>
      <c r="AB282">
        <v>1.2142999999999999</v>
      </c>
      <c r="AC282" t="s">
        <v>2272</v>
      </c>
      <c r="AD282">
        <v>1</v>
      </c>
      <c r="AE282">
        <v>0.97860000000000003</v>
      </c>
      <c r="AF282">
        <v>0.94969999999999999</v>
      </c>
      <c r="AG282">
        <v>0.97860000000000003</v>
      </c>
      <c r="AH282" t="s">
        <v>407</v>
      </c>
      <c r="AI282" t="s">
        <v>407</v>
      </c>
      <c r="AJ282">
        <v>1.5334000000000001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1</v>
      </c>
      <c r="AQ282">
        <v>0</v>
      </c>
      <c r="AR282" t="b">
        <v>0</v>
      </c>
      <c r="AS282" s="190" t="s">
        <v>1784</v>
      </c>
    </row>
    <row r="283" spans="1:45" x14ac:dyDescent="0.2">
      <c r="A283" t="s">
        <v>1784</v>
      </c>
      <c r="B283" t="s">
        <v>1109</v>
      </c>
      <c r="C283" t="s">
        <v>123</v>
      </c>
      <c r="D283" t="s">
        <v>1109</v>
      </c>
      <c r="E283" t="s">
        <v>1806</v>
      </c>
      <c r="F283" t="s">
        <v>407</v>
      </c>
      <c r="G283">
        <v>12</v>
      </c>
      <c r="H283">
        <v>1</v>
      </c>
      <c r="I283">
        <v>38782.839999999997</v>
      </c>
      <c r="J283">
        <v>33831.83</v>
      </c>
      <c r="K283">
        <v>34869.57</v>
      </c>
      <c r="L283">
        <v>28589.119999999999</v>
      </c>
      <c r="M283">
        <v>7.5</v>
      </c>
      <c r="N283">
        <v>3.99</v>
      </c>
      <c r="O283">
        <v>11</v>
      </c>
      <c r="P283">
        <v>27999.49</v>
      </c>
      <c r="Q283">
        <v>18035.09</v>
      </c>
      <c r="R283">
        <v>6.82</v>
      </c>
      <c r="S283">
        <v>3.43</v>
      </c>
      <c r="T283">
        <v>6</v>
      </c>
      <c r="U283">
        <v>1</v>
      </c>
      <c r="V283">
        <v>1.1709000000000001</v>
      </c>
      <c r="W283">
        <v>1.1504000000000001</v>
      </c>
      <c r="X283">
        <v>1.1709000000000001</v>
      </c>
      <c r="Y283">
        <v>1.1504000000000001</v>
      </c>
      <c r="Z283" t="s">
        <v>122</v>
      </c>
      <c r="AA283" t="s">
        <v>407</v>
      </c>
      <c r="AB283">
        <v>2.4457</v>
      </c>
      <c r="AC283" t="s">
        <v>2270</v>
      </c>
      <c r="AD283">
        <v>1.68832</v>
      </c>
      <c r="AE283">
        <v>1.1854</v>
      </c>
      <c r="AF283">
        <v>1.1504000000000001</v>
      </c>
      <c r="AG283">
        <v>1.1854</v>
      </c>
      <c r="AH283" t="s">
        <v>407</v>
      </c>
      <c r="AI283" t="s">
        <v>407</v>
      </c>
      <c r="AJ283">
        <v>1.8573999999999999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1</v>
      </c>
      <c r="AQ283">
        <v>0</v>
      </c>
      <c r="AR283" t="b">
        <v>0</v>
      </c>
      <c r="AS283" s="190" t="s">
        <v>1784</v>
      </c>
    </row>
    <row r="284" spans="1:45" x14ac:dyDescent="0.2">
      <c r="A284" t="s">
        <v>1784</v>
      </c>
      <c r="B284" t="s">
        <v>1111</v>
      </c>
      <c r="C284" t="s">
        <v>125</v>
      </c>
      <c r="D284" t="s">
        <v>1111</v>
      </c>
      <c r="E284" t="s">
        <v>1807</v>
      </c>
      <c r="F284" t="s">
        <v>407</v>
      </c>
      <c r="G284">
        <v>48</v>
      </c>
      <c r="H284">
        <v>0</v>
      </c>
      <c r="I284">
        <v>20136.25</v>
      </c>
      <c r="J284">
        <v>10466.200000000001</v>
      </c>
      <c r="K284">
        <v>18974.900000000001</v>
      </c>
      <c r="L284">
        <v>9641.98</v>
      </c>
      <c r="M284">
        <v>4.21</v>
      </c>
      <c r="N284">
        <v>2.56</v>
      </c>
      <c r="O284">
        <v>46</v>
      </c>
      <c r="P284">
        <v>17789.87</v>
      </c>
      <c r="Q284">
        <v>7887.46</v>
      </c>
      <c r="R284">
        <v>4.09</v>
      </c>
      <c r="S284">
        <v>2.4700000000000002</v>
      </c>
      <c r="T284">
        <v>3.36</v>
      </c>
      <c r="U284">
        <v>1</v>
      </c>
      <c r="V284">
        <v>0.74399999999999999</v>
      </c>
      <c r="W284">
        <v>0.73099999999999998</v>
      </c>
      <c r="X284">
        <v>0.74399999999999999</v>
      </c>
      <c r="Y284">
        <v>0.73099999999999998</v>
      </c>
      <c r="Z284" t="s">
        <v>124</v>
      </c>
      <c r="AA284" t="s">
        <v>407</v>
      </c>
      <c r="AB284">
        <v>1.4486000000000001</v>
      </c>
      <c r="AC284" t="s">
        <v>2271</v>
      </c>
      <c r="AD284">
        <v>1.5635190000000001</v>
      </c>
      <c r="AE284">
        <v>0.75319999999999998</v>
      </c>
      <c r="AF284">
        <v>0.73099999999999998</v>
      </c>
      <c r="AG284">
        <v>0.75319999999999998</v>
      </c>
      <c r="AH284" t="s">
        <v>407</v>
      </c>
      <c r="AI284" t="s">
        <v>407</v>
      </c>
      <c r="AJ284">
        <v>1.1801999999999999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2</v>
      </c>
      <c r="AQ284">
        <v>0</v>
      </c>
      <c r="AR284" t="b">
        <v>0</v>
      </c>
      <c r="AS284" s="190" t="s">
        <v>1784</v>
      </c>
    </row>
    <row r="285" spans="1:45" x14ac:dyDescent="0.2">
      <c r="A285" t="s">
        <v>1784</v>
      </c>
      <c r="B285" t="s">
        <v>1116</v>
      </c>
      <c r="C285" t="s">
        <v>127</v>
      </c>
      <c r="D285" t="s">
        <v>1116</v>
      </c>
      <c r="E285" t="s">
        <v>1808</v>
      </c>
      <c r="F285" t="s">
        <v>407</v>
      </c>
      <c r="G285">
        <v>34</v>
      </c>
      <c r="H285">
        <v>0</v>
      </c>
      <c r="I285">
        <v>15909.57</v>
      </c>
      <c r="J285">
        <v>5451.96</v>
      </c>
      <c r="K285">
        <v>15144.06</v>
      </c>
      <c r="L285">
        <v>5055.66</v>
      </c>
      <c r="M285">
        <v>2.88</v>
      </c>
      <c r="N285">
        <v>1.62</v>
      </c>
      <c r="O285">
        <v>32</v>
      </c>
      <c r="P285">
        <v>14386.93</v>
      </c>
      <c r="Q285">
        <v>4160.92</v>
      </c>
      <c r="R285">
        <v>2.78</v>
      </c>
      <c r="S285">
        <v>1.62</v>
      </c>
      <c r="T285">
        <v>2.3199999999999998</v>
      </c>
      <c r="U285">
        <v>1</v>
      </c>
      <c r="V285">
        <v>0.60170000000000001</v>
      </c>
      <c r="W285">
        <v>0.59109999999999996</v>
      </c>
      <c r="X285">
        <v>0.60170000000000001</v>
      </c>
      <c r="Y285">
        <v>0.59109999999999996</v>
      </c>
      <c r="Z285" t="s">
        <v>126</v>
      </c>
      <c r="AA285" t="s">
        <v>407</v>
      </c>
      <c r="AB285">
        <v>0.92649999999999999</v>
      </c>
      <c r="AC285" t="s">
        <v>2272</v>
      </c>
      <c r="AD285">
        <v>1</v>
      </c>
      <c r="AE285">
        <v>0.60909999999999997</v>
      </c>
      <c r="AF285">
        <v>0.59109999999999996</v>
      </c>
      <c r="AG285">
        <v>0.60909999999999997</v>
      </c>
      <c r="AH285" t="s">
        <v>407</v>
      </c>
      <c r="AI285" t="s">
        <v>407</v>
      </c>
      <c r="AJ285">
        <v>0.95440000000000003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2</v>
      </c>
      <c r="AQ285">
        <v>0</v>
      </c>
      <c r="AR285" t="b">
        <v>0</v>
      </c>
      <c r="AS285" s="190" t="s">
        <v>1784</v>
      </c>
    </row>
    <row r="286" spans="1:45" x14ac:dyDescent="0.2">
      <c r="A286" t="s">
        <v>1784</v>
      </c>
      <c r="B286" t="s">
        <v>1118</v>
      </c>
      <c r="C286" t="s">
        <v>123</v>
      </c>
      <c r="D286" t="s">
        <v>1118</v>
      </c>
      <c r="E286" t="s">
        <v>1809</v>
      </c>
      <c r="F286" t="s">
        <v>79</v>
      </c>
      <c r="G286">
        <v>2</v>
      </c>
      <c r="H286">
        <v>0</v>
      </c>
      <c r="I286">
        <v>47338.05</v>
      </c>
      <c r="J286">
        <v>9594.4500000000007</v>
      </c>
      <c r="K286">
        <v>49470.22</v>
      </c>
      <c r="L286">
        <v>10026.6</v>
      </c>
      <c r="M286">
        <v>9</v>
      </c>
      <c r="N286">
        <v>0</v>
      </c>
      <c r="O286">
        <v>2</v>
      </c>
      <c r="P286">
        <v>49470.22</v>
      </c>
      <c r="Q286">
        <v>10026.6</v>
      </c>
      <c r="R286">
        <v>7.6</v>
      </c>
      <c r="S286">
        <v>0</v>
      </c>
      <c r="T286">
        <v>5.6</v>
      </c>
      <c r="U286">
        <v>0</v>
      </c>
      <c r="V286">
        <v>0</v>
      </c>
      <c r="W286">
        <v>2.4544000000000001</v>
      </c>
      <c r="X286">
        <v>2.4982000000000002</v>
      </c>
      <c r="Y286">
        <v>2.4544000000000001</v>
      </c>
      <c r="Z286" t="s">
        <v>122</v>
      </c>
      <c r="AA286" t="s">
        <v>79</v>
      </c>
      <c r="AB286">
        <v>2.4982000000000002</v>
      </c>
      <c r="AC286" t="s">
        <v>2270</v>
      </c>
      <c r="AD286">
        <v>1.7705169999999999</v>
      </c>
      <c r="AE286">
        <v>2.5289999999999999</v>
      </c>
      <c r="AF286">
        <v>2.4544000000000001</v>
      </c>
      <c r="AG286">
        <v>2.5289999999999999</v>
      </c>
      <c r="AH286" t="s">
        <v>79</v>
      </c>
      <c r="AI286" t="s">
        <v>79</v>
      </c>
      <c r="AJ286">
        <v>3.9626999999999999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 t="b">
        <v>0</v>
      </c>
      <c r="AS286" s="190" t="s">
        <v>1784</v>
      </c>
    </row>
    <row r="287" spans="1:45" x14ac:dyDescent="0.2">
      <c r="A287" t="s">
        <v>1784</v>
      </c>
      <c r="B287" t="s">
        <v>1120</v>
      </c>
      <c r="C287" t="s">
        <v>125</v>
      </c>
      <c r="D287" t="s">
        <v>1120</v>
      </c>
      <c r="E287" t="s">
        <v>1810</v>
      </c>
      <c r="F287" t="s">
        <v>407</v>
      </c>
      <c r="G287">
        <v>18</v>
      </c>
      <c r="H287">
        <v>0</v>
      </c>
      <c r="I287">
        <v>24019.06</v>
      </c>
      <c r="J287">
        <v>10215.280000000001</v>
      </c>
      <c r="K287">
        <v>23484.93</v>
      </c>
      <c r="L287">
        <v>10152.02</v>
      </c>
      <c r="M287">
        <v>4.72</v>
      </c>
      <c r="N287">
        <v>3.16</v>
      </c>
      <c r="O287">
        <v>17</v>
      </c>
      <c r="P287">
        <v>21849.77</v>
      </c>
      <c r="Q287">
        <v>7810.14</v>
      </c>
      <c r="R287">
        <v>4.53</v>
      </c>
      <c r="S287">
        <v>3.15</v>
      </c>
      <c r="T287">
        <v>3.53</v>
      </c>
      <c r="U287">
        <v>1</v>
      </c>
      <c r="V287">
        <v>0.91379999999999995</v>
      </c>
      <c r="W287">
        <v>0.89780000000000004</v>
      </c>
      <c r="X287">
        <v>0.91379999999999995</v>
      </c>
      <c r="Y287">
        <v>0.89780000000000004</v>
      </c>
      <c r="Z287" t="s">
        <v>124</v>
      </c>
      <c r="AA287" t="s">
        <v>407</v>
      </c>
      <c r="AB287">
        <v>1.411</v>
      </c>
      <c r="AC287" t="s">
        <v>2271</v>
      </c>
      <c r="AD287">
        <v>1.4451039999999999</v>
      </c>
      <c r="AE287">
        <v>0.92510000000000003</v>
      </c>
      <c r="AF287">
        <v>0.89780000000000004</v>
      </c>
      <c r="AG287">
        <v>0.92510000000000003</v>
      </c>
      <c r="AH287" t="s">
        <v>407</v>
      </c>
      <c r="AI287" t="s">
        <v>407</v>
      </c>
      <c r="AJ287">
        <v>1.4495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1</v>
      </c>
      <c r="AQ287">
        <v>0</v>
      </c>
      <c r="AR287" t="b">
        <v>0</v>
      </c>
      <c r="AS287" s="190" t="s">
        <v>1784</v>
      </c>
    </row>
    <row r="288" spans="1:45" x14ac:dyDescent="0.2">
      <c r="A288" t="s">
        <v>1784</v>
      </c>
      <c r="B288" t="s">
        <v>1122</v>
      </c>
      <c r="C288" t="s">
        <v>127</v>
      </c>
      <c r="D288" t="s">
        <v>1122</v>
      </c>
      <c r="E288" t="s">
        <v>1811</v>
      </c>
      <c r="F288" t="s">
        <v>407</v>
      </c>
      <c r="G288">
        <v>16</v>
      </c>
      <c r="H288">
        <v>0</v>
      </c>
      <c r="I288">
        <v>19434.52</v>
      </c>
      <c r="J288">
        <v>8399.0499999999993</v>
      </c>
      <c r="K288">
        <v>18554.72</v>
      </c>
      <c r="L288">
        <v>8371.85</v>
      </c>
      <c r="M288">
        <v>2.06</v>
      </c>
      <c r="N288">
        <v>1.64</v>
      </c>
      <c r="O288">
        <v>15</v>
      </c>
      <c r="P288">
        <v>17403.689999999999</v>
      </c>
      <c r="Q288">
        <v>7318.65</v>
      </c>
      <c r="R288">
        <v>2.0699999999999998</v>
      </c>
      <c r="S288">
        <v>1.69</v>
      </c>
      <c r="T288">
        <v>1.61</v>
      </c>
      <c r="U288">
        <v>1</v>
      </c>
      <c r="V288">
        <v>0.7278</v>
      </c>
      <c r="W288">
        <v>0.71499999999999997</v>
      </c>
      <c r="X288">
        <v>0.7278</v>
      </c>
      <c r="Y288">
        <v>0.71499999999999997</v>
      </c>
      <c r="Z288" t="s">
        <v>126</v>
      </c>
      <c r="AA288" t="s">
        <v>407</v>
      </c>
      <c r="AB288">
        <v>0.97640000000000005</v>
      </c>
      <c r="AC288" t="s">
        <v>2272</v>
      </c>
      <c r="AD288">
        <v>1</v>
      </c>
      <c r="AE288">
        <v>0.73670000000000002</v>
      </c>
      <c r="AF288">
        <v>0.71499999999999997</v>
      </c>
      <c r="AG288">
        <v>0.73670000000000002</v>
      </c>
      <c r="AH288" t="s">
        <v>407</v>
      </c>
      <c r="AI288" t="s">
        <v>407</v>
      </c>
      <c r="AJ288">
        <v>1.1543000000000001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1</v>
      </c>
      <c r="AQ288">
        <v>0</v>
      </c>
      <c r="AR288" t="b">
        <v>0</v>
      </c>
      <c r="AS288" s="190" t="s">
        <v>1784</v>
      </c>
    </row>
    <row r="289" spans="1:45" x14ac:dyDescent="0.2">
      <c r="A289" t="s">
        <v>1784</v>
      </c>
      <c r="B289" t="s">
        <v>1124</v>
      </c>
      <c r="C289" t="s">
        <v>123</v>
      </c>
      <c r="D289" t="s">
        <v>1124</v>
      </c>
      <c r="E289" t="s">
        <v>1812</v>
      </c>
      <c r="F289" t="s">
        <v>79</v>
      </c>
      <c r="G289">
        <v>7</v>
      </c>
      <c r="H289">
        <v>0</v>
      </c>
      <c r="I289">
        <v>34985.01</v>
      </c>
      <c r="J289">
        <v>21044.97</v>
      </c>
      <c r="K289">
        <v>34665.56</v>
      </c>
      <c r="L289">
        <v>21934.93</v>
      </c>
      <c r="M289">
        <v>4.1399999999999997</v>
      </c>
      <c r="N289">
        <v>2.23</v>
      </c>
      <c r="O289">
        <v>6</v>
      </c>
      <c r="P289">
        <v>26927.26</v>
      </c>
      <c r="Q289">
        <v>11923.2</v>
      </c>
      <c r="R289">
        <v>8.1</v>
      </c>
      <c r="S289">
        <v>2.27</v>
      </c>
      <c r="T289">
        <v>6.2</v>
      </c>
      <c r="U289">
        <v>0</v>
      </c>
      <c r="V289">
        <v>1.1261000000000001</v>
      </c>
      <c r="W289">
        <v>2.8631000000000002</v>
      </c>
      <c r="X289">
        <v>2.9142000000000001</v>
      </c>
      <c r="Y289">
        <v>2.8631000000000002</v>
      </c>
      <c r="Z289" t="s">
        <v>122</v>
      </c>
      <c r="AA289" t="s">
        <v>79</v>
      </c>
      <c r="AB289">
        <v>2.9142000000000001</v>
      </c>
      <c r="AC289" t="s">
        <v>2270</v>
      </c>
      <c r="AD289">
        <v>1.751322</v>
      </c>
      <c r="AE289">
        <v>2.9500999999999999</v>
      </c>
      <c r="AF289">
        <v>2.8631000000000002</v>
      </c>
      <c r="AG289">
        <v>2.9500999999999999</v>
      </c>
      <c r="AH289" t="s">
        <v>79</v>
      </c>
      <c r="AI289" t="s">
        <v>79</v>
      </c>
      <c r="AJ289">
        <v>4.6224999999999996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1</v>
      </c>
      <c r="AQ289">
        <v>0</v>
      </c>
      <c r="AR289" t="b">
        <v>0</v>
      </c>
      <c r="AS289" s="190" t="s">
        <v>1784</v>
      </c>
    </row>
    <row r="290" spans="1:45" x14ac:dyDescent="0.2">
      <c r="A290" t="s">
        <v>1784</v>
      </c>
      <c r="B290" t="s">
        <v>1126</v>
      </c>
      <c r="C290" t="s">
        <v>125</v>
      </c>
      <c r="D290" t="s">
        <v>1126</v>
      </c>
      <c r="E290" t="s">
        <v>1813</v>
      </c>
      <c r="F290" t="s">
        <v>407</v>
      </c>
      <c r="G290">
        <v>73</v>
      </c>
      <c r="H290">
        <v>0</v>
      </c>
      <c r="I290">
        <v>34817.39</v>
      </c>
      <c r="J290">
        <v>20807.400000000001</v>
      </c>
      <c r="K290">
        <v>33002.1</v>
      </c>
      <c r="L290">
        <v>19229.09</v>
      </c>
      <c r="M290">
        <v>5.12</v>
      </c>
      <c r="N290">
        <v>4.57</v>
      </c>
      <c r="O290">
        <v>71</v>
      </c>
      <c r="P290">
        <v>31188.62</v>
      </c>
      <c r="Q290">
        <v>16126.59</v>
      </c>
      <c r="R290">
        <v>4.58</v>
      </c>
      <c r="S290">
        <v>3</v>
      </c>
      <c r="T290">
        <v>3.73</v>
      </c>
      <c r="U290">
        <v>1</v>
      </c>
      <c r="V290">
        <v>1.3043</v>
      </c>
      <c r="W290">
        <v>1.2814000000000001</v>
      </c>
      <c r="X290">
        <v>1.3043</v>
      </c>
      <c r="Y290">
        <v>1.2814000000000001</v>
      </c>
      <c r="Z290" t="s">
        <v>124</v>
      </c>
      <c r="AA290" t="s">
        <v>407</v>
      </c>
      <c r="AB290">
        <v>1.6639999999999999</v>
      </c>
      <c r="AC290" t="s">
        <v>2271</v>
      </c>
      <c r="AD290">
        <v>1.3456250000000001</v>
      </c>
      <c r="AE290">
        <v>1.3204</v>
      </c>
      <c r="AF290">
        <v>1.2814000000000001</v>
      </c>
      <c r="AG290">
        <v>1.3204</v>
      </c>
      <c r="AH290" t="s">
        <v>407</v>
      </c>
      <c r="AI290" t="s">
        <v>407</v>
      </c>
      <c r="AJ290">
        <v>2.0689000000000002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2</v>
      </c>
      <c r="AQ290">
        <v>0</v>
      </c>
      <c r="AR290" t="b">
        <v>0</v>
      </c>
      <c r="AS290" s="190" t="s">
        <v>1784</v>
      </c>
    </row>
    <row r="291" spans="1:45" x14ac:dyDescent="0.2">
      <c r="A291" t="s">
        <v>1784</v>
      </c>
      <c r="B291" t="s">
        <v>1128</v>
      </c>
      <c r="C291" t="s">
        <v>127</v>
      </c>
      <c r="D291" t="s">
        <v>1128</v>
      </c>
      <c r="E291" t="s">
        <v>1814</v>
      </c>
      <c r="F291" t="s">
        <v>407</v>
      </c>
      <c r="G291">
        <v>70</v>
      </c>
      <c r="H291">
        <v>0</v>
      </c>
      <c r="I291">
        <v>22386.04</v>
      </c>
      <c r="J291">
        <v>9797.57</v>
      </c>
      <c r="K291">
        <v>21394.21</v>
      </c>
      <c r="L291">
        <v>8824.85</v>
      </c>
      <c r="M291">
        <v>3.16</v>
      </c>
      <c r="N291">
        <v>2.12</v>
      </c>
      <c r="O291">
        <v>70</v>
      </c>
      <c r="P291">
        <v>21394.21</v>
      </c>
      <c r="Q291">
        <v>8824.85</v>
      </c>
      <c r="R291">
        <v>3.16</v>
      </c>
      <c r="S291">
        <v>2.12</v>
      </c>
      <c r="T291">
        <v>2.61</v>
      </c>
      <c r="U291">
        <v>1</v>
      </c>
      <c r="V291">
        <v>0.89470000000000005</v>
      </c>
      <c r="W291">
        <v>0.879</v>
      </c>
      <c r="X291">
        <v>0.89470000000000005</v>
      </c>
      <c r="Y291">
        <v>0.879</v>
      </c>
      <c r="Z291" t="s">
        <v>126</v>
      </c>
      <c r="AA291" t="s">
        <v>407</v>
      </c>
      <c r="AB291">
        <v>1.2365999999999999</v>
      </c>
      <c r="AC291" t="s">
        <v>2272</v>
      </c>
      <c r="AD291">
        <v>1</v>
      </c>
      <c r="AE291">
        <v>0.90569999999999995</v>
      </c>
      <c r="AF291">
        <v>0.879</v>
      </c>
      <c r="AG291">
        <v>0.90569999999999995</v>
      </c>
      <c r="AH291" t="s">
        <v>407</v>
      </c>
      <c r="AI291" t="s">
        <v>407</v>
      </c>
      <c r="AJ291">
        <v>1.4191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 t="b">
        <v>0</v>
      </c>
      <c r="AS291" s="190" t="s">
        <v>1784</v>
      </c>
    </row>
    <row r="292" spans="1:45" x14ac:dyDescent="0.2">
      <c r="A292" t="s">
        <v>1784</v>
      </c>
      <c r="B292" t="s">
        <v>1130</v>
      </c>
      <c r="C292" t="s">
        <v>123</v>
      </c>
      <c r="D292" t="s">
        <v>1130</v>
      </c>
      <c r="E292" t="s">
        <v>1815</v>
      </c>
      <c r="F292" t="s">
        <v>407</v>
      </c>
      <c r="G292">
        <v>28</v>
      </c>
      <c r="H292">
        <v>1</v>
      </c>
      <c r="I292">
        <v>104542.44</v>
      </c>
      <c r="J292">
        <v>103534.66</v>
      </c>
      <c r="K292">
        <v>91251.520000000004</v>
      </c>
      <c r="L292">
        <v>86183.24</v>
      </c>
      <c r="M292">
        <v>16.29</v>
      </c>
      <c r="N292">
        <v>13.25</v>
      </c>
      <c r="O292">
        <v>26</v>
      </c>
      <c r="P292">
        <v>74198.66</v>
      </c>
      <c r="Q292">
        <v>62632.65</v>
      </c>
      <c r="R292">
        <v>13.58</v>
      </c>
      <c r="S292">
        <v>9.24</v>
      </c>
      <c r="T292">
        <v>11.24</v>
      </c>
      <c r="U292">
        <v>1</v>
      </c>
      <c r="V292">
        <v>3.1030000000000002</v>
      </c>
      <c r="W292">
        <v>3.0486</v>
      </c>
      <c r="X292">
        <v>3.1030000000000002</v>
      </c>
      <c r="Y292">
        <v>3.0486</v>
      </c>
      <c r="Z292" t="s">
        <v>122</v>
      </c>
      <c r="AA292" t="s">
        <v>407</v>
      </c>
      <c r="AB292">
        <v>3.7587999999999999</v>
      </c>
      <c r="AC292" t="s">
        <v>2270</v>
      </c>
      <c r="AD292">
        <v>1.807029</v>
      </c>
      <c r="AE292">
        <v>2.7416</v>
      </c>
      <c r="AF292">
        <v>3.0486</v>
      </c>
      <c r="AG292">
        <v>2.7416</v>
      </c>
      <c r="AH292" t="s">
        <v>407</v>
      </c>
      <c r="AI292" t="s">
        <v>407</v>
      </c>
      <c r="AJ292">
        <v>4.2957999999999998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2</v>
      </c>
      <c r="AQ292">
        <v>0</v>
      </c>
      <c r="AR292" t="b">
        <v>0</v>
      </c>
      <c r="AS292" s="190" t="s">
        <v>1784</v>
      </c>
    </row>
    <row r="293" spans="1:45" x14ac:dyDescent="0.2">
      <c r="A293" t="s">
        <v>1784</v>
      </c>
      <c r="B293" t="s">
        <v>1132</v>
      </c>
      <c r="C293" t="s">
        <v>125</v>
      </c>
      <c r="D293" t="s">
        <v>1132</v>
      </c>
      <c r="E293" t="s">
        <v>1816</v>
      </c>
      <c r="F293" t="s">
        <v>407</v>
      </c>
      <c r="G293">
        <v>39</v>
      </c>
      <c r="H293">
        <v>0</v>
      </c>
      <c r="I293">
        <v>37273.760000000002</v>
      </c>
      <c r="J293">
        <v>20163.990000000002</v>
      </c>
      <c r="K293">
        <v>34685.21</v>
      </c>
      <c r="L293">
        <v>18919.96</v>
      </c>
      <c r="M293">
        <v>5.77</v>
      </c>
      <c r="N293">
        <v>3.64</v>
      </c>
      <c r="O293">
        <v>37</v>
      </c>
      <c r="P293">
        <v>31573.73</v>
      </c>
      <c r="Q293">
        <v>13112.89</v>
      </c>
      <c r="R293">
        <v>5.32</v>
      </c>
      <c r="S293">
        <v>3.17</v>
      </c>
      <c r="T293">
        <v>4.33</v>
      </c>
      <c r="U293">
        <v>1</v>
      </c>
      <c r="V293">
        <v>1.3204</v>
      </c>
      <c r="W293">
        <v>1.2971999999999999</v>
      </c>
      <c r="X293">
        <v>1.3204</v>
      </c>
      <c r="Y293">
        <v>1.2971999999999999</v>
      </c>
      <c r="Z293" t="s">
        <v>124</v>
      </c>
      <c r="AA293" t="s">
        <v>407</v>
      </c>
      <c r="AB293">
        <v>2.0800999999999998</v>
      </c>
      <c r="AC293" t="s">
        <v>2271</v>
      </c>
      <c r="AD293">
        <v>1.5391049999999999</v>
      </c>
      <c r="AE293">
        <v>1.3366</v>
      </c>
      <c r="AF293">
        <v>1.2971999999999999</v>
      </c>
      <c r="AG293">
        <v>1.3366</v>
      </c>
      <c r="AH293" t="s">
        <v>407</v>
      </c>
      <c r="AI293" t="s">
        <v>407</v>
      </c>
      <c r="AJ293">
        <v>2.0943000000000001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2</v>
      </c>
      <c r="AQ293">
        <v>0</v>
      </c>
      <c r="AR293" t="b">
        <v>0</v>
      </c>
      <c r="AS293" s="190" t="s">
        <v>1784</v>
      </c>
    </row>
    <row r="294" spans="1:45" x14ac:dyDescent="0.2">
      <c r="A294" t="s">
        <v>1784</v>
      </c>
      <c r="B294" t="s">
        <v>1134</v>
      </c>
      <c r="C294" t="s">
        <v>127</v>
      </c>
      <c r="D294" t="s">
        <v>1134</v>
      </c>
      <c r="E294" t="s">
        <v>1817</v>
      </c>
      <c r="F294" t="s">
        <v>407</v>
      </c>
      <c r="G294">
        <v>22</v>
      </c>
      <c r="H294">
        <v>0</v>
      </c>
      <c r="I294">
        <v>29509.24</v>
      </c>
      <c r="J294">
        <v>13623.88</v>
      </c>
      <c r="K294">
        <v>27239.16</v>
      </c>
      <c r="L294">
        <v>10934.35</v>
      </c>
      <c r="M294">
        <v>4.5</v>
      </c>
      <c r="N294">
        <v>1.99</v>
      </c>
      <c r="O294">
        <v>21</v>
      </c>
      <c r="P294">
        <v>25822.87</v>
      </c>
      <c r="Q294">
        <v>9006.8799999999992</v>
      </c>
      <c r="R294">
        <v>4.33</v>
      </c>
      <c r="S294">
        <v>1.89</v>
      </c>
      <c r="T294">
        <v>3.9</v>
      </c>
      <c r="U294">
        <v>1</v>
      </c>
      <c r="V294">
        <v>1.0799000000000001</v>
      </c>
      <c r="W294">
        <v>1.0609999999999999</v>
      </c>
      <c r="X294">
        <v>1.0799000000000001</v>
      </c>
      <c r="Y294">
        <v>1.0609999999999999</v>
      </c>
      <c r="Z294" t="s">
        <v>126</v>
      </c>
      <c r="AA294" t="s">
        <v>407</v>
      </c>
      <c r="AB294">
        <v>1.3514999999999999</v>
      </c>
      <c r="AC294" t="s">
        <v>2272</v>
      </c>
      <c r="AD294">
        <v>1</v>
      </c>
      <c r="AE294">
        <v>1.0932999999999999</v>
      </c>
      <c r="AF294">
        <v>1.0609999999999999</v>
      </c>
      <c r="AG294">
        <v>1.0932999999999999</v>
      </c>
      <c r="AH294" t="s">
        <v>407</v>
      </c>
      <c r="AI294" t="s">
        <v>407</v>
      </c>
      <c r="AJ294">
        <v>1.7131000000000001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1</v>
      </c>
      <c r="AQ294">
        <v>0</v>
      </c>
      <c r="AR294" t="b">
        <v>0</v>
      </c>
      <c r="AS294" s="190" t="s">
        <v>1784</v>
      </c>
    </row>
    <row r="295" spans="1:45" x14ac:dyDescent="0.2">
      <c r="A295" t="s">
        <v>1784</v>
      </c>
      <c r="B295" t="s">
        <v>1154</v>
      </c>
      <c r="C295" t="s">
        <v>123</v>
      </c>
      <c r="D295" t="s">
        <v>1154</v>
      </c>
      <c r="E295" t="s">
        <v>1818</v>
      </c>
      <c r="F295" t="s">
        <v>407</v>
      </c>
      <c r="G295">
        <v>23</v>
      </c>
      <c r="H295">
        <v>2</v>
      </c>
      <c r="I295">
        <v>35661</v>
      </c>
      <c r="J295">
        <v>18788.2</v>
      </c>
      <c r="K295">
        <v>32017.63</v>
      </c>
      <c r="L295">
        <v>16096.59</v>
      </c>
      <c r="M295">
        <v>7.3</v>
      </c>
      <c r="N295">
        <v>5.32</v>
      </c>
      <c r="O295">
        <v>22</v>
      </c>
      <c r="P295">
        <v>30197.94</v>
      </c>
      <c r="Q295">
        <v>13954.14</v>
      </c>
      <c r="R295">
        <v>6.64</v>
      </c>
      <c r="S295">
        <v>4.4000000000000004</v>
      </c>
      <c r="T295">
        <v>5.44</v>
      </c>
      <c r="U295">
        <v>1</v>
      </c>
      <c r="V295">
        <v>1.2628999999999999</v>
      </c>
      <c r="W295">
        <v>1.2407999999999999</v>
      </c>
      <c r="X295">
        <v>1.2628999999999999</v>
      </c>
      <c r="Y295">
        <v>1.2407999999999999</v>
      </c>
      <c r="Z295" t="s">
        <v>122</v>
      </c>
      <c r="AA295" t="s">
        <v>407</v>
      </c>
      <c r="AB295">
        <v>1.7847999999999999</v>
      </c>
      <c r="AC295" t="s">
        <v>2270</v>
      </c>
      <c r="AD295">
        <v>1.679022</v>
      </c>
      <c r="AE295">
        <v>1.2785</v>
      </c>
      <c r="AF295">
        <v>1.2407999999999999</v>
      </c>
      <c r="AG295">
        <v>1.2785</v>
      </c>
      <c r="AH295" t="s">
        <v>2334</v>
      </c>
      <c r="AI295" t="s">
        <v>407</v>
      </c>
      <c r="AJ295">
        <v>2.0032999999999999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1</v>
      </c>
      <c r="AQ295">
        <v>0</v>
      </c>
      <c r="AR295" t="b">
        <v>0</v>
      </c>
      <c r="AS295" s="190" t="s">
        <v>1784</v>
      </c>
    </row>
    <row r="296" spans="1:45" x14ac:dyDescent="0.2">
      <c r="A296" t="s">
        <v>1784</v>
      </c>
      <c r="B296" t="s">
        <v>1156</v>
      </c>
      <c r="C296" t="s">
        <v>125</v>
      </c>
      <c r="D296" t="s">
        <v>1156</v>
      </c>
      <c r="E296" t="s">
        <v>1819</v>
      </c>
      <c r="F296" t="s">
        <v>407</v>
      </c>
      <c r="G296">
        <v>33</v>
      </c>
      <c r="H296">
        <v>2</v>
      </c>
      <c r="I296">
        <v>20917.11</v>
      </c>
      <c r="J296">
        <v>14814.12</v>
      </c>
      <c r="K296">
        <v>19540.88</v>
      </c>
      <c r="L296">
        <v>12991.64</v>
      </c>
      <c r="M296">
        <v>4.09</v>
      </c>
      <c r="N296">
        <v>3.08</v>
      </c>
      <c r="O296">
        <v>32</v>
      </c>
      <c r="P296">
        <v>17940.45</v>
      </c>
      <c r="Q296">
        <v>9462.16</v>
      </c>
      <c r="R296">
        <v>3.69</v>
      </c>
      <c r="S296">
        <v>2.1</v>
      </c>
      <c r="T296">
        <v>3.07</v>
      </c>
      <c r="U296">
        <v>1</v>
      </c>
      <c r="V296">
        <v>0.75029999999999997</v>
      </c>
      <c r="W296">
        <v>0.73709999999999998</v>
      </c>
      <c r="X296">
        <v>0.75029999999999997</v>
      </c>
      <c r="Y296">
        <v>0.73709999999999998</v>
      </c>
      <c r="Z296" t="s">
        <v>124</v>
      </c>
      <c r="AA296" t="s">
        <v>407</v>
      </c>
      <c r="AB296">
        <v>1.0629999999999999</v>
      </c>
      <c r="AC296" t="s">
        <v>2271</v>
      </c>
      <c r="AD296">
        <v>1.4452750000000001</v>
      </c>
      <c r="AE296">
        <v>0.80610000000000004</v>
      </c>
      <c r="AF296">
        <v>0.7823</v>
      </c>
      <c r="AG296">
        <v>0.80610000000000004</v>
      </c>
      <c r="AH296" t="s">
        <v>2306</v>
      </c>
      <c r="AI296" t="s">
        <v>2306</v>
      </c>
      <c r="AJ296">
        <v>1.2630999999999999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1</v>
      </c>
      <c r="AQ296">
        <v>0</v>
      </c>
      <c r="AR296" t="b">
        <v>0</v>
      </c>
      <c r="AS296" s="190" t="s">
        <v>1784</v>
      </c>
    </row>
    <row r="297" spans="1:45" x14ac:dyDescent="0.2">
      <c r="A297" t="s">
        <v>1784</v>
      </c>
      <c r="B297" t="s">
        <v>1158</v>
      </c>
      <c r="C297" t="s">
        <v>127</v>
      </c>
      <c r="D297" t="s">
        <v>1158</v>
      </c>
      <c r="E297" t="s">
        <v>1820</v>
      </c>
      <c r="F297" t="s">
        <v>79</v>
      </c>
      <c r="G297">
        <v>8</v>
      </c>
      <c r="H297">
        <v>0</v>
      </c>
      <c r="I297">
        <v>10252.49</v>
      </c>
      <c r="J297">
        <v>2233.4699999999998</v>
      </c>
      <c r="K297">
        <v>9509.56</v>
      </c>
      <c r="L297">
        <v>1952.67</v>
      </c>
      <c r="M297">
        <v>1.63</v>
      </c>
      <c r="N297">
        <v>0.7</v>
      </c>
      <c r="O297">
        <v>8</v>
      </c>
      <c r="P297">
        <v>9509.56</v>
      </c>
      <c r="Q297">
        <v>1952.67</v>
      </c>
      <c r="R297">
        <v>2.9</v>
      </c>
      <c r="S297">
        <v>0.7</v>
      </c>
      <c r="T297">
        <v>2.4</v>
      </c>
      <c r="U297">
        <v>0</v>
      </c>
      <c r="V297">
        <v>0.3977</v>
      </c>
      <c r="W297">
        <v>0.72260000000000002</v>
      </c>
      <c r="X297">
        <v>0.73550000000000004</v>
      </c>
      <c r="Y297">
        <v>0.72260000000000002</v>
      </c>
      <c r="Z297" t="s">
        <v>126</v>
      </c>
      <c r="AA297" t="s">
        <v>79</v>
      </c>
      <c r="AB297">
        <v>0.73550000000000004</v>
      </c>
      <c r="AC297" t="s">
        <v>2272</v>
      </c>
      <c r="AD297">
        <v>1</v>
      </c>
      <c r="AE297">
        <v>0.5585</v>
      </c>
      <c r="AF297">
        <v>0.54200000000000004</v>
      </c>
      <c r="AG297">
        <v>0.5585</v>
      </c>
      <c r="AH297" t="s">
        <v>2309</v>
      </c>
      <c r="AI297" t="s">
        <v>2309</v>
      </c>
      <c r="AJ297">
        <v>0.87509999999999999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 t="b">
        <v>0</v>
      </c>
      <c r="AS297" s="190" t="s">
        <v>1784</v>
      </c>
    </row>
    <row r="298" spans="1:45" x14ac:dyDescent="0.2">
      <c r="A298" t="s">
        <v>1784</v>
      </c>
      <c r="B298" t="s">
        <v>1160</v>
      </c>
      <c r="C298" t="s">
        <v>123</v>
      </c>
      <c r="D298" t="s">
        <v>1160</v>
      </c>
      <c r="E298" t="s">
        <v>1821</v>
      </c>
      <c r="F298" t="s">
        <v>407</v>
      </c>
      <c r="G298">
        <v>66</v>
      </c>
      <c r="H298">
        <v>3</v>
      </c>
      <c r="I298">
        <v>33584.26</v>
      </c>
      <c r="J298">
        <v>27263.16</v>
      </c>
      <c r="K298">
        <v>30896.46</v>
      </c>
      <c r="L298">
        <v>23381.24</v>
      </c>
      <c r="M298">
        <v>8.33</v>
      </c>
      <c r="N298">
        <v>6.64</v>
      </c>
      <c r="O298">
        <v>65</v>
      </c>
      <c r="P298">
        <v>29099.31</v>
      </c>
      <c r="Q298">
        <v>18491.349999999999</v>
      </c>
      <c r="R298">
        <v>8.14</v>
      </c>
      <c r="S298">
        <v>6.5</v>
      </c>
      <c r="T298">
        <v>6.38</v>
      </c>
      <c r="U298">
        <v>1</v>
      </c>
      <c r="V298">
        <v>1.2169000000000001</v>
      </c>
      <c r="W298">
        <v>1.1956</v>
      </c>
      <c r="X298">
        <v>1.2169000000000001</v>
      </c>
      <c r="Y298">
        <v>1.1956</v>
      </c>
      <c r="Z298" t="s">
        <v>122</v>
      </c>
      <c r="AA298" t="s">
        <v>407</v>
      </c>
      <c r="AB298">
        <v>1.7854000000000001</v>
      </c>
      <c r="AC298" t="s">
        <v>2270</v>
      </c>
      <c r="AD298">
        <v>1.6099190000000001</v>
      </c>
      <c r="AE298">
        <v>1.2319</v>
      </c>
      <c r="AF298">
        <v>1.1956</v>
      </c>
      <c r="AG298">
        <v>1.2319</v>
      </c>
      <c r="AH298" t="s">
        <v>407</v>
      </c>
      <c r="AI298" t="s">
        <v>407</v>
      </c>
      <c r="AJ298">
        <v>1.9302999999999999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1</v>
      </c>
      <c r="AQ298">
        <v>0</v>
      </c>
      <c r="AR298" t="b">
        <v>0</v>
      </c>
      <c r="AS298" s="190" t="s">
        <v>1784</v>
      </c>
    </row>
    <row r="299" spans="1:45" x14ac:dyDescent="0.2">
      <c r="A299" t="s">
        <v>1784</v>
      </c>
      <c r="B299" t="s">
        <v>1162</v>
      </c>
      <c r="C299" t="s">
        <v>125</v>
      </c>
      <c r="D299" t="s">
        <v>1162</v>
      </c>
      <c r="E299" t="s">
        <v>1822</v>
      </c>
      <c r="F299" t="s">
        <v>407</v>
      </c>
      <c r="G299">
        <v>164</v>
      </c>
      <c r="H299">
        <v>6</v>
      </c>
      <c r="I299">
        <v>18232.7</v>
      </c>
      <c r="J299">
        <v>12489.01</v>
      </c>
      <c r="K299">
        <v>17287.07</v>
      </c>
      <c r="L299">
        <v>11338.03</v>
      </c>
      <c r="M299">
        <v>5.5</v>
      </c>
      <c r="N299">
        <v>4.96</v>
      </c>
      <c r="O299">
        <v>161</v>
      </c>
      <c r="P299">
        <v>16386.96</v>
      </c>
      <c r="Q299">
        <v>9130.59</v>
      </c>
      <c r="R299">
        <v>5.17</v>
      </c>
      <c r="S299">
        <v>3.91</v>
      </c>
      <c r="T299">
        <v>4.17</v>
      </c>
      <c r="U299">
        <v>1</v>
      </c>
      <c r="V299">
        <v>0.68530000000000002</v>
      </c>
      <c r="W299">
        <v>0.67330000000000001</v>
      </c>
      <c r="X299">
        <v>0.68530000000000002</v>
      </c>
      <c r="Y299">
        <v>0.67330000000000001</v>
      </c>
      <c r="Z299" t="s">
        <v>124</v>
      </c>
      <c r="AA299" t="s">
        <v>407</v>
      </c>
      <c r="AB299">
        <v>1.109</v>
      </c>
      <c r="AC299" t="s">
        <v>2271</v>
      </c>
      <c r="AD299">
        <v>1.418703</v>
      </c>
      <c r="AE299">
        <v>0.69379999999999997</v>
      </c>
      <c r="AF299">
        <v>0.67330000000000001</v>
      </c>
      <c r="AG299">
        <v>0.69379999999999997</v>
      </c>
      <c r="AH299" t="s">
        <v>407</v>
      </c>
      <c r="AI299" t="s">
        <v>407</v>
      </c>
      <c r="AJ299">
        <v>1.0871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3</v>
      </c>
      <c r="AQ299">
        <v>0</v>
      </c>
      <c r="AR299" t="b">
        <v>0</v>
      </c>
      <c r="AS299" s="190" t="s">
        <v>1784</v>
      </c>
    </row>
    <row r="300" spans="1:45" x14ac:dyDescent="0.2">
      <c r="A300" t="s">
        <v>1784</v>
      </c>
      <c r="B300" t="s">
        <v>1164</v>
      </c>
      <c r="C300" t="s">
        <v>127</v>
      </c>
      <c r="D300" t="s">
        <v>1164</v>
      </c>
      <c r="E300" t="s">
        <v>1823</v>
      </c>
      <c r="F300" t="s">
        <v>407</v>
      </c>
      <c r="G300">
        <v>66</v>
      </c>
      <c r="H300">
        <v>1</v>
      </c>
      <c r="I300">
        <v>11310.48</v>
      </c>
      <c r="J300">
        <v>6206.71</v>
      </c>
      <c r="K300">
        <v>10878.01</v>
      </c>
      <c r="L300">
        <v>5542.45</v>
      </c>
      <c r="M300">
        <v>3.18</v>
      </c>
      <c r="N300">
        <v>1.75</v>
      </c>
      <c r="O300">
        <v>65</v>
      </c>
      <c r="P300">
        <v>10468.299999999999</v>
      </c>
      <c r="Q300">
        <v>4484.7299999999996</v>
      </c>
      <c r="R300">
        <v>3.09</v>
      </c>
      <c r="S300">
        <v>1.61</v>
      </c>
      <c r="T300">
        <v>2.71</v>
      </c>
      <c r="U300">
        <v>1</v>
      </c>
      <c r="V300">
        <v>0.43780000000000002</v>
      </c>
      <c r="W300">
        <v>0.43009999999999998</v>
      </c>
      <c r="X300">
        <v>0.43780000000000002</v>
      </c>
      <c r="Y300">
        <v>0.43009999999999998</v>
      </c>
      <c r="Z300" t="s">
        <v>126</v>
      </c>
      <c r="AA300" t="s">
        <v>407</v>
      </c>
      <c r="AB300">
        <v>0.78169999999999995</v>
      </c>
      <c r="AC300" t="s">
        <v>2272</v>
      </c>
      <c r="AD300">
        <v>1</v>
      </c>
      <c r="AE300">
        <v>0.44319999999999998</v>
      </c>
      <c r="AF300">
        <v>0.43009999999999998</v>
      </c>
      <c r="AG300">
        <v>0.44319999999999998</v>
      </c>
      <c r="AH300" t="s">
        <v>407</v>
      </c>
      <c r="AI300" t="s">
        <v>407</v>
      </c>
      <c r="AJ300">
        <v>0.69450000000000001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1</v>
      </c>
      <c r="AQ300">
        <v>0</v>
      </c>
      <c r="AR300" t="b">
        <v>0</v>
      </c>
      <c r="AS300" s="190" t="s">
        <v>1784</v>
      </c>
    </row>
    <row r="301" spans="1:45" x14ac:dyDescent="0.2">
      <c r="A301" t="s">
        <v>1784</v>
      </c>
      <c r="B301" t="s">
        <v>1166</v>
      </c>
      <c r="C301" t="s">
        <v>123</v>
      </c>
      <c r="D301" t="s">
        <v>1166</v>
      </c>
      <c r="E301" t="s">
        <v>1824</v>
      </c>
      <c r="F301" t="s">
        <v>407</v>
      </c>
      <c r="G301">
        <v>33</v>
      </c>
      <c r="H301">
        <v>3</v>
      </c>
      <c r="I301">
        <v>55408.66</v>
      </c>
      <c r="J301">
        <v>82245.25</v>
      </c>
      <c r="K301">
        <v>50669.83</v>
      </c>
      <c r="L301">
        <v>71564.67</v>
      </c>
      <c r="M301">
        <v>12.33</v>
      </c>
      <c r="N301">
        <v>15.07</v>
      </c>
      <c r="O301">
        <v>32</v>
      </c>
      <c r="P301">
        <v>39565.1</v>
      </c>
      <c r="Q301">
        <v>34816.019999999997</v>
      </c>
      <c r="R301">
        <v>10.28</v>
      </c>
      <c r="S301">
        <v>9.76</v>
      </c>
      <c r="T301">
        <v>6.64</v>
      </c>
      <c r="U301">
        <v>1</v>
      </c>
      <c r="V301">
        <v>1.6546000000000001</v>
      </c>
      <c r="W301">
        <v>1.6255999999999999</v>
      </c>
      <c r="X301">
        <v>1.6546000000000001</v>
      </c>
      <c r="Y301">
        <v>1.6255999999999999</v>
      </c>
      <c r="Z301" t="s">
        <v>122</v>
      </c>
      <c r="AA301" t="s">
        <v>407</v>
      </c>
      <c r="AB301">
        <v>2.0345</v>
      </c>
      <c r="AC301" t="s">
        <v>2270</v>
      </c>
      <c r="AD301">
        <v>1.653796</v>
      </c>
      <c r="AE301">
        <v>1.4132</v>
      </c>
      <c r="AF301">
        <v>1.6255999999999999</v>
      </c>
      <c r="AG301">
        <v>1.4132</v>
      </c>
      <c r="AH301" t="s">
        <v>407</v>
      </c>
      <c r="AI301" t="s">
        <v>407</v>
      </c>
      <c r="AJ301">
        <v>2.2143000000000002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1</v>
      </c>
      <c r="AQ301">
        <v>0</v>
      </c>
      <c r="AR301" t="b">
        <v>0</v>
      </c>
      <c r="AS301" s="190" t="s">
        <v>1784</v>
      </c>
    </row>
    <row r="302" spans="1:45" x14ac:dyDescent="0.2">
      <c r="A302" t="s">
        <v>1784</v>
      </c>
      <c r="B302" t="s">
        <v>1168</v>
      </c>
      <c r="C302" t="s">
        <v>125</v>
      </c>
      <c r="D302" t="s">
        <v>1168</v>
      </c>
      <c r="E302" t="s">
        <v>1825</v>
      </c>
      <c r="F302" t="s">
        <v>407</v>
      </c>
      <c r="G302">
        <v>66</v>
      </c>
      <c r="H302">
        <v>6</v>
      </c>
      <c r="I302">
        <v>24906.41</v>
      </c>
      <c r="J302">
        <v>21153.46</v>
      </c>
      <c r="K302">
        <v>23033.99</v>
      </c>
      <c r="L302">
        <v>18475.740000000002</v>
      </c>
      <c r="M302">
        <v>5.62</v>
      </c>
      <c r="N302">
        <v>5.16</v>
      </c>
      <c r="O302">
        <v>64</v>
      </c>
      <c r="P302">
        <v>20721.59</v>
      </c>
      <c r="Q302">
        <v>13233.61</v>
      </c>
      <c r="R302">
        <v>5</v>
      </c>
      <c r="S302">
        <v>3.53</v>
      </c>
      <c r="T302">
        <v>3.92</v>
      </c>
      <c r="U302">
        <v>1</v>
      </c>
      <c r="V302">
        <v>0.86660000000000004</v>
      </c>
      <c r="W302">
        <v>0.85140000000000005</v>
      </c>
      <c r="X302">
        <v>0.86660000000000004</v>
      </c>
      <c r="Y302">
        <v>0.85140000000000005</v>
      </c>
      <c r="Z302" t="s">
        <v>124</v>
      </c>
      <c r="AA302" t="s">
        <v>407</v>
      </c>
      <c r="AB302">
        <v>1.2302</v>
      </c>
      <c r="AC302" t="s">
        <v>2271</v>
      </c>
      <c r="AD302">
        <v>1.3529089999999999</v>
      </c>
      <c r="AE302">
        <v>0.87729999999999997</v>
      </c>
      <c r="AF302">
        <v>0.85140000000000005</v>
      </c>
      <c r="AG302">
        <v>0.87729999999999997</v>
      </c>
      <c r="AH302" t="s">
        <v>407</v>
      </c>
      <c r="AI302" t="s">
        <v>407</v>
      </c>
      <c r="AJ302">
        <v>1.3746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2</v>
      </c>
      <c r="AQ302">
        <v>0</v>
      </c>
      <c r="AR302" t="b">
        <v>0</v>
      </c>
      <c r="AS302" s="190" t="s">
        <v>1784</v>
      </c>
    </row>
    <row r="303" spans="1:45" x14ac:dyDescent="0.2">
      <c r="A303" t="s">
        <v>1784</v>
      </c>
      <c r="B303" t="s">
        <v>1170</v>
      </c>
      <c r="C303" t="s">
        <v>127</v>
      </c>
      <c r="D303" t="s">
        <v>1170</v>
      </c>
      <c r="E303" t="s">
        <v>1826</v>
      </c>
      <c r="F303" t="s">
        <v>407</v>
      </c>
      <c r="G303">
        <v>15</v>
      </c>
      <c r="H303">
        <v>0</v>
      </c>
      <c r="I303">
        <v>16880.009999999998</v>
      </c>
      <c r="J303">
        <v>10159.209999999999</v>
      </c>
      <c r="K303">
        <v>17170.09</v>
      </c>
      <c r="L303">
        <v>10951.47</v>
      </c>
      <c r="M303">
        <v>3.2</v>
      </c>
      <c r="N303">
        <v>1.72</v>
      </c>
      <c r="O303">
        <v>14</v>
      </c>
      <c r="P303">
        <v>14924.41</v>
      </c>
      <c r="Q303">
        <v>7270.16</v>
      </c>
      <c r="R303">
        <v>2.86</v>
      </c>
      <c r="S303">
        <v>1.19</v>
      </c>
      <c r="T303">
        <v>2.61</v>
      </c>
      <c r="U303">
        <v>1</v>
      </c>
      <c r="V303">
        <v>0.62409999999999999</v>
      </c>
      <c r="W303">
        <v>0.61319999999999997</v>
      </c>
      <c r="X303">
        <v>0.62409999999999999</v>
      </c>
      <c r="Y303">
        <v>0.61319999999999997</v>
      </c>
      <c r="Z303" t="s">
        <v>126</v>
      </c>
      <c r="AA303" t="s">
        <v>407</v>
      </c>
      <c r="AB303">
        <v>0.9093</v>
      </c>
      <c r="AC303" t="s">
        <v>2272</v>
      </c>
      <c r="AD303">
        <v>1</v>
      </c>
      <c r="AE303">
        <v>0.63180000000000003</v>
      </c>
      <c r="AF303">
        <v>0.61319999999999997</v>
      </c>
      <c r="AG303">
        <v>0.63180000000000003</v>
      </c>
      <c r="AH303" t="s">
        <v>407</v>
      </c>
      <c r="AI303" t="s">
        <v>407</v>
      </c>
      <c r="AJ303">
        <v>0.99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1</v>
      </c>
      <c r="AQ303">
        <v>0</v>
      </c>
      <c r="AR303" t="b">
        <v>0</v>
      </c>
      <c r="AS303" s="190" t="s">
        <v>1784</v>
      </c>
    </row>
    <row r="304" spans="1:45" x14ac:dyDescent="0.2">
      <c r="A304" t="s">
        <v>1784</v>
      </c>
      <c r="B304" t="s">
        <v>1172</v>
      </c>
      <c r="C304" t="s">
        <v>123</v>
      </c>
      <c r="D304" t="s">
        <v>1172</v>
      </c>
      <c r="E304" t="s">
        <v>1827</v>
      </c>
      <c r="F304" t="s">
        <v>407</v>
      </c>
      <c r="G304">
        <v>167</v>
      </c>
      <c r="H304">
        <v>7</v>
      </c>
      <c r="I304">
        <v>33897.14</v>
      </c>
      <c r="J304">
        <v>33352.620000000003</v>
      </c>
      <c r="K304">
        <v>31538.04</v>
      </c>
      <c r="L304">
        <v>30925.85</v>
      </c>
      <c r="M304">
        <v>6.4</v>
      </c>
      <c r="N304">
        <v>6.3</v>
      </c>
      <c r="O304">
        <v>164</v>
      </c>
      <c r="P304">
        <v>28798.51</v>
      </c>
      <c r="Q304">
        <v>22369.87</v>
      </c>
      <c r="R304">
        <v>5.97</v>
      </c>
      <c r="S304">
        <v>5.43</v>
      </c>
      <c r="T304">
        <v>4.43</v>
      </c>
      <c r="U304">
        <v>1</v>
      </c>
      <c r="V304">
        <v>1.2043999999999999</v>
      </c>
      <c r="W304">
        <v>1.1833</v>
      </c>
      <c r="X304">
        <v>1.2043999999999999</v>
      </c>
      <c r="Y304">
        <v>1.1833</v>
      </c>
      <c r="Z304" t="s">
        <v>122</v>
      </c>
      <c r="AA304" t="s">
        <v>407</v>
      </c>
      <c r="AB304">
        <v>1.7508999999999999</v>
      </c>
      <c r="AC304" t="s">
        <v>2270</v>
      </c>
      <c r="AD304">
        <v>1.7598750000000001</v>
      </c>
      <c r="AE304">
        <v>1.2193000000000001</v>
      </c>
      <c r="AF304">
        <v>1.1833</v>
      </c>
      <c r="AG304">
        <v>1.2193000000000001</v>
      </c>
      <c r="AH304" t="s">
        <v>407</v>
      </c>
      <c r="AI304" t="s">
        <v>407</v>
      </c>
      <c r="AJ304">
        <v>1.9105000000000001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3</v>
      </c>
      <c r="AQ304">
        <v>0</v>
      </c>
      <c r="AR304" t="b">
        <v>0</v>
      </c>
      <c r="AS304" s="190" t="s">
        <v>1784</v>
      </c>
    </row>
    <row r="305" spans="1:45" x14ac:dyDescent="0.2">
      <c r="A305" t="s">
        <v>1784</v>
      </c>
      <c r="B305" t="s">
        <v>1174</v>
      </c>
      <c r="C305" t="s">
        <v>125</v>
      </c>
      <c r="D305" t="s">
        <v>1174</v>
      </c>
      <c r="E305" t="s">
        <v>1828</v>
      </c>
      <c r="F305" t="s">
        <v>407</v>
      </c>
      <c r="G305">
        <v>423</v>
      </c>
      <c r="H305">
        <v>14</v>
      </c>
      <c r="I305">
        <v>18387.46</v>
      </c>
      <c r="J305">
        <v>10749.92</v>
      </c>
      <c r="K305">
        <v>17357.849999999999</v>
      </c>
      <c r="L305">
        <v>9738.59</v>
      </c>
      <c r="M305">
        <v>3.66</v>
      </c>
      <c r="N305">
        <v>2.6</v>
      </c>
      <c r="O305">
        <v>415</v>
      </c>
      <c r="P305">
        <v>16564.52</v>
      </c>
      <c r="Q305">
        <v>7860.55</v>
      </c>
      <c r="R305">
        <v>3.51</v>
      </c>
      <c r="S305">
        <v>2.0099999999999998</v>
      </c>
      <c r="T305">
        <v>3.01</v>
      </c>
      <c r="U305">
        <v>1</v>
      </c>
      <c r="V305">
        <v>0.69269999999999998</v>
      </c>
      <c r="W305">
        <v>0.68059999999999998</v>
      </c>
      <c r="X305">
        <v>0.69269999999999998</v>
      </c>
      <c r="Y305">
        <v>0.68059999999999998</v>
      </c>
      <c r="Z305" t="s">
        <v>124</v>
      </c>
      <c r="AA305" t="s">
        <v>407</v>
      </c>
      <c r="AB305">
        <v>0.99490000000000001</v>
      </c>
      <c r="AC305" t="s">
        <v>2271</v>
      </c>
      <c r="AD305">
        <v>1.4822709999999999</v>
      </c>
      <c r="AE305">
        <v>0.70130000000000003</v>
      </c>
      <c r="AF305">
        <v>0.68059999999999998</v>
      </c>
      <c r="AG305">
        <v>0.70130000000000003</v>
      </c>
      <c r="AH305" t="s">
        <v>407</v>
      </c>
      <c r="AI305" t="s">
        <v>407</v>
      </c>
      <c r="AJ305">
        <v>1.0989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8</v>
      </c>
      <c r="AQ305">
        <v>0</v>
      </c>
      <c r="AR305" t="b">
        <v>0</v>
      </c>
      <c r="AS305" s="190" t="s">
        <v>1784</v>
      </c>
    </row>
    <row r="306" spans="1:45" x14ac:dyDescent="0.2">
      <c r="A306" t="s">
        <v>1784</v>
      </c>
      <c r="B306" t="s">
        <v>159</v>
      </c>
      <c r="C306" t="s">
        <v>127</v>
      </c>
      <c r="D306" t="s">
        <v>159</v>
      </c>
      <c r="E306" t="s">
        <v>1829</v>
      </c>
      <c r="F306" t="s">
        <v>407</v>
      </c>
      <c r="G306">
        <v>154</v>
      </c>
      <c r="H306">
        <v>1</v>
      </c>
      <c r="I306">
        <v>12141.44</v>
      </c>
      <c r="J306">
        <v>7224.62</v>
      </c>
      <c r="K306">
        <v>11673.05</v>
      </c>
      <c r="L306">
        <v>6551.23</v>
      </c>
      <c r="M306">
        <v>2.6</v>
      </c>
      <c r="N306">
        <v>1.83</v>
      </c>
      <c r="O306">
        <v>152</v>
      </c>
      <c r="P306">
        <v>11181.43</v>
      </c>
      <c r="Q306">
        <v>4668.01</v>
      </c>
      <c r="R306">
        <v>2.4700000000000002</v>
      </c>
      <c r="S306">
        <v>1.3</v>
      </c>
      <c r="T306">
        <v>2.17</v>
      </c>
      <c r="U306">
        <v>1</v>
      </c>
      <c r="V306">
        <v>0.46760000000000002</v>
      </c>
      <c r="W306">
        <v>0.45939999999999998</v>
      </c>
      <c r="X306">
        <v>0.46760000000000002</v>
      </c>
      <c r="Y306">
        <v>0.45939999999999998</v>
      </c>
      <c r="Z306" t="s">
        <v>126</v>
      </c>
      <c r="AA306" t="s">
        <v>407</v>
      </c>
      <c r="AB306">
        <v>0.67120000000000002</v>
      </c>
      <c r="AC306" t="s">
        <v>2272</v>
      </c>
      <c r="AD306">
        <v>1</v>
      </c>
      <c r="AE306">
        <v>0.47339999999999999</v>
      </c>
      <c r="AF306">
        <v>0.45939999999999998</v>
      </c>
      <c r="AG306">
        <v>0.47339999999999999</v>
      </c>
      <c r="AH306" t="s">
        <v>407</v>
      </c>
      <c r="AI306" t="s">
        <v>407</v>
      </c>
      <c r="AJ306">
        <v>0.74180000000000001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2</v>
      </c>
      <c r="AQ306">
        <v>0</v>
      </c>
      <c r="AR306" t="b">
        <v>0</v>
      </c>
      <c r="AS306" s="190" t="s">
        <v>1784</v>
      </c>
    </row>
    <row r="307" spans="1:45" x14ac:dyDescent="0.2">
      <c r="A307" t="s">
        <v>1784</v>
      </c>
      <c r="B307" t="s">
        <v>161</v>
      </c>
      <c r="C307" t="s">
        <v>123</v>
      </c>
      <c r="D307" t="s">
        <v>161</v>
      </c>
      <c r="E307" t="s">
        <v>1830</v>
      </c>
      <c r="F307" t="s">
        <v>407</v>
      </c>
      <c r="G307">
        <v>12</v>
      </c>
      <c r="H307">
        <v>2</v>
      </c>
      <c r="I307">
        <v>24815.65</v>
      </c>
      <c r="J307">
        <v>17371.45</v>
      </c>
      <c r="K307">
        <v>24125.02</v>
      </c>
      <c r="L307">
        <v>17938.78</v>
      </c>
      <c r="M307">
        <v>6.42</v>
      </c>
      <c r="N307">
        <v>5.69</v>
      </c>
      <c r="O307">
        <v>11</v>
      </c>
      <c r="P307">
        <v>19557.259999999998</v>
      </c>
      <c r="Q307">
        <v>10034.049999999999</v>
      </c>
      <c r="R307">
        <v>5.36</v>
      </c>
      <c r="S307">
        <v>4.7</v>
      </c>
      <c r="T307">
        <v>3.77</v>
      </c>
      <c r="U307">
        <v>1</v>
      </c>
      <c r="V307">
        <v>0.81789999999999996</v>
      </c>
      <c r="W307">
        <v>0.80359999999999998</v>
      </c>
      <c r="X307">
        <v>0.81789999999999996</v>
      </c>
      <c r="Y307">
        <v>0.80359999999999998</v>
      </c>
      <c r="Z307" t="s">
        <v>122</v>
      </c>
      <c r="AA307" t="s">
        <v>407</v>
      </c>
      <c r="AB307">
        <v>1.9549000000000001</v>
      </c>
      <c r="AC307" t="s">
        <v>2270</v>
      </c>
      <c r="AD307">
        <v>1.8287180000000001</v>
      </c>
      <c r="AE307">
        <v>0.82799999999999996</v>
      </c>
      <c r="AF307">
        <v>0.80359999999999998</v>
      </c>
      <c r="AG307">
        <v>0.82799999999999996</v>
      </c>
      <c r="AH307" t="s">
        <v>407</v>
      </c>
      <c r="AI307" t="s">
        <v>407</v>
      </c>
      <c r="AJ307">
        <v>1.2974000000000001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1</v>
      </c>
      <c r="AQ307">
        <v>0</v>
      </c>
      <c r="AR307" t="b">
        <v>0</v>
      </c>
      <c r="AS307" s="190" t="s">
        <v>1784</v>
      </c>
    </row>
    <row r="308" spans="1:45" x14ac:dyDescent="0.2">
      <c r="A308" t="s">
        <v>1784</v>
      </c>
      <c r="B308" t="s">
        <v>163</v>
      </c>
      <c r="C308" t="s">
        <v>125</v>
      </c>
      <c r="D308" t="s">
        <v>163</v>
      </c>
      <c r="E308" t="s">
        <v>1831</v>
      </c>
      <c r="F308" t="s">
        <v>407</v>
      </c>
      <c r="G308">
        <v>34</v>
      </c>
      <c r="H308">
        <v>2</v>
      </c>
      <c r="I308">
        <v>18832.23</v>
      </c>
      <c r="J308">
        <v>10870.69</v>
      </c>
      <c r="K308">
        <v>18378.91</v>
      </c>
      <c r="L308">
        <v>10014.82</v>
      </c>
      <c r="M308">
        <v>4.24</v>
      </c>
      <c r="N308">
        <v>2.59</v>
      </c>
      <c r="O308">
        <v>32</v>
      </c>
      <c r="P308">
        <v>17086.47</v>
      </c>
      <c r="Q308">
        <v>8839.9599999999991</v>
      </c>
      <c r="R308">
        <v>3.94</v>
      </c>
      <c r="S308">
        <v>2.36</v>
      </c>
      <c r="T308">
        <v>3.26</v>
      </c>
      <c r="U308">
        <v>1</v>
      </c>
      <c r="V308">
        <v>0.71460000000000001</v>
      </c>
      <c r="W308">
        <v>0.70209999999999995</v>
      </c>
      <c r="X308">
        <v>0.71460000000000001</v>
      </c>
      <c r="Y308">
        <v>0.70209999999999995</v>
      </c>
      <c r="Z308" t="s">
        <v>124</v>
      </c>
      <c r="AA308" t="s">
        <v>407</v>
      </c>
      <c r="AB308">
        <v>1.069</v>
      </c>
      <c r="AC308" t="s">
        <v>2271</v>
      </c>
      <c r="AD308">
        <v>1.2976449999999999</v>
      </c>
      <c r="AE308">
        <v>0.72340000000000004</v>
      </c>
      <c r="AF308">
        <v>0.70209999999999995</v>
      </c>
      <c r="AG308">
        <v>0.72340000000000004</v>
      </c>
      <c r="AH308" t="s">
        <v>407</v>
      </c>
      <c r="AI308" t="s">
        <v>407</v>
      </c>
      <c r="AJ308">
        <v>1.1335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2</v>
      </c>
      <c r="AQ308">
        <v>0</v>
      </c>
      <c r="AR308" t="b">
        <v>0</v>
      </c>
      <c r="AS308" s="190" t="s">
        <v>1784</v>
      </c>
    </row>
    <row r="309" spans="1:45" x14ac:dyDescent="0.2">
      <c r="A309" t="s">
        <v>1784</v>
      </c>
      <c r="B309" t="s">
        <v>168</v>
      </c>
      <c r="C309" t="s">
        <v>127</v>
      </c>
      <c r="D309" t="s">
        <v>168</v>
      </c>
      <c r="E309" t="s">
        <v>1832</v>
      </c>
      <c r="F309" t="s">
        <v>407</v>
      </c>
      <c r="G309">
        <v>15</v>
      </c>
      <c r="H309">
        <v>1</v>
      </c>
      <c r="I309">
        <v>11584.04</v>
      </c>
      <c r="J309">
        <v>6436.78</v>
      </c>
      <c r="K309">
        <v>11811.96</v>
      </c>
      <c r="L309">
        <v>7118.96</v>
      </c>
      <c r="M309">
        <v>2.87</v>
      </c>
      <c r="N309">
        <v>1.54</v>
      </c>
      <c r="O309">
        <v>13</v>
      </c>
      <c r="P309">
        <v>9320.58</v>
      </c>
      <c r="Q309">
        <v>3428.93</v>
      </c>
      <c r="R309">
        <v>2.54</v>
      </c>
      <c r="S309">
        <v>1.34</v>
      </c>
      <c r="T309">
        <v>2.2000000000000002</v>
      </c>
      <c r="U309">
        <v>1</v>
      </c>
      <c r="V309">
        <v>0.38979999999999998</v>
      </c>
      <c r="W309">
        <v>0.38300000000000001</v>
      </c>
      <c r="X309">
        <v>0.38979999999999998</v>
      </c>
      <c r="Y309">
        <v>0.38300000000000001</v>
      </c>
      <c r="Z309" t="s">
        <v>126</v>
      </c>
      <c r="AA309" t="s">
        <v>407</v>
      </c>
      <c r="AB309">
        <v>0.82379999999999998</v>
      </c>
      <c r="AC309" t="s">
        <v>2272</v>
      </c>
      <c r="AD309">
        <v>1</v>
      </c>
      <c r="AE309">
        <v>0.39460000000000001</v>
      </c>
      <c r="AF309">
        <v>0.38300000000000001</v>
      </c>
      <c r="AG309">
        <v>0.39460000000000001</v>
      </c>
      <c r="AH309" t="s">
        <v>407</v>
      </c>
      <c r="AI309" t="s">
        <v>407</v>
      </c>
      <c r="AJ309">
        <v>0.61829999999999996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2</v>
      </c>
      <c r="AQ309">
        <v>0</v>
      </c>
      <c r="AR309" t="b">
        <v>0</v>
      </c>
      <c r="AS309" s="190" t="s">
        <v>1784</v>
      </c>
    </row>
    <row r="310" spans="1:45" x14ac:dyDescent="0.2">
      <c r="A310" t="s">
        <v>1784</v>
      </c>
      <c r="B310" t="s">
        <v>170</v>
      </c>
      <c r="C310" t="s">
        <v>118</v>
      </c>
      <c r="D310" t="s">
        <v>170</v>
      </c>
      <c r="E310" t="s">
        <v>1833</v>
      </c>
      <c r="F310" t="s">
        <v>407</v>
      </c>
      <c r="G310">
        <v>4</v>
      </c>
      <c r="H310">
        <v>0</v>
      </c>
      <c r="I310">
        <v>26621.35</v>
      </c>
      <c r="J310">
        <v>1644.17</v>
      </c>
      <c r="K310">
        <v>23930.54</v>
      </c>
      <c r="L310">
        <v>1850.77</v>
      </c>
      <c r="M310">
        <v>5.75</v>
      </c>
      <c r="N310">
        <v>1.3</v>
      </c>
      <c r="O310">
        <v>4</v>
      </c>
      <c r="P310">
        <v>23930.54</v>
      </c>
      <c r="Q310">
        <v>1850.77</v>
      </c>
      <c r="R310">
        <v>5.75</v>
      </c>
      <c r="S310">
        <v>1.3</v>
      </c>
      <c r="T310">
        <v>5.6</v>
      </c>
      <c r="U310">
        <v>1</v>
      </c>
      <c r="V310">
        <v>1.0007999999999999</v>
      </c>
      <c r="W310">
        <v>0.98329999999999995</v>
      </c>
      <c r="X310">
        <v>1.0007999999999999</v>
      </c>
      <c r="Y310">
        <v>0.98329999999999995</v>
      </c>
      <c r="Z310" t="s">
        <v>117</v>
      </c>
      <c r="AA310" t="s">
        <v>407</v>
      </c>
      <c r="AB310">
        <v>1.3545</v>
      </c>
      <c r="AC310" t="s">
        <v>2268</v>
      </c>
      <c r="AD310">
        <v>1.597099</v>
      </c>
      <c r="AE310">
        <v>1.0132000000000001</v>
      </c>
      <c r="AF310">
        <v>0.98329999999999995</v>
      </c>
      <c r="AG310">
        <v>1.0132000000000001</v>
      </c>
      <c r="AH310" t="s">
        <v>407</v>
      </c>
      <c r="AI310" t="s">
        <v>407</v>
      </c>
      <c r="AJ310">
        <v>1.5875999999999999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 t="b">
        <v>0</v>
      </c>
      <c r="AS310" s="190" t="s">
        <v>1784</v>
      </c>
    </row>
    <row r="311" spans="1:45" x14ac:dyDescent="0.2">
      <c r="A311" t="s">
        <v>1784</v>
      </c>
      <c r="B311" t="s">
        <v>172</v>
      </c>
      <c r="C311" t="s">
        <v>120</v>
      </c>
      <c r="D311" t="s">
        <v>172</v>
      </c>
      <c r="E311" t="s">
        <v>1834</v>
      </c>
      <c r="F311" t="s">
        <v>407</v>
      </c>
      <c r="G311">
        <v>32</v>
      </c>
      <c r="H311">
        <v>0</v>
      </c>
      <c r="I311">
        <v>16366.89</v>
      </c>
      <c r="J311">
        <v>7231.31</v>
      </c>
      <c r="K311">
        <v>15311.43</v>
      </c>
      <c r="L311">
        <v>6215.44</v>
      </c>
      <c r="M311">
        <v>3.56</v>
      </c>
      <c r="N311">
        <v>2.33</v>
      </c>
      <c r="O311">
        <v>30</v>
      </c>
      <c r="P311">
        <v>14322.61</v>
      </c>
      <c r="Q311">
        <v>5022.62</v>
      </c>
      <c r="R311">
        <v>3.13</v>
      </c>
      <c r="S311">
        <v>1.69</v>
      </c>
      <c r="T311">
        <v>2.7</v>
      </c>
      <c r="U311">
        <v>1</v>
      </c>
      <c r="V311">
        <v>0.59899999999999998</v>
      </c>
      <c r="W311">
        <v>0.58850000000000002</v>
      </c>
      <c r="X311">
        <v>0.59899999999999998</v>
      </c>
      <c r="Y311">
        <v>0.58850000000000002</v>
      </c>
      <c r="Z311" t="s">
        <v>119</v>
      </c>
      <c r="AA311" t="s">
        <v>407</v>
      </c>
      <c r="AB311">
        <v>0.84809999999999997</v>
      </c>
      <c r="AC311" t="s">
        <v>2269</v>
      </c>
      <c r="AD311">
        <v>1</v>
      </c>
      <c r="AE311">
        <v>0.60640000000000005</v>
      </c>
      <c r="AF311">
        <v>0.58850000000000002</v>
      </c>
      <c r="AG311">
        <v>0.60640000000000005</v>
      </c>
      <c r="AH311" t="s">
        <v>407</v>
      </c>
      <c r="AI311" t="s">
        <v>407</v>
      </c>
      <c r="AJ311">
        <v>0.95020000000000004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2</v>
      </c>
      <c r="AQ311">
        <v>0</v>
      </c>
      <c r="AR311" t="b">
        <v>0</v>
      </c>
      <c r="AS311" s="190" t="s">
        <v>1784</v>
      </c>
    </row>
    <row r="312" spans="1:45" x14ac:dyDescent="0.2">
      <c r="A312" t="s">
        <v>1784</v>
      </c>
      <c r="B312" t="s">
        <v>174</v>
      </c>
      <c r="C312" t="s">
        <v>123</v>
      </c>
      <c r="D312" t="s">
        <v>174</v>
      </c>
      <c r="E312" t="s">
        <v>1835</v>
      </c>
      <c r="F312" t="s">
        <v>407</v>
      </c>
      <c r="G312">
        <v>27</v>
      </c>
      <c r="H312">
        <v>2</v>
      </c>
      <c r="I312">
        <v>34712.559999999998</v>
      </c>
      <c r="J312">
        <v>29260.45</v>
      </c>
      <c r="K312">
        <v>32360.21</v>
      </c>
      <c r="L312">
        <v>26619.07</v>
      </c>
      <c r="M312">
        <v>8.3699999999999992</v>
      </c>
      <c r="N312">
        <v>7.49</v>
      </c>
      <c r="O312">
        <v>25</v>
      </c>
      <c r="P312">
        <v>26286.47</v>
      </c>
      <c r="Q312">
        <v>15512.86</v>
      </c>
      <c r="R312">
        <v>6.92</v>
      </c>
      <c r="S312">
        <v>5.14</v>
      </c>
      <c r="T312">
        <v>5.47</v>
      </c>
      <c r="U312">
        <v>1</v>
      </c>
      <c r="V312">
        <v>1.0992999999999999</v>
      </c>
      <c r="W312">
        <v>1.08</v>
      </c>
      <c r="X312">
        <v>1.0992999999999999</v>
      </c>
      <c r="Y312">
        <v>1.08</v>
      </c>
      <c r="Z312" t="s">
        <v>122</v>
      </c>
      <c r="AA312" t="s">
        <v>407</v>
      </c>
      <c r="AB312">
        <v>1.7195</v>
      </c>
      <c r="AC312" t="s">
        <v>2270</v>
      </c>
      <c r="AD312">
        <v>1.7201880000000001</v>
      </c>
      <c r="AE312">
        <v>1.1128</v>
      </c>
      <c r="AF312">
        <v>1.08</v>
      </c>
      <c r="AG312">
        <v>1.1128</v>
      </c>
      <c r="AH312" t="s">
        <v>407</v>
      </c>
      <c r="AI312" t="s">
        <v>407</v>
      </c>
      <c r="AJ312">
        <v>1.7436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2</v>
      </c>
      <c r="AQ312">
        <v>0</v>
      </c>
      <c r="AR312" t="b">
        <v>0</v>
      </c>
      <c r="AS312" s="190" t="s">
        <v>1784</v>
      </c>
    </row>
    <row r="313" spans="1:45" x14ac:dyDescent="0.2">
      <c r="A313" t="s">
        <v>1784</v>
      </c>
      <c r="B313" t="s">
        <v>176</v>
      </c>
      <c r="C313" t="s">
        <v>125</v>
      </c>
      <c r="D313" t="s">
        <v>176</v>
      </c>
      <c r="E313" t="s">
        <v>1836</v>
      </c>
      <c r="F313" t="s">
        <v>407</v>
      </c>
      <c r="G313">
        <v>168</v>
      </c>
      <c r="H313">
        <v>5</v>
      </c>
      <c r="I313">
        <v>15339.83</v>
      </c>
      <c r="J313">
        <v>9704.56</v>
      </c>
      <c r="K313">
        <v>14607.35</v>
      </c>
      <c r="L313">
        <v>8895.2800000000007</v>
      </c>
      <c r="M313">
        <v>4.25</v>
      </c>
      <c r="N313">
        <v>2.75</v>
      </c>
      <c r="O313">
        <v>164</v>
      </c>
      <c r="P313">
        <v>13667.66</v>
      </c>
      <c r="Q313">
        <v>6572.41</v>
      </c>
      <c r="R313">
        <v>4.05</v>
      </c>
      <c r="S313">
        <v>2.4500000000000002</v>
      </c>
      <c r="T313">
        <v>3.36</v>
      </c>
      <c r="U313">
        <v>1</v>
      </c>
      <c r="V313">
        <v>0.5716</v>
      </c>
      <c r="W313">
        <v>0.56159999999999999</v>
      </c>
      <c r="X313">
        <v>0.5716</v>
      </c>
      <c r="Y313">
        <v>0.56159999999999999</v>
      </c>
      <c r="Z313" t="s">
        <v>124</v>
      </c>
      <c r="AA313" t="s">
        <v>407</v>
      </c>
      <c r="AB313">
        <v>0.99960000000000004</v>
      </c>
      <c r="AC313" t="s">
        <v>2271</v>
      </c>
      <c r="AD313">
        <v>1.3546549999999999</v>
      </c>
      <c r="AE313">
        <v>0.57869999999999999</v>
      </c>
      <c r="AF313">
        <v>0.56159999999999999</v>
      </c>
      <c r="AG313">
        <v>0.57869999999999999</v>
      </c>
      <c r="AH313" t="s">
        <v>407</v>
      </c>
      <c r="AI313" t="s">
        <v>407</v>
      </c>
      <c r="AJ313">
        <v>0.90680000000000005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4</v>
      </c>
      <c r="AQ313">
        <v>0</v>
      </c>
      <c r="AR313" t="b">
        <v>0</v>
      </c>
      <c r="AS313" s="190" t="s">
        <v>1784</v>
      </c>
    </row>
    <row r="314" spans="1:45" x14ac:dyDescent="0.2">
      <c r="A314" t="s">
        <v>1784</v>
      </c>
      <c r="B314" t="s">
        <v>178</v>
      </c>
      <c r="C314" t="s">
        <v>127</v>
      </c>
      <c r="D314" t="s">
        <v>178</v>
      </c>
      <c r="E314" t="s">
        <v>1837</v>
      </c>
      <c r="F314" t="s">
        <v>407</v>
      </c>
      <c r="G314">
        <v>95</v>
      </c>
      <c r="H314">
        <v>2</v>
      </c>
      <c r="I314">
        <v>11954.38</v>
      </c>
      <c r="J314">
        <v>8117.84</v>
      </c>
      <c r="K314">
        <v>11353.19</v>
      </c>
      <c r="L314">
        <v>6949.26</v>
      </c>
      <c r="M314">
        <v>3.48</v>
      </c>
      <c r="N314">
        <v>2.2400000000000002</v>
      </c>
      <c r="O314">
        <v>94</v>
      </c>
      <c r="P314">
        <v>10935.17</v>
      </c>
      <c r="Q314">
        <v>5674.96</v>
      </c>
      <c r="R314">
        <v>3.37</v>
      </c>
      <c r="S314">
        <v>1.97</v>
      </c>
      <c r="T314">
        <v>2.86</v>
      </c>
      <c r="U314">
        <v>1</v>
      </c>
      <c r="V314">
        <v>0.45729999999999998</v>
      </c>
      <c r="W314">
        <v>0.44929999999999998</v>
      </c>
      <c r="X314">
        <v>0.45729999999999998</v>
      </c>
      <c r="Y314">
        <v>0.44929999999999998</v>
      </c>
      <c r="Z314" t="s">
        <v>126</v>
      </c>
      <c r="AA314" t="s">
        <v>407</v>
      </c>
      <c r="AB314">
        <v>0.7379</v>
      </c>
      <c r="AC314" t="s">
        <v>2272</v>
      </c>
      <c r="AD314">
        <v>1</v>
      </c>
      <c r="AE314">
        <v>0.46300000000000002</v>
      </c>
      <c r="AF314">
        <v>0.44929999999999998</v>
      </c>
      <c r="AG314">
        <v>0.46300000000000002</v>
      </c>
      <c r="AH314" t="s">
        <v>407</v>
      </c>
      <c r="AI314" t="s">
        <v>407</v>
      </c>
      <c r="AJ314">
        <v>0.72550000000000003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1</v>
      </c>
      <c r="AQ314">
        <v>0</v>
      </c>
      <c r="AR314" t="b">
        <v>0</v>
      </c>
      <c r="AS314" s="190" t="s">
        <v>1784</v>
      </c>
    </row>
    <row r="315" spans="1:45" x14ac:dyDescent="0.2">
      <c r="A315" t="s">
        <v>1784</v>
      </c>
      <c r="B315" t="s">
        <v>180</v>
      </c>
      <c r="C315" t="s">
        <v>123</v>
      </c>
      <c r="D315" t="s">
        <v>180</v>
      </c>
      <c r="E315" t="s">
        <v>1838</v>
      </c>
      <c r="F315" t="s">
        <v>407</v>
      </c>
      <c r="G315">
        <v>49</v>
      </c>
      <c r="H315">
        <v>6</v>
      </c>
      <c r="I315">
        <v>30083.49</v>
      </c>
      <c r="J315">
        <v>24912.05</v>
      </c>
      <c r="K315">
        <v>28472.53</v>
      </c>
      <c r="L315">
        <v>22529.5</v>
      </c>
      <c r="M315">
        <v>7.16</v>
      </c>
      <c r="N315">
        <v>5.75</v>
      </c>
      <c r="O315">
        <v>46</v>
      </c>
      <c r="P315">
        <v>24733.46</v>
      </c>
      <c r="Q315">
        <v>17587.75</v>
      </c>
      <c r="R315">
        <v>6.61</v>
      </c>
      <c r="S315">
        <v>5.37</v>
      </c>
      <c r="T315">
        <v>4.83</v>
      </c>
      <c r="U315">
        <v>1</v>
      </c>
      <c r="V315">
        <v>1.0344</v>
      </c>
      <c r="W315">
        <v>1.0163</v>
      </c>
      <c r="X315">
        <v>1.0344</v>
      </c>
      <c r="Y315">
        <v>1.0163</v>
      </c>
      <c r="Z315" t="s">
        <v>122</v>
      </c>
      <c r="AA315" t="s">
        <v>407</v>
      </c>
      <c r="AB315">
        <v>1.5812999999999999</v>
      </c>
      <c r="AC315" t="s">
        <v>2270</v>
      </c>
      <c r="AD315">
        <v>1.816125</v>
      </c>
      <c r="AE315">
        <v>1.0471999999999999</v>
      </c>
      <c r="AF315">
        <v>1.0163</v>
      </c>
      <c r="AG315">
        <v>1.0471999999999999</v>
      </c>
      <c r="AH315" t="s">
        <v>407</v>
      </c>
      <c r="AI315" t="s">
        <v>407</v>
      </c>
      <c r="AJ315">
        <v>1.6409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3</v>
      </c>
      <c r="AQ315">
        <v>0</v>
      </c>
      <c r="AR315" t="b">
        <v>0</v>
      </c>
      <c r="AS315" s="190" t="s">
        <v>1784</v>
      </c>
    </row>
    <row r="316" spans="1:45" x14ac:dyDescent="0.2">
      <c r="A316" t="s">
        <v>1784</v>
      </c>
      <c r="B316" t="s">
        <v>182</v>
      </c>
      <c r="C316" t="s">
        <v>125</v>
      </c>
      <c r="D316" t="s">
        <v>182</v>
      </c>
      <c r="E316" t="s">
        <v>1839</v>
      </c>
      <c r="F316" t="s">
        <v>407</v>
      </c>
      <c r="G316">
        <v>240</v>
      </c>
      <c r="H316">
        <v>9</v>
      </c>
      <c r="I316">
        <v>15491.29</v>
      </c>
      <c r="J316">
        <v>14866.96</v>
      </c>
      <c r="K316">
        <v>14566.6</v>
      </c>
      <c r="L316">
        <v>13432.46</v>
      </c>
      <c r="M316">
        <v>4.18</v>
      </c>
      <c r="N316">
        <v>3.45</v>
      </c>
      <c r="O316">
        <v>235</v>
      </c>
      <c r="P316">
        <v>13062.63</v>
      </c>
      <c r="Q316">
        <v>7243.5</v>
      </c>
      <c r="R316">
        <v>3.8</v>
      </c>
      <c r="S316">
        <v>2.31</v>
      </c>
      <c r="T316">
        <v>3.17</v>
      </c>
      <c r="U316">
        <v>1</v>
      </c>
      <c r="V316">
        <v>0.54630000000000001</v>
      </c>
      <c r="W316">
        <v>0.53669999999999995</v>
      </c>
      <c r="X316">
        <v>0.54630000000000001</v>
      </c>
      <c r="Y316">
        <v>0.53669999999999995</v>
      </c>
      <c r="Z316" t="s">
        <v>124</v>
      </c>
      <c r="AA316" t="s">
        <v>407</v>
      </c>
      <c r="AB316">
        <v>0.87070000000000003</v>
      </c>
      <c r="AC316" t="s">
        <v>2271</v>
      </c>
      <c r="AD316">
        <v>1.435141</v>
      </c>
      <c r="AE316">
        <v>0.55300000000000005</v>
      </c>
      <c r="AF316">
        <v>0.53669999999999995</v>
      </c>
      <c r="AG316">
        <v>0.55300000000000005</v>
      </c>
      <c r="AH316" t="s">
        <v>407</v>
      </c>
      <c r="AI316" t="s">
        <v>407</v>
      </c>
      <c r="AJ316">
        <v>0.86650000000000005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5</v>
      </c>
      <c r="AQ316">
        <v>0</v>
      </c>
      <c r="AR316" t="b">
        <v>0</v>
      </c>
      <c r="AS316" s="190" t="s">
        <v>1784</v>
      </c>
    </row>
    <row r="317" spans="1:45" x14ac:dyDescent="0.2">
      <c r="A317" t="s">
        <v>1784</v>
      </c>
      <c r="B317" t="s">
        <v>184</v>
      </c>
      <c r="C317" t="s">
        <v>127</v>
      </c>
      <c r="D317" t="s">
        <v>184</v>
      </c>
      <c r="E317" t="s">
        <v>1840</v>
      </c>
      <c r="F317" t="s">
        <v>407</v>
      </c>
      <c r="G317">
        <v>182</v>
      </c>
      <c r="H317">
        <v>5</v>
      </c>
      <c r="I317">
        <v>11027.09</v>
      </c>
      <c r="J317">
        <v>10533.86</v>
      </c>
      <c r="K317">
        <v>10481.56</v>
      </c>
      <c r="L317">
        <v>9287.49</v>
      </c>
      <c r="M317">
        <v>3.27</v>
      </c>
      <c r="N317">
        <v>2.42</v>
      </c>
      <c r="O317">
        <v>180</v>
      </c>
      <c r="P317">
        <v>9714.35</v>
      </c>
      <c r="Q317">
        <v>4611.28</v>
      </c>
      <c r="R317">
        <v>3.13</v>
      </c>
      <c r="S317">
        <v>1.84</v>
      </c>
      <c r="T317">
        <v>2.68</v>
      </c>
      <c r="U317">
        <v>1</v>
      </c>
      <c r="V317">
        <v>0.40629999999999999</v>
      </c>
      <c r="W317">
        <v>0.3992</v>
      </c>
      <c r="X317">
        <v>0.40629999999999999</v>
      </c>
      <c r="Y317">
        <v>0.3992</v>
      </c>
      <c r="Z317" t="s">
        <v>126</v>
      </c>
      <c r="AA317" t="s">
        <v>407</v>
      </c>
      <c r="AB317">
        <v>0.60670000000000002</v>
      </c>
      <c r="AC317" t="s">
        <v>2272</v>
      </c>
      <c r="AD317">
        <v>1</v>
      </c>
      <c r="AE317">
        <v>0.4113</v>
      </c>
      <c r="AF317">
        <v>0.3992</v>
      </c>
      <c r="AG317">
        <v>0.4113</v>
      </c>
      <c r="AH317" t="s">
        <v>407</v>
      </c>
      <c r="AI317" t="s">
        <v>407</v>
      </c>
      <c r="AJ317">
        <v>0.64449999999999996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2</v>
      </c>
      <c r="AQ317">
        <v>0</v>
      </c>
      <c r="AR317" t="b">
        <v>0</v>
      </c>
      <c r="AS317" s="190" t="s">
        <v>1784</v>
      </c>
    </row>
    <row r="318" spans="1:45" x14ac:dyDescent="0.2">
      <c r="A318" t="s">
        <v>1784</v>
      </c>
      <c r="B318" t="s">
        <v>186</v>
      </c>
      <c r="C318" t="s">
        <v>118</v>
      </c>
      <c r="D318" t="s">
        <v>186</v>
      </c>
      <c r="E318" t="s">
        <v>1841</v>
      </c>
      <c r="F318" t="s">
        <v>407</v>
      </c>
      <c r="G318">
        <v>196</v>
      </c>
      <c r="H318">
        <v>5</v>
      </c>
      <c r="I318">
        <v>24298.99</v>
      </c>
      <c r="J318">
        <v>21536.59</v>
      </c>
      <c r="K318">
        <v>22285.58</v>
      </c>
      <c r="L318">
        <v>18646.009999999998</v>
      </c>
      <c r="M318">
        <v>5.47</v>
      </c>
      <c r="N318">
        <v>4.95</v>
      </c>
      <c r="O318">
        <v>192</v>
      </c>
      <c r="P318">
        <v>20464.400000000001</v>
      </c>
      <c r="Q318">
        <v>13811.72</v>
      </c>
      <c r="R318">
        <v>5.08</v>
      </c>
      <c r="S318">
        <v>4.07</v>
      </c>
      <c r="T318">
        <v>3.92</v>
      </c>
      <c r="U318">
        <v>1</v>
      </c>
      <c r="V318">
        <v>0.85580000000000001</v>
      </c>
      <c r="W318">
        <v>0.84079999999999999</v>
      </c>
      <c r="X318">
        <v>0.85580000000000001</v>
      </c>
      <c r="Y318">
        <v>0.84079999999999999</v>
      </c>
      <c r="Z318" t="s">
        <v>117</v>
      </c>
      <c r="AA318" t="s">
        <v>407</v>
      </c>
      <c r="AB318">
        <v>1.1924999999999999</v>
      </c>
      <c r="AC318" t="s">
        <v>2268</v>
      </c>
      <c r="AD318">
        <v>1.611486</v>
      </c>
      <c r="AE318">
        <v>0.86639999999999995</v>
      </c>
      <c r="AF318">
        <v>0.84079999999999999</v>
      </c>
      <c r="AG318">
        <v>0.86639999999999995</v>
      </c>
      <c r="AH318" t="s">
        <v>407</v>
      </c>
      <c r="AI318" t="s">
        <v>407</v>
      </c>
      <c r="AJ318">
        <v>1.3575999999999999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4</v>
      </c>
      <c r="AQ318">
        <v>0</v>
      </c>
      <c r="AR318" t="b">
        <v>0</v>
      </c>
      <c r="AS318" s="190" t="s">
        <v>1784</v>
      </c>
    </row>
    <row r="319" spans="1:45" x14ac:dyDescent="0.2">
      <c r="A319" t="s">
        <v>1784</v>
      </c>
      <c r="B319" t="s">
        <v>188</v>
      </c>
      <c r="C319" t="s">
        <v>120</v>
      </c>
      <c r="D319" t="s">
        <v>188</v>
      </c>
      <c r="E319" t="s">
        <v>1842</v>
      </c>
      <c r="F319" t="s">
        <v>407</v>
      </c>
      <c r="G319">
        <v>1485</v>
      </c>
      <c r="H319">
        <v>17</v>
      </c>
      <c r="I319">
        <v>12531.75</v>
      </c>
      <c r="J319">
        <v>7381.86</v>
      </c>
      <c r="K319">
        <v>11948.61</v>
      </c>
      <c r="L319">
        <v>6844.43</v>
      </c>
      <c r="M319">
        <v>3.06</v>
      </c>
      <c r="N319">
        <v>2.1800000000000002</v>
      </c>
      <c r="O319">
        <v>1452</v>
      </c>
      <c r="P319">
        <v>11371.44</v>
      </c>
      <c r="Q319">
        <v>5698.84</v>
      </c>
      <c r="R319">
        <v>2.91</v>
      </c>
      <c r="S319">
        <v>1.84</v>
      </c>
      <c r="T319">
        <v>2.44</v>
      </c>
      <c r="U319">
        <v>1</v>
      </c>
      <c r="V319">
        <v>0.47560000000000002</v>
      </c>
      <c r="W319">
        <v>0.46729999999999999</v>
      </c>
      <c r="X319">
        <v>0.47560000000000002</v>
      </c>
      <c r="Y319">
        <v>0.46729999999999999</v>
      </c>
      <c r="Z319" t="s">
        <v>119</v>
      </c>
      <c r="AA319" t="s">
        <v>407</v>
      </c>
      <c r="AB319">
        <v>0.74</v>
      </c>
      <c r="AC319" t="s">
        <v>2269</v>
      </c>
      <c r="AD319">
        <v>1</v>
      </c>
      <c r="AE319">
        <v>0.48149999999999998</v>
      </c>
      <c r="AF319">
        <v>0.46729999999999999</v>
      </c>
      <c r="AG319">
        <v>0.48149999999999998</v>
      </c>
      <c r="AH319" t="s">
        <v>407</v>
      </c>
      <c r="AI319" t="s">
        <v>407</v>
      </c>
      <c r="AJ319">
        <v>0.75449999999999995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33</v>
      </c>
      <c r="AQ319">
        <v>0</v>
      </c>
      <c r="AR319" t="b">
        <v>0</v>
      </c>
      <c r="AS319" s="190" t="s">
        <v>1784</v>
      </c>
    </row>
    <row r="320" spans="1:45" x14ac:dyDescent="0.2">
      <c r="A320" t="s">
        <v>1784</v>
      </c>
      <c r="B320" t="s">
        <v>190</v>
      </c>
      <c r="C320" t="s">
        <v>123</v>
      </c>
      <c r="D320" t="s">
        <v>190</v>
      </c>
      <c r="E320" t="s">
        <v>1843</v>
      </c>
      <c r="F320" t="s">
        <v>407</v>
      </c>
      <c r="G320">
        <v>62</v>
      </c>
      <c r="H320">
        <v>7</v>
      </c>
      <c r="I320">
        <v>38209.440000000002</v>
      </c>
      <c r="J320">
        <v>48764.31</v>
      </c>
      <c r="K320">
        <v>34786.559999999998</v>
      </c>
      <c r="L320">
        <v>42978.77</v>
      </c>
      <c r="M320">
        <v>7.39</v>
      </c>
      <c r="N320">
        <v>8.09</v>
      </c>
      <c r="O320">
        <v>60</v>
      </c>
      <c r="P320">
        <v>28726.42</v>
      </c>
      <c r="Q320">
        <v>27734.58</v>
      </c>
      <c r="R320">
        <v>6.65</v>
      </c>
      <c r="S320">
        <v>7.12</v>
      </c>
      <c r="T320">
        <v>4.3600000000000003</v>
      </c>
      <c r="U320">
        <v>1</v>
      </c>
      <c r="V320">
        <v>1.2013</v>
      </c>
      <c r="W320">
        <v>1.1801999999999999</v>
      </c>
      <c r="X320">
        <v>1.2013</v>
      </c>
      <c r="Y320">
        <v>1.1801999999999999</v>
      </c>
      <c r="Z320" t="s">
        <v>122</v>
      </c>
      <c r="AA320" t="s">
        <v>407</v>
      </c>
      <c r="AB320">
        <v>1.6335</v>
      </c>
      <c r="AC320" t="s">
        <v>2270</v>
      </c>
      <c r="AD320">
        <v>1.719112</v>
      </c>
      <c r="AE320">
        <v>1.1646000000000001</v>
      </c>
      <c r="AF320">
        <v>1.1801999999999999</v>
      </c>
      <c r="AG320">
        <v>1.1646000000000001</v>
      </c>
      <c r="AH320" t="s">
        <v>407</v>
      </c>
      <c r="AI320" t="s">
        <v>407</v>
      </c>
      <c r="AJ320">
        <v>1.8248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2</v>
      </c>
      <c r="AQ320">
        <v>0</v>
      </c>
      <c r="AR320" t="b">
        <v>0</v>
      </c>
      <c r="AS320" s="190" t="s">
        <v>1784</v>
      </c>
    </row>
    <row r="321" spans="1:45" x14ac:dyDescent="0.2">
      <c r="A321" t="s">
        <v>1784</v>
      </c>
      <c r="B321" t="s">
        <v>192</v>
      </c>
      <c r="C321" t="s">
        <v>125</v>
      </c>
      <c r="D321" t="s">
        <v>192</v>
      </c>
      <c r="E321" t="s">
        <v>1844</v>
      </c>
      <c r="F321" t="s">
        <v>407</v>
      </c>
      <c r="G321">
        <v>203</v>
      </c>
      <c r="H321">
        <v>13</v>
      </c>
      <c r="I321">
        <v>19648.2</v>
      </c>
      <c r="J321">
        <v>13955.64</v>
      </c>
      <c r="K321">
        <v>18245.47</v>
      </c>
      <c r="L321">
        <v>12613.67</v>
      </c>
      <c r="M321">
        <v>4.76</v>
      </c>
      <c r="N321">
        <v>3.72</v>
      </c>
      <c r="O321">
        <v>199</v>
      </c>
      <c r="P321">
        <v>17179.62</v>
      </c>
      <c r="Q321">
        <v>10057.11</v>
      </c>
      <c r="R321">
        <v>4.54</v>
      </c>
      <c r="S321">
        <v>2.93</v>
      </c>
      <c r="T321">
        <v>3.71</v>
      </c>
      <c r="U321">
        <v>1</v>
      </c>
      <c r="V321">
        <v>0.71850000000000003</v>
      </c>
      <c r="W321">
        <v>0.70589999999999997</v>
      </c>
      <c r="X321">
        <v>0.71850000000000003</v>
      </c>
      <c r="Y321">
        <v>0.70589999999999997</v>
      </c>
      <c r="Z321" t="s">
        <v>124</v>
      </c>
      <c r="AA321" t="s">
        <v>407</v>
      </c>
      <c r="AB321">
        <v>0.95020000000000004</v>
      </c>
      <c r="AC321" t="s">
        <v>2271</v>
      </c>
      <c r="AD321">
        <v>1.4064540000000001</v>
      </c>
      <c r="AE321">
        <v>0.72740000000000005</v>
      </c>
      <c r="AF321">
        <v>0.70589999999999997</v>
      </c>
      <c r="AG321">
        <v>0.72740000000000005</v>
      </c>
      <c r="AH321" t="s">
        <v>407</v>
      </c>
      <c r="AI321" t="s">
        <v>407</v>
      </c>
      <c r="AJ321">
        <v>1.1397999999999999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4</v>
      </c>
      <c r="AQ321">
        <v>0</v>
      </c>
      <c r="AR321" t="b">
        <v>0</v>
      </c>
      <c r="AS321" s="190" t="s">
        <v>1784</v>
      </c>
    </row>
    <row r="322" spans="1:45" x14ac:dyDescent="0.2">
      <c r="A322" t="s">
        <v>1784</v>
      </c>
      <c r="B322" t="s">
        <v>194</v>
      </c>
      <c r="C322" t="s">
        <v>127</v>
      </c>
      <c r="D322" t="s">
        <v>194</v>
      </c>
      <c r="E322" t="s">
        <v>1845</v>
      </c>
      <c r="F322" t="s">
        <v>407</v>
      </c>
      <c r="G322">
        <v>95</v>
      </c>
      <c r="H322">
        <v>3</v>
      </c>
      <c r="I322">
        <v>12857.85</v>
      </c>
      <c r="J322">
        <v>8275.81</v>
      </c>
      <c r="K322">
        <v>11936.08</v>
      </c>
      <c r="L322">
        <v>7397.97</v>
      </c>
      <c r="M322">
        <v>2.96</v>
      </c>
      <c r="N322">
        <v>2.29</v>
      </c>
      <c r="O322">
        <v>94</v>
      </c>
      <c r="P322">
        <v>11667.36</v>
      </c>
      <c r="Q322">
        <v>6960.77</v>
      </c>
      <c r="R322">
        <v>2.93</v>
      </c>
      <c r="S322">
        <v>2.2799999999999998</v>
      </c>
      <c r="T322">
        <v>2.2400000000000002</v>
      </c>
      <c r="U322">
        <v>1</v>
      </c>
      <c r="V322">
        <v>0.4879</v>
      </c>
      <c r="W322">
        <v>0.4793</v>
      </c>
      <c r="X322">
        <v>0.4879</v>
      </c>
      <c r="Y322">
        <v>0.4793</v>
      </c>
      <c r="Z322" t="s">
        <v>126</v>
      </c>
      <c r="AA322" t="s">
        <v>407</v>
      </c>
      <c r="AB322">
        <v>0.67559999999999998</v>
      </c>
      <c r="AC322" t="s">
        <v>2272</v>
      </c>
      <c r="AD322">
        <v>1</v>
      </c>
      <c r="AE322">
        <v>0.49390000000000001</v>
      </c>
      <c r="AF322">
        <v>0.4793</v>
      </c>
      <c r="AG322">
        <v>0.49390000000000001</v>
      </c>
      <c r="AH322" t="s">
        <v>407</v>
      </c>
      <c r="AI322" t="s">
        <v>407</v>
      </c>
      <c r="AJ322">
        <v>0.77390000000000003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1</v>
      </c>
      <c r="AQ322">
        <v>0</v>
      </c>
      <c r="AR322" t="b">
        <v>0</v>
      </c>
      <c r="AS322" s="190" t="s">
        <v>1784</v>
      </c>
    </row>
    <row r="323" spans="1:45" x14ac:dyDescent="0.2">
      <c r="A323" t="s">
        <v>1846</v>
      </c>
      <c r="B323" t="s">
        <v>214</v>
      </c>
      <c r="C323" t="s">
        <v>123</v>
      </c>
      <c r="D323" t="s">
        <v>214</v>
      </c>
      <c r="E323" t="s">
        <v>1847</v>
      </c>
      <c r="F323" t="s">
        <v>407</v>
      </c>
      <c r="G323">
        <v>19</v>
      </c>
      <c r="H323">
        <v>0</v>
      </c>
      <c r="I323">
        <v>135546.22</v>
      </c>
      <c r="J323">
        <v>117329.42</v>
      </c>
      <c r="K323">
        <v>118015.83</v>
      </c>
      <c r="L323">
        <v>98267.23</v>
      </c>
      <c r="M323">
        <v>16.16</v>
      </c>
      <c r="N323">
        <v>16.670000000000002</v>
      </c>
      <c r="O323">
        <v>18</v>
      </c>
      <c r="P323">
        <v>98068.89</v>
      </c>
      <c r="Q323">
        <v>51314.61</v>
      </c>
      <c r="R323">
        <v>13.28</v>
      </c>
      <c r="S323">
        <v>11.65</v>
      </c>
      <c r="T323">
        <v>9.01</v>
      </c>
      <c r="U323">
        <v>1</v>
      </c>
      <c r="V323">
        <v>4.1013000000000002</v>
      </c>
      <c r="W323">
        <v>4.0293999999999999</v>
      </c>
      <c r="X323">
        <v>4.1013000000000002</v>
      </c>
      <c r="Y323">
        <v>4.0293999999999999</v>
      </c>
      <c r="Z323" t="s">
        <v>122</v>
      </c>
      <c r="AA323" t="s">
        <v>407</v>
      </c>
      <c r="AB323">
        <v>5.5888</v>
      </c>
      <c r="AC323" t="s">
        <v>2270</v>
      </c>
      <c r="AD323">
        <v>1.9906680000000001</v>
      </c>
      <c r="AE323">
        <v>3.5613999999999999</v>
      </c>
      <c r="AF323">
        <v>4.0293999999999999</v>
      </c>
      <c r="AG323">
        <v>3.5613999999999999</v>
      </c>
      <c r="AH323" t="s">
        <v>407</v>
      </c>
      <c r="AI323" t="s">
        <v>407</v>
      </c>
      <c r="AJ323">
        <v>5.5804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1</v>
      </c>
      <c r="AQ323">
        <v>0</v>
      </c>
      <c r="AR323" t="b">
        <v>0</v>
      </c>
      <c r="AS323" s="190" t="s">
        <v>1846</v>
      </c>
    </row>
    <row r="324" spans="1:45" x14ac:dyDescent="0.2">
      <c r="A324" t="s">
        <v>1846</v>
      </c>
      <c r="B324" t="s">
        <v>216</v>
      </c>
      <c r="C324" t="s">
        <v>125</v>
      </c>
      <c r="D324" t="s">
        <v>216</v>
      </c>
      <c r="E324" t="s">
        <v>1848</v>
      </c>
      <c r="F324" t="s">
        <v>407</v>
      </c>
      <c r="G324">
        <v>35</v>
      </c>
      <c r="H324">
        <v>1</v>
      </c>
      <c r="I324">
        <v>73850.679999999993</v>
      </c>
      <c r="J324">
        <v>36584.980000000003</v>
      </c>
      <c r="K324">
        <v>64299.06</v>
      </c>
      <c r="L324">
        <v>32885.78</v>
      </c>
      <c r="M324">
        <v>9.17</v>
      </c>
      <c r="N324">
        <v>7.68</v>
      </c>
      <c r="O324">
        <v>34</v>
      </c>
      <c r="P324">
        <v>60227.45</v>
      </c>
      <c r="Q324">
        <v>23087.97</v>
      </c>
      <c r="R324">
        <v>8.24</v>
      </c>
      <c r="S324">
        <v>5.49</v>
      </c>
      <c r="T324">
        <v>6.49</v>
      </c>
      <c r="U324">
        <v>1</v>
      </c>
      <c r="V324">
        <v>2.5186999999999999</v>
      </c>
      <c r="W324">
        <v>2.4744999999999999</v>
      </c>
      <c r="X324">
        <v>2.5186999999999999</v>
      </c>
      <c r="Y324">
        <v>2.4744999999999999</v>
      </c>
      <c r="Z324" t="s">
        <v>124</v>
      </c>
      <c r="AA324" t="s">
        <v>407</v>
      </c>
      <c r="AB324">
        <v>2.8075000000000001</v>
      </c>
      <c r="AC324" t="s">
        <v>2271</v>
      </c>
      <c r="AD324">
        <v>1.4019269999999999</v>
      </c>
      <c r="AE324">
        <v>2.5196999999999998</v>
      </c>
      <c r="AF324">
        <v>2.4744999999999999</v>
      </c>
      <c r="AG324">
        <v>2.5196999999999998</v>
      </c>
      <c r="AH324" t="s">
        <v>407</v>
      </c>
      <c r="AI324" t="s">
        <v>407</v>
      </c>
      <c r="AJ324">
        <v>3.9481000000000002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1</v>
      </c>
      <c r="AQ324">
        <v>0</v>
      </c>
      <c r="AR324" t="b">
        <v>0</v>
      </c>
      <c r="AS324" s="190" t="s">
        <v>1846</v>
      </c>
    </row>
    <row r="325" spans="1:45" x14ac:dyDescent="0.2">
      <c r="A325" t="s">
        <v>1846</v>
      </c>
      <c r="B325" t="s">
        <v>218</v>
      </c>
      <c r="C325" t="s">
        <v>127</v>
      </c>
      <c r="D325" t="s">
        <v>218</v>
      </c>
      <c r="E325" t="s">
        <v>1849</v>
      </c>
      <c r="F325" t="s">
        <v>407</v>
      </c>
      <c r="G325">
        <v>15</v>
      </c>
      <c r="H325">
        <v>0</v>
      </c>
      <c r="I325">
        <v>37133.279999999999</v>
      </c>
      <c r="J325">
        <v>13528.4</v>
      </c>
      <c r="K325">
        <v>32892.25</v>
      </c>
      <c r="L325">
        <v>11450.69</v>
      </c>
      <c r="M325">
        <v>4.5999999999999996</v>
      </c>
      <c r="N325">
        <v>1.96</v>
      </c>
      <c r="O325">
        <v>15</v>
      </c>
      <c r="P325">
        <v>32892.25</v>
      </c>
      <c r="Q325">
        <v>11450.69</v>
      </c>
      <c r="R325">
        <v>4.5999999999999996</v>
      </c>
      <c r="S325">
        <v>1.96</v>
      </c>
      <c r="T325">
        <v>4.08</v>
      </c>
      <c r="U325">
        <v>1</v>
      </c>
      <c r="V325">
        <v>1.3755999999999999</v>
      </c>
      <c r="W325">
        <v>1.3514999999999999</v>
      </c>
      <c r="X325">
        <v>1.3755999999999999</v>
      </c>
      <c r="Y325">
        <v>1.3514999999999999</v>
      </c>
      <c r="Z325" t="s">
        <v>126</v>
      </c>
      <c r="AA325" t="s">
        <v>407</v>
      </c>
      <c r="AB325">
        <v>2.0026000000000002</v>
      </c>
      <c r="AC325" t="s">
        <v>2272</v>
      </c>
      <c r="AD325">
        <v>1</v>
      </c>
      <c r="AE325">
        <v>1.3926000000000001</v>
      </c>
      <c r="AF325">
        <v>1.3514999999999999</v>
      </c>
      <c r="AG325">
        <v>1.3926000000000001</v>
      </c>
      <c r="AH325" t="s">
        <v>407</v>
      </c>
      <c r="AI325" t="s">
        <v>407</v>
      </c>
      <c r="AJ325">
        <v>2.1821000000000002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 t="b">
        <v>0</v>
      </c>
      <c r="AS325" s="190" t="s">
        <v>1846</v>
      </c>
    </row>
    <row r="326" spans="1:45" x14ac:dyDescent="0.2">
      <c r="A326" t="s">
        <v>1846</v>
      </c>
      <c r="B326" t="s">
        <v>220</v>
      </c>
      <c r="C326" t="s">
        <v>123</v>
      </c>
      <c r="D326" t="s">
        <v>220</v>
      </c>
      <c r="E326" t="s">
        <v>1850</v>
      </c>
      <c r="F326" t="s">
        <v>79</v>
      </c>
      <c r="G326">
        <v>5</v>
      </c>
      <c r="H326">
        <v>1</v>
      </c>
      <c r="I326">
        <v>99812.7</v>
      </c>
      <c r="J326">
        <v>93018.81</v>
      </c>
      <c r="K326">
        <v>85303.44</v>
      </c>
      <c r="L326">
        <v>77596.36</v>
      </c>
      <c r="M326">
        <v>11.6</v>
      </c>
      <c r="N326">
        <v>8.66</v>
      </c>
      <c r="O326">
        <v>5</v>
      </c>
      <c r="P326">
        <v>85303.44</v>
      </c>
      <c r="Q326">
        <v>77596.36</v>
      </c>
      <c r="R326">
        <v>11.6</v>
      </c>
      <c r="S326">
        <v>8.66</v>
      </c>
      <c r="T326">
        <v>9.6</v>
      </c>
      <c r="U326">
        <v>0</v>
      </c>
      <c r="V326">
        <v>3.5674000000000001</v>
      </c>
      <c r="W326">
        <v>3.5836000000000001</v>
      </c>
      <c r="X326">
        <v>3.6476000000000002</v>
      </c>
      <c r="Y326">
        <v>3.5836000000000001</v>
      </c>
      <c r="Z326" t="s">
        <v>122</v>
      </c>
      <c r="AA326" t="s">
        <v>79</v>
      </c>
      <c r="AB326">
        <v>3.6476000000000002</v>
      </c>
      <c r="AC326" t="s">
        <v>2270</v>
      </c>
      <c r="AD326">
        <v>1.4798770000000001</v>
      </c>
      <c r="AE326">
        <v>3.6924999999999999</v>
      </c>
      <c r="AF326">
        <v>3.5836000000000001</v>
      </c>
      <c r="AG326">
        <v>3.6924999999999999</v>
      </c>
      <c r="AH326" t="s">
        <v>79</v>
      </c>
      <c r="AI326" t="s">
        <v>79</v>
      </c>
      <c r="AJ326">
        <v>5.7858000000000001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 t="b">
        <v>0</v>
      </c>
      <c r="AS326" s="190" t="s">
        <v>1846</v>
      </c>
    </row>
    <row r="327" spans="1:45" x14ac:dyDescent="0.2">
      <c r="A327" t="s">
        <v>1846</v>
      </c>
      <c r="B327" t="s">
        <v>222</v>
      </c>
      <c r="C327" t="s">
        <v>125</v>
      </c>
      <c r="D327" t="s">
        <v>222</v>
      </c>
      <c r="E327" t="s">
        <v>1851</v>
      </c>
      <c r="F327" t="s">
        <v>79</v>
      </c>
      <c r="G327">
        <v>7</v>
      </c>
      <c r="H327">
        <v>0</v>
      </c>
      <c r="I327">
        <v>40483.21</v>
      </c>
      <c r="J327">
        <v>28490.41</v>
      </c>
      <c r="K327">
        <v>35471.4</v>
      </c>
      <c r="L327">
        <v>24224.03</v>
      </c>
      <c r="M327">
        <v>5.29</v>
      </c>
      <c r="N327">
        <v>2.91</v>
      </c>
      <c r="O327">
        <v>7</v>
      </c>
      <c r="P327">
        <v>35471.4</v>
      </c>
      <c r="Q327">
        <v>24224.03</v>
      </c>
      <c r="R327">
        <v>7.9</v>
      </c>
      <c r="S327">
        <v>2.91</v>
      </c>
      <c r="T327">
        <v>6.6</v>
      </c>
      <c r="U327">
        <v>0</v>
      </c>
      <c r="V327">
        <v>1.4834000000000001</v>
      </c>
      <c r="W327">
        <v>2.4216000000000002</v>
      </c>
      <c r="X327">
        <v>2.4647999999999999</v>
      </c>
      <c r="Y327">
        <v>2.4216000000000002</v>
      </c>
      <c r="Z327" t="s">
        <v>124</v>
      </c>
      <c r="AA327" t="s">
        <v>79</v>
      </c>
      <c r="AB327">
        <v>2.4647999999999999</v>
      </c>
      <c r="AC327" t="s">
        <v>2271</v>
      </c>
      <c r="AD327">
        <v>1.582435</v>
      </c>
      <c r="AE327">
        <v>2.4952000000000001</v>
      </c>
      <c r="AF327">
        <v>2.4216000000000002</v>
      </c>
      <c r="AG327">
        <v>2.4952000000000001</v>
      </c>
      <c r="AH327" t="s">
        <v>79</v>
      </c>
      <c r="AI327" t="s">
        <v>79</v>
      </c>
      <c r="AJ327">
        <v>3.9097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 t="b">
        <v>0</v>
      </c>
      <c r="AS327" s="190" t="s">
        <v>1846</v>
      </c>
    </row>
    <row r="328" spans="1:45" x14ac:dyDescent="0.2">
      <c r="A328" t="s">
        <v>1846</v>
      </c>
      <c r="B328" t="s">
        <v>224</v>
      </c>
      <c r="C328" t="s">
        <v>127</v>
      </c>
      <c r="D328" t="s">
        <v>224</v>
      </c>
      <c r="E328" t="s">
        <v>1852</v>
      </c>
      <c r="F328" t="s">
        <v>79</v>
      </c>
      <c r="G328">
        <v>2</v>
      </c>
      <c r="H328">
        <v>0</v>
      </c>
      <c r="I328">
        <v>33426.17</v>
      </c>
      <c r="J328">
        <v>8077.44</v>
      </c>
      <c r="K328">
        <v>32804.949999999997</v>
      </c>
      <c r="L328">
        <v>10568.04</v>
      </c>
      <c r="M328">
        <v>4</v>
      </c>
      <c r="N328">
        <v>2</v>
      </c>
      <c r="O328">
        <v>2</v>
      </c>
      <c r="P328">
        <v>32804.949999999997</v>
      </c>
      <c r="Q328">
        <v>10568.04</v>
      </c>
      <c r="R328">
        <v>5.2</v>
      </c>
      <c r="S328">
        <v>2</v>
      </c>
      <c r="T328">
        <v>4.5</v>
      </c>
      <c r="U328">
        <v>0</v>
      </c>
      <c r="V328">
        <v>0</v>
      </c>
      <c r="W328">
        <v>1.5303</v>
      </c>
      <c r="X328">
        <v>1.5576000000000001</v>
      </c>
      <c r="Y328">
        <v>1.5303</v>
      </c>
      <c r="Z328" t="s">
        <v>126</v>
      </c>
      <c r="AA328" t="s">
        <v>79</v>
      </c>
      <c r="AB328">
        <v>1.5576000000000001</v>
      </c>
      <c r="AC328" t="s">
        <v>2272</v>
      </c>
      <c r="AD328">
        <v>1</v>
      </c>
      <c r="AE328">
        <v>1.5768</v>
      </c>
      <c r="AF328">
        <v>1.5303</v>
      </c>
      <c r="AG328">
        <v>1.5768</v>
      </c>
      <c r="AH328" t="s">
        <v>79</v>
      </c>
      <c r="AI328" t="s">
        <v>79</v>
      </c>
      <c r="AJ328">
        <v>2.4706999999999999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 t="b">
        <v>0</v>
      </c>
      <c r="AS328" s="190" t="s">
        <v>1846</v>
      </c>
    </row>
    <row r="329" spans="1:45" x14ac:dyDescent="0.2">
      <c r="A329" t="s">
        <v>1846</v>
      </c>
      <c r="B329" t="s">
        <v>226</v>
      </c>
      <c r="C329" t="s">
        <v>123</v>
      </c>
      <c r="D329" t="s">
        <v>226</v>
      </c>
      <c r="E329" t="s">
        <v>1853</v>
      </c>
      <c r="F329" t="s">
        <v>79</v>
      </c>
      <c r="G329">
        <v>2</v>
      </c>
      <c r="H329">
        <v>0</v>
      </c>
      <c r="I329">
        <v>53476.49</v>
      </c>
      <c r="J329">
        <v>6990.34</v>
      </c>
      <c r="K329">
        <v>48987.93</v>
      </c>
      <c r="L329">
        <v>4055.98</v>
      </c>
      <c r="M329">
        <v>11.5</v>
      </c>
      <c r="N329">
        <v>0.5</v>
      </c>
      <c r="O329">
        <v>2</v>
      </c>
      <c r="P329">
        <v>48987.93</v>
      </c>
      <c r="Q329">
        <v>4055.98</v>
      </c>
      <c r="R329">
        <v>11</v>
      </c>
      <c r="S329">
        <v>0.5</v>
      </c>
      <c r="T329">
        <v>8.9</v>
      </c>
      <c r="U329">
        <v>0</v>
      </c>
      <c r="V329">
        <v>0</v>
      </c>
      <c r="W329">
        <v>3.5154999999999998</v>
      </c>
      <c r="X329">
        <v>3.5781999999999998</v>
      </c>
      <c r="Y329">
        <v>3.5154999999999998</v>
      </c>
      <c r="Z329" t="s">
        <v>122</v>
      </c>
      <c r="AA329" t="s">
        <v>79</v>
      </c>
      <c r="AB329">
        <v>3.5781999999999998</v>
      </c>
      <c r="AC329" t="s">
        <v>2270</v>
      </c>
      <c r="AD329">
        <v>1.432369</v>
      </c>
      <c r="AE329">
        <v>3.6223999999999998</v>
      </c>
      <c r="AF329">
        <v>3.5154999999999998</v>
      </c>
      <c r="AG329">
        <v>3.6223999999999998</v>
      </c>
      <c r="AH329" t="s">
        <v>79</v>
      </c>
      <c r="AI329" t="s">
        <v>79</v>
      </c>
      <c r="AJ329">
        <v>5.6759000000000004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 t="b">
        <v>0</v>
      </c>
      <c r="AS329" s="190" t="s">
        <v>1846</v>
      </c>
    </row>
    <row r="330" spans="1:45" x14ac:dyDescent="0.2">
      <c r="A330" t="s">
        <v>1846</v>
      </c>
      <c r="B330" t="s">
        <v>228</v>
      </c>
      <c r="C330" t="s">
        <v>125</v>
      </c>
      <c r="D330" t="s">
        <v>228</v>
      </c>
      <c r="E330" t="s">
        <v>1854</v>
      </c>
      <c r="F330" t="s">
        <v>79</v>
      </c>
      <c r="G330">
        <v>2</v>
      </c>
      <c r="H330">
        <v>0</v>
      </c>
      <c r="I330">
        <v>20153.759999999998</v>
      </c>
      <c r="J330">
        <v>146.22999999999999</v>
      </c>
      <c r="K330">
        <v>20324.04</v>
      </c>
      <c r="L330">
        <v>584.65</v>
      </c>
      <c r="M330">
        <v>2</v>
      </c>
      <c r="N330">
        <v>0</v>
      </c>
      <c r="O330">
        <v>2</v>
      </c>
      <c r="P330">
        <v>20324.04</v>
      </c>
      <c r="Q330">
        <v>584.65</v>
      </c>
      <c r="R330">
        <v>7.6</v>
      </c>
      <c r="S330">
        <v>0</v>
      </c>
      <c r="T330">
        <v>6.6</v>
      </c>
      <c r="U330">
        <v>0</v>
      </c>
      <c r="V330">
        <v>0</v>
      </c>
      <c r="W330">
        <v>2.4542999999999999</v>
      </c>
      <c r="X330">
        <v>2.4981</v>
      </c>
      <c r="Y330">
        <v>2.4542999999999999</v>
      </c>
      <c r="Z330" t="s">
        <v>124</v>
      </c>
      <c r="AA330" t="s">
        <v>79</v>
      </c>
      <c r="AB330">
        <v>2.4981</v>
      </c>
      <c r="AC330" t="s">
        <v>2271</v>
      </c>
      <c r="AD330">
        <v>1.388142</v>
      </c>
      <c r="AE330">
        <v>2.5289000000000001</v>
      </c>
      <c r="AF330">
        <v>2.4542999999999999</v>
      </c>
      <c r="AG330">
        <v>2.5289000000000001</v>
      </c>
      <c r="AH330" t="s">
        <v>79</v>
      </c>
      <c r="AI330" t="s">
        <v>79</v>
      </c>
      <c r="AJ330">
        <v>3.9624999999999999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 t="b">
        <v>0</v>
      </c>
      <c r="AS330" s="190" t="s">
        <v>1846</v>
      </c>
    </row>
    <row r="331" spans="1:45" x14ac:dyDescent="0.2">
      <c r="A331" t="s">
        <v>1846</v>
      </c>
      <c r="B331" t="s">
        <v>230</v>
      </c>
      <c r="C331" t="s">
        <v>127</v>
      </c>
      <c r="D331" t="s">
        <v>230</v>
      </c>
      <c r="E331" t="s">
        <v>1855</v>
      </c>
      <c r="F331" t="s">
        <v>79</v>
      </c>
      <c r="G331">
        <v>3</v>
      </c>
      <c r="H331">
        <v>0</v>
      </c>
      <c r="I331">
        <v>40153.33</v>
      </c>
      <c r="J331">
        <v>15354.06</v>
      </c>
      <c r="K331">
        <v>38049.839999999997</v>
      </c>
      <c r="L331">
        <v>17919.66</v>
      </c>
      <c r="M331">
        <v>5.33</v>
      </c>
      <c r="N331">
        <v>2.0499999999999998</v>
      </c>
      <c r="O331">
        <v>3</v>
      </c>
      <c r="P331">
        <v>38049.839999999997</v>
      </c>
      <c r="Q331">
        <v>17919.66</v>
      </c>
      <c r="R331">
        <v>5</v>
      </c>
      <c r="S331">
        <v>2.0499999999999998</v>
      </c>
      <c r="T331">
        <v>4.0999999999999996</v>
      </c>
      <c r="U331">
        <v>0</v>
      </c>
      <c r="V331">
        <v>1.5912999999999999</v>
      </c>
      <c r="W331">
        <v>1.768</v>
      </c>
      <c r="X331">
        <v>1.7996000000000001</v>
      </c>
      <c r="Y331">
        <v>1.768</v>
      </c>
      <c r="Z331" t="s">
        <v>126</v>
      </c>
      <c r="AA331" t="s">
        <v>79</v>
      </c>
      <c r="AB331">
        <v>1.7996000000000001</v>
      </c>
      <c r="AC331" t="s">
        <v>2272</v>
      </c>
      <c r="AD331">
        <v>1</v>
      </c>
      <c r="AE331">
        <v>1.8217000000000001</v>
      </c>
      <c r="AF331">
        <v>1.768</v>
      </c>
      <c r="AG331">
        <v>1.8217000000000001</v>
      </c>
      <c r="AH331" t="s">
        <v>79</v>
      </c>
      <c r="AI331" t="s">
        <v>79</v>
      </c>
      <c r="AJ331">
        <v>2.8544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 t="b">
        <v>0</v>
      </c>
      <c r="AS331" s="190" t="s">
        <v>1846</v>
      </c>
    </row>
    <row r="332" spans="1:45" x14ac:dyDescent="0.2">
      <c r="A332" t="s">
        <v>1846</v>
      </c>
      <c r="B332" t="s">
        <v>232</v>
      </c>
      <c r="C332" t="s">
        <v>123</v>
      </c>
      <c r="D332" t="s">
        <v>232</v>
      </c>
      <c r="E332" t="s">
        <v>1856</v>
      </c>
      <c r="F332" t="s">
        <v>407</v>
      </c>
      <c r="G332">
        <v>18</v>
      </c>
      <c r="H332">
        <v>0</v>
      </c>
      <c r="I332">
        <v>73323.75</v>
      </c>
      <c r="J332">
        <v>57768.23</v>
      </c>
      <c r="K332">
        <v>68068.479999999996</v>
      </c>
      <c r="L332">
        <v>48200.85</v>
      </c>
      <c r="M332">
        <v>11.56</v>
      </c>
      <c r="N332">
        <v>6.99</v>
      </c>
      <c r="O332">
        <v>17</v>
      </c>
      <c r="P332">
        <v>58221.75</v>
      </c>
      <c r="Q332">
        <v>26734.67</v>
      </c>
      <c r="R332">
        <v>10.59</v>
      </c>
      <c r="S332">
        <v>5.9</v>
      </c>
      <c r="T332">
        <v>8.7799999999999994</v>
      </c>
      <c r="U332">
        <v>1</v>
      </c>
      <c r="V332">
        <v>2.4348999999999998</v>
      </c>
      <c r="W332">
        <v>2.3921999999999999</v>
      </c>
      <c r="X332">
        <v>2.4348999999999998</v>
      </c>
      <c r="Y332">
        <v>2.3921999999999999</v>
      </c>
      <c r="Z332" t="s">
        <v>122</v>
      </c>
      <c r="AA332" t="s">
        <v>407</v>
      </c>
      <c r="AB332">
        <v>3.5283000000000002</v>
      </c>
      <c r="AC332" t="s">
        <v>2270</v>
      </c>
      <c r="AD332">
        <v>1.7579089999999999</v>
      </c>
      <c r="AE332">
        <v>2.4236</v>
      </c>
      <c r="AF332">
        <v>2.3921999999999999</v>
      </c>
      <c r="AG332">
        <v>2.4236</v>
      </c>
      <c r="AH332" t="s">
        <v>407</v>
      </c>
      <c r="AI332" t="s">
        <v>407</v>
      </c>
      <c r="AJ332">
        <v>3.7974999999999999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1</v>
      </c>
      <c r="AQ332">
        <v>0</v>
      </c>
      <c r="AR332" t="b">
        <v>0</v>
      </c>
      <c r="AS332" s="190" t="s">
        <v>1846</v>
      </c>
    </row>
    <row r="333" spans="1:45" x14ac:dyDescent="0.2">
      <c r="A333" t="s">
        <v>1846</v>
      </c>
      <c r="B333" t="s">
        <v>234</v>
      </c>
      <c r="C333" t="s">
        <v>125</v>
      </c>
      <c r="D333" t="s">
        <v>234</v>
      </c>
      <c r="E333" t="s">
        <v>1857</v>
      </c>
      <c r="F333" t="s">
        <v>407</v>
      </c>
      <c r="G333">
        <v>23</v>
      </c>
      <c r="H333">
        <v>0</v>
      </c>
      <c r="I333">
        <v>33150.85</v>
      </c>
      <c r="J333">
        <v>17153.52</v>
      </c>
      <c r="K333">
        <v>31310.51</v>
      </c>
      <c r="L333">
        <v>16228.34</v>
      </c>
      <c r="M333">
        <v>5.52</v>
      </c>
      <c r="N333">
        <v>3.62</v>
      </c>
      <c r="O333">
        <v>21</v>
      </c>
      <c r="P333">
        <v>27832.77</v>
      </c>
      <c r="Q333">
        <v>12207.32</v>
      </c>
      <c r="R333">
        <v>4.62</v>
      </c>
      <c r="S333">
        <v>2.0299999999999998</v>
      </c>
      <c r="T333">
        <v>4.17</v>
      </c>
      <c r="U333">
        <v>1</v>
      </c>
      <c r="V333">
        <v>1.1639999999999999</v>
      </c>
      <c r="W333">
        <v>1.1435999999999999</v>
      </c>
      <c r="X333">
        <v>1.1639999999999999</v>
      </c>
      <c r="Y333">
        <v>1.1435999999999999</v>
      </c>
      <c r="Z333" t="s">
        <v>124</v>
      </c>
      <c r="AA333" t="s">
        <v>407</v>
      </c>
      <c r="AB333">
        <v>2.0070999999999999</v>
      </c>
      <c r="AC333" t="s">
        <v>2271</v>
      </c>
      <c r="AD333">
        <v>1.5043470000000001</v>
      </c>
      <c r="AE333">
        <v>1.1783999999999999</v>
      </c>
      <c r="AF333">
        <v>1.1435999999999999</v>
      </c>
      <c r="AG333">
        <v>1.1783999999999999</v>
      </c>
      <c r="AH333" t="s">
        <v>407</v>
      </c>
      <c r="AI333" t="s">
        <v>407</v>
      </c>
      <c r="AJ333">
        <v>1.8464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2</v>
      </c>
      <c r="AQ333">
        <v>0</v>
      </c>
      <c r="AR333" t="b">
        <v>0</v>
      </c>
      <c r="AS333" s="190" t="s">
        <v>1846</v>
      </c>
    </row>
    <row r="334" spans="1:45" x14ac:dyDescent="0.2">
      <c r="A334" t="s">
        <v>1846</v>
      </c>
      <c r="B334" t="s">
        <v>236</v>
      </c>
      <c r="C334" t="s">
        <v>127</v>
      </c>
      <c r="D334" t="s">
        <v>236</v>
      </c>
      <c r="E334" t="s">
        <v>1858</v>
      </c>
      <c r="F334" t="s">
        <v>407</v>
      </c>
      <c r="G334">
        <v>35</v>
      </c>
      <c r="H334">
        <v>0</v>
      </c>
      <c r="I334">
        <v>27053.599999999999</v>
      </c>
      <c r="J334">
        <v>11958.54</v>
      </c>
      <c r="K334">
        <v>25823.61</v>
      </c>
      <c r="L334">
        <v>10390.81</v>
      </c>
      <c r="M334">
        <v>3.6</v>
      </c>
      <c r="N334">
        <v>1.84</v>
      </c>
      <c r="O334">
        <v>33</v>
      </c>
      <c r="P334">
        <v>24216.27</v>
      </c>
      <c r="Q334">
        <v>8324.07</v>
      </c>
      <c r="R334">
        <v>3.3</v>
      </c>
      <c r="S334">
        <v>1.38</v>
      </c>
      <c r="T334">
        <v>2.98</v>
      </c>
      <c r="U334">
        <v>1</v>
      </c>
      <c r="V334">
        <v>1.0126999999999999</v>
      </c>
      <c r="W334">
        <v>0.99490000000000001</v>
      </c>
      <c r="X334">
        <v>1.0126999999999999</v>
      </c>
      <c r="Y334">
        <v>0.99490000000000001</v>
      </c>
      <c r="Z334" t="s">
        <v>126</v>
      </c>
      <c r="AA334" t="s">
        <v>407</v>
      </c>
      <c r="AB334">
        <v>1.3342000000000001</v>
      </c>
      <c r="AC334" t="s">
        <v>2272</v>
      </c>
      <c r="AD334">
        <v>1</v>
      </c>
      <c r="AE334">
        <v>1.0250999999999999</v>
      </c>
      <c r="AF334">
        <v>0.99490000000000001</v>
      </c>
      <c r="AG334">
        <v>1.0250999999999999</v>
      </c>
      <c r="AH334" t="s">
        <v>407</v>
      </c>
      <c r="AI334" t="s">
        <v>407</v>
      </c>
      <c r="AJ334">
        <v>1.6062000000000001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2</v>
      </c>
      <c r="AQ334">
        <v>0</v>
      </c>
      <c r="AR334" t="b">
        <v>0</v>
      </c>
      <c r="AS334" s="190" t="s">
        <v>1846</v>
      </c>
    </row>
    <row r="335" spans="1:45" x14ac:dyDescent="0.2">
      <c r="A335" t="s">
        <v>1846</v>
      </c>
      <c r="B335" t="s">
        <v>238</v>
      </c>
      <c r="C335" t="s">
        <v>123</v>
      </c>
      <c r="D335" t="s">
        <v>238</v>
      </c>
      <c r="E335" t="s">
        <v>1859</v>
      </c>
      <c r="F335" t="s">
        <v>407</v>
      </c>
      <c r="G335">
        <v>92</v>
      </c>
      <c r="H335">
        <v>2</v>
      </c>
      <c r="I335">
        <v>37749.85</v>
      </c>
      <c r="J335">
        <v>17941.07</v>
      </c>
      <c r="K335">
        <v>35354.879999999997</v>
      </c>
      <c r="L335">
        <v>16227.96</v>
      </c>
      <c r="M335">
        <v>5.57</v>
      </c>
      <c r="N335">
        <v>3.74</v>
      </c>
      <c r="O335">
        <v>90</v>
      </c>
      <c r="P335">
        <v>34162.94</v>
      </c>
      <c r="Q335">
        <v>14272.54</v>
      </c>
      <c r="R335">
        <v>5.38</v>
      </c>
      <c r="S335">
        <v>3.55</v>
      </c>
      <c r="T335">
        <v>4.4400000000000004</v>
      </c>
      <c r="U335">
        <v>1</v>
      </c>
      <c r="V335">
        <v>1.4287000000000001</v>
      </c>
      <c r="W335">
        <v>1.4036</v>
      </c>
      <c r="X335">
        <v>1.4287000000000001</v>
      </c>
      <c r="Y335">
        <v>1.4036</v>
      </c>
      <c r="Z335" t="s">
        <v>122</v>
      </c>
      <c r="AA335" t="s">
        <v>407</v>
      </c>
      <c r="AB335">
        <v>2.4733999999999998</v>
      </c>
      <c r="AC335" t="s">
        <v>2270</v>
      </c>
      <c r="AD335">
        <v>1.491438</v>
      </c>
      <c r="AE335">
        <v>1.4462999999999999</v>
      </c>
      <c r="AF335">
        <v>1.4036</v>
      </c>
      <c r="AG335">
        <v>1.4462999999999999</v>
      </c>
      <c r="AH335" t="s">
        <v>407</v>
      </c>
      <c r="AI335" t="s">
        <v>407</v>
      </c>
      <c r="AJ335">
        <v>2.2662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2</v>
      </c>
      <c r="AQ335">
        <v>0</v>
      </c>
      <c r="AR335" t="b">
        <v>0</v>
      </c>
      <c r="AS335" s="190" t="s">
        <v>1846</v>
      </c>
    </row>
    <row r="336" spans="1:45" x14ac:dyDescent="0.2">
      <c r="A336" t="s">
        <v>1846</v>
      </c>
      <c r="B336" t="s">
        <v>240</v>
      </c>
      <c r="C336" t="s">
        <v>125</v>
      </c>
      <c r="D336" t="s">
        <v>240</v>
      </c>
      <c r="E336" t="s">
        <v>1860</v>
      </c>
      <c r="F336" t="s">
        <v>407</v>
      </c>
      <c r="G336">
        <v>238</v>
      </c>
      <c r="H336">
        <v>2</v>
      </c>
      <c r="I336">
        <v>29258.7</v>
      </c>
      <c r="J336">
        <v>12392.56</v>
      </c>
      <c r="K336">
        <v>28015.94</v>
      </c>
      <c r="L336">
        <v>11589.09</v>
      </c>
      <c r="M336">
        <v>4.3099999999999996</v>
      </c>
      <c r="N336">
        <v>2.99</v>
      </c>
      <c r="O336">
        <v>233</v>
      </c>
      <c r="P336">
        <v>27051.11</v>
      </c>
      <c r="Q336">
        <v>9542.1299999999992</v>
      </c>
      <c r="R336">
        <v>4.0599999999999996</v>
      </c>
      <c r="S336">
        <v>2.2799999999999998</v>
      </c>
      <c r="T336">
        <v>3.48</v>
      </c>
      <c r="U336">
        <v>1</v>
      </c>
      <c r="V336">
        <v>1.1313</v>
      </c>
      <c r="W336">
        <v>1.1114999999999999</v>
      </c>
      <c r="X336">
        <v>1.1313</v>
      </c>
      <c r="Y336">
        <v>1.1114999999999999</v>
      </c>
      <c r="Z336" t="s">
        <v>124</v>
      </c>
      <c r="AA336" t="s">
        <v>407</v>
      </c>
      <c r="AB336">
        <v>1.6584000000000001</v>
      </c>
      <c r="AC336" t="s">
        <v>2271</v>
      </c>
      <c r="AD336">
        <v>1.3224880000000001</v>
      </c>
      <c r="AE336">
        <v>1.1453</v>
      </c>
      <c r="AF336">
        <v>1.1114999999999999</v>
      </c>
      <c r="AG336">
        <v>1.1453</v>
      </c>
      <c r="AH336" t="s">
        <v>407</v>
      </c>
      <c r="AI336" t="s">
        <v>407</v>
      </c>
      <c r="AJ336">
        <v>1.7946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5</v>
      </c>
      <c r="AQ336">
        <v>0</v>
      </c>
      <c r="AR336" t="b">
        <v>0</v>
      </c>
      <c r="AS336" s="190" t="s">
        <v>1846</v>
      </c>
    </row>
    <row r="337" spans="1:45" x14ac:dyDescent="0.2">
      <c r="A337" t="s">
        <v>1846</v>
      </c>
      <c r="B337" t="s">
        <v>242</v>
      </c>
      <c r="C337" t="s">
        <v>127</v>
      </c>
      <c r="D337" t="s">
        <v>242</v>
      </c>
      <c r="E337" t="s">
        <v>1861</v>
      </c>
      <c r="F337" t="s">
        <v>407</v>
      </c>
      <c r="G337">
        <v>292</v>
      </c>
      <c r="H337">
        <v>2</v>
      </c>
      <c r="I337">
        <v>22282.51</v>
      </c>
      <c r="J337">
        <v>8422.68</v>
      </c>
      <c r="K337">
        <v>21534.53</v>
      </c>
      <c r="L337">
        <v>8023.98</v>
      </c>
      <c r="M337">
        <v>2.64</v>
      </c>
      <c r="N337">
        <v>1.55</v>
      </c>
      <c r="O337">
        <v>287</v>
      </c>
      <c r="P337">
        <v>21044.9</v>
      </c>
      <c r="Q337">
        <v>7167.37</v>
      </c>
      <c r="R337">
        <v>2.57</v>
      </c>
      <c r="S337">
        <v>1.46</v>
      </c>
      <c r="T337">
        <v>2.23</v>
      </c>
      <c r="U337">
        <v>1</v>
      </c>
      <c r="V337">
        <v>0.88009999999999999</v>
      </c>
      <c r="W337">
        <v>0.86470000000000002</v>
      </c>
      <c r="X337">
        <v>0.88009999999999999</v>
      </c>
      <c r="Y337">
        <v>0.86470000000000002</v>
      </c>
      <c r="Z337" t="s">
        <v>126</v>
      </c>
      <c r="AA337" t="s">
        <v>407</v>
      </c>
      <c r="AB337">
        <v>1.254</v>
      </c>
      <c r="AC337" t="s">
        <v>2272</v>
      </c>
      <c r="AD337">
        <v>1</v>
      </c>
      <c r="AE337">
        <v>0.89100000000000001</v>
      </c>
      <c r="AF337">
        <v>0.86470000000000002</v>
      </c>
      <c r="AG337">
        <v>0.89100000000000001</v>
      </c>
      <c r="AH337" t="s">
        <v>407</v>
      </c>
      <c r="AI337" t="s">
        <v>407</v>
      </c>
      <c r="AJ337">
        <v>1.3960999999999999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5</v>
      </c>
      <c r="AQ337">
        <v>0</v>
      </c>
      <c r="AR337" t="b">
        <v>0</v>
      </c>
      <c r="AS337" s="190" t="s">
        <v>1846</v>
      </c>
    </row>
    <row r="338" spans="1:45" x14ac:dyDescent="0.2">
      <c r="A338" t="s">
        <v>1846</v>
      </c>
      <c r="B338" t="s">
        <v>244</v>
      </c>
      <c r="C338" t="s">
        <v>123</v>
      </c>
      <c r="D338" t="s">
        <v>244</v>
      </c>
      <c r="E338" t="s">
        <v>1862</v>
      </c>
      <c r="F338" t="s">
        <v>79</v>
      </c>
      <c r="G338">
        <v>8</v>
      </c>
      <c r="H338">
        <v>1</v>
      </c>
      <c r="I338">
        <v>70164.710000000006</v>
      </c>
      <c r="J338">
        <v>29613.13</v>
      </c>
      <c r="K338">
        <v>61700.800000000003</v>
      </c>
      <c r="L338">
        <v>25680.31</v>
      </c>
      <c r="M338">
        <v>10.63</v>
      </c>
      <c r="N338">
        <v>5.17</v>
      </c>
      <c r="O338">
        <v>8</v>
      </c>
      <c r="P338">
        <v>61700.800000000003</v>
      </c>
      <c r="Q338">
        <v>25680.31</v>
      </c>
      <c r="R338">
        <v>11.1</v>
      </c>
      <c r="S338">
        <v>5.17</v>
      </c>
      <c r="T338">
        <v>8.1</v>
      </c>
      <c r="U338">
        <v>0</v>
      </c>
      <c r="V338">
        <v>2.5804</v>
      </c>
      <c r="W338">
        <v>3.5966999999999998</v>
      </c>
      <c r="X338">
        <v>3.6608999999999998</v>
      </c>
      <c r="Y338">
        <v>3.5966999999999998</v>
      </c>
      <c r="Z338" t="s">
        <v>122</v>
      </c>
      <c r="AA338" t="s">
        <v>79</v>
      </c>
      <c r="AB338">
        <v>3.6608999999999998</v>
      </c>
      <c r="AC338" t="s">
        <v>2270</v>
      </c>
      <c r="AD338">
        <v>2.097817</v>
      </c>
      <c r="AE338">
        <v>3.706</v>
      </c>
      <c r="AF338">
        <v>3.5966999999999998</v>
      </c>
      <c r="AG338">
        <v>3.706</v>
      </c>
      <c r="AH338" t="s">
        <v>79</v>
      </c>
      <c r="AI338" t="s">
        <v>79</v>
      </c>
      <c r="AJ338">
        <v>5.8068999999999997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 t="b">
        <v>0</v>
      </c>
      <c r="AS338" s="190" t="s">
        <v>1846</v>
      </c>
    </row>
    <row r="339" spans="1:45" x14ac:dyDescent="0.2">
      <c r="A339" t="s">
        <v>1846</v>
      </c>
      <c r="B339" t="s">
        <v>246</v>
      </c>
      <c r="C339" t="s">
        <v>125</v>
      </c>
      <c r="D339" t="s">
        <v>246</v>
      </c>
      <c r="E339" t="s">
        <v>1863</v>
      </c>
      <c r="F339" t="s">
        <v>407</v>
      </c>
      <c r="G339">
        <v>11</v>
      </c>
      <c r="H339">
        <v>0</v>
      </c>
      <c r="I339">
        <v>58903.21</v>
      </c>
      <c r="J339">
        <v>46780.75</v>
      </c>
      <c r="K339">
        <v>52507.39</v>
      </c>
      <c r="L339">
        <v>40824.07</v>
      </c>
      <c r="M339">
        <v>9</v>
      </c>
      <c r="N339">
        <v>8.4600000000000009</v>
      </c>
      <c r="O339">
        <v>10</v>
      </c>
      <c r="P339">
        <v>42013.919999999998</v>
      </c>
      <c r="Q339">
        <v>24940.400000000001</v>
      </c>
      <c r="R339">
        <v>6.9</v>
      </c>
      <c r="S339">
        <v>5.5</v>
      </c>
      <c r="T339">
        <v>4.57</v>
      </c>
      <c r="U339">
        <v>1</v>
      </c>
      <c r="V339">
        <v>1.7569999999999999</v>
      </c>
      <c r="W339">
        <v>1.7262</v>
      </c>
      <c r="X339">
        <v>1.7569999999999999</v>
      </c>
      <c r="Y339">
        <v>1.7262</v>
      </c>
      <c r="Z339" t="s">
        <v>124</v>
      </c>
      <c r="AA339" t="s">
        <v>407</v>
      </c>
      <c r="AB339">
        <v>1.7451000000000001</v>
      </c>
      <c r="AC339" t="s">
        <v>2271</v>
      </c>
      <c r="AD339">
        <v>1.3485050000000001</v>
      </c>
      <c r="AE339">
        <v>1.7786999999999999</v>
      </c>
      <c r="AF339">
        <v>1.7262</v>
      </c>
      <c r="AG339">
        <v>1.7786999999999999</v>
      </c>
      <c r="AH339" t="s">
        <v>407</v>
      </c>
      <c r="AI339" t="s">
        <v>407</v>
      </c>
      <c r="AJ339">
        <v>2.7869999999999999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1</v>
      </c>
      <c r="AQ339">
        <v>0</v>
      </c>
      <c r="AR339" t="b">
        <v>0</v>
      </c>
      <c r="AS339" s="190" t="s">
        <v>1846</v>
      </c>
    </row>
    <row r="340" spans="1:45" x14ac:dyDescent="0.2">
      <c r="A340" t="s">
        <v>1846</v>
      </c>
      <c r="B340" t="s">
        <v>248</v>
      </c>
      <c r="C340" t="s">
        <v>127</v>
      </c>
      <c r="D340" t="s">
        <v>248</v>
      </c>
      <c r="E340" t="s">
        <v>1864</v>
      </c>
      <c r="F340" t="s">
        <v>79</v>
      </c>
      <c r="G340">
        <v>2</v>
      </c>
      <c r="H340">
        <v>0</v>
      </c>
      <c r="I340">
        <v>30681.1</v>
      </c>
      <c r="J340">
        <v>10771.31</v>
      </c>
      <c r="K340">
        <v>26117.47</v>
      </c>
      <c r="L340">
        <v>8651.81</v>
      </c>
      <c r="M340">
        <v>3.5</v>
      </c>
      <c r="N340">
        <v>0.5</v>
      </c>
      <c r="O340">
        <v>2</v>
      </c>
      <c r="P340">
        <v>26117.47</v>
      </c>
      <c r="Q340">
        <v>8651.81</v>
      </c>
      <c r="R340">
        <v>3.4</v>
      </c>
      <c r="S340">
        <v>0.5</v>
      </c>
      <c r="T340">
        <v>2.8</v>
      </c>
      <c r="U340">
        <v>0</v>
      </c>
      <c r="V340">
        <v>0</v>
      </c>
      <c r="W340">
        <v>1.2714000000000001</v>
      </c>
      <c r="X340">
        <v>1.2941</v>
      </c>
      <c r="Y340">
        <v>1.2714000000000001</v>
      </c>
      <c r="Z340" t="s">
        <v>126</v>
      </c>
      <c r="AA340" t="s">
        <v>79</v>
      </c>
      <c r="AB340">
        <v>1.2941</v>
      </c>
      <c r="AC340" t="s">
        <v>2272</v>
      </c>
      <c r="AD340">
        <v>1</v>
      </c>
      <c r="AE340">
        <v>1.31</v>
      </c>
      <c r="AF340">
        <v>1.2714000000000001</v>
      </c>
      <c r="AG340">
        <v>1.31</v>
      </c>
      <c r="AH340" t="s">
        <v>79</v>
      </c>
      <c r="AI340" t="s">
        <v>79</v>
      </c>
      <c r="AJ340">
        <v>2.0526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 t="b">
        <v>0</v>
      </c>
      <c r="AS340" s="190" t="s">
        <v>1846</v>
      </c>
    </row>
    <row r="341" spans="1:45" x14ac:dyDescent="0.2">
      <c r="A341" t="s">
        <v>1846</v>
      </c>
      <c r="B341" t="s">
        <v>250</v>
      </c>
      <c r="C341" t="s">
        <v>123</v>
      </c>
      <c r="D341" t="s">
        <v>250</v>
      </c>
      <c r="E341" t="s">
        <v>1865</v>
      </c>
      <c r="F341" t="s">
        <v>79</v>
      </c>
      <c r="G341">
        <v>10</v>
      </c>
      <c r="H341">
        <v>0</v>
      </c>
      <c r="I341">
        <v>71270.740000000005</v>
      </c>
      <c r="J341">
        <v>54874.03</v>
      </c>
      <c r="K341">
        <v>66203.03</v>
      </c>
      <c r="L341">
        <v>50308.27</v>
      </c>
      <c r="M341">
        <v>11.8</v>
      </c>
      <c r="N341">
        <v>9.0500000000000007</v>
      </c>
      <c r="O341">
        <v>9</v>
      </c>
      <c r="P341">
        <v>50593.33</v>
      </c>
      <c r="Q341">
        <v>19377.97</v>
      </c>
      <c r="R341">
        <v>13.4</v>
      </c>
      <c r="S341">
        <v>5.5</v>
      </c>
      <c r="T341">
        <v>9.8000000000000007</v>
      </c>
      <c r="U341">
        <v>0</v>
      </c>
      <c r="V341">
        <v>2.1158000000000001</v>
      </c>
      <c r="W341">
        <v>4.1901999999999999</v>
      </c>
      <c r="X341">
        <v>4.2649999999999997</v>
      </c>
      <c r="Y341">
        <v>4.1901999999999999</v>
      </c>
      <c r="Z341" t="s">
        <v>122</v>
      </c>
      <c r="AA341" t="s">
        <v>79</v>
      </c>
      <c r="AB341">
        <v>4.2649999999999997</v>
      </c>
      <c r="AC341" t="s">
        <v>2270</v>
      </c>
      <c r="AD341">
        <v>1.850406</v>
      </c>
      <c r="AE341">
        <v>4.3175999999999997</v>
      </c>
      <c r="AF341">
        <v>4.1901999999999999</v>
      </c>
      <c r="AG341">
        <v>4.3175999999999997</v>
      </c>
      <c r="AH341" t="s">
        <v>79</v>
      </c>
      <c r="AI341" t="s">
        <v>79</v>
      </c>
      <c r="AJ341">
        <v>6.7652000000000001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1</v>
      </c>
      <c r="AQ341">
        <v>0</v>
      </c>
      <c r="AR341" t="b">
        <v>0</v>
      </c>
      <c r="AS341" s="190" t="s">
        <v>1846</v>
      </c>
    </row>
    <row r="342" spans="1:45" x14ac:dyDescent="0.2">
      <c r="A342" t="s">
        <v>1846</v>
      </c>
      <c r="B342" t="s">
        <v>252</v>
      </c>
      <c r="C342" t="s">
        <v>125</v>
      </c>
      <c r="D342" t="s">
        <v>252</v>
      </c>
      <c r="E342" t="s">
        <v>1866</v>
      </c>
      <c r="F342" t="s">
        <v>79</v>
      </c>
      <c r="G342">
        <v>5</v>
      </c>
      <c r="H342">
        <v>0</v>
      </c>
      <c r="I342">
        <v>41071.18</v>
      </c>
      <c r="J342">
        <v>42330.879999999997</v>
      </c>
      <c r="K342">
        <v>36462.31</v>
      </c>
      <c r="L342">
        <v>36495.620000000003</v>
      </c>
      <c r="M342">
        <v>4.8</v>
      </c>
      <c r="N342">
        <v>3.19</v>
      </c>
      <c r="O342">
        <v>5</v>
      </c>
      <c r="P342">
        <v>36462.31</v>
      </c>
      <c r="Q342">
        <v>36495.620000000003</v>
      </c>
      <c r="R342">
        <v>8</v>
      </c>
      <c r="S342">
        <v>3.19</v>
      </c>
      <c r="T342">
        <v>6</v>
      </c>
      <c r="U342">
        <v>0</v>
      </c>
      <c r="V342">
        <v>1.5248999999999999</v>
      </c>
      <c r="W342">
        <v>2.2645</v>
      </c>
      <c r="X342">
        <v>2.3048999999999999</v>
      </c>
      <c r="Y342">
        <v>2.2645</v>
      </c>
      <c r="Z342" t="s">
        <v>124</v>
      </c>
      <c r="AA342" t="s">
        <v>79</v>
      </c>
      <c r="AB342">
        <v>2.3048999999999999</v>
      </c>
      <c r="AC342" t="s">
        <v>2271</v>
      </c>
      <c r="AD342">
        <v>1.440563</v>
      </c>
      <c r="AE342">
        <v>2.3332999999999999</v>
      </c>
      <c r="AF342">
        <v>2.2645</v>
      </c>
      <c r="AG342">
        <v>2.3332999999999999</v>
      </c>
      <c r="AH342" t="s">
        <v>79</v>
      </c>
      <c r="AI342" t="s">
        <v>79</v>
      </c>
      <c r="AJ342">
        <v>3.6560000000000001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 t="b">
        <v>0</v>
      </c>
      <c r="AS342" s="190" t="s">
        <v>1846</v>
      </c>
    </row>
    <row r="343" spans="1:45" x14ac:dyDescent="0.2">
      <c r="A343" t="s">
        <v>1846</v>
      </c>
      <c r="B343" t="s">
        <v>254</v>
      </c>
      <c r="C343" t="s">
        <v>127</v>
      </c>
      <c r="D343" t="s">
        <v>254</v>
      </c>
      <c r="E343" t="s">
        <v>1867</v>
      </c>
      <c r="F343" t="s">
        <v>79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4.8</v>
      </c>
      <c r="S343">
        <v>0</v>
      </c>
      <c r="T343">
        <v>3.6</v>
      </c>
      <c r="U343">
        <v>0</v>
      </c>
      <c r="V343">
        <v>0</v>
      </c>
      <c r="W343">
        <v>1.5719000000000001</v>
      </c>
      <c r="X343">
        <v>1.6</v>
      </c>
      <c r="Y343">
        <v>1.5719000000000001</v>
      </c>
      <c r="Z343" t="s">
        <v>126</v>
      </c>
      <c r="AA343" t="s">
        <v>79</v>
      </c>
      <c r="AB343">
        <v>1.6</v>
      </c>
      <c r="AC343" t="s">
        <v>2272</v>
      </c>
      <c r="AD343">
        <v>1</v>
      </c>
      <c r="AE343">
        <v>1.5719000000000001</v>
      </c>
      <c r="AF343">
        <v>1.5719000000000001</v>
      </c>
      <c r="AG343">
        <v>1.5719000000000001</v>
      </c>
      <c r="AH343" t="s">
        <v>79</v>
      </c>
      <c r="AI343" t="s">
        <v>79</v>
      </c>
      <c r="AJ343">
        <v>2.4630000000000001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 t="b">
        <v>0</v>
      </c>
      <c r="AS343" s="190" t="s">
        <v>1846</v>
      </c>
    </row>
    <row r="344" spans="1:45" x14ac:dyDescent="0.2">
      <c r="A344" t="s">
        <v>1846</v>
      </c>
      <c r="B344" t="s">
        <v>268</v>
      </c>
      <c r="C344" t="s">
        <v>123</v>
      </c>
      <c r="D344" t="s">
        <v>268</v>
      </c>
      <c r="E344" t="s">
        <v>1868</v>
      </c>
      <c r="F344" t="s">
        <v>407</v>
      </c>
      <c r="G344">
        <v>201</v>
      </c>
      <c r="H344">
        <v>21</v>
      </c>
      <c r="I344">
        <v>35302.589999999997</v>
      </c>
      <c r="J344">
        <v>37960.14</v>
      </c>
      <c r="K344">
        <v>32861.879999999997</v>
      </c>
      <c r="L344">
        <v>34844.300000000003</v>
      </c>
      <c r="M344">
        <v>7.57</v>
      </c>
      <c r="N344">
        <v>8.1</v>
      </c>
      <c r="O344">
        <v>197</v>
      </c>
      <c r="P344">
        <v>29365.360000000001</v>
      </c>
      <c r="Q344">
        <v>24510.54</v>
      </c>
      <c r="R344">
        <v>6.89</v>
      </c>
      <c r="S344">
        <v>5.86</v>
      </c>
      <c r="T344">
        <v>5.0999999999999996</v>
      </c>
      <c r="U344">
        <v>1</v>
      </c>
      <c r="V344">
        <v>1.2281</v>
      </c>
      <c r="W344">
        <v>1.2065999999999999</v>
      </c>
      <c r="X344">
        <v>1.2281</v>
      </c>
      <c r="Y344">
        <v>1.2065999999999999</v>
      </c>
      <c r="Z344" t="s">
        <v>122</v>
      </c>
      <c r="AA344" t="s">
        <v>407</v>
      </c>
      <c r="AB344">
        <v>1.6567000000000001</v>
      </c>
      <c r="AC344" t="s">
        <v>2270</v>
      </c>
      <c r="AD344">
        <v>1.8078350000000001</v>
      </c>
      <c r="AE344">
        <v>1.2311000000000001</v>
      </c>
      <c r="AF344">
        <v>1.2065999999999999</v>
      </c>
      <c r="AG344">
        <v>1.2311000000000001</v>
      </c>
      <c r="AH344" t="s">
        <v>407</v>
      </c>
      <c r="AI344" t="s">
        <v>407</v>
      </c>
      <c r="AJ344">
        <v>1.929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4</v>
      </c>
      <c r="AQ344">
        <v>0</v>
      </c>
      <c r="AR344" t="b">
        <v>0</v>
      </c>
      <c r="AS344" s="190" t="s">
        <v>1846</v>
      </c>
    </row>
    <row r="345" spans="1:45" x14ac:dyDescent="0.2">
      <c r="A345" t="s">
        <v>1846</v>
      </c>
      <c r="B345" t="s">
        <v>270</v>
      </c>
      <c r="C345" t="s">
        <v>125</v>
      </c>
      <c r="D345" t="s">
        <v>270</v>
      </c>
      <c r="E345" t="s">
        <v>1869</v>
      </c>
      <c r="F345" t="s">
        <v>407</v>
      </c>
      <c r="G345">
        <v>167</v>
      </c>
      <c r="H345">
        <v>3</v>
      </c>
      <c r="I345">
        <v>17855.54</v>
      </c>
      <c r="J345">
        <v>13046.32</v>
      </c>
      <c r="K345">
        <v>16685.05</v>
      </c>
      <c r="L345">
        <v>11533.51</v>
      </c>
      <c r="M345">
        <v>4.32</v>
      </c>
      <c r="N345">
        <v>4.37</v>
      </c>
      <c r="O345">
        <v>164</v>
      </c>
      <c r="P345">
        <v>15738.54</v>
      </c>
      <c r="Q345">
        <v>8878.16</v>
      </c>
      <c r="R345">
        <v>3.91</v>
      </c>
      <c r="S345">
        <v>2.75</v>
      </c>
      <c r="T345">
        <v>3.1</v>
      </c>
      <c r="U345">
        <v>1</v>
      </c>
      <c r="V345">
        <v>0.65820000000000001</v>
      </c>
      <c r="W345">
        <v>0.64670000000000005</v>
      </c>
      <c r="X345">
        <v>0.65820000000000001</v>
      </c>
      <c r="Y345">
        <v>0.64670000000000005</v>
      </c>
      <c r="Z345" t="s">
        <v>124</v>
      </c>
      <c r="AA345" t="s">
        <v>407</v>
      </c>
      <c r="AB345">
        <v>0.91639999999999999</v>
      </c>
      <c r="AC345" t="s">
        <v>2271</v>
      </c>
      <c r="AD345">
        <v>1.469767</v>
      </c>
      <c r="AE345">
        <v>0.66639999999999999</v>
      </c>
      <c r="AF345">
        <v>0.64670000000000005</v>
      </c>
      <c r="AG345">
        <v>0.66639999999999999</v>
      </c>
      <c r="AH345" t="s">
        <v>407</v>
      </c>
      <c r="AI345" t="s">
        <v>407</v>
      </c>
      <c r="AJ345">
        <v>1.0442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3</v>
      </c>
      <c r="AQ345">
        <v>0</v>
      </c>
      <c r="AR345" t="b">
        <v>0</v>
      </c>
      <c r="AS345" s="190" t="s">
        <v>1846</v>
      </c>
    </row>
    <row r="346" spans="1:45" x14ac:dyDescent="0.2">
      <c r="A346" t="s">
        <v>1846</v>
      </c>
      <c r="B346" t="s">
        <v>272</v>
      </c>
      <c r="C346" t="s">
        <v>127</v>
      </c>
      <c r="D346" t="s">
        <v>272</v>
      </c>
      <c r="E346" t="s">
        <v>1870</v>
      </c>
      <c r="F346" t="s">
        <v>407</v>
      </c>
      <c r="G346">
        <v>10</v>
      </c>
      <c r="H346">
        <v>0</v>
      </c>
      <c r="I346">
        <v>8071.19</v>
      </c>
      <c r="J346">
        <v>4053.92</v>
      </c>
      <c r="K346">
        <v>8619.1200000000008</v>
      </c>
      <c r="L346">
        <v>4660.78</v>
      </c>
      <c r="M346">
        <v>2.5</v>
      </c>
      <c r="N346">
        <v>1.5</v>
      </c>
      <c r="O346">
        <v>10</v>
      </c>
      <c r="P346">
        <v>8619.1200000000008</v>
      </c>
      <c r="Q346">
        <v>4660.78</v>
      </c>
      <c r="R346">
        <v>2.5</v>
      </c>
      <c r="S346">
        <v>1.5</v>
      </c>
      <c r="T346">
        <v>2.0499999999999998</v>
      </c>
      <c r="U346">
        <v>1</v>
      </c>
      <c r="V346">
        <v>0.36049999999999999</v>
      </c>
      <c r="W346">
        <v>0.35420000000000001</v>
      </c>
      <c r="X346">
        <v>0.36049999999999999</v>
      </c>
      <c r="Y346">
        <v>0.35420000000000001</v>
      </c>
      <c r="Z346" t="s">
        <v>126</v>
      </c>
      <c r="AA346" t="s">
        <v>407</v>
      </c>
      <c r="AB346">
        <v>0.62350000000000005</v>
      </c>
      <c r="AC346" t="s">
        <v>2272</v>
      </c>
      <c r="AD346">
        <v>1</v>
      </c>
      <c r="AE346">
        <v>0.36499999999999999</v>
      </c>
      <c r="AF346">
        <v>0.35420000000000001</v>
      </c>
      <c r="AG346">
        <v>0.36499999999999999</v>
      </c>
      <c r="AH346" t="s">
        <v>407</v>
      </c>
      <c r="AI346" t="s">
        <v>407</v>
      </c>
      <c r="AJ346">
        <v>0.57189999999999996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 t="b">
        <v>0</v>
      </c>
      <c r="AS346" s="190" t="s">
        <v>1846</v>
      </c>
    </row>
    <row r="347" spans="1:45" x14ac:dyDescent="0.2">
      <c r="A347" t="s">
        <v>1846</v>
      </c>
      <c r="B347" t="s">
        <v>274</v>
      </c>
      <c r="C347" t="s">
        <v>123</v>
      </c>
      <c r="D347" t="s">
        <v>274</v>
      </c>
      <c r="E347" t="s">
        <v>1871</v>
      </c>
      <c r="F347" t="s">
        <v>407</v>
      </c>
      <c r="G347">
        <v>46</v>
      </c>
      <c r="H347">
        <v>5</v>
      </c>
      <c r="I347">
        <v>32888.47</v>
      </c>
      <c r="J347">
        <v>27165.88</v>
      </c>
      <c r="K347">
        <v>29736.19</v>
      </c>
      <c r="L347">
        <v>23043.11</v>
      </c>
      <c r="M347">
        <v>6.76</v>
      </c>
      <c r="N347">
        <v>4.92</v>
      </c>
      <c r="O347">
        <v>44</v>
      </c>
      <c r="P347">
        <v>25870.28</v>
      </c>
      <c r="Q347">
        <v>14538.9</v>
      </c>
      <c r="R347">
        <v>6.07</v>
      </c>
      <c r="S347">
        <v>3.68</v>
      </c>
      <c r="T347">
        <v>5.0199999999999996</v>
      </c>
      <c r="U347">
        <v>1</v>
      </c>
      <c r="V347">
        <v>1.0819000000000001</v>
      </c>
      <c r="W347">
        <v>1.0629</v>
      </c>
      <c r="X347">
        <v>1.0819000000000001</v>
      </c>
      <c r="Y347">
        <v>1.0629</v>
      </c>
      <c r="Z347" t="s">
        <v>122</v>
      </c>
      <c r="AA347" t="s">
        <v>407</v>
      </c>
      <c r="AB347">
        <v>1.7476</v>
      </c>
      <c r="AC347" t="s">
        <v>2270</v>
      </c>
      <c r="AD347">
        <v>1.495465</v>
      </c>
      <c r="AE347">
        <v>1.0952</v>
      </c>
      <c r="AF347">
        <v>1.0629</v>
      </c>
      <c r="AG347">
        <v>1.0952</v>
      </c>
      <c r="AH347" t="s">
        <v>2334</v>
      </c>
      <c r="AI347" t="s">
        <v>407</v>
      </c>
      <c r="AJ347">
        <v>1.7161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2</v>
      </c>
      <c r="AQ347">
        <v>0</v>
      </c>
      <c r="AR347" t="b">
        <v>0</v>
      </c>
      <c r="AS347" s="190" t="s">
        <v>1846</v>
      </c>
    </row>
    <row r="348" spans="1:45" x14ac:dyDescent="0.2">
      <c r="A348" t="s">
        <v>1846</v>
      </c>
      <c r="B348" t="s">
        <v>276</v>
      </c>
      <c r="C348" t="s">
        <v>125</v>
      </c>
      <c r="D348" t="s">
        <v>276</v>
      </c>
      <c r="E348" t="s">
        <v>1872</v>
      </c>
      <c r="F348" t="s">
        <v>407</v>
      </c>
      <c r="G348">
        <v>75</v>
      </c>
      <c r="H348">
        <v>3</v>
      </c>
      <c r="I348">
        <v>25276.37</v>
      </c>
      <c r="J348">
        <v>18853.55</v>
      </c>
      <c r="K348">
        <v>23471.83</v>
      </c>
      <c r="L348">
        <v>16868.73</v>
      </c>
      <c r="M348">
        <v>5.55</v>
      </c>
      <c r="N348">
        <v>4.07</v>
      </c>
      <c r="O348">
        <v>74</v>
      </c>
      <c r="P348">
        <v>22451.3</v>
      </c>
      <c r="Q348">
        <v>14501.35</v>
      </c>
      <c r="R348">
        <v>5.45</v>
      </c>
      <c r="S348">
        <v>4</v>
      </c>
      <c r="T348">
        <v>4.05</v>
      </c>
      <c r="U348">
        <v>1</v>
      </c>
      <c r="V348">
        <v>0.93889999999999996</v>
      </c>
      <c r="W348">
        <v>0.9224</v>
      </c>
      <c r="X348">
        <v>0.93889999999999996</v>
      </c>
      <c r="Y348">
        <v>0.9224</v>
      </c>
      <c r="Z348" t="s">
        <v>124</v>
      </c>
      <c r="AA348" t="s">
        <v>407</v>
      </c>
      <c r="AB348">
        <v>1.1686000000000001</v>
      </c>
      <c r="AC348" t="s">
        <v>2271</v>
      </c>
      <c r="AD348">
        <v>1.2911280000000001</v>
      </c>
      <c r="AE348">
        <v>0.97330000000000005</v>
      </c>
      <c r="AF348">
        <v>0.9446</v>
      </c>
      <c r="AG348">
        <v>0.97330000000000005</v>
      </c>
      <c r="AH348" t="s">
        <v>2306</v>
      </c>
      <c r="AI348" t="s">
        <v>2306</v>
      </c>
      <c r="AJ348">
        <v>1.5250999999999999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1</v>
      </c>
      <c r="AQ348">
        <v>0</v>
      </c>
      <c r="AR348" t="b">
        <v>0</v>
      </c>
      <c r="AS348" s="190" t="s">
        <v>1846</v>
      </c>
    </row>
    <row r="349" spans="1:45" x14ac:dyDescent="0.2">
      <c r="A349" t="s">
        <v>1846</v>
      </c>
      <c r="B349" t="s">
        <v>278</v>
      </c>
      <c r="C349" t="s">
        <v>127</v>
      </c>
      <c r="D349" t="s">
        <v>278</v>
      </c>
      <c r="E349" t="s">
        <v>1873</v>
      </c>
      <c r="F349" t="s">
        <v>79</v>
      </c>
      <c r="G349">
        <v>7</v>
      </c>
      <c r="H349">
        <v>0</v>
      </c>
      <c r="I349">
        <v>33337.42</v>
      </c>
      <c r="J349">
        <v>13893.52</v>
      </c>
      <c r="K349">
        <v>28726.17</v>
      </c>
      <c r="L349">
        <v>12013.37</v>
      </c>
      <c r="M349">
        <v>2.86</v>
      </c>
      <c r="N349">
        <v>2.36</v>
      </c>
      <c r="O349">
        <v>7</v>
      </c>
      <c r="P349">
        <v>28726.17</v>
      </c>
      <c r="Q349">
        <v>12013.37</v>
      </c>
      <c r="R349">
        <v>3.4</v>
      </c>
      <c r="S349">
        <v>2.36</v>
      </c>
      <c r="T349">
        <v>2.7</v>
      </c>
      <c r="U349">
        <v>0</v>
      </c>
      <c r="V349">
        <v>1.2013</v>
      </c>
      <c r="W349">
        <v>0.88919999999999999</v>
      </c>
      <c r="X349">
        <v>0.90510000000000002</v>
      </c>
      <c r="Y349">
        <v>0.88919999999999999</v>
      </c>
      <c r="Z349" t="s">
        <v>126</v>
      </c>
      <c r="AA349" t="s">
        <v>79</v>
      </c>
      <c r="AB349">
        <v>0.90510000000000002</v>
      </c>
      <c r="AC349" t="s">
        <v>2272</v>
      </c>
      <c r="AD349">
        <v>1</v>
      </c>
      <c r="AE349">
        <v>0.67430000000000001</v>
      </c>
      <c r="AF349">
        <v>0.65439999999999998</v>
      </c>
      <c r="AG349">
        <v>0.67430000000000001</v>
      </c>
      <c r="AH349" t="s">
        <v>2309</v>
      </c>
      <c r="AI349" t="s">
        <v>2309</v>
      </c>
      <c r="AJ349">
        <v>1.0566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 t="b">
        <v>0</v>
      </c>
      <c r="AS349" s="190" t="s">
        <v>1846</v>
      </c>
    </row>
    <row r="350" spans="1:45" x14ac:dyDescent="0.2">
      <c r="A350" t="s">
        <v>1846</v>
      </c>
      <c r="B350" t="s">
        <v>280</v>
      </c>
      <c r="C350" t="s">
        <v>123</v>
      </c>
      <c r="D350" t="s">
        <v>280</v>
      </c>
      <c r="E350" t="s">
        <v>1874</v>
      </c>
      <c r="F350" t="s">
        <v>407</v>
      </c>
      <c r="G350">
        <v>127</v>
      </c>
      <c r="H350">
        <v>14</v>
      </c>
      <c r="I350">
        <v>33870.620000000003</v>
      </c>
      <c r="J350">
        <v>36107.379999999997</v>
      </c>
      <c r="K350">
        <v>31114.92</v>
      </c>
      <c r="L350">
        <v>31468.17</v>
      </c>
      <c r="M350">
        <v>7.26</v>
      </c>
      <c r="N350">
        <v>6.61</v>
      </c>
      <c r="O350">
        <v>124</v>
      </c>
      <c r="P350">
        <v>27568.69</v>
      </c>
      <c r="Q350">
        <v>21073.64</v>
      </c>
      <c r="R350">
        <v>6.75</v>
      </c>
      <c r="S350">
        <v>5.46</v>
      </c>
      <c r="T350">
        <v>5.08</v>
      </c>
      <c r="U350">
        <v>1</v>
      </c>
      <c r="V350">
        <v>1.1529</v>
      </c>
      <c r="W350">
        <v>1.1327</v>
      </c>
      <c r="X350">
        <v>1.1529</v>
      </c>
      <c r="Y350">
        <v>1.1327</v>
      </c>
      <c r="Z350" t="s">
        <v>122</v>
      </c>
      <c r="AA350" t="s">
        <v>407</v>
      </c>
      <c r="AB350">
        <v>1.6612</v>
      </c>
      <c r="AC350" t="s">
        <v>2270</v>
      </c>
      <c r="AD350">
        <v>1.882806</v>
      </c>
      <c r="AE350">
        <v>1.1612</v>
      </c>
      <c r="AF350">
        <v>1.1327</v>
      </c>
      <c r="AG350">
        <v>1.1612</v>
      </c>
      <c r="AH350" t="s">
        <v>407</v>
      </c>
      <c r="AI350" t="s">
        <v>407</v>
      </c>
      <c r="AJ350">
        <v>1.8194999999999999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3</v>
      </c>
      <c r="AQ350">
        <v>0</v>
      </c>
      <c r="AR350" t="b">
        <v>0</v>
      </c>
      <c r="AS350" s="190" t="s">
        <v>1846</v>
      </c>
    </row>
    <row r="351" spans="1:45" x14ac:dyDescent="0.2">
      <c r="A351" t="s">
        <v>1846</v>
      </c>
      <c r="B351" t="s">
        <v>281</v>
      </c>
      <c r="C351" t="s">
        <v>125</v>
      </c>
      <c r="D351" t="s">
        <v>281</v>
      </c>
      <c r="E351" t="s">
        <v>1875</v>
      </c>
      <c r="F351" t="s">
        <v>407</v>
      </c>
      <c r="G351">
        <v>575</v>
      </c>
      <c r="H351">
        <v>18</v>
      </c>
      <c r="I351">
        <v>16393.099999999999</v>
      </c>
      <c r="J351">
        <v>11970.79</v>
      </c>
      <c r="K351">
        <v>15327.9</v>
      </c>
      <c r="L351">
        <v>10746.79</v>
      </c>
      <c r="M351">
        <v>4.29</v>
      </c>
      <c r="N351">
        <v>3.44</v>
      </c>
      <c r="O351">
        <v>565</v>
      </c>
      <c r="P351">
        <v>14427.95</v>
      </c>
      <c r="Q351">
        <v>8199.2900000000009</v>
      </c>
      <c r="R351">
        <v>4.03</v>
      </c>
      <c r="S351">
        <v>2.62</v>
      </c>
      <c r="T351">
        <v>3.36</v>
      </c>
      <c r="U351">
        <v>1</v>
      </c>
      <c r="V351">
        <v>0.60340000000000005</v>
      </c>
      <c r="W351">
        <v>0.59279999999999999</v>
      </c>
      <c r="X351">
        <v>0.60340000000000005</v>
      </c>
      <c r="Y351">
        <v>0.59279999999999999</v>
      </c>
      <c r="Z351" t="s">
        <v>124</v>
      </c>
      <c r="AA351" t="s">
        <v>407</v>
      </c>
      <c r="AB351">
        <v>0.88229999999999997</v>
      </c>
      <c r="AC351" t="s">
        <v>2271</v>
      </c>
      <c r="AD351">
        <v>1.385521</v>
      </c>
      <c r="AE351">
        <v>0.61080000000000001</v>
      </c>
      <c r="AF351">
        <v>0.59279999999999999</v>
      </c>
      <c r="AG351">
        <v>0.61080000000000001</v>
      </c>
      <c r="AH351" t="s">
        <v>407</v>
      </c>
      <c r="AI351" t="s">
        <v>407</v>
      </c>
      <c r="AJ351">
        <v>0.95709999999999995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10</v>
      </c>
      <c r="AQ351">
        <v>0</v>
      </c>
      <c r="AR351" t="b">
        <v>0</v>
      </c>
      <c r="AS351" s="190" t="s">
        <v>1846</v>
      </c>
    </row>
    <row r="352" spans="1:45" x14ac:dyDescent="0.2">
      <c r="A352" t="s">
        <v>1846</v>
      </c>
      <c r="B352" t="s">
        <v>283</v>
      </c>
      <c r="C352" t="s">
        <v>127</v>
      </c>
      <c r="D352" t="s">
        <v>283</v>
      </c>
      <c r="E352" t="s">
        <v>1876</v>
      </c>
      <c r="F352" t="s">
        <v>407</v>
      </c>
      <c r="G352">
        <v>447</v>
      </c>
      <c r="H352">
        <v>4</v>
      </c>
      <c r="I352">
        <v>11272.49</v>
      </c>
      <c r="J352">
        <v>5990.75</v>
      </c>
      <c r="K352">
        <v>10810.97</v>
      </c>
      <c r="L352">
        <v>5624.36</v>
      </c>
      <c r="M352">
        <v>3.02</v>
      </c>
      <c r="N352">
        <v>1.92</v>
      </c>
      <c r="O352">
        <v>440</v>
      </c>
      <c r="P352">
        <v>10449.530000000001</v>
      </c>
      <c r="Q352">
        <v>4850.42</v>
      </c>
      <c r="R352">
        <v>2.91</v>
      </c>
      <c r="S352">
        <v>1.63</v>
      </c>
      <c r="T352">
        <v>2.52</v>
      </c>
      <c r="U352">
        <v>1</v>
      </c>
      <c r="V352">
        <v>0.437</v>
      </c>
      <c r="W352">
        <v>0.42930000000000001</v>
      </c>
      <c r="X352">
        <v>0.437</v>
      </c>
      <c r="Y352">
        <v>0.42930000000000001</v>
      </c>
      <c r="Z352" t="s">
        <v>126</v>
      </c>
      <c r="AA352" t="s">
        <v>407</v>
      </c>
      <c r="AB352">
        <v>0.63680000000000003</v>
      </c>
      <c r="AC352" t="s">
        <v>2272</v>
      </c>
      <c r="AD352">
        <v>1</v>
      </c>
      <c r="AE352">
        <v>0.44230000000000003</v>
      </c>
      <c r="AF352">
        <v>0.42930000000000001</v>
      </c>
      <c r="AG352">
        <v>0.44230000000000003</v>
      </c>
      <c r="AH352" t="s">
        <v>407</v>
      </c>
      <c r="AI352" t="s">
        <v>407</v>
      </c>
      <c r="AJ352">
        <v>0.69299999999999995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7</v>
      </c>
      <c r="AQ352">
        <v>0</v>
      </c>
      <c r="AR352" t="b">
        <v>0</v>
      </c>
      <c r="AS352" s="190" t="s">
        <v>1846</v>
      </c>
    </row>
    <row r="353" spans="1:45" x14ac:dyDescent="0.2">
      <c r="A353" t="s">
        <v>1846</v>
      </c>
      <c r="B353" t="s">
        <v>285</v>
      </c>
      <c r="C353" t="s">
        <v>123</v>
      </c>
      <c r="D353" t="s">
        <v>285</v>
      </c>
      <c r="E353" t="s">
        <v>1877</v>
      </c>
      <c r="F353" t="s">
        <v>407</v>
      </c>
      <c r="G353">
        <v>217</v>
      </c>
      <c r="H353">
        <v>23</v>
      </c>
      <c r="I353">
        <v>33969.199999999997</v>
      </c>
      <c r="J353">
        <v>29456.14</v>
      </c>
      <c r="K353">
        <v>31656.959999999999</v>
      </c>
      <c r="L353">
        <v>26383.3</v>
      </c>
      <c r="M353">
        <v>6.91</v>
      </c>
      <c r="N353">
        <v>4.96</v>
      </c>
      <c r="O353">
        <v>211</v>
      </c>
      <c r="P353">
        <v>28792.81</v>
      </c>
      <c r="Q353">
        <v>20305.41</v>
      </c>
      <c r="R353">
        <v>6.56</v>
      </c>
      <c r="S353">
        <v>4.5</v>
      </c>
      <c r="T353">
        <v>5.16</v>
      </c>
      <c r="U353">
        <v>1</v>
      </c>
      <c r="V353">
        <v>1.2040999999999999</v>
      </c>
      <c r="W353">
        <v>1.1830000000000001</v>
      </c>
      <c r="X353">
        <v>1.2040999999999999</v>
      </c>
      <c r="Y353">
        <v>1.1830000000000001</v>
      </c>
      <c r="Z353" t="s">
        <v>122</v>
      </c>
      <c r="AA353" t="s">
        <v>407</v>
      </c>
      <c r="AB353">
        <v>1.8767</v>
      </c>
      <c r="AC353" t="s">
        <v>2270</v>
      </c>
      <c r="AD353">
        <v>2.0026679999999999</v>
      </c>
      <c r="AE353">
        <v>1.2190000000000001</v>
      </c>
      <c r="AF353">
        <v>1.1830000000000001</v>
      </c>
      <c r="AG353">
        <v>1.2190000000000001</v>
      </c>
      <c r="AH353" t="s">
        <v>407</v>
      </c>
      <c r="AI353" t="s">
        <v>407</v>
      </c>
      <c r="AJ353">
        <v>1.9100999999999999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6</v>
      </c>
      <c r="AQ353">
        <v>0</v>
      </c>
      <c r="AR353" t="b">
        <v>0</v>
      </c>
      <c r="AS353" s="190" t="s">
        <v>1846</v>
      </c>
    </row>
    <row r="354" spans="1:45" x14ac:dyDescent="0.2">
      <c r="A354" t="s">
        <v>1846</v>
      </c>
      <c r="B354" t="s">
        <v>287</v>
      </c>
      <c r="C354" t="s">
        <v>125</v>
      </c>
      <c r="D354" t="s">
        <v>287</v>
      </c>
      <c r="E354" t="s">
        <v>1878</v>
      </c>
      <c r="F354" t="s">
        <v>407</v>
      </c>
      <c r="G354">
        <v>326</v>
      </c>
      <c r="H354">
        <v>8</v>
      </c>
      <c r="I354">
        <v>16505.3</v>
      </c>
      <c r="J354">
        <v>11077.54</v>
      </c>
      <c r="K354">
        <v>15522.16</v>
      </c>
      <c r="L354">
        <v>10002</v>
      </c>
      <c r="M354">
        <v>4.0199999999999996</v>
      </c>
      <c r="N354">
        <v>2.92</v>
      </c>
      <c r="O354">
        <v>318</v>
      </c>
      <c r="P354">
        <v>14563.53</v>
      </c>
      <c r="Q354">
        <v>8006.45</v>
      </c>
      <c r="R354">
        <v>3.79</v>
      </c>
      <c r="S354">
        <v>2.4900000000000002</v>
      </c>
      <c r="T354">
        <v>3.08</v>
      </c>
      <c r="U354">
        <v>1</v>
      </c>
      <c r="V354">
        <v>0.60909999999999997</v>
      </c>
      <c r="W354">
        <v>0.59840000000000004</v>
      </c>
      <c r="X354">
        <v>0.60909999999999997</v>
      </c>
      <c r="Y354">
        <v>0.59840000000000004</v>
      </c>
      <c r="Z354" t="s">
        <v>124</v>
      </c>
      <c r="AA354" t="s">
        <v>407</v>
      </c>
      <c r="AB354">
        <v>0.93710000000000004</v>
      </c>
      <c r="AC354" t="s">
        <v>2271</v>
      </c>
      <c r="AD354">
        <v>1.4317800000000001</v>
      </c>
      <c r="AE354">
        <v>0.61660000000000004</v>
      </c>
      <c r="AF354">
        <v>0.59840000000000004</v>
      </c>
      <c r="AG354">
        <v>0.61660000000000004</v>
      </c>
      <c r="AH354" t="s">
        <v>407</v>
      </c>
      <c r="AI354" t="s">
        <v>407</v>
      </c>
      <c r="AJ354">
        <v>0.96619999999999995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8</v>
      </c>
      <c r="AQ354">
        <v>0</v>
      </c>
      <c r="AR354" t="b">
        <v>0</v>
      </c>
      <c r="AS354" s="190" t="s">
        <v>1846</v>
      </c>
    </row>
    <row r="355" spans="1:45" x14ac:dyDescent="0.2">
      <c r="A355" t="s">
        <v>1846</v>
      </c>
      <c r="B355" t="s">
        <v>289</v>
      </c>
      <c r="C355" t="s">
        <v>127</v>
      </c>
      <c r="D355" t="s">
        <v>289</v>
      </c>
      <c r="E355" t="s">
        <v>1879</v>
      </c>
      <c r="F355" t="s">
        <v>407</v>
      </c>
      <c r="G355">
        <v>90</v>
      </c>
      <c r="H355">
        <v>1</v>
      </c>
      <c r="I355">
        <v>11417.77</v>
      </c>
      <c r="J355">
        <v>6010.8</v>
      </c>
      <c r="K355">
        <v>10888.53</v>
      </c>
      <c r="L355">
        <v>5512.07</v>
      </c>
      <c r="M355">
        <v>3.04</v>
      </c>
      <c r="N355">
        <v>2.08</v>
      </c>
      <c r="O355">
        <v>90</v>
      </c>
      <c r="P355">
        <v>10888.53</v>
      </c>
      <c r="Q355">
        <v>5512.07</v>
      </c>
      <c r="R355">
        <v>3.04</v>
      </c>
      <c r="S355">
        <v>2.08</v>
      </c>
      <c r="T355">
        <v>2.4900000000000002</v>
      </c>
      <c r="U355">
        <v>1</v>
      </c>
      <c r="V355">
        <v>0.45540000000000003</v>
      </c>
      <c r="W355">
        <v>0.44740000000000002</v>
      </c>
      <c r="X355">
        <v>0.45540000000000003</v>
      </c>
      <c r="Y355">
        <v>0.44740000000000002</v>
      </c>
      <c r="Z355" t="s">
        <v>126</v>
      </c>
      <c r="AA355" t="s">
        <v>407</v>
      </c>
      <c r="AB355">
        <v>0.65449999999999997</v>
      </c>
      <c r="AC355" t="s">
        <v>2272</v>
      </c>
      <c r="AD355">
        <v>1</v>
      </c>
      <c r="AE355">
        <v>0.46100000000000002</v>
      </c>
      <c r="AF355">
        <v>0.44740000000000002</v>
      </c>
      <c r="AG355">
        <v>0.46100000000000002</v>
      </c>
      <c r="AH355" t="s">
        <v>407</v>
      </c>
      <c r="AI355" t="s">
        <v>407</v>
      </c>
      <c r="AJ355">
        <v>0.72230000000000005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 t="b">
        <v>0</v>
      </c>
      <c r="AS355" s="190" t="s">
        <v>1846</v>
      </c>
    </row>
    <row r="356" spans="1:45" x14ac:dyDescent="0.2">
      <c r="A356" t="s">
        <v>1846</v>
      </c>
      <c r="B356" t="s">
        <v>291</v>
      </c>
      <c r="C356" t="s">
        <v>123</v>
      </c>
      <c r="D356" t="s">
        <v>291</v>
      </c>
      <c r="E356" t="s">
        <v>1880</v>
      </c>
      <c r="F356" t="s">
        <v>407</v>
      </c>
      <c r="G356">
        <v>48</v>
      </c>
      <c r="H356">
        <v>9</v>
      </c>
      <c r="I356">
        <v>26695.62</v>
      </c>
      <c r="J356">
        <v>18260.89</v>
      </c>
      <c r="K356">
        <v>25358.48</v>
      </c>
      <c r="L356">
        <v>16776.900000000001</v>
      </c>
      <c r="M356">
        <v>5.56</v>
      </c>
      <c r="N356">
        <v>4.1399999999999997</v>
      </c>
      <c r="O356">
        <v>44</v>
      </c>
      <c r="P356">
        <v>21552.68</v>
      </c>
      <c r="Q356">
        <v>11435.59</v>
      </c>
      <c r="R356">
        <v>4.8899999999999997</v>
      </c>
      <c r="S356">
        <v>3.4</v>
      </c>
      <c r="T356">
        <v>3.83</v>
      </c>
      <c r="U356">
        <v>1</v>
      </c>
      <c r="V356">
        <v>0.90129999999999999</v>
      </c>
      <c r="W356">
        <v>0.88549999999999995</v>
      </c>
      <c r="X356">
        <v>0.90129999999999999</v>
      </c>
      <c r="Y356">
        <v>0.88549999999999995</v>
      </c>
      <c r="Z356" t="s">
        <v>122</v>
      </c>
      <c r="AA356" t="s">
        <v>407</v>
      </c>
      <c r="AB356">
        <v>1.5894999999999999</v>
      </c>
      <c r="AC356" t="s">
        <v>2270</v>
      </c>
      <c r="AD356">
        <v>1.5062070000000001</v>
      </c>
      <c r="AE356">
        <v>0.91239999999999999</v>
      </c>
      <c r="AF356">
        <v>0.88549999999999995</v>
      </c>
      <c r="AG356">
        <v>0.91239999999999999</v>
      </c>
      <c r="AH356" t="s">
        <v>407</v>
      </c>
      <c r="AI356" t="s">
        <v>407</v>
      </c>
      <c r="AJ356">
        <v>1.4296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4</v>
      </c>
      <c r="AQ356">
        <v>0</v>
      </c>
      <c r="AR356" t="b">
        <v>0</v>
      </c>
      <c r="AS356" s="190" t="s">
        <v>1846</v>
      </c>
    </row>
    <row r="357" spans="1:45" x14ac:dyDescent="0.2">
      <c r="A357" t="s">
        <v>1846</v>
      </c>
      <c r="B357" t="s">
        <v>293</v>
      </c>
      <c r="C357" t="s">
        <v>125</v>
      </c>
      <c r="D357" t="s">
        <v>293</v>
      </c>
      <c r="E357" t="s">
        <v>1881</v>
      </c>
      <c r="F357" t="s">
        <v>407</v>
      </c>
      <c r="G357">
        <v>94</v>
      </c>
      <c r="H357">
        <v>9</v>
      </c>
      <c r="I357">
        <v>19060.23</v>
      </c>
      <c r="J357">
        <v>11186.55</v>
      </c>
      <c r="K357">
        <v>17816.43</v>
      </c>
      <c r="L357">
        <v>9904.81</v>
      </c>
      <c r="M357">
        <v>4</v>
      </c>
      <c r="N357">
        <v>2.93</v>
      </c>
      <c r="O357">
        <v>92</v>
      </c>
      <c r="P357">
        <v>16904.43</v>
      </c>
      <c r="Q357">
        <v>7792.72</v>
      </c>
      <c r="R357">
        <v>3.72</v>
      </c>
      <c r="S357">
        <v>2.16</v>
      </c>
      <c r="T357">
        <v>3.17</v>
      </c>
      <c r="U357">
        <v>1</v>
      </c>
      <c r="V357">
        <v>0.70689999999999997</v>
      </c>
      <c r="W357">
        <v>0.69450000000000001</v>
      </c>
      <c r="X357">
        <v>0.70689999999999997</v>
      </c>
      <c r="Y357">
        <v>0.69450000000000001</v>
      </c>
      <c r="Z357" t="s">
        <v>124</v>
      </c>
      <c r="AA357" t="s">
        <v>407</v>
      </c>
      <c r="AB357">
        <v>1.0552999999999999</v>
      </c>
      <c r="AC357" t="s">
        <v>2271</v>
      </c>
      <c r="AD357">
        <v>1.382549</v>
      </c>
      <c r="AE357">
        <v>0.71560000000000001</v>
      </c>
      <c r="AF357">
        <v>0.69450000000000001</v>
      </c>
      <c r="AG357">
        <v>0.71560000000000001</v>
      </c>
      <c r="AH357" t="s">
        <v>407</v>
      </c>
      <c r="AI357" t="s">
        <v>407</v>
      </c>
      <c r="AJ357">
        <v>1.1213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2</v>
      </c>
      <c r="AQ357">
        <v>0</v>
      </c>
      <c r="AR357" t="b">
        <v>0</v>
      </c>
      <c r="AS357" s="190" t="s">
        <v>1846</v>
      </c>
    </row>
    <row r="358" spans="1:45" x14ac:dyDescent="0.2">
      <c r="A358" t="s">
        <v>1846</v>
      </c>
      <c r="B358" t="s">
        <v>295</v>
      </c>
      <c r="C358" t="s">
        <v>127</v>
      </c>
      <c r="D358" t="s">
        <v>295</v>
      </c>
      <c r="E358" t="s">
        <v>1882</v>
      </c>
      <c r="F358" t="s">
        <v>407</v>
      </c>
      <c r="G358">
        <v>86</v>
      </c>
      <c r="H358">
        <v>7</v>
      </c>
      <c r="I358">
        <v>16411.97</v>
      </c>
      <c r="J358">
        <v>11433.97</v>
      </c>
      <c r="K358">
        <v>15752.99</v>
      </c>
      <c r="L358">
        <v>10990.79</v>
      </c>
      <c r="M358">
        <v>2.85</v>
      </c>
      <c r="N358">
        <v>1.65</v>
      </c>
      <c r="O358">
        <v>84</v>
      </c>
      <c r="P358">
        <v>14629.44</v>
      </c>
      <c r="Q358">
        <v>8314.93</v>
      </c>
      <c r="R358">
        <v>2.75</v>
      </c>
      <c r="S358">
        <v>1.53</v>
      </c>
      <c r="T358">
        <v>2.4</v>
      </c>
      <c r="U358">
        <v>1</v>
      </c>
      <c r="V358">
        <v>0.61180000000000001</v>
      </c>
      <c r="W358">
        <v>0.60109999999999997</v>
      </c>
      <c r="X358">
        <v>0.61180000000000001</v>
      </c>
      <c r="Y358">
        <v>0.60109999999999997</v>
      </c>
      <c r="Z358" t="s">
        <v>126</v>
      </c>
      <c r="AA358" t="s">
        <v>407</v>
      </c>
      <c r="AB358">
        <v>0.76329999999999998</v>
      </c>
      <c r="AC358" t="s">
        <v>2272</v>
      </c>
      <c r="AD358">
        <v>1</v>
      </c>
      <c r="AE358">
        <v>0.61939999999999995</v>
      </c>
      <c r="AF358">
        <v>0.60109999999999997</v>
      </c>
      <c r="AG358">
        <v>0.61939999999999995</v>
      </c>
      <c r="AH358" t="s">
        <v>407</v>
      </c>
      <c r="AI358" t="s">
        <v>407</v>
      </c>
      <c r="AJ358">
        <v>0.97050000000000003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2</v>
      </c>
      <c r="AQ358">
        <v>0</v>
      </c>
      <c r="AR358" t="b">
        <v>0</v>
      </c>
      <c r="AS358" s="190" t="s">
        <v>1846</v>
      </c>
    </row>
    <row r="359" spans="1:45" x14ac:dyDescent="0.2">
      <c r="A359" t="s">
        <v>1883</v>
      </c>
      <c r="B359" t="s">
        <v>320</v>
      </c>
      <c r="C359" t="s">
        <v>123</v>
      </c>
      <c r="D359" t="s">
        <v>320</v>
      </c>
      <c r="E359" t="s">
        <v>1884</v>
      </c>
      <c r="F359" t="s">
        <v>79</v>
      </c>
      <c r="G359">
        <v>3</v>
      </c>
      <c r="H359">
        <v>0</v>
      </c>
      <c r="I359">
        <v>222913.71</v>
      </c>
      <c r="J359">
        <v>106371.83</v>
      </c>
      <c r="K359">
        <v>192874.4</v>
      </c>
      <c r="L359">
        <v>94669.64</v>
      </c>
      <c r="M359">
        <v>9.67</v>
      </c>
      <c r="N359">
        <v>4.99</v>
      </c>
      <c r="O359">
        <v>3</v>
      </c>
      <c r="P359">
        <v>192874.4</v>
      </c>
      <c r="Q359">
        <v>94669.64</v>
      </c>
      <c r="R359">
        <v>11.3</v>
      </c>
      <c r="S359">
        <v>4.99</v>
      </c>
      <c r="T359">
        <v>9.1999999999999993</v>
      </c>
      <c r="U359">
        <v>0</v>
      </c>
      <c r="V359">
        <v>8.0661000000000005</v>
      </c>
      <c r="W359">
        <v>11.23</v>
      </c>
      <c r="X359">
        <v>11.430400000000001</v>
      </c>
      <c r="Y359">
        <v>11.23</v>
      </c>
      <c r="Z359" t="s">
        <v>122</v>
      </c>
      <c r="AA359" t="s">
        <v>79</v>
      </c>
      <c r="AB359">
        <v>11.430400000000001</v>
      </c>
      <c r="AC359" t="s">
        <v>2270</v>
      </c>
      <c r="AD359">
        <v>1.416442</v>
      </c>
      <c r="AE359">
        <v>11.571400000000001</v>
      </c>
      <c r="AF359">
        <v>11.23</v>
      </c>
      <c r="AG359">
        <v>11.571400000000001</v>
      </c>
      <c r="AH359" t="s">
        <v>79</v>
      </c>
      <c r="AI359" t="s">
        <v>79</v>
      </c>
      <c r="AJ359">
        <v>18.1312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 t="b">
        <v>0</v>
      </c>
      <c r="AS359" s="190" t="s">
        <v>1883</v>
      </c>
    </row>
    <row r="360" spans="1:45" x14ac:dyDescent="0.2">
      <c r="A360" t="s">
        <v>1883</v>
      </c>
      <c r="B360" t="s">
        <v>322</v>
      </c>
      <c r="C360" t="s">
        <v>125</v>
      </c>
      <c r="D360" t="s">
        <v>322</v>
      </c>
      <c r="E360" t="s">
        <v>1885</v>
      </c>
      <c r="F360" t="s">
        <v>407</v>
      </c>
      <c r="G360">
        <v>21</v>
      </c>
      <c r="H360">
        <v>0</v>
      </c>
      <c r="I360">
        <v>141229.94</v>
      </c>
      <c r="J360">
        <v>40620.839999999997</v>
      </c>
      <c r="K360">
        <v>134336.95999999999</v>
      </c>
      <c r="L360">
        <v>44479.76</v>
      </c>
      <c r="M360">
        <v>5.48</v>
      </c>
      <c r="N360">
        <v>3.7</v>
      </c>
      <c r="O360">
        <v>20</v>
      </c>
      <c r="P360">
        <v>128870.26</v>
      </c>
      <c r="Q360">
        <v>38076.1</v>
      </c>
      <c r="R360">
        <v>5.55</v>
      </c>
      <c r="S360">
        <v>3.77</v>
      </c>
      <c r="T360">
        <v>4.51</v>
      </c>
      <c r="U360">
        <v>1</v>
      </c>
      <c r="V360">
        <v>5.3894000000000002</v>
      </c>
      <c r="W360">
        <v>5.2949000000000002</v>
      </c>
      <c r="X360">
        <v>5.3894000000000002</v>
      </c>
      <c r="Y360">
        <v>5.2949000000000002</v>
      </c>
      <c r="Z360" t="s">
        <v>124</v>
      </c>
      <c r="AA360" t="s">
        <v>407</v>
      </c>
      <c r="AB360">
        <v>8.0698000000000008</v>
      </c>
      <c r="AC360" t="s">
        <v>2271</v>
      </c>
      <c r="AD360">
        <v>1.3029679999999999</v>
      </c>
      <c r="AE360">
        <v>5.4558999999999997</v>
      </c>
      <c r="AF360">
        <v>5.2949000000000002</v>
      </c>
      <c r="AG360">
        <v>5.4558999999999997</v>
      </c>
      <c r="AH360" t="s">
        <v>407</v>
      </c>
      <c r="AI360" t="s">
        <v>407</v>
      </c>
      <c r="AJ360">
        <v>8.5488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1</v>
      </c>
      <c r="AQ360">
        <v>0</v>
      </c>
      <c r="AR360" t="b">
        <v>0</v>
      </c>
      <c r="AS360" s="190" t="s">
        <v>1883</v>
      </c>
    </row>
    <row r="361" spans="1:45" x14ac:dyDescent="0.2">
      <c r="A361" t="s">
        <v>1883</v>
      </c>
      <c r="B361" t="s">
        <v>324</v>
      </c>
      <c r="C361" t="s">
        <v>127</v>
      </c>
      <c r="D361" t="s">
        <v>324</v>
      </c>
      <c r="E361" t="s">
        <v>1886</v>
      </c>
      <c r="F361" t="s">
        <v>407</v>
      </c>
      <c r="G361">
        <v>31</v>
      </c>
      <c r="H361">
        <v>0</v>
      </c>
      <c r="I361">
        <v>135648.4</v>
      </c>
      <c r="J361">
        <v>61621.68</v>
      </c>
      <c r="K361">
        <v>129150.45</v>
      </c>
      <c r="L361">
        <v>66449.77</v>
      </c>
      <c r="M361">
        <v>4.8099999999999996</v>
      </c>
      <c r="N361">
        <v>4.66</v>
      </c>
      <c r="O361">
        <v>29</v>
      </c>
      <c r="P361">
        <v>118953.64</v>
      </c>
      <c r="Q361">
        <v>55753.62</v>
      </c>
      <c r="R361">
        <v>4.8600000000000003</v>
      </c>
      <c r="S361">
        <v>4.8099999999999996</v>
      </c>
      <c r="T361">
        <v>3.58</v>
      </c>
      <c r="U361">
        <v>1</v>
      </c>
      <c r="V361">
        <v>4.9747000000000003</v>
      </c>
      <c r="W361">
        <v>4.8875000000000002</v>
      </c>
      <c r="X361">
        <v>4.9747000000000003</v>
      </c>
      <c r="Y361">
        <v>4.8875000000000002</v>
      </c>
      <c r="Z361" t="s">
        <v>126</v>
      </c>
      <c r="AA361" t="s">
        <v>407</v>
      </c>
      <c r="AB361">
        <v>6.1933999999999996</v>
      </c>
      <c r="AC361" t="s">
        <v>2272</v>
      </c>
      <c r="AD361">
        <v>1</v>
      </c>
      <c r="AE361">
        <v>5.0160999999999998</v>
      </c>
      <c r="AF361">
        <v>4.8875000000000002</v>
      </c>
      <c r="AG361">
        <v>5.0160999999999998</v>
      </c>
      <c r="AH361" t="s">
        <v>407</v>
      </c>
      <c r="AI361" t="s">
        <v>407</v>
      </c>
      <c r="AJ361">
        <v>7.8597000000000001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2</v>
      </c>
      <c r="AQ361">
        <v>0</v>
      </c>
      <c r="AR361" t="b">
        <v>0</v>
      </c>
      <c r="AS361" s="190" t="s">
        <v>1883</v>
      </c>
    </row>
    <row r="362" spans="1:45" x14ac:dyDescent="0.2">
      <c r="A362" t="s">
        <v>1883</v>
      </c>
      <c r="B362" t="s">
        <v>326</v>
      </c>
      <c r="C362" t="s">
        <v>123</v>
      </c>
      <c r="D362" t="s">
        <v>326</v>
      </c>
      <c r="E362" t="s">
        <v>2344</v>
      </c>
      <c r="F362" t="s">
        <v>79</v>
      </c>
      <c r="G362">
        <v>3</v>
      </c>
      <c r="H362">
        <v>0</v>
      </c>
      <c r="I362">
        <v>228778.35</v>
      </c>
      <c r="J362">
        <v>82484.09</v>
      </c>
      <c r="K362">
        <v>199890.54</v>
      </c>
      <c r="L362">
        <v>72126.009999999995</v>
      </c>
      <c r="M362">
        <v>13.67</v>
      </c>
      <c r="N362">
        <v>8.58</v>
      </c>
      <c r="O362">
        <v>3</v>
      </c>
      <c r="P362">
        <v>199890.54</v>
      </c>
      <c r="Q362">
        <v>72126.009999999995</v>
      </c>
      <c r="R362">
        <v>12</v>
      </c>
      <c r="S362">
        <v>8.58</v>
      </c>
      <c r="T362">
        <v>9.8000000000000007</v>
      </c>
      <c r="U362">
        <v>0</v>
      </c>
      <c r="V362">
        <v>8.3595000000000006</v>
      </c>
      <c r="W362">
        <v>9.2411999999999992</v>
      </c>
      <c r="X362">
        <v>9.4061000000000003</v>
      </c>
      <c r="Y362">
        <v>9.2411999999999992</v>
      </c>
      <c r="Z362" t="s">
        <v>122</v>
      </c>
      <c r="AA362" t="s">
        <v>79</v>
      </c>
      <c r="AB362">
        <v>9.4061000000000003</v>
      </c>
      <c r="AC362" t="s">
        <v>2270</v>
      </c>
      <c r="AD362">
        <v>1.329653</v>
      </c>
      <c r="AE362">
        <v>9.5221</v>
      </c>
      <c r="AF362">
        <v>9.2411999999999992</v>
      </c>
      <c r="AG362">
        <v>9.5221</v>
      </c>
      <c r="AH362" t="s">
        <v>79</v>
      </c>
      <c r="AI362" t="s">
        <v>79</v>
      </c>
      <c r="AJ362">
        <v>14.920199999999999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 t="b">
        <v>0</v>
      </c>
      <c r="AS362" s="190" t="s">
        <v>1883</v>
      </c>
    </row>
    <row r="363" spans="1:45" x14ac:dyDescent="0.2">
      <c r="A363" t="s">
        <v>1883</v>
      </c>
      <c r="B363" t="s">
        <v>327</v>
      </c>
      <c r="C363" t="s">
        <v>125</v>
      </c>
      <c r="D363" t="s">
        <v>327</v>
      </c>
      <c r="E363" t="s">
        <v>2345</v>
      </c>
      <c r="F363" t="s">
        <v>407</v>
      </c>
      <c r="G363">
        <v>23</v>
      </c>
      <c r="H363">
        <v>0</v>
      </c>
      <c r="I363">
        <v>180020.45</v>
      </c>
      <c r="J363">
        <v>53793.87</v>
      </c>
      <c r="K363">
        <v>156216.44</v>
      </c>
      <c r="L363">
        <v>47467.62</v>
      </c>
      <c r="M363">
        <v>6.3</v>
      </c>
      <c r="N363">
        <v>2.33</v>
      </c>
      <c r="O363">
        <v>23</v>
      </c>
      <c r="P363">
        <v>156216.44</v>
      </c>
      <c r="Q363">
        <v>47467.62</v>
      </c>
      <c r="R363">
        <v>6.3</v>
      </c>
      <c r="S363">
        <v>2.33</v>
      </c>
      <c r="T363">
        <v>5.85</v>
      </c>
      <c r="U363">
        <v>1</v>
      </c>
      <c r="V363">
        <v>6.5330000000000004</v>
      </c>
      <c r="W363">
        <v>6.4184000000000001</v>
      </c>
      <c r="X363">
        <v>6.5330000000000004</v>
      </c>
      <c r="Y363">
        <v>6.4184000000000001</v>
      </c>
      <c r="Z363" t="s">
        <v>124</v>
      </c>
      <c r="AA363" t="s">
        <v>407</v>
      </c>
      <c r="AB363">
        <v>7.0740999999999996</v>
      </c>
      <c r="AC363" t="s">
        <v>2271</v>
      </c>
      <c r="AD363">
        <v>1.335089</v>
      </c>
      <c r="AE363">
        <v>6.6135000000000002</v>
      </c>
      <c r="AF363">
        <v>6.4184000000000001</v>
      </c>
      <c r="AG363">
        <v>6.6135000000000002</v>
      </c>
      <c r="AH363" t="s">
        <v>407</v>
      </c>
      <c r="AI363" t="s">
        <v>407</v>
      </c>
      <c r="AJ363">
        <v>10.3627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 t="b">
        <v>0</v>
      </c>
      <c r="AS363" s="190" t="s">
        <v>1883</v>
      </c>
    </row>
    <row r="364" spans="1:45" x14ac:dyDescent="0.2">
      <c r="A364" t="s">
        <v>1883</v>
      </c>
      <c r="B364" t="s">
        <v>328</v>
      </c>
      <c r="C364" t="s">
        <v>127</v>
      </c>
      <c r="D364" t="s">
        <v>328</v>
      </c>
      <c r="E364" t="s">
        <v>2346</v>
      </c>
      <c r="F364" t="s">
        <v>407</v>
      </c>
      <c r="G364">
        <v>14</v>
      </c>
      <c r="H364">
        <v>0</v>
      </c>
      <c r="I364">
        <v>161674.01</v>
      </c>
      <c r="J364">
        <v>32966.61</v>
      </c>
      <c r="K364">
        <v>140342.56</v>
      </c>
      <c r="L364">
        <v>29059.63</v>
      </c>
      <c r="M364">
        <v>4.21</v>
      </c>
      <c r="N364">
        <v>2.14</v>
      </c>
      <c r="O364">
        <v>14</v>
      </c>
      <c r="P364">
        <v>140342.56</v>
      </c>
      <c r="Q364">
        <v>29059.63</v>
      </c>
      <c r="R364">
        <v>4.21</v>
      </c>
      <c r="S364">
        <v>2.14</v>
      </c>
      <c r="T364">
        <v>3.78</v>
      </c>
      <c r="U364">
        <v>1</v>
      </c>
      <c r="V364">
        <v>5.8692000000000002</v>
      </c>
      <c r="W364">
        <v>5.7663000000000002</v>
      </c>
      <c r="X364">
        <v>5.8692000000000002</v>
      </c>
      <c r="Y364">
        <v>5.7663000000000002</v>
      </c>
      <c r="Z364" t="s">
        <v>126</v>
      </c>
      <c r="AA364" t="s">
        <v>407</v>
      </c>
      <c r="AB364">
        <v>5.2986000000000004</v>
      </c>
      <c r="AC364" t="s">
        <v>2272</v>
      </c>
      <c r="AD364">
        <v>1</v>
      </c>
      <c r="AE364">
        <v>5.9416000000000002</v>
      </c>
      <c r="AF364">
        <v>5.7663000000000002</v>
      </c>
      <c r="AG364">
        <v>5.9416000000000002</v>
      </c>
      <c r="AH364" t="s">
        <v>407</v>
      </c>
      <c r="AI364" t="s">
        <v>407</v>
      </c>
      <c r="AJ364">
        <v>9.3099000000000007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 t="b">
        <v>0</v>
      </c>
      <c r="AS364" s="190" t="s">
        <v>1883</v>
      </c>
    </row>
    <row r="365" spans="1:45" x14ac:dyDescent="0.2">
      <c r="A365" t="s">
        <v>1883</v>
      </c>
      <c r="B365" t="s">
        <v>329</v>
      </c>
      <c r="C365" t="s">
        <v>118</v>
      </c>
      <c r="D365" t="s">
        <v>329</v>
      </c>
      <c r="E365" t="s">
        <v>1890</v>
      </c>
      <c r="F365" t="s">
        <v>407</v>
      </c>
      <c r="G365">
        <v>18</v>
      </c>
      <c r="H365">
        <v>0</v>
      </c>
      <c r="I365">
        <v>128844.31</v>
      </c>
      <c r="J365">
        <v>64966.95</v>
      </c>
      <c r="K365">
        <v>118095.15</v>
      </c>
      <c r="L365">
        <v>56332.94</v>
      </c>
      <c r="M365">
        <v>10.39</v>
      </c>
      <c r="N365">
        <v>7.33</v>
      </c>
      <c r="O365">
        <v>18</v>
      </c>
      <c r="P365">
        <v>118095.15</v>
      </c>
      <c r="Q365">
        <v>56332.94</v>
      </c>
      <c r="R365">
        <v>10.39</v>
      </c>
      <c r="S365">
        <v>7.33</v>
      </c>
      <c r="T365">
        <v>8.36</v>
      </c>
      <c r="U365">
        <v>1</v>
      </c>
      <c r="V365">
        <v>4.9387999999999996</v>
      </c>
      <c r="W365">
        <v>4.8521999999999998</v>
      </c>
      <c r="X365">
        <v>4.9387999999999996</v>
      </c>
      <c r="Y365">
        <v>4.8521999999999998</v>
      </c>
      <c r="Z365" t="s">
        <v>117</v>
      </c>
      <c r="AA365" t="s">
        <v>407</v>
      </c>
      <c r="AB365">
        <v>6.5454999999999997</v>
      </c>
      <c r="AC365" t="s">
        <v>2268</v>
      </c>
      <c r="AD365">
        <v>1.6480349999999999</v>
      </c>
      <c r="AE365">
        <v>4.9996999999999998</v>
      </c>
      <c r="AF365">
        <v>4.8521999999999998</v>
      </c>
      <c r="AG365">
        <v>4.9996999999999998</v>
      </c>
      <c r="AH365" t="s">
        <v>407</v>
      </c>
      <c r="AI365" t="s">
        <v>407</v>
      </c>
      <c r="AJ365">
        <v>7.8339999999999996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 t="b">
        <v>0</v>
      </c>
      <c r="AS365" s="190" t="s">
        <v>1883</v>
      </c>
    </row>
    <row r="366" spans="1:45" x14ac:dyDescent="0.2">
      <c r="A366" t="s">
        <v>1883</v>
      </c>
      <c r="B366" t="s">
        <v>330</v>
      </c>
      <c r="C366" t="s">
        <v>120</v>
      </c>
      <c r="D366" t="s">
        <v>330</v>
      </c>
      <c r="E366" t="s">
        <v>1891</v>
      </c>
      <c r="F366" t="s">
        <v>407</v>
      </c>
      <c r="G366">
        <v>223</v>
      </c>
      <c r="H366">
        <v>0</v>
      </c>
      <c r="I366">
        <v>78029.37</v>
      </c>
      <c r="J366">
        <v>32570.36</v>
      </c>
      <c r="K366">
        <v>73450.28</v>
      </c>
      <c r="L366">
        <v>32638.29</v>
      </c>
      <c r="M366">
        <v>2.94</v>
      </c>
      <c r="N366">
        <v>1.86</v>
      </c>
      <c r="O366">
        <v>221</v>
      </c>
      <c r="P366">
        <v>72456.19</v>
      </c>
      <c r="Q366">
        <v>31053.17</v>
      </c>
      <c r="R366">
        <v>2.93</v>
      </c>
      <c r="S366">
        <v>1.83</v>
      </c>
      <c r="T366">
        <v>2.46</v>
      </c>
      <c r="U366">
        <v>1</v>
      </c>
      <c r="V366">
        <v>3.0301</v>
      </c>
      <c r="W366">
        <v>2.9769999999999999</v>
      </c>
      <c r="X366">
        <v>3.0301</v>
      </c>
      <c r="Y366">
        <v>2.9769999999999999</v>
      </c>
      <c r="Z366" t="s">
        <v>119</v>
      </c>
      <c r="AA366" t="s">
        <v>407</v>
      </c>
      <c r="AB366">
        <v>3.9716999999999998</v>
      </c>
      <c r="AC366" t="s">
        <v>2269</v>
      </c>
      <c r="AD366">
        <v>1</v>
      </c>
      <c r="AE366">
        <v>3.0674999999999999</v>
      </c>
      <c r="AF366">
        <v>2.9769999999999999</v>
      </c>
      <c r="AG366">
        <v>3.0674999999999999</v>
      </c>
      <c r="AH366" t="s">
        <v>407</v>
      </c>
      <c r="AI366" t="s">
        <v>407</v>
      </c>
      <c r="AJ366">
        <v>4.8064999999999998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2</v>
      </c>
      <c r="AQ366">
        <v>0</v>
      </c>
      <c r="AR366" t="b">
        <v>0</v>
      </c>
      <c r="AS366" s="190" t="s">
        <v>1883</v>
      </c>
    </row>
    <row r="367" spans="1:45" x14ac:dyDescent="0.2">
      <c r="A367" t="s">
        <v>1883</v>
      </c>
      <c r="B367" t="s">
        <v>331</v>
      </c>
      <c r="C367" t="s">
        <v>118</v>
      </c>
      <c r="D367" t="s">
        <v>331</v>
      </c>
      <c r="E367" t="s">
        <v>1892</v>
      </c>
      <c r="F367" t="s">
        <v>79</v>
      </c>
      <c r="G367">
        <v>2</v>
      </c>
      <c r="H367">
        <v>1</v>
      </c>
      <c r="I367">
        <v>72805.789999999994</v>
      </c>
      <c r="J367">
        <v>27627.040000000001</v>
      </c>
      <c r="K367">
        <v>67658.67</v>
      </c>
      <c r="L367">
        <v>20445.009999999998</v>
      </c>
      <c r="M367">
        <v>7</v>
      </c>
      <c r="N367">
        <v>4</v>
      </c>
      <c r="O367">
        <v>2</v>
      </c>
      <c r="P367">
        <v>67658.67</v>
      </c>
      <c r="Q367">
        <v>20445.009999999998</v>
      </c>
      <c r="R367">
        <v>8.1999999999999993</v>
      </c>
      <c r="S367">
        <v>4</v>
      </c>
      <c r="T367">
        <v>6.3</v>
      </c>
      <c r="U367">
        <v>0</v>
      </c>
      <c r="V367">
        <v>0</v>
      </c>
      <c r="W367">
        <v>5.0083000000000002</v>
      </c>
      <c r="X367">
        <v>5.0976999999999997</v>
      </c>
      <c r="Y367">
        <v>5.0083000000000002</v>
      </c>
      <c r="Z367" t="s">
        <v>117</v>
      </c>
      <c r="AA367" t="s">
        <v>79</v>
      </c>
      <c r="AB367">
        <v>5.0976999999999997</v>
      </c>
      <c r="AC367" t="s">
        <v>2268</v>
      </c>
      <c r="AD367">
        <v>1.5858449999999999</v>
      </c>
      <c r="AE367">
        <v>5.1604999999999999</v>
      </c>
      <c r="AF367">
        <v>5.0083000000000002</v>
      </c>
      <c r="AG367">
        <v>5.1604999999999999</v>
      </c>
      <c r="AH367" t="s">
        <v>79</v>
      </c>
      <c r="AI367" t="s">
        <v>79</v>
      </c>
      <c r="AJ367">
        <v>8.0860000000000003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 t="b">
        <v>0</v>
      </c>
      <c r="AS367" s="190" t="s">
        <v>1883</v>
      </c>
    </row>
    <row r="368" spans="1:45" x14ac:dyDescent="0.2">
      <c r="A368" t="s">
        <v>1883</v>
      </c>
      <c r="B368" t="s">
        <v>333</v>
      </c>
      <c r="C368" t="s">
        <v>120</v>
      </c>
      <c r="D368" t="s">
        <v>333</v>
      </c>
      <c r="E368" t="s">
        <v>1893</v>
      </c>
      <c r="F368" t="s">
        <v>407</v>
      </c>
      <c r="G368">
        <v>37</v>
      </c>
      <c r="H368">
        <v>0</v>
      </c>
      <c r="I368">
        <v>56604.19</v>
      </c>
      <c r="J368">
        <v>28516.81</v>
      </c>
      <c r="K368">
        <v>57748.29</v>
      </c>
      <c r="L368">
        <v>26190.42</v>
      </c>
      <c r="M368">
        <v>3.32</v>
      </c>
      <c r="N368">
        <v>1.42</v>
      </c>
      <c r="O368">
        <v>34</v>
      </c>
      <c r="P368">
        <v>51170.81</v>
      </c>
      <c r="Q368">
        <v>13069.82</v>
      </c>
      <c r="R368">
        <v>3.12</v>
      </c>
      <c r="S368">
        <v>1.23</v>
      </c>
      <c r="T368">
        <v>2.91</v>
      </c>
      <c r="U368">
        <v>1</v>
      </c>
      <c r="V368">
        <v>2.14</v>
      </c>
      <c r="W368">
        <v>2.1025</v>
      </c>
      <c r="X368">
        <v>2.14</v>
      </c>
      <c r="Y368">
        <v>2.1025</v>
      </c>
      <c r="Z368" t="s">
        <v>119</v>
      </c>
      <c r="AA368" t="s">
        <v>407</v>
      </c>
      <c r="AB368">
        <v>3.2145000000000001</v>
      </c>
      <c r="AC368" t="s">
        <v>2269</v>
      </c>
      <c r="AD368">
        <v>1</v>
      </c>
      <c r="AE368">
        <v>2.1663999999999999</v>
      </c>
      <c r="AF368">
        <v>2.1025</v>
      </c>
      <c r="AG368">
        <v>2.1663999999999999</v>
      </c>
      <c r="AH368" t="s">
        <v>407</v>
      </c>
      <c r="AI368" t="s">
        <v>407</v>
      </c>
      <c r="AJ368">
        <v>3.3944999999999999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3</v>
      </c>
      <c r="AQ368">
        <v>0</v>
      </c>
      <c r="AR368" t="b">
        <v>0</v>
      </c>
      <c r="AS368" s="190" t="s">
        <v>1883</v>
      </c>
    </row>
    <row r="369" spans="1:45" x14ac:dyDescent="0.2">
      <c r="A369" t="s">
        <v>1883</v>
      </c>
      <c r="B369" t="s">
        <v>335</v>
      </c>
      <c r="C369" t="s">
        <v>123</v>
      </c>
      <c r="D369" t="s">
        <v>335</v>
      </c>
      <c r="E369" t="s">
        <v>1894</v>
      </c>
      <c r="F369" t="s">
        <v>407</v>
      </c>
      <c r="G369">
        <v>23</v>
      </c>
      <c r="H369">
        <v>0</v>
      </c>
      <c r="I369">
        <v>99414.02</v>
      </c>
      <c r="J369">
        <v>102203.57</v>
      </c>
      <c r="K369">
        <v>87716.85</v>
      </c>
      <c r="L369">
        <v>87104.11</v>
      </c>
      <c r="M369">
        <v>17.57</v>
      </c>
      <c r="N369">
        <v>17.82</v>
      </c>
      <c r="O369">
        <v>21</v>
      </c>
      <c r="P369">
        <v>66435.61</v>
      </c>
      <c r="Q369">
        <v>55470.12</v>
      </c>
      <c r="R369">
        <v>14</v>
      </c>
      <c r="S369">
        <v>13.19</v>
      </c>
      <c r="T369">
        <v>9.6999999999999993</v>
      </c>
      <c r="U369">
        <v>1</v>
      </c>
      <c r="V369">
        <v>2.7784</v>
      </c>
      <c r="W369">
        <v>2.7296999999999998</v>
      </c>
      <c r="X369">
        <v>2.7784</v>
      </c>
      <c r="Y369">
        <v>2.7296999999999998</v>
      </c>
      <c r="Z369" t="s">
        <v>122</v>
      </c>
      <c r="AA369" t="s">
        <v>407</v>
      </c>
      <c r="AB369">
        <v>5.1028000000000002</v>
      </c>
      <c r="AC369" t="s">
        <v>2270</v>
      </c>
      <c r="AD369">
        <v>1.6494169999999999</v>
      </c>
      <c r="AE369">
        <v>2.4986000000000002</v>
      </c>
      <c r="AF369">
        <v>2.7296999999999998</v>
      </c>
      <c r="AG369">
        <v>2.4986000000000002</v>
      </c>
      <c r="AH369" t="s">
        <v>407</v>
      </c>
      <c r="AI369" t="s">
        <v>407</v>
      </c>
      <c r="AJ369">
        <v>3.9150999999999998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2</v>
      </c>
      <c r="AQ369">
        <v>0</v>
      </c>
      <c r="AR369" t="b">
        <v>0</v>
      </c>
      <c r="AS369" s="190" t="s">
        <v>1883</v>
      </c>
    </row>
    <row r="370" spans="1:45" x14ac:dyDescent="0.2">
      <c r="A370" t="s">
        <v>1883</v>
      </c>
      <c r="B370" t="s">
        <v>337</v>
      </c>
      <c r="C370" t="s">
        <v>125</v>
      </c>
      <c r="D370" t="s">
        <v>337</v>
      </c>
      <c r="E370" t="s">
        <v>1895</v>
      </c>
      <c r="F370" t="s">
        <v>407</v>
      </c>
      <c r="G370">
        <v>79</v>
      </c>
      <c r="H370">
        <v>0</v>
      </c>
      <c r="I370">
        <v>58054.98</v>
      </c>
      <c r="J370">
        <v>43784.11</v>
      </c>
      <c r="K370">
        <v>52293.27</v>
      </c>
      <c r="L370">
        <v>37725.07</v>
      </c>
      <c r="M370">
        <v>9.33</v>
      </c>
      <c r="N370">
        <v>9.11</v>
      </c>
      <c r="O370">
        <v>78</v>
      </c>
      <c r="P370">
        <v>50335.3</v>
      </c>
      <c r="Q370">
        <v>33742.69</v>
      </c>
      <c r="R370">
        <v>8.9499999999999993</v>
      </c>
      <c r="S370">
        <v>8.52</v>
      </c>
      <c r="T370">
        <v>6.55</v>
      </c>
      <c r="U370">
        <v>1</v>
      </c>
      <c r="V370">
        <v>2.105</v>
      </c>
      <c r="W370">
        <v>2.0680999999999998</v>
      </c>
      <c r="X370">
        <v>2.105</v>
      </c>
      <c r="Y370">
        <v>2.0680999999999998</v>
      </c>
      <c r="Z370" t="s">
        <v>124</v>
      </c>
      <c r="AA370" t="s">
        <v>407</v>
      </c>
      <c r="AB370">
        <v>3.0937000000000001</v>
      </c>
      <c r="AC370" t="s">
        <v>2271</v>
      </c>
      <c r="AD370">
        <v>1.598894</v>
      </c>
      <c r="AE370">
        <v>2.1309999999999998</v>
      </c>
      <c r="AF370">
        <v>2.0680999999999998</v>
      </c>
      <c r="AG370">
        <v>2.1309999999999998</v>
      </c>
      <c r="AH370" t="s">
        <v>407</v>
      </c>
      <c r="AI370" t="s">
        <v>407</v>
      </c>
      <c r="AJ370">
        <v>3.3391000000000002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1</v>
      </c>
      <c r="AQ370">
        <v>0</v>
      </c>
      <c r="AR370" t="b">
        <v>0</v>
      </c>
      <c r="AS370" s="190" t="s">
        <v>1883</v>
      </c>
    </row>
    <row r="371" spans="1:45" x14ac:dyDescent="0.2">
      <c r="A371" t="s">
        <v>1883</v>
      </c>
      <c r="B371" t="s">
        <v>339</v>
      </c>
      <c r="C371" t="s">
        <v>127</v>
      </c>
      <c r="D371" t="s">
        <v>339</v>
      </c>
      <c r="E371" t="s">
        <v>1896</v>
      </c>
      <c r="F371" t="s">
        <v>407</v>
      </c>
      <c r="G371">
        <v>19</v>
      </c>
      <c r="H371">
        <v>0</v>
      </c>
      <c r="I371">
        <v>42413</v>
      </c>
      <c r="J371">
        <v>31105.97</v>
      </c>
      <c r="K371">
        <v>38169.300000000003</v>
      </c>
      <c r="L371">
        <v>26127.39</v>
      </c>
      <c r="M371">
        <v>6.53</v>
      </c>
      <c r="N371">
        <v>4.3499999999999996</v>
      </c>
      <c r="O371">
        <v>18</v>
      </c>
      <c r="P371">
        <v>33590.58</v>
      </c>
      <c r="Q371">
        <v>17950.91</v>
      </c>
      <c r="R371">
        <v>5.83</v>
      </c>
      <c r="S371">
        <v>3.29</v>
      </c>
      <c r="T371">
        <v>4.74</v>
      </c>
      <c r="U371">
        <v>1</v>
      </c>
      <c r="V371">
        <v>1.4048</v>
      </c>
      <c r="W371">
        <v>1.3802000000000001</v>
      </c>
      <c r="X371">
        <v>1.4048</v>
      </c>
      <c r="Y371">
        <v>1.3802000000000001</v>
      </c>
      <c r="Z371" t="s">
        <v>126</v>
      </c>
      <c r="AA371" t="s">
        <v>407</v>
      </c>
      <c r="AB371">
        <v>1.9349000000000001</v>
      </c>
      <c r="AC371" t="s">
        <v>2272</v>
      </c>
      <c r="AD371">
        <v>1</v>
      </c>
      <c r="AE371">
        <v>1.4221999999999999</v>
      </c>
      <c r="AF371">
        <v>1.3802000000000001</v>
      </c>
      <c r="AG371">
        <v>1.4221999999999999</v>
      </c>
      <c r="AH371" t="s">
        <v>407</v>
      </c>
      <c r="AI371" t="s">
        <v>407</v>
      </c>
      <c r="AJ371">
        <v>2.2284000000000002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1</v>
      </c>
      <c r="AQ371">
        <v>0</v>
      </c>
      <c r="AR371" t="b">
        <v>0</v>
      </c>
      <c r="AS371" s="190" t="s">
        <v>1883</v>
      </c>
    </row>
    <row r="372" spans="1:45" x14ac:dyDescent="0.2">
      <c r="A372" t="s">
        <v>1883</v>
      </c>
      <c r="B372" t="s">
        <v>341</v>
      </c>
      <c r="C372" t="s">
        <v>123</v>
      </c>
      <c r="D372" t="s">
        <v>341</v>
      </c>
      <c r="E372" t="s">
        <v>1897</v>
      </c>
      <c r="F372" t="s">
        <v>79</v>
      </c>
      <c r="G372">
        <v>9</v>
      </c>
      <c r="H372">
        <v>0</v>
      </c>
      <c r="I372">
        <v>80360.639999999999</v>
      </c>
      <c r="J372">
        <v>45855.839999999997</v>
      </c>
      <c r="K372">
        <v>73693.740000000005</v>
      </c>
      <c r="L372">
        <v>38025.81</v>
      </c>
      <c r="M372">
        <v>8.2200000000000006</v>
      </c>
      <c r="N372">
        <v>2.86</v>
      </c>
      <c r="O372">
        <v>8</v>
      </c>
      <c r="P372">
        <v>60770.42</v>
      </c>
      <c r="Q372">
        <v>11117.45</v>
      </c>
      <c r="R372">
        <v>8.1</v>
      </c>
      <c r="S372">
        <v>2.96</v>
      </c>
      <c r="T372">
        <v>6.6</v>
      </c>
      <c r="U372">
        <v>0</v>
      </c>
      <c r="V372">
        <v>2.5413999999999999</v>
      </c>
      <c r="W372">
        <v>4.9509999999999996</v>
      </c>
      <c r="X372">
        <v>5.0393999999999997</v>
      </c>
      <c r="Y372">
        <v>4.9509999999999996</v>
      </c>
      <c r="Z372" t="s">
        <v>122</v>
      </c>
      <c r="AA372" t="s">
        <v>79</v>
      </c>
      <c r="AB372">
        <v>5.0393999999999997</v>
      </c>
      <c r="AC372" t="s">
        <v>2270</v>
      </c>
      <c r="AD372">
        <v>1.465965</v>
      </c>
      <c r="AE372">
        <v>5.1014999999999997</v>
      </c>
      <c r="AF372">
        <v>4.9509999999999996</v>
      </c>
      <c r="AG372">
        <v>5.1014999999999997</v>
      </c>
      <c r="AH372" t="s">
        <v>79</v>
      </c>
      <c r="AI372" t="s">
        <v>79</v>
      </c>
      <c r="AJ372">
        <v>7.9935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1</v>
      </c>
      <c r="AQ372">
        <v>0</v>
      </c>
      <c r="AR372" t="b">
        <v>0</v>
      </c>
      <c r="AS372" s="190" t="s">
        <v>1883</v>
      </c>
    </row>
    <row r="373" spans="1:45" x14ac:dyDescent="0.2">
      <c r="A373" t="s">
        <v>1883</v>
      </c>
      <c r="B373" t="s">
        <v>343</v>
      </c>
      <c r="C373" t="s">
        <v>125</v>
      </c>
      <c r="D373" t="s">
        <v>343</v>
      </c>
      <c r="E373" t="s">
        <v>1898</v>
      </c>
      <c r="F373" t="s">
        <v>407</v>
      </c>
      <c r="G373">
        <v>61</v>
      </c>
      <c r="H373">
        <v>0</v>
      </c>
      <c r="I373">
        <v>68026.600000000006</v>
      </c>
      <c r="J373">
        <v>28191.11</v>
      </c>
      <c r="K373">
        <v>61931.69</v>
      </c>
      <c r="L373">
        <v>24978.639999999999</v>
      </c>
      <c r="M373">
        <v>5.08</v>
      </c>
      <c r="N373">
        <v>5.9</v>
      </c>
      <c r="O373">
        <v>60</v>
      </c>
      <c r="P373">
        <v>60571.13</v>
      </c>
      <c r="Q373">
        <v>22834.5</v>
      </c>
      <c r="R373">
        <v>5.03</v>
      </c>
      <c r="S373">
        <v>5.93</v>
      </c>
      <c r="T373">
        <v>3.83</v>
      </c>
      <c r="U373">
        <v>1</v>
      </c>
      <c r="V373">
        <v>2.5331000000000001</v>
      </c>
      <c r="W373">
        <v>2.4887000000000001</v>
      </c>
      <c r="X373">
        <v>2.5331000000000001</v>
      </c>
      <c r="Y373">
        <v>2.4887000000000001</v>
      </c>
      <c r="Z373" t="s">
        <v>124</v>
      </c>
      <c r="AA373" t="s">
        <v>407</v>
      </c>
      <c r="AB373">
        <v>3.4376000000000002</v>
      </c>
      <c r="AC373" t="s">
        <v>2271</v>
      </c>
      <c r="AD373">
        <v>1.2494460000000001</v>
      </c>
      <c r="AE373">
        <v>2.5644</v>
      </c>
      <c r="AF373">
        <v>2.4887000000000001</v>
      </c>
      <c r="AG373">
        <v>2.5644</v>
      </c>
      <c r="AH373" t="s">
        <v>407</v>
      </c>
      <c r="AI373" t="s">
        <v>407</v>
      </c>
      <c r="AJ373">
        <v>4.0182000000000002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1</v>
      </c>
      <c r="AQ373">
        <v>0</v>
      </c>
      <c r="AR373" t="b">
        <v>0</v>
      </c>
      <c r="AS373" s="190" t="s">
        <v>1883</v>
      </c>
    </row>
    <row r="374" spans="1:45" x14ac:dyDescent="0.2">
      <c r="A374" t="s">
        <v>1883</v>
      </c>
      <c r="B374" t="s">
        <v>345</v>
      </c>
      <c r="C374" t="s">
        <v>127</v>
      </c>
      <c r="D374" t="s">
        <v>345</v>
      </c>
      <c r="E374" t="s">
        <v>1899</v>
      </c>
      <c r="F374" t="s">
        <v>407</v>
      </c>
      <c r="G374">
        <v>43</v>
      </c>
      <c r="H374">
        <v>0</v>
      </c>
      <c r="I374">
        <v>49954.91</v>
      </c>
      <c r="J374">
        <v>23998.84</v>
      </c>
      <c r="K374">
        <v>45914.11</v>
      </c>
      <c r="L374">
        <v>20594.43</v>
      </c>
      <c r="M374">
        <v>4.12</v>
      </c>
      <c r="N374">
        <v>4.18</v>
      </c>
      <c r="O374">
        <v>40</v>
      </c>
      <c r="P374">
        <v>41878.22</v>
      </c>
      <c r="Q374">
        <v>14780.13</v>
      </c>
      <c r="R374">
        <v>4.18</v>
      </c>
      <c r="S374">
        <v>4.32</v>
      </c>
      <c r="T374">
        <v>3.18</v>
      </c>
      <c r="U374">
        <v>1</v>
      </c>
      <c r="V374">
        <v>1.7514000000000001</v>
      </c>
      <c r="W374">
        <v>1.7206999999999999</v>
      </c>
      <c r="X374">
        <v>1.7514000000000001</v>
      </c>
      <c r="Y374">
        <v>1.7206999999999999</v>
      </c>
      <c r="Z374" t="s">
        <v>126</v>
      </c>
      <c r="AA374" t="s">
        <v>407</v>
      </c>
      <c r="AB374">
        <v>2.7513000000000001</v>
      </c>
      <c r="AC374" t="s">
        <v>2272</v>
      </c>
      <c r="AD374">
        <v>1</v>
      </c>
      <c r="AE374">
        <v>1.7729999999999999</v>
      </c>
      <c r="AF374">
        <v>1.7206999999999999</v>
      </c>
      <c r="AG374">
        <v>1.7729999999999999</v>
      </c>
      <c r="AH374" t="s">
        <v>407</v>
      </c>
      <c r="AI374" t="s">
        <v>407</v>
      </c>
      <c r="AJ374">
        <v>2.7780999999999998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3</v>
      </c>
      <c r="AQ374">
        <v>0</v>
      </c>
      <c r="AR374" t="b">
        <v>0</v>
      </c>
      <c r="AS374" s="190" t="s">
        <v>1883</v>
      </c>
    </row>
    <row r="375" spans="1:45" x14ac:dyDescent="0.2">
      <c r="A375" t="s">
        <v>1883</v>
      </c>
      <c r="B375" t="s">
        <v>347</v>
      </c>
      <c r="C375" t="s">
        <v>118</v>
      </c>
      <c r="D375" t="s">
        <v>347</v>
      </c>
      <c r="E375" t="s">
        <v>1900</v>
      </c>
      <c r="F375" t="s">
        <v>407</v>
      </c>
      <c r="G375">
        <v>40</v>
      </c>
      <c r="H375">
        <v>2</v>
      </c>
      <c r="I375">
        <v>53496.6</v>
      </c>
      <c r="J375">
        <v>17139.04</v>
      </c>
      <c r="K375">
        <v>51735.25</v>
      </c>
      <c r="L375">
        <v>17992.169999999998</v>
      </c>
      <c r="M375">
        <v>6.43</v>
      </c>
      <c r="N375">
        <v>3.77</v>
      </c>
      <c r="O375">
        <v>38</v>
      </c>
      <c r="P375">
        <v>48784.6</v>
      </c>
      <c r="Q375">
        <v>12565.95</v>
      </c>
      <c r="R375">
        <v>6.26</v>
      </c>
      <c r="S375">
        <v>3.79</v>
      </c>
      <c r="T375">
        <v>5.35</v>
      </c>
      <c r="U375">
        <v>1</v>
      </c>
      <c r="V375">
        <v>2.0402</v>
      </c>
      <c r="W375">
        <v>2.0044</v>
      </c>
      <c r="X375">
        <v>2.0402</v>
      </c>
      <c r="Y375">
        <v>2.0044</v>
      </c>
      <c r="Z375" t="s">
        <v>117</v>
      </c>
      <c r="AA375" t="s">
        <v>407</v>
      </c>
      <c r="AB375">
        <v>3.2961999999999998</v>
      </c>
      <c r="AC375" t="s">
        <v>2268</v>
      </c>
      <c r="AD375">
        <v>1.583493</v>
      </c>
      <c r="AE375">
        <v>2.0653000000000001</v>
      </c>
      <c r="AF375">
        <v>2.0044</v>
      </c>
      <c r="AG375">
        <v>2.0653000000000001</v>
      </c>
      <c r="AH375" t="s">
        <v>407</v>
      </c>
      <c r="AI375" t="s">
        <v>407</v>
      </c>
      <c r="AJ375">
        <v>3.2361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2</v>
      </c>
      <c r="AQ375">
        <v>0</v>
      </c>
      <c r="AR375" t="b">
        <v>0</v>
      </c>
      <c r="AS375" s="190" t="s">
        <v>1883</v>
      </c>
    </row>
    <row r="376" spans="1:45" x14ac:dyDescent="0.2">
      <c r="A376" t="s">
        <v>1883</v>
      </c>
      <c r="B376" t="s">
        <v>349</v>
      </c>
      <c r="C376" t="s">
        <v>120</v>
      </c>
      <c r="D376" t="s">
        <v>349</v>
      </c>
      <c r="E376" t="s">
        <v>1901</v>
      </c>
      <c r="F376" t="s">
        <v>407</v>
      </c>
      <c r="G376">
        <v>1555</v>
      </c>
      <c r="H376">
        <v>0</v>
      </c>
      <c r="I376">
        <v>39860.97</v>
      </c>
      <c r="J376">
        <v>12439.35</v>
      </c>
      <c r="K376">
        <v>38148.959999999999</v>
      </c>
      <c r="L376">
        <v>11648.53</v>
      </c>
      <c r="M376">
        <v>3.56</v>
      </c>
      <c r="N376">
        <v>3.85</v>
      </c>
      <c r="O376">
        <v>1532</v>
      </c>
      <c r="P376">
        <v>37405.56</v>
      </c>
      <c r="Q376">
        <v>9830.07</v>
      </c>
      <c r="R376">
        <v>3.54</v>
      </c>
      <c r="S376">
        <v>3.86</v>
      </c>
      <c r="T376">
        <v>2.83</v>
      </c>
      <c r="U376">
        <v>1</v>
      </c>
      <c r="V376">
        <v>1.5643</v>
      </c>
      <c r="W376">
        <v>1.5368999999999999</v>
      </c>
      <c r="X376">
        <v>1.5643</v>
      </c>
      <c r="Y376">
        <v>1.5368999999999999</v>
      </c>
      <c r="Z376" t="s">
        <v>119</v>
      </c>
      <c r="AA376" t="s">
        <v>407</v>
      </c>
      <c r="AB376">
        <v>2.0815999999999999</v>
      </c>
      <c r="AC376" t="s">
        <v>2269</v>
      </c>
      <c r="AD376">
        <v>1</v>
      </c>
      <c r="AE376">
        <v>1.5835999999999999</v>
      </c>
      <c r="AF376">
        <v>1.5368999999999999</v>
      </c>
      <c r="AG376">
        <v>1.5835999999999999</v>
      </c>
      <c r="AH376" t="s">
        <v>407</v>
      </c>
      <c r="AI376" t="s">
        <v>407</v>
      </c>
      <c r="AJ376">
        <v>2.4813000000000001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23</v>
      </c>
      <c r="AQ376">
        <v>0</v>
      </c>
      <c r="AR376" t="b">
        <v>0</v>
      </c>
      <c r="AS376" s="190" t="s">
        <v>1883</v>
      </c>
    </row>
    <row r="377" spans="1:45" x14ac:dyDescent="0.2">
      <c r="A377" t="s">
        <v>1883</v>
      </c>
      <c r="B377" t="s">
        <v>351</v>
      </c>
      <c r="C377" t="s">
        <v>123</v>
      </c>
      <c r="D377" t="s">
        <v>351</v>
      </c>
      <c r="E377" t="s">
        <v>1902</v>
      </c>
      <c r="F377" t="s">
        <v>407</v>
      </c>
      <c r="G377">
        <v>17</v>
      </c>
      <c r="H377">
        <v>0</v>
      </c>
      <c r="I377">
        <v>73168.72</v>
      </c>
      <c r="J377">
        <v>43950</v>
      </c>
      <c r="K377">
        <v>67246.53</v>
      </c>
      <c r="L377">
        <v>38740.720000000001</v>
      </c>
      <c r="M377">
        <v>6.59</v>
      </c>
      <c r="N377">
        <v>4.79</v>
      </c>
      <c r="O377">
        <v>16</v>
      </c>
      <c r="P377">
        <v>59294.76</v>
      </c>
      <c r="Q377">
        <v>22797.48</v>
      </c>
      <c r="R377">
        <v>5.81</v>
      </c>
      <c r="S377">
        <v>3.76</v>
      </c>
      <c r="T377">
        <v>4.3899999999999997</v>
      </c>
      <c r="U377">
        <v>1</v>
      </c>
      <c r="V377">
        <v>2.4796999999999998</v>
      </c>
      <c r="W377">
        <v>2.4361999999999999</v>
      </c>
      <c r="X377">
        <v>2.4796999999999998</v>
      </c>
      <c r="Y377">
        <v>2.4361999999999999</v>
      </c>
      <c r="Z377" t="s">
        <v>122</v>
      </c>
      <c r="AA377" t="s">
        <v>407</v>
      </c>
      <c r="AB377">
        <v>4.9032999999999998</v>
      </c>
      <c r="AC377" t="s">
        <v>2270</v>
      </c>
      <c r="AD377">
        <v>1.6878249999999999</v>
      </c>
      <c r="AE377">
        <v>2.5103</v>
      </c>
      <c r="AF377">
        <v>2.4361999999999999</v>
      </c>
      <c r="AG377">
        <v>2.5103</v>
      </c>
      <c r="AH377" t="s">
        <v>407</v>
      </c>
      <c r="AI377" t="s">
        <v>407</v>
      </c>
      <c r="AJ377">
        <v>3.9333999999999998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1</v>
      </c>
      <c r="AQ377">
        <v>0</v>
      </c>
      <c r="AR377" t="b">
        <v>0</v>
      </c>
      <c r="AS377" s="190" t="s">
        <v>1883</v>
      </c>
    </row>
    <row r="378" spans="1:45" x14ac:dyDescent="0.2">
      <c r="A378" t="s">
        <v>1883</v>
      </c>
      <c r="B378" t="s">
        <v>353</v>
      </c>
      <c r="C378" t="s">
        <v>125</v>
      </c>
      <c r="D378" t="s">
        <v>353</v>
      </c>
      <c r="E378" t="s">
        <v>1903</v>
      </c>
      <c r="F378" t="s">
        <v>407</v>
      </c>
      <c r="G378">
        <v>83</v>
      </c>
      <c r="H378">
        <v>0</v>
      </c>
      <c r="I378">
        <v>57617.14</v>
      </c>
      <c r="J378">
        <v>34172.44</v>
      </c>
      <c r="K378">
        <v>53794.92</v>
      </c>
      <c r="L378">
        <v>32706.41</v>
      </c>
      <c r="M378">
        <v>3.46</v>
      </c>
      <c r="N378">
        <v>3.67</v>
      </c>
      <c r="O378">
        <v>81</v>
      </c>
      <c r="P378">
        <v>50729.14</v>
      </c>
      <c r="Q378">
        <v>26392.77</v>
      </c>
      <c r="R378">
        <v>3.27</v>
      </c>
      <c r="S378">
        <v>3.34</v>
      </c>
      <c r="T378">
        <v>2.15</v>
      </c>
      <c r="U378">
        <v>1</v>
      </c>
      <c r="V378">
        <v>2.1215000000000002</v>
      </c>
      <c r="W378">
        <v>2.0842999999999998</v>
      </c>
      <c r="X378">
        <v>2.1215000000000002</v>
      </c>
      <c r="Y378">
        <v>2.0842999999999998</v>
      </c>
      <c r="Z378" t="s">
        <v>124</v>
      </c>
      <c r="AA378" t="s">
        <v>407</v>
      </c>
      <c r="AB378">
        <v>2.9051</v>
      </c>
      <c r="AC378" t="s">
        <v>2271</v>
      </c>
      <c r="AD378">
        <v>1.282605</v>
      </c>
      <c r="AE378">
        <v>2.1476999999999999</v>
      </c>
      <c r="AF378">
        <v>2.0842999999999998</v>
      </c>
      <c r="AG378">
        <v>2.1476999999999999</v>
      </c>
      <c r="AH378" t="s">
        <v>407</v>
      </c>
      <c r="AI378" t="s">
        <v>407</v>
      </c>
      <c r="AJ378">
        <v>3.3652000000000002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2</v>
      </c>
      <c r="AQ378">
        <v>0</v>
      </c>
      <c r="AR378" t="b">
        <v>0</v>
      </c>
      <c r="AS378" s="190" t="s">
        <v>1883</v>
      </c>
    </row>
    <row r="379" spans="1:45" x14ac:dyDescent="0.2">
      <c r="A379" t="s">
        <v>1883</v>
      </c>
      <c r="B379" t="s">
        <v>354</v>
      </c>
      <c r="C379" t="s">
        <v>127</v>
      </c>
      <c r="D379" t="s">
        <v>354</v>
      </c>
      <c r="E379" t="s">
        <v>1904</v>
      </c>
      <c r="F379" t="s">
        <v>407</v>
      </c>
      <c r="G379">
        <v>277</v>
      </c>
      <c r="H379">
        <v>0</v>
      </c>
      <c r="I379">
        <v>41567.43</v>
      </c>
      <c r="J379">
        <v>19023.330000000002</v>
      </c>
      <c r="K379">
        <v>38011.43</v>
      </c>
      <c r="L379">
        <v>18547.490000000002</v>
      </c>
      <c r="M379">
        <v>2.4</v>
      </c>
      <c r="N379">
        <v>4.67</v>
      </c>
      <c r="O379">
        <v>271</v>
      </c>
      <c r="P379">
        <v>36270.720000000001</v>
      </c>
      <c r="Q379">
        <v>14413.12</v>
      </c>
      <c r="R379">
        <v>2.38</v>
      </c>
      <c r="S379">
        <v>4.71</v>
      </c>
      <c r="T379">
        <v>1.52</v>
      </c>
      <c r="U379">
        <v>1</v>
      </c>
      <c r="V379">
        <v>1.5168999999999999</v>
      </c>
      <c r="W379">
        <v>1.4903</v>
      </c>
      <c r="X379">
        <v>1.5168999999999999</v>
      </c>
      <c r="Y379">
        <v>1.4903</v>
      </c>
      <c r="Z379" t="s">
        <v>126</v>
      </c>
      <c r="AA379" t="s">
        <v>407</v>
      </c>
      <c r="AB379">
        <v>2.2650000000000001</v>
      </c>
      <c r="AC379" t="s">
        <v>2272</v>
      </c>
      <c r="AD379">
        <v>1</v>
      </c>
      <c r="AE379">
        <v>1.5356000000000001</v>
      </c>
      <c r="AF379">
        <v>1.4903</v>
      </c>
      <c r="AG379">
        <v>1.5356000000000001</v>
      </c>
      <c r="AH379" t="s">
        <v>407</v>
      </c>
      <c r="AI379" t="s">
        <v>407</v>
      </c>
      <c r="AJ379">
        <v>2.4060999999999999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6</v>
      </c>
      <c r="AQ379">
        <v>0</v>
      </c>
      <c r="AR379" t="b">
        <v>0</v>
      </c>
      <c r="AS379" s="190" t="s">
        <v>1883</v>
      </c>
    </row>
    <row r="380" spans="1:45" x14ac:dyDescent="0.2">
      <c r="A380" t="s">
        <v>1883</v>
      </c>
      <c r="B380" t="s">
        <v>356</v>
      </c>
      <c r="C380" t="s">
        <v>123</v>
      </c>
      <c r="D380" t="s">
        <v>356</v>
      </c>
      <c r="E380" t="s">
        <v>1905</v>
      </c>
      <c r="F380" t="s">
        <v>407</v>
      </c>
      <c r="G380">
        <v>11</v>
      </c>
      <c r="H380">
        <v>0</v>
      </c>
      <c r="I380">
        <v>107207.5</v>
      </c>
      <c r="J380">
        <v>82314.81</v>
      </c>
      <c r="K380">
        <v>95074.91</v>
      </c>
      <c r="L380">
        <v>68738.38</v>
      </c>
      <c r="M380">
        <v>16.64</v>
      </c>
      <c r="N380">
        <v>9.31</v>
      </c>
      <c r="O380">
        <v>10</v>
      </c>
      <c r="P380">
        <v>81204.98</v>
      </c>
      <c r="Q380">
        <v>55509.77</v>
      </c>
      <c r="R380">
        <v>16.7</v>
      </c>
      <c r="S380">
        <v>9.76</v>
      </c>
      <c r="T380">
        <v>14.57</v>
      </c>
      <c r="U380">
        <v>1</v>
      </c>
      <c r="V380">
        <v>3.3959999999999999</v>
      </c>
      <c r="W380">
        <v>3.3365</v>
      </c>
      <c r="X380">
        <v>3.3959999999999999</v>
      </c>
      <c r="Y380">
        <v>3.3365</v>
      </c>
      <c r="Z380" t="s">
        <v>122</v>
      </c>
      <c r="AA380" t="s">
        <v>407</v>
      </c>
      <c r="AB380">
        <v>3.6259999999999999</v>
      </c>
      <c r="AC380" t="s">
        <v>2270</v>
      </c>
      <c r="AD380">
        <v>1.7265839999999999</v>
      </c>
      <c r="AE380">
        <v>3.4379</v>
      </c>
      <c r="AF380">
        <v>3.3365</v>
      </c>
      <c r="AG380">
        <v>3.4379</v>
      </c>
      <c r="AH380" t="s">
        <v>407</v>
      </c>
      <c r="AI380" t="s">
        <v>407</v>
      </c>
      <c r="AJ380">
        <v>5.3868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1</v>
      </c>
      <c r="AQ380">
        <v>0</v>
      </c>
      <c r="AR380" t="b">
        <v>0</v>
      </c>
      <c r="AS380" s="190" t="s">
        <v>1883</v>
      </c>
    </row>
    <row r="381" spans="1:45" x14ac:dyDescent="0.2">
      <c r="A381" t="s">
        <v>1883</v>
      </c>
      <c r="B381" t="s">
        <v>357</v>
      </c>
      <c r="C381" t="s">
        <v>125</v>
      </c>
      <c r="D381" t="s">
        <v>357</v>
      </c>
      <c r="E381" t="s">
        <v>1906</v>
      </c>
      <c r="F381" t="s">
        <v>407</v>
      </c>
      <c r="G381">
        <v>43</v>
      </c>
      <c r="H381">
        <v>0</v>
      </c>
      <c r="I381">
        <v>37949.93</v>
      </c>
      <c r="J381">
        <v>27472.28</v>
      </c>
      <c r="K381">
        <v>35596.379999999997</v>
      </c>
      <c r="L381">
        <v>23246.68</v>
      </c>
      <c r="M381">
        <v>7.21</v>
      </c>
      <c r="N381">
        <v>3.35</v>
      </c>
      <c r="O381">
        <v>41</v>
      </c>
      <c r="P381">
        <v>31705.4</v>
      </c>
      <c r="Q381">
        <v>14039.68</v>
      </c>
      <c r="R381">
        <v>7.02</v>
      </c>
      <c r="S381">
        <v>3.29</v>
      </c>
      <c r="T381">
        <v>6.17</v>
      </c>
      <c r="U381">
        <v>1</v>
      </c>
      <c r="V381">
        <v>1.3259000000000001</v>
      </c>
      <c r="W381">
        <v>1.3027</v>
      </c>
      <c r="X381">
        <v>1.3259000000000001</v>
      </c>
      <c r="Y381">
        <v>1.3027</v>
      </c>
      <c r="Z381" t="s">
        <v>124</v>
      </c>
      <c r="AA381" t="s">
        <v>407</v>
      </c>
      <c r="AB381">
        <v>2.1000999999999999</v>
      </c>
      <c r="AC381" t="s">
        <v>2271</v>
      </c>
      <c r="AD381">
        <v>1.8378399999999999</v>
      </c>
      <c r="AE381">
        <v>1.3423</v>
      </c>
      <c r="AF381">
        <v>1.3027</v>
      </c>
      <c r="AG381">
        <v>1.3423</v>
      </c>
      <c r="AH381" t="s">
        <v>407</v>
      </c>
      <c r="AI381" t="s">
        <v>407</v>
      </c>
      <c r="AJ381">
        <v>2.1032000000000002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2</v>
      </c>
      <c r="AQ381">
        <v>0</v>
      </c>
      <c r="AR381" t="b">
        <v>0</v>
      </c>
      <c r="AS381" s="190" t="s">
        <v>1883</v>
      </c>
    </row>
    <row r="382" spans="1:45" x14ac:dyDescent="0.2">
      <c r="A382" t="s">
        <v>1883</v>
      </c>
      <c r="B382" t="s">
        <v>359</v>
      </c>
      <c r="C382" t="s">
        <v>127</v>
      </c>
      <c r="D382" t="s">
        <v>359</v>
      </c>
      <c r="E382" t="s">
        <v>1907</v>
      </c>
      <c r="F382" t="s">
        <v>407</v>
      </c>
      <c r="G382">
        <v>11</v>
      </c>
      <c r="H382">
        <v>0</v>
      </c>
      <c r="I382">
        <v>22695.97</v>
      </c>
      <c r="J382">
        <v>13710.17</v>
      </c>
      <c r="K382">
        <v>20855.53</v>
      </c>
      <c r="L382">
        <v>12248.99</v>
      </c>
      <c r="M382">
        <v>5.36</v>
      </c>
      <c r="N382">
        <v>3.7</v>
      </c>
      <c r="O382">
        <v>10</v>
      </c>
      <c r="P382">
        <v>18265.87</v>
      </c>
      <c r="Q382">
        <v>9553.6200000000008</v>
      </c>
      <c r="R382">
        <v>5.3</v>
      </c>
      <c r="S382">
        <v>3.87</v>
      </c>
      <c r="T382">
        <v>3.77</v>
      </c>
      <c r="U382">
        <v>1</v>
      </c>
      <c r="V382">
        <v>0.76390000000000002</v>
      </c>
      <c r="W382">
        <v>0.75049999999999994</v>
      </c>
      <c r="X382">
        <v>0.76390000000000002</v>
      </c>
      <c r="Y382">
        <v>0.75049999999999994</v>
      </c>
      <c r="Z382" t="s">
        <v>126</v>
      </c>
      <c r="AA382" t="s">
        <v>407</v>
      </c>
      <c r="AB382">
        <v>1.1427</v>
      </c>
      <c r="AC382" t="s">
        <v>2272</v>
      </c>
      <c r="AD382">
        <v>1</v>
      </c>
      <c r="AE382">
        <v>0.77329999999999999</v>
      </c>
      <c r="AF382">
        <v>0.75049999999999994</v>
      </c>
      <c r="AG382">
        <v>0.77329999999999999</v>
      </c>
      <c r="AH382" t="s">
        <v>407</v>
      </c>
      <c r="AI382" t="s">
        <v>407</v>
      </c>
      <c r="AJ382">
        <v>1.2117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1</v>
      </c>
      <c r="AQ382">
        <v>0</v>
      </c>
      <c r="AR382" t="b">
        <v>0</v>
      </c>
      <c r="AS382" s="190" t="s">
        <v>1883</v>
      </c>
    </row>
    <row r="383" spans="1:45" x14ac:dyDescent="0.2">
      <c r="A383" t="s">
        <v>1883</v>
      </c>
      <c r="B383" t="s">
        <v>361</v>
      </c>
      <c r="C383" t="s">
        <v>123</v>
      </c>
      <c r="D383" t="s">
        <v>361</v>
      </c>
      <c r="E383" t="s">
        <v>1908</v>
      </c>
      <c r="F383" t="s">
        <v>407</v>
      </c>
      <c r="G383">
        <v>17</v>
      </c>
      <c r="H383">
        <v>1</v>
      </c>
      <c r="I383">
        <v>65204.800000000003</v>
      </c>
      <c r="J383">
        <v>52424.59</v>
      </c>
      <c r="K383">
        <v>58499.839999999997</v>
      </c>
      <c r="L383">
        <v>46293.98</v>
      </c>
      <c r="M383">
        <v>14.94</v>
      </c>
      <c r="N383">
        <v>15.12</v>
      </c>
      <c r="O383">
        <v>15</v>
      </c>
      <c r="P383">
        <v>44277.2</v>
      </c>
      <c r="Q383">
        <v>26461.93</v>
      </c>
      <c r="R383">
        <v>10.67</v>
      </c>
      <c r="S383">
        <v>9.02</v>
      </c>
      <c r="T383">
        <v>8.41</v>
      </c>
      <c r="U383">
        <v>1</v>
      </c>
      <c r="V383">
        <v>1.8516999999999999</v>
      </c>
      <c r="W383">
        <v>1.8191999999999999</v>
      </c>
      <c r="X383">
        <v>1.8516999999999999</v>
      </c>
      <c r="Y383">
        <v>1.8191999999999999</v>
      </c>
      <c r="Z383" t="s">
        <v>122</v>
      </c>
      <c r="AA383" t="s">
        <v>407</v>
      </c>
      <c r="AB383">
        <v>3.1211000000000002</v>
      </c>
      <c r="AC383" t="s">
        <v>2270</v>
      </c>
      <c r="AD383">
        <v>1.419198</v>
      </c>
      <c r="AE383">
        <v>1.8745000000000001</v>
      </c>
      <c r="AF383">
        <v>1.8191999999999999</v>
      </c>
      <c r="AG383">
        <v>1.8745000000000001</v>
      </c>
      <c r="AH383" t="s">
        <v>407</v>
      </c>
      <c r="AI383" t="s">
        <v>407</v>
      </c>
      <c r="AJ383">
        <v>2.9371999999999998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2</v>
      </c>
      <c r="AQ383">
        <v>0</v>
      </c>
      <c r="AR383" t="b">
        <v>0</v>
      </c>
      <c r="AS383" s="190" t="s">
        <v>1883</v>
      </c>
    </row>
    <row r="384" spans="1:45" x14ac:dyDescent="0.2">
      <c r="A384" t="s">
        <v>1883</v>
      </c>
      <c r="B384" t="s">
        <v>363</v>
      </c>
      <c r="C384" t="s">
        <v>125</v>
      </c>
      <c r="D384" t="s">
        <v>363</v>
      </c>
      <c r="E384" t="s">
        <v>1909</v>
      </c>
      <c r="F384" t="s">
        <v>407</v>
      </c>
      <c r="G384">
        <v>35</v>
      </c>
      <c r="H384">
        <v>1</v>
      </c>
      <c r="I384">
        <v>43608.77</v>
      </c>
      <c r="J384">
        <v>22043.84</v>
      </c>
      <c r="K384">
        <v>39030.089999999997</v>
      </c>
      <c r="L384">
        <v>19078.900000000001</v>
      </c>
      <c r="M384">
        <v>11.09</v>
      </c>
      <c r="N384">
        <v>9.84</v>
      </c>
      <c r="O384">
        <v>34</v>
      </c>
      <c r="P384">
        <v>37245.31</v>
      </c>
      <c r="Q384">
        <v>16224.08</v>
      </c>
      <c r="R384">
        <v>10.24</v>
      </c>
      <c r="S384">
        <v>8.6199999999999992</v>
      </c>
      <c r="T384">
        <v>8.0399999999999991</v>
      </c>
      <c r="U384">
        <v>1</v>
      </c>
      <c r="V384">
        <v>1.5576000000000001</v>
      </c>
      <c r="W384">
        <v>1.5303</v>
      </c>
      <c r="X384">
        <v>1.5576000000000001</v>
      </c>
      <c r="Y384">
        <v>1.5303</v>
      </c>
      <c r="Z384" t="s">
        <v>124</v>
      </c>
      <c r="AA384" t="s">
        <v>407</v>
      </c>
      <c r="AB384">
        <v>2.1991999999999998</v>
      </c>
      <c r="AC384" t="s">
        <v>2271</v>
      </c>
      <c r="AD384">
        <v>1.2817339999999999</v>
      </c>
      <c r="AE384">
        <v>1.5768</v>
      </c>
      <c r="AF384">
        <v>1.5303</v>
      </c>
      <c r="AG384">
        <v>1.5768</v>
      </c>
      <c r="AH384" t="s">
        <v>407</v>
      </c>
      <c r="AI384" t="s">
        <v>407</v>
      </c>
      <c r="AJ384">
        <v>2.4706999999999999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1</v>
      </c>
      <c r="AQ384">
        <v>0</v>
      </c>
      <c r="AR384" t="b">
        <v>0</v>
      </c>
      <c r="AS384" s="190" t="s">
        <v>1883</v>
      </c>
    </row>
    <row r="385" spans="1:45" x14ac:dyDescent="0.2">
      <c r="A385" t="s">
        <v>1883</v>
      </c>
      <c r="B385" t="s">
        <v>365</v>
      </c>
      <c r="C385" t="s">
        <v>127</v>
      </c>
      <c r="D385" t="s">
        <v>365</v>
      </c>
      <c r="E385" t="s">
        <v>1910</v>
      </c>
      <c r="F385" t="s">
        <v>407</v>
      </c>
      <c r="G385">
        <v>18</v>
      </c>
      <c r="H385">
        <v>0</v>
      </c>
      <c r="I385">
        <v>25894.799999999999</v>
      </c>
      <c r="J385">
        <v>9151.2900000000009</v>
      </c>
      <c r="K385">
        <v>24106.95</v>
      </c>
      <c r="L385">
        <v>9591.32</v>
      </c>
      <c r="M385">
        <v>3.56</v>
      </c>
      <c r="N385">
        <v>2.73</v>
      </c>
      <c r="O385">
        <v>17</v>
      </c>
      <c r="P385">
        <v>22657.17</v>
      </c>
      <c r="Q385">
        <v>7718.26</v>
      </c>
      <c r="R385">
        <v>3.71</v>
      </c>
      <c r="S385">
        <v>2.74</v>
      </c>
      <c r="T385">
        <v>2.82</v>
      </c>
      <c r="U385">
        <v>1</v>
      </c>
      <c r="V385">
        <v>0.94750000000000001</v>
      </c>
      <c r="W385">
        <v>0.93089999999999995</v>
      </c>
      <c r="X385">
        <v>0.94750000000000001</v>
      </c>
      <c r="Y385">
        <v>0.93089999999999995</v>
      </c>
      <c r="Z385" t="s">
        <v>126</v>
      </c>
      <c r="AA385" t="s">
        <v>407</v>
      </c>
      <c r="AB385">
        <v>1.7158</v>
      </c>
      <c r="AC385" t="s">
        <v>2272</v>
      </c>
      <c r="AD385">
        <v>1</v>
      </c>
      <c r="AE385">
        <v>0.95920000000000005</v>
      </c>
      <c r="AF385">
        <v>0.93089999999999995</v>
      </c>
      <c r="AG385">
        <v>0.95920000000000005</v>
      </c>
      <c r="AH385" t="s">
        <v>407</v>
      </c>
      <c r="AI385" t="s">
        <v>407</v>
      </c>
      <c r="AJ385">
        <v>1.5029999999999999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1</v>
      </c>
      <c r="AQ385">
        <v>0</v>
      </c>
      <c r="AR385" t="b">
        <v>0</v>
      </c>
      <c r="AS385" s="190" t="s">
        <v>1883</v>
      </c>
    </row>
    <row r="386" spans="1:45" x14ac:dyDescent="0.2">
      <c r="A386" t="s">
        <v>1883</v>
      </c>
      <c r="B386" t="s">
        <v>367</v>
      </c>
      <c r="C386" t="s">
        <v>123</v>
      </c>
      <c r="D386" t="s">
        <v>367</v>
      </c>
      <c r="E386" t="s">
        <v>1911</v>
      </c>
      <c r="F386" t="s">
        <v>407</v>
      </c>
      <c r="G386">
        <v>49</v>
      </c>
      <c r="H386">
        <v>1</v>
      </c>
      <c r="I386">
        <v>69851.09</v>
      </c>
      <c r="J386">
        <v>50012.37</v>
      </c>
      <c r="K386">
        <v>63588.79</v>
      </c>
      <c r="L386">
        <v>44640.85</v>
      </c>
      <c r="M386">
        <v>9.65</v>
      </c>
      <c r="N386">
        <v>8.91</v>
      </c>
      <c r="O386">
        <v>46</v>
      </c>
      <c r="P386">
        <v>55727.43</v>
      </c>
      <c r="Q386">
        <v>33227.29</v>
      </c>
      <c r="R386">
        <v>8.26</v>
      </c>
      <c r="S386">
        <v>6.75</v>
      </c>
      <c r="T386">
        <v>5.67</v>
      </c>
      <c r="U386">
        <v>1</v>
      </c>
      <c r="V386">
        <v>2.3304999999999998</v>
      </c>
      <c r="W386">
        <v>2.2896000000000001</v>
      </c>
      <c r="X386">
        <v>2.3304999999999998</v>
      </c>
      <c r="Y386">
        <v>2.2896000000000001</v>
      </c>
      <c r="Z386" t="s">
        <v>122</v>
      </c>
      <c r="AA386" t="s">
        <v>407</v>
      </c>
      <c r="AB386">
        <v>2.9990000000000001</v>
      </c>
      <c r="AC386" t="s">
        <v>2270</v>
      </c>
      <c r="AD386">
        <v>1.515412</v>
      </c>
      <c r="AE386">
        <v>2.3592</v>
      </c>
      <c r="AF386">
        <v>2.2896000000000001</v>
      </c>
      <c r="AG386">
        <v>2.3592</v>
      </c>
      <c r="AH386" t="s">
        <v>407</v>
      </c>
      <c r="AI386" t="s">
        <v>407</v>
      </c>
      <c r="AJ386">
        <v>3.6966000000000001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3</v>
      </c>
      <c r="AQ386">
        <v>0</v>
      </c>
      <c r="AR386" t="b">
        <v>0</v>
      </c>
      <c r="AS386" s="190" t="s">
        <v>1883</v>
      </c>
    </row>
    <row r="387" spans="1:45" x14ac:dyDescent="0.2">
      <c r="A387" t="s">
        <v>1883</v>
      </c>
      <c r="B387" t="s">
        <v>369</v>
      </c>
      <c r="C387" t="s">
        <v>125</v>
      </c>
      <c r="D387" t="s">
        <v>369</v>
      </c>
      <c r="E387" t="s">
        <v>1912</v>
      </c>
      <c r="F387" t="s">
        <v>407</v>
      </c>
      <c r="G387">
        <v>146</v>
      </c>
      <c r="H387">
        <v>1</v>
      </c>
      <c r="I387">
        <v>40838.22</v>
      </c>
      <c r="J387">
        <v>20804.099999999999</v>
      </c>
      <c r="K387">
        <v>37739.61</v>
      </c>
      <c r="L387">
        <v>18311.48</v>
      </c>
      <c r="M387">
        <v>5.23</v>
      </c>
      <c r="N387">
        <v>3.82</v>
      </c>
      <c r="O387">
        <v>143</v>
      </c>
      <c r="P387">
        <v>36352.42</v>
      </c>
      <c r="Q387">
        <v>15757.63</v>
      </c>
      <c r="R387">
        <v>5.15</v>
      </c>
      <c r="S387">
        <v>3.78</v>
      </c>
      <c r="T387">
        <v>4.09</v>
      </c>
      <c r="U387">
        <v>1</v>
      </c>
      <c r="V387">
        <v>1.5203</v>
      </c>
      <c r="W387">
        <v>1.4936</v>
      </c>
      <c r="X387">
        <v>1.5203</v>
      </c>
      <c r="Y387">
        <v>1.4936</v>
      </c>
      <c r="Z387" t="s">
        <v>124</v>
      </c>
      <c r="AA387" t="s">
        <v>407</v>
      </c>
      <c r="AB387">
        <v>1.9790000000000001</v>
      </c>
      <c r="AC387" t="s">
        <v>2271</v>
      </c>
      <c r="AD387">
        <v>1.2194970000000001</v>
      </c>
      <c r="AE387">
        <v>1.5389999999999999</v>
      </c>
      <c r="AF387">
        <v>1.4936</v>
      </c>
      <c r="AG387">
        <v>1.5389999999999999</v>
      </c>
      <c r="AH387" t="s">
        <v>407</v>
      </c>
      <c r="AI387" t="s">
        <v>407</v>
      </c>
      <c r="AJ387">
        <v>2.4115000000000002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3</v>
      </c>
      <c r="AQ387">
        <v>0</v>
      </c>
      <c r="AR387" t="b">
        <v>0</v>
      </c>
      <c r="AS387" s="190" t="s">
        <v>1883</v>
      </c>
    </row>
    <row r="388" spans="1:45" x14ac:dyDescent="0.2">
      <c r="A388" t="s">
        <v>1883</v>
      </c>
      <c r="B388" t="s">
        <v>371</v>
      </c>
      <c r="C388" t="s">
        <v>127</v>
      </c>
      <c r="D388" t="s">
        <v>371</v>
      </c>
      <c r="E388" t="s">
        <v>1913</v>
      </c>
      <c r="F388" t="s">
        <v>407</v>
      </c>
      <c r="G388">
        <v>126</v>
      </c>
      <c r="H388">
        <v>0</v>
      </c>
      <c r="I388">
        <v>32135.42</v>
      </c>
      <c r="J388">
        <v>15418.41</v>
      </c>
      <c r="K388">
        <v>29517.35</v>
      </c>
      <c r="L388">
        <v>13872.61</v>
      </c>
      <c r="M388">
        <v>2.86</v>
      </c>
      <c r="N388">
        <v>1.59</v>
      </c>
      <c r="O388">
        <v>124</v>
      </c>
      <c r="P388">
        <v>28621.06</v>
      </c>
      <c r="Q388">
        <v>11976.47</v>
      </c>
      <c r="R388">
        <v>2.84</v>
      </c>
      <c r="S388">
        <v>1.59</v>
      </c>
      <c r="T388">
        <v>2.37</v>
      </c>
      <c r="U388">
        <v>1</v>
      </c>
      <c r="V388">
        <v>1.1969000000000001</v>
      </c>
      <c r="W388">
        <v>1.1758999999999999</v>
      </c>
      <c r="X388">
        <v>1.1969000000000001</v>
      </c>
      <c r="Y388">
        <v>1.1758999999999999</v>
      </c>
      <c r="Z388" t="s">
        <v>126</v>
      </c>
      <c r="AA388" t="s">
        <v>407</v>
      </c>
      <c r="AB388">
        <v>1.6228</v>
      </c>
      <c r="AC388" t="s">
        <v>2272</v>
      </c>
      <c r="AD388">
        <v>1</v>
      </c>
      <c r="AE388">
        <v>1.2116</v>
      </c>
      <c r="AF388">
        <v>1.1758999999999999</v>
      </c>
      <c r="AG388">
        <v>1.2116</v>
      </c>
      <c r="AH388" t="s">
        <v>407</v>
      </c>
      <c r="AI388" t="s">
        <v>407</v>
      </c>
      <c r="AJ388">
        <v>1.8985000000000001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2</v>
      </c>
      <c r="AQ388">
        <v>0</v>
      </c>
      <c r="AR388" t="b">
        <v>0</v>
      </c>
      <c r="AS388" s="190" t="s">
        <v>1883</v>
      </c>
    </row>
    <row r="389" spans="1:45" x14ac:dyDescent="0.2">
      <c r="A389" t="s">
        <v>1883</v>
      </c>
      <c r="B389" t="s">
        <v>373</v>
      </c>
      <c r="C389" t="s">
        <v>116</v>
      </c>
      <c r="D389" t="s">
        <v>373</v>
      </c>
      <c r="E389" t="s">
        <v>2320</v>
      </c>
      <c r="F389" t="s">
        <v>407</v>
      </c>
      <c r="G389">
        <v>98</v>
      </c>
      <c r="H389">
        <v>0</v>
      </c>
      <c r="I389">
        <v>44287.01</v>
      </c>
      <c r="J389">
        <v>14729</v>
      </c>
      <c r="K389">
        <v>41105.06</v>
      </c>
      <c r="L389">
        <v>12828.41</v>
      </c>
      <c r="M389">
        <v>2.35</v>
      </c>
      <c r="N389">
        <v>1.73</v>
      </c>
      <c r="O389">
        <v>97</v>
      </c>
      <c r="P389">
        <v>40598.89</v>
      </c>
      <c r="Q389">
        <v>11880.96</v>
      </c>
      <c r="R389">
        <v>2.2799999999999998</v>
      </c>
      <c r="S389">
        <v>1.6</v>
      </c>
      <c r="T389">
        <v>1.91</v>
      </c>
      <c r="U389">
        <v>1</v>
      </c>
      <c r="V389">
        <v>1.6979</v>
      </c>
      <c r="W389">
        <v>1.6680999999999999</v>
      </c>
      <c r="X389">
        <v>1.6979</v>
      </c>
      <c r="Y389">
        <v>1.6680999999999999</v>
      </c>
      <c r="Z389" t="s">
        <v>121</v>
      </c>
      <c r="AA389" t="s">
        <v>407</v>
      </c>
      <c r="AB389">
        <v>2.4127000000000001</v>
      </c>
      <c r="AC389" t="s">
        <v>121</v>
      </c>
      <c r="AD389">
        <v>1</v>
      </c>
      <c r="AE389">
        <v>1.7188000000000001</v>
      </c>
      <c r="AF389">
        <v>1.6680999999999999</v>
      </c>
      <c r="AG389">
        <v>1.7188000000000001</v>
      </c>
      <c r="AH389" t="s">
        <v>407</v>
      </c>
      <c r="AI389" t="s">
        <v>407</v>
      </c>
      <c r="AJ389">
        <v>2.6932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1</v>
      </c>
      <c r="AQ389">
        <v>0</v>
      </c>
      <c r="AR389" t="b">
        <v>0</v>
      </c>
      <c r="AS389" s="190" t="s">
        <v>1883</v>
      </c>
    </row>
    <row r="390" spans="1:45" x14ac:dyDescent="0.2">
      <c r="A390" t="s">
        <v>1883</v>
      </c>
      <c r="B390" t="s">
        <v>377</v>
      </c>
      <c r="C390" t="s">
        <v>123</v>
      </c>
      <c r="D390" t="s">
        <v>377</v>
      </c>
      <c r="E390" t="s">
        <v>1914</v>
      </c>
      <c r="F390" t="s">
        <v>79</v>
      </c>
      <c r="G390">
        <v>10</v>
      </c>
      <c r="H390">
        <v>0</v>
      </c>
      <c r="I390">
        <v>531971.46</v>
      </c>
      <c r="J390">
        <v>1430582.75</v>
      </c>
      <c r="K390">
        <v>465463.15</v>
      </c>
      <c r="L390">
        <v>1240121.1000000001</v>
      </c>
      <c r="M390">
        <v>13.2</v>
      </c>
      <c r="N390">
        <v>9.8000000000000007</v>
      </c>
      <c r="O390">
        <v>9</v>
      </c>
      <c r="P390">
        <v>52256.66</v>
      </c>
      <c r="Q390">
        <v>37177.620000000003</v>
      </c>
      <c r="R390">
        <v>9.8000000000000007</v>
      </c>
      <c r="S390">
        <v>8.4700000000000006</v>
      </c>
      <c r="T390">
        <v>8.1</v>
      </c>
      <c r="U390">
        <v>0</v>
      </c>
      <c r="V390">
        <v>2.1854</v>
      </c>
      <c r="W390">
        <v>3.1568999999999998</v>
      </c>
      <c r="X390">
        <v>3.2132000000000001</v>
      </c>
      <c r="Y390">
        <v>3.1568999999999998</v>
      </c>
      <c r="Z390" t="s">
        <v>122</v>
      </c>
      <c r="AA390" t="s">
        <v>79</v>
      </c>
      <c r="AB390">
        <v>3.2132000000000001</v>
      </c>
      <c r="AC390" t="s">
        <v>2270</v>
      </c>
      <c r="AD390">
        <v>1.553021</v>
      </c>
      <c r="AE390">
        <v>1.6529</v>
      </c>
      <c r="AF390">
        <v>3.1568999999999998</v>
      </c>
      <c r="AG390">
        <v>0.37540000000000001</v>
      </c>
      <c r="AH390" t="s">
        <v>79</v>
      </c>
      <c r="AI390" t="s">
        <v>2309</v>
      </c>
      <c r="AJ390">
        <v>2.5899000000000001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1</v>
      </c>
      <c r="AQ390">
        <v>0</v>
      </c>
      <c r="AR390" t="b">
        <v>0</v>
      </c>
      <c r="AS390" s="190" t="s">
        <v>1883</v>
      </c>
    </row>
    <row r="391" spans="1:45" x14ac:dyDescent="0.2">
      <c r="A391" t="s">
        <v>1883</v>
      </c>
      <c r="B391" t="s">
        <v>379</v>
      </c>
      <c r="C391" t="s">
        <v>125</v>
      </c>
      <c r="D391" t="s">
        <v>379</v>
      </c>
      <c r="E391" t="s">
        <v>1915</v>
      </c>
      <c r="F391" t="s">
        <v>407</v>
      </c>
      <c r="G391">
        <v>19</v>
      </c>
      <c r="H391">
        <v>0</v>
      </c>
      <c r="I391">
        <v>39477.61</v>
      </c>
      <c r="J391">
        <v>17991.62</v>
      </c>
      <c r="K391">
        <v>37040.82</v>
      </c>
      <c r="L391">
        <v>16140.97</v>
      </c>
      <c r="M391">
        <v>7.79</v>
      </c>
      <c r="N391">
        <v>3.29</v>
      </c>
      <c r="O391">
        <v>18</v>
      </c>
      <c r="P391">
        <v>34715.96</v>
      </c>
      <c r="Q391">
        <v>13126.7</v>
      </c>
      <c r="R391">
        <v>7.39</v>
      </c>
      <c r="S391">
        <v>2.89</v>
      </c>
      <c r="T391">
        <v>6.88</v>
      </c>
      <c r="U391">
        <v>1</v>
      </c>
      <c r="V391">
        <v>1.4518</v>
      </c>
      <c r="W391">
        <v>1.4262999999999999</v>
      </c>
      <c r="X391">
        <v>1.4518</v>
      </c>
      <c r="Y391">
        <v>1.4262999999999999</v>
      </c>
      <c r="Z391" t="s">
        <v>124</v>
      </c>
      <c r="AA391" t="s">
        <v>407</v>
      </c>
      <c r="AB391">
        <v>2.069</v>
      </c>
      <c r="AC391" t="s">
        <v>2271</v>
      </c>
      <c r="AD391">
        <v>1.3362179999999999</v>
      </c>
      <c r="AE391">
        <v>0.96109999999999995</v>
      </c>
      <c r="AF391">
        <v>1.4262999999999999</v>
      </c>
      <c r="AG391">
        <v>1.4697</v>
      </c>
      <c r="AH391" t="s">
        <v>407</v>
      </c>
      <c r="AI391" t="s">
        <v>2306</v>
      </c>
      <c r="AJ391">
        <v>1.5059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1</v>
      </c>
      <c r="AQ391">
        <v>0</v>
      </c>
      <c r="AR391" t="b">
        <v>0</v>
      </c>
      <c r="AS391" s="190" t="s">
        <v>1883</v>
      </c>
    </row>
    <row r="392" spans="1:45" x14ac:dyDescent="0.2">
      <c r="A392" t="s">
        <v>1883</v>
      </c>
      <c r="B392" t="s">
        <v>381</v>
      </c>
      <c r="C392" t="s">
        <v>127</v>
      </c>
      <c r="D392" t="s">
        <v>381</v>
      </c>
      <c r="E392" t="s">
        <v>1916</v>
      </c>
      <c r="F392" t="s">
        <v>407</v>
      </c>
      <c r="G392">
        <v>12</v>
      </c>
      <c r="H392">
        <v>0</v>
      </c>
      <c r="I392">
        <v>24979.47</v>
      </c>
      <c r="J392">
        <v>11238.67</v>
      </c>
      <c r="K392">
        <v>23041.01</v>
      </c>
      <c r="L392">
        <v>10060.41</v>
      </c>
      <c r="M392">
        <v>4.25</v>
      </c>
      <c r="N392">
        <v>2.2400000000000002</v>
      </c>
      <c r="O392">
        <v>11</v>
      </c>
      <c r="P392">
        <v>20758.84</v>
      </c>
      <c r="Q392">
        <v>6921.95</v>
      </c>
      <c r="R392">
        <v>3.91</v>
      </c>
      <c r="S392">
        <v>2.02</v>
      </c>
      <c r="T392">
        <v>3.47</v>
      </c>
      <c r="U392">
        <v>1</v>
      </c>
      <c r="V392">
        <v>0.86809999999999998</v>
      </c>
      <c r="W392">
        <v>0.85289999999999999</v>
      </c>
      <c r="X392">
        <v>0.86809999999999998</v>
      </c>
      <c r="Y392">
        <v>0.85289999999999999</v>
      </c>
      <c r="Z392" t="s">
        <v>126</v>
      </c>
      <c r="AA392" t="s">
        <v>407</v>
      </c>
      <c r="AB392">
        <v>1.5484</v>
      </c>
      <c r="AC392" t="s">
        <v>2272</v>
      </c>
      <c r="AD392">
        <v>1</v>
      </c>
      <c r="AE392">
        <v>0.66590000000000005</v>
      </c>
      <c r="AF392">
        <v>0.85289999999999999</v>
      </c>
      <c r="AG392">
        <v>0.87880000000000003</v>
      </c>
      <c r="AH392" t="s">
        <v>407</v>
      </c>
      <c r="AI392" t="s">
        <v>2306</v>
      </c>
      <c r="AJ392">
        <v>1.0434000000000001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1</v>
      </c>
      <c r="AQ392">
        <v>0</v>
      </c>
      <c r="AR392" t="b">
        <v>0</v>
      </c>
      <c r="AS392" s="190" t="s">
        <v>1883</v>
      </c>
    </row>
    <row r="393" spans="1:45" x14ac:dyDescent="0.2">
      <c r="A393" t="s">
        <v>1883</v>
      </c>
      <c r="B393" t="s">
        <v>383</v>
      </c>
      <c r="C393" t="s">
        <v>118</v>
      </c>
      <c r="D393" t="s">
        <v>383</v>
      </c>
      <c r="E393" t="s">
        <v>1917</v>
      </c>
      <c r="F393" t="s">
        <v>407</v>
      </c>
      <c r="G393">
        <v>26</v>
      </c>
      <c r="H393">
        <v>0</v>
      </c>
      <c r="I393">
        <v>36107.410000000003</v>
      </c>
      <c r="J393">
        <v>32988.620000000003</v>
      </c>
      <c r="K393">
        <v>32928.21</v>
      </c>
      <c r="L393">
        <v>28727.56</v>
      </c>
      <c r="M393">
        <v>4.38</v>
      </c>
      <c r="N393">
        <v>5.55</v>
      </c>
      <c r="O393">
        <v>24</v>
      </c>
      <c r="P393">
        <v>25713.88</v>
      </c>
      <c r="Q393">
        <v>14069.76</v>
      </c>
      <c r="R393">
        <v>3.29</v>
      </c>
      <c r="S393">
        <v>1.62</v>
      </c>
      <c r="T393">
        <v>2.92</v>
      </c>
      <c r="U393">
        <v>1</v>
      </c>
      <c r="V393">
        <v>1.0753999999999999</v>
      </c>
      <c r="W393">
        <v>1.0565</v>
      </c>
      <c r="X393">
        <v>1.0753999999999999</v>
      </c>
      <c r="Y393">
        <v>1.0648</v>
      </c>
      <c r="Z393" t="s">
        <v>313</v>
      </c>
      <c r="AA393" t="s">
        <v>130</v>
      </c>
      <c r="AB393">
        <v>1.7591000000000001</v>
      </c>
      <c r="AC393" t="s">
        <v>2273</v>
      </c>
      <c r="AD393">
        <v>1.3540909999999999</v>
      </c>
      <c r="AE393">
        <v>1.4507000000000001</v>
      </c>
      <c r="AF393">
        <v>1.4078999999999999</v>
      </c>
      <c r="AG393">
        <v>1.4507000000000001</v>
      </c>
      <c r="AH393" t="s">
        <v>2307</v>
      </c>
      <c r="AI393" t="s">
        <v>2307</v>
      </c>
      <c r="AJ393">
        <v>2.2730999999999999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2</v>
      </c>
      <c r="AQ393">
        <v>0</v>
      </c>
      <c r="AR393" t="b">
        <v>0</v>
      </c>
      <c r="AS393" s="190" t="s">
        <v>1883</v>
      </c>
    </row>
    <row r="394" spans="1:45" x14ac:dyDescent="0.2">
      <c r="A394" t="s">
        <v>1883</v>
      </c>
      <c r="B394" t="s">
        <v>385</v>
      </c>
      <c r="C394" t="s">
        <v>120</v>
      </c>
      <c r="D394" t="s">
        <v>383</v>
      </c>
      <c r="E394" t="s">
        <v>1918</v>
      </c>
      <c r="F394" t="s">
        <v>407</v>
      </c>
      <c r="G394">
        <v>38</v>
      </c>
      <c r="H394">
        <v>0</v>
      </c>
      <c r="I394">
        <v>30835.06</v>
      </c>
      <c r="J394">
        <v>16064.89</v>
      </c>
      <c r="K394">
        <v>27557.7</v>
      </c>
      <c r="L394">
        <v>14340.5</v>
      </c>
      <c r="M394">
        <v>1.87</v>
      </c>
      <c r="N394">
        <v>0.86</v>
      </c>
      <c r="O394">
        <v>37</v>
      </c>
      <c r="P394">
        <v>26048</v>
      </c>
      <c r="Q394">
        <v>11162.41</v>
      </c>
      <c r="R394">
        <v>1.84</v>
      </c>
      <c r="S394">
        <v>0.85</v>
      </c>
      <c r="T394">
        <v>1.66</v>
      </c>
      <c r="U394">
        <v>1</v>
      </c>
      <c r="V394">
        <v>1.0892999999999999</v>
      </c>
      <c r="W394">
        <v>1.0702</v>
      </c>
      <c r="X394">
        <v>1.0892999999999999</v>
      </c>
      <c r="Y394">
        <v>1.0648</v>
      </c>
      <c r="Z394" t="s">
        <v>314</v>
      </c>
      <c r="AA394" t="s">
        <v>130</v>
      </c>
      <c r="AB394">
        <v>1.2990999999999999</v>
      </c>
      <c r="AC394" t="s">
        <v>2274</v>
      </c>
      <c r="AD394">
        <v>1</v>
      </c>
      <c r="AE394">
        <v>0.86780000000000002</v>
      </c>
      <c r="AF394">
        <v>0.84219999999999995</v>
      </c>
      <c r="AG394">
        <v>0.86780000000000002</v>
      </c>
      <c r="AH394" t="s">
        <v>2307</v>
      </c>
      <c r="AI394" t="s">
        <v>2307</v>
      </c>
      <c r="AJ394">
        <v>1.3597999999999999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1</v>
      </c>
      <c r="AQ394">
        <v>0</v>
      </c>
      <c r="AR394" t="b">
        <v>0</v>
      </c>
      <c r="AS394" s="190" t="s">
        <v>1883</v>
      </c>
    </row>
    <row r="395" spans="1:45" x14ac:dyDescent="0.2">
      <c r="A395" t="s">
        <v>1883</v>
      </c>
      <c r="B395" t="s">
        <v>1520</v>
      </c>
      <c r="C395" t="s">
        <v>123</v>
      </c>
      <c r="D395" t="s">
        <v>1520</v>
      </c>
      <c r="E395" t="s">
        <v>1920</v>
      </c>
      <c r="F395" t="s">
        <v>407</v>
      </c>
      <c r="G395">
        <v>40</v>
      </c>
      <c r="H395">
        <v>0</v>
      </c>
      <c r="I395">
        <v>89100.7</v>
      </c>
      <c r="J395">
        <v>73401.91</v>
      </c>
      <c r="K395">
        <v>79189.52</v>
      </c>
      <c r="L395">
        <v>64244.19</v>
      </c>
      <c r="M395">
        <v>10.75</v>
      </c>
      <c r="N395">
        <v>10.1</v>
      </c>
      <c r="O395">
        <v>37</v>
      </c>
      <c r="P395">
        <v>64970.58</v>
      </c>
      <c r="Q395">
        <v>40685.17</v>
      </c>
      <c r="R395">
        <v>8.4600000000000009</v>
      </c>
      <c r="S395">
        <v>6.31</v>
      </c>
      <c r="T395">
        <v>6.49</v>
      </c>
      <c r="U395">
        <v>1</v>
      </c>
      <c r="V395">
        <v>2.7170999999999998</v>
      </c>
      <c r="W395">
        <v>2.6695000000000002</v>
      </c>
      <c r="X395">
        <v>2.7170999999999998</v>
      </c>
      <c r="Y395">
        <v>2.6695000000000002</v>
      </c>
      <c r="Z395" t="s">
        <v>122</v>
      </c>
      <c r="AA395" t="s">
        <v>407</v>
      </c>
      <c r="AB395">
        <v>3.1585000000000001</v>
      </c>
      <c r="AC395" t="s">
        <v>2270</v>
      </c>
      <c r="AD395">
        <v>1.5364599999999999</v>
      </c>
      <c r="AE395">
        <v>2.6707999999999998</v>
      </c>
      <c r="AF395">
        <v>2.6695000000000002</v>
      </c>
      <c r="AG395">
        <v>2.6707999999999998</v>
      </c>
      <c r="AH395" t="s">
        <v>407</v>
      </c>
      <c r="AI395" t="s">
        <v>407</v>
      </c>
      <c r="AJ395">
        <v>4.1848999999999998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3</v>
      </c>
      <c r="AQ395">
        <v>0</v>
      </c>
      <c r="AR395" t="b">
        <v>0</v>
      </c>
      <c r="AS395" s="190" t="s">
        <v>1883</v>
      </c>
    </row>
    <row r="396" spans="1:45" x14ac:dyDescent="0.2">
      <c r="A396" t="s">
        <v>1883</v>
      </c>
      <c r="B396" t="s">
        <v>1522</v>
      </c>
      <c r="C396" t="s">
        <v>125</v>
      </c>
      <c r="D396" t="s">
        <v>1522</v>
      </c>
      <c r="E396" t="s">
        <v>1921</v>
      </c>
      <c r="F396" t="s">
        <v>407</v>
      </c>
      <c r="G396">
        <v>170</v>
      </c>
      <c r="H396">
        <v>2</v>
      </c>
      <c r="I396">
        <v>46726.62</v>
      </c>
      <c r="J396">
        <v>31093.200000000001</v>
      </c>
      <c r="K396">
        <v>42197.09</v>
      </c>
      <c r="L396">
        <v>27065.200000000001</v>
      </c>
      <c r="M396">
        <v>4.92</v>
      </c>
      <c r="N396">
        <v>4.8499999999999996</v>
      </c>
      <c r="O396">
        <v>167</v>
      </c>
      <c r="P396">
        <v>39877.54</v>
      </c>
      <c r="Q396">
        <v>19786.099999999999</v>
      </c>
      <c r="R396">
        <v>4.4800000000000004</v>
      </c>
      <c r="S396">
        <v>3.28</v>
      </c>
      <c r="T396">
        <v>3.48</v>
      </c>
      <c r="U396">
        <v>1</v>
      </c>
      <c r="V396">
        <v>1.6677</v>
      </c>
      <c r="W396">
        <v>1.6385000000000001</v>
      </c>
      <c r="X396">
        <v>1.6677</v>
      </c>
      <c r="Y396">
        <v>1.6385000000000001</v>
      </c>
      <c r="Z396" t="s">
        <v>124</v>
      </c>
      <c r="AA396" t="s">
        <v>407</v>
      </c>
      <c r="AB396">
        <v>2.0556999999999999</v>
      </c>
      <c r="AC396" t="s">
        <v>2271</v>
      </c>
      <c r="AD396">
        <v>1.3014049999999999</v>
      </c>
      <c r="AE396">
        <v>1.6823999999999999</v>
      </c>
      <c r="AF396">
        <v>1.6385000000000001</v>
      </c>
      <c r="AG396">
        <v>1.6823999999999999</v>
      </c>
      <c r="AH396" t="s">
        <v>407</v>
      </c>
      <c r="AI396" t="s">
        <v>407</v>
      </c>
      <c r="AJ396">
        <v>2.6362000000000001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3</v>
      </c>
      <c r="AQ396">
        <v>0</v>
      </c>
      <c r="AR396" t="b">
        <v>0</v>
      </c>
      <c r="AS396" s="190" t="s">
        <v>1883</v>
      </c>
    </row>
    <row r="397" spans="1:45" x14ac:dyDescent="0.2">
      <c r="A397" t="s">
        <v>1883</v>
      </c>
      <c r="B397" t="s">
        <v>1524</v>
      </c>
      <c r="C397" t="s">
        <v>127</v>
      </c>
      <c r="D397" t="s">
        <v>1524</v>
      </c>
      <c r="E397" t="s">
        <v>1922</v>
      </c>
      <c r="F397" t="s">
        <v>407</v>
      </c>
      <c r="G397">
        <v>303</v>
      </c>
      <c r="H397">
        <v>1</v>
      </c>
      <c r="I397">
        <v>29739.87</v>
      </c>
      <c r="J397">
        <v>15458.74</v>
      </c>
      <c r="K397">
        <v>27088.05</v>
      </c>
      <c r="L397">
        <v>13989.21</v>
      </c>
      <c r="M397">
        <v>2.42</v>
      </c>
      <c r="N397">
        <v>1.67</v>
      </c>
      <c r="O397">
        <v>299</v>
      </c>
      <c r="P397">
        <v>26318.23</v>
      </c>
      <c r="Q397">
        <v>12254.01</v>
      </c>
      <c r="R397">
        <v>2.38</v>
      </c>
      <c r="S397">
        <v>1.65</v>
      </c>
      <c r="T397">
        <v>1.99</v>
      </c>
      <c r="U397">
        <v>1</v>
      </c>
      <c r="V397">
        <v>1.1006</v>
      </c>
      <c r="W397">
        <v>1.0812999999999999</v>
      </c>
      <c r="X397">
        <v>1.1006</v>
      </c>
      <c r="Y397">
        <v>1.0812999999999999</v>
      </c>
      <c r="Z397" t="s">
        <v>126</v>
      </c>
      <c r="AA397" t="s">
        <v>407</v>
      </c>
      <c r="AB397">
        <v>1.5795999999999999</v>
      </c>
      <c r="AC397" t="s">
        <v>2272</v>
      </c>
      <c r="AD397">
        <v>1</v>
      </c>
      <c r="AE397">
        <v>1.1142000000000001</v>
      </c>
      <c r="AF397">
        <v>1.0812999999999999</v>
      </c>
      <c r="AG397">
        <v>1.1142000000000001</v>
      </c>
      <c r="AH397" t="s">
        <v>407</v>
      </c>
      <c r="AI397" t="s">
        <v>407</v>
      </c>
      <c r="AJ397">
        <v>1.7458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4</v>
      </c>
      <c r="AQ397">
        <v>0</v>
      </c>
      <c r="AR397" t="b">
        <v>0</v>
      </c>
      <c r="AS397" s="190" t="s">
        <v>1883</v>
      </c>
    </row>
    <row r="398" spans="1:45" x14ac:dyDescent="0.2">
      <c r="A398" t="s">
        <v>1883</v>
      </c>
      <c r="B398" t="s">
        <v>1526</v>
      </c>
      <c r="C398" t="s">
        <v>123</v>
      </c>
      <c r="D398" t="s">
        <v>1526</v>
      </c>
      <c r="E398" t="s">
        <v>1923</v>
      </c>
      <c r="F398" t="s">
        <v>407</v>
      </c>
      <c r="G398">
        <v>17</v>
      </c>
      <c r="H398">
        <v>1</v>
      </c>
      <c r="I398">
        <v>77830.2</v>
      </c>
      <c r="J398">
        <v>81838.16</v>
      </c>
      <c r="K398">
        <v>69230.52</v>
      </c>
      <c r="L398">
        <v>70551.88</v>
      </c>
      <c r="M398">
        <v>12.24</v>
      </c>
      <c r="N398">
        <v>14.47</v>
      </c>
      <c r="O398">
        <v>16</v>
      </c>
      <c r="P398">
        <v>53277.61</v>
      </c>
      <c r="Q398">
        <v>31020.1</v>
      </c>
      <c r="R398">
        <v>8.8800000000000008</v>
      </c>
      <c r="S398">
        <v>5.52</v>
      </c>
      <c r="T398">
        <v>7.33</v>
      </c>
      <c r="U398">
        <v>1</v>
      </c>
      <c r="V398">
        <v>2.2281</v>
      </c>
      <c r="W398">
        <v>2.1890000000000001</v>
      </c>
      <c r="X398">
        <v>2.2281</v>
      </c>
      <c r="Y398">
        <v>2.1890000000000001</v>
      </c>
      <c r="Z398" t="s">
        <v>122</v>
      </c>
      <c r="AA398" t="s">
        <v>407</v>
      </c>
      <c r="AB398">
        <v>3.0150999999999999</v>
      </c>
      <c r="AC398" t="s">
        <v>2270</v>
      </c>
      <c r="AD398">
        <v>1.727752</v>
      </c>
      <c r="AE398">
        <v>1.9865999999999999</v>
      </c>
      <c r="AF398">
        <v>2.1890000000000001</v>
      </c>
      <c r="AG398">
        <v>1.9865999999999999</v>
      </c>
      <c r="AH398" t="s">
        <v>407</v>
      </c>
      <c r="AI398" t="s">
        <v>407</v>
      </c>
      <c r="AJ398">
        <v>3.1128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1</v>
      </c>
      <c r="AQ398">
        <v>0</v>
      </c>
      <c r="AR398" t="b">
        <v>0</v>
      </c>
      <c r="AS398" s="190" t="s">
        <v>1883</v>
      </c>
    </row>
    <row r="399" spans="1:45" x14ac:dyDescent="0.2">
      <c r="A399" t="s">
        <v>1883</v>
      </c>
      <c r="B399" t="s">
        <v>1528</v>
      </c>
      <c r="C399" t="s">
        <v>125</v>
      </c>
      <c r="D399" t="s">
        <v>1528</v>
      </c>
      <c r="E399" t="s">
        <v>1924</v>
      </c>
      <c r="F399" t="s">
        <v>407</v>
      </c>
      <c r="G399">
        <v>50</v>
      </c>
      <c r="H399">
        <v>1</v>
      </c>
      <c r="I399">
        <v>32240.639999999999</v>
      </c>
      <c r="J399">
        <v>23849.71</v>
      </c>
      <c r="K399">
        <v>29005.7</v>
      </c>
      <c r="L399">
        <v>21091.55</v>
      </c>
      <c r="M399">
        <v>5.68</v>
      </c>
      <c r="N399">
        <v>6.66</v>
      </c>
      <c r="O399">
        <v>48</v>
      </c>
      <c r="P399">
        <v>26201.040000000001</v>
      </c>
      <c r="Q399">
        <v>16104.54</v>
      </c>
      <c r="R399">
        <v>5.0199999999999996</v>
      </c>
      <c r="S399">
        <v>5.16</v>
      </c>
      <c r="T399">
        <v>3.68</v>
      </c>
      <c r="U399">
        <v>1</v>
      </c>
      <c r="V399">
        <v>1.0956999999999999</v>
      </c>
      <c r="W399">
        <v>1.0765</v>
      </c>
      <c r="X399">
        <v>1.0956999999999999</v>
      </c>
      <c r="Y399">
        <v>1.0765</v>
      </c>
      <c r="Z399" t="s">
        <v>124</v>
      </c>
      <c r="AA399" t="s">
        <v>407</v>
      </c>
      <c r="AB399">
        <v>1.7451000000000001</v>
      </c>
      <c r="AC399" t="s">
        <v>2271</v>
      </c>
      <c r="AD399">
        <v>1.403265</v>
      </c>
      <c r="AE399">
        <v>1.1092</v>
      </c>
      <c r="AF399">
        <v>1.0765</v>
      </c>
      <c r="AG399">
        <v>1.1092</v>
      </c>
      <c r="AH399" t="s">
        <v>407</v>
      </c>
      <c r="AI399" t="s">
        <v>407</v>
      </c>
      <c r="AJ399">
        <v>1.738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2</v>
      </c>
      <c r="AQ399">
        <v>0</v>
      </c>
      <c r="AR399" t="b">
        <v>0</v>
      </c>
      <c r="AS399" s="190" t="s">
        <v>1883</v>
      </c>
    </row>
    <row r="400" spans="1:45" x14ac:dyDescent="0.2">
      <c r="A400" t="s">
        <v>1883</v>
      </c>
      <c r="B400" t="s">
        <v>1530</v>
      </c>
      <c r="C400" t="s">
        <v>127</v>
      </c>
      <c r="D400" t="s">
        <v>1530</v>
      </c>
      <c r="E400" t="s">
        <v>1925</v>
      </c>
      <c r="F400" t="s">
        <v>407</v>
      </c>
      <c r="G400">
        <v>32</v>
      </c>
      <c r="H400">
        <v>0</v>
      </c>
      <c r="I400">
        <v>25107.06</v>
      </c>
      <c r="J400">
        <v>14671.17</v>
      </c>
      <c r="K400">
        <v>22380.85</v>
      </c>
      <c r="L400">
        <v>13093.89</v>
      </c>
      <c r="M400">
        <v>2.16</v>
      </c>
      <c r="N400">
        <v>1.33</v>
      </c>
      <c r="O400">
        <v>31</v>
      </c>
      <c r="P400">
        <v>20657.84</v>
      </c>
      <c r="Q400">
        <v>9054.2800000000007</v>
      </c>
      <c r="R400">
        <v>2.1</v>
      </c>
      <c r="S400">
        <v>1.3</v>
      </c>
      <c r="T400">
        <v>1.78</v>
      </c>
      <c r="U400">
        <v>1</v>
      </c>
      <c r="V400">
        <v>0.8639</v>
      </c>
      <c r="W400">
        <v>0.8488</v>
      </c>
      <c r="X400">
        <v>0.8639</v>
      </c>
      <c r="Y400">
        <v>0.8488</v>
      </c>
      <c r="Z400" t="s">
        <v>126</v>
      </c>
      <c r="AA400" t="s">
        <v>407</v>
      </c>
      <c r="AB400">
        <v>1.2436</v>
      </c>
      <c r="AC400" t="s">
        <v>2272</v>
      </c>
      <c r="AD400">
        <v>1</v>
      </c>
      <c r="AE400">
        <v>0.87460000000000004</v>
      </c>
      <c r="AF400">
        <v>0.8488</v>
      </c>
      <c r="AG400">
        <v>0.87460000000000004</v>
      </c>
      <c r="AH400" t="s">
        <v>407</v>
      </c>
      <c r="AI400" t="s">
        <v>407</v>
      </c>
      <c r="AJ400">
        <v>1.3704000000000001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1</v>
      </c>
      <c r="AQ400">
        <v>0</v>
      </c>
      <c r="AR400" t="b">
        <v>0</v>
      </c>
      <c r="AS400" s="190" t="s">
        <v>1883</v>
      </c>
    </row>
    <row r="401" spans="1:45" x14ac:dyDescent="0.2">
      <c r="A401" t="s">
        <v>1883</v>
      </c>
      <c r="B401" t="s">
        <v>1531</v>
      </c>
      <c r="C401" t="s">
        <v>118</v>
      </c>
      <c r="D401" t="s">
        <v>1531</v>
      </c>
      <c r="E401" t="s">
        <v>1926</v>
      </c>
      <c r="F401" t="s">
        <v>407</v>
      </c>
      <c r="G401">
        <v>15</v>
      </c>
      <c r="H401">
        <v>0</v>
      </c>
      <c r="I401">
        <v>29751.27</v>
      </c>
      <c r="J401">
        <v>17037.02</v>
      </c>
      <c r="K401">
        <v>26633</v>
      </c>
      <c r="L401">
        <v>14732.31</v>
      </c>
      <c r="M401">
        <v>6.07</v>
      </c>
      <c r="N401">
        <v>6.19</v>
      </c>
      <c r="O401">
        <v>14</v>
      </c>
      <c r="P401">
        <v>23256.33</v>
      </c>
      <c r="Q401">
        <v>7843.12</v>
      </c>
      <c r="R401">
        <v>4.57</v>
      </c>
      <c r="S401">
        <v>2.74</v>
      </c>
      <c r="T401">
        <v>3.63</v>
      </c>
      <c r="U401">
        <v>1</v>
      </c>
      <c r="V401">
        <v>0.97260000000000002</v>
      </c>
      <c r="W401">
        <v>0.95550000000000002</v>
      </c>
      <c r="X401">
        <v>0.97260000000000002</v>
      </c>
      <c r="Y401">
        <v>0.96519999999999995</v>
      </c>
      <c r="Z401" t="s">
        <v>313</v>
      </c>
      <c r="AA401" t="s">
        <v>130</v>
      </c>
      <c r="AB401">
        <v>2.2492000000000001</v>
      </c>
      <c r="AC401" t="s">
        <v>2273</v>
      </c>
      <c r="AD401">
        <v>2.1396500000000001</v>
      </c>
      <c r="AE401">
        <v>1.0470999999999999</v>
      </c>
      <c r="AF401">
        <v>1.0162</v>
      </c>
      <c r="AG401">
        <v>1.0470999999999999</v>
      </c>
      <c r="AH401" t="s">
        <v>2307</v>
      </c>
      <c r="AI401" t="s">
        <v>2307</v>
      </c>
      <c r="AJ401">
        <v>1.6407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1</v>
      </c>
      <c r="AQ401">
        <v>0</v>
      </c>
      <c r="AR401" t="b">
        <v>0</v>
      </c>
      <c r="AS401" s="190" t="s">
        <v>1883</v>
      </c>
    </row>
    <row r="402" spans="1:45" x14ac:dyDescent="0.2">
      <c r="A402" t="s">
        <v>1883</v>
      </c>
      <c r="B402" t="s">
        <v>1533</v>
      </c>
      <c r="C402" t="s">
        <v>120</v>
      </c>
      <c r="D402" t="s">
        <v>1531</v>
      </c>
      <c r="E402" t="s">
        <v>1927</v>
      </c>
      <c r="F402" t="s">
        <v>79</v>
      </c>
      <c r="G402">
        <v>2</v>
      </c>
      <c r="H402">
        <v>0</v>
      </c>
      <c r="I402">
        <v>28173.48</v>
      </c>
      <c r="J402">
        <v>14413.91</v>
      </c>
      <c r="K402">
        <v>24447.21</v>
      </c>
      <c r="L402">
        <v>12507.5</v>
      </c>
      <c r="M402">
        <v>2</v>
      </c>
      <c r="N402">
        <v>0</v>
      </c>
      <c r="O402">
        <v>2</v>
      </c>
      <c r="P402">
        <v>24447.21</v>
      </c>
      <c r="Q402">
        <v>12507.5</v>
      </c>
      <c r="R402">
        <v>2.7</v>
      </c>
      <c r="S402">
        <v>0</v>
      </c>
      <c r="T402">
        <v>2.2000000000000002</v>
      </c>
      <c r="U402">
        <v>0</v>
      </c>
      <c r="V402">
        <v>0</v>
      </c>
      <c r="W402">
        <v>1.0327999999999999</v>
      </c>
      <c r="X402">
        <v>1.0511999999999999</v>
      </c>
      <c r="Y402">
        <v>0.96519999999999995</v>
      </c>
      <c r="Z402" t="s">
        <v>314</v>
      </c>
      <c r="AA402" t="s">
        <v>130</v>
      </c>
      <c r="AB402">
        <v>1.0511999999999999</v>
      </c>
      <c r="AC402" t="s">
        <v>2274</v>
      </c>
      <c r="AD402">
        <v>1</v>
      </c>
      <c r="AE402">
        <v>0.62639999999999996</v>
      </c>
      <c r="AF402">
        <v>0.6079</v>
      </c>
      <c r="AG402">
        <v>0.62639999999999996</v>
      </c>
      <c r="AH402" t="s">
        <v>2308</v>
      </c>
      <c r="AI402" t="s">
        <v>2308</v>
      </c>
      <c r="AJ402">
        <v>0.98150000000000004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 t="b">
        <v>0</v>
      </c>
      <c r="AS402" s="190" t="s">
        <v>1883</v>
      </c>
    </row>
    <row r="403" spans="1:45" x14ac:dyDescent="0.2">
      <c r="A403" t="s">
        <v>1883</v>
      </c>
      <c r="B403" t="s">
        <v>1534</v>
      </c>
      <c r="C403" t="s">
        <v>123</v>
      </c>
      <c r="D403" t="s">
        <v>1534</v>
      </c>
      <c r="E403" t="s">
        <v>1928</v>
      </c>
      <c r="F403" t="s">
        <v>407</v>
      </c>
      <c r="G403">
        <v>11</v>
      </c>
      <c r="H403">
        <v>1</v>
      </c>
      <c r="I403">
        <v>118495.29</v>
      </c>
      <c r="J403">
        <v>115907.87</v>
      </c>
      <c r="K403">
        <v>108558.39</v>
      </c>
      <c r="L403">
        <v>100054.16</v>
      </c>
      <c r="M403">
        <v>16</v>
      </c>
      <c r="N403">
        <v>6.88</v>
      </c>
      <c r="O403">
        <v>10</v>
      </c>
      <c r="P403">
        <v>79980.41</v>
      </c>
      <c r="Q403">
        <v>45035.64</v>
      </c>
      <c r="R403">
        <v>15.7</v>
      </c>
      <c r="S403">
        <v>7.14</v>
      </c>
      <c r="T403">
        <v>13.93</v>
      </c>
      <c r="U403">
        <v>1</v>
      </c>
      <c r="V403">
        <v>3.3448000000000002</v>
      </c>
      <c r="W403">
        <v>3.2860999999999998</v>
      </c>
      <c r="X403">
        <v>3.3448000000000002</v>
      </c>
      <c r="Y403">
        <v>3.2860999999999998</v>
      </c>
      <c r="Z403" t="s">
        <v>122</v>
      </c>
      <c r="AA403" t="s">
        <v>407</v>
      </c>
      <c r="AB403">
        <v>3.2023999999999999</v>
      </c>
      <c r="AC403" t="s">
        <v>2270</v>
      </c>
      <c r="AD403">
        <v>1.9935259999999999</v>
      </c>
      <c r="AE403">
        <v>2.7997999999999998</v>
      </c>
      <c r="AF403">
        <v>3.2860999999999998</v>
      </c>
      <c r="AG403">
        <v>2.7997999999999998</v>
      </c>
      <c r="AH403" t="s">
        <v>407</v>
      </c>
      <c r="AI403" t="s">
        <v>407</v>
      </c>
      <c r="AJ403">
        <v>4.3869999999999996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1</v>
      </c>
      <c r="AQ403">
        <v>0</v>
      </c>
      <c r="AR403" t="b">
        <v>0</v>
      </c>
      <c r="AS403" s="190" t="s">
        <v>1883</v>
      </c>
    </row>
    <row r="404" spans="1:45" x14ac:dyDescent="0.2">
      <c r="A404" t="s">
        <v>1883</v>
      </c>
      <c r="B404" t="s">
        <v>1536</v>
      </c>
      <c r="C404" t="s">
        <v>125</v>
      </c>
      <c r="D404" t="s">
        <v>1536</v>
      </c>
      <c r="E404" t="s">
        <v>1929</v>
      </c>
      <c r="F404" t="s">
        <v>407</v>
      </c>
      <c r="G404">
        <v>28</v>
      </c>
      <c r="H404">
        <v>3</v>
      </c>
      <c r="I404">
        <v>28015.3</v>
      </c>
      <c r="J404">
        <v>17325.009999999998</v>
      </c>
      <c r="K404">
        <v>26197.3</v>
      </c>
      <c r="L404">
        <v>16640.900000000001</v>
      </c>
      <c r="M404">
        <v>4.8600000000000003</v>
      </c>
      <c r="N404">
        <v>3.71</v>
      </c>
      <c r="O404">
        <v>26</v>
      </c>
      <c r="P404">
        <v>22609.13</v>
      </c>
      <c r="Q404">
        <v>10861.43</v>
      </c>
      <c r="R404">
        <v>4.3499999999999996</v>
      </c>
      <c r="S404">
        <v>3.2</v>
      </c>
      <c r="T404">
        <v>3.14</v>
      </c>
      <c r="U404">
        <v>1</v>
      </c>
      <c r="V404">
        <v>0.94550000000000001</v>
      </c>
      <c r="W404">
        <v>0.92889999999999995</v>
      </c>
      <c r="X404">
        <v>0.94550000000000001</v>
      </c>
      <c r="Y404">
        <v>0.92889999999999995</v>
      </c>
      <c r="Z404" t="s">
        <v>124</v>
      </c>
      <c r="AA404" t="s">
        <v>407</v>
      </c>
      <c r="AB404">
        <v>1.6064000000000001</v>
      </c>
      <c r="AC404" t="s">
        <v>2271</v>
      </c>
      <c r="AD404">
        <v>1.366916</v>
      </c>
      <c r="AE404">
        <v>0.95709999999999995</v>
      </c>
      <c r="AF404">
        <v>0.92889999999999995</v>
      </c>
      <c r="AG404">
        <v>0.95709999999999995</v>
      </c>
      <c r="AH404" t="s">
        <v>407</v>
      </c>
      <c r="AI404" t="s">
        <v>407</v>
      </c>
      <c r="AJ404">
        <v>1.4997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2</v>
      </c>
      <c r="AQ404">
        <v>0</v>
      </c>
      <c r="AR404" t="b">
        <v>0</v>
      </c>
      <c r="AS404" s="190" t="s">
        <v>1883</v>
      </c>
    </row>
    <row r="405" spans="1:45" x14ac:dyDescent="0.2">
      <c r="A405" t="s">
        <v>1883</v>
      </c>
      <c r="B405" t="s">
        <v>1537</v>
      </c>
      <c r="C405" t="s">
        <v>127</v>
      </c>
      <c r="D405" t="s">
        <v>1537</v>
      </c>
      <c r="E405" t="s">
        <v>1930</v>
      </c>
      <c r="F405" t="s">
        <v>407</v>
      </c>
      <c r="G405">
        <v>43</v>
      </c>
      <c r="H405">
        <v>0</v>
      </c>
      <c r="I405">
        <v>24121</v>
      </c>
      <c r="J405">
        <v>16019.35</v>
      </c>
      <c r="K405">
        <v>21488.76</v>
      </c>
      <c r="L405">
        <v>13775.22</v>
      </c>
      <c r="M405">
        <v>3.33</v>
      </c>
      <c r="N405">
        <v>2.2000000000000002</v>
      </c>
      <c r="O405">
        <v>42</v>
      </c>
      <c r="P405">
        <v>19813.759999999998</v>
      </c>
      <c r="Q405">
        <v>8581</v>
      </c>
      <c r="R405">
        <v>3.26</v>
      </c>
      <c r="S405">
        <v>2.1800000000000002</v>
      </c>
      <c r="T405">
        <v>2.63</v>
      </c>
      <c r="U405">
        <v>1</v>
      </c>
      <c r="V405">
        <v>0.8286</v>
      </c>
      <c r="W405">
        <v>0.81410000000000005</v>
      </c>
      <c r="X405">
        <v>0.8286</v>
      </c>
      <c r="Y405">
        <v>0.81410000000000005</v>
      </c>
      <c r="Z405" t="s">
        <v>126</v>
      </c>
      <c r="AA405" t="s">
        <v>407</v>
      </c>
      <c r="AB405">
        <v>1.1752</v>
      </c>
      <c r="AC405" t="s">
        <v>2272</v>
      </c>
      <c r="AD405">
        <v>1</v>
      </c>
      <c r="AE405">
        <v>0.83879999999999999</v>
      </c>
      <c r="AF405">
        <v>0.81410000000000005</v>
      </c>
      <c r="AG405">
        <v>0.83879999999999999</v>
      </c>
      <c r="AH405" t="s">
        <v>407</v>
      </c>
      <c r="AI405" t="s">
        <v>407</v>
      </c>
      <c r="AJ405">
        <v>1.3143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1</v>
      </c>
      <c r="AQ405">
        <v>0</v>
      </c>
      <c r="AR405" t="b">
        <v>0</v>
      </c>
      <c r="AS405" s="190" t="s">
        <v>1883</v>
      </c>
    </row>
    <row r="406" spans="1:45" x14ac:dyDescent="0.2">
      <c r="A406" t="s">
        <v>1883</v>
      </c>
      <c r="B406" t="s">
        <v>1539</v>
      </c>
      <c r="C406" t="s">
        <v>123</v>
      </c>
      <c r="D406" t="s">
        <v>1539</v>
      </c>
      <c r="E406" t="s">
        <v>1931</v>
      </c>
      <c r="F406" t="s">
        <v>79</v>
      </c>
      <c r="G406">
        <v>8</v>
      </c>
      <c r="H406">
        <v>0</v>
      </c>
      <c r="I406">
        <v>38687.120000000003</v>
      </c>
      <c r="J406">
        <v>30725.599999999999</v>
      </c>
      <c r="K406">
        <v>36646.410000000003</v>
      </c>
      <c r="L406">
        <v>28203.8</v>
      </c>
      <c r="M406">
        <v>9.3800000000000008</v>
      </c>
      <c r="N406">
        <v>8.25</v>
      </c>
      <c r="O406">
        <v>7</v>
      </c>
      <c r="P406">
        <v>28569.5</v>
      </c>
      <c r="Q406">
        <v>19677.39</v>
      </c>
      <c r="R406">
        <v>8.1</v>
      </c>
      <c r="S406">
        <v>2.87</v>
      </c>
      <c r="T406">
        <v>6.7</v>
      </c>
      <c r="U406">
        <v>0</v>
      </c>
      <c r="V406">
        <v>1.1948000000000001</v>
      </c>
      <c r="W406">
        <v>2.2281</v>
      </c>
      <c r="X406">
        <v>2.2679</v>
      </c>
      <c r="Y406">
        <v>2.2281</v>
      </c>
      <c r="Z406" t="s">
        <v>122</v>
      </c>
      <c r="AA406" t="s">
        <v>79</v>
      </c>
      <c r="AB406">
        <v>2.2679</v>
      </c>
      <c r="AC406" t="s">
        <v>2270</v>
      </c>
      <c r="AD406">
        <v>1.4226840000000001</v>
      </c>
      <c r="AE406">
        <v>2.2957999999999998</v>
      </c>
      <c r="AF406">
        <v>2.2281</v>
      </c>
      <c r="AG406">
        <v>2.2957999999999998</v>
      </c>
      <c r="AH406" t="s">
        <v>79</v>
      </c>
      <c r="AI406" t="s">
        <v>79</v>
      </c>
      <c r="AJ406">
        <v>3.5973000000000002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1</v>
      </c>
      <c r="AQ406">
        <v>0</v>
      </c>
      <c r="AR406" t="b">
        <v>0</v>
      </c>
      <c r="AS406" s="190" t="s">
        <v>1883</v>
      </c>
    </row>
    <row r="407" spans="1:45" x14ac:dyDescent="0.2">
      <c r="A407" t="s">
        <v>1883</v>
      </c>
      <c r="B407" t="s">
        <v>1541</v>
      </c>
      <c r="C407" t="s">
        <v>125</v>
      </c>
      <c r="D407" t="s">
        <v>1541</v>
      </c>
      <c r="E407" t="s">
        <v>1932</v>
      </c>
      <c r="F407" t="s">
        <v>407</v>
      </c>
      <c r="G407">
        <v>38</v>
      </c>
      <c r="H407">
        <v>0</v>
      </c>
      <c r="I407">
        <v>27762.13</v>
      </c>
      <c r="J407">
        <v>12459.6</v>
      </c>
      <c r="K407">
        <v>25663.09</v>
      </c>
      <c r="L407">
        <v>11097.8</v>
      </c>
      <c r="M407">
        <v>5.47</v>
      </c>
      <c r="N407">
        <v>2.67</v>
      </c>
      <c r="O407">
        <v>35</v>
      </c>
      <c r="P407">
        <v>23322.98</v>
      </c>
      <c r="Q407">
        <v>7974.84</v>
      </c>
      <c r="R407">
        <v>5.31</v>
      </c>
      <c r="S407">
        <v>2.57</v>
      </c>
      <c r="T407">
        <v>4.58</v>
      </c>
      <c r="U407">
        <v>1</v>
      </c>
      <c r="V407">
        <v>0.97540000000000004</v>
      </c>
      <c r="W407">
        <v>0.95830000000000004</v>
      </c>
      <c r="X407">
        <v>0.97540000000000004</v>
      </c>
      <c r="Y407">
        <v>0.95830000000000004</v>
      </c>
      <c r="Z407" t="s">
        <v>124</v>
      </c>
      <c r="AA407" t="s">
        <v>407</v>
      </c>
      <c r="AB407">
        <v>1.5941000000000001</v>
      </c>
      <c r="AC407" t="s">
        <v>2271</v>
      </c>
      <c r="AD407">
        <v>1.2661640000000001</v>
      </c>
      <c r="AE407">
        <v>0.98740000000000006</v>
      </c>
      <c r="AF407">
        <v>0.95830000000000004</v>
      </c>
      <c r="AG407">
        <v>0.98740000000000006</v>
      </c>
      <c r="AH407" t="s">
        <v>407</v>
      </c>
      <c r="AI407" t="s">
        <v>407</v>
      </c>
      <c r="AJ407">
        <v>1.5471999999999999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3</v>
      </c>
      <c r="AQ407">
        <v>0</v>
      </c>
      <c r="AR407" t="b">
        <v>0</v>
      </c>
      <c r="AS407" s="190" t="s">
        <v>1883</v>
      </c>
    </row>
    <row r="408" spans="1:45" x14ac:dyDescent="0.2">
      <c r="A408" t="s">
        <v>1883</v>
      </c>
      <c r="B408" t="s">
        <v>1543</v>
      </c>
      <c r="C408" t="s">
        <v>127</v>
      </c>
      <c r="D408" t="s">
        <v>1543</v>
      </c>
      <c r="E408" t="s">
        <v>1933</v>
      </c>
      <c r="F408" t="s">
        <v>407</v>
      </c>
      <c r="G408">
        <v>41</v>
      </c>
      <c r="H408">
        <v>0</v>
      </c>
      <c r="I408">
        <v>24426.2</v>
      </c>
      <c r="J408">
        <v>16500.759999999998</v>
      </c>
      <c r="K408">
        <v>21837.63</v>
      </c>
      <c r="L408">
        <v>13898.71</v>
      </c>
      <c r="M408">
        <v>2.68</v>
      </c>
      <c r="N408">
        <v>1.91</v>
      </c>
      <c r="O408">
        <v>40</v>
      </c>
      <c r="P408">
        <v>20161.48</v>
      </c>
      <c r="Q408">
        <v>9100.26</v>
      </c>
      <c r="R408">
        <v>2.6</v>
      </c>
      <c r="S408">
        <v>1.85</v>
      </c>
      <c r="T408">
        <v>2.14</v>
      </c>
      <c r="U408">
        <v>1</v>
      </c>
      <c r="V408">
        <v>0.84319999999999995</v>
      </c>
      <c r="W408">
        <v>0.82840000000000003</v>
      </c>
      <c r="X408">
        <v>0.84319999999999995</v>
      </c>
      <c r="Y408">
        <v>0.82840000000000003</v>
      </c>
      <c r="Z408" t="s">
        <v>126</v>
      </c>
      <c r="AA408" t="s">
        <v>407</v>
      </c>
      <c r="AB408">
        <v>1.2589999999999999</v>
      </c>
      <c r="AC408" t="s">
        <v>2272</v>
      </c>
      <c r="AD408">
        <v>1</v>
      </c>
      <c r="AE408">
        <v>0.85360000000000003</v>
      </c>
      <c r="AF408">
        <v>0.82840000000000003</v>
      </c>
      <c r="AG408">
        <v>0.85360000000000003</v>
      </c>
      <c r="AH408" t="s">
        <v>407</v>
      </c>
      <c r="AI408" t="s">
        <v>407</v>
      </c>
      <c r="AJ408">
        <v>1.3374999999999999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1</v>
      </c>
      <c r="AQ408">
        <v>0</v>
      </c>
      <c r="AR408" t="b">
        <v>0</v>
      </c>
      <c r="AS408" s="190" t="s">
        <v>1883</v>
      </c>
    </row>
    <row r="409" spans="1:45" x14ac:dyDescent="0.2">
      <c r="A409" t="s">
        <v>1883</v>
      </c>
      <c r="B409" t="s">
        <v>0</v>
      </c>
      <c r="C409" t="s">
        <v>116</v>
      </c>
      <c r="D409" t="s">
        <v>0</v>
      </c>
      <c r="E409" t="s">
        <v>1934</v>
      </c>
      <c r="F409" t="s">
        <v>79</v>
      </c>
      <c r="G409">
        <v>7</v>
      </c>
      <c r="H409">
        <v>0</v>
      </c>
      <c r="I409">
        <v>22954.31</v>
      </c>
      <c r="J409">
        <v>9794.14</v>
      </c>
      <c r="K409">
        <v>22452.55</v>
      </c>
      <c r="L409">
        <v>9425.44</v>
      </c>
      <c r="M409">
        <v>4.29</v>
      </c>
      <c r="N409">
        <v>3.28</v>
      </c>
      <c r="O409">
        <v>7</v>
      </c>
      <c r="P409">
        <v>22452.55</v>
      </c>
      <c r="Q409">
        <v>9425.44</v>
      </c>
      <c r="R409">
        <v>4.3</v>
      </c>
      <c r="S409">
        <v>3.28</v>
      </c>
      <c r="T409">
        <v>3.4</v>
      </c>
      <c r="U409">
        <v>0</v>
      </c>
      <c r="V409">
        <v>0.93899999999999995</v>
      </c>
      <c r="W409">
        <v>1.3252999999999999</v>
      </c>
      <c r="X409">
        <v>1.349</v>
      </c>
      <c r="Y409">
        <v>1.3252999999999999</v>
      </c>
      <c r="Z409" t="s">
        <v>121</v>
      </c>
      <c r="AA409" t="s">
        <v>79</v>
      </c>
      <c r="AB409">
        <v>1.349</v>
      </c>
      <c r="AC409" t="s">
        <v>121</v>
      </c>
      <c r="AD409">
        <v>1</v>
      </c>
      <c r="AE409">
        <v>1.3655999999999999</v>
      </c>
      <c r="AF409">
        <v>1.3252999999999999</v>
      </c>
      <c r="AG409">
        <v>1.3655999999999999</v>
      </c>
      <c r="AH409" t="s">
        <v>79</v>
      </c>
      <c r="AI409" t="s">
        <v>79</v>
      </c>
      <c r="AJ409">
        <v>2.1398000000000001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 t="b">
        <v>0</v>
      </c>
      <c r="AS409" s="190" t="s">
        <v>1883</v>
      </c>
    </row>
    <row r="410" spans="1:45" x14ac:dyDescent="0.2">
      <c r="A410" t="s">
        <v>1883</v>
      </c>
      <c r="B410" t="s">
        <v>1</v>
      </c>
      <c r="C410" t="s">
        <v>118</v>
      </c>
      <c r="D410" t="s">
        <v>1</v>
      </c>
      <c r="E410" t="s">
        <v>1935</v>
      </c>
      <c r="F410" t="s">
        <v>79</v>
      </c>
      <c r="G410">
        <v>5</v>
      </c>
      <c r="H410">
        <v>0</v>
      </c>
      <c r="I410">
        <v>24699.46</v>
      </c>
      <c r="J410">
        <v>7757.38</v>
      </c>
      <c r="K410">
        <v>24165.35</v>
      </c>
      <c r="L410">
        <v>6875.09</v>
      </c>
      <c r="M410">
        <v>4.5999999999999996</v>
      </c>
      <c r="N410">
        <v>1.74</v>
      </c>
      <c r="O410">
        <v>5</v>
      </c>
      <c r="P410">
        <v>24165.35</v>
      </c>
      <c r="Q410">
        <v>6875.09</v>
      </c>
      <c r="R410">
        <v>5.3</v>
      </c>
      <c r="S410">
        <v>1.74</v>
      </c>
      <c r="T410">
        <v>4.3</v>
      </c>
      <c r="U410">
        <v>0</v>
      </c>
      <c r="V410">
        <v>1.0105999999999999</v>
      </c>
      <c r="W410">
        <v>1.837</v>
      </c>
      <c r="X410">
        <v>1.8697999999999999</v>
      </c>
      <c r="Y410">
        <v>1.837</v>
      </c>
      <c r="Z410" t="s">
        <v>117</v>
      </c>
      <c r="AA410" t="s">
        <v>79</v>
      </c>
      <c r="AB410">
        <v>1.8697999999999999</v>
      </c>
      <c r="AC410" t="s">
        <v>2273</v>
      </c>
      <c r="AD410">
        <v>1.158919</v>
      </c>
      <c r="AE410">
        <v>1.8928</v>
      </c>
      <c r="AF410">
        <v>1.837</v>
      </c>
      <c r="AG410">
        <v>1.8928</v>
      </c>
      <c r="AH410" t="s">
        <v>79</v>
      </c>
      <c r="AI410" t="s">
        <v>79</v>
      </c>
      <c r="AJ410">
        <v>2.9658000000000002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 t="b">
        <v>0</v>
      </c>
      <c r="AS410" s="190" t="s">
        <v>1883</v>
      </c>
    </row>
    <row r="411" spans="1:45" x14ac:dyDescent="0.2">
      <c r="A411" t="s">
        <v>1883</v>
      </c>
      <c r="B411" t="s">
        <v>3</v>
      </c>
      <c r="C411" t="s">
        <v>120</v>
      </c>
      <c r="D411" t="s">
        <v>3</v>
      </c>
      <c r="E411" t="s">
        <v>1936</v>
      </c>
      <c r="F411" t="s">
        <v>79</v>
      </c>
      <c r="G411">
        <v>6</v>
      </c>
      <c r="H411">
        <v>0</v>
      </c>
      <c r="I411">
        <v>26581.56</v>
      </c>
      <c r="J411">
        <v>16806.57</v>
      </c>
      <c r="K411">
        <v>23714.62</v>
      </c>
      <c r="L411">
        <v>14540.46</v>
      </c>
      <c r="M411">
        <v>3</v>
      </c>
      <c r="N411">
        <v>1.91</v>
      </c>
      <c r="O411">
        <v>5</v>
      </c>
      <c r="P411">
        <v>17560.060000000001</v>
      </c>
      <c r="Q411">
        <v>5141.7700000000004</v>
      </c>
      <c r="R411">
        <v>2.7</v>
      </c>
      <c r="S411">
        <v>2.1</v>
      </c>
      <c r="T411">
        <v>2.2000000000000002</v>
      </c>
      <c r="U411">
        <v>0</v>
      </c>
      <c r="V411">
        <v>0.73440000000000005</v>
      </c>
      <c r="W411">
        <v>1.5851</v>
      </c>
      <c r="X411">
        <v>1.6133999999999999</v>
      </c>
      <c r="Y411">
        <v>1.5851</v>
      </c>
      <c r="Z411" t="s">
        <v>119</v>
      </c>
      <c r="AA411" t="s">
        <v>79</v>
      </c>
      <c r="AB411">
        <v>1.6133999999999999</v>
      </c>
      <c r="AC411" t="s">
        <v>2274</v>
      </c>
      <c r="AD411">
        <v>1</v>
      </c>
      <c r="AE411">
        <v>1.6333</v>
      </c>
      <c r="AF411">
        <v>1.5851</v>
      </c>
      <c r="AG411">
        <v>1.6333</v>
      </c>
      <c r="AH411" t="s">
        <v>79</v>
      </c>
      <c r="AI411" t="s">
        <v>79</v>
      </c>
      <c r="AJ411">
        <v>2.5592000000000001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1</v>
      </c>
      <c r="AQ411">
        <v>0</v>
      </c>
      <c r="AR411" t="b">
        <v>0</v>
      </c>
      <c r="AS411" s="190" t="s">
        <v>1883</v>
      </c>
    </row>
    <row r="412" spans="1:45" x14ac:dyDescent="0.2">
      <c r="A412" t="s">
        <v>1883</v>
      </c>
      <c r="B412" t="s">
        <v>5</v>
      </c>
      <c r="C412" t="s">
        <v>116</v>
      </c>
      <c r="D412" t="s">
        <v>5</v>
      </c>
      <c r="E412" t="s">
        <v>958</v>
      </c>
      <c r="F412" t="s">
        <v>79</v>
      </c>
      <c r="G412">
        <v>3</v>
      </c>
      <c r="H412">
        <v>0</v>
      </c>
      <c r="I412">
        <v>15495.94</v>
      </c>
      <c r="J412">
        <v>2236.1</v>
      </c>
      <c r="K412">
        <v>13536.43</v>
      </c>
      <c r="L412">
        <v>1552.67</v>
      </c>
      <c r="M412">
        <v>2.67</v>
      </c>
      <c r="N412">
        <v>1.7</v>
      </c>
      <c r="O412">
        <v>3</v>
      </c>
      <c r="P412">
        <v>13536.43</v>
      </c>
      <c r="Q412">
        <v>1552.67</v>
      </c>
      <c r="R412">
        <v>4.8</v>
      </c>
      <c r="S412">
        <v>1.7</v>
      </c>
      <c r="T412">
        <v>3.4</v>
      </c>
      <c r="U412">
        <v>0</v>
      </c>
      <c r="V412">
        <v>0.56610000000000005</v>
      </c>
      <c r="W412">
        <v>1.6272</v>
      </c>
      <c r="X412">
        <v>1.6561999999999999</v>
      </c>
      <c r="Y412">
        <v>1.6272</v>
      </c>
      <c r="Z412" t="s">
        <v>121</v>
      </c>
      <c r="AA412" t="s">
        <v>79</v>
      </c>
      <c r="AB412">
        <v>1.6561999999999999</v>
      </c>
      <c r="AC412" t="s">
        <v>121</v>
      </c>
      <c r="AD412">
        <v>1</v>
      </c>
      <c r="AE412">
        <v>1.6767000000000001</v>
      </c>
      <c r="AF412">
        <v>1.6272</v>
      </c>
      <c r="AG412">
        <v>1.6767000000000001</v>
      </c>
      <c r="AH412" t="s">
        <v>79</v>
      </c>
      <c r="AI412" t="s">
        <v>79</v>
      </c>
      <c r="AJ412">
        <v>2.6272000000000002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 t="b">
        <v>0</v>
      </c>
      <c r="AS412" s="190" t="s">
        <v>1883</v>
      </c>
    </row>
    <row r="413" spans="1:45" x14ac:dyDescent="0.2">
      <c r="A413" t="s">
        <v>1883</v>
      </c>
      <c r="B413" t="s">
        <v>7</v>
      </c>
      <c r="C413" t="s">
        <v>123</v>
      </c>
      <c r="D413" t="s">
        <v>7</v>
      </c>
      <c r="E413" t="s">
        <v>1937</v>
      </c>
      <c r="F413" t="s">
        <v>79</v>
      </c>
      <c r="G413">
        <v>10</v>
      </c>
      <c r="H413">
        <v>0</v>
      </c>
      <c r="I413">
        <v>47466.14</v>
      </c>
      <c r="J413">
        <v>13801.28</v>
      </c>
      <c r="K413">
        <v>41462.21</v>
      </c>
      <c r="L413">
        <v>11505.03</v>
      </c>
      <c r="M413">
        <v>7</v>
      </c>
      <c r="N413">
        <v>6.99</v>
      </c>
      <c r="O413">
        <v>9</v>
      </c>
      <c r="P413">
        <v>38444.19</v>
      </c>
      <c r="Q413">
        <v>7482.55</v>
      </c>
      <c r="R413">
        <v>5.9</v>
      </c>
      <c r="S413">
        <v>7.36</v>
      </c>
      <c r="T413">
        <v>4.8</v>
      </c>
      <c r="U413">
        <v>0</v>
      </c>
      <c r="V413">
        <v>1.6077999999999999</v>
      </c>
      <c r="W413">
        <v>2.3992</v>
      </c>
      <c r="X413">
        <v>2.4420000000000002</v>
      </c>
      <c r="Y413">
        <v>2.3992</v>
      </c>
      <c r="Z413" t="s">
        <v>122</v>
      </c>
      <c r="AA413" t="s">
        <v>79</v>
      </c>
      <c r="AB413">
        <v>2.4420000000000002</v>
      </c>
      <c r="AC413" t="s">
        <v>2270</v>
      </c>
      <c r="AD413">
        <v>1.4349510000000001</v>
      </c>
      <c r="AE413">
        <v>2.4721000000000002</v>
      </c>
      <c r="AF413">
        <v>2.3992</v>
      </c>
      <c r="AG413">
        <v>2.4721000000000002</v>
      </c>
      <c r="AH413" t="s">
        <v>79</v>
      </c>
      <c r="AI413" t="s">
        <v>79</v>
      </c>
      <c r="AJ413">
        <v>3.8734999999999999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1</v>
      </c>
      <c r="AQ413">
        <v>0</v>
      </c>
      <c r="AR413" t="b">
        <v>0</v>
      </c>
      <c r="AS413" s="190" t="s">
        <v>1883</v>
      </c>
    </row>
    <row r="414" spans="1:45" x14ac:dyDescent="0.2">
      <c r="A414" t="s">
        <v>1883</v>
      </c>
      <c r="B414" t="s">
        <v>9</v>
      </c>
      <c r="C414" t="s">
        <v>125</v>
      </c>
      <c r="D414" t="s">
        <v>9</v>
      </c>
      <c r="E414" t="s">
        <v>1938</v>
      </c>
      <c r="F414" t="s">
        <v>407</v>
      </c>
      <c r="G414">
        <v>28</v>
      </c>
      <c r="H414">
        <v>0</v>
      </c>
      <c r="I414">
        <v>38471.919999999998</v>
      </c>
      <c r="J414">
        <v>20922.849999999999</v>
      </c>
      <c r="K414">
        <v>34747.25</v>
      </c>
      <c r="L414">
        <v>18884.91</v>
      </c>
      <c r="M414">
        <v>4.43</v>
      </c>
      <c r="N414">
        <v>7.87</v>
      </c>
      <c r="O414">
        <v>27</v>
      </c>
      <c r="P414">
        <v>31999.35</v>
      </c>
      <c r="Q414">
        <v>12586.63</v>
      </c>
      <c r="R414">
        <v>3</v>
      </c>
      <c r="S414">
        <v>2.65</v>
      </c>
      <c r="T414">
        <v>2.23</v>
      </c>
      <c r="U414">
        <v>1</v>
      </c>
      <c r="V414">
        <v>1.3382000000000001</v>
      </c>
      <c r="W414">
        <v>1.3147</v>
      </c>
      <c r="X414">
        <v>1.3382000000000001</v>
      </c>
      <c r="Y414">
        <v>1.3147</v>
      </c>
      <c r="Z414" t="s">
        <v>124</v>
      </c>
      <c r="AA414" t="s">
        <v>407</v>
      </c>
      <c r="AB414">
        <v>1.7018</v>
      </c>
      <c r="AC414" t="s">
        <v>2271</v>
      </c>
      <c r="AD414">
        <v>1.2577050000000001</v>
      </c>
      <c r="AE414">
        <v>1.3547</v>
      </c>
      <c r="AF414">
        <v>1.3147</v>
      </c>
      <c r="AG414">
        <v>1.3547</v>
      </c>
      <c r="AH414" t="s">
        <v>407</v>
      </c>
      <c r="AI414" t="s">
        <v>407</v>
      </c>
      <c r="AJ414">
        <v>2.1227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1</v>
      </c>
      <c r="AQ414">
        <v>0</v>
      </c>
      <c r="AR414" t="b">
        <v>0</v>
      </c>
      <c r="AS414" s="190" t="s">
        <v>1883</v>
      </c>
    </row>
    <row r="415" spans="1:45" x14ac:dyDescent="0.2">
      <c r="A415" t="s">
        <v>1883</v>
      </c>
      <c r="B415" t="s">
        <v>136</v>
      </c>
      <c r="C415" t="s">
        <v>127</v>
      </c>
      <c r="D415" t="s">
        <v>136</v>
      </c>
      <c r="E415" t="s">
        <v>1939</v>
      </c>
      <c r="F415" t="s">
        <v>407</v>
      </c>
      <c r="G415">
        <v>25</v>
      </c>
      <c r="H415">
        <v>0</v>
      </c>
      <c r="I415">
        <v>27153.4</v>
      </c>
      <c r="J415">
        <v>12271.04</v>
      </c>
      <c r="K415">
        <v>24097.38</v>
      </c>
      <c r="L415">
        <v>10834.62</v>
      </c>
      <c r="M415">
        <v>1.92</v>
      </c>
      <c r="N415">
        <v>1.0900000000000001</v>
      </c>
      <c r="O415">
        <v>24</v>
      </c>
      <c r="P415">
        <v>23055.47</v>
      </c>
      <c r="Q415">
        <v>9754</v>
      </c>
      <c r="R415">
        <v>1.92</v>
      </c>
      <c r="S415">
        <v>1.1100000000000001</v>
      </c>
      <c r="T415">
        <v>1.67</v>
      </c>
      <c r="U415">
        <v>1</v>
      </c>
      <c r="V415">
        <v>0.96419999999999995</v>
      </c>
      <c r="W415">
        <v>0.94730000000000003</v>
      </c>
      <c r="X415">
        <v>0.96419999999999995</v>
      </c>
      <c r="Y415">
        <v>0.94730000000000003</v>
      </c>
      <c r="Z415" t="s">
        <v>126</v>
      </c>
      <c r="AA415" t="s">
        <v>407</v>
      </c>
      <c r="AB415">
        <v>1.3531</v>
      </c>
      <c r="AC415" t="s">
        <v>2272</v>
      </c>
      <c r="AD415">
        <v>1</v>
      </c>
      <c r="AE415">
        <v>0.97609999999999997</v>
      </c>
      <c r="AF415">
        <v>0.94730000000000003</v>
      </c>
      <c r="AG415">
        <v>0.97609999999999997</v>
      </c>
      <c r="AH415" t="s">
        <v>407</v>
      </c>
      <c r="AI415" t="s">
        <v>407</v>
      </c>
      <c r="AJ415">
        <v>1.5295000000000001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1</v>
      </c>
      <c r="AQ415">
        <v>0</v>
      </c>
      <c r="AR415" t="b">
        <v>0</v>
      </c>
      <c r="AS415" s="190" t="s">
        <v>1883</v>
      </c>
    </row>
    <row r="416" spans="1:45" x14ac:dyDescent="0.2">
      <c r="A416" t="s">
        <v>1883</v>
      </c>
      <c r="B416" t="s">
        <v>137</v>
      </c>
      <c r="C416" t="s">
        <v>118</v>
      </c>
      <c r="D416" t="s">
        <v>137</v>
      </c>
      <c r="E416" t="s">
        <v>1940</v>
      </c>
      <c r="F416" t="s">
        <v>407</v>
      </c>
      <c r="G416">
        <v>12</v>
      </c>
      <c r="H416">
        <v>0</v>
      </c>
      <c r="I416">
        <v>26513.24</v>
      </c>
      <c r="J416">
        <v>17770.32</v>
      </c>
      <c r="K416">
        <v>23718.07</v>
      </c>
      <c r="L416">
        <v>15928.28</v>
      </c>
      <c r="M416">
        <v>4.17</v>
      </c>
      <c r="N416">
        <v>3.24</v>
      </c>
      <c r="O416">
        <v>11</v>
      </c>
      <c r="P416">
        <v>19895.82</v>
      </c>
      <c r="Q416">
        <v>10072.719999999999</v>
      </c>
      <c r="R416">
        <v>4.2699999999999996</v>
      </c>
      <c r="S416">
        <v>3.36</v>
      </c>
      <c r="T416">
        <v>3.22</v>
      </c>
      <c r="U416">
        <v>1</v>
      </c>
      <c r="V416">
        <v>0.83209999999999995</v>
      </c>
      <c r="W416">
        <v>0.8175</v>
      </c>
      <c r="X416">
        <v>0.83209999999999995</v>
      </c>
      <c r="Y416">
        <v>0.8175</v>
      </c>
      <c r="Z416" t="s">
        <v>117</v>
      </c>
      <c r="AA416" t="s">
        <v>407</v>
      </c>
      <c r="AB416">
        <v>1.5024999999999999</v>
      </c>
      <c r="AC416" t="s">
        <v>2273</v>
      </c>
      <c r="AD416">
        <v>1.6593039999999999</v>
      </c>
      <c r="AE416">
        <v>0.84240000000000004</v>
      </c>
      <c r="AF416">
        <v>0.8175</v>
      </c>
      <c r="AG416">
        <v>0.84240000000000004</v>
      </c>
      <c r="AH416" t="s">
        <v>407</v>
      </c>
      <c r="AI416" t="s">
        <v>407</v>
      </c>
      <c r="AJ416">
        <v>1.32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1</v>
      </c>
      <c r="AQ416">
        <v>0</v>
      </c>
      <c r="AR416" t="b">
        <v>0</v>
      </c>
      <c r="AS416" s="190" t="s">
        <v>1883</v>
      </c>
    </row>
    <row r="417" spans="1:45" x14ac:dyDescent="0.2">
      <c r="A417" t="s">
        <v>1883</v>
      </c>
      <c r="B417" t="s">
        <v>139</v>
      </c>
      <c r="C417" t="s">
        <v>120</v>
      </c>
      <c r="D417" t="s">
        <v>139</v>
      </c>
      <c r="E417" t="s">
        <v>1941</v>
      </c>
      <c r="F417" t="s">
        <v>407</v>
      </c>
      <c r="G417">
        <v>10</v>
      </c>
      <c r="H417">
        <v>0</v>
      </c>
      <c r="I417">
        <v>16166.94</v>
      </c>
      <c r="J417">
        <v>7476.74</v>
      </c>
      <c r="K417">
        <v>15523.23</v>
      </c>
      <c r="L417">
        <v>6888.83</v>
      </c>
      <c r="M417">
        <v>3.2</v>
      </c>
      <c r="N417">
        <v>1.89</v>
      </c>
      <c r="O417">
        <v>10</v>
      </c>
      <c r="P417">
        <v>15523.23</v>
      </c>
      <c r="Q417">
        <v>6888.83</v>
      </c>
      <c r="R417">
        <v>3.2</v>
      </c>
      <c r="S417">
        <v>1.89</v>
      </c>
      <c r="T417">
        <v>2.59</v>
      </c>
      <c r="U417">
        <v>1</v>
      </c>
      <c r="V417">
        <v>0.6492</v>
      </c>
      <c r="W417">
        <v>0.63780000000000003</v>
      </c>
      <c r="X417">
        <v>0.6492</v>
      </c>
      <c r="Y417">
        <v>0.63780000000000003</v>
      </c>
      <c r="Z417" t="s">
        <v>119</v>
      </c>
      <c r="AA417" t="s">
        <v>407</v>
      </c>
      <c r="AB417">
        <v>0.90549999999999997</v>
      </c>
      <c r="AC417" t="s">
        <v>2274</v>
      </c>
      <c r="AD417">
        <v>1</v>
      </c>
      <c r="AE417">
        <v>0.65720000000000001</v>
      </c>
      <c r="AF417">
        <v>0.63780000000000003</v>
      </c>
      <c r="AG417">
        <v>0.65720000000000001</v>
      </c>
      <c r="AH417" t="s">
        <v>407</v>
      </c>
      <c r="AI417" t="s">
        <v>407</v>
      </c>
      <c r="AJ417">
        <v>1.0298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 t="b">
        <v>0</v>
      </c>
      <c r="AS417" s="190" t="s">
        <v>1883</v>
      </c>
    </row>
    <row r="418" spans="1:45" x14ac:dyDescent="0.2">
      <c r="A418" t="s">
        <v>1883</v>
      </c>
      <c r="B418" t="s">
        <v>140</v>
      </c>
      <c r="C418" t="s">
        <v>123</v>
      </c>
      <c r="D418" t="s">
        <v>140</v>
      </c>
      <c r="E418" t="s">
        <v>1942</v>
      </c>
      <c r="F418" t="s">
        <v>407</v>
      </c>
      <c r="G418">
        <v>18</v>
      </c>
      <c r="H418">
        <v>0</v>
      </c>
      <c r="I418">
        <v>70289.56</v>
      </c>
      <c r="J418">
        <v>62654.79</v>
      </c>
      <c r="K418">
        <v>61545.46</v>
      </c>
      <c r="L418">
        <v>54831.43</v>
      </c>
      <c r="M418">
        <v>7.89</v>
      </c>
      <c r="N418">
        <v>6.18</v>
      </c>
      <c r="O418">
        <v>17</v>
      </c>
      <c r="P418">
        <v>49794.52</v>
      </c>
      <c r="Q418">
        <v>26416.2</v>
      </c>
      <c r="R418">
        <v>7.35</v>
      </c>
      <c r="S418">
        <v>5.94</v>
      </c>
      <c r="T418">
        <v>5.44</v>
      </c>
      <c r="U418">
        <v>1</v>
      </c>
      <c r="V418">
        <v>2.0823999999999998</v>
      </c>
      <c r="W418">
        <v>2.0459000000000001</v>
      </c>
      <c r="X418">
        <v>2.0823999999999998</v>
      </c>
      <c r="Y418">
        <v>2.0897000000000001</v>
      </c>
      <c r="Z418" t="s">
        <v>2317</v>
      </c>
      <c r="AA418" t="s">
        <v>130</v>
      </c>
      <c r="AB418">
        <v>3.1861999999999999</v>
      </c>
      <c r="AC418" t="s">
        <v>2270</v>
      </c>
      <c r="AD418">
        <v>1.541461</v>
      </c>
      <c r="AE418">
        <v>2.9632000000000001</v>
      </c>
      <c r="AF418">
        <v>2.9493999999999998</v>
      </c>
      <c r="AG418">
        <v>2.9632000000000001</v>
      </c>
      <c r="AH418" t="s">
        <v>2307</v>
      </c>
      <c r="AI418" t="s">
        <v>2307</v>
      </c>
      <c r="AJ418">
        <v>4.6429999999999998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1</v>
      </c>
      <c r="AQ418">
        <v>0</v>
      </c>
      <c r="AR418" t="b">
        <v>0</v>
      </c>
      <c r="AS418" s="190" t="s">
        <v>1883</v>
      </c>
    </row>
    <row r="419" spans="1:45" x14ac:dyDescent="0.2">
      <c r="A419" t="s">
        <v>1883</v>
      </c>
      <c r="B419" t="s">
        <v>141</v>
      </c>
      <c r="C419" t="s">
        <v>125</v>
      </c>
      <c r="D419" t="s">
        <v>140</v>
      </c>
      <c r="E419" t="s">
        <v>1943</v>
      </c>
      <c r="F419" t="s">
        <v>407</v>
      </c>
      <c r="G419">
        <v>40</v>
      </c>
      <c r="H419">
        <v>0</v>
      </c>
      <c r="I419">
        <v>60799.25</v>
      </c>
      <c r="J419">
        <v>38179.14</v>
      </c>
      <c r="K419">
        <v>54267.29</v>
      </c>
      <c r="L419">
        <v>32595.82</v>
      </c>
      <c r="M419">
        <v>6.33</v>
      </c>
      <c r="N419">
        <v>4.79</v>
      </c>
      <c r="O419">
        <v>39</v>
      </c>
      <c r="P419">
        <v>51324.57</v>
      </c>
      <c r="Q419">
        <v>27264.41</v>
      </c>
      <c r="R419">
        <v>6.05</v>
      </c>
      <c r="S419">
        <v>4.53</v>
      </c>
      <c r="T419">
        <v>4.41</v>
      </c>
      <c r="U419">
        <v>1</v>
      </c>
      <c r="V419">
        <v>2.1463999999999999</v>
      </c>
      <c r="W419">
        <v>2.1088</v>
      </c>
      <c r="X419">
        <v>2.1463999999999999</v>
      </c>
      <c r="Y419">
        <v>2.0897000000000001</v>
      </c>
      <c r="Z419" t="s">
        <v>129</v>
      </c>
      <c r="AA419" t="s">
        <v>130</v>
      </c>
      <c r="AB419">
        <v>2.0670000000000002</v>
      </c>
      <c r="AC419" t="s">
        <v>2271</v>
      </c>
      <c r="AD419">
        <v>1.1667419999999999</v>
      </c>
      <c r="AE419">
        <v>1.7670999999999999</v>
      </c>
      <c r="AF419">
        <v>1.7150000000000001</v>
      </c>
      <c r="AG419">
        <v>1.7670999999999999</v>
      </c>
      <c r="AH419" t="s">
        <v>2307</v>
      </c>
      <c r="AI419" t="s">
        <v>2307</v>
      </c>
      <c r="AJ419">
        <v>2.7688999999999999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1</v>
      </c>
      <c r="AQ419">
        <v>0</v>
      </c>
      <c r="AR419" t="b">
        <v>0</v>
      </c>
      <c r="AS419" s="190" t="s">
        <v>1883</v>
      </c>
    </row>
    <row r="420" spans="1:45" x14ac:dyDescent="0.2">
      <c r="A420" t="s">
        <v>1883</v>
      </c>
      <c r="B420" t="s">
        <v>142</v>
      </c>
      <c r="C420" t="s">
        <v>127</v>
      </c>
      <c r="D420" t="s">
        <v>142</v>
      </c>
      <c r="E420" t="s">
        <v>1944</v>
      </c>
      <c r="F420" t="s">
        <v>407</v>
      </c>
      <c r="G420">
        <v>28</v>
      </c>
      <c r="H420">
        <v>0</v>
      </c>
      <c r="I420">
        <v>36316.019999999997</v>
      </c>
      <c r="J420">
        <v>16030.58</v>
      </c>
      <c r="K420">
        <v>32408.43</v>
      </c>
      <c r="L420">
        <v>13409.32</v>
      </c>
      <c r="M420">
        <v>2.5</v>
      </c>
      <c r="N420">
        <v>1.86</v>
      </c>
      <c r="O420">
        <v>27</v>
      </c>
      <c r="P420">
        <v>31334.51</v>
      </c>
      <c r="Q420">
        <v>12416.81</v>
      </c>
      <c r="R420">
        <v>2.2599999999999998</v>
      </c>
      <c r="S420">
        <v>1.4</v>
      </c>
      <c r="T420">
        <v>1.92</v>
      </c>
      <c r="U420">
        <v>1</v>
      </c>
      <c r="V420">
        <v>1.3104</v>
      </c>
      <c r="W420">
        <v>1.2874000000000001</v>
      </c>
      <c r="X420">
        <v>1.3104</v>
      </c>
      <c r="Y420">
        <v>1.2874000000000001</v>
      </c>
      <c r="Z420" t="s">
        <v>126</v>
      </c>
      <c r="AA420" t="s">
        <v>304</v>
      </c>
      <c r="AB420">
        <v>1.7716000000000001</v>
      </c>
      <c r="AC420" t="s">
        <v>2272</v>
      </c>
      <c r="AD420">
        <v>1</v>
      </c>
      <c r="AE420">
        <v>1.3265</v>
      </c>
      <c r="AF420">
        <v>1.2874000000000001</v>
      </c>
      <c r="AG420">
        <v>1.3265</v>
      </c>
      <c r="AH420" t="s">
        <v>2334</v>
      </c>
      <c r="AI420" t="s">
        <v>407</v>
      </c>
      <c r="AJ420">
        <v>2.0785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1</v>
      </c>
      <c r="AQ420">
        <v>0</v>
      </c>
      <c r="AR420" t="b">
        <v>0</v>
      </c>
      <c r="AS420" s="190" t="s">
        <v>1883</v>
      </c>
    </row>
    <row r="421" spans="1:45" x14ac:dyDescent="0.2">
      <c r="A421" t="s">
        <v>1883</v>
      </c>
      <c r="B421" t="s">
        <v>2321</v>
      </c>
      <c r="C421" t="s">
        <v>123</v>
      </c>
      <c r="D421" t="s">
        <v>2321</v>
      </c>
      <c r="E421" t="s">
        <v>2322</v>
      </c>
      <c r="F421" t="s">
        <v>407</v>
      </c>
      <c r="G421">
        <v>12</v>
      </c>
      <c r="H421">
        <v>0</v>
      </c>
      <c r="I421">
        <v>76037.88</v>
      </c>
      <c r="J421">
        <v>69153</v>
      </c>
      <c r="K421">
        <v>65354.33</v>
      </c>
      <c r="L421">
        <v>58221.32</v>
      </c>
      <c r="M421">
        <v>8.67</v>
      </c>
      <c r="N421">
        <v>8.7799999999999994</v>
      </c>
      <c r="O421">
        <v>11</v>
      </c>
      <c r="P421">
        <v>50016</v>
      </c>
      <c r="Q421">
        <v>29575.439999999999</v>
      </c>
      <c r="R421">
        <v>6.64</v>
      </c>
      <c r="S421">
        <v>5.88</v>
      </c>
      <c r="T421">
        <v>4.3600000000000003</v>
      </c>
      <c r="U421">
        <v>1</v>
      </c>
      <c r="V421">
        <v>2.0916999999999999</v>
      </c>
      <c r="W421">
        <v>2.0550000000000002</v>
      </c>
      <c r="X421">
        <v>2.0916999999999999</v>
      </c>
      <c r="Y421">
        <v>2.0550000000000002</v>
      </c>
      <c r="Z421" t="s">
        <v>122</v>
      </c>
      <c r="AA421" t="s">
        <v>407</v>
      </c>
      <c r="AB421">
        <v>2.9249000000000001</v>
      </c>
      <c r="AC421" t="s">
        <v>2270</v>
      </c>
      <c r="AD421">
        <v>1.740494</v>
      </c>
      <c r="AE421">
        <v>2.0124</v>
      </c>
      <c r="AF421">
        <v>2.0550000000000002</v>
      </c>
      <c r="AG421">
        <v>2.0124</v>
      </c>
      <c r="AH421" t="s">
        <v>407</v>
      </c>
      <c r="AI421" t="s">
        <v>407</v>
      </c>
      <c r="AJ421">
        <v>3.1532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1</v>
      </c>
      <c r="AQ421">
        <v>0</v>
      </c>
      <c r="AR421" t="b">
        <v>0</v>
      </c>
      <c r="AS421" s="190" t="s">
        <v>1883</v>
      </c>
    </row>
    <row r="422" spans="1:45" x14ac:dyDescent="0.2">
      <c r="A422" t="s">
        <v>1883</v>
      </c>
      <c r="B422" t="s">
        <v>2323</v>
      </c>
      <c r="C422" t="s">
        <v>125</v>
      </c>
      <c r="D422" t="s">
        <v>2323</v>
      </c>
      <c r="E422" t="s">
        <v>2324</v>
      </c>
      <c r="F422" t="s">
        <v>407</v>
      </c>
      <c r="G422">
        <v>77</v>
      </c>
      <c r="H422">
        <v>0</v>
      </c>
      <c r="I422">
        <v>37031.78</v>
      </c>
      <c r="J422">
        <v>36158.47</v>
      </c>
      <c r="K422">
        <v>32864.76</v>
      </c>
      <c r="L422">
        <v>31272.11</v>
      </c>
      <c r="M422">
        <v>4.7300000000000004</v>
      </c>
      <c r="N422">
        <v>5.79</v>
      </c>
      <c r="O422">
        <v>75</v>
      </c>
      <c r="P422">
        <v>29235.59</v>
      </c>
      <c r="Q422">
        <v>21727.34</v>
      </c>
      <c r="R422">
        <v>4.53</v>
      </c>
      <c r="S422">
        <v>5.74</v>
      </c>
      <c r="T422">
        <v>3.04</v>
      </c>
      <c r="U422">
        <v>1</v>
      </c>
      <c r="V422">
        <v>1.2225999999999999</v>
      </c>
      <c r="W422">
        <v>1.2012</v>
      </c>
      <c r="X422">
        <v>1.2225999999999999</v>
      </c>
      <c r="Y422">
        <v>1.2012</v>
      </c>
      <c r="Z422" t="s">
        <v>124</v>
      </c>
      <c r="AA422" t="s">
        <v>407</v>
      </c>
      <c r="AB422">
        <v>1.6805000000000001</v>
      </c>
      <c r="AC422" t="s">
        <v>2271</v>
      </c>
      <c r="AD422">
        <v>1.422706</v>
      </c>
      <c r="AE422">
        <v>1.2377</v>
      </c>
      <c r="AF422">
        <v>1.2012</v>
      </c>
      <c r="AG422">
        <v>1.2377</v>
      </c>
      <c r="AH422" t="s">
        <v>407</v>
      </c>
      <c r="AI422" t="s">
        <v>407</v>
      </c>
      <c r="AJ422">
        <v>1.9394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2</v>
      </c>
      <c r="AQ422">
        <v>0</v>
      </c>
      <c r="AR422" t="b">
        <v>0</v>
      </c>
      <c r="AS422" s="190" t="s">
        <v>1883</v>
      </c>
    </row>
    <row r="423" spans="1:45" x14ac:dyDescent="0.2">
      <c r="A423" t="s">
        <v>1883</v>
      </c>
      <c r="B423" t="s">
        <v>2325</v>
      </c>
      <c r="C423" t="s">
        <v>127</v>
      </c>
      <c r="D423" t="s">
        <v>2325</v>
      </c>
      <c r="E423" t="s">
        <v>1919</v>
      </c>
      <c r="F423" t="s">
        <v>407</v>
      </c>
      <c r="G423">
        <v>162</v>
      </c>
      <c r="H423">
        <v>0</v>
      </c>
      <c r="I423">
        <v>22028.45</v>
      </c>
      <c r="J423">
        <v>13541.26</v>
      </c>
      <c r="K423">
        <v>19942.98</v>
      </c>
      <c r="L423">
        <v>12023.06</v>
      </c>
      <c r="M423">
        <v>1.91</v>
      </c>
      <c r="N423">
        <v>1.71</v>
      </c>
      <c r="O423">
        <v>159</v>
      </c>
      <c r="P423">
        <v>18802.3</v>
      </c>
      <c r="Q423">
        <v>8551.81</v>
      </c>
      <c r="R423">
        <v>1.86</v>
      </c>
      <c r="S423">
        <v>1.67</v>
      </c>
      <c r="T423">
        <v>1.48</v>
      </c>
      <c r="U423">
        <v>1</v>
      </c>
      <c r="V423">
        <v>0.7863</v>
      </c>
      <c r="W423">
        <v>0.77249999999999996</v>
      </c>
      <c r="X423">
        <v>0.7863</v>
      </c>
      <c r="Y423">
        <v>0.77249999999999996</v>
      </c>
      <c r="Z423" t="s">
        <v>126</v>
      </c>
      <c r="AA423" t="s">
        <v>407</v>
      </c>
      <c r="AB423">
        <v>1.1812</v>
      </c>
      <c r="AC423" t="s">
        <v>2272</v>
      </c>
      <c r="AD423">
        <v>1</v>
      </c>
      <c r="AE423">
        <v>0.79600000000000004</v>
      </c>
      <c r="AF423">
        <v>0.77249999999999996</v>
      </c>
      <c r="AG423">
        <v>0.79600000000000004</v>
      </c>
      <c r="AH423" t="s">
        <v>407</v>
      </c>
      <c r="AI423" t="s">
        <v>407</v>
      </c>
      <c r="AJ423">
        <v>1.2473000000000001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3</v>
      </c>
      <c r="AQ423">
        <v>0</v>
      </c>
      <c r="AR423" t="b">
        <v>0</v>
      </c>
      <c r="AS423" s="190" t="s">
        <v>1883</v>
      </c>
    </row>
    <row r="424" spans="1:45" x14ac:dyDescent="0.2">
      <c r="A424" t="s">
        <v>1883</v>
      </c>
      <c r="B424" t="s">
        <v>1445</v>
      </c>
      <c r="C424" t="s">
        <v>118</v>
      </c>
      <c r="D424" t="s">
        <v>1445</v>
      </c>
      <c r="E424" t="s">
        <v>1945</v>
      </c>
      <c r="F424" t="s">
        <v>79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6</v>
      </c>
      <c r="S424">
        <v>0</v>
      </c>
      <c r="T424">
        <v>4.5</v>
      </c>
      <c r="U424">
        <v>0</v>
      </c>
      <c r="V424">
        <v>0</v>
      </c>
      <c r="W424">
        <v>1.4177</v>
      </c>
      <c r="X424">
        <v>1.4430000000000001</v>
      </c>
      <c r="Y424">
        <v>1.4177</v>
      </c>
      <c r="Z424" t="s">
        <v>117</v>
      </c>
      <c r="AA424" t="s">
        <v>79</v>
      </c>
      <c r="AB424">
        <v>1.4430000000000001</v>
      </c>
      <c r="AC424" t="s">
        <v>2268</v>
      </c>
      <c r="AD424">
        <v>1.962464</v>
      </c>
      <c r="AE424">
        <v>1.4177</v>
      </c>
      <c r="AF424">
        <v>1.4177</v>
      </c>
      <c r="AG424">
        <v>1.4177</v>
      </c>
      <c r="AH424" t="s">
        <v>79</v>
      </c>
      <c r="AI424" t="s">
        <v>79</v>
      </c>
      <c r="AJ424">
        <v>2.2214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 t="b">
        <v>0</v>
      </c>
      <c r="AS424" s="190" t="s">
        <v>1883</v>
      </c>
    </row>
    <row r="425" spans="1:45" x14ac:dyDescent="0.2">
      <c r="A425" t="s">
        <v>1883</v>
      </c>
      <c r="B425" t="s">
        <v>1446</v>
      </c>
      <c r="C425" t="s">
        <v>120</v>
      </c>
      <c r="D425" t="s">
        <v>1446</v>
      </c>
      <c r="E425" t="s">
        <v>1946</v>
      </c>
      <c r="F425" t="s">
        <v>79</v>
      </c>
      <c r="G425">
        <v>8</v>
      </c>
      <c r="H425">
        <v>2</v>
      </c>
      <c r="I425">
        <v>8846.84</v>
      </c>
      <c r="J425">
        <v>4968.05</v>
      </c>
      <c r="K425">
        <v>7837.91</v>
      </c>
      <c r="L425">
        <v>4358.88</v>
      </c>
      <c r="M425">
        <v>2.5</v>
      </c>
      <c r="N425">
        <v>2.1800000000000002</v>
      </c>
      <c r="O425">
        <v>8</v>
      </c>
      <c r="P425">
        <v>7837.91</v>
      </c>
      <c r="Q425">
        <v>4358.88</v>
      </c>
      <c r="R425">
        <v>3.5</v>
      </c>
      <c r="S425">
        <v>2.1800000000000002</v>
      </c>
      <c r="T425">
        <v>2.9</v>
      </c>
      <c r="U425">
        <v>0</v>
      </c>
      <c r="V425">
        <v>0.32779999999999998</v>
      </c>
      <c r="W425">
        <v>0.72240000000000004</v>
      </c>
      <c r="X425">
        <v>0.73529999999999995</v>
      </c>
      <c r="Y425">
        <v>0.72240000000000004</v>
      </c>
      <c r="Z425" t="s">
        <v>119</v>
      </c>
      <c r="AA425" t="s">
        <v>79</v>
      </c>
      <c r="AB425">
        <v>0.73529999999999995</v>
      </c>
      <c r="AC425" t="s">
        <v>2269</v>
      </c>
      <c r="AD425">
        <v>1</v>
      </c>
      <c r="AE425">
        <v>0.74439999999999995</v>
      </c>
      <c r="AF425">
        <v>0.72240000000000004</v>
      </c>
      <c r="AG425">
        <v>0.74439999999999995</v>
      </c>
      <c r="AH425" t="s">
        <v>79</v>
      </c>
      <c r="AI425" t="s">
        <v>79</v>
      </c>
      <c r="AJ425">
        <v>1.1664000000000001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 t="b">
        <v>0</v>
      </c>
      <c r="AS425" s="190" t="s">
        <v>1883</v>
      </c>
    </row>
    <row r="426" spans="1:45" x14ac:dyDescent="0.2">
      <c r="A426" t="s">
        <v>1883</v>
      </c>
      <c r="B426" t="s">
        <v>1447</v>
      </c>
      <c r="C426" t="s">
        <v>118</v>
      </c>
      <c r="D426" t="s">
        <v>1447</v>
      </c>
      <c r="E426" t="s">
        <v>1947</v>
      </c>
      <c r="F426" t="s">
        <v>79</v>
      </c>
      <c r="G426">
        <v>7</v>
      </c>
      <c r="H426">
        <v>0</v>
      </c>
      <c r="I426">
        <v>53065.23</v>
      </c>
      <c r="J426">
        <v>49072.36</v>
      </c>
      <c r="K426">
        <v>47396.75</v>
      </c>
      <c r="L426">
        <v>42245.18</v>
      </c>
      <c r="M426">
        <v>13.71</v>
      </c>
      <c r="N426">
        <v>12.56</v>
      </c>
      <c r="O426">
        <v>6</v>
      </c>
      <c r="P426">
        <v>31886.37</v>
      </c>
      <c r="Q426">
        <v>19952.27</v>
      </c>
      <c r="R426">
        <v>5.0999999999999996</v>
      </c>
      <c r="S426">
        <v>8.86</v>
      </c>
      <c r="T426">
        <v>4</v>
      </c>
      <c r="U426">
        <v>0</v>
      </c>
      <c r="V426">
        <v>1.3334999999999999</v>
      </c>
      <c r="W426">
        <v>1.202</v>
      </c>
      <c r="X426">
        <v>1.2235</v>
      </c>
      <c r="Y426">
        <v>1.202</v>
      </c>
      <c r="Z426" t="s">
        <v>117</v>
      </c>
      <c r="AA426" t="s">
        <v>79</v>
      </c>
      <c r="AB426">
        <v>1.2235</v>
      </c>
      <c r="AC426" t="s">
        <v>2268</v>
      </c>
      <c r="AD426">
        <v>1.689684</v>
      </c>
      <c r="AE426">
        <v>1.2384999999999999</v>
      </c>
      <c r="AF426">
        <v>1.202</v>
      </c>
      <c r="AG426">
        <v>1.2384999999999999</v>
      </c>
      <c r="AH426" t="s">
        <v>79</v>
      </c>
      <c r="AI426" t="s">
        <v>79</v>
      </c>
      <c r="AJ426">
        <v>1.9406000000000001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1</v>
      </c>
      <c r="AQ426">
        <v>0</v>
      </c>
      <c r="AR426" t="b">
        <v>0</v>
      </c>
      <c r="AS426" s="190" t="s">
        <v>1883</v>
      </c>
    </row>
    <row r="427" spans="1:45" x14ac:dyDescent="0.2">
      <c r="A427" t="s">
        <v>1883</v>
      </c>
      <c r="B427" t="s">
        <v>1448</v>
      </c>
      <c r="C427" t="s">
        <v>120</v>
      </c>
      <c r="D427" t="s">
        <v>1448</v>
      </c>
      <c r="E427" t="s">
        <v>1948</v>
      </c>
      <c r="F427" t="s">
        <v>407</v>
      </c>
      <c r="G427">
        <v>24</v>
      </c>
      <c r="H427">
        <v>4</v>
      </c>
      <c r="I427">
        <v>20731.07</v>
      </c>
      <c r="J427">
        <v>28437.98</v>
      </c>
      <c r="K427">
        <v>18997.05</v>
      </c>
      <c r="L427">
        <v>23796.26</v>
      </c>
      <c r="M427">
        <v>4.38</v>
      </c>
      <c r="N427">
        <v>4.1900000000000004</v>
      </c>
      <c r="O427">
        <v>23</v>
      </c>
      <c r="P427">
        <v>14367.43</v>
      </c>
      <c r="Q427">
        <v>8745.33</v>
      </c>
      <c r="R427">
        <v>3.7</v>
      </c>
      <c r="S427">
        <v>2.69</v>
      </c>
      <c r="T427">
        <v>2.87</v>
      </c>
      <c r="U427">
        <v>1</v>
      </c>
      <c r="V427">
        <v>0.60089999999999999</v>
      </c>
      <c r="W427">
        <v>0.59040000000000004</v>
      </c>
      <c r="X427">
        <v>0.60089999999999999</v>
      </c>
      <c r="Y427">
        <v>0.59040000000000004</v>
      </c>
      <c r="Z427" t="s">
        <v>119</v>
      </c>
      <c r="AA427" t="s">
        <v>407</v>
      </c>
      <c r="AB427">
        <v>0.72409999999999997</v>
      </c>
      <c r="AC427" t="s">
        <v>2269</v>
      </c>
      <c r="AD427">
        <v>1</v>
      </c>
      <c r="AE427">
        <v>0.60829999999999995</v>
      </c>
      <c r="AF427">
        <v>0.59040000000000004</v>
      </c>
      <c r="AG427">
        <v>0.60829999999999995</v>
      </c>
      <c r="AH427" t="s">
        <v>407</v>
      </c>
      <c r="AI427" t="s">
        <v>407</v>
      </c>
      <c r="AJ427">
        <v>0.95309999999999995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1</v>
      </c>
      <c r="AQ427">
        <v>0</v>
      </c>
      <c r="AR427" t="b">
        <v>0</v>
      </c>
      <c r="AS427" s="190" t="s">
        <v>1883</v>
      </c>
    </row>
    <row r="428" spans="1:45" x14ac:dyDescent="0.2">
      <c r="A428" t="s">
        <v>1883</v>
      </c>
      <c r="B428" t="s">
        <v>1449</v>
      </c>
      <c r="C428" t="s">
        <v>118</v>
      </c>
      <c r="D428" t="s">
        <v>1449</v>
      </c>
      <c r="E428" t="s">
        <v>2281</v>
      </c>
      <c r="F428" t="s">
        <v>79</v>
      </c>
      <c r="G428">
        <v>2</v>
      </c>
      <c r="H428">
        <v>0</v>
      </c>
      <c r="I428">
        <v>17092.490000000002</v>
      </c>
      <c r="J428">
        <v>332.36</v>
      </c>
      <c r="K428">
        <v>14914.59</v>
      </c>
      <c r="L428">
        <v>371.18</v>
      </c>
      <c r="M428">
        <v>1</v>
      </c>
      <c r="N428">
        <v>0</v>
      </c>
      <c r="O428">
        <v>2</v>
      </c>
      <c r="P428">
        <v>14914.59</v>
      </c>
      <c r="Q428">
        <v>371.18</v>
      </c>
      <c r="R428">
        <v>3.9</v>
      </c>
      <c r="S428">
        <v>0</v>
      </c>
      <c r="T428">
        <v>3.3</v>
      </c>
      <c r="U428">
        <v>0</v>
      </c>
      <c r="V428">
        <v>0</v>
      </c>
      <c r="W428">
        <v>0.88870000000000005</v>
      </c>
      <c r="X428">
        <v>0.90459999999999996</v>
      </c>
      <c r="Y428">
        <v>0.88870000000000005</v>
      </c>
      <c r="Z428" t="s">
        <v>117</v>
      </c>
      <c r="AA428" t="s">
        <v>79</v>
      </c>
      <c r="AB428">
        <v>0.90459999999999996</v>
      </c>
      <c r="AC428" t="s">
        <v>2273</v>
      </c>
      <c r="AD428">
        <v>1.4399869999999999</v>
      </c>
      <c r="AE428">
        <v>0.91569999999999996</v>
      </c>
      <c r="AF428">
        <v>0.88870000000000005</v>
      </c>
      <c r="AG428">
        <v>0.91569999999999996</v>
      </c>
      <c r="AH428" t="s">
        <v>79</v>
      </c>
      <c r="AI428" t="s">
        <v>79</v>
      </c>
      <c r="AJ428">
        <v>1.4348000000000001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 t="b">
        <v>0</v>
      </c>
      <c r="AS428" s="190" t="s">
        <v>1883</v>
      </c>
    </row>
    <row r="429" spans="1:45" x14ac:dyDescent="0.2">
      <c r="A429" t="s">
        <v>1883</v>
      </c>
      <c r="B429" t="s">
        <v>1450</v>
      </c>
      <c r="C429" t="s">
        <v>120</v>
      </c>
      <c r="D429" t="s">
        <v>1450</v>
      </c>
      <c r="E429" t="s">
        <v>2282</v>
      </c>
      <c r="F429" t="s">
        <v>79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2.9</v>
      </c>
      <c r="S429">
        <v>0</v>
      </c>
      <c r="T429">
        <v>2.5</v>
      </c>
      <c r="U429">
        <v>0</v>
      </c>
      <c r="V429">
        <v>0</v>
      </c>
      <c r="W429">
        <v>0.61719999999999997</v>
      </c>
      <c r="X429">
        <v>0.62819999999999998</v>
      </c>
      <c r="Y429">
        <v>0.61719999999999997</v>
      </c>
      <c r="Z429" t="s">
        <v>119</v>
      </c>
      <c r="AA429" t="s">
        <v>79</v>
      </c>
      <c r="AB429">
        <v>0.62819999999999998</v>
      </c>
      <c r="AC429" t="s">
        <v>2274</v>
      </c>
      <c r="AD429">
        <v>1</v>
      </c>
      <c r="AE429">
        <v>0.61719999999999997</v>
      </c>
      <c r="AF429">
        <v>0.61719999999999997</v>
      </c>
      <c r="AG429">
        <v>0.61719999999999997</v>
      </c>
      <c r="AH429" t="s">
        <v>79</v>
      </c>
      <c r="AI429" t="s">
        <v>79</v>
      </c>
      <c r="AJ429">
        <v>0.96709999999999996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 t="b">
        <v>0</v>
      </c>
      <c r="AS429" s="190" t="s">
        <v>1883</v>
      </c>
    </row>
    <row r="430" spans="1:45" x14ac:dyDescent="0.2">
      <c r="A430" t="s">
        <v>1883</v>
      </c>
      <c r="B430" t="s">
        <v>1451</v>
      </c>
      <c r="C430" t="s">
        <v>123</v>
      </c>
      <c r="D430" t="s">
        <v>1451</v>
      </c>
      <c r="E430" t="s">
        <v>1949</v>
      </c>
      <c r="F430" t="s">
        <v>407</v>
      </c>
      <c r="G430">
        <v>19</v>
      </c>
      <c r="H430">
        <v>1</v>
      </c>
      <c r="I430">
        <v>35667.410000000003</v>
      </c>
      <c r="J430">
        <v>35532.06</v>
      </c>
      <c r="K430">
        <v>32781.82</v>
      </c>
      <c r="L430">
        <v>31092.02</v>
      </c>
      <c r="M430">
        <v>9.11</v>
      </c>
      <c r="N430">
        <v>8</v>
      </c>
      <c r="O430">
        <v>18</v>
      </c>
      <c r="P430">
        <v>26437.26</v>
      </c>
      <c r="Q430">
        <v>15987.63</v>
      </c>
      <c r="R430">
        <v>8.11</v>
      </c>
      <c r="S430">
        <v>6.98</v>
      </c>
      <c r="T430">
        <v>5.97</v>
      </c>
      <c r="U430">
        <v>1</v>
      </c>
      <c r="V430">
        <v>1.1055999999999999</v>
      </c>
      <c r="W430">
        <v>1.0862000000000001</v>
      </c>
      <c r="X430">
        <v>1.1055999999999999</v>
      </c>
      <c r="Y430">
        <v>1.0862000000000001</v>
      </c>
      <c r="Z430" t="s">
        <v>122</v>
      </c>
      <c r="AA430" t="s">
        <v>407</v>
      </c>
      <c r="AB430">
        <v>1.8365</v>
      </c>
      <c r="AC430" t="s">
        <v>2270</v>
      </c>
      <c r="AD430">
        <v>1.4311879999999999</v>
      </c>
      <c r="AE430">
        <v>1.1192</v>
      </c>
      <c r="AF430">
        <v>1.0862000000000001</v>
      </c>
      <c r="AG430">
        <v>1.1192</v>
      </c>
      <c r="AH430" t="s">
        <v>407</v>
      </c>
      <c r="AI430" t="s">
        <v>407</v>
      </c>
      <c r="AJ430">
        <v>1.7537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1</v>
      </c>
      <c r="AQ430">
        <v>0</v>
      </c>
      <c r="AR430" t="b">
        <v>0</v>
      </c>
      <c r="AS430" s="190" t="s">
        <v>1883</v>
      </c>
    </row>
    <row r="431" spans="1:45" x14ac:dyDescent="0.2">
      <c r="A431" t="s">
        <v>1883</v>
      </c>
      <c r="B431" t="s">
        <v>1452</v>
      </c>
      <c r="C431" t="s">
        <v>125</v>
      </c>
      <c r="D431" t="s">
        <v>1452</v>
      </c>
      <c r="E431" t="s">
        <v>1950</v>
      </c>
      <c r="F431" t="s">
        <v>407</v>
      </c>
      <c r="G431">
        <v>39</v>
      </c>
      <c r="H431">
        <v>3</v>
      </c>
      <c r="I431">
        <v>27758.1</v>
      </c>
      <c r="J431">
        <v>25809.68</v>
      </c>
      <c r="K431">
        <v>25479.040000000001</v>
      </c>
      <c r="L431">
        <v>22507.14</v>
      </c>
      <c r="M431">
        <v>8.6199999999999992</v>
      </c>
      <c r="N431">
        <v>10.23</v>
      </c>
      <c r="O431">
        <v>36</v>
      </c>
      <c r="P431">
        <v>19994.189999999999</v>
      </c>
      <c r="Q431">
        <v>12359.05</v>
      </c>
      <c r="R431">
        <v>6.53</v>
      </c>
      <c r="S431">
        <v>7.08</v>
      </c>
      <c r="T431">
        <v>4.8499999999999996</v>
      </c>
      <c r="U431">
        <v>1</v>
      </c>
      <c r="V431">
        <v>0.83620000000000005</v>
      </c>
      <c r="W431">
        <v>0.82150000000000001</v>
      </c>
      <c r="X431">
        <v>0.83620000000000005</v>
      </c>
      <c r="Y431">
        <v>0.82150000000000001</v>
      </c>
      <c r="Z431" t="s">
        <v>124</v>
      </c>
      <c r="AA431" t="s">
        <v>407</v>
      </c>
      <c r="AB431">
        <v>1.2831999999999999</v>
      </c>
      <c r="AC431" t="s">
        <v>2271</v>
      </c>
      <c r="AD431">
        <v>1.41042</v>
      </c>
      <c r="AE431">
        <v>0.84650000000000003</v>
      </c>
      <c r="AF431">
        <v>0.82150000000000001</v>
      </c>
      <c r="AG431">
        <v>0.84650000000000003</v>
      </c>
      <c r="AH431" t="s">
        <v>407</v>
      </c>
      <c r="AI431" t="s">
        <v>407</v>
      </c>
      <c r="AJ431">
        <v>1.3264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3</v>
      </c>
      <c r="AQ431">
        <v>0</v>
      </c>
      <c r="AR431" t="b">
        <v>0</v>
      </c>
      <c r="AS431" s="190" t="s">
        <v>1883</v>
      </c>
    </row>
    <row r="432" spans="1:45" x14ac:dyDescent="0.2">
      <c r="A432" t="s">
        <v>1883</v>
      </c>
      <c r="B432" t="s">
        <v>1112</v>
      </c>
      <c r="C432" t="s">
        <v>127</v>
      </c>
      <c r="D432" t="s">
        <v>1112</v>
      </c>
      <c r="E432" t="s">
        <v>1951</v>
      </c>
      <c r="F432" t="s">
        <v>407</v>
      </c>
      <c r="G432">
        <v>21</v>
      </c>
      <c r="H432">
        <v>1</v>
      </c>
      <c r="I432">
        <v>14724.71</v>
      </c>
      <c r="J432">
        <v>8655.74</v>
      </c>
      <c r="K432">
        <v>14126.41</v>
      </c>
      <c r="L432">
        <v>8436.9500000000007</v>
      </c>
      <c r="M432">
        <v>3.71</v>
      </c>
      <c r="N432">
        <v>2.14</v>
      </c>
      <c r="O432">
        <v>19</v>
      </c>
      <c r="P432">
        <v>11963.72</v>
      </c>
      <c r="Q432">
        <v>5431.66</v>
      </c>
      <c r="R432">
        <v>3.42</v>
      </c>
      <c r="S432">
        <v>1.87</v>
      </c>
      <c r="T432">
        <v>2.91</v>
      </c>
      <c r="U432">
        <v>1</v>
      </c>
      <c r="V432">
        <v>0.50029999999999997</v>
      </c>
      <c r="W432">
        <v>0.49149999999999999</v>
      </c>
      <c r="X432">
        <v>0.50029999999999997</v>
      </c>
      <c r="Y432">
        <v>0.49149999999999999</v>
      </c>
      <c r="Z432" t="s">
        <v>126</v>
      </c>
      <c r="AA432" t="s">
        <v>407</v>
      </c>
      <c r="AB432">
        <v>0.90980000000000005</v>
      </c>
      <c r="AC432" t="s">
        <v>2272</v>
      </c>
      <c r="AD432">
        <v>1</v>
      </c>
      <c r="AE432">
        <v>0.50639999999999996</v>
      </c>
      <c r="AF432">
        <v>0.49149999999999999</v>
      </c>
      <c r="AG432">
        <v>0.50639999999999996</v>
      </c>
      <c r="AH432" t="s">
        <v>407</v>
      </c>
      <c r="AI432" t="s">
        <v>407</v>
      </c>
      <c r="AJ432">
        <v>0.79349999999999998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2</v>
      </c>
      <c r="AQ432">
        <v>0</v>
      </c>
      <c r="AR432" t="b">
        <v>0</v>
      </c>
      <c r="AS432" s="190" t="s">
        <v>1883</v>
      </c>
    </row>
    <row r="433" spans="1:45" x14ac:dyDescent="0.2">
      <c r="A433" t="s">
        <v>1883</v>
      </c>
      <c r="B433" t="s">
        <v>1113</v>
      </c>
      <c r="C433" t="s">
        <v>123</v>
      </c>
      <c r="D433" t="s">
        <v>1113</v>
      </c>
      <c r="E433" t="s">
        <v>1952</v>
      </c>
      <c r="F433" t="s">
        <v>407</v>
      </c>
      <c r="G433">
        <v>15</v>
      </c>
      <c r="H433">
        <v>2</v>
      </c>
      <c r="I433">
        <v>51850.720000000001</v>
      </c>
      <c r="J433">
        <v>47755.79</v>
      </c>
      <c r="K433">
        <v>45632.38</v>
      </c>
      <c r="L433">
        <v>41113.519999999997</v>
      </c>
      <c r="M433">
        <v>9.27</v>
      </c>
      <c r="N433">
        <v>6.74</v>
      </c>
      <c r="O433">
        <v>13</v>
      </c>
      <c r="P433">
        <v>31236.57</v>
      </c>
      <c r="Q433">
        <v>19877.71</v>
      </c>
      <c r="R433">
        <v>8.23</v>
      </c>
      <c r="S433">
        <v>6.61</v>
      </c>
      <c r="T433">
        <v>6.86</v>
      </c>
      <c r="U433">
        <v>1</v>
      </c>
      <c r="V433">
        <v>1.3063</v>
      </c>
      <c r="W433">
        <v>1.2834000000000001</v>
      </c>
      <c r="X433">
        <v>1.3063</v>
      </c>
      <c r="Y433">
        <v>1.2834000000000001</v>
      </c>
      <c r="Z433" t="s">
        <v>122</v>
      </c>
      <c r="AA433" t="s">
        <v>304</v>
      </c>
      <c r="AB433">
        <v>1.91</v>
      </c>
      <c r="AC433" t="s">
        <v>2270</v>
      </c>
      <c r="AD433">
        <v>1.709784</v>
      </c>
      <c r="AE433">
        <v>1.3224</v>
      </c>
      <c r="AF433">
        <v>1.2834000000000001</v>
      </c>
      <c r="AG433">
        <v>1.3224</v>
      </c>
      <c r="AH433" t="s">
        <v>2334</v>
      </c>
      <c r="AI433" t="s">
        <v>407</v>
      </c>
      <c r="AJ433">
        <v>2.0720999999999998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2</v>
      </c>
      <c r="AQ433">
        <v>0</v>
      </c>
      <c r="AR433" t="b">
        <v>0</v>
      </c>
      <c r="AS433" s="190" t="s">
        <v>1883</v>
      </c>
    </row>
    <row r="434" spans="1:45" x14ac:dyDescent="0.2">
      <c r="A434" t="s">
        <v>1883</v>
      </c>
      <c r="B434" t="s">
        <v>1114</v>
      </c>
      <c r="C434" t="s">
        <v>125</v>
      </c>
      <c r="D434" t="s">
        <v>1114</v>
      </c>
      <c r="E434" t="s">
        <v>1953</v>
      </c>
      <c r="F434" t="s">
        <v>407</v>
      </c>
      <c r="G434">
        <v>34</v>
      </c>
      <c r="H434">
        <v>3</v>
      </c>
      <c r="I434">
        <v>19964.259999999998</v>
      </c>
      <c r="J434">
        <v>9710.09</v>
      </c>
      <c r="K434">
        <v>18393.63</v>
      </c>
      <c r="L434">
        <v>9114.7800000000007</v>
      </c>
      <c r="M434">
        <v>4.88</v>
      </c>
      <c r="N434">
        <v>3.34</v>
      </c>
      <c r="O434">
        <v>32</v>
      </c>
      <c r="P434">
        <v>17094.72</v>
      </c>
      <c r="Q434">
        <v>7697.7</v>
      </c>
      <c r="R434">
        <v>4.34</v>
      </c>
      <c r="S434">
        <v>2.63</v>
      </c>
      <c r="T434">
        <v>3.69</v>
      </c>
      <c r="U434">
        <v>1</v>
      </c>
      <c r="V434">
        <v>0.71489999999999998</v>
      </c>
      <c r="W434">
        <v>0.70240000000000002</v>
      </c>
      <c r="X434">
        <v>0.71489999999999998</v>
      </c>
      <c r="Y434">
        <v>0.71650000000000003</v>
      </c>
      <c r="Z434" t="s">
        <v>129</v>
      </c>
      <c r="AA434" t="s">
        <v>130</v>
      </c>
      <c r="AB434">
        <v>1.1171</v>
      </c>
      <c r="AC434" t="s">
        <v>2271</v>
      </c>
      <c r="AD434">
        <v>1.431262</v>
      </c>
      <c r="AE434">
        <v>0.79169999999999996</v>
      </c>
      <c r="AF434">
        <v>0.76829999999999998</v>
      </c>
      <c r="AG434">
        <v>0.79169999999999996</v>
      </c>
      <c r="AH434" t="s">
        <v>2307</v>
      </c>
      <c r="AI434" t="s">
        <v>2307</v>
      </c>
      <c r="AJ434">
        <v>1.2404999999999999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2</v>
      </c>
      <c r="AQ434">
        <v>0</v>
      </c>
      <c r="AR434" t="b">
        <v>0</v>
      </c>
      <c r="AS434" s="190" t="s">
        <v>1883</v>
      </c>
    </row>
    <row r="435" spans="1:45" x14ac:dyDescent="0.2">
      <c r="A435" t="s">
        <v>1883</v>
      </c>
      <c r="B435" t="s">
        <v>1429</v>
      </c>
      <c r="C435" t="s">
        <v>127</v>
      </c>
      <c r="D435" t="s">
        <v>1114</v>
      </c>
      <c r="E435" t="s">
        <v>1954</v>
      </c>
      <c r="F435" t="s">
        <v>79</v>
      </c>
      <c r="G435">
        <v>10</v>
      </c>
      <c r="H435">
        <v>2</v>
      </c>
      <c r="I435">
        <v>15909.04</v>
      </c>
      <c r="J435">
        <v>10171</v>
      </c>
      <c r="K435">
        <v>14806.43</v>
      </c>
      <c r="L435">
        <v>8881.1299999999992</v>
      </c>
      <c r="M435">
        <v>3.1</v>
      </c>
      <c r="N435">
        <v>1.87</v>
      </c>
      <c r="O435">
        <v>9</v>
      </c>
      <c r="P435">
        <v>12403.67</v>
      </c>
      <c r="Q435">
        <v>5468.63</v>
      </c>
      <c r="R435">
        <v>3.5</v>
      </c>
      <c r="S435">
        <v>1.41</v>
      </c>
      <c r="T435">
        <v>3.1</v>
      </c>
      <c r="U435">
        <v>0</v>
      </c>
      <c r="V435">
        <v>0.51870000000000005</v>
      </c>
      <c r="W435">
        <v>0.76680000000000004</v>
      </c>
      <c r="X435">
        <v>0.78049999999999997</v>
      </c>
      <c r="Y435">
        <v>0.71650000000000003</v>
      </c>
      <c r="Z435" t="s">
        <v>131</v>
      </c>
      <c r="AA435" t="s">
        <v>130</v>
      </c>
      <c r="AB435">
        <v>0.78049999999999997</v>
      </c>
      <c r="AC435" t="s">
        <v>2272</v>
      </c>
      <c r="AD435">
        <v>1</v>
      </c>
      <c r="AE435">
        <v>0.54849999999999999</v>
      </c>
      <c r="AF435">
        <v>0.5323</v>
      </c>
      <c r="AG435">
        <v>0.54849999999999999</v>
      </c>
      <c r="AH435" t="s">
        <v>2308</v>
      </c>
      <c r="AI435" t="s">
        <v>2308</v>
      </c>
      <c r="AJ435">
        <v>0.85940000000000005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1</v>
      </c>
      <c r="AQ435">
        <v>0</v>
      </c>
      <c r="AR435" t="b">
        <v>0</v>
      </c>
      <c r="AS435" s="190" t="s">
        <v>1883</v>
      </c>
    </row>
    <row r="436" spans="1:45" x14ac:dyDescent="0.2">
      <c r="A436" t="s">
        <v>1883</v>
      </c>
      <c r="B436" t="s">
        <v>1430</v>
      </c>
      <c r="C436" t="s">
        <v>123</v>
      </c>
      <c r="D436" t="s">
        <v>1430</v>
      </c>
      <c r="E436" t="s">
        <v>1955</v>
      </c>
      <c r="F436" t="s">
        <v>407</v>
      </c>
      <c r="G436">
        <v>13</v>
      </c>
      <c r="H436">
        <v>2</v>
      </c>
      <c r="I436">
        <v>59260.08</v>
      </c>
      <c r="J436">
        <v>77999.58</v>
      </c>
      <c r="K436">
        <v>53035.58</v>
      </c>
      <c r="L436">
        <v>68072.61</v>
      </c>
      <c r="M436">
        <v>10.08</v>
      </c>
      <c r="N436">
        <v>8.89</v>
      </c>
      <c r="O436">
        <v>12</v>
      </c>
      <c r="P436">
        <v>34206.18</v>
      </c>
      <c r="Q436">
        <v>20271.55</v>
      </c>
      <c r="R436">
        <v>8</v>
      </c>
      <c r="S436">
        <v>5.43</v>
      </c>
      <c r="T436">
        <v>6.24</v>
      </c>
      <c r="U436">
        <v>1</v>
      </c>
      <c r="V436">
        <v>1.4305000000000001</v>
      </c>
      <c r="W436">
        <v>1.4054</v>
      </c>
      <c r="X436">
        <v>1.4305000000000001</v>
      </c>
      <c r="Y436">
        <v>1.4054</v>
      </c>
      <c r="Z436" t="s">
        <v>122</v>
      </c>
      <c r="AA436" t="s">
        <v>407</v>
      </c>
      <c r="AB436">
        <v>2.4409000000000001</v>
      </c>
      <c r="AC436" t="s">
        <v>2270</v>
      </c>
      <c r="AD436">
        <v>2.0960930000000002</v>
      </c>
      <c r="AE436">
        <v>1.2647999999999999</v>
      </c>
      <c r="AF436">
        <v>1.4054</v>
      </c>
      <c r="AG436">
        <v>1.2647999999999999</v>
      </c>
      <c r="AH436" t="s">
        <v>407</v>
      </c>
      <c r="AI436" t="s">
        <v>407</v>
      </c>
      <c r="AJ436">
        <v>1.9818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1</v>
      </c>
      <c r="AQ436">
        <v>0</v>
      </c>
      <c r="AR436" t="b">
        <v>0</v>
      </c>
      <c r="AS436" s="190" t="s">
        <v>1883</v>
      </c>
    </row>
    <row r="437" spans="1:45" x14ac:dyDescent="0.2">
      <c r="A437" t="s">
        <v>1883</v>
      </c>
      <c r="B437" t="s">
        <v>1431</v>
      </c>
      <c r="C437" t="s">
        <v>125</v>
      </c>
      <c r="D437" t="s">
        <v>1431</v>
      </c>
      <c r="E437" t="s">
        <v>1956</v>
      </c>
      <c r="F437" t="s">
        <v>407</v>
      </c>
      <c r="G437">
        <v>27</v>
      </c>
      <c r="H437">
        <v>2</v>
      </c>
      <c r="I437">
        <v>23293.64</v>
      </c>
      <c r="J437">
        <v>24465.71</v>
      </c>
      <c r="K437">
        <v>21108.66</v>
      </c>
      <c r="L437">
        <v>22038.87</v>
      </c>
      <c r="M437">
        <v>4.63</v>
      </c>
      <c r="N437">
        <v>4.13</v>
      </c>
      <c r="O437">
        <v>26</v>
      </c>
      <c r="P437">
        <v>17549.650000000001</v>
      </c>
      <c r="Q437">
        <v>12743.53</v>
      </c>
      <c r="R437">
        <v>4.5</v>
      </c>
      <c r="S437">
        <v>4.1500000000000004</v>
      </c>
      <c r="T437">
        <v>3.38</v>
      </c>
      <c r="U437">
        <v>1</v>
      </c>
      <c r="V437">
        <v>0.7339</v>
      </c>
      <c r="W437">
        <v>0.72099999999999997</v>
      </c>
      <c r="X437">
        <v>0.7339</v>
      </c>
      <c r="Y437">
        <v>0.72099999999999997</v>
      </c>
      <c r="Z437" t="s">
        <v>124</v>
      </c>
      <c r="AA437" t="s">
        <v>407</v>
      </c>
      <c r="AB437">
        <v>1.1645000000000001</v>
      </c>
      <c r="AC437" t="s">
        <v>2271</v>
      </c>
      <c r="AD437">
        <v>1.477417</v>
      </c>
      <c r="AE437">
        <v>0.7429</v>
      </c>
      <c r="AF437">
        <v>0.72099999999999997</v>
      </c>
      <c r="AG437">
        <v>0.7429</v>
      </c>
      <c r="AH437" t="s">
        <v>407</v>
      </c>
      <c r="AI437" t="s">
        <v>407</v>
      </c>
      <c r="AJ437">
        <v>1.1640999999999999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1</v>
      </c>
      <c r="AQ437">
        <v>0</v>
      </c>
      <c r="AR437" t="b">
        <v>0</v>
      </c>
      <c r="AS437" s="190" t="s">
        <v>1883</v>
      </c>
    </row>
    <row r="438" spans="1:45" x14ac:dyDescent="0.2">
      <c r="A438" t="s">
        <v>1883</v>
      </c>
      <c r="B438" t="s">
        <v>1432</v>
      </c>
      <c r="C438" t="s">
        <v>127</v>
      </c>
      <c r="D438" t="s">
        <v>1432</v>
      </c>
      <c r="E438" t="s">
        <v>1957</v>
      </c>
      <c r="F438" t="s">
        <v>407</v>
      </c>
      <c r="G438">
        <v>18</v>
      </c>
      <c r="H438">
        <v>1</v>
      </c>
      <c r="I438">
        <v>19366.060000000001</v>
      </c>
      <c r="J438">
        <v>15737.26</v>
      </c>
      <c r="K438">
        <v>18008.55</v>
      </c>
      <c r="L438">
        <v>14361.04</v>
      </c>
      <c r="M438">
        <v>2.89</v>
      </c>
      <c r="N438">
        <v>1.82</v>
      </c>
      <c r="O438">
        <v>17</v>
      </c>
      <c r="P438">
        <v>15537.41</v>
      </c>
      <c r="Q438">
        <v>10414.09</v>
      </c>
      <c r="R438">
        <v>2.65</v>
      </c>
      <c r="S438">
        <v>1.57</v>
      </c>
      <c r="T438">
        <v>2.23</v>
      </c>
      <c r="U438">
        <v>1</v>
      </c>
      <c r="V438">
        <v>0.64980000000000004</v>
      </c>
      <c r="W438">
        <v>0.63839999999999997</v>
      </c>
      <c r="X438">
        <v>0.64980000000000004</v>
      </c>
      <c r="Y438">
        <v>0.63839999999999997</v>
      </c>
      <c r="Z438" t="s">
        <v>126</v>
      </c>
      <c r="AA438" t="s">
        <v>407</v>
      </c>
      <c r="AB438">
        <v>0.78820000000000001</v>
      </c>
      <c r="AC438" t="s">
        <v>2272</v>
      </c>
      <c r="AD438">
        <v>1</v>
      </c>
      <c r="AE438">
        <v>0.65780000000000005</v>
      </c>
      <c r="AF438">
        <v>0.63839999999999997</v>
      </c>
      <c r="AG438">
        <v>0.65780000000000005</v>
      </c>
      <c r="AH438" t="s">
        <v>407</v>
      </c>
      <c r="AI438" t="s">
        <v>407</v>
      </c>
      <c r="AJ438">
        <v>1.0306999999999999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1</v>
      </c>
      <c r="AQ438">
        <v>0</v>
      </c>
      <c r="AR438" t="b">
        <v>0</v>
      </c>
      <c r="AS438" s="190" t="s">
        <v>1883</v>
      </c>
    </row>
    <row r="439" spans="1:45" x14ac:dyDescent="0.2">
      <c r="A439" t="s">
        <v>1883</v>
      </c>
      <c r="B439" t="s">
        <v>1433</v>
      </c>
      <c r="C439" t="s">
        <v>123</v>
      </c>
      <c r="D439" t="s">
        <v>1433</v>
      </c>
      <c r="E439" t="s">
        <v>1958</v>
      </c>
      <c r="F439" t="s">
        <v>79</v>
      </c>
      <c r="G439">
        <v>4</v>
      </c>
      <c r="H439">
        <v>1</v>
      </c>
      <c r="I439">
        <v>16091.17</v>
      </c>
      <c r="J439">
        <v>5494.99</v>
      </c>
      <c r="K439">
        <v>15743.22</v>
      </c>
      <c r="L439">
        <v>5384.23</v>
      </c>
      <c r="M439">
        <v>4.5</v>
      </c>
      <c r="N439">
        <v>2.69</v>
      </c>
      <c r="O439">
        <v>4</v>
      </c>
      <c r="P439">
        <v>15743.22</v>
      </c>
      <c r="Q439">
        <v>5384.23</v>
      </c>
      <c r="R439">
        <v>7.4</v>
      </c>
      <c r="S439">
        <v>2.69</v>
      </c>
      <c r="T439">
        <v>6</v>
      </c>
      <c r="U439">
        <v>0</v>
      </c>
      <c r="V439">
        <v>0.65839999999999999</v>
      </c>
      <c r="W439">
        <v>1.8405</v>
      </c>
      <c r="X439">
        <v>1.8733</v>
      </c>
      <c r="Y439">
        <v>1.8405</v>
      </c>
      <c r="Z439" t="s">
        <v>122</v>
      </c>
      <c r="AA439" t="s">
        <v>79</v>
      </c>
      <c r="AB439">
        <v>1.8733</v>
      </c>
      <c r="AC439" t="s">
        <v>2270</v>
      </c>
      <c r="AD439">
        <v>1.58432</v>
      </c>
      <c r="AE439">
        <v>1.8964000000000001</v>
      </c>
      <c r="AF439">
        <v>1.8405</v>
      </c>
      <c r="AG439">
        <v>1.8964000000000001</v>
      </c>
      <c r="AH439" t="s">
        <v>2336</v>
      </c>
      <c r="AI439" t="s">
        <v>79</v>
      </c>
      <c r="AJ439">
        <v>2.9714999999999998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 t="b">
        <v>0</v>
      </c>
      <c r="AS439" s="190" t="s">
        <v>1883</v>
      </c>
    </row>
    <row r="440" spans="1:45" x14ac:dyDescent="0.2">
      <c r="A440" t="s">
        <v>1883</v>
      </c>
      <c r="B440" t="s">
        <v>1434</v>
      </c>
      <c r="C440" t="s">
        <v>125</v>
      </c>
      <c r="D440" t="s">
        <v>1434</v>
      </c>
      <c r="E440" t="s">
        <v>1959</v>
      </c>
      <c r="F440" t="s">
        <v>407</v>
      </c>
      <c r="G440">
        <v>14</v>
      </c>
      <c r="H440">
        <v>3</v>
      </c>
      <c r="I440">
        <v>29753.61</v>
      </c>
      <c r="J440">
        <v>32640.37</v>
      </c>
      <c r="K440">
        <v>26802.6</v>
      </c>
      <c r="L440">
        <v>28039.14</v>
      </c>
      <c r="M440">
        <v>8.07</v>
      </c>
      <c r="N440">
        <v>10.37</v>
      </c>
      <c r="O440">
        <v>13</v>
      </c>
      <c r="P440">
        <v>19805.02</v>
      </c>
      <c r="Q440">
        <v>12694.22</v>
      </c>
      <c r="R440">
        <v>5.46</v>
      </c>
      <c r="S440">
        <v>4.53</v>
      </c>
      <c r="T440">
        <v>4.41</v>
      </c>
      <c r="U440">
        <v>1</v>
      </c>
      <c r="V440">
        <v>0.82830000000000004</v>
      </c>
      <c r="W440">
        <v>0.81379999999999997</v>
      </c>
      <c r="X440">
        <v>0.82830000000000004</v>
      </c>
      <c r="Y440">
        <v>0.81379999999999997</v>
      </c>
      <c r="Z440" t="s">
        <v>124</v>
      </c>
      <c r="AA440" t="s">
        <v>407</v>
      </c>
      <c r="AB440">
        <v>1.1823999999999999</v>
      </c>
      <c r="AC440" t="s">
        <v>2271</v>
      </c>
      <c r="AD440">
        <v>1.454545</v>
      </c>
      <c r="AE440">
        <v>0.87209999999999999</v>
      </c>
      <c r="AF440">
        <v>0.84640000000000004</v>
      </c>
      <c r="AG440">
        <v>0.87209999999999999</v>
      </c>
      <c r="AH440" t="s">
        <v>2306</v>
      </c>
      <c r="AI440" t="s">
        <v>2306</v>
      </c>
      <c r="AJ440">
        <v>1.3665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1</v>
      </c>
      <c r="AQ440">
        <v>0</v>
      </c>
      <c r="AR440" t="b">
        <v>0</v>
      </c>
      <c r="AS440" s="190" t="s">
        <v>1883</v>
      </c>
    </row>
    <row r="441" spans="1:45" x14ac:dyDescent="0.2">
      <c r="A441" t="s">
        <v>1883</v>
      </c>
      <c r="B441" t="s">
        <v>1435</v>
      </c>
      <c r="C441" t="s">
        <v>127</v>
      </c>
      <c r="D441" t="s">
        <v>1435</v>
      </c>
      <c r="E441" t="s">
        <v>1960</v>
      </c>
      <c r="F441" t="s">
        <v>79</v>
      </c>
      <c r="G441">
        <v>2</v>
      </c>
      <c r="H441">
        <v>0</v>
      </c>
      <c r="I441">
        <v>21880.79</v>
      </c>
      <c r="J441">
        <v>8180.67</v>
      </c>
      <c r="K441">
        <v>18551.47</v>
      </c>
      <c r="L441">
        <v>6663.35</v>
      </c>
      <c r="M441">
        <v>2.5</v>
      </c>
      <c r="N441">
        <v>1.5</v>
      </c>
      <c r="O441">
        <v>2</v>
      </c>
      <c r="P441">
        <v>18551.47</v>
      </c>
      <c r="Q441">
        <v>6663.35</v>
      </c>
      <c r="R441">
        <v>3.6</v>
      </c>
      <c r="S441">
        <v>1.5</v>
      </c>
      <c r="T441">
        <v>2.9</v>
      </c>
      <c r="U441">
        <v>0</v>
      </c>
      <c r="V441">
        <v>0</v>
      </c>
      <c r="W441">
        <v>0.79859999999999998</v>
      </c>
      <c r="X441">
        <v>0.81289999999999996</v>
      </c>
      <c r="Y441">
        <v>0.79859999999999998</v>
      </c>
      <c r="Z441" t="s">
        <v>126</v>
      </c>
      <c r="AA441" t="s">
        <v>79</v>
      </c>
      <c r="AB441">
        <v>0.81289999999999996</v>
      </c>
      <c r="AC441" t="s">
        <v>2272</v>
      </c>
      <c r="AD441">
        <v>1</v>
      </c>
      <c r="AE441">
        <v>0.60419999999999996</v>
      </c>
      <c r="AF441">
        <v>0.58640000000000003</v>
      </c>
      <c r="AG441">
        <v>0.60419999999999996</v>
      </c>
      <c r="AH441" t="s">
        <v>2309</v>
      </c>
      <c r="AI441" t="s">
        <v>2309</v>
      </c>
      <c r="AJ441">
        <v>0.94669999999999999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 t="b">
        <v>0</v>
      </c>
      <c r="AS441" s="190" t="s">
        <v>1883</v>
      </c>
    </row>
    <row r="442" spans="1:45" x14ac:dyDescent="0.2">
      <c r="A442" t="s">
        <v>1883</v>
      </c>
      <c r="B442" t="s">
        <v>1436</v>
      </c>
      <c r="C442" t="s">
        <v>118</v>
      </c>
      <c r="D442" t="s">
        <v>1436</v>
      </c>
      <c r="E442" t="s">
        <v>1961</v>
      </c>
      <c r="F442" t="s">
        <v>407</v>
      </c>
      <c r="G442">
        <v>21</v>
      </c>
      <c r="H442">
        <v>2</v>
      </c>
      <c r="I442">
        <v>22013.16</v>
      </c>
      <c r="J442">
        <v>20334.66</v>
      </c>
      <c r="K442">
        <v>20016.740000000002</v>
      </c>
      <c r="L442">
        <v>17424.5</v>
      </c>
      <c r="M442">
        <v>3.81</v>
      </c>
      <c r="N442">
        <v>2.2000000000000002</v>
      </c>
      <c r="O442">
        <v>20</v>
      </c>
      <c r="P442">
        <v>16965.7</v>
      </c>
      <c r="Q442">
        <v>11104.42</v>
      </c>
      <c r="R442">
        <v>3.6</v>
      </c>
      <c r="S442">
        <v>2.0299999999999998</v>
      </c>
      <c r="T442">
        <v>3.03</v>
      </c>
      <c r="U442">
        <v>1</v>
      </c>
      <c r="V442">
        <v>0.70950000000000002</v>
      </c>
      <c r="W442">
        <v>0.69710000000000005</v>
      </c>
      <c r="X442">
        <v>0.70950000000000002</v>
      </c>
      <c r="Y442">
        <v>0.69710000000000005</v>
      </c>
      <c r="Z442" t="s">
        <v>117</v>
      </c>
      <c r="AA442" t="s">
        <v>407</v>
      </c>
      <c r="AB442">
        <v>1.5572999999999999</v>
      </c>
      <c r="AC442" t="s">
        <v>2268</v>
      </c>
      <c r="AD442">
        <v>1.8007629999999999</v>
      </c>
      <c r="AE442">
        <v>0.71830000000000005</v>
      </c>
      <c r="AF442">
        <v>0.69710000000000005</v>
      </c>
      <c r="AG442">
        <v>0.71830000000000005</v>
      </c>
      <c r="AH442" t="s">
        <v>407</v>
      </c>
      <c r="AI442" t="s">
        <v>407</v>
      </c>
      <c r="AJ442">
        <v>1.1254999999999999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1</v>
      </c>
      <c r="AQ442">
        <v>0</v>
      </c>
      <c r="AR442" t="b">
        <v>0</v>
      </c>
      <c r="AS442" s="190" t="s">
        <v>1883</v>
      </c>
    </row>
    <row r="443" spans="1:45" x14ac:dyDescent="0.2">
      <c r="A443" t="s">
        <v>1883</v>
      </c>
      <c r="B443" t="s">
        <v>1437</v>
      </c>
      <c r="C443" t="s">
        <v>120</v>
      </c>
      <c r="D443" t="s">
        <v>1437</v>
      </c>
      <c r="E443" t="s">
        <v>1962</v>
      </c>
      <c r="F443" t="s">
        <v>407</v>
      </c>
      <c r="G443">
        <v>195</v>
      </c>
      <c r="H443">
        <v>5</v>
      </c>
      <c r="I443">
        <v>16844.46</v>
      </c>
      <c r="J443">
        <v>13342.52</v>
      </c>
      <c r="K443">
        <v>15370.9</v>
      </c>
      <c r="L443">
        <v>11570.08</v>
      </c>
      <c r="M443">
        <v>2.84</v>
      </c>
      <c r="N443">
        <v>2.09</v>
      </c>
      <c r="O443">
        <v>194</v>
      </c>
      <c r="P443">
        <v>14758.68</v>
      </c>
      <c r="Q443">
        <v>7840.16</v>
      </c>
      <c r="R443">
        <v>2.85</v>
      </c>
      <c r="S443">
        <v>2.09</v>
      </c>
      <c r="T443">
        <v>2.2999999999999998</v>
      </c>
      <c r="U443">
        <v>1</v>
      </c>
      <c r="V443">
        <v>0.61719999999999997</v>
      </c>
      <c r="W443">
        <v>0.60640000000000005</v>
      </c>
      <c r="X443">
        <v>0.61719999999999997</v>
      </c>
      <c r="Y443">
        <v>0.60640000000000005</v>
      </c>
      <c r="Z443" t="s">
        <v>119</v>
      </c>
      <c r="AA443" t="s">
        <v>407</v>
      </c>
      <c r="AB443">
        <v>0.86480000000000001</v>
      </c>
      <c r="AC443" t="s">
        <v>2269</v>
      </c>
      <c r="AD443">
        <v>1</v>
      </c>
      <c r="AE443">
        <v>0.62480000000000002</v>
      </c>
      <c r="AF443">
        <v>0.60640000000000005</v>
      </c>
      <c r="AG443">
        <v>0.62480000000000002</v>
      </c>
      <c r="AH443" t="s">
        <v>407</v>
      </c>
      <c r="AI443" t="s">
        <v>407</v>
      </c>
      <c r="AJ443">
        <v>0.97899999999999998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1</v>
      </c>
      <c r="AQ443">
        <v>0</v>
      </c>
      <c r="AR443" t="b">
        <v>0</v>
      </c>
      <c r="AS443" s="190" t="s">
        <v>1883</v>
      </c>
    </row>
    <row r="444" spans="1:45" x14ac:dyDescent="0.2">
      <c r="A444" t="s">
        <v>1883</v>
      </c>
      <c r="B444" t="s">
        <v>1438</v>
      </c>
      <c r="C444" t="s">
        <v>118</v>
      </c>
      <c r="D444" t="s">
        <v>1438</v>
      </c>
      <c r="E444" t="s">
        <v>1963</v>
      </c>
      <c r="F444" t="s">
        <v>407</v>
      </c>
      <c r="G444">
        <v>14</v>
      </c>
      <c r="H444">
        <v>0</v>
      </c>
      <c r="I444">
        <v>378643.5</v>
      </c>
      <c r="J444">
        <v>625858.26</v>
      </c>
      <c r="K444">
        <v>329404.68</v>
      </c>
      <c r="L444">
        <v>542595.43999999994</v>
      </c>
      <c r="M444">
        <v>8</v>
      </c>
      <c r="N444">
        <v>8.52</v>
      </c>
      <c r="O444">
        <v>13</v>
      </c>
      <c r="P444">
        <v>212832.24</v>
      </c>
      <c r="Q444">
        <v>356102.32</v>
      </c>
      <c r="R444">
        <v>7.69</v>
      </c>
      <c r="S444">
        <v>8.77</v>
      </c>
      <c r="T444">
        <v>5.22</v>
      </c>
      <c r="U444">
        <v>1</v>
      </c>
      <c r="V444">
        <v>8.9007000000000005</v>
      </c>
      <c r="W444">
        <v>8.7446000000000002</v>
      </c>
      <c r="X444">
        <v>8.9007000000000005</v>
      </c>
      <c r="Y444">
        <v>8.7446000000000002</v>
      </c>
      <c r="Z444" t="s">
        <v>117</v>
      </c>
      <c r="AA444" t="s">
        <v>407</v>
      </c>
      <c r="AB444">
        <v>1.2286999999999999</v>
      </c>
      <c r="AC444" t="s">
        <v>2268</v>
      </c>
      <c r="AD444">
        <v>1.674663</v>
      </c>
      <c r="AE444">
        <v>3.8759000000000001</v>
      </c>
      <c r="AF444">
        <v>8.7446000000000002</v>
      </c>
      <c r="AG444">
        <v>3.8759000000000001</v>
      </c>
      <c r="AH444" t="s">
        <v>407</v>
      </c>
      <c r="AI444" t="s">
        <v>407</v>
      </c>
      <c r="AJ444">
        <v>6.0731000000000002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1</v>
      </c>
      <c r="AQ444">
        <v>0</v>
      </c>
      <c r="AR444" t="b">
        <v>0</v>
      </c>
      <c r="AS444" s="190" t="s">
        <v>1883</v>
      </c>
    </row>
    <row r="445" spans="1:45" x14ac:dyDescent="0.2">
      <c r="A445" t="s">
        <v>1883</v>
      </c>
      <c r="B445" t="s">
        <v>1439</v>
      </c>
      <c r="C445" t="s">
        <v>120</v>
      </c>
      <c r="D445" t="s">
        <v>1439</v>
      </c>
      <c r="E445" t="s">
        <v>1964</v>
      </c>
      <c r="F445" t="s">
        <v>407</v>
      </c>
      <c r="G445">
        <v>26</v>
      </c>
      <c r="H445">
        <v>2</v>
      </c>
      <c r="I445">
        <v>12866.36</v>
      </c>
      <c r="J445">
        <v>7774.86</v>
      </c>
      <c r="K445">
        <v>12036.32</v>
      </c>
      <c r="L445">
        <v>6602.67</v>
      </c>
      <c r="M445">
        <v>3.54</v>
      </c>
      <c r="N445">
        <v>2.66</v>
      </c>
      <c r="O445">
        <v>25</v>
      </c>
      <c r="P445">
        <v>11239.35</v>
      </c>
      <c r="Q445">
        <v>5368.87</v>
      </c>
      <c r="R445">
        <v>3.12</v>
      </c>
      <c r="S445">
        <v>1.68</v>
      </c>
      <c r="T445">
        <v>2.69</v>
      </c>
      <c r="U445">
        <v>1</v>
      </c>
      <c r="V445">
        <v>0.47</v>
      </c>
      <c r="W445">
        <v>0.46179999999999999</v>
      </c>
      <c r="X445">
        <v>0.47</v>
      </c>
      <c r="Y445">
        <v>0.46179999999999999</v>
      </c>
      <c r="Z445" t="s">
        <v>119</v>
      </c>
      <c r="AA445" t="s">
        <v>407</v>
      </c>
      <c r="AB445">
        <v>0.73370000000000002</v>
      </c>
      <c r="AC445" t="s">
        <v>2269</v>
      </c>
      <c r="AD445">
        <v>1</v>
      </c>
      <c r="AE445">
        <v>0.4758</v>
      </c>
      <c r="AF445">
        <v>0.46179999999999999</v>
      </c>
      <c r="AG445">
        <v>0.4758</v>
      </c>
      <c r="AH445" t="s">
        <v>407</v>
      </c>
      <c r="AI445" t="s">
        <v>407</v>
      </c>
      <c r="AJ445">
        <v>0.74550000000000005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1</v>
      </c>
      <c r="AQ445">
        <v>0</v>
      </c>
      <c r="AR445" t="b">
        <v>0</v>
      </c>
      <c r="AS445" s="190" t="s">
        <v>1883</v>
      </c>
    </row>
    <row r="446" spans="1:45" x14ac:dyDescent="0.2">
      <c r="A446" t="s">
        <v>1883</v>
      </c>
      <c r="B446" t="s">
        <v>1440</v>
      </c>
      <c r="C446" t="s">
        <v>118</v>
      </c>
      <c r="D446" t="s">
        <v>1440</v>
      </c>
      <c r="E446" t="s">
        <v>1965</v>
      </c>
      <c r="F446" t="s">
        <v>79</v>
      </c>
      <c r="G446">
        <v>10</v>
      </c>
      <c r="H446">
        <v>3</v>
      </c>
      <c r="I446">
        <v>222120.07</v>
      </c>
      <c r="J446">
        <v>418414.8</v>
      </c>
      <c r="K446">
        <v>193535.28</v>
      </c>
      <c r="L446">
        <v>362720.82</v>
      </c>
      <c r="M446">
        <v>4.0999999999999996</v>
      </c>
      <c r="N446">
        <v>1.87</v>
      </c>
      <c r="O446">
        <v>9</v>
      </c>
      <c r="P446">
        <v>88639.44</v>
      </c>
      <c r="Q446">
        <v>190140.79999999999</v>
      </c>
      <c r="R446">
        <v>5</v>
      </c>
      <c r="S446">
        <v>1.94</v>
      </c>
      <c r="T446">
        <v>3.7</v>
      </c>
      <c r="U446">
        <v>0</v>
      </c>
      <c r="V446">
        <v>3.7069000000000001</v>
      </c>
      <c r="W446">
        <v>1.2434000000000001</v>
      </c>
      <c r="X446">
        <v>1.2656000000000001</v>
      </c>
      <c r="Y446">
        <v>1.2434000000000001</v>
      </c>
      <c r="Z446" t="s">
        <v>117</v>
      </c>
      <c r="AA446" t="s">
        <v>79</v>
      </c>
      <c r="AB446">
        <v>1.2656000000000001</v>
      </c>
      <c r="AC446" t="s">
        <v>2268</v>
      </c>
      <c r="AD446">
        <v>1.7010749999999999</v>
      </c>
      <c r="AE446">
        <v>0.90190000000000003</v>
      </c>
      <c r="AF446">
        <v>1.2434000000000001</v>
      </c>
      <c r="AG446">
        <v>0.2366</v>
      </c>
      <c r="AH446" t="s">
        <v>79</v>
      </c>
      <c r="AI446" t="s">
        <v>2309</v>
      </c>
      <c r="AJ446">
        <v>1.4132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1</v>
      </c>
      <c r="AQ446">
        <v>0</v>
      </c>
      <c r="AR446" t="b">
        <v>0</v>
      </c>
      <c r="AS446" s="190" t="s">
        <v>1883</v>
      </c>
    </row>
    <row r="447" spans="1:45" x14ac:dyDescent="0.2">
      <c r="A447" t="s">
        <v>1883</v>
      </c>
      <c r="B447" t="s">
        <v>1441</v>
      </c>
      <c r="C447" t="s">
        <v>120</v>
      </c>
      <c r="D447" t="s">
        <v>1441</v>
      </c>
      <c r="E447" t="s">
        <v>1966</v>
      </c>
      <c r="F447" t="s">
        <v>407</v>
      </c>
      <c r="G447">
        <v>96</v>
      </c>
      <c r="H447">
        <v>0</v>
      </c>
      <c r="I447">
        <v>15906.83</v>
      </c>
      <c r="J447">
        <v>9983.69</v>
      </c>
      <c r="K447">
        <v>14439.9</v>
      </c>
      <c r="L447">
        <v>8637.33</v>
      </c>
      <c r="M447">
        <v>2.78</v>
      </c>
      <c r="N447">
        <v>2.02</v>
      </c>
      <c r="O447">
        <v>95</v>
      </c>
      <c r="P447">
        <v>14121.34</v>
      </c>
      <c r="Q447">
        <v>8102.25</v>
      </c>
      <c r="R447">
        <v>2.75</v>
      </c>
      <c r="S447">
        <v>2.0099999999999998</v>
      </c>
      <c r="T447">
        <v>2.25</v>
      </c>
      <c r="U447">
        <v>1</v>
      </c>
      <c r="V447">
        <v>0.59060000000000001</v>
      </c>
      <c r="W447">
        <v>0.58020000000000005</v>
      </c>
      <c r="X447">
        <v>0.59060000000000001</v>
      </c>
      <c r="Y447">
        <v>0.58020000000000005</v>
      </c>
      <c r="Z447" t="s">
        <v>119</v>
      </c>
      <c r="AA447" t="s">
        <v>407</v>
      </c>
      <c r="AB447">
        <v>0.74399999999999999</v>
      </c>
      <c r="AC447" t="s">
        <v>2269</v>
      </c>
      <c r="AD447">
        <v>1</v>
      </c>
      <c r="AE447">
        <v>0.53480000000000005</v>
      </c>
      <c r="AF447">
        <v>0.58020000000000005</v>
      </c>
      <c r="AG447">
        <v>0.5978</v>
      </c>
      <c r="AH447" t="s">
        <v>407</v>
      </c>
      <c r="AI447" t="s">
        <v>2306</v>
      </c>
      <c r="AJ447">
        <v>0.83799999999999997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1</v>
      </c>
      <c r="AQ447">
        <v>0</v>
      </c>
      <c r="AR447" t="b">
        <v>0</v>
      </c>
      <c r="AS447" s="190" t="s">
        <v>1883</v>
      </c>
    </row>
    <row r="448" spans="1:45" x14ac:dyDescent="0.2">
      <c r="A448" t="s">
        <v>1883</v>
      </c>
      <c r="B448" t="s">
        <v>1442</v>
      </c>
      <c r="C448" t="s">
        <v>118</v>
      </c>
      <c r="D448" t="s">
        <v>1442</v>
      </c>
      <c r="E448" t="s">
        <v>1967</v>
      </c>
      <c r="F448" t="s">
        <v>407</v>
      </c>
      <c r="G448">
        <v>31</v>
      </c>
      <c r="H448">
        <v>2</v>
      </c>
      <c r="I448">
        <v>30931.33</v>
      </c>
      <c r="J448">
        <v>23424.6</v>
      </c>
      <c r="K448">
        <v>28739.63</v>
      </c>
      <c r="L448">
        <v>20677.400000000001</v>
      </c>
      <c r="M448">
        <v>8.26</v>
      </c>
      <c r="N448">
        <v>6.26</v>
      </c>
      <c r="O448">
        <v>29</v>
      </c>
      <c r="P448">
        <v>24272.58</v>
      </c>
      <c r="Q448">
        <v>12079.01</v>
      </c>
      <c r="R448">
        <v>6.86</v>
      </c>
      <c r="S448">
        <v>3.39</v>
      </c>
      <c r="T448">
        <v>5.96</v>
      </c>
      <c r="U448">
        <v>1</v>
      </c>
      <c r="V448">
        <v>1.0150999999999999</v>
      </c>
      <c r="W448">
        <v>0.99729999999999996</v>
      </c>
      <c r="X448">
        <v>1.0150999999999999</v>
      </c>
      <c r="Y448">
        <v>0.99729999999999996</v>
      </c>
      <c r="Z448" t="s">
        <v>117</v>
      </c>
      <c r="AA448" t="s">
        <v>407</v>
      </c>
      <c r="AB448">
        <v>1.4295</v>
      </c>
      <c r="AC448" t="s">
        <v>2268</v>
      </c>
      <c r="AD448">
        <v>1.6903159999999999</v>
      </c>
      <c r="AE448">
        <v>1.0276000000000001</v>
      </c>
      <c r="AF448">
        <v>0.99729999999999996</v>
      </c>
      <c r="AG448">
        <v>1.0276000000000001</v>
      </c>
      <c r="AH448" t="s">
        <v>407</v>
      </c>
      <c r="AI448" t="s">
        <v>407</v>
      </c>
      <c r="AJ448">
        <v>1.6101000000000001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2</v>
      </c>
      <c r="AQ448">
        <v>0</v>
      </c>
      <c r="AR448" t="b">
        <v>0</v>
      </c>
      <c r="AS448" s="190" t="s">
        <v>1883</v>
      </c>
    </row>
    <row r="449" spans="1:45" x14ac:dyDescent="0.2">
      <c r="A449" t="s">
        <v>1883</v>
      </c>
      <c r="B449" t="s">
        <v>1443</v>
      </c>
      <c r="C449" t="s">
        <v>120</v>
      </c>
      <c r="D449" t="s">
        <v>1443</v>
      </c>
      <c r="E449" t="s">
        <v>1968</v>
      </c>
      <c r="F449" t="s">
        <v>407</v>
      </c>
      <c r="G449">
        <v>109</v>
      </c>
      <c r="H449">
        <v>1</v>
      </c>
      <c r="I449">
        <v>12628.73</v>
      </c>
      <c r="J449">
        <v>9031.7199999999993</v>
      </c>
      <c r="K449">
        <v>12333.87</v>
      </c>
      <c r="L449">
        <v>8422.42</v>
      </c>
      <c r="M449">
        <v>3.36</v>
      </c>
      <c r="N449">
        <v>2.2000000000000002</v>
      </c>
      <c r="O449">
        <v>108</v>
      </c>
      <c r="P449">
        <v>11980.21</v>
      </c>
      <c r="Q449">
        <v>7613.18</v>
      </c>
      <c r="R449">
        <v>3.28</v>
      </c>
      <c r="S449">
        <v>2.0499999999999998</v>
      </c>
      <c r="T449">
        <v>2.74</v>
      </c>
      <c r="U449">
        <v>1</v>
      </c>
      <c r="V449">
        <v>0.501</v>
      </c>
      <c r="W449">
        <v>0.49220000000000003</v>
      </c>
      <c r="X449">
        <v>0.501</v>
      </c>
      <c r="Y449">
        <v>0.49220000000000003</v>
      </c>
      <c r="Z449" t="s">
        <v>119</v>
      </c>
      <c r="AA449" t="s">
        <v>407</v>
      </c>
      <c r="AB449">
        <v>0.84570000000000001</v>
      </c>
      <c r="AC449" t="s">
        <v>2269</v>
      </c>
      <c r="AD449">
        <v>1</v>
      </c>
      <c r="AE449">
        <v>0.50719999999999998</v>
      </c>
      <c r="AF449">
        <v>0.49220000000000003</v>
      </c>
      <c r="AG449">
        <v>0.50719999999999998</v>
      </c>
      <c r="AH449" t="s">
        <v>407</v>
      </c>
      <c r="AI449" t="s">
        <v>407</v>
      </c>
      <c r="AJ449">
        <v>0.79469999999999996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1</v>
      </c>
      <c r="AQ449">
        <v>0</v>
      </c>
      <c r="AR449" t="b">
        <v>0</v>
      </c>
      <c r="AS449" s="190" t="s">
        <v>1883</v>
      </c>
    </row>
    <row r="450" spans="1:45" x14ac:dyDescent="0.2">
      <c r="A450" t="s">
        <v>1883</v>
      </c>
      <c r="B450" t="s">
        <v>1444</v>
      </c>
      <c r="C450" t="s">
        <v>123</v>
      </c>
      <c r="D450" t="s">
        <v>1444</v>
      </c>
      <c r="E450" t="s">
        <v>1969</v>
      </c>
      <c r="F450" t="s">
        <v>79</v>
      </c>
      <c r="G450">
        <v>6</v>
      </c>
      <c r="H450">
        <v>2</v>
      </c>
      <c r="I450">
        <v>27436.52</v>
      </c>
      <c r="J450">
        <v>15173.5</v>
      </c>
      <c r="K450">
        <v>27432.69</v>
      </c>
      <c r="L450">
        <v>14883.75</v>
      </c>
      <c r="M450">
        <v>6.33</v>
      </c>
      <c r="N450">
        <v>2.4300000000000002</v>
      </c>
      <c r="O450">
        <v>6</v>
      </c>
      <c r="P450">
        <v>27432.69</v>
      </c>
      <c r="Q450">
        <v>14883.75</v>
      </c>
      <c r="R450">
        <v>7</v>
      </c>
      <c r="S450">
        <v>2.4300000000000002</v>
      </c>
      <c r="T450">
        <v>5</v>
      </c>
      <c r="U450">
        <v>0</v>
      </c>
      <c r="V450">
        <v>1.1472</v>
      </c>
      <c r="W450">
        <v>1.8865000000000001</v>
      </c>
      <c r="X450">
        <v>1.9201999999999999</v>
      </c>
      <c r="Y450">
        <v>1.8865000000000001</v>
      </c>
      <c r="Z450" t="s">
        <v>122</v>
      </c>
      <c r="AA450" t="s">
        <v>79</v>
      </c>
      <c r="AB450">
        <v>1.9201999999999999</v>
      </c>
      <c r="AC450" t="s">
        <v>2270</v>
      </c>
      <c r="AD450">
        <v>1.7756609999999999</v>
      </c>
      <c r="AE450">
        <v>1.9438</v>
      </c>
      <c r="AF450">
        <v>1.8865000000000001</v>
      </c>
      <c r="AG450">
        <v>1.9438</v>
      </c>
      <c r="AH450" t="s">
        <v>79</v>
      </c>
      <c r="AI450" t="s">
        <v>79</v>
      </c>
      <c r="AJ450">
        <v>3.0457000000000001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 t="b">
        <v>0</v>
      </c>
      <c r="AS450" s="190" t="s">
        <v>1883</v>
      </c>
    </row>
    <row r="451" spans="1:45" x14ac:dyDescent="0.2">
      <c r="A451" t="s">
        <v>1883</v>
      </c>
      <c r="B451" t="s">
        <v>664</v>
      </c>
      <c r="C451" t="s">
        <v>125</v>
      </c>
      <c r="D451" t="s">
        <v>664</v>
      </c>
      <c r="E451" t="s">
        <v>1970</v>
      </c>
      <c r="F451" t="s">
        <v>407</v>
      </c>
      <c r="G451">
        <v>27</v>
      </c>
      <c r="H451">
        <v>3</v>
      </c>
      <c r="I451">
        <v>23313.68</v>
      </c>
      <c r="J451">
        <v>22440.799999999999</v>
      </c>
      <c r="K451">
        <v>21402.799999999999</v>
      </c>
      <c r="L451">
        <v>20303.8</v>
      </c>
      <c r="M451">
        <v>6.78</v>
      </c>
      <c r="N451">
        <v>6.98</v>
      </c>
      <c r="O451">
        <v>25</v>
      </c>
      <c r="P451">
        <v>17506.36</v>
      </c>
      <c r="Q451">
        <v>15376.06</v>
      </c>
      <c r="R451">
        <v>5</v>
      </c>
      <c r="S451">
        <v>3.11</v>
      </c>
      <c r="T451">
        <v>4.1399999999999997</v>
      </c>
      <c r="U451">
        <v>1</v>
      </c>
      <c r="V451">
        <v>0.73209999999999997</v>
      </c>
      <c r="W451">
        <v>0.71930000000000005</v>
      </c>
      <c r="X451">
        <v>0.73209999999999997</v>
      </c>
      <c r="Y451">
        <v>0.71930000000000005</v>
      </c>
      <c r="Z451" t="s">
        <v>124</v>
      </c>
      <c r="AA451" t="s">
        <v>407</v>
      </c>
      <c r="AB451">
        <v>1.0813999999999999</v>
      </c>
      <c r="AC451" t="s">
        <v>2271</v>
      </c>
      <c r="AD451">
        <v>1.580532</v>
      </c>
      <c r="AE451">
        <v>0.74119999999999997</v>
      </c>
      <c r="AF451">
        <v>0.71930000000000005</v>
      </c>
      <c r="AG451">
        <v>0.74119999999999997</v>
      </c>
      <c r="AH451" t="s">
        <v>407</v>
      </c>
      <c r="AI451" t="s">
        <v>407</v>
      </c>
      <c r="AJ451">
        <v>1.1614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2</v>
      </c>
      <c r="AQ451">
        <v>0</v>
      </c>
      <c r="AR451" t="b">
        <v>0</v>
      </c>
      <c r="AS451" s="190" t="s">
        <v>1883</v>
      </c>
    </row>
    <row r="452" spans="1:45" x14ac:dyDescent="0.2">
      <c r="A452" t="s">
        <v>1883</v>
      </c>
      <c r="B452" t="s">
        <v>665</v>
      </c>
      <c r="C452" t="s">
        <v>127</v>
      </c>
      <c r="D452" t="s">
        <v>665</v>
      </c>
      <c r="E452" t="s">
        <v>1971</v>
      </c>
      <c r="F452" t="s">
        <v>79</v>
      </c>
      <c r="G452">
        <v>5</v>
      </c>
      <c r="H452">
        <v>2</v>
      </c>
      <c r="I452">
        <v>12880.95</v>
      </c>
      <c r="J452">
        <v>7059.92</v>
      </c>
      <c r="K452">
        <v>11861.71</v>
      </c>
      <c r="L452">
        <v>5783.46</v>
      </c>
      <c r="M452">
        <v>1.8</v>
      </c>
      <c r="N452">
        <v>0.75</v>
      </c>
      <c r="O452">
        <v>5</v>
      </c>
      <c r="P452">
        <v>11861.71</v>
      </c>
      <c r="Q452">
        <v>5783.46</v>
      </c>
      <c r="R452">
        <v>2.6</v>
      </c>
      <c r="S452">
        <v>0.75</v>
      </c>
      <c r="T452">
        <v>2.1</v>
      </c>
      <c r="U452">
        <v>0</v>
      </c>
      <c r="V452">
        <v>0.49609999999999999</v>
      </c>
      <c r="W452">
        <v>0.67220000000000002</v>
      </c>
      <c r="X452">
        <v>0.68420000000000003</v>
      </c>
      <c r="Y452">
        <v>0.67220000000000002</v>
      </c>
      <c r="Z452" t="s">
        <v>126</v>
      </c>
      <c r="AA452" t="s">
        <v>79</v>
      </c>
      <c r="AB452">
        <v>0.68420000000000003</v>
      </c>
      <c r="AC452" t="s">
        <v>2272</v>
      </c>
      <c r="AD452">
        <v>1</v>
      </c>
      <c r="AE452">
        <v>0.69259999999999999</v>
      </c>
      <c r="AF452">
        <v>0.67220000000000002</v>
      </c>
      <c r="AG452">
        <v>0.69259999999999999</v>
      </c>
      <c r="AH452" t="s">
        <v>79</v>
      </c>
      <c r="AI452" t="s">
        <v>79</v>
      </c>
      <c r="AJ452">
        <v>1.0851999999999999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 t="b">
        <v>0</v>
      </c>
      <c r="AS452" s="190" t="s">
        <v>1883</v>
      </c>
    </row>
    <row r="453" spans="1:45" x14ac:dyDescent="0.2">
      <c r="A453" t="s">
        <v>1883</v>
      </c>
      <c r="B453" t="s">
        <v>666</v>
      </c>
      <c r="C453" t="s">
        <v>118</v>
      </c>
      <c r="D453" t="s">
        <v>666</v>
      </c>
      <c r="E453" t="s">
        <v>1972</v>
      </c>
      <c r="F453" t="s">
        <v>407</v>
      </c>
      <c r="G453">
        <v>15</v>
      </c>
      <c r="H453">
        <v>1</v>
      </c>
      <c r="I453">
        <v>21013.15</v>
      </c>
      <c r="J453">
        <v>11789.44</v>
      </c>
      <c r="K453">
        <v>19632.560000000001</v>
      </c>
      <c r="L453">
        <v>10413.030000000001</v>
      </c>
      <c r="M453">
        <v>5.33</v>
      </c>
      <c r="N453">
        <v>3.24</v>
      </c>
      <c r="O453">
        <v>14</v>
      </c>
      <c r="P453">
        <v>17751.29</v>
      </c>
      <c r="Q453">
        <v>7942.81</v>
      </c>
      <c r="R453">
        <v>4.8600000000000003</v>
      </c>
      <c r="S453">
        <v>2.8</v>
      </c>
      <c r="T453">
        <v>3.62</v>
      </c>
      <c r="U453">
        <v>1</v>
      </c>
      <c r="V453">
        <v>0.74239999999999995</v>
      </c>
      <c r="W453">
        <v>0.72940000000000005</v>
      </c>
      <c r="X453">
        <v>0.74239999999999995</v>
      </c>
      <c r="Y453">
        <v>0.72940000000000005</v>
      </c>
      <c r="Z453" t="s">
        <v>117</v>
      </c>
      <c r="AA453" t="s">
        <v>407</v>
      </c>
      <c r="AB453">
        <v>1.3662000000000001</v>
      </c>
      <c r="AC453" t="s">
        <v>2268</v>
      </c>
      <c r="AD453">
        <v>1.735959</v>
      </c>
      <c r="AE453">
        <v>0.75160000000000005</v>
      </c>
      <c r="AF453">
        <v>0.72940000000000005</v>
      </c>
      <c r="AG453">
        <v>0.75160000000000005</v>
      </c>
      <c r="AH453" t="s">
        <v>407</v>
      </c>
      <c r="AI453" t="s">
        <v>407</v>
      </c>
      <c r="AJ453">
        <v>1.1777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1</v>
      </c>
      <c r="AQ453">
        <v>0</v>
      </c>
      <c r="AR453" t="b">
        <v>0</v>
      </c>
      <c r="AS453" s="190" t="s">
        <v>1883</v>
      </c>
    </row>
    <row r="454" spans="1:45" x14ac:dyDescent="0.2">
      <c r="A454" t="s">
        <v>1883</v>
      </c>
      <c r="B454" t="s">
        <v>667</v>
      </c>
      <c r="C454" t="s">
        <v>120</v>
      </c>
      <c r="D454" t="s">
        <v>667</v>
      </c>
      <c r="E454" t="s">
        <v>1973</v>
      </c>
      <c r="F454" t="s">
        <v>407</v>
      </c>
      <c r="G454">
        <v>69</v>
      </c>
      <c r="H454">
        <v>4</v>
      </c>
      <c r="I454">
        <v>17801.830000000002</v>
      </c>
      <c r="J454">
        <v>16629.349999999999</v>
      </c>
      <c r="K454">
        <v>16710.060000000001</v>
      </c>
      <c r="L454">
        <v>14603.12</v>
      </c>
      <c r="M454">
        <v>3.29</v>
      </c>
      <c r="N454">
        <v>5.43</v>
      </c>
      <c r="O454">
        <v>68</v>
      </c>
      <c r="P454">
        <v>15229.95</v>
      </c>
      <c r="Q454">
        <v>8076.29</v>
      </c>
      <c r="R454">
        <v>2.68</v>
      </c>
      <c r="S454">
        <v>1.98</v>
      </c>
      <c r="T454">
        <v>2.11</v>
      </c>
      <c r="U454">
        <v>1</v>
      </c>
      <c r="V454">
        <v>0.63690000000000002</v>
      </c>
      <c r="W454">
        <v>0.62570000000000003</v>
      </c>
      <c r="X454">
        <v>0.63690000000000002</v>
      </c>
      <c r="Y454">
        <v>0.62570000000000003</v>
      </c>
      <c r="Z454" t="s">
        <v>119</v>
      </c>
      <c r="AA454" t="s">
        <v>407</v>
      </c>
      <c r="AB454">
        <v>0.78700000000000003</v>
      </c>
      <c r="AC454" t="s">
        <v>2269</v>
      </c>
      <c r="AD454">
        <v>1</v>
      </c>
      <c r="AE454">
        <v>0.64470000000000005</v>
      </c>
      <c r="AF454">
        <v>0.62570000000000003</v>
      </c>
      <c r="AG454">
        <v>0.64470000000000005</v>
      </c>
      <c r="AH454" t="s">
        <v>407</v>
      </c>
      <c r="AI454" t="s">
        <v>407</v>
      </c>
      <c r="AJ454">
        <v>1.0102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1</v>
      </c>
      <c r="AQ454">
        <v>0</v>
      </c>
      <c r="AR454" t="b">
        <v>0</v>
      </c>
      <c r="AS454" s="190" t="s">
        <v>1883</v>
      </c>
    </row>
    <row r="455" spans="1:45" x14ac:dyDescent="0.2">
      <c r="A455" t="s">
        <v>1883</v>
      </c>
      <c r="B455" t="s">
        <v>668</v>
      </c>
      <c r="C455" t="s">
        <v>123</v>
      </c>
      <c r="D455" t="s">
        <v>668</v>
      </c>
      <c r="E455" t="s">
        <v>1974</v>
      </c>
      <c r="F455" t="s">
        <v>79</v>
      </c>
      <c r="G455">
        <v>9</v>
      </c>
      <c r="H455">
        <v>2</v>
      </c>
      <c r="I455">
        <v>45810.29</v>
      </c>
      <c r="J455">
        <v>35381.46</v>
      </c>
      <c r="K455">
        <v>42340.07</v>
      </c>
      <c r="L455">
        <v>30261.27</v>
      </c>
      <c r="M455">
        <v>11</v>
      </c>
      <c r="N455">
        <v>9.48</v>
      </c>
      <c r="O455">
        <v>8</v>
      </c>
      <c r="P455">
        <v>33287.42</v>
      </c>
      <c r="Q455">
        <v>17107.23</v>
      </c>
      <c r="R455">
        <v>6.1</v>
      </c>
      <c r="S455">
        <v>5.16</v>
      </c>
      <c r="T455">
        <v>4.7</v>
      </c>
      <c r="U455">
        <v>0</v>
      </c>
      <c r="V455">
        <v>1.3920999999999999</v>
      </c>
      <c r="W455">
        <v>1.4958</v>
      </c>
      <c r="X455">
        <v>1.5225</v>
      </c>
      <c r="Y455">
        <v>1.4958</v>
      </c>
      <c r="Z455" t="s">
        <v>122</v>
      </c>
      <c r="AA455" t="s">
        <v>79</v>
      </c>
      <c r="AB455">
        <v>1.5225</v>
      </c>
      <c r="AC455" t="s">
        <v>2270</v>
      </c>
      <c r="AD455">
        <v>1.586268</v>
      </c>
      <c r="AE455">
        <v>1.5412999999999999</v>
      </c>
      <c r="AF455">
        <v>1.4958</v>
      </c>
      <c r="AG455">
        <v>1.5412999999999999</v>
      </c>
      <c r="AH455" t="s">
        <v>79</v>
      </c>
      <c r="AI455" t="s">
        <v>79</v>
      </c>
      <c r="AJ455">
        <v>2.4150999999999998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1</v>
      </c>
      <c r="AQ455">
        <v>0</v>
      </c>
      <c r="AR455" t="b">
        <v>0</v>
      </c>
      <c r="AS455" s="190" t="s">
        <v>1883</v>
      </c>
    </row>
    <row r="456" spans="1:45" x14ac:dyDescent="0.2">
      <c r="A456" t="s">
        <v>1883</v>
      </c>
      <c r="B456" t="s">
        <v>669</v>
      </c>
      <c r="C456" t="s">
        <v>125</v>
      </c>
      <c r="D456" t="s">
        <v>669</v>
      </c>
      <c r="E456" t="s">
        <v>1975</v>
      </c>
      <c r="F456" t="s">
        <v>407</v>
      </c>
      <c r="G456">
        <v>40</v>
      </c>
      <c r="H456">
        <v>3</v>
      </c>
      <c r="I456">
        <v>17365.36</v>
      </c>
      <c r="J456">
        <v>8925.6299999999992</v>
      </c>
      <c r="K456">
        <v>16257.09</v>
      </c>
      <c r="L456">
        <v>8744.11</v>
      </c>
      <c r="M456">
        <v>4.7</v>
      </c>
      <c r="N456">
        <v>3.4</v>
      </c>
      <c r="O456">
        <v>38</v>
      </c>
      <c r="P456">
        <v>15034.67</v>
      </c>
      <c r="Q456">
        <v>7004.18</v>
      </c>
      <c r="R456">
        <v>4.18</v>
      </c>
      <c r="S456">
        <v>2.61</v>
      </c>
      <c r="T456">
        <v>3.47</v>
      </c>
      <c r="U456">
        <v>1</v>
      </c>
      <c r="V456">
        <v>0.62880000000000003</v>
      </c>
      <c r="W456">
        <v>0.61780000000000002</v>
      </c>
      <c r="X456">
        <v>0.62880000000000003</v>
      </c>
      <c r="Y456">
        <v>0.61780000000000002</v>
      </c>
      <c r="Z456" t="s">
        <v>124</v>
      </c>
      <c r="AA456" t="s">
        <v>407</v>
      </c>
      <c r="AB456">
        <v>0.95979999999999999</v>
      </c>
      <c r="AC456" t="s">
        <v>2271</v>
      </c>
      <c r="AD456">
        <v>1.3406899999999999</v>
      </c>
      <c r="AE456">
        <v>0.63660000000000005</v>
      </c>
      <c r="AF456">
        <v>0.61780000000000002</v>
      </c>
      <c r="AG456">
        <v>0.63660000000000005</v>
      </c>
      <c r="AH456" t="s">
        <v>407</v>
      </c>
      <c r="AI456" t="s">
        <v>407</v>
      </c>
      <c r="AJ456">
        <v>0.99750000000000005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2</v>
      </c>
      <c r="AQ456">
        <v>0</v>
      </c>
      <c r="AR456" t="b">
        <v>0</v>
      </c>
      <c r="AS456" s="190" t="s">
        <v>1883</v>
      </c>
    </row>
    <row r="457" spans="1:45" x14ac:dyDescent="0.2">
      <c r="A457" t="s">
        <v>1883</v>
      </c>
      <c r="B457" t="s">
        <v>670</v>
      </c>
      <c r="C457" t="s">
        <v>127</v>
      </c>
      <c r="D457" t="s">
        <v>670</v>
      </c>
      <c r="E457" t="s">
        <v>1976</v>
      </c>
      <c r="F457" t="s">
        <v>407</v>
      </c>
      <c r="G457">
        <v>12</v>
      </c>
      <c r="H457">
        <v>0</v>
      </c>
      <c r="I457">
        <v>11573.86</v>
      </c>
      <c r="J457">
        <v>6027.61</v>
      </c>
      <c r="K457">
        <v>10303.33</v>
      </c>
      <c r="L457">
        <v>5354.29</v>
      </c>
      <c r="M457">
        <v>2.08</v>
      </c>
      <c r="N457">
        <v>0.86</v>
      </c>
      <c r="O457">
        <v>12</v>
      </c>
      <c r="P457">
        <v>10303.33</v>
      </c>
      <c r="Q457">
        <v>5354.29</v>
      </c>
      <c r="R457">
        <v>2.08</v>
      </c>
      <c r="S457">
        <v>0.86</v>
      </c>
      <c r="T457">
        <v>1.91</v>
      </c>
      <c r="U457">
        <v>1</v>
      </c>
      <c r="V457">
        <v>0.43090000000000001</v>
      </c>
      <c r="W457">
        <v>0.42330000000000001</v>
      </c>
      <c r="X457">
        <v>0.43090000000000001</v>
      </c>
      <c r="Y457">
        <v>0.42330000000000001</v>
      </c>
      <c r="Z457" t="s">
        <v>126</v>
      </c>
      <c r="AA457" t="s">
        <v>407</v>
      </c>
      <c r="AB457">
        <v>0.71589999999999998</v>
      </c>
      <c r="AC457" t="s">
        <v>2272</v>
      </c>
      <c r="AD457">
        <v>1</v>
      </c>
      <c r="AE457">
        <v>0.43619999999999998</v>
      </c>
      <c r="AF457">
        <v>0.42330000000000001</v>
      </c>
      <c r="AG457">
        <v>0.43619999999999998</v>
      </c>
      <c r="AH457" t="s">
        <v>407</v>
      </c>
      <c r="AI457" t="s">
        <v>407</v>
      </c>
      <c r="AJ457">
        <v>0.6835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 t="b">
        <v>0</v>
      </c>
      <c r="AS457" s="190" t="s">
        <v>1883</v>
      </c>
    </row>
    <row r="458" spans="1:45" x14ac:dyDescent="0.2">
      <c r="A458" t="s">
        <v>1977</v>
      </c>
      <c r="B458" t="s">
        <v>2283</v>
      </c>
      <c r="C458" t="s">
        <v>123</v>
      </c>
      <c r="D458" t="s">
        <v>2283</v>
      </c>
      <c r="E458" t="s">
        <v>2284</v>
      </c>
      <c r="F458" t="s">
        <v>407</v>
      </c>
      <c r="G458">
        <v>33</v>
      </c>
      <c r="H458">
        <v>1</v>
      </c>
      <c r="I458">
        <v>46176.39</v>
      </c>
      <c r="J458">
        <v>41674.19</v>
      </c>
      <c r="K458">
        <v>44644.06</v>
      </c>
      <c r="L458">
        <v>38577.29</v>
      </c>
      <c r="M458">
        <v>12.33</v>
      </c>
      <c r="N458">
        <v>11.18</v>
      </c>
      <c r="O458">
        <v>31</v>
      </c>
      <c r="P458">
        <v>37166.89</v>
      </c>
      <c r="Q458">
        <v>24324.17</v>
      </c>
      <c r="R458">
        <v>10.29</v>
      </c>
      <c r="S458">
        <v>7.3</v>
      </c>
      <c r="T458">
        <v>8.1</v>
      </c>
      <c r="U458">
        <v>1</v>
      </c>
      <c r="V458">
        <v>1.5543</v>
      </c>
      <c r="W458">
        <v>1.5269999999999999</v>
      </c>
      <c r="X458">
        <v>1.5543</v>
      </c>
      <c r="Y458">
        <v>1.5269999999999999</v>
      </c>
      <c r="Z458" t="s">
        <v>122</v>
      </c>
      <c r="AA458" t="s">
        <v>407</v>
      </c>
      <c r="AB458">
        <v>2.4504000000000001</v>
      </c>
      <c r="AC458" t="s">
        <v>2270</v>
      </c>
      <c r="AD458">
        <v>1.6819269999999999</v>
      </c>
      <c r="AE458">
        <v>1.542</v>
      </c>
      <c r="AF458">
        <v>1.5269999999999999</v>
      </c>
      <c r="AG458">
        <v>1.542</v>
      </c>
      <c r="AH458" t="s">
        <v>407</v>
      </c>
      <c r="AI458" t="s">
        <v>407</v>
      </c>
      <c r="AJ458">
        <v>2.4161999999999999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2</v>
      </c>
      <c r="AQ458">
        <v>0</v>
      </c>
      <c r="AR458" t="b">
        <v>0</v>
      </c>
      <c r="AS458" s="190" t="s">
        <v>1977</v>
      </c>
    </row>
    <row r="459" spans="1:45" x14ac:dyDescent="0.2">
      <c r="A459" t="s">
        <v>1977</v>
      </c>
      <c r="B459" t="s">
        <v>2285</v>
      </c>
      <c r="C459" t="s">
        <v>125</v>
      </c>
      <c r="D459" t="s">
        <v>2285</v>
      </c>
      <c r="E459" t="s">
        <v>2286</v>
      </c>
      <c r="F459" t="s">
        <v>407</v>
      </c>
      <c r="G459">
        <v>66</v>
      </c>
      <c r="H459">
        <v>0</v>
      </c>
      <c r="I459">
        <v>22174.47</v>
      </c>
      <c r="J459">
        <v>15799.05</v>
      </c>
      <c r="K459">
        <v>21913.119999999999</v>
      </c>
      <c r="L459">
        <v>14741.93</v>
      </c>
      <c r="M459">
        <v>5.5</v>
      </c>
      <c r="N459">
        <v>3.96</v>
      </c>
      <c r="O459">
        <v>64</v>
      </c>
      <c r="P459">
        <v>20317.310000000001</v>
      </c>
      <c r="Q459">
        <v>11822.79</v>
      </c>
      <c r="R459">
        <v>5.48</v>
      </c>
      <c r="S459">
        <v>4.0199999999999996</v>
      </c>
      <c r="T459">
        <v>4.37</v>
      </c>
      <c r="U459">
        <v>1</v>
      </c>
      <c r="V459">
        <v>0.84970000000000001</v>
      </c>
      <c r="W459">
        <v>0.83479999999999999</v>
      </c>
      <c r="X459">
        <v>0.84970000000000001</v>
      </c>
      <c r="Y459">
        <v>0.83479999999999999</v>
      </c>
      <c r="Z459" t="s">
        <v>124</v>
      </c>
      <c r="AA459" t="s">
        <v>407</v>
      </c>
      <c r="AB459">
        <v>1.4569000000000001</v>
      </c>
      <c r="AC459" t="s">
        <v>2271</v>
      </c>
      <c r="AD459">
        <v>1.4020790000000001</v>
      </c>
      <c r="AE459">
        <v>0.86019999999999996</v>
      </c>
      <c r="AF459">
        <v>0.83479999999999999</v>
      </c>
      <c r="AG459">
        <v>0.86019999999999996</v>
      </c>
      <c r="AH459" t="s">
        <v>407</v>
      </c>
      <c r="AI459" t="s">
        <v>407</v>
      </c>
      <c r="AJ459">
        <v>1.3478000000000001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2</v>
      </c>
      <c r="AQ459">
        <v>0</v>
      </c>
      <c r="AR459" t="b">
        <v>0</v>
      </c>
      <c r="AS459" s="190" t="s">
        <v>1977</v>
      </c>
    </row>
    <row r="460" spans="1:45" x14ac:dyDescent="0.2">
      <c r="A460" t="s">
        <v>1977</v>
      </c>
      <c r="B460" t="s">
        <v>2287</v>
      </c>
      <c r="C460" t="s">
        <v>127</v>
      </c>
      <c r="D460" t="s">
        <v>2287</v>
      </c>
      <c r="E460" t="s">
        <v>2288</v>
      </c>
      <c r="F460" t="s">
        <v>407</v>
      </c>
      <c r="G460">
        <v>52</v>
      </c>
      <c r="H460">
        <v>0</v>
      </c>
      <c r="I460">
        <v>15701.77</v>
      </c>
      <c r="J460">
        <v>8004.8</v>
      </c>
      <c r="K460">
        <v>15586.57</v>
      </c>
      <c r="L460">
        <v>7695.56</v>
      </c>
      <c r="M460">
        <v>4.12</v>
      </c>
      <c r="N460">
        <v>2.46</v>
      </c>
      <c r="O460">
        <v>51</v>
      </c>
      <c r="P460">
        <v>15086.35</v>
      </c>
      <c r="Q460">
        <v>6882.67</v>
      </c>
      <c r="R460">
        <v>3.96</v>
      </c>
      <c r="S460">
        <v>2.2200000000000002</v>
      </c>
      <c r="T460">
        <v>3.32</v>
      </c>
      <c r="U460">
        <v>1</v>
      </c>
      <c r="V460">
        <v>0.63090000000000002</v>
      </c>
      <c r="W460">
        <v>0.61980000000000002</v>
      </c>
      <c r="X460">
        <v>0.63090000000000002</v>
      </c>
      <c r="Y460">
        <v>0.61980000000000002</v>
      </c>
      <c r="Z460" t="s">
        <v>126</v>
      </c>
      <c r="AA460" t="s">
        <v>407</v>
      </c>
      <c r="AB460">
        <v>1.0390999999999999</v>
      </c>
      <c r="AC460" t="s">
        <v>2272</v>
      </c>
      <c r="AD460">
        <v>1</v>
      </c>
      <c r="AE460">
        <v>0.63859999999999995</v>
      </c>
      <c r="AF460">
        <v>0.61980000000000002</v>
      </c>
      <c r="AG460">
        <v>0.63859999999999995</v>
      </c>
      <c r="AH460" t="s">
        <v>407</v>
      </c>
      <c r="AI460" t="s">
        <v>407</v>
      </c>
      <c r="AJ460">
        <v>1.0005999999999999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1</v>
      </c>
      <c r="AQ460">
        <v>0</v>
      </c>
      <c r="AR460" t="b">
        <v>0</v>
      </c>
      <c r="AS460" s="190" t="s">
        <v>1977</v>
      </c>
    </row>
    <row r="461" spans="1:45" x14ac:dyDescent="0.2">
      <c r="A461" t="s">
        <v>1977</v>
      </c>
      <c r="B461" t="s">
        <v>671</v>
      </c>
      <c r="C461" t="s">
        <v>123</v>
      </c>
      <c r="D461" t="s">
        <v>671</v>
      </c>
      <c r="E461" t="s">
        <v>2289</v>
      </c>
      <c r="F461" t="s">
        <v>79</v>
      </c>
      <c r="G461">
        <v>8</v>
      </c>
      <c r="H461">
        <v>0</v>
      </c>
      <c r="I461">
        <v>103551.6</v>
      </c>
      <c r="J461">
        <v>80702.48</v>
      </c>
      <c r="K461">
        <v>93707.97</v>
      </c>
      <c r="L461">
        <v>69215.899999999994</v>
      </c>
      <c r="M461">
        <v>24.13</v>
      </c>
      <c r="N461">
        <v>18.350000000000001</v>
      </c>
      <c r="O461">
        <v>8</v>
      </c>
      <c r="P461">
        <v>93707.97</v>
      </c>
      <c r="Q461">
        <v>69215.899999999994</v>
      </c>
      <c r="R461">
        <v>12.9</v>
      </c>
      <c r="S461">
        <v>18.350000000000001</v>
      </c>
      <c r="T461">
        <v>8.6</v>
      </c>
      <c r="U461">
        <v>0</v>
      </c>
      <c r="V461">
        <v>3.9188999999999998</v>
      </c>
      <c r="W461">
        <v>3.8443999999999998</v>
      </c>
      <c r="X461">
        <v>3.9129999999999998</v>
      </c>
      <c r="Y461">
        <v>3.8443999999999998</v>
      </c>
      <c r="Z461" t="s">
        <v>122</v>
      </c>
      <c r="AA461" t="s">
        <v>79</v>
      </c>
      <c r="AB461">
        <v>3.9129999999999998</v>
      </c>
      <c r="AC461" t="s">
        <v>2270</v>
      </c>
      <c r="AD461">
        <v>1.376363</v>
      </c>
      <c r="AE461">
        <v>3.9613</v>
      </c>
      <c r="AF461">
        <v>3.8443999999999998</v>
      </c>
      <c r="AG461">
        <v>3.9613</v>
      </c>
      <c r="AH461" t="s">
        <v>79</v>
      </c>
      <c r="AI461" t="s">
        <v>79</v>
      </c>
      <c r="AJ461">
        <v>6.2069999999999999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 t="b">
        <v>0</v>
      </c>
      <c r="AS461" s="190" t="s">
        <v>1977</v>
      </c>
    </row>
    <row r="462" spans="1:45" x14ac:dyDescent="0.2">
      <c r="A462" t="s">
        <v>1977</v>
      </c>
      <c r="B462" t="s">
        <v>672</v>
      </c>
      <c r="C462" t="s">
        <v>125</v>
      </c>
      <c r="D462" t="s">
        <v>672</v>
      </c>
      <c r="E462" t="s">
        <v>2290</v>
      </c>
      <c r="F462" t="s">
        <v>79</v>
      </c>
      <c r="G462">
        <v>8</v>
      </c>
      <c r="H462">
        <v>0</v>
      </c>
      <c r="I462">
        <v>77786.460000000006</v>
      </c>
      <c r="J462">
        <v>62564.08</v>
      </c>
      <c r="K462">
        <v>68456.95</v>
      </c>
      <c r="L462">
        <v>54336.23</v>
      </c>
      <c r="M462">
        <v>15.38</v>
      </c>
      <c r="N462">
        <v>10.220000000000001</v>
      </c>
      <c r="O462">
        <v>8</v>
      </c>
      <c r="P462">
        <v>68456.95</v>
      </c>
      <c r="Q462">
        <v>54336.23</v>
      </c>
      <c r="R462">
        <v>9.5</v>
      </c>
      <c r="S462">
        <v>10.220000000000001</v>
      </c>
      <c r="T462">
        <v>7.4</v>
      </c>
      <c r="U462">
        <v>0</v>
      </c>
      <c r="V462">
        <v>2.8628999999999998</v>
      </c>
      <c r="W462">
        <v>2.7930999999999999</v>
      </c>
      <c r="X462">
        <v>2.843</v>
      </c>
      <c r="Y462">
        <v>2.7930999999999999</v>
      </c>
      <c r="Z462" t="s">
        <v>124</v>
      </c>
      <c r="AA462" t="s">
        <v>79</v>
      </c>
      <c r="AB462">
        <v>2.843</v>
      </c>
      <c r="AC462" t="s">
        <v>2271</v>
      </c>
      <c r="AD462">
        <v>1.7613529999999999</v>
      </c>
      <c r="AE462">
        <v>2.8780000000000001</v>
      </c>
      <c r="AF462">
        <v>2.7930999999999999</v>
      </c>
      <c r="AG462">
        <v>2.8780000000000001</v>
      </c>
      <c r="AH462" t="s">
        <v>79</v>
      </c>
      <c r="AI462" t="s">
        <v>79</v>
      </c>
      <c r="AJ462">
        <v>4.5095000000000001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 t="b">
        <v>0</v>
      </c>
      <c r="AS462" s="190" t="s">
        <v>1977</v>
      </c>
    </row>
    <row r="463" spans="1:45" x14ac:dyDescent="0.2">
      <c r="A463" t="s">
        <v>1977</v>
      </c>
      <c r="B463" t="s">
        <v>673</v>
      </c>
      <c r="C463" t="s">
        <v>127</v>
      </c>
      <c r="D463" t="s">
        <v>673</v>
      </c>
      <c r="E463" t="s">
        <v>2291</v>
      </c>
      <c r="F463" t="s">
        <v>79</v>
      </c>
      <c r="G463">
        <v>3</v>
      </c>
      <c r="H463">
        <v>0</v>
      </c>
      <c r="I463">
        <v>17840.599999999999</v>
      </c>
      <c r="J463">
        <v>15516.83</v>
      </c>
      <c r="K463">
        <v>16065.1</v>
      </c>
      <c r="L463">
        <v>13327.92</v>
      </c>
      <c r="M463">
        <v>4</v>
      </c>
      <c r="N463">
        <v>2.94</v>
      </c>
      <c r="O463">
        <v>3</v>
      </c>
      <c r="P463">
        <v>16065.1</v>
      </c>
      <c r="Q463">
        <v>13327.92</v>
      </c>
      <c r="R463">
        <v>5.6</v>
      </c>
      <c r="S463">
        <v>2.94</v>
      </c>
      <c r="T463">
        <v>4.4000000000000004</v>
      </c>
      <c r="U463">
        <v>0</v>
      </c>
      <c r="V463">
        <v>0.67179999999999995</v>
      </c>
      <c r="W463">
        <v>1.5858000000000001</v>
      </c>
      <c r="X463">
        <v>1.6141000000000001</v>
      </c>
      <c r="Y463">
        <v>1.5858000000000001</v>
      </c>
      <c r="Z463" t="s">
        <v>126</v>
      </c>
      <c r="AA463" t="s">
        <v>79</v>
      </c>
      <c r="AB463">
        <v>1.6141000000000001</v>
      </c>
      <c r="AC463" t="s">
        <v>2272</v>
      </c>
      <c r="AD463">
        <v>1</v>
      </c>
      <c r="AE463">
        <v>1.6339999999999999</v>
      </c>
      <c r="AF463">
        <v>1.5858000000000001</v>
      </c>
      <c r="AG463">
        <v>1.6339999999999999</v>
      </c>
      <c r="AH463" t="s">
        <v>79</v>
      </c>
      <c r="AI463" t="s">
        <v>79</v>
      </c>
      <c r="AJ463">
        <v>2.5602999999999998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 t="b">
        <v>0</v>
      </c>
      <c r="AS463" s="190" t="s">
        <v>1977</v>
      </c>
    </row>
    <row r="464" spans="1:45" x14ac:dyDescent="0.2">
      <c r="A464" t="s">
        <v>1977</v>
      </c>
      <c r="B464" t="s">
        <v>674</v>
      </c>
      <c r="C464" t="s">
        <v>123</v>
      </c>
      <c r="D464" t="s">
        <v>674</v>
      </c>
      <c r="E464" t="s">
        <v>2292</v>
      </c>
      <c r="F464" t="s">
        <v>79</v>
      </c>
      <c r="G464">
        <v>1</v>
      </c>
      <c r="H464">
        <v>0</v>
      </c>
      <c r="I464">
        <v>138052.04999999999</v>
      </c>
      <c r="J464">
        <v>0</v>
      </c>
      <c r="K464">
        <v>121104.75</v>
      </c>
      <c r="L464">
        <v>0</v>
      </c>
      <c r="M464">
        <v>49</v>
      </c>
      <c r="N464">
        <v>0</v>
      </c>
      <c r="O464">
        <v>1</v>
      </c>
      <c r="P464">
        <v>121104.75</v>
      </c>
      <c r="Q464">
        <v>0</v>
      </c>
      <c r="R464">
        <v>13.6</v>
      </c>
      <c r="S464">
        <v>0</v>
      </c>
      <c r="T464">
        <v>8.9</v>
      </c>
      <c r="U464">
        <v>0</v>
      </c>
      <c r="V464">
        <v>0</v>
      </c>
      <c r="W464">
        <v>5.2554999999999996</v>
      </c>
      <c r="X464">
        <v>5.3493000000000004</v>
      </c>
      <c r="Y464">
        <v>5.2554999999999996</v>
      </c>
      <c r="Z464" t="s">
        <v>122</v>
      </c>
      <c r="AA464" t="s">
        <v>79</v>
      </c>
      <c r="AB464">
        <v>5.3493000000000004</v>
      </c>
      <c r="AC464" t="s">
        <v>2270</v>
      </c>
      <c r="AD464">
        <v>2.369148</v>
      </c>
      <c r="AE464">
        <v>5.4153000000000002</v>
      </c>
      <c r="AF464">
        <v>5.2554999999999996</v>
      </c>
      <c r="AG464">
        <v>5.4153000000000002</v>
      </c>
      <c r="AH464" t="s">
        <v>79</v>
      </c>
      <c r="AI464" t="s">
        <v>79</v>
      </c>
      <c r="AJ464">
        <v>8.4852000000000007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 t="b">
        <v>0</v>
      </c>
      <c r="AS464" s="190" t="s">
        <v>1977</v>
      </c>
    </row>
    <row r="465" spans="1:45" x14ac:dyDescent="0.2">
      <c r="A465" t="s">
        <v>1977</v>
      </c>
      <c r="B465" t="s">
        <v>675</v>
      </c>
      <c r="C465" t="s">
        <v>125</v>
      </c>
      <c r="D465" t="s">
        <v>675</v>
      </c>
      <c r="E465" t="s">
        <v>2293</v>
      </c>
      <c r="F465" t="s">
        <v>407</v>
      </c>
      <c r="G465">
        <v>12</v>
      </c>
      <c r="H465">
        <v>0</v>
      </c>
      <c r="I465">
        <v>57095.519999999997</v>
      </c>
      <c r="J465">
        <v>46232.93</v>
      </c>
      <c r="K465">
        <v>50559.83</v>
      </c>
      <c r="L465">
        <v>39499.69</v>
      </c>
      <c r="M465">
        <v>8.08</v>
      </c>
      <c r="N465">
        <v>7.39</v>
      </c>
      <c r="O465">
        <v>11</v>
      </c>
      <c r="P465">
        <v>40963.83</v>
      </c>
      <c r="Q465">
        <v>24434.9</v>
      </c>
      <c r="R465">
        <v>6</v>
      </c>
      <c r="S465">
        <v>2.73</v>
      </c>
      <c r="T465">
        <v>5.0999999999999996</v>
      </c>
      <c r="U465">
        <v>1</v>
      </c>
      <c r="V465">
        <v>1.7131000000000001</v>
      </c>
      <c r="W465">
        <v>1.6831</v>
      </c>
      <c r="X465">
        <v>1.7131000000000001</v>
      </c>
      <c r="Y465">
        <v>1.6831</v>
      </c>
      <c r="Z465" t="s">
        <v>124</v>
      </c>
      <c r="AA465" t="s">
        <v>407</v>
      </c>
      <c r="AB465">
        <v>2.2578999999999998</v>
      </c>
      <c r="AC465" t="s">
        <v>2271</v>
      </c>
      <c r="AD465">
        <v>1.634738</v>
      </c>
      <c r="AE465">
        <v>1.7343</v>
      </c>
      <c r="AF465">
        <v>1.6831</v>
      </c>
      <c r="AG465">
        <v>1.7343</v>
      </c>
      <c r="AH465" t="s">
        <v>407</v>
      </c>
      <c r="AI465" t="s">
        <v>407</v>
      </c>
      <c r="AJ465">
        <v>2.7174999999999998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1</v>
      </c>
      <c r="AQ465">
        <v>0</v>
      </c>
      <c r="AR465" t="b">
        <v>0</v>
      </c>
      <c r="AS465" s="190" t="s">
        <v>1977</v>
      </c>
    </row>
    <row r="466" spans="1:45" x14ac:dyDescent="0.2">
      <c r="A466" t="s">
        <v>1977</v>
      </c>
      <c r="B466" t="s">
        <v>676</v>
      </c>
      <c r="C466" t="s">
        <v>127</v>
      </c>
      <c r="D466" t="s">
        <v>676</v>
      </c>
      <c r="E466" t="s">
        <v>2294</v>
      </c>
      <c r="F466" t="s">
        <v>407</v>
      </c>
      <c r="G466">
        <v>14</v>
      </c>
      <c r="H466">
        <v>0</v>
      </c>
      <c r="I466">
        <v>30205.21</v>
      </c>
      <c r="J466">
        <v>15133.01</v>
      </c>
      <c r="K466">
        <v>26336.3</v>
      </c>
      <c r="L466">
        <v>12755.36</v>
      </c>
      <c r="M466">
        <v>4.29</v>
      </c>
      <c r="N466">
        <v>2.76</v>
      </c>
      <c r="O466">
        <v>13</v>
      </c>
      <c r="P466">
        <v>24313.18</v>
      </c>
      <c r="Q466">
        <v>10858.74</v>
      </c>
      <c r="R466">
        <v>4.1500000000000004</v>
      </c>
      <c r="S466">
        <v>2.82</v>
      </c>
      <c r="T466">
        <v>3.34</v>
      </c>
      <c r="U466">
        <v>1</v>
      </c>
      <c r="V466">
        <v>1.0167999999999999</v>
      </c>
      <c r="W466">
        <v>0.999</v>
      </c>
      <c r="X466">
        <v>1.0167999999999999</v>
      </c>
      <c r="Y466">
        <v>0.999</v>
      </c>
      <c r="Z466" t="s">
        <v>126</v>
      </c>
      <c r="AA466" t="s">
        <v>407</v>
      </c>
      <c r="AB466">
        <v>1.3812</v>
      </c>
      <c r="AC466" t="s">
        <v>2272</v>
      </c>
      <c r="AD466">
        <v>1</v>
      </c>
      <c r="AE466">
        <v>1.0294000000000001</v>
      </c>
      <c r="AF466">
        <v>0.999</v>
      </c>
      <c r="AG466">
        <v>1.0294000000000001</v>
      </c>
      <c r="AH466" t="s">
        <v>407</v>
      </c>
      <c r="AI466" t="s">
        <v>407</v>
      </c>
      <c r="AJ466">
        <v>1.613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1</v>
      </c>
      <c r="AQ466">
        <v>0</v>
      </c>
      <c r="AR466" t="b">
        <v>0</v>
      </c>
      <c r="AS466" s="190" t="s">
        <v>1977</v>
      </c>
    </row>
    <row r="467" spans="1:45" x14ac:dyDescent="0.2">
      <c r="A467" t="s">
        <v>1977</v>
      </c>
      <c r="B467" t="s">
        <v>677</v>
      </c>
      <c r="C467" t="s">
        <v>123</v>
      </c>
      <c r="D467" t="s">
        <v>677</v>
      </c>
      <c r="E467" t="s">
        <v>1978</v>
      </c>
      <c r="F467" t="s">
        <v>407</v>
      </c>
      <c r="G467">
        <v>43</v>
      </c>
      <c r="H467">
        <v>3</v>
      </c>
      <c r="I467">
        <v>47409.33</v>
      </c>
      <c r="J467">
        <v>39295.599999999999</v>
      </c>
      <c r="K467">
        <v>43655.839999999997</v>
      </c>
      <c r="L467">
        <v>34125.17</v>
      </c>
      <c r="M467">
        <v>10.72</v>
      </c>
      <c r="N467">
        <v>7.62</v>
      </c>
      <c r="O467">
        <v>41</v>
      </c>
      <c r="P467">
        <v>38656.959999999999</v>
      </c>
      <c r="Q467">
        <v>25403.65</v>
      </c>
      <c r="R467">
        <v>10.27</v>
      </c>
      <c r="S467">
        <v>6.85</v>
      </c>
      <c r="T467">
        <v>7.97</v>
      </c>
      <c r="U467">
        <v>1</v>
      </c>
      <c r="V467">
        <v>1.6166</v>
      </c>
      <c r="W467">
        <v>1.5883</v>
      </c>
      <c r="X467">
        <v>1.6166</v>
      </c>
      <c r="Y467">
        <v>1.5883</v>
      </c>
      <c r="Z467" t="s">
        <v>122</v>
      </c>
      <c r="AA467" t="s">
        <v>407</v>
      </c>
      <c r="AB467">
        <v>2.6848000000000001</v>
      </c>
      <c r="AC467" t="s">
        <v>2270</v>
      </c>
      <c r="AD467">
        <v>1.6618999999999999</v>
      </c>
      <c r="AE467">
        <v>1.6366000000000001</v>
      </c>
      <c r="AF467">
        <v>1.5883</v>
      </c>
      <c r="AG467">
        <v>1.6366000000000001</v>
      </c>
      <c r="AH467" t="s">
        <v>407</v>
      </c>
      <c r="AI467" t="s">
        <v>407</v>
      </c>
      <c r="AJ467">
        <v>2.5644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2</v>
      </c>
      <c r="AQ467">
        <v>0</v>
      </c>
      <c r="AR467" t="b">
        <v>0</v>
      </c>
      <c r="AS467" s="190" t="s">
        <v>1977</v>
      </c>
    </row>
    <row r="468" spans="1:45" x14ac:dyDescent="0.2">
      <c r="A468" t="s">
        <v>1977</v>
      </c>
      <c r="B468" t="s">
        <v>992</v>
      </c>
      <c r="C468" t="s">
        <v>125</v>
      </c>
      <c r="D468" t="s">
        <v>992</v>
      </c>
      <c r="E468" t="s">
        <v>1979</v>
      </c>
      <c r="F468" t="s">
        <v>407</v>
      </c>
      <c r="G468">
        <v>135</v>
      </c>
      <c r="H468">
        <v>1</v>
      </c>
      <c r="I468">
        <v>34524.06</v>
      </c>
      <c r="J468">
        <v>26526.99</v>
      </c>
      <c r="K468">
        <v>31678.54</v>
      </c>
      <c r="L468">
        <v>23133.35</v>
      </c>
      <c r="M468">
        <v>6.24</v>
      </c>
      <c r="N468">
        <v>6.36</v>
      </c>
      <c r="O468">
        <v>131</v>
      </c>
      <c r="P468">
        <v>28908.01</v>
      </c>
      <c r="Q468">
        <v>17054.509999999998</v>
      </c>
      <c r="R468">
        <v>5.88</v>
      </c>
      <c r="S468">
        <v>5.56</v>
      </c>
      <c r="T468">
        <v>4.12</v>
      </c>
      <c r="U468">
        <v>1</v>
      </c>
      <c r="V468">
        <v>1.2089000000000001</v>
      </c>
      <c r="W468">
        <v>1.1877</v>
      </c>
      <c r="X468">
        <v>1.2089000000000001</v>
      </c>
      <c r="Y468">
        <v>1.1877</v>
      </c>
      <c r="Z468" t="s">
        <v>124</v>
      </c>
      <c r="AA468" t="s">
        <v>407</v>
      </c>
      <c r="AB468">
        <v>1.6154999999999999</v>
      </c>
      <c r="AC468" t="s">
        <v>2271</v>
      </c>
      <c r="AD468">
        <v>1.3651340000000001</v>
      </c>
      <c r="AE468">
        <v>1.2238</v>
      </c>
      <c r="AF468">
        <v>1.1877</v>
      </c>
      <c r="AG468">
        <v>1.2238</v>
      </c>
      <c r="AH468" t="s">
        <v>407</v>
      </c>
      <c r="AI468" t="s">
        <v>407</v>
      </c>
      <c r="AJ468">
        <v>1.9176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4</v>
      </c>
      <c r="AQ468">
        <v>0</v>
      </c>
      <c r="AR468" t="b">
        <v>0</v>
      </c>
      <c r="AS468" s="190" t="s">
        <v>1977</v>
      </c>
    </row>
    <row r="469" spans="1:45" x14ac:dyDescent="0.2">
      <c r="A469" t="s">
        <v>1977</v>
      </c>
      <c r="B469" t="s">
        <v>993</v>
      </c>
      <c r="C469" t="s">
        <v>127</v>
      </c>
      <c r="D469" t="s">
        <v>993</v>
      </c>
      <c r="E469" t="s">
        <v>1980</v>
      </c>
      <c r="F469" t="s">
        <v>407</v>
      </c>
      <c r="G469">
        <v>128</v>
      </c>
      <c r="H469">
        <v>0</v>
      </c>
      <c r="I469">
        <v>26063.5</v>
      </c>
      <c r="J469">
        <v>19695.919999999998</v>
      </c>
      <c r="K469">
        <v>23612.26</v>
      </c>
      <c r="L469">
        <v>17169.009999999998</v>
      </c>
      <c r="M469">
        <v>3.02</v>
      </c>
      <c r="N469">
        <v>2.44</v>
      </c>
      <c r="O469">
        <v>124</v>
      </c>
      <c r="P469">
        <v>21738.38</v>
      </c>
      <c r="Q469">
        <v>13817.28</v>
      </c>
      <c r="R469">
        <v>2.97</v>
      </c>
      <c r="S469">
        <v>2.4500000000000002</v>
      </c>
      <c r="T469">
        <v>2.2999999999999998</v>
      </c>
      <c r="U469">
        <v>1</v>
      </c>
      <c r="V469">
        <v>0.90910000000000002</v>
      </c>
      <c r="W469">
        <v>0.89319999999999999</v>
      </c>
      <c r="X469">
        <v>0.90910000000000002</v>
      </c>
      <c r="Y469">
        <v>0.89319999999999999</v>
      </c>
      <c r="Z469" t="s">
        <v>126</v>
      </c>
      <c r="AA469" t="s">
        <v>407</v>
      </c>
      <c r="AB469">
        <v>1.1834</v>
      </c>
      <c r="AC469" t="s">
        <v>2272</v>
      </c>
      <c r="AD469">
        <v>1</v>
      </c>
      <c r="AE469">
        <v>0.9204</v>
      </c>
      <c r="AF469">
        <v>0.89319999999999999</v>
      </c>
      <c r="AG469">
        <v>0.9204</v>
      </c>
      <c r="AH469" t="s">
        <v>407</v>
      </c>
      <c r="AI469" t="s">
        <v>407</v>
      </c>
      <c r="AJ469">
        <v>1.4421999999999999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4</v>
      </c>
      <c r="AQ469">
        <v>0</v>
      </c>
      <c r="AR469" t="b">
        <v>0</v>
      </c>
      <c r="AS469" s="190" t="s">
        <v>1977</v>
      </c>
    </row>
    <row r="470" spans="1:45" x14ac:dyDescent="0.2">
      <c r="A470" t="s">
        <v>1977</v>
      </c>
      <c r="B470" t="s">
        <v>994</v>
      </c>
      <c r="C470" t="s">
        <v>118</v>
      </c>
      <c r="D470" t="s">
        <v>994</v>
      </c>
      <c r="E470" t="s">
        <v>1981</v>
      </c>
      <c r="F470" t="s">
        <v>407</v>
      </c>
      <c r="G470">
        <v>29</v>
      </c>
      <c r="H470">
        <v>0</v>
      </c>
      <c r="I470">
        <v>43480.84</v>
      </c>
      <c r="J470">
        <v>43791.01</v>
      </c>
      <c r="K470">
        <v>39708.93</v>
      </c>
      <c r="L470">
        <v>38935.71</v>
      </c>
      <c r="M470">
        <v>4.03</v>
      </c>
      <c r="N470">
        <v>5.42</v>
      </c>
      <c r="O470">
        <v>28</v>
      </c>
      <c r="P470">
        <v>33802.949999999997</v>
      </c>
      <c r="Q470">
        <v>23634.62</v>
      </c>
      <c r="R470">
        <v>3.61</v>
      </c>
      <c r="S470">
        <v>5.0199999999999996</v>
      </c>
      <c r="T470">
        <v>2.2000000000000002</v>
      </c>
      <c r="U470">
        <v>1</v>
      </c>
      <c r="V470">
        <v>1.4137</v>
      </c>
      <c r="W470">
        <v>1.3889</v>
      </c>
      <c r="X470">
        <v>1.4137</v>
      </c>
      <c r="Y470">
        <v>1.3889</v>
      </c>
      <c r="Z470" t="s">
        <v>117</v>
      </c>
      <c r="AA470" t="s">
        <v>407</v>
      </c>
      <c r="AB470">
        <v>1.337</v>
      </c>
      <c r="AC470" t="s">
        <v>2273</v>
      </c>
      <c r="AD470">
        <v>1.127699</v>
      </c>
      <c r="AE470">
        <v>1.4311</v>
      </c>
      <c r="AF470">
        <v>1.3889</v>
      </c>
      <c r="AG470">
        <v>1.4311</v>
      </c>
      <c r="AH470" t="s">
        <v>407</v>
      </c>
      <c r="AI470" t="s">
        <v>407</v>
      </c>
      <c r="AJ470">
        <v>2.2423999999999999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1</v>
      </c>
      <c r="AQ470">
        <v>0</v>
      </c>
      <c r="AR470" t="b">
        <v>0</v>
      </c>
      <c r="AS470" s="190" t="s">
        <v>1977</v>
      </c>
    </row>
    <row r="471" spans="1:45" x14ac:dyDescent="0.2">
      <c r="A471" t="s">
        <v>1977</v>
      </c>
      <c r="B471" t="s">
        <v>995</v>
      </c>
      <c r="C471" t="s">
        <v>120</v>
      </c>
      <c r="D471" t="s">
        <v>995</v>
      </c>
      <c r="E471" t="s">
        <v>1982</v>
      </c>
      <c r="F471" t="s">
        <v>407</v>
      </c>
      <c r="G471">
        <v>42</v>
      </c>
      <c r="H471">
        <v>0</v>
      </c>
      <c r="I471">
        <v>31290.93</v>
      </c>
      <c r="J471">
        <v>19697.560000000001</v>
      </c>
      <c r="K471">
        <v>28172.02</v>
      </c>
      <c r="L471">
        <v>17160.32</v>
      </c>
      <c r="M471">
        <v>2.1</v>
      </c>
      <c r="N471">
        <v>1.74</v>
      </c>
      <c r="O471">
        <v>41</v>
      </c>
      <c r="P471">
        <v>27217.45</v>
      </c>
      <c r="Q471">
        <v>16229.26</v>
      </c>
      <c r="R471">
        <v>2.1</v>
      </c>
      <c r="S471">
        <v>1.76</v>
      </c>
      <c r="T471">
        <v>1.71</v>
      </c>
      <c r="U471">
        <v>1</v>
      </c>
      <c r="V471">
        <v>1.1382000000000001</v>
      </c>
      <c r="W471">
        <v>1.1182000000000001</v>
      </c>
      <c r="X471">
        <v>1.1382000000000001</v>
      </c>
      <c r="Y471">
        <v>1.1182000000000001</v>
      </c>
      <c r="Z471" t="s">
        <v>119</v>
      </c>
      <c r="AA471" t="s">
        <v>407</v>
      </c>
      <c r="AB471">
        <v>1.1856</v>
      </c>
      <c r="AC471" t="s">
        <v>2274</v>
      </c>
      <c r="AD471">
        <v>1</v>
      </c>
      <c r="AE471">
        <v>1.1521999999999999</v>
      </c>
      <c r="AF471">
        <v>1.1182000000000001</v>
      </c>
      <c r="AG471">
        <v>1.1521999999999999</v>
      </c>
      <c r="AH471" t="s">
        <v>407</v>
      </c>
      <c r="AI471" t="s">
        <v>407</v>
      </c>
      <c r="AJ471">
        <v>1.8053999999999999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1</v>
      </c>
      <c r="AQ471">
        <v>0</v>
      </c>
      <c r="AR471" t="b">
        <v>0</v>
      </c>
      <c r="AS471" s="190" t="s">
        <v>1977</v>
      </c>
    </row>
    <row r="472" spans="1:45" x14ac:dyDescent="0.2">
      <c r="A472" t="s">
        <v>1977</v>
      </c>
      <c r="B472" t="s">
        <v>996</v>
      </c>
      <c r="C472" t="s">
        <v>118</v>
      </c>
      <c r="D472" t="s">
        <v>996</v>
      </c>
      <c r="E472" t="s">
        <v>1983</v>
      </c>
      <c r="F472" t="s">
        <v>407</v>
      </c>
      <c r="G472">
        <v>18</v>
      </c>
      <c r="H472">
        <v>0</v>
      </c>
      <c r="I472">
        <v>50486.69</v>
      </c>
      <c r="J472">
        <v>35372.699999999997</v>
      </c>
      <c r="K472">
        <v>45404.13</v>
      </c>
      <c r="L472">
        <v>30957.18</v>
      </c>
      <c r="M472">
        <v>5.67</v>
      </c>
      <c r="N472">
        <v>4.57</v>
      </c>
      <c r="O472">
        <v>16</v>
      </c>
      <c r="P472">
        <v>37092.65</v>
      </c>
      <c r="Q472">
        <v>21334</v>
      </c>
      <c r="R472">
        <v>4.8099999999999996</v>
      </c>
      <c r="S472">
        <v>2.81</v>
      </c>
      <c r="T472">
        <v>3.86</v>
      </c>
      <c r="U472">
        <v>1</v>
      </c>
      <c r="V472">
        <v>1.5511999999999999</v>
      </c>
      <c r="W472">
        <v>1.524</v>
      </c>
      <c r="X472">
        <v>1.5511999999999999</v>
      </c>
      <c r="Y472">
        <v>1.524</v>
      </c>
      <c r="Z472" t="s">
        <v>117</v>
      </c>
      <c r="AA472" t="s">
        <v>407</v>
      </c>
      <c r="AB472">
        <v>1.6794</v>
      </c>
      <c r="AC472" t="s">
        <v>2273</v>
      </c>
      <c r="AD472">
        <v>1.106033</v>
      </c>
      <c r="AE472">
        <v>1.5703</v>
      </c>
      <c r="AF472">
        <v>1.524</v>
      </c>
      <c r="AG472">
        <v>1.5703</v>
      </c>
      <c r="AH472" t="s">
        <v>407</v>
      </c>
      <c r="AI472" t="s">
        <v>407</v>
      </c>
      <c r="AJ472">
        <v>2.4605000000000001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2</v>
      </c>
      <c r="AQ472">
        <v>0</v>
      </c>
      <c r="AR472" t="b">
        <v>0</v>
      </c>
      <c r="AS472" s="190" t="s">
        <v>1977</v>
      </c>
    </row>
    <row r="473" spans="1:45" x14ac:dyDescent="0.2">
      <c r="A473" t="s">
        <v>1977</v>
      </c>
      <c r="B473" t="s">
        <v>1514</v>
      </c>
      <c r="C473" t="s">
        <v>120</v>
      </c>
      <c r="D473" t="s">
        <v>1514</v>
      </c>
      <c r="E473" t="s">
        <v>1984</v>
      </c>
      <c r="F473" t="s">
        <v>407</v>
      </c>
      <c r="G473">
        <v>27</v>
      </c>
      <c r="H473">
        <v>0</v>
      </c>
      <c r="I473">
        <v>43873.1</v>
      </c>
      <c r="J473">
        <v>37341.4</v>
      </c>
      <c r="K473">
        <v>39336.61</v>
      </c>
      <c r="L473">
        <v>32055.32</v>
      </c>
      <c r="M473">
        <v>3.74</v>
      </c>
      <c r="N473">
        <v>3.25</v>
      </c>
      <c r="O473">
        <v>25</v>
      </c>
      <c r="P473">
        <v>33200.269999999997</v>
      </c>
      <c r="Q473">
        <v>24385.41</v>
      </c>
      <c r="R473">
        <v>3.6</v>
      </c>
      <c r="S473">
        <v>3.33</v>
      </c>
      <c r="T473">
        <v>2.56</v>
      </c>
      <c r="U473">
        <v>1</v>
      </c>
      <c r="V473">
        <v>1.3884000000000001</v>
      </c>
      <c r="W473">
        <v>1.3641000000000001</v>
      </c>
      <c r="X473">
        <v>1.3884000000000001</v>
      </c>
      <c r="Y473">
        <v>1.3641000000000001</v>
      </c>
      <c r="Z473" t="s">
        <v>119</v>
      </c>
      <c r="AA473" t="s">
        <v>407</v>
      </c>
      <c r="AB473">
        <v>1.5184</v>
      </c>
      <c r="AC473" t="s">
        <v>2274</v>
      </c>
      <c r="AD473">
        <v>1</v>
      </c>
      <c r="AE473">
        <v>1.4056</v>
      </c>
      <c r="AF473">
        <v>1.3641000000000001</v>
      </c>
      <c r="AG473">
        <v>1.4056</v>
      </c>
      <c r="AH473" t="s">
        <v>407</v>
      </c>
      <c r="AI473" t="s">
        <v>407</v>
      </c>
      <c r="AJ473">
        <v>2.2023999999999999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2</v>
      </c>
      <c r="AQ473">
        <v>0</v>
      </c>
      <c r="AR473" t="b">
        <v>0</v>
      </c>
      <c r="AS473" s="190" t="s">
        <v>1977</v>
      </c>
    </row>
    <row r="474" spans="1:45" x14ac:dyDescent="0.2">
      <c r="A474" t="s">
        <v>1977</v>
      </c>
      <c r="B474" t="s">
        <v>997</v>
      </c>
      <c r="C474" t="s">
        <v>123</v>
      </c>
      <c r="D474" t="s">
        <v>997</v>
      </c>
      <c r="E474" t="s">
        <v>1985</v>
      </c>
      <c r="F474" t="s">
        <v>407</v>
      </c>
      <c r="G474">
        <v>22</v>
      </c>
      <c r="H474">
        <v>1</v>
      </c>
      <c r="I474">
        <v>12657.91</v>
      </c>
      <c r="J474">
        <v>8058.14</v>
      </c>
      <c r="K474">
        <v>12418.35</v>
      </c>
      <c r="L474">
        <v>8403.11</v>
      </c>
      <c r="M474">
        <v>4.7699999999999996</v>
      </c>
      <c r="N474">
        <v>3.75</v>
      </c>
      <c r="O474">
        <v>20</v>
      </c>
      <c r="P474">
        <v>10441.879999999999</v>
      </c>
      <c r="Q474">
        <v>5843.22</v>
      </c>
      <c r="R474">
        <v>4.1500000000000004</v>
      </c>
      <c r="S474">
        <v>3.29</v>
      </c>
      <c r="T474">
        <v>3.2</v>
      </c>
      <c r="U474">
        <v>1</v>
      </c>
      <c r="V474">
        <v>0.43669999999999998</v>
      </c>
      <c r="W474">
        <v>0.42899999999999999</v>
      </c>
      <c r="X474">
        <v>0.43669999999999998</v>
      </c>
      <c r="Y474">
        <v>0.50609999999999999</v>
      </c>
      <c r="Z474" t="s">
        <v>2312</v>
      </c>
      <c r="AA474" t="s">
        <v>2313</v>
      </c>
      <c r="AB474">
        <v>1.4255</v>
      </c>
      <c r="AC474" t="s">
        <v>2270</v>
      </c>
      <c r="AD474">
        <v>1.397823</v>
      </c>
      <c r="AE474">
        <v>0.75060000000000004</v>
      </c>
      <c r="AF474">
        <v>0.72850000000000004</v>
      </c>
      <c r="AG474">
        <v>0.75060000000000004</v>
      </c>
      <c r="AH474" t="s">
        <v>304</v>
      </c>
      <c r="AI474" t="s">
        <v>304</v>
      </c>
      <c r="AJ474">
        <v>1.1760999999999999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2</v>
      </c>
      <c r="AQ474">
        <v>0</v>
      </c>
      <c r="AR474" t="b">
        <v>0</v>
      </c>
      <c r="AS474" s="190" t="s">
        <v>1977</v>
      </c>
    </row>
    <row r="475" spans="1:45" x14ac:dyDescent="0.2">
      <c r="A475" t="s">
        <v>1977</v>
      </c>
      <c r="B475" t="s">
        <v>998</v>
      </c>
      <c r="C475" t="s">
        <v>125</v>
      </c>
      <c r="D475" t="s">
        <v>997</v>
      </c>
      <c r="E475" t="s">
        <v>1986</v>
      </c>
      <c r="F475" t="s">
        <v>407</v>
      </c>
      <c r="G475">
        <v>44</v>
      </c>
      <c r="H475">
        <v>0</v>
      </c>
      <c r="I475">
        <v>13570.58</v>
      </c>
      <c r="J475">
        <v>7452.5</v>
      </c>
      <c r="K475">
        <v>13961.12</v>
      </c>
      <c r="L475">
        <v>7482.39</v>
      </c>
      <c r="M475">
        <v>5.14</v>
      </c>
      <c r="N475">
        <v>2.72</v>
      </c>
      <c r="O475">
        <v>41</v>
      </c>
      <c r="P475">
        <v>12679.47</v>
      </c>
      <c r="Q475">
        <v>5987.02</v>
      </c>
      <c r="R475">
        <v>4.8499999999999996</v>
      </c>
      <c r="S475">
        <v>2.4700000000000002</v>
      </c>
      <c r="T475">
        <v>4.18</v>
      </c>
      <c r="U475">
        <v>1</v>
      </c>
      <c r="V475">
        <v>0.53029999999999999</v>
      </c>
      <c r="W475">
        <v>0.52100000000000002</v>
      </c>
      <c r="X475">
        <v>0.53029999999999999</v>
      </c>
      <c r="Y475">
        <v>0.50609999999999999</v>
      </c>
      <c r="Z475" t="s">
        <v>2314</v>
      </c>
      <c r="AA475" t="s">
        <v>2313</v>
      </c>
      <c r="AB475">
        <v>1.0198</v>
      </c>
      <c r="AC475" t="s">
        <v>2271</v>
      </c>
      <c r="AD475">
        <v>1.4467300000000001</v>
      </c>
      <c r="AE475">
        <v>0.4365</v>
      </c>
      <c r="AF475">
        <v>0.42359999999999998</v>
      </c>
      <c r="AG475">
        <v>0.4365</v>
      </c>
      <c r="AH475" t="s">
        <v>304</v>
      </c>
      <c r="AI475" t="s">
        <v>304</v>
      </c>
      <c r="AJ475">
        <v>0.68400000000000005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3</v>
      </c>
      <c r="AQ475">
        <v>0</v>
      </c>
      <c r="AR475" t="b">
        <v>0</v>
      </c>
      <c r="AS475" s="190" t="s">
        <v>1977</v>
      </c>
    </row>
    <row r="476" spans="1:45" x14ac:dyDescent="0.2">
      <c r="A476" t="s">
        <v>1977</v>
      </c>
      <c r="B476" t="s">
        <v>999</v>
      </c>
      <c r="C476" t="s">
        <v>127</v>
      </c>
      <c r="D476" t="s">
        <v>997</v>
      </c>
      <c r="E476" t="s">
        <v>1987</v>
      </c>
      <c r="F476" t="s">
        <v>79</v>
      </c>
      <c r="G476">
        <v>5</v>
      </c>
      <c r="H476">
        <v>0</v>
      </c>
      <c r="I476">
        <v>9764.25</v>
      </c>
      <c r="J476">
        <v>2028.77</v>
      </c>
      <c r="K476">
        <v>9059.83</v>
      </c>
      <c r="L476">
        <v>2212.96</v>
      </c>
      <c r="M476">
        <v>4</v>
      </c>
      <c r="N476">
        <v>1.55</v>
      </c>
      <c r="O476">
        <v>5</v>
      </c>
      <c r="P476">
        <v>9059.83</v>
      </c>
      <c r="Q476">
        <v>2212.96</v>
      </c>
      <c r="R476">
        <v>3.7</v>
      </c>
      <c r="S476">
        <v>1.55</v>
      </c>
      <c r="T476">
        <v>3.1</v>
      </c>
      <c r="U476">
        <v>0</v>
      </c>
      <c r="V476">
        <v>0.37890000000000001</v>
      </c>
      <c r="W476">
        <v>0.6925</v>
      </c>
      <c r="X476">
        <v>0.70489999999999997</v>
      </c>
      <c r="Y476">
        <v>0.50609999999999999</v>
      </c>
      <c r="Z476" t="s">
        <v>2315</v>
      </c>
      <c r="AA476" t="s">
        <v>2313</v>
      </c>
      <c r="AB476">
        <v>0.70489999999999997</v>
      </c>
      <c r="AC476" t="s">
        <v>2272</v>
      </c>
      <c r="AD476">
        <v>1</v>
      </c>
      <c r="AE476">
        <v>0.3024</v>
      </c>
      <c r="AF476">
        <v>0.29349999999999998</v>
      </c>
      <c r="AG476">
        <v>0.3024</v>
      </c>
      <c r="AH476" t="s">
        <v>128</v>
      </c>
      <c r="AI476" t="s">
        <v>128</v>
      </c>
      <c r="AJ476">
        <v>0.4738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 t="b">
        <v>0</v>
      </c>
      <c r="AS476" s="190" t="s">
        <v>1977</v>
      </c>
    </row>
    <row r="477" spans="1:45" x14ac:dyDescent="0.2">
      <c r="A477" t="s">
        <v>1977</v>
      </c>
      <c r="B477" t="s">
        <v>1000</v>
      </c>
      <c r="C477" t="s">
        <v>118</v>
      </c>
      <c r="D477" t="s">
        <v>1000</v>
      </c>
      <c r="E477" t="s">
        <v>1988</v>
      </c>
      <c r="F477" t="s">
        <v>79</v>
      </c>
      <c r="G477">
        <v>3</v>
      </c>
      <c r="H477">
        <v>1</v>
      </c>
      <c r="I477">
        <v>208740.29</v>
      </c>
      <c r="J477">
        <v>274885.08</v>
      </c>
      <c r="K477">
        <v>176467.59</v>
      </c>
      <c r="L477">
        <v>229607.87</v>
      </c>
      <c r="M477">
        <v>14.33</v>
      </c>
      <c r="N477">
        <v>14.64</v>
      </c>
      <c r="O477">
        <v>3</v>
      </c>
      <c r="P477">
        <v>176467.59</v>
      </c>
      <c r="Q477">
        <v>229607.87</v>
      </c>
      <c r="R477">
        <v>7.3</v>
      </c>
      <c r="S477">
        <v>14.64</v>
      </c>
      <c r="T477">
        <v>5.4</v>
      </c>
      <c r="U477">
        <v>0</v>
      </c>
      <c r="V477">
        <v>7.3799000000000001</v>
      </c>
      <c r="W477">
        <v>1.8156000000000001</v>
      </c>
      <c r="X477">
        <v>1.8480000000000001</v>
      </c>
      <c r="Y477">
        <v>1.8156000000000001</v>
      </c>
      <c r="Z477" t="s">
        <v>117</v>
      </c>
      <c r="AA477" t="s">
        <v>79</v>
      </c>
      <c r="AB477">
        <v>1.8480000000000001</v>
      </c>
      <c r="AC477" t="s">
        <v>2268</v>
      </c>
      <c r="AD477">
        <v>1.9712000000000001</v>
      </c>
      <c r="AE477">
        <v>0.5635</v>
      </c>
      <c r="AF477">
        <v>1.8156000000000001</v>
      </c>
      <c r="AG477">
        <v>0.5635</v>
      </c>
      <c r="AH477" t="s">
        <v>79</v>
      </c>
      <c r="AI477" t="s">
        <v>79</v>
      </c>
      <c r="AJ477">
        <v>0.88290000000000002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 t="b">
        <v>0</v>
      </c>
      <c r="AS477" s="190" t="s">
        <v>1977</v>
      </c>
    </row>
    <row r="478" spans="1:45" x14ac:dyDescent="0.2">
      <c r="A478" t="s">
        <v>1977</v>
      </c>
      <c r="B478" t="s">
        <v>1001</v>
      </c>
      <c r="C478" t="s">
        <v>120</v>
      </c>
      <c r="D478" t="s">
        <v>1001</v>
      </c>
      <c r="E478" t="s">
        <v>1989</v>
      </c>
      <c r="F478" t="s">
        <v>407</v>
      </c>
      <c r="G478">
        <v>15</v>
      </c>
      <c r="H478">
        <v>0</v>
      </c>
      <c r="I478">
        <v>37062.120000000003</v>
      </c>
      <c r="J478">
        <v>81529.77</v>
      </c>
      <c r="K478">
        <v>31758.04</v>
      </c>
      <c r="L478">
        <v>68193.52</v>
      </c>
      <c r="M478">
        <v>5.8</v>
      </c>
      <c r="N478">
        <v>6.55</v>
      </c>
      <c r="O478">
        <v>14</v>
      </c>
      <c r="P478">
        <v>13693.79</v>
      </c>
      <c r="Q478">
        <v>9368.32</v>
      </c>
      <c r="R478">
        <v>4.1399999999999997</v>
      </c>
      <c r="S478">
        <v>2.2000000000000002</v>
      </c>
      <c r="T478">
        <v>3.36</v>
      </c>
      <c r="U478">
        <v>1</v>
      </c>
      <c r="V478">
        <v>0.57269999999999999</v>
      </c>
      <c r="W478">
        <v>0.56269999999999998</v>
      </c>
      <c r="X478">
        <v>0.57269999999999999</v>
      </c>
      <c r="Y478">
        <v>0.56269999999999998</v>
      </c>
      <c r="Z478" t="s">
        <v>119</v>
      </c>
      <c r="AA478" t="s">
        <v>407</v>
      </c>
      <c r="AB478">
        <v>0.9375</v>
      </c>
      <c r="AC478" t="s">
        <v>2269</v>
      </c>
      <c r="AD478">
        <v>1</v>
      </c>
      <c r="AE478">
        <v>0.35170000000000001</v>
      </c>
      <c r="AF478">
        <v>0.56269999999999998</v>
      </c>
      <c r="AG478">
        <v>0.35170000000000001</v>
      </c>
      <c r="AH478" t="s">
        <v>407</v>
      </c>
      <c r="AI478" t="s">
        <v>407</v>
      </c>
      <c r="AJ478">
        <v>0.55110000000000003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1</v>
      </c>
      <c r="AQ478">
        <v>0</v>
      </c>
      <c r="AR478" t="b">
        <v>0</v>
      </c>
      <c r="AS478" s="190" t="s">
        <v>1977</v>
      </c>
    </row>
    <row r="479" spans="1:45" x14ac:dyDescent="0.2">
      <c r="A479" t="s">
        <v>1977</v>
      </c>
      <c r="B479" t="s">
        <v>1002</v>
      </c>
      <c r="C479" t="s">
        <v>123</v>
      </c>
      <c r="D479" t="s">
        <v>1002</v>
      </c>
      <c r="E479" t="s">
        <v>1990</v>
      </c>
      <c r="F479" t="s">
        <v>79</v>
      </c>
      <c r="G479">
        <v>9</v>
      </c>
      <c r="H479">
        <v>0</v>
      </c>
      <c r="I479">
        <v>46251.63</v>
      </c>
      <c r="J479">
        <v>28932.38</v>
      </c>
      <c r="K479">
        <v>45801.38</v>
      </c>
      <c r="L479">
        <v>28129.35</v>
      </c>
      <c r="M479">
        <v>10</v>
      </c>
      <c r="N479">
        <v>5.98</v>
      </c>
      <c r="O479">
        <v>9</v>
      </c>
      <c r="P479">
        <v>45801.38</v>
      </c>
      <c r="Q479">
        <v>28129.35</v>
      </c>
      <c r="R479">
        <v>7</v>
      </c>
      <c r="S479">
        <v>5.98</v>
      </c>
      <c r="T479">
        <v>5.3</v>
      </c>
      <c r="U479">
        <v>0</v>
      </c>
      <c r="V479">
        <v>1.9154</v>
      </c>
      <c r="W479">
        <v>1.7092000000000001</v>
      </c>
      <c r="X479">
        <v>1.7397</v>
      </c>
      <c r="Y479">
        <v>1.7092000000000001</v>
      </c>
      <c r="Z479" t="s">
        <v>122</v>
      </c>
      <c r="AA479" t="s">
        <v>79</v>
      </c>
      <c r="AB479">
        <v>1.7397</v>
      </c>
      <c r="AC479" t="s">
        <v>2270</v>
      </c>
      <c r="AD479">
        <v>1.638598</v>
      </c>
      <c r="AE479">
        <v>1.7612000000000001</v>
      </c>
      <c r="AF479">
        <v>1.7092000000000001</v>
      </c>
      <c r="AG479">
        <v>1.7612000000000001</v>
      </c>
      <c r="AH479" t="s">
        <v>79</v>
      </c>
      <c r="AI479" t="s">
        <v>79</v>
      </c>
      <c r="AJ479">
        <v>2.7595999999999998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 t="b">
        <v>0</v>
      </c>
      <c r="AS479" s="190" t="s">
        <v>1977</v>
      </c>
    </row>
    <row r="480" spans="1:45" x14ac:dyDescent="0.2">
      <c r="A480" t="s">
        <v>1977</v>
      </c>
      <c r="B480" t="s">
        <v>525</v>
      </c>
      <c r="C480" t="s">
        <v>125</v>
      </c>
      <c r="D480" t="s">
        <v>525</v>
      </c>
      <c r="E480" t="s">
        <v>1991</v>
      </c>
      <c r="F480" t="s">
        <v>79</v>
      </c>
      <c r="G480">
        <v>4</v>
      </c>
      <c r="H480">
        <v>0</v>
      </c>
      <c r="I480">
        <v>27702.73</v>
      </c>
      <c r="J480">
        <v>15679.78</v>
      </c>
      <c r="K480">
        <v>26035.89</v>
      </c>
      <c r="L480">
        <v>16082.19</v>
      </c>
      <c r="M480">
        <v>4.25</v>
      </c>
      <c r="N480">
        <v>2.86</v>
      </c>
      <c r="O480">
        <v>4</v>
      </c>
      <c r="P480">
        <v>26035.89</v>
      </c>
      <c r="Q480">
        <v>16082.19</v>
      </c>
      <c r="R480">
        <v>4.7</v>
      </c>
      <c r="S480">
        <v>2.86</v>
      </c>
      <c r="T480">
        <v>3.7</v>
      </c>
      <c r="U480">
        <v>0</v>
      </c>
      <c r="V480">
        <v>1.0888</v>
      </c>
      <c r="W480">
        <v>1.0430999999999999</v>
      </c>
      <c r="X480">
        <v>1.0617000000000001</v>
      </c>
      <c r="Y480">
        <v>1.0430999999999999</v>
      </c>
      <c r="Z480" t="s">
        <v>124</v>
      </c>
      <c r="AA480" t="s">
        <v>79</v>
      </c>
      <c r="AB480">
        <v>1.0617000000000001</v>
      </c>
      <c r="AC480" t="s">
        <v>2271</v>
      </c>
      <c r="AD480">
        <v>1.472334</v>
      </c>
      <c r="AE480">
        <v>1.0748</v>
      </c>
      <c r="AF480">
        <v>1.0430999999999999</v>
      </c>
      <c r="AG480">
        <v>1.0748</v>
      </c>
      <c r="AH480" t="s">
        <v>79</v>
      </c>
      <c r="AI480" t="s">
        <v>79</v>
      </c>
      <c r="AJ480">
        <v>1.6840999999999999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 t="b">
        <v>0</v>
      </c>
      <c r="AS480" s="190" t="s">
        <v>1977</v>
      </c>
    </row>
    <row r="481" spans="1:45" x14ac:dyDescent="0.2">
      <c r="A481" t="s">
        <v>1977</v>
      </c>
      <c r="B481" t="s">
        <v>526</v>
      </c>
      <c r="C481" t="s">
        <v>127</v>
      </c>
      <c r="D481" t="s">
        <v>526</v>
      </c>
      <c r="E481" t="s">
        <v>1992</v>
      </c>
      <c r="F481" t="s">
        <v>79</v>
      </c>
      <c r="G481">
        <v>1</v>
      </c>
      <c r="H481">
        <v>0</v>
      </c>
      <c r="I481">
        <v>5659.7</v>
      </c>
      <c r="J481">
        <v>0</v>
      </c>
      <c r="K481">
        <v>5508.35</v>
      </c>
      <c r="L481">
        <v>0</v>
      </c>
      <c r="M481">
        <v>3</v>
      </c>
      <c r="N481">
        <v>0</v>
      </c>
      <c r="O481">
        <v>1</v>
      </c>
      <c r="P481">
        <v>5508.35</v>
      </c>
      <c r="Q481">
        <v>0</v>
      </c>
      <c r="R481">
        <v>3</v>
      </c>
      <c r="S481">
        <v>0</v>
      </c>
      <c r="T481">
        <v>2.2999999999999998</v>
      </c>
      <c r="U481">
        <v>0</v>
      </c>
      <c r="V481">
        <v>0</v>
      </c>
      <c r="W481">
        <v>0.70850000000000002</v>
      </c>
      <c r="X481">
        <v>0.72109999999999996</v>
      </c>
      <c r="Y481">
        <v>0.70850000000000002</v>
      </c>
      <c r="Z481" t="s">
        <v>126</v>
      </c>
      <c r="AA481" t="s">
        <v>79</v>
      </c>
      <c r="AB481">
        <v>0.72109999999999996</v>
      </c>
      <c r="AC481" t="s">
        <v>2272</v>
      </c>
      <c r="AD481">
        <v>1</v>
      </c>
      <c r="AE481">
        <v>0.73</v>
      </c>
      <c r="AF481">
        <v>0.70850000000000002</v>
      </c>
      <c r="AG481">
        <v>0.73</v>
      </c>
      <c r="AH481" t="s">
        <v>79</v>
      </c>
      <c r="AI481" t="s">
        <v>79</v>
      </c>
      <c r="AJ481">
        <v>1.1437999999999999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 t="b">
        <v>0</v>
      </c>
      <c r="AS481" s="190" t="s">
        <v>1977</v>
      </c>
    </row>
    <row r="482" spans="1:45" x14ac:dyDescent="0.2">
      <c r="A482" t="s">
        <v>1977</v>
      </c>
      <c r="B482" t="s">
        <v>527</v>
      </c>
      <c r="C482" t="s">
        <v>118</v>
      </c>
      <c r="D482" t="s">
        <v>527</v>
      </c>
      <c r="E482" t="s">
        <v>1993</v>
      </c>
      <c r="F482" t="s">
        <v>407</v>
      </c>
      <c r="G482">
        <v>22</v>
      </c>
      <c r="H482">
        <v>0</v>
      </c>
      <c r="I482">
        <v>12928.02</v>
      </c>
      <c r="J482">
        <v>7669.59</v>
      </c>
      <c r="K482">
        <v>12120.14</v>
      </c>
      <c r="L482">
        <v>7491.35</v>
      </c>
      <c r="M482">
        <v>3.45</v>
      </c>
      <c r="N482">
        <v>2.76</v>
      </c>
      <c r="O482">
        <v>21</v>
      </c>
      <c r="P482">
        <v>11151.14</v>
      </c>
      <c r="Q482">
        <v>6175.38</v>
      </c>
      <c r="R482">
        <v>3</v>
      </c>
      <c r="S482">
        <v>1.85</v>
      </c>
      <c r="T482">
        <v>2.48</v>
      </c>
      <c r="U482">
        <v>1</v>
      </c>
      <c r="V482">
        <v>0.46629999999999999</v>
      </c>
      <c r="W482">
        <v>0.45810000000000001</v>
      </c>
      <c r="X482">
        <v>0.46629999999999999</v>
      </c>
      <c r="Y482">
        <v>0.45810000000000001</v>
      </c>
      <c r="Z482" t="s">
        <v>117</v>
      </c>
      <c r="AA482" t="s">
        <v>407</v>
      </c>
      <c r="AB482">
        <v>0.98429999999999995</v>
      </c>
      <c r="AC482" t="s">
        <v>2273</v>
      </c>
      <c r="AD482">
        <v>1.447713</v>
      </c>
      <c r="AE482">
        <v>0.47199999999999998</v>
      </c>
      <c r="AF482">
        <v>0.45810000000000001</v>
      </c>
      <c r="AG482">
        <v>0.47199999999999998</v>
      </c>
      <c r="AH482" t="s">
        <v>407</v>
      </c>
      <c r="AI482" t="s">
        <v>407</v>
      </c>
      <c r="AJ482">
        <v>0.73960000000000004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1</v>
      </c>
      <c r="AQ482">
        <v>0</v>
      </c>
      <c r="AR482" t="b">
        <v>0</v>
      </c>
      <c r="AS482" s="190" t="s">
        <v>1977</v>
      </c>
    </row>
    <row r="483" spans="1:45" x14ac:dyDescent="0.2">
      <c r="A483" t="s">
        <v>1977</v>
      </c>
      <c r="B483" t="s">
        <v>528</v>
      </c>
      <c r="C483" t="s">
        <v>120</v>
      </c>
      <c r="D483" t="s">
        <v>528</v>
      </c>
      <c r="E483" t="s">
        <v>1994</v>
      </c>
      <c r="F483" t="s">
        <v>407</v>
      </c>
      <c r="G483">
        <v>23</v>
      </c>
      <c r="H483">
        <v>0</v>
      </c>
      <c r="I483">
        <v>9752.25</v>
      </c>
      <c r="J483">
        <v>4358.6400000000003</v>
      </c>
      <c r="K483">
        <v>9557.3700000000008</v>
      </c>
      <c r="L483">
        <v>4309.33</v>
      </c>
      <c r="M483">
        <v>2.83</v>
      </c>
      <c r="N483">
        <v>1.37</v>
      </c>
      <c r="O483">
        <v>22</v>
      </c>
      <c r="P483">
        <v>9063.8700000000008</v>
      </c>
      <c r="Q483">
        <v>3716.58</v>
      </c>
      <c r="R483">
        <v>2.64</v>
      </c>
      <c r="S483">
        <v>1.07</v>
      </c>
      <c r="T483">
        <v>2.44</v>
      </c>
      <c r="U483">
        <v>1</v>
      </c>
      <c r="V483">
        <v>0.37909999999999999</v>
      </c>
      <c r="W483">
        <v>0.3725</v>
      </c>
      <c r="X483">
        <v>0.37909999999999999</v>
      </c>
      <c r="Y483">
        <v>0.3725</v>
      </c>
      <c r="Z483" t="s">
        <v>119</v>
      </c>
      <c r="AA483" t="s">
        <v>407</v>
      </c>
      <c r="AB483">
        <v>0.67989999999999995</v>
      </c>
      <c r="AC483" t="s">
        <v>2274</v>
      </c>
      <c r="AD483">
        <v>1</v>
      </c>
      <c r="AE483">
        <v>0.38379999999999997</v>
      </c>
      <c r="AF483">
        <v>0.3725</v>
      </c>
      <c r="AG483">
        <v>0.38379999999999997</v>
      </c>
      <c r="AH483" t="s">
        <v>407</v>
      </c>
      <c r="AI483" t="s">
        <v>407</v>
      </c>
      <c r="AJ483">
        <v>0.60140000000000005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1</v>
      </c>
      <c r="AQ483">
        <v>0</v>
      </c>
      <c r="AR483" t="b">
        <v>0</v>
      </c>
      <c r="AS483" s="190" t="s">
        <v>1977</v>
      </c>
    </row>
    <row r="484" spans="1:45" x14ac:dyDescent="0.2">
      <c r="A484" t="s">
        <v>1977</v>
      </c>
      <c r="B484" t="s">
        <v>529</v>
      </c>
      <c r="C484" t="s">
        <v>118</v>
      </c>
      <c r="D484" t="s">
        <v>529</v>
      </c>
      <c r="E484" t="s">
        <v>1995</v>
      </c>
      <c r="F484" t="s">
        <v>407</v>
      </c>
      <c r="G484">
        <v>126</v>
      </c>
      <c r="H484">
        <v>5</v>
      </c>
      <c r="I484">
        <v>27661.77</v>
      </c>
      <c r="J484">
        <v>29079.88</v>
      </c>
      <c r="K484">
        <v>26207.75</v>
      </c>
      <c r="L484">
        <v>25950.32</v>
      </c>
      <c r="M484">
        <v>6.79</v>
      </c>
      <c r="N484">
        <v>6</v>
      </c>
      <c r="O484">
        <v>120</v>
      </c>
      <c r="P484">
        <v>21586.1</v>
      </c>
      <c r="Q484">
        <v>15849.7</v>
      </c>
      <c r="R484">
        <v>6.02</v>
      </c>
      <c r="S484">
        <v>4.09</v>
      </c>
      <c r="T484">
        <v>4.95</v>
      </c>
      <c r="U484">
        <v>1</v>
      </c>
      <c r="V484">
        <v>0.90269999999999995</v>
      </c>
      <c r="W484">
        <v>0.88690000000000002</v>
      </c>
      <c r="X484">
        <v>0.90269999999999995</v>
      </c>
      <c r="Y484">
        <v>0.88690000000000002</v>
      </c>
      <c r="Z484" t="s">
        <v>117</v>
      </c>
      <c r="AA484" t="s">
        <v>407</v>
      </c>
      <c r="AB484">
        <v>1.4371</v>
      </c>
      <c r="AC484" t="s">
        <v>2268</v>
      </c>
      <c r="AD484">
        <v>1.704947</v>
      </c>
      <c r="AE484">
        <v>0.91390000000000005</v>
      </c>
      <c r="AF484">
        <v>0.88690000000000002</v>
      </c>
      <c r="AG484">
        <v>0.91390000000000005</v>
      </c>
      <c r="AH484" t="s">
        <v>407</v>
      </c>
      <c r="AI484" t="s">
        <v>407</v>
      </c>
      <c r="AJ484">
        <v>1.4319999999999999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6</v>
      </c>
      <c r="AQ484">
        <v>0</v>
      </c>
      <c r="AR484" t="b">
        <v>0</v>
      </c>
      <c r="AS484" s="190" t="s">
        <v>1977</v>
      </c>
    </row>
    <row r="485" spans="1:45" x14ac:dyDescent="0.2">
      <c r="A485" t="s">
        <v>1977</v>
      </c>
      <c r="B485" t="s">
        <v>530</v>
      </c>
      <c r="C485" t="s">
        <v>120</v>
      </c>
      <c r="D485" t="s">
        <v>530</v>
      </c>
      <c r="E485" t="s">
        <v>1996</v>
      </c>
      <c r="F485" t="s">
        <v>407</v>
      </c>
      <c r="G485">
        <v>1463</v>
      </c>
      <c r="H485">
        <v>24</v>
      </c>
      <c r="I485">
        <v>12549.58</v>
      </c>
      <c r="J485">
        <v>9023.15</v>
      </c>
      <c r="K485">
        <v>12053.22</v>
      </c>
      <c r="L485">
        <v>8725.56</v>
      </c>
      <c r="M485">
        <v>3.73</v>
      </c>
      <c r="N485">
        <v>2.69</v>
      </c>
      <c r="O485">
        <v>1445</v>
      </c>
      <c r="P485">
        <v>11516.61</v>
      </c>
      <c r="Q485">
        <v>6780.98</v>
      </c>
      <c r="R485">
        <v>3.6</v>
      </c>
      <c r="S485">
        <v>2.35</v>
      </c>
      <c r="T485">
        <v>3</v>
      </c>
      <c r="U485">
        <v>1</v>
      </c>
      <c r="V485">
        <v>0.48159999999999997</v>
      </c>
      <c r="W485">
        <v>0.47320000000000001</v>
      </c>
      <c r="X485">
        <v>0.48159999999999997</v>
      </c>
      <c r="Y485">
        <v>0.47320000000000001</v>
      </c>
      <c r="Z485" t="s">
        <v>119</v>
      </c>
      <c r="AA485" t="s">
        <v>407</v>
      </c>
      <c r="AB485">
        <v>0.84289999999999998</v>
      </c>
      <c r="AC485" t="s">
        <v>2269</v>
      </c>
      <c r="AD485">
        <v>1</v>
      </c>
      <c r="AE485">
        <v>0.48759999999999998</v>
      </c>
      <c r="AF485">
        <v>0.47320000000000001</v>
      </c>
      <c r="AG485">
        <v>0.48759999999999998</v>
      </c>
      <c r="AH485" t="s">
        <v>407</v>
      </c>
      <c r="AI485" t="s">
        <v>407</v>
      </c>
      <c r="AJ485">
        <v>0.76400000000000001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18</v>
      </c>
      <c r="AQ485">
        <v>0</v>
      </c>
      <c r="AR485" t="b">
        <v>0</v>
      </c>
      <c r="AS485" s="190" t="s">
        <v>1977</v>
      </c>
    </row>
    <row r="486" spans="1:45" x14ac:dyDescent="0.2">
      <c r="A486" t="s">
        <v>1977</v>
      </c>
      <c r="B486" t="s">
        <v>531</v>
      </c>
      <c r="C486" t="s">
        <v>118</v>
      </c>
      <c r="D486" t="s">
        <v>531</v>
      </c>
      <c r="E486" t="s">
        <v>1997</v>
      </c>
      <c r="F486" t="s">
        <v>407</v>
      </c>
      <c r="G486">
        <v>17</v>
      </c>
      <c r="H486">
        <v>0</v>
      </c>
      <c r="I486">
        <v>115481.09</v>
      </c>
      <c r="J486">
        <v>366340.36</v>
      </c>
      <c r="K486">
        <v>103615.02</v>
      </c>
      <c r="L486">
        <v>317151.27</v>
      </c>
      <c r="M486">
        <v>4.6500000000000004</v>
      </c>
      <c r="N486">
        <v>3.2</v>
      </c>
      <c r="O486">
        <v>16</v>
      </c>
      <c r="P486">
        <v>24392.32</v>
      </c>
      <c r="Q486">
        <v>13246.98</v>
      </c>
      <c r="R486">
        <v>4.38</v>
      </c>
      <c r="S486">
        <v>3.1</v>
      </c>
      <c r="T486">
        <v>3.44</v>
      </c>
      <c r="U486">
        <v>1</v>
      </c>
      <c r="V486">
        <v>1.0201</v>
      </c>
      <c r="W486">
        <v>1.0022</v>
      </c>
      <c r="X486">
        <v>1.0201</v>
      </c>
      <c r="Y486">
        <v>1.0022</v>
      </c>
      <c r="Z486" t="s">
        <v>117</v>
      </c>
      <c r="AA486" t="s">
        <v>407</v>
      </c>
      <c r="AB486">
        <v>1.3527</v>
      </c>
      <c r="AC486" t="s">
        <v>2268</v>
      </c>
      <c r="AD486">
        <v>1.686869</v>
      </c>
      <c r="AE486">
        <v>0.64929999999999999</v>
      </c>
      <c r="AF486">
        <v>1.0022</v>
      </c>
      <c r="AG486">
        <v>0.218</v>
      </c>
      <c r="AH486" t="s">
        <v>407</v>
      </c>
      <c r="AI486" t="s">
        <v>2306</v>
      </c>
      <c r="AJ486">
        <v>1.0174000000000001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1</v>
      </c>
      <c r="AQ486">
        <v>0</v>
      </c>
      <c r="AR486" t="b">
        <v>0</v>
      </c>
      <c r="AS486" s="190" t="s">
        <v>1977</v>
      </c>
    </row>
    <row r="487" spans="1:45" x14ac:dyDescent="0.2">
      <c r="A487" t="s">
        <v>1977</v>
      </c>
      <c r="B487" t="s">
        <v>532</v>
      </c>
      <c r="C487" t="s">
        <v>120</v>
      </c>
      <c r="D487" t="s">
        <v>532</v>
      </c>
      <c r="E487" t="s">
        <v>1998</v>
      </c>
      <c r="F487" t="s">
        <v>407</v>
      </c>
      <c r="G487">
        <v>65</v>
      </c>
      <c r="H487">
        <v>0</v>
      </c>
      <c r="I487">
        <v>14129.89</v>
      </c>
      <c r="J487">
        <v>9238.99</v>
      </c>
      <c r="K487">
        <v>13210.5</v>
      </c>
      <c r="L487">
        <v>8372.76</v>
      </c>
      <c r="M487">
        <v>2.63</v>
      </c>
      <c r="N487">
        <v>2.2000000000000002</v>
      </c>
      <c r="O487">
        <v>62</v>
      </c>
      <c r="P487">
        <v>11723.9</v>
      </c>
      <c r="Q487">
        <v>5047.57</v>
      </c>
      <c r="R487">
        <v>2.3199999999999998</v>
      </c>
      <c r="S487">
        <v>1.74</v>
      </c>
      <c r="T487">
        <v>1.86</v>
      </c>
      <c r="U487">
        <v>1</v>
      </c>
      <c r="V487">
        <v>0.49030000000000001</v>
      </c>
      <c r="W487">
        <v>0.48170000000000002</v>
      </c>
      <c r="X487">
        <v>0.49030000000000001</v>
      </c>
      <c r="Y487">
        <v>0.48170000000000002</v>
      </c>
      <c r="Z487" t="s">
        <v>119</v>
      </c>
      <c r="AA487" t="s">
        <v>407</v>
      </c>
      <c r="AB487">
        <v>0.80189999999999995</v>
      </c>
      <c r="AC487" t="s">
        <v>2269</v>
      </c>
      <c r="AD487">
        <v>1</v>
      </c>
      <c r="AE487">
        <v>0.38500000000000001</v>
      </c>
      <c r="AF487">
        <v>0.48170000000000002</v>
      </c>
      <c r="AG487">
        <v>0.49630000000000002</v>
      </c>
      <c r="AH487" t="s">
        <v>407</v>
      </c>
      <c r="AI487" t="s">
        <v>2306</v>
      </c>
      <c r="AJ487">
        <v>0.60329999999999995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3</v>
      </c>
      <c r="AQ487">
        <v>0</v>
      </c>
      <c r="AR487" t="b">
        <v>0</v>
      </c>
      <c r="AS487" s="190" t="s">
        <v>1977</v>
      </c>
    </row>
    <row r="488" spans="1:45" x14ac:dyDescent="0.2">
      <c r="A488" t="s">
        <v>1977</v>
      </c>
      <c r="B488" t="s">
        <v>533</v>
      </c>
      <c r="C488" t="s">
        <v>118</v>
      </c>
      <c r="D488" t="s">
        <v>533</v>
      </c>
      <c r="E488" t="s">
        <v>1999</v>
      </c>
      <c r="F488" t="s">
        <v>407</v>
      </c>
      <c r="G488">
        <v>18</v>
      </c>
      <c r="H488">
        <v>2</v>
      </c>
      <c r="I488">
        <v>25869.22</v>
      </c>
      <c r="J488">
        <v>31763.73</v>
      </c>
      <c r="K488">
        <v>24508.45</v>
      </c>
      <c r="L488">
        <v>30403.21</v>
      </c>
      <c r="M488">
        <v>6.72</v>
      </c>
      <c r="N488">
        <v>6.23</v>
      </c>
      <c r="O488">
        <v>17</v>
      </c>
      <c r="P488">
        <v>17700.43</v>
      </c>
      <c r="Q488">
        <v>12018.48</v>
      </c>
      <c r="R488">
        <v>5.47</v>
      </c>
      <c r="S488">
        <v>3.6</v>
      </c>
      <c r="T488">
        <v>4.33</v>
      </c>
      <c r="U488">
        <v>1</v>
      </c>
      <c r="V488">
        <v>0.74019999999999997</v>
      </c>
      <c r="W488">
        <v>0.72719999999999996</v>
      </c>
      <c r="X488">
        <v>0.74019999999999997</v>
      </c>
      <c r="Y488">
        <v>0.72719999999999996</v>
      </c>
      <c r="Z488" t="s">
        <v>117</v>
      </c>
      <c r="AA488" t="s">
        <v>407</v>
      </c>
      <c r="AB488">
        <v>1.3708</v>
      </c>
      <c r="AC488" t="s">
        <v>2268</v>
      </c>
      <c r="AD488">
        <v>1.8886750000000001</v>
      </c>
      <c r="AE488">
        <v>0.74929999999999997</v>
      </c>
      <c r="AF488">
        <v>0.72719999999999996</v>
      </c>
      <c r="AG488">
        <v>0.74929999999999997</v>
      </c>
      <c r="AH488" t="s">
        <v>407</v>
      </c>
      <c r="AI488" t="s">
        <v>407</v>
      </c>
      <c r="AJ488">
        <v>1.1740999999999999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1</v>
      </c>
      <c r="AQ488">
        <v>0</v>
      </c>
      <c r="AR488" t="b">
        <v>0</v>
      </c>
      <c r="AS488" s="190" t="s">
        <v>1977</v>
      </c>
    </row>
    <row r="489" spans="1:45" x14ac:dyDescent="0.2">
      <c r="A489" t="s">
        <v>1977</v>
      </c>
      <c r="B489" t="s">
        <v>534</v>
      </c>
      <c r="C489" t="s">
        <v>120</v>
      </c>
      <c r="D489" t="s">
        <v>534</v>
      </c>
      <c r="E489" t="s">
        <v>2000</v>
      </c>
      <c r="F489" t="s">
        <v>407</v>
      </c>
      <c r="G489">
        <v>58</v>
      </c>
      <c r="H489">
        <v>1</v>
      </c>
      <c r="I489">
        <v>11863.28</v>
      </c>
      <c r="J489">
        <v>9361.27</v>
      </c>
      <c r="K489">
        <v>10721.77</v>
      </c>
      <c r="L489">
        <v>8080.89</v>
      </c>
      <c r="M489">
        <v>2.98</v>
      </c>
      <c r="N489">
        <v>2.66</v>
      </c>
      <c r="O489">
        <v>56</v>
      </c>
      <c r="P489">
        <v>9545.18</v>
      </c>
      <c r="Q489">
        <v>5240.8500000000004</v>
      </c>
      <c r="R489">
        <v>2.57</v>
      </c>
      <c r="S489">
        <v>1.47</v>
      </c>
      <c r="T489">
        <v>2.1800000000000002</v>
      </c>
      <c r="U489">
        <v>1</v>
      </c>
      <c r="V489">
        <v>0.3992</v>
      </c>
      <c r="W489">
        <v>0.39219999999999999</v>
      </c>
      <c r="X489">
        <v>0.3992</v>
      </c>
      <c r="Y489">
        <v>0.39219999999999999</v>
      </c>
      <c r="Z489" t="s">
        <v>119</v>
      </c>
      <c r="AA489" t="s">
        <v>407</v>
      </c>
      <c r="AB489">
        <v>0.7258</v>
      </c>
      <c r="AC489" t="s">
        <v>2269</v>
      </c>
      <c r="AD489">
        <v>1</v>
      </c>
      <c r="AE489">
        <v>0.40410000000000001</v>
      </c>
      <c r="AF489">
        <v>0.39219999999999999</v>
      </c>
      <c r="AG489">
        <v>0.40410000000000001</v>
      </c>
      <c r="AH489" t="s">
        <v>407</v>
      </c>
      <c r="AI489" t="s">
        <v>407</v>
      </c>
      <c r="AJ489">
        <v>0.63319999999999999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2</v>
      </c>
      <c r="AQ489">
        <v>0</v>
      </c>
      <c r="AR489" t="b">
        <v>0</v>
      </c>
      <c r="AS489" s="190" t="s">
        <v>1977</v>
      </c>
    </row>
    <row r="490" spans="1:45" x14ac:dyDescent="0.2">
      <c r="A490" t="s">
        <v>2001</v>
      </c>
      <c r="B490" t="s">
        <v>535</v>
      </c>
      <c r="C490" t="s">
        <v>118</v>
      </c>
      <c r="D490" t="s">
        <v>535</v>
      </c>
      <c r="E490" t="s">
        <v>2002</v>
      </c>
      <c r="F490" t="s">
        <v>407</v>
      </c>
      <c r="G490">
        <v>16</v>
      </c>
      <c r="H490">
        <v>0</v>
      </c>
      <c r="I490">
        <v>60931.86</v>
      </c>
      <c r="J490">
        <v>30636.29</v>
      </c>
      <c r="K490">
        <v>54327.14</v>
      </c>
      <c r="L490">
        <v>26671.37</v>
      </c>
      <c r="M490">
        <v>6.13</v>
      </c>
      <c r="N490">
        <v>4.3899999999999997</v>
      </c>
      <c r="O490">
        <v>15</v>
      </c>
      <c r="P490">
        <v>48977.63</v>
      </c>
      <c r="Q490">
        <v>17346.75</v>
      </c>
      <c r="R490">
        <v>5.87</v>
      </c>
      <c r="S490">
        <v>4.41</v>
      </c>
      <c r="T490">
        <v>4.3600000000000003</v>
      </c>
      <c r="U490">
        <v>1</v>
      </c>
      <c r="V490">
        <v>2.0482999999999998</v>
      </c>
      <c r="W490">
        <v>2.0124</v>
      </c>
      <c r="X490">
        <v>2.0482999999999998</v>
      </c>
      <c r="Y490">
        <v>2.0124</v>
      </c>
      <c r="Z490" t="s">
        <v>117</v>
      </c>
      <c r="AA490" t="s">
        <v>407</v>
      </c>
      <c r="AB490">
        <v>2.3915999999999999</v>
      </c>
      <c r="AC490" t="s">
        <v>2273</v>
      </c>
      <c r="AD490">
        <v>1.677845</v>
      </c>
      <c r="AE490">
        <v>2.0735999999999999</v>
      </c>
      <c r="AF490">
        <v>2.0124</v>
      </c>
      <c r="AG490">
        <v>2.0735999999999999</v>
      </c>
      <c r="AH490" t="s">
        <v>407</v>
      </c>
      <c r="AI490" t="s">
        <v>407</v>
      </c>
      <c r="AJ490">
        <v>3.2490999999999999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1</v>
      </c>
      <c r="AQ490">
        <v>0</v>
      </c>
      <c r="AR490" t="b">
        <v>0</v>
      </c>
      <c r="AS490" s="190" t="s">
        <v>2001</v>
      </c>
    </row>
    <row r="491" spans="1:45" x14ac:dyDescent="0.2">
      <c r="A491" t="s">
        <v>2001</v>
      </c>
      <c r="B491" t="s">
        <v>536</v>
      </c>
      <c r="C491" t="s">
        <v>120</v>
      </c>
      <c r="D491" t="s">
        <v>536</v>
      </c>
      <c r="E491" t="s">
        <v>2003</v>
      </c>
      <c r="F491" t="s">
        <v>407</v>
      </c>
      <c r="G491">
        <v>20</v>
      </c>
      <c r="H491">
        <v>0</v>
      </c>
      <c r="I491">
        <v>44793.55</v>
      </c>
      <c r="J491">
        <v>17719.23</v>
      </c>
      <c r="K491">
        <v>39949.51</v>
      </c>
      <c r="L491">
        <v>14842.14</v>
      </c>
      <c r="M491">
        <v>3.25</v>
      </c>
      <c r="N491">
        <v>1.92</v>
      </c>
      <c r="O491">
        <v>19</v>
      </c>
      <c r="P491">
        <v>37945.019999999997</v>
      </c>
      <c r="Q491">
        <v>12309.48</v>
      </c>
      <c r="R491">
        <v>3.11</v>
      </c>
      <c r="S491">
        <v>1.86</v>
      </c>
      <c r="T491">
        <v>2.64</v>
      </c>
      <c r="U491">
        <v>1</v>
      </c>
      <c r="V491">
        <v>1.5869</v>
      </c>
      <c r="W491">
        <v>1.5590999999999999</v>
      </c>
      <c r="X491">
        <v>1.5869</v>
      </c>
      <c r="Y491">
        <v>1.5590999999999999</v>
      </c>
      <c r="Z491" t="s">
        <v>119</v>
      </c>
      <c r="AA491" t="s">
        <v>407</v>
      </c>
      <c r="AB491">
        <v>1.4254</v>
      </c>
      <c r="AC491" t="s">
        <v>2274</v>
      </c>
      <c r="AD491">
        <v>1</v>
      </c>
      <c r="AE491">
        <v>1.6065</v>
      </c>
      <c r="AF491">
        <v>1.5590999999999999</v>
      </c>
      <c r="AG491">
        <v>1.6065</v>
      </c>
      <c r="AH491" t="s">
        <v>407</v>
      </c>
      <c r="AI491" t="s">
        <v>407</v>
      </c>
      <c r="AJ491">
        <v>2.5171999999999999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1</v>
      </c>
      <c r="AQ491">
        <v>0</v>
      </c>
      <c r="AR491" t="b">
        <v>0</v>
      </c>
      <c r="AS491" s="190" t="s">
        <v>2001</v>
      </c>
    </row>
    <row r="492" spans="1:45" x14ac:dyDescent="0.2">
      <c r="A492" t="s">
        <v>2001</v>
      </c>
      <c r="B492" t="s">
        <v>537</v>
      </c>
      <c r="C492" t="s">
        <v>123</v>
      </c>
      <c r="D492" t="s">
        <v>537</v>
      </c>
      <c r="E492" t="s">
        <v>2004</v>
      </c>
      <c r="F492" t="s">
        <v>407</v>
      </c>
      <c r="G492">
        <v>16</v>
      </c>
      <c r="H492">
        <v>0</v>
      </c>
      <c r="I492">
        <v>57490.06</v>
      </c>
      <c r="J492">
        <v>55297.04</v>
      </c>
      <c r="K492">
        <v>53079.97</v>
      </c>
      <c r="L492">
        <v>47742.52</v>
      </c>
      <c r="M492">
        <v>14.31</v>
      </c>
      <c r="N492">
        <v>13.45</v>
      </c>
      <c r="O492">
        <v>15</v>
      </c>
      <c r="P492">
        <v>43396.78</v>
      </c>
      <c r="Q492">
        <v>30513.58</v>
      </c>
      <c r="R492">
        <v>11.6</v>
      </c>
      <c r="S492">
        <v>8.67</v>
      </c>
      <c r="T492">
        <v>9.0500000000000007</v>
      </c>
      <c r="U492">
        <v>1</v>
      </c>
      <c r="V492">
        <v>1.8149</v>
      </c>
      <c r="W492">
        <v>1.7830999999999999</v>
      </c>
      <c r="X492">
        <v>1.8149</v>
      </c>
      <c r="Y492">
        <v>1.7830999999999999</v>
      </c>
      <c r="Z492" t="s">
        <v>122</v>
      </c>
      <c r="AA492" t="s">
        <v>407</v>
      </c>
      <c r="AB492">
        <v>4.0053999999999998</v>
      </c>
      <c r="AC492" t="s">
        <v>2270</v>
      </c>
      <c r="AD492">
        <v>1.9963120000000001</v>
      </c>
      <c r="AE492">
        <v>1.8372999999999999</v>
      </c>
      <c r="AF492">
        <v>1.7830999999999999</v>
      </c>
      <c r="AG492">
        <v>1.8372999999999999</v>
      </c>
      <c r="AH492" t="s">
        <v>407</v>
      </c>
      <c r="AI492" t="s">
        <v>407</v>
      </c>
      <c r="AJ492">
        <v>2.8788999999999998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1</v>
      </c>
      <c r="AQ492">
        <v>0</v>
      </c>
      <c r="AR492" t="b">
        <v>0</v>
      </c>
      <c r="AS492" s="190" t="s">
        <v>2001</v>
      </c>
    </row>
    <row r="493" spans="1:45" x14ac:dyDescent="0.2">
      <c r="A493" t="s">
        <v>2001</v>
      </c>
      <c r="B493" t="s">
        <v>538</v>
      </c>
      <c r="C493" t="s">
        <v>125</v>
      </c>
      <c r="D493" t="s">
        <v>538</v>
      </c>
      <c r="E493" t="s">
        <v>2005</v>
      </c>
      <c r="F493" t="s">
        <v>407</v>
      </c>
      <c r="G493">
        <v>91</v>
      </c>
      <c r="H493">
        <v>1</v>
      </c>
      <c r="I493">
        <v>33397.269999999997</v>
      </c>
      <c r="J493">
        <v>16676.71</v>
      </c>
      <c r="K493">
        <v>31458.560000000001</v>
      </c>
      <c r="L493">
        <v>15042.65</v>
      </c>
      <c r="M493">
        <v>7.99</v>
      </c>
      <c r="N493">
        <v>4.26</v>
      </c>
      <c r="O493">
        <v>90</v>
      </c>
      <c r="P493">
        <v>30956.42</v>
      </c>
      <c r="Q493">
        <v>14347.48</v>
      </c>
      <c r="R493">
        <v>7.81</v>
      </c>
      <c r="S493">
        <v>3.93</v>
      </c>
      <c r="T493">
        <v>6.79</v>
      </c>
      <c r="U493">
        <v>1</v>
      </c>
      <c r="V493">
        <v>1.2946</v>
      </c>
      <c r="W493">
        <v>1.2719</v>
      </c>
      <c r="X493">
        <v>1.2946</v>
      </c>
      <c r="Y493">
        <v>1.2719</v>
      </c>
      <c r="Z493" t="s">
        <v>124</v>
      </c>
      <c r="AA493" t="s">
        <v>407</v>
      </c>
      <c r="AB493">
        <v>2.0064000000000002</v>
      </c>
      <c r="AC493" t="s">
        <v>2271</v>
      </c>
      <c r="AD493">
        <v>1.6997629999999999</v>
      </c>
      <c r="AE493">
        <v>1.3106</v>
      </c>
      <c r="AF493">
        <v>1.2719</v>
      </c>
      <c r="AG493">
        <v>1.3106</v>
      </c>
      <c r="AH493" t="s">
        <v>407</v>
      </c>
      <c r="AI493" t="s">
        <v>407</v>
      </c>
      <c r="AJ493">
        <v>2.0535999999999999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1</v>
      </c>
      <c r="AQ493">
        <v>0</v>
      </c>
      <c r="AR493" t="b">
        <v>0</v>
      </c>
      <c r="AS493" s="190" t="s">
        <v>2001</v>
      </c>
    </row>
    <row r="494" spans="1:45" x14ac:dyDescent="0.2">
      <c r="A494" t="s">
        <v>2001</v>
      </c>
      <c r="B494" t="s">
        <v>539</v>
      </c>
      <c r="C494" t="s">
        <v>127</v>
      </c>
      <c r="D494" t="s">
        <v>539</v>
      </c>
      <c r="E494" t="s">
        <v>2006</v>
      </c>
      <c r="F494" t="s">
        <v>79</v>
      </c>
      <c r="G494">
        <v>6</v>
      </c>
      <c r="H494">
        <v>0</v>
      </c>
      <c r="I494">
        <v>24172.85</v>
      </c>
      <c r="J494">
        <v>9453.9</v>
      </c>
      <c r="K494">
        <v>23595.43</v>
      </c>
      <c r="L494">
        <v>9104</v>
      </c>
      <c r="M494">
        <v>7.5</v>
      </c>
      <c r="N494">
        <v>3.1</v>
      </c>
      <c r="O494">
        <v>6</v>
      </c>
      <c r="P494">
        <v>23595.43</v>
      </c>
      <c r="Q494">
        <v>9104</v>
      </c>
      <c r="R494">
        <v>5</v>
      </c>
      <c r="S494">
        <v>3.1</v>
      </c>
      <c r="T494">
        <v>4.3</v>
      </c>
      <c r="U494">
        <v>0</v>
      </c>
      <c r="V494">
        <v>0.98680000000000001</v>
      </c>
      <c r="W494">
        <v>1.1597</v>
      </c>
      <c r="X494">
        <v>1.1803999999999999</v>
      </c>
      <c r="Y494">
        <v>1.1597</v>
      </c>
      <c r="Z494" t="s">
        <v>126</v>
      </c>
      <c r="AA494" t="s">
        <v>79</v>
      </c>
      <c r="AB494">
        <v>1.1803999999999999</v>
      </c>
      <c r="AC494" t="s">
        <v>2272</v>
      </c>
      <c r="AD494">
        <v>1</v>
      </c>
      <c r="AE494">
        <v>1.1950000000000001</v>
      </c>
      <c r="AF494">
        <v>1.1597</v>
      </c>
      <c r="AG494">
        <v>1.1950000000000001</v>
      </c>
      <c r="AH494" t="s">
        <v>79</v>
      </c>
      <c r="AI494" t="s">
        <v>79</v>
      </c>
      <c r="AJ494">
        <v>1.8724000000000001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 t="b">
        <v>0</v>
      </c>
      <c r="AS494" s="190" t="s">
        <v>2001</v>
      </c>
    </row>
    <row r="495" spans="1:45" x14ac:dyDescent="0.2">
      <c r="A495" t="s">
        <v>2001</v>
      </c>
      <c r="B495" t="s">
        <v>540</v>
      </c>
      <c r="C495" t="s">
        <v>123</v>
      </c>
      <c r="D495" t="s">
        <v>540</v>
      </c>
      <c r="E495" t="s">
        <v>2007</v>
      </c>
      <c r="F495" t="s">
        <v>79</v>
      </c>
      <c r="G495">
        <v>5</v>
      </c>
      <c r="H495">
        <v>0</v>
      </c>
      <c r="I495">
        <v>92595.12</v>
      </c>
      <c r="J495">
        <v>58824.91</v>
      </c>
      <c r="K495">
        <v>83202.42</v>
      </c>
      <c r="L495">
        <v>50679.62</v>
      </c>
      <c r="M495">
        <v>16.8</v>
      </c>
      <c r="N495">
        <v>11.5</v>
      </c>
      <c r="O495">
        <v>5</v>
      </c>
      <c r="P495">
        <v>83202.42</v>
      </c>
      <c r="Q495">
        <v>50679.62</v>
      </c>
      <c r="R495">
        <v>5.7</v>
      </c>
      <c r="S495">
        <v>11.5</v>
      </c>
      <c r="T495">
        <v>3.8</v>
      </c>
      <c r="U495">
        <v>0</v>
      </c>
      <c r="V495">
        <v>3.4796</v>
      </c>
      <c r="W495">
        <v>2.8902000000000001</v>
      </c>
      <c r="X495">
        <v>2.9418000000000002</v>
      </c>
      <c r="Y495">
        <v>2.8902000000000001</v>
      </c>
      <c r="Z495" t="s">
        <v>122</v>
      </c>
      <c r="AA495" t="s">
        <v>79</v>
      </c>
      <c r="AB495">
        <v>2.9418000000000002</v>
      </c>
      <c r="AC495" t="s">
        <v>2270</v>
      </c>
      <c r="AD495">
        <v>1.5981959999999999</v>
      </c>
      <c r="AE495">
        <v>2.9781</v>
      </c>
      <c r="AF495">
        <v>2.8902000000000001</v>
      </c>
      <c r="AG495">
        <v>2.9781</v>
      </c>
      <c r="AH495" t="s">
        <v>79</v>
      </c>
      <c r="AI495" t="s">
        <v>79</v>
      </c>
      <c r="AJ495">
        <v>4.6664000000000003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 t="b">
        <v>0</v>
      </c>
      <c r="AS495" s="190" t="s">
        <v>2001</v>
      </c>
    </row>
    <row r="496" spans="1:45" x14ac:dyDescent="0.2">
      <c r="A496" t="s">
        <v>2001</v>
      </c>
      <c r="B496" t="s">
        <v>541</v>
      </c>
      <c r="C496" t="s">
        <v>125</v>
      </c>
      <c r="D496" t="s">
        <v>541</v>
      </c>
      <c r="E496" t="s">
        <v>2008</v>
      </c>
      <c r="F496" t="s">
        <v>407</v>
      </c>
      <c r="G496">
        <v>20</v>
      </c>
      <c r="H496">
        <v>0</v>
      </c>
      <c r="I496">
        <v>39842.31</v>
      </c>
      <c r="J496">
        <v>10983.12</v>
      </c>
      <c r="K496">
        <v>35370.25</v>
      </c>
      <c r="L496">
        <v>11325.59</v>
      </c>
      <c r="M496">
        <v>4</v>
      </c>
      <c r="N496">
        <v>2.72</v>
      </c>
      <c r="O496">
        <v>19</v>
      </c>
      <c r="P496">
        <v>33354.6</v>
      </c>
      <c r="Q496">
        <v>7332.34</v>
      </c>
      <c r="R496">
        <v>4</v>
      </c>
      <c r="S496">
        <v>2.79</v>
      </c>
      <c r="T496">
        <v>3.3</v>
      </c>
      <c r="U496">
        <v>1</v>
      </c>
      <c r="V496">
        <v>1.3949</v>
      </c>
      <c r="W496">
        <v>1.3704000000000001</v>
      </c>
      <c r="X496">
        <v>1.3949</v>
      </c>
      <c r="Y496">
        <v>1.3704000000000001</v>
      </c>
      <c r="Z496" t="s">
        <v>124</v>
      </c>
      <c r="AA496" t="s">
        <v>407</v>
      </c>
      <c r="AB496">
        <v>1.8407</v>
      </c>
      <c r="AC496" t="s">
        <v>2271</v>
      </c>
      <c r="AD496">
        <v>1.1887760000000001</v>
      </c>
      <c r="AE496">
        <v>1.4120999999999999</v>
      </c>
      <c r="AF496">
        <v>1.3704000000000001</v>
      </c>
      <c r="AG496">
        <v>1.4120999999999999</v>
      </c>
      <c r="AH496" t="s">
        <v>407</v>
      </c>
      <c r="AI496" t="s">
        <v>407</v>
      </c>
      <c r="AJ496">
        <v>2.2126000000000001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1</v>
      </c>
      <c r="AQ496">
        <v>0</v>
      </c>
      <c r="AR496" t="b">
        <v>0</v>
      </c>
      <c r="AS496" s="190" t="s">
        <v>2001</v>
      </c>
    </row>
    <row r="497" spans="1:45" x14ac:dyDescent="0.2">
      <c r="A497" t="s">
        <v>2001</v>
      </c>
      <c r="B497" t="s">
        <v>542</v>
      </c>
      <c r="C497" t="s">
        <v>127</v>
      </c>
      <c r="D497" t="s">
        <v>542</v>
      </c>
      <c r="E497" t="s">
        <v>2009</v>
      </c>
      <c r="F497" t="s">
        <v>407</v>
      </c>
      <c r="G497">
        <v>98</v>
      </c>
      <c r="H497">
        <v>0</v>
      </c>
      <c r="I497">
        <v>34398.980000000003</v>
      </c>
      <c r="J497">
        <v>6729.5</v>
      </c>
      <c r="K497">
        <v>29808.240000000002</v>
      </c>
      <c r="L497">
        <v>6013.85</v>
      </c>
      <c r="M497">
        <v>3.47</v>
      </c>
      <c r="N497">
        <v>3.04</v>
      </c>
      <c r="O497">
        <v>96</v>
      </c>
      <c r="P497">
        <v>29409.55</v>
      </c>
      <c r="Q497">
        <v>5397.31</v>
      </c>
      <c r="R497">
        <v>3.42</v>
      </c>
      <c r="S497">
        <v>3.04</v>
      </c>
      <c r="T497">
        <v>2.72</v>
      </c>
      <c r="U497">
        <v>1</v>
      </c>
      <c r="V497">
        <v>1.2299</v>
      </c>
      <c r="W497">
        <v>1.2082999999999999</v>
      </c>
      <c r="X497">
        <v>1.2299</v>
      </c>
      <c r="Y497">
        <v>1.2082999999999999</v>
      </c>
      <c r="Z497" t="s">
        <v>126</v>
      </c>
      <c r="AA497" t="s">
        <v>407</v>
      </c>
      <c r="AB497">
        <v>1.5484</v>
      </c>
      <c r="AC497" t="s">
        <v>2272</v>
      </c>
      <c r="AD497">
        <v>1</v>
      </c>
      <c r="AE497">
        <v>1.2450000000000001</v>
      </c>
      <c r="AF497">
        <v>1.2082999999999999</v>
      </c>
      <c r="AG497">
        <v>1.2450000000000001</v>
      </c>
      <c r="AH497" t="s">
        <v>407</v>
      </c>
      <c r="AI497" t="s">
        <v>407</v>
      </c>
      <c r="AJ497">
        <v>1.9508000000000001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2</v>
      </c>
      <c r="AQ497">
        <v>0</v>
      </c>
      <c r="AR497" t="b">
        <v>0</v>
      </c>
      <c r="AS497" s="190" t="s">
        <v>2001</v>
      </c>
    </row>
    <row r="498" spans="1:45" x14ac:dyDescent="0.2">
      <c r="A498" t="s">
        <v>2001</v>
      </c>
      <c r="B498" t="s">
        <v>543</v>
      </c>
      <c r="C498" t="s">
        <v>123</v>
      </c>
      <c r="D498" t="s">
        <v>543</v>
      </c>
      <c r="E498" t="s">
        <v>2010</v>
      </c>
      <c r="F498" t="s">
        <v>407</v>
      </c>
      <c r="G498">
        <v>14</v>
      </c>
      <c r="H498">
        <v>0</v>
      </c>
      <c r="I498">
        <v>33709.5</v>
      </c>
      <c r="J498">
        <v>22485.439999999999</v>
      </c>
      <c r="K498">
        <v>31714.27</v>
      </c>
      <c r="L498">
        <v>19425.2</v>
      </c>
      <c r="M498">
        <v>9</v>
      </c>
      <c r="N498">
        <v>6.23</v>
      </c>
      <c r="O498">
        <v>13</v>
      </c>
      <c r="P498">
        <v>27700.81</v>
      </c>
      <c r="Q498">
        <v>13448.21</v>
      </c>
      <c r="R498">
        <v>8.23</v>
      </c>
      <c r="S498">
        <v>5.79</v>
      </c>
      <c r="T498">
        <v>6.82</v>
      </c>
      <c r="U498">
        <v>1</v>
      </c>
      <c r="V498">
        <v>1.1585000000000001</v>
      </c>
      <c r="W498">
        <v>1.1382000000000001</v>
      </c>
      <c r="X498">
        <v>1.1585000000000001</v>
      </c>
      <c r="Y498">
        <v>1.1382000000000001</v>
      </c>
      <c r="Z498" t="s">
        <v>122</v>
      </c>
      <c r="AA498" t="s">
        <v>304</v>
      </c>
      <c r="AB498">
        <v>3.5238999999999998</v>
      </c>
      <c r="AC498" t="s">
        <v>2270</v>
      </c>
      <c r="AD498">
        <v>1.8922300000000001</v>
      </c>
      <c r="AE498">
        <v>1.7473000000000001</v>
      </c>
      <c r="AF498">
        <v>1.6958</v>
      </c>
      <c r="AG498">
        <v>1.7473000000000001</v>
      </c>
      <c r="AH498" t="s">
        <v>2306</v>
      </c>
      <c r="AI498" t="s">
        <v>2306</v>
      </c>
      <c r="AJ498">
        <v>2.7378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1</v>
      </c>
      <c r="AQ498">
        <v>0</v>
      </c>
      <c r="AR498" t="b">
        <v>0</v>
      </c>
      <c r="AS498" s="190" t="s">
        <v>2001</v>
      </c>
    </row>
    <row r="499" spans="1:45" x14ac:dyDescent="0.2">
      <c r="A499" t="s">
        <v>2001</v>
      </c>
      <c r="B499" t="s">
        <v>544</v>
      </c>
      <c r="C499" t="s">
        <v>125</v>
      </c>
      <c r="D499" t="s">
        <v>544</v>
      </c>
      <c r="E499" t="s">
        <v>2011</v>
      </c>
      <c r="F499" t="s">
        <v>407</v>
      </c>
      <c r="G499">
        <v>49</v>
      </c>
      <c r="H499">
        <v>0</v>
      </c>
      <c r="I499">
        <v>32772.28</v>
      </c>
      <c r="J499">
        <v>34388.870000000003</v>
      </c>
      <c r="K499">
        <v>31576.29</v>
      </c>
      <c r="L499">
        <v>29735.91</v>
      </c>
      <c r="M499">
        <v>9.31</v>
      </c>
      <c r="N499">
        <v>8.56</v>
      </c>
      <c r="O499">
        <v>47</v>
      </c>
      <c r="P499">
        <v>26758.57</v>
      </c>
      <c r="Q499">
        <v>16799.3</v>
      </c>
      <c r="R499">
        <v>8.23</v>
      </c>
      <c r="S499">
        <v>4.97</v>
      </c>
      <c r="T499">
        <v>7.11</v>
      </c>
      <c r="U499">
        <v>1</v>
      </c>
      <c r="V499">
        <v>1.1191</v>
      </c>
      <c r="W499">
        <v>1.0994999999999999</v>
      </c>
      <c r="X499">
        <v>1.1191</v>
      </c>
      <c r="Y499">
        <v>1.1006</v>
      </c>
      <c r="Z499" t="s">
        <v>129</v>
      </c>
      <c r="AA499" t="s">
        <v>130</v>
      </c>
      <c r="AB499">
        <v>1.8623000000000001</v>
      </c>
      <c r="AC499" t="s">
        <v>2271</v>
      </c>
      <c r="AD499">
        <v>1.649221</v>
      </c>
      <c r="AE499">
        <v>1.0161</v>
      </c>
      <c r="AF499">
        <v>0.98609999999999998</v>
      </c>
      <c r="AG499">
        <v>1.0161</v>
      </c>
      <c r="AH499" t="s">
        <v>2307</v>
      </c>
      <c r="AI499" t="s">
        <v>2307</v>
      </c>
      <c r="AJ499">
        <v>1.5921000000000001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2</v>
      </c>
      <c r="AQ499">
        <v>0</v>
      </c>
      <c r="AR499" t="b">
        <v>0</v>
      </c>
      <c r="AS499" s="190" t="s">
        <v>2001</v>
      </c>
    </row>
    <row r="500" spans="1:45" x14ac:dyDescent="0.2">
      <c r="A500" t="s">
        <v>2001</v>
      </c>
      <c r="B500" t="s">
        <v>545</v>
      </c>
      <c r="C500" t="s">
        <v>127</v>
      </c>
      <c r="D500" t="s">
        <v>544</v>
      </c>
      <c r="E500" t="s">
        <v>2012</v>
      </c>
      <c r="F500" t="s">
        <v>79</v>
      </c>
      <c r="G500">
        <v>6</v>
      </c>
      <c r="H500">
        <v>0</v>
      </c>
      <c r="I500">
        <v>13409.72</v>
      </c>
      <c r="J500">
        <v>5171.7700000000004</v>
      </c>
      <c r="K500">
        <v>13075.41</v>
      </c>
      <c r="L500">
        <v>4689.43</v>
      </c>
      <c r="M500">
        <v>4.17</v>
      </c>
      <c r="N500">
        <v>1.46</v>
      </c>
      <c r="O500">
        <v>6</v>
      </c>
      <c r="P500">
        <v>13075.41</v>
      </c>
      <c r="Q500">
        <v>4689.43</v>
      </c>
      <c r="R500">
        <v>4.5</v>
      </c>
      <c r="S500">
        <v>1.46</v>
      </c>
      <c r="T500">
        <v>3.7</v>
      </c>
      <c r="U500">
        <v>0</v>
      </c>
      <c r="V500">
        <v>0.54679999999999995</v>
      </c>
      <c r="W500">
        <v>1.1093999999999999</v>
      </c>
      <c r="X500">
        <v>1.1292</v>
      </c>
      <c r="Y500">
        <v>1.1006</v>
      </c>
      <c r="Z500" t="s">
        <v>131</v>
      </c>
      <c r="AA500" t="s">
        <v>130</v>
      </c>
      <c r="AB500">
        <v>1.1292</v>
      </c>
      <c r="AC500" t="s">
        <v>2272</v>
      </c>
      <c r="AD500">
        <v>1</v>
      </c>
      <c r="AE500">
        <v>0.81399999999999995</v>
      </c>
      <c r="AF500">
        <v>0.79</v>
      </c>
      <c r="AG500">
        <v>0.81399999999999995</v>
      </c>
      <c r="AH500" t="s">
        <v>2308</v>
      </c>
      <c r="AI500" t="s">
        <v>2308</v>
      </c>
      <c r="AJ500">
        <v>1.2755000000000001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 t="b">
        <v>0</v>
      </c>
      <c r="AS500" s="190" t="s">
        <v>2001</v>
      </c>
    </row>
    <row r="501" spans="1:45" x14ac:dyDescent="0.2">
      <c r="A501" t="s">
        <v>2001</v>
      </c>
      <c r="B501" t="s">
        <v>546</v>
      </c>
      <c r="C501" t="s">
        <v>123</v>
      </c>
      <c r="D501" t="s">
        <v>546</v>
      </c>
      <c r="E501" t="s">
        <v>2013</v>
      </c>
      <c r="F501" t="s">
        <v>79</v>
      </c>
      <c r="G501">
        <v>4</v>
      </c>
      <c r="H501">
        <v>0</v>
      </c>
      <c r="I501">
        <v>30611.759999999998</v>
      </c>
      <c r="J501">
        <v>8954.2000000000007</v>
      </c>
      <c r="K501">
        <v>27549.119999999999</v>
      </c>
      <c r="L501">
        <v>7819.23</v>
      </c>
      <c r="M501">
        <v>5.25</v>
      </c>
      <c r="N501">
        <v>4.09</v>
      </c>
      <c r="O501">
        <v>4</v>
      </c>
      <c r="P501">
        <v>27549.119999999999</v>
      </c>
      <c r="Q501">
        <v>7819.23</v>
      </c>
      <c r="R501">
        <v>7.5</v>
      </c>
      <c r="S501">
        <v>4.09</v>
      </c>
      <c r="T501">
        <v>4.9000000000000004</v>
      </c>
      <c r="U501">
        <v>0</v>
      </c>
      <c r="V501">
        <v>1.1520999999999999</v>
      </c>
      <c r="W501">
        <v>2.5674999999999999</v>
      </c>
      <c r="X501">
        <v>2.6133000000000002</v>
      </c>
      <c r="Y501">
        <v>2.5674999999999999</v>
      </c>
      <c r="Z501" t="s">
        <v>122</v>
      </c>
      <c r="AA501" t="s">
        <v>79</v>
      </c>
      <c r="AB501">
        <v>2.6133000000000002</v>
      </c>
      <c r="AC501" t="s">
        <v>2270</v>
      </c>
      <c r="AD501">
        <v>1.8752150000000001</v>
      </c>
      <c r="AE501">
        <v>2.6455000000000002</v>
      </c>
      <c r="AF501">
        <v>2.5674999999999999</v>
      </c>
      <c r="AG501">
        <v>2.6455000000000002</v>
      </c>
      <c r="AH501" t="s">
        <v>79</v>
      </c>
      <c r="AI501" t="s">
        <v>79</v>
      </c>
      <c r="AJ501">
        <v>4.1452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 t="b">
        <v>0</v>
      </c>
      <c r="AS501" s="190" t="s">
        <v>2001</v>
      </c>
    </row>
    <row r="502" spans="1:45" x14ac:dyDescent="0.2">
      <c r="A502" t="s">
        <v>2001</v>
      </c>
      <c r="B502" t="s">
        <v>547</v>
      </c>
      <c r="C502" t="s">
        <v>125</v>
      </c>
      <c r="D502" t="s">
        <v>547</v>
      </c>
      <c r="E502" t="s">
        <v>2014</v>
      </c>
      <c r="F502" t="s">
        <v>407</v>
      </c>
      <c r="G502">
        <v>18</v>
      </c>
      <c r="H502">
        <v>0</v>
      </c>
      <c r="I502">
        <v>24655.18</v>
      </c>
      <c r="J502">
        <v>10757.83</v>
      </c>
      <c r="K502">
        <v>22293.35</v>
      </c>
      <c r="L502">
        <v>8900.07</v>
      </c>
      <c r="M502">
        <v>2.5</v>
      </c>
      <c r="N502">
        <v>1.57</v>
      </c>
      <c r="O502">
        <v>17</v>
      </c>
      <c r="P502">
        <v>20882.77</v>
      </c>
      <c r="Q502">
        <v>6932.21</v>
      </c>
      <c r="R502">
        <v>2.2400000000000002</v>
      </c>
      <c r="S502">
        <v>1.1599999999999999</v>
      </c>
      <c r="T502">
        <v>1.94</v>
      </c>
      <c r="U502">
        <v>1</v>
      </c>
      <c r="V502">
        <v>0.87329999999999997</v>
      </c>
      <c r="W502">
        <v>0.85799999999999998</v>
      </c>
      <c r="X502">
        <v>0.87329999999999997</v>
      </c>
      <c r="Y502">
        <v>0.85799999999999998</v>
      </c>
      <c r="Z502" t="s">
        <v>124</v>
      </c>
      <c r="AA502" t="s">
        <v>407</v>
      </c>
      <c r="AB502">
        <v>1.3935999999999999</v>
      </c>
      <c r="AC502" t="s">
        <v>2271</v>
      </c>
      <c r="AD502">
        <v>1.5300830000000001</v>
      </c>
      <c r="AE502">
        <v>0.8841</v>
      </c>
      <c r="AF502">
        <v>0.85799999999999998</v>
      </c>
      <c r="AG502">
        <v>0.8841</v>
      </c>
      <c r="AH502" t="s">
        <v>407</v>
      </c>
      <c r="AI502" t="s">
        <v>407</v>
      </c>
      <c r="AJ502">
        <v>1.3853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1</v>
      </c>
      <c r="AQ502">
        <v>0</v>
      </c>
      <c r="AR502" t="b">
        <v>0</v>
      </c>
      <c r="AS502" s="190" t="s">
        <v>2001</v>
      </c>
    </row>
    <row r="503" spans="1:45" x14ac:dyDescent="0.2">
      <c r="A503" t="s">
        <v>2001</v>
      </c>
      <c r="B503" t="s">
        <v>548</v>
      </c>
      <c r="C503" t="s">
        <v>127</v>
      </c>
      <c r="D503" t="s">
        <v>548</v>
      </c>
      <c r="E503" t="s">
        <v>2015</v>
      </c>
      <c r="F503" t="s">
        <v>407</v>
      </c>
      <c r="G503">
        <v>100</v>
      </c>
      <c r="H503">
        <v>0</v>
      </c>
      <c r="I503">
        <v>19821.04</v>
      </c>
      <c r="J503">
        <v>8069.44</v>
      </c>
      <c r="K503">
        <v>18452.27</v>
      </c>
      <c r="L503">
        <v>7092.74</v>
      </c>
      <c r="M503">
        <v>1.5</v>
      </c>
      <c r="N503">
        <v>0.89</v>
      </c>
      <c r="O503">
        <v>98</v>
      </c>
      <c r="P503">
        <v>17907.099999999999</v>
      </c>
      <c r="Q503">
        <v>6025.18</v>
      </c>
      <c r="R503">
        <v>1.46</v>
      </c>
      <c r="S503">
        <v>0.85</v>
      </c>
      <c r="T503">
        <v>1.31</v>
      </c>
      <c r="U503">
        <v>1</v>
      </c>
      <c r="V503">
        <v>0.74890000000000001</v>
      </c>
      <c r="W503">
        <v>0.73580000000000001</v>
      </c>
      <c r="X503">
        <v>0.74890000000000001</v>
      </c>
      <c r="Y503">
        <v>0.73580000000000001</v>
      </c>
      <c r="Z503" t="s">
        <v>126</v>
      </c>
      <c r="AA503" t="s">
        <v>407</v>
      </c>
      <c r="AB503">
        <v>0.91080000000000005</v>
      </c>
      <c r="AC503" t="s">
        <v>2272</v>
      </c>
      <c r="AD503">
        <v>1</v>
      </c>
      <c r="AE503">
        <v>0.75819999999999999</v>
      </c>
      <c r="AF503">
        <v>0.73580000000000001</v>
      </c>
      <c r="AG503">
        <v>0.75819999999999999</v>
      </c>
      <c r="AH503" t="s">
        <v>407</v>
      </c>
      <c r="AI503" t="s">
        <v>407</v>
      </c>
      <c r="AJ503">
        <v>1.1879999999999999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2</v>
      </c>
      <c r="AQ503">
        <v>0</v>
      </c>
      <c r="AR503" t="b">
        <v>0</v>
      </c>
      <c r="AS503" s="190" t="s">
        <v>2001</v>
      </c>
    </row>
    <row r="504" spans="1:45" x14ac:dyDescent="0.2">
      <c r="A504" t="s">
        <v>2001</v>
      </c>
      <c r="B504" t="s">
        <v>549</v>
      </c>
      <c r="C504" t="s">
        <v>123</v>
      </c>
      <c r="D504" t="s">
        <v>549</v>
      </c>
      <c r="E504" t="s">
        <v>2016</v>
      </c>
      <c r="F504" t="s">
        <v>407</v>
      </c>
      <c r="G504">
        <v>12</v>
      </c>
      <c r="H504">
        <v>0</v>
      </c>
      <c r="I504">
        <v>89241.97</v>
      </c>
      <c r="J504">
        <v>81345.08</v>
      </c>
      <c r="K504">
        <v>84997.64</v>
      </c>
      <c r="L504">
        <v>80336.649999999994</v>
      </c>
      <c r="M504">
        <v>16.420000000000002</v>
      </c>
      <c r="N504">
        <v>19.829999999999998</v>
      </c>
      <c r="O504">
        <v>11</v>
      </c>
      <c r="P504">
        <v>68319.199999999997</v>
      </c>
      <c r="Q504">
        <v>60849.46</v>
      </c>
      <c r="R504">
        <v>13.73</v>
      </c>
      <c r="S504">
        <v>18.5</v>
      </c>
      <c r="T504">
        <v>7.32</v>
      </c>
      <c r="U504">
        <v>1</v>
      </c>
      <c r="V504">
        <v>2.8571</v>
      </c>
      <c r="W504">
        <v>2.8069999999999999</v>
      </c>
      <c r="X504">
        <v>2.8571</v>
      </c>
      <c r="Y504">
        <v>2.8069999999999999</v>
      </c>
      <c r="Z504" t="s">
        <v>122</v>
      </c>
      <c r="AA504" t="s">
        <v>304</v>
      </c>
      <c r="AB504">
        <v>3.4413</v>
      </c>
      <c r="AC504" t="s">
        <v>2270</v>
      </c>
      <c r="AD504">
        <v>1.5676479999999999</v>
      </c>
      <c r="AE504">
        <v>2.1413000000000002</v>
      </c>
      <c r="AF504">
        <v>2.8069999999999999</v>
      </c>
      <c r="AG504">
        <v>2.1413000000000002</v>
      </c>
      <c r="AH504" t="s">
        <v>2334</v>
      </c>
      <c r="AI504" t="s">
        <v>407</v>
      </c>
      <c r="AJ504">
        <v>3.3552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1</v>
      </c>
      <c r="AQ504">
        <v>0</v>
      </c>
      <c r="AR504" t="b">
        <v>0</v>
      </c>
      <c r="AS504" s="190" t="s">
        <v>2001</v>
      </c>
    </row>
    <row r="505" spans="1:45" x14ac:dyDescent="0.2">
      <c r="A505" t="s">
        <v>2001</v>
      </c>
      <c r="B505" t="s">
        <v>550</v>
      </c>
      <c r="C505" t="s">
        <v>125</v>
      </c>
      <c r="D505" t="s">
        <v>550</v>
      </c>
      <c r="E505" t="s">
        <v>2017</v>
      </c>
      <c r="F505" t="s">
        <v>407</v>
      </c>
      <c r="G505">
        <v>54</v>
      </c>
      <c r="H505">
        <v>1</v>
      </c>
      <c r="I505">
        <v>34144.53</v>
      </c>
      <c r="J505">
        <v>20183.45</v>
      </c>
      <c r="K505">
        <v>31933.09</v>
      </c>
      <c r="L505">
        <v>17765.45</v>
      </c>
      <c r="M505">
        <v>8.59</v>
      </c>
      <c r="N505">
        <v>4.87</v>
      </c>
      <c r="O505">
        <v>53</v>
      </c>
      <c r="P505">
        <v>30488.84</v>
      </c>
      <c r="Q505">
        <v>14454.41</v>
      </c>
      <c r="R505">
        <v>8.32</v>
      </c>
      <c r="S505">
        <v>4.5</v>
      </c>
      <c r="T505">
        <v>7.34</v>
      </c>
      <c r="U505">
        <v>1</v>
      </c>
      <c r="V505">
        <v>1.2750999999999999</v>
      </c>
      <c r="W505">
        <v>1.2526999999999999</v>
      </c>
      <c r="X505">
        <v>1.2750999999999999</v>
      </c>
      <c r="Y505">
        <v>1.2585999999999999</v>
      </c>
      <c r="Z505" t="s">
        <v>129</v>
      </c>
      <c r="AA505" t="s">
        <v>130</v>
      </c>
      <c r="AB505">
        <v>2.1951999999999998</v>
      </c>
      <c r="AC505" t="s">
        <v>2271</v>
      </c>
      <c r="AD505">
        <v>1.613999</v>
      </c>
      <c r="AE505">
        <v>1.3253999999999999</v>
      </c>
      <c r="AF505">
        <v>1.2863</v>
      </c>
      <c r="AG505">
        <v>1.3253999999999999</v>
      </c>
      <c r="AH505" t="s">
        <v>2307</v>
      </c>
      <c r="AI505" t="s">
        <v>2307</v>
      </c>
      <c r="AJ505">
        <v>2.0768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1</v>
      </c>
      <c r="AQ505">
        <v>0</v>
      </c>
      <c r="AR505" t="b">
        <v>0</v>
      </c>
      <c r="AS505" s="190" t="s">
        <v>2001</v>
      </c>
    </row>
    <row r="506" spans="1:45" x14ac:dyDescent="0.2">
      <c r="A506" t="s">
        <v>2001</v>
      </c>
      <c r="B506" t="s">
        <v>551</v>
      </c>
      <c r="C506" t="s">
        <v>127</v>
      </c>
      <c r="D506" t="s">
        <v>550</v>
      </c>
      <c r="E506" t="s">
        <v>2018</v>
      </c>
      <c r="F506" t="s">
        <v>79</v>
      </c>
      <c r="G506">
        <v>4</v>
      </c>
      <c r="H506">
        <v>0</v>
      </c>
      <c r="I506">
        <v>35121.89</v>
      </c>
      <c r="J506">
        <v>8757.99</v>
      </c>
      <c r="K506">
        <v>30476.62</v>
      </c>
      <c r="L506">
        <v>7599.64</v>
      </c>
      <c r="M506">
        <v>3.75</v>
      </c>
      <c r="N506">
        <v>4.21</v>
      </c>
      <c r="O506">
        <v>4</v>
      </c>
      <c r="P506">
        <v>30476.62</v>
      </c>
      <c r="Q506">
        <v>7599.64</v>
      </c>
      <c r="R506">
        <v>3.9</v>
      </c>
      <c r="S506">
        <v>4.21</v>
      </c>
      <c r="T506">
        <v>3</v>
      </c>
      <c r="U506">
        <v>0</v>
      </c>
      <c r="V506">
        <v>1.2745</v>
      </c>
      <c r="W506">
        <v>1.3363</v>
      </c>
      <c r="X506">
        <v>1.3601000000000001</v>
      </c>
      <c r="Y506">
        <v>1.2585999999999999</v>
      </c>
      <c r="Z506" t="s">
        <v>131</v>
      </c>
      <c r="AA506" t="s">
        <v>130</v>
      </c>
      <c r="AB506">
        <v>1.3601000000000001</v>
      </c>
      <c r="AC506" t="s">
        <v>2272</v>
      </c>
      <c r="AD506">
        <v>1</v>
      </c>
      <c r="AE506">
        <v>0.91830000000000001</v>
      </c>
      <c r="AF506">
        <v>0.89119999999999999</v>
      </c>
      <c r="AG506">
        <v>0.91830000000000001</v>
      </c>
      <c r="AH506" t="s">
        <v>2308</v>
      </c>
      <c r="AI506" t="s">
        <v>2308</v>
      </c>
      <c r="AJ506">
        <v>1.4389000000000001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 t="b">
        <v>0</v>
      </c>
      <c r="AS506" s="190" t="s">
        <v>2001</v>
      </c>
    </row>
    <row r="507" spans="1:45" x14ac:dyDescent="0.2">
      <c r="A507" t="s">
        <v>2001</v>
      </c>
      <c r="B507" t="s">
        <v>552</v>
      </c>
      <c r="C507" t="s">
        <v>123</v>
      </c>
      <c r="D507" t="s">
        <v>552</v>
      </c>
      <c r="E507" t="s">
        <v>2019</v>
      </c>
      <c r="F507" t="s">
        <v>407</v>
      </c>
      <c r="G507">
        <v>220</v>
      </c>
      <c r="H507">
        <v>10</v>
      </c>
      <c r="I507">
        <v>24328.89</v>
      </c>
      <c r="J507">
        <v>23997.43</v>
      </c>
      <c r="K507">
        <v>23106.639999999999</v>
      </c>
      <c r="L507">
        <v>22830.959999999999</v>
      </c>
      <c r="M507">
        <v>5.24</v>
      </c>
      <c r="N507">
        <v>4.99</v>
      </c>
      <c r="O507">
        <v>217</v>
      </c>
      <c r="P507">
        <v>21138.560000000001</v>
      </c>
      <c r="Q507">
        <v>14289.38</v>
      </c>
      <c r="R507">
        <v>4.8099999999999996</v>
      </c>
      <c r="S507">
        <v>3.2</v>
      </c>
      <c r="T507">
        <v>3.9</v>
      </c>
      <c r="U507">
        <v>1</v>
      </c>
      <c r="V507">
        <v>0.88400000000000001</v>
      </c>
      <c r="W507">
        <v>0.86850000000000005</v>
      </c>
      <c r="X507">
        <v>0.88400000000000001</v>
      </c>
      <c r="Y507">
        <v>0.86850000000000005</v>
      </c>
      <c r="Z507" t="s">
        <v>122</v>
      </c>
      <c r="AA507" t="s">
        <v>407</v>
      </c>
      <c r="AB507">
        <v>1.3823000000000001</v>
      </c>
      <c r="AC507" t="s">
        <v>2270</v>
      </c>
      <c r="AD507">
        <v>1.633345</v>
      </c>
      <c r="AE507">
        <v>0.88900000000000001</v>
      </c>
      <c r="AF507">
        <v>0.86850000000000005</v>
      </c>
      <c r="AG507">
        <v>0.88900000000000001</v>
      </c>
      <c r="AH507" t="s">
        <v>407</v>
      </c>
      <c r="AI507" t="s">
        <v>407</v>
      </c>
      <c r="AJ507">
        <v>1.393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3</v>
      </c>
      <c r="AQ507">
        <v>0</v>
      </c>
      <c r="AR507" t="b">
        <v>0</v>
      </c>
      <c r="AS507" s="190" t="s">
        <v>2001</v>
      </c>
    </row>
    <row r="508" spans="1:45" x14ac:dyDescent="0.2">
      <c r="A508" t="s">
        <v>2001</v>
      </c>
      <c r="B508" t="s">
        <v>553</v>
      </c>
      <c r="C508" t="s">
        <v>125</v>
      </c>
      <c r="D508" t="s">
        <v>553</v>
      </c>
      <c r="E508" t="s">
        <v>2020</v>
      </c>
      <c r="F508" t="s">
        <v>407</v>
      </c>
      <c r="G508">
        <v>832</v>
      </c>
      <c r="H508">
        <v>12</v>
      </c>
      <c r="I508">
        <v>13993.93</v>
      </c>
      <c r="J508">
        <v>9253.4699999999993</v>
      </c>
      <c r="K508">
        <v>13646.02</v>
      </c>
      <c r="L508">
        <v>8756.0300000000007</v>
      </c>
      <c r="M508">
        <v>3.55</v>
      </c>
      <c r="N508">
        <v>2.66</v>
      </c>
      <c r="O508">
        <v>816</v>
      </c>
      <c r="P508">
        <v>12924.99</v>
      </c>
      <c r="Q508">
        <v>6997.77</v>
      </c>
      <c r="R508">
        <v>3.38</v>
      </c>
      <c r="S508">
        <v>2.25</v>
      </c>
      <c r="T508">
        <v>2.81</v>
      </c>
      <c r="U508">
        <v>1</v>
      </c>
      <c r="V508">
        <v>0.54049999999999998</v>
      </c>
      <c r="W508">
        <v>0.53100000000000003</v>
      </c>
      <c r="X508">
        <v>0.54049999999999998</v>
      </c>
      <c r="Y508">
        <v>0.53100000000000003</v>
      </c>
      <c r="Z508" t="s">
        <v>124</v>
      </c>
      <c r="AA508" t="s">
        <v>407</v>
      </c>
      <c r="AB508">
        <v>0.84630000000000005</v>
      </c>
      <c r="AC508" t="s">
        <v>2271</v>
      </c>
      <c r="AD508">
        <v>1.4088560000000001</v>
      </c>
      <c r="AE508">
        <v>0.54710000000000003</v>
      </c>
      <c r="AF508">
        <v>0.53100000000000003</v>
      </c>
      <c r="AG508">
        <v>0.54710000000000003</v>
      </c>
      <c r="AH508" t="s">
        <v>407</v>
      </c>
      <c r="AI508" t="s">
        <v>407</v>
      </c>
      <c r="AJ508">
        <v>0.85729999999999995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16</v>
      </c>
      <c r="AQ508">
        <v>0</v>
      </c>
      <c r="AR508" t="b">
        <v>0</v>
      </c>
      <c r="AS508" s="190" t="s">
        <v>2001</v>
      </c>
    </row>
    <row r="509" spans="1:45" x14ac:dyDescent="0.2">
      <c r="A509" t="s">
        <v>2001</v>
      </c>
      <c r="B509" t="s">
        <v>554</v>
      </c>
      <c r="C509" t="s">
        <v>127</v>
      </c>
      <c r="D509" t="s">
        <v>554</v>
      </c>
      <c r="E509" t="s">
        <v>2021</v>
      </c>
      <c r="F509" t="s">
        <v>407</v>
      </c>
      <c r="G509">
        <v>472</v>
      </c>
      <c r="H509">
        <v>1</v>
      </c>
      <c r="I509">
        <v>10168.92</v>
      </c>
      <c r="J509">
        <v>5645.05</v>
      </c>
      <c r="K509">
        <v>9940.6299999999992</v>
      </c>
      <c r="L509">
        <v>5367.95</v>
      </c>
      <c r="M509">
        <v>2.34</v>
      </c>
      <c r="N509">
        <v>1.39</v>
      </c>
      <c r="O509">
        <v>464</v>
      </c>
      <c r="P509">
        <v>9551.92</v>
      </c>
      <c r="Q509">
        <v>4468.63</v>
      </c>
      <c r="R509">
        <v>2.2799999999999998</v>
      </c>
      <c r="S509">
        <v>1.31</v>
      </c>
      <c r="T509">
        <v>1.98</v>
      </c>
      <c r="U509">
        <v>1</v>
      </c>
      <c r="V509">
        <v>0.39950000000000002</v>
      </c>
      <c r="W509">
        <v>0.39250000000000002</v>
      </c>
      <c r="X509">
        <v>0.39950000000000002</v>
      </c>
      <c r="Y509">
        <v>0.39250000000000002</v>
      </c>
      <c r="Z509" t="s">
        <v>126</v>
      </c>
      <c r="AA509" t="s">
        <v>407</v>
      </c>
      <c r="AB509">
        <v>0.60070000000000001</v>
      </c>
      <c r="AC509" t="s">
        <v>2272</v>
      </c>
      <c r="AD509">
        <v>1</v>
      </c>
      <c r="AE509">
        <v>0.40439999999999998</v>
      </c>
      <c r="AF509">
        <v>0.39250000000000002</v>
      </c>
      <c r="AG509">
        <v>0.40439999999999998</v>
      </c>
      <c r="AH509" t="s">
        <v>407</v>
      </c>
      <c r="AI509" t="s">
        <v>407</v>
      </c>
      <c r="AJ509">
        <v>0.63370000000000004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8</v>
      </c>
      <c r="AQ509">
        <v>0</v>
      </c>
      <c r="AR509" t="b">
        <v>0</v>
      </c>
      <c r="AS509" s="190" t="s">
        <v>2001</v>
      </c>
    </row>
    <row r="510" spans="1:45" x14ac:dyDescent="0.2">
      <c r="A510" t="s">
        <v>2001</v>
      </c>
      <c r="B510" t="s">
        <v>555</v>
      </c>
      <c r="C510" t="s">
        <v>118</v>
      </c>
      <c r="D510" t="s">
        <v>555</v>
      </c>
      <c r="E510" t="s">
        <v>2295</v>
      </c>
      <c r="F510" t="s">
        <v>407</v>
      </c>
      <c r="G510">
        <v>193</v>
      </c>
      <c r="H510">
        <v>5</v>
      </c>
      <c r="I510">
        <v>23699.65</v>
      </c>
      <c r="J510">
        <v>49457.2</v>
      </c>
      <c r="K510">
        <v>21787.91</v>
      </c>
      <c r="L510">
        <v>41760.339999999997</v>
      </c>
      <c r="M510">
        <v>5.32</v>
      </c>
      <c r="N510">
        <v>6.61</v>
      </c>
      <c r="O510">
        <v>191</v>
      </c>
      <c r="P510">
        <v>18237.47</v>
      </c>
      <c r="Q510">
        <v>12770.03</v>
      </c>
      <c r="R510">
        <v>4.8</v>
      </c>
      <c r="S510">
        <v>3.82</v>
      </c>
      <c r="T510">
        <v>3.6</v>
      </c>
      <c r="U510">
        <v>1</v>
      </c>
      <c r="V510">
        <v>0.76270000000000004</v>
      </c>
      <c r="W510">
        <v>0.74929999999999997</v>
      </c>
      <c r="X510">
        <v>0.76270000000000004</v>
      </c>
      <c r="Y510">
        <v>0.74929999999999997</v>
      </c>
      <c r="Z510" t="s">
        <v>117</v>
      </c>
      <c r="AA510" t="s">
        <v>407</v>
      </c>
      <c r="AB510">
        <v>1.1317999999999999</v>
      </c>
      <c r="AC510" t="s">
        <v>2268</v>
      </c>
      <c r="AD510">
        <v>1.5673729999999999</v>
      </c>
      <c r="AE510">
        <v>0.68030000000000002</v>
      </c>
      <c r="AF510">
        <v>0.74929999999999997</v>
      </c>
      <c r="AG510">
        <v>0.68030000000000002</v>
      </c>
      <c r="AH510" t="s">
        <v>407</v>
      </c>
      <c r="AI510" t="s">
        <v>407</v>
      </c>
      <c r="AJ510">
        <v>1.0660000000000001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2</v>
      </c>
      <c r="AQ510">
        <v>0</v>
      </c>
      <c r="AR510" t="b">
        <v>0</v>
      </c>
      <c r="AS510" s="190" t="s">
        <v>2001</v>
      </c>
    </row>
    <row r="511" spans="1:45" x14ac:dyDescent="0.2">
      <c r="A511" t="s">
        <v>2001</v>
      </c>
      <c r="B511" t="s">
        <v>556</v>
      </c>
      <c r="C511" t="s">
        <v>120</v>
      </c>
      <c r="D511" t="s">
        <v>556</v>
      </c>
      <c r="E511" t="s">
        <v>2296</v>
      </c>
      <c r="F511" t="s">
        <v>407</v>
      </c>
      <c r="G511">
        <v>573</v>
      </c>
      <c r="H511">
        <v>10</v>
      </c>
      <c r="I511">
        <v>11165.56</v>
      </c>
      <c r="J511">
        <v>7748.1</v>
      </c>
      <c r="K511">
        <v>10581.95</v>
      </c>
      <c r="L511">
        <v>7078.76</v>
      </c>
      <c r="M511">
        <v>2.97</v>
      </c>
      <c r="N511">
        <v>2.19</v>
      </c>
      <c r="O511">
        <v>563</v>
      </c>
      <c r="P511">
        <v>10089.969999999999</v>
      </c>
      <c r="Q511">
        <v>6061.17</v>
      </c>
      <c r="R511">
        <v>2.87</v>
      </c>
      <c r="S511">
        <v>2.06</v>
      </c>
      <c r="T511">
        <v>2.31</v>
      </c>
      <c r="U511">
        <v>1</v>
      </c>
      <c r="V511">
        <v>0.42199999999999999</v>
      </c>
      <c r="W511">
        <v>0.41460000000000002</v>
      </c>
      <c r="X511">
        <v>0.42199999999999999</v>
      </c>
      <c r="Y511">
        <v>0.41460000000000002</v>
      </c>
      <c r="Z511" t="s">
        <v>119</v>
      </c>
      <c r="AA511" t="s">
        <v>407</v>
      </c>
      <c r="AB511">
        <v>0.72209999999999996</v>
      </c>
      <c r="AC511" t="s">
        <v>2269</v>
      </c>
      <c r="AD511">
        <v>1</v>
      </c>
      <c r="AE511">
        <v>0.42720000000000002</v>
      </c>
      <c r="AF511">
        <v>0.41460000000000002</v>
      </c>
      <c r="AG511">
        <v>0.42720000000000002</v>
      </c>
      <c r="AH511" t="s">
        <v>407</v>
      </c>
      <c r="AI511" t="s">
        <v>407</v>
      </c>
      <c r="AJ511">
        <v>0.6694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10</v>
      </c>
      <c r="AQ511">
        <v>0</v>
      </c>
      <c r="AR511" t="b">
        <v>0</v>
      </c>
      <c r="AS511" s="190" t="s">
        <v>2001</v>
      </c>
    </row>
    <row r="512" spans="1:45" x14ac:dyDescent="0.2">
      <c r="A512" t="s">
        <v>2001</v>
      </c>
      <c r="B512" t="s">
        <v>557</v>
      </c>
      <c r="C512" t="s">
        <v>116</v>
      </c>
      <c r="D512" t="s">
        <v>557</v>
      </c>
      <c r="E512" t="s">
        <v>2297</v>
      </c>
      <c r="F512" t="s">
        <v>407</v>
      </c>
      <c r="G512">
        <v>24</v>
      </c>
      <c r="H512">
        <v>2</v>
      </c>
      <c r="I512">
        <v>16269.98</v>
      </c>
      <c r="J512">
        <v>17821.240000000002</v>
      </c>
      <c r="K512">
        <v>14406.97</v>
      </c>
      <c r="L512">
        <v>14883.07</v>
      </c>
      <c r="M512">
        <v>3.92</v>
      </c>
      <c r="N512">
        <v>4.62</v>
      </c>
      <c r="O512">
        <v>23</v>
      </c>
      <c r="P512">
        <v>11471.98</v>
      </c>
      <c r="Q512">
        <v>4939.26</v>
      </c>
      <c r="R512">
        <v>3</v>
      </c>
      <c r="S512">
        <v>1.44</v>
      </c>
      <c r="T512">
        <v>2.62</v>
      </c>
      <c r="U512">
        <v>1</v>
      </c>
      <c r="V512">
        <v>0.4798</v>
      </c>
      <c r="W512">
        <v>0.47139999999999999</v>
      </c>
      <c r="X512">
        <v>0.4798</v>
      </c>
      <c r="Y512">
        <v>0.47139999999999999</v>
      </c>
      <c r="Z512" t="s">
        <v>121</v>
      </c>
      <c r="AA512" t="s">
        <v>407</v>
      </c>
      <c r="AB512">
        <v>1.2245999999999999</v>
      </c>
      <c r="AC512" t="s">
        <v>121</v>
      </c>
      <c r="AD512">
        <v>1</v>
      </c>
      <c r="AE512">
        <v>0.48570000000000002</v>
      </c>
      <c r="AF512">
        <v>0.47139999999999999</v>
      </c>
      <c r="AG512">
        <v>0.48570000000000002</v>
      </c>
      <c r="AH512" t="s">
        <v>407</v>
      </c>
      <c r="AI512" t="s">
        <v>407</v>
      </c>
      <c r="AJ512">
        <v>0.76100000000000001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1</v>
      </c>
      <c r="AQ512">
        <v>0</v>
      </c>
      <c r="AR512" t="b">
        <v>0</v>
      </c>
      <c r="AS512" s="190" t="s">
        <v>2001</v>
      </c>
    </row>
    <row r="513" spans="1:45" x14ac:dyDescent="0.2">
      <c r="A513" t="s">
        <v>2001</v>
      </c>
      <c r="B513" t="s">
        <v>558</v>
      </c>
      <c r="C513" t="s">
        <v>123</v>
      </c>
      <c r="D513" t="s">
        <v>558</v>
      </c>
      <c r="E513" t="s">
        <v>2022</v>
      </c>
      <c r="F513" t="s">
        <v>407</v>
      </c>
      <c r="G513">
        <v>26</v>
      </c>
      <c r="H513">
        <v>2</v>
      </c>
      <c r="I513">
        <v>47170</v>
      </c>
      <c r="J513">
        <v>88309.75</v>
      </c>
      <c r="K513">
        <v>42834.47</v>
      </c>
      <c r="L513">
        <v>76459.5</v>
      </c>
      <c r="M513">
        <v>10.46</v>
      </c>
      <c r="N513">
        <v>16.02</v>
      </c>
      <c r="O513">
        <v>25</v>
      </c>
      <c r="P513">
        <v>28104.9</v>
      </c>
      <c r="Q513">
        <v>20950.78</v>
      </c>
      <c r="R513">
        <v>7.48</v>
      </c>
      <c r="S513">
        <v>5.99</v>
      </c>
      <c r="T513">
        <v>5.89</v>
      </c>
      <c r="U513">
        <v>1</v>
      </c>
      <c r="V513">
        <v>1.1754</v>
      </c>
      <c r="W513">
        <v>1.1548</v>
      </c>
      <c r="X513">
        <v>1.1754</v>
      </c>
      <c r="Y513">
        <v>1.1548</v>
      </c>
      <c r="Z513" t="s">
        <v>122</v>
      </c>
      <c r="AA513" t="s">
        <v>407</v>
      </c>
      <c r="AB513">
        <v>1.6249</v>
      </c>
      <c r="AC513" t="s">
        <v>2270</v>
      </c>
      <c r="AD513">
        <v>1.6051569999999999</v>
      </c>
      <c r="AE513">
        <v>0.88670000000000004</v>
      </c>
      <c r="AF513">
        <v>1.1548</v>
      </c>
      <c r="AG513">
        <v>0.88670000000000004</v>
      </c>
      <c r="AH513" t="s">
        <v>407</v>
      </c>
      <c r="AI513" t="s">
        <v>407</v>
      </c>
      <c r="AJ513">
        <v>1.3894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1</v>
      </c>
      <c r="AQ513">
        <v>0</v>
      </c>
      <c r="AR513" t="b">
        <v>0</v>
      </c>
      <c r="AS513" s="190" t="s">
        <v>2001</v>
      </c>
    </row>
    <row r="514" spans="1:45" x14ac:dyDescent="0.2">
      <c r="A514" t="s">
        <v>2001</v>
      </c>
      <c r="B514" t="s">
        <v>559</v>
      </c>
      <c r="C514" t="s">
        <v>125</v>
      </c>
      <c r="D514" t="s">
        <v>559</v>
      </c>
      <c r="E514" t="s">
        <v>2023</v>
      </c>
      <c r="F514" t="s">
        <v>407</v>
      </c>
      <c r="G514">
        <v>70</v>
      </c>
      <c r="H514">
        <v>3</v>
      </c>
      <c r="I514">
        <v>17570.830000000002</v>
      </c>
      <c r="J514">
        <v>16049.38</v>
      </c>
      <c r="K514">
        <v>16061.27</v>
      </c>
      <c r="L514">
        <v>13838.72</v>
      </c>
      <c r="M514">
        <v>4.26</v>
      </c>
      <c r="N514">
        <v>3.58</v>
      </c>
      <c r="O514">
        <v>68</v>
      </c>
      <c r="P514">
        <v>14181.27</v>
      </c>
      <c r="Q514">
        <v>8430.23</v>
      </c>
      <c r="R514">
        <v>3.84</v>
      </c>
      <c r="S514">
        <v>2.62</v>
      </c>
      <c r="T514">
        <v>3.15</v>
      </c>
      <c r="U514">
        <v>1</v>
      </c>
      <c r="V514">
        <v>0.59309999999999996</v>
      </c>
      <c r="W514">
        <v>0.5827</v>
      </c>
      <c r="X514">
        <v>0.59309999999999996</v>
      </c>
      <c r="Y514">
        <v>0.5827</v>
      </c>
      <c r="Z514" t="s">
        <v>124</v>
      </c>
      <c r="AA514" t="s">
        <v>407</v>
      </c>
      <c r="AB514">
        <v>1.0123</v>
      </c>
      <c r="AC514" t="s">
        <v>2271</v>
      </c>
      <c r="AD514">
        <v>1.3953139999999999</v>
      </c>
      <c r="AE514">
        <v>0.60040000000000004</v>
      </c>
      <c r="AF514">
        <v>0.5827</v>
      </c>
      <c r="AG514">
        <v>0.60040000000000004</v>
      </c>
      <c r="AH514" t="s">
        <v>407</v>
      </c>
      <c r="AI514" t="s">
        <v>407</v>
      </c>
      <c r="AJ514">
        <v>0.94079999999999997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2</v>
      </c>
      <c r="AQ514">
        <v>0</v>
      </c>
      <c r="AR514" t="b">
        <v>0</v>
      </c>
      <c r="AS514" s="190" t="s">
        <v>2001</v>
      </c>
    </row>
    <row r="515" spans="1:45" x14ac:dyDescent="0.2">
      <c r="A515" t="s">
        <v>2001</v>
      </c>
      <c r="B515" t="s">
        <v>560</v>
      </c>
      <c r="C515" t="s">
        <v>127</v>
      </c>
      <c r="D515" t="s">
        <v>560</v>
      </c>
      <c r="E515" t="s">
        <v>2024</v>
      </c>
      <c r="F515" t="s">
        <v>407</v>
      </c>
      <c r="G515">
        <v>23</v>
      </c>
      <c r="H515">
        <v>1</v>
      </c>
      <c r="I515">
        <v>10018.07</v>
      </c>
      <c r="J515">
        <v>6450.1</v>
      </c>
      <c r="K515">
        <v>9532.0300000000007</v>
      </c>
      <c r="L515">
        <v>6037.86</v>
      </c>
      <c r="M515">
        <v>2.35</v>
      </c>
      <c r="N515">
        <v>1.46</v>
      </c>
      <c r="O515">
        <v>22</v>
      </c>
      <c r="P515">
        <v>8761.0499999999993</v>
      </c>
      <c r="Q515">
        <v>4943.82</v>
      </c>
      <c r="R515">
        <v>2.1800000000000002</v>
      </c>
      <c r="S515">
        <v>1.27</v>
      </c>
      <c r="T515">
        <v>1.85</v>
      </c>
      <c r="U515">
        <v>1</v>
      </c>
      <c r="V515">
        <v>0.3664</v>
      </c>
      <c r="W515">
        <v>0.36</v>
      </c>
      <c r="X515">
        <v>0.3664</v>
      </c>
      <c r="Y515">
        <v>0.36</v>
      </c>
      <c r="Z515" t="s">
        <v>126</v>
      </c>
      <c r="AA515" t="s">
        <v>407</v>
      </c>
      <c r="AB515">
        <v>0.72550000000000003</v>
      </c>
      <c r="AC515" t="s">
        <v>2272</v>
      </c>
      <c r="AD515">
        <v>1</v>
      </c>
      <c r="AE515">
        <v>0.37090000000000001</v>
      </c>
      <c r="AF515">
        <v>0.36</v>
      </c>
      <c r="AG515">
        <v>0.37090000000000001</v>
      </c>
      <c r="AH515" t="s">
        <v>407</v>
      </c>
      <c r="AI515" t="s">
        <v>407</v>
      </c>
      <c r="AJ515">
        <v>0.58120000000000005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1</v>
      </c>
      <c r="AQ515">
        <v>0</v>
      </c>
      <c r="AR515" t="b">
        <v>0</v>
      </c>
      <c r="AS515" s="190" t="s">
        <v>2001</v>
      </c>
    </row>
    <row r="516" spans="1:45" x14ac:dyDescent="0.2">
      <c r="A516" t="s">
        <v>2025</v>
      </c>
      <c r="B516" t="s">
        <v>561</v>
      </c>
      <c r="C516" t="s">
        <v>116</v>
      </c>
      <c r="D516" t="s">
        <v>561</v>
      </c>
      <c r="E516" t="s">
        <v>1045</v>
      </c>
      <c r="F516" t="s">
        <v>634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6.5</v>
      </c>
      <c r="S516">
        <v>0</v>
      </c>
      <c r="T516">
        <v>5.5</v>
      </c>
      <c r="U516">
        <v>0</v>
      </c>
      <c r="V516">
        <v>0</v>
      </c>
      <c r="W516">
        <v>3.1539999999999999</v>
      </c>
      <c r="X516">
        <v>3.1539999999999999</v>
      </c>
      <c r="Y516">
        <v>3.1539999999999999</v>
      </c>
      <c r="Z516" t="s">
        <v>121</v>
      </c>
      <c r="AA516" t="s">
        <v>634</v>
      </c>
      <c r="AB516">
        <v>3.1539999999999999</v>
      </c>
      <c r="AC516" t="s">
        <v>121</v>
      </c>
      <c r="AD516">
        <v>1</v>
      </c>
      <c r="AE516">
        <v>3.1539999999999999</v>
      </c>
      <c r="AF516">
        <v>3.1539999999999999</v>
      </c>
      <c r="AG516">
        <v>3.1539999999999999</v>
      </c>
      <c r="AH516" t="s">
        <v>634</v>
      </c>
      <c r="AI516" t="s">
        <v>634</v>
      </c>
      <c r="AJ516">
        <v>3.1539999999999999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 t="b">
        <v>1</v>
      </c>
      <c r="AS516" s="190" t="s">
        <v>2025</v>
      </c>
    </row>
    <row r="517" spans="1:45" x14ac:dyDescent="0.2">
      <c r="A517" t="s">
        <v>2025</v>
      </c>
      <c r="B517" t="s">
        <v>562</v>
      </c>
      <c r="C517" t="s">
        <v>123</v>
      </c>
      <c r="D517" t="s">
        <v>562</v>
      </c>
      <c r="E517" t="s">
        <v>2026</v>
      </c>
      <c r="F517" t="s">
        <v>79</v>
      </c>
      <c r="G517">
        <v>3</v>
      </c>
      <c r="H517">
        <v>0</v>
      </c>
      <c r="I517">
        <v>87274.880000000005</v>
      </c>
      <c r="J517">
        <v>46448.78</v>
      </c>
      <c r="K517">
        <v>82219.19</v>
      </c>
      <c r="L517">
        <v>36575.120000000003</v>
      </c>
      <c r="M517">
        <v>11.33</v>
      </c>
      <c r="N517">
        <v>4.5</v>
      </c>
      <c r="O517">
        <v>3</v>
      </c>
      <c r="P517">
        <v>82219.19</v>
      </c>
      <c r="Q517">
        <v>36575.120000000003</v>
      </c>
      <c r="R517">
        <v>14.8</v>
      </c>
      <c r="S517">
        <v>4.5</v>
      </c>
      <c r="T517">
        <v>11.9</v>
      </c>
      <c r="U517">
        <v>0</v>
      </c>
      <c r="V517">
        <v>3.4384000000000001</v>
      </c>
      <c r="W517">
        <v>5.9396000000000004</v>
      </c>
      <c r="X517">
        <v>6.0456000000000003</v>
      </c>
      <c r="Y517">
        <v>5.9396000000000004</v>
      </c>
      <c r="Z517" t="s">
        <v>122</v>
      </c>
      <c r="AA517" t="s">
        <v>128</v>
      </c>
      <c r="AB517">
        <v>6.0456000000000003</v>
      </c>
      <c r="AC517" t="s">
        <v>2270</v>
      </c>
      <c r="AD517">
        <v>1.9974229999999999</v>
      </c>
      <c r="AE517">
        <v>6.1200999999999999</v>
      </c>
      <c r="AF517">
        <v>5.9396000000000004</v>
      </c>
      <c r="AG517">
        <v>6.1200999999999999</v>
      </c>
      <c r="AH517" t="s">
        <v>2336</v>
      </c>
      <c r="AI517" t="s">
        <v>79</v>
      </c>
      <c r="AJ517">
        <v>9.5896000000000008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 t="b">
        <v>0</v>
      </c>
      <c r="AS517" s="190" t="s">
        <v>2025</v>
      </c>
    </row>
    <row r="518" spans="1:45" x14ac:dyDescent="0.2">
      <c r="A518" t="s">
        <v>2025</v>
      </c>
      <c r="B518" t="s">
        <v>563</v>
      </c>
      <c r="C518" t="s">
        <v>125</v>
      </c>
      <c r="D518" t="s">
        <v>563</v>
      </c>
      <c r="E518" t="s">
        <v>2027</v>
      </c>
      <c r="F518" t="s">
        <v>407</v>
      </c>
      <c r="G518">
        <v>11</v>
      </c>
      <c r="H518">
        <v>0</v>
      </c>
      <c r="I518">
        <v>53336.71</v>
      </c>
      <c r="J518">
        <v>16282.26</v>
      </c>
      <c r="K518">
        <v>46910.77</v>
      </c>
      <c r="L518">
        <v>13718.65</v>
      </c>
      <c r="M518">
        <v>5.64</v>
      </c>
      <c r="N518">
        <v>2.0099999999999998</v>
      </c>
      <c r="O518">
        <v>11</v>
      </c>
      <c r="P518">
        <v>46910.77</v>
      </c>
      <c r="Q518">
        <v>13718.65</v>
      </c>
      <c r="R518">
        <v>5.64</v>
      </c>
      <c r="S518">
        <v>2.0099999999999998</v>
      </c>
      <c r="T518">
        <v>5.22</v>
      </c>
      <c r="U518">
        <v>1</v>
      </c>
      <c r="V518">
        <v>1.9618</v>
      </c>
      <c r="W518">
        <v>1.9274</v>
      </c>
      <c r="X518">
        <v>1.9618</v>
      </c>
      <c r="Y518">
        <v>2.0488</v>
      </c>
      <c r="Z518" t="s">
        <v>129</v>
      </c>
      <c r="AA518" t="s">
        <v>130</v>
      </c>
      <c r="AB518">
        <v>3.0266999999999999</v>
      </c>
      <c r="AC518" t="s">
        <v>2271</v>
      </c>
      <c r="AD518">
        <v>1.3277330000000001</v>
      </c>
      <c r="AE518">
        <v>2.3975</v>
      </c>
      <c r="AF518">
        <v>2.3268</v>
      </c>
      <c r="AG518">
        <v>2.3975</v>
      </c>
      <c r="AH518" t="s">
        <v>2307</v>
      </c>
      <c r="AI518" t="s">
        <v>2307</v>
      </c>
      <c r="AJ518">
        <v>3.7566000000000002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 t="b">
        <v>0</v>
      </c>
      <c r="AS518" s="190" t="s">
        <v>2025</v>
      </c>
    </row>
    <row r="519" spans="1:45" x14ac:dyDescent="0.2">
      <c r="A519" t="s">
        <v>2025</v>
      </c>
      <c r="B519" t="s">
        <v>564</v>
      </c>
      <c r="C519" t="s">
        <v>127</v>
      </c>
      <c r="D519" t="s">
        <v>563</v>
      </c>
      <c r="E519" t="s">
        <v>2028</v>
      </c>
      <c r="F519" t="s">
        <v>79</v>
      </c>
      <c r="G519">
        <v>7</v>
      </c>
      <c r="H519">
        <v>0</v>
      </c>
      <c r="I519">
        <v>58795.37</v>
      </c>
      <c r="J519">
        <v>12141.05</v>
      </c>
      <c r="K519">
        <v>52974.68</v>
      </c>
      <c r="L519">
        <v>10206.93</v>
      </c>
      <c r="M519">
        <v>4.71</v>
      </c>
      <c r="N519">
        <v>1.67</v>
      </c>
      <c r="O519">
        <v>7</v>
      </c>
      <c r="P519">
        <v>52974.68</v>
      </c>
      <c r="Q519">
        <v>10206.93</v>
      </c>
      <c r="R519">
        <v>5.4</v>
      </c>
      <c r="S519">
        <v>1.67</v>
      </c>
      <c r="T519">
        <v>4.8</v>
      </c>
      <c r="U519">
        <v>0</v>
      </c>
      <c r="V519">
        <v>2.2153999999999998</v>
      </c>
      <c r="W519">
        <v>2.2395999999999998</v>
      </c>
      <c r="X519">
        <v>2.2795999999999998</v>
      </c>
      <c r="Y519">
        <v>2.0488</v>
      </c>
      <c r="Z519" t="s">
        <v>131</v>
      </c>
      <c r="AA519" t="s">
        <v>130</v>
      </c>
      <c r="AB519">
        <v>2.2795999999999998</v>
      </c>
      <c r="AC519" t="s">
        <v>2272</v>
      </c>
      <c r="AD519">
        <v>1</v>
      </c>
      <c r="AE519">
        <v>1.661</v>
      </c>
      <c r="AF519">
        <v>1.6120000000000001</v>
      </c>
      <c r="AG519">
        <v>1.661</v>
      </c>
      <c r="AH519" t="s">
        <v>2308</v>
      </c>
      <c r="AI519" t="s">
        <v>2308</v>
      </c>
      <c r="AJ519">
        <v>2.6025999999999998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 t="b">
        <v>0</v>
      </c>
      <c r="AS519" s="190" t="s">
        <v>2025</v>
      </c>
    </row>
    <row r="520" spans="1:45" x14ac:dyDescent="0.2">
      <c r="A520" t="s">
        <v>2025</v>
      </c>
      <c r="B520" t="s">
        <v>565</v>
      </c>
      <c r="C520" t="s">
        <v>123</v>
      </c>
      <c r="D520" t="s">
        <v>565</v>
      </c>
      <c r="E520" t="s">
        <v>2029</v>
      </c>
      <c r="F520" t="s">
        <v>407</v>
      </c>
      <c r="G520">
        <v>13</v>
      </c>
      <c r="H520">
        <v>0</v>
      </c>
      <c r="I520">
        <v>85728.92</v>
      </c>
      <c r="J520">
        <v>40820.19</v>
      </c>
      <c r="K520">
        <v>76692.59</v>
      </c>
      <c r="L520">
        <v>33993.870000000003</v>
      </c>
      <c r="M520">
        <v>11.69</v>
      </c>
      <c r="N520">
        <v>10.33</v>
      </c>
      <c r="O520">
        <v>12</v>
      </c>
      <c r="P520">
        <v>69283.97</v>
      </c>
      <c r="Q520">
        <v>23202.17</v>
      </c>
      <c r="R520">
        <v>9</v>
      </c>
      <c r="S520">
        <v>4.62</v>
      </c>
      <c r="T520">
        <v>8.14</v>
      </c>
      <c r="U520">
        <v>1</v>
      </c>
      <c r="V520">
        <v>2.8975</v>
      </c>
      <c r="W520">
        <v>2.8466999999999998</v>
      </c>
      <c r="X520">
        <v>2.8975</v>
      </c>
      <c r="Y520">
        <v>2.8466999999999998</v>
      </c>
      <c r="Z520" t="s">
        <v>122</v>
      </c>
      <c r="AA520" t="s">
        <v>407</v>
      </c>
      <c r="AB520">
        <v>3.4617</v>
      </c>
      <c r="AC520" t="s">
        <v>2270</v>
      </c>
      <c r="AD520">
        <v>1.7230099999999999</v>
      </c>
      <c r="AE520">
        <v>2.9331999999999998</v>
      </c>
      <c r="AF520">
        <v>2.8466999999999998</v>
      </c>
      <c r="AG520">
        <v>2.9331999999999998</v>
      </c>
      <c r="AH520" t="s">
        <v>407</v>
      </c>
      <c r="AI520" t="s">
        <v>407</v>
      </c>
      <c r="AJ520">
        <v>4.5960000000000001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1</v>
      </c>
      <c r="AQ520">
        <v>0</v>
      </c>
      <c r="AR520" t="b">
        <v>0</v>
      </c>
      <c r="AS520" s="190" t="s">
        <v>2025</v>
      </c>
    </row>
    <row r="521" spans="1:45" x14ac:dyDescent="0.2">
      <c r="A521" t="s">
        <v>2025</v>
      </c>
      <c r="B521" t="s">
        <v>1068</v>
      </c>
      <c r="C521" t="s">
        <v>125</v>
      </c>
      <c r="D521" t="s">
        <v>1068</v>
      </c>
      <c r="E521" t="s">
        <v>2030</v>
      </c>
      <c r="F521" t="s">
        <v>407</v>
      </c>
      <c r="G521">
        <v>57</v>
      </c>
      <c r="H521">
        <v>0</v>
      </c>
      <c r="I521">
        <v>42882.49</v>
      </c>
      <c r="J521">
        <v>20648.810000000001</v>
      </c>
      <c r="K521">
        <v>38254.65</v>
      </c>
      <c r="L521">
        <v>17372.37</v>
      </c>
      <c r="M521">
        <v>4.68</v>
      </c>
      <c r="N521">
        <v>4.72</v>
      </c>
      <c r="O521">
        <v>56</v>
      </c>
      <c r="P521">
        <v>37027.379999999997</v>
      </c>
      <c r="Q521">
        <v>14877.34</v>
      </c>
      <c r="R521">
        <v>4.41</v>
      </c>
      <c r="S521">
        <v>4.29</v>
      </c>
      <c r="T521">
        <v>3.22</v>
      </c>
      <c r="U521">
        <v>1</v>
      </c>
      <c r="V521">
        <v>1.5485</v>
      </c>
      <c r="W521">
        <v>1.5213000000000001</v>
      </c>
      <c r="X521">
        <v>1.5485</v>
      </c>
      <c r="Y521">
        <v>1.5213000000000001</v>
      </c>
      <c r="Z521" t="s">
        <v>124</v>
      </c>
      <c r="AA521" t="s">
        <v>407</v>
      </c>
      <c r="AB521">
        <v>2.0091000000000001</v>
      </c>
      <c r="AC521" t="s">
        <v>2271</v>
      </c>
      <c r="AD521">
        <v>1.3099689999999999</v>
      </c>
      <c r="AE521">
        <v>1.5674999999999999</v>
      </c>
      <c r="AF521">
        <v>1.5213000000000001</v>
      </c>
      <c r="AG521">
        <v>1.5674999999999999</v>
      </c>
      <c r="AH521" t="s">
        <v>407</v>
      </c>
      <c r="AI521" t="s">
        <v>407</v>
      </c>
      <c r="AJ521">
        <v>2.4561000000000002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1</v>
      </c>
      <c r="AQ521">
        <v>0</v>
      </c>
      <c r="AR521" t="b">
        <v>0</v>
      </c>
      <c r="AS521" s="190" t="s">
        <v>2025</v>
      </c>
    </row>
    <row r="522" spans="1:45" x14ac:dyDescent="0.2">
      <c r="A522" t="s">
        <v>2025</v>
      </c>
      <c r="B522" t="s">
        <v>1069</v>
      </c>
      <c r="C522" t="s">
        <v>127</v>
      </c>
      <c r="D522" t="s">
        <v>1069</v>
      </c>
      <c r="E522" t="s">
        <v>2031</v>
      </c>
      <c r="F522" t="s">
        <v>407</v>
      </c>
      <c r="G522">
        <v>63</v>
      </c>
      <c r="H522">
        <v>0</v>
      </c>
      <c r="I522">
        <v>37253.120000000003</v>
      </c>
      <c r="J522">
        <v>13054.53</v>
      </c>
      <c r="K522">
        <v>34044.42</v>
      </c>
      <c r="L522">
        <v>11162.04</v>
      </c>
      <c r="M522">
        <v>2.84</v>
      </c>
      <c r="N522">
        <v>2.4500000000000002</v>
      </c>
      <c r="O522">
        <v>63</v>
      </c>
      <c r="P522">
        <v>34044.42</v>
      </c>
      <c r="Q522">
        <v>11162.04</v>
      </c>
      <c r="R522">
        <v>2.84</v>
      </c>
      <c r="S522">
        <v>2.4500000000000002</v>
      </c>
      <c r="T522">
        <v>2.3199999999999998</v>
      </c>
      <c r="U522">
        <v>1</v>
      </c>
      <c r="V522">
        <v>1.4238</v>
      </c>
      <c r="W522">
        <v>1.3988</v>
      </c>
      <c r="X522">
        <v>1.4238</v>
      </c>
      <c r="Y522">
        <v>1.3988</v>
      </c>
      <c r="Z522" t="s">
        <v>126</v>
      </c>
      <c r="AA522" t="s">
        <v>407</v>
      </c>
      <c r="AB522">
        <v>1.5337000000000001</v>
      </c>
      <c r="AC522" t="s">
        <v>2272</v>
      </c>
      <c r="AD522">
        <v>1</v>
      </c>
      <c r="AE522">
        <v>1.4413</v>
      </c>
      <c r="AF522">
        <v>1.3988</v>
      </c>
      <c r="AG522">
        <v>1.4413</v>
      </c>
      <c r="AH522" t="s">
        <v>407</v>
      </c>
      <c r="AI522" t="s">
        <v>407</v>
      </c>
      <c r="AJ522">
        <v>2.2584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 t="b">
        <v>0</v>
      </c>
      <c r="AS522" s="190" t="s">
        <v>2025</v>
      </c>
    </row>
    <row r="523" spans="1:45" x14ac:dyDescent="0.2">
      <c r="A523" t="s">
        <v>2025</v>
      </c>
      <c r="B523" t="s">
        <v>1070</v>
      </c>
      <c r="C523" t="s">
        <v>123</v>
      </c>
      <c r="D523" t="s">
        <v>1070</v>
      </c>
      <c r="E523" t="s">
        <v>2032</v>
      </c>
      <c r="F523" t="s">
        <v>407</v>
      </c>
      <c r="G523">
        <v>22</v>
      </c>
      <c r="H523">
        <v>1</v>
      </c>
      <c r="I523">
        <v>66992.679999999993</v>
      </c>
      <c r="J523">
        <v>70862.23</v>
      </c>
      <c r="K523">
        <v>58906.02</v>
      </c>
      <c r="L523">
        <v>59784.93</v>
      </c>
      <c r="M523">
        <v>10.18</v>
      </c>
      <c r="N523">
        <v>14.57</v>
      </c>
      <c r="O523">
        <v>20</v>
      </c>
      <c r="P523">
        <v>41377.08</v>
      </c>
      <c r="Q523">
        <v>21265.040000000001</v>
      </c>
      <c r="R523">
        <v>5.9</v>
      </c>
      <c r="S523">
        <v>4.66</v>
      </c>
      <c r="T523">
        <v>4.58</v>
      </c>
      <c r="U523">
        <v>1</v>
      </c>
      <c r="V523">
        <v>1.7303999999999999</v>
      </c>
      <c r="W523">
        <v>1.7000999999999999</v>
      </c>
      <c r="X523">
        <v>1.7303999999999999</v>
      </c>
      <c r="Y523">
        <v>1.7000999999999999</v>
      </c>
      <c r="Z523" t="s">
        <v>122</v>
      </c>
      <c r="AA523" t="s">
        <v>304</v>
      </c>
      <c r="AB523">
        <v>3.4847999999999999</v>
      </c>
      <c r="AC523" t="s">
        <v>2270</v>
      </c>
      <c r="AD523">
        <v>1.8312139999999999</v>
      </c>
      <c r="AE523">
        <v>2.4222000000000001</v>
      </c>
      <c r="AF523">
        <v>1.7000999999999999</v>
      </c>
      <c r="AG523">
        <v>1.6571</v>
      </c>
      <c r="AH523" t="s">
        <v>2334</v>
      </c>
      <c r="AI523" t="s">
        <v>407</v>
      </c>
      <c r="AJ523">
        <v>3.7953000000000001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2</v>
      </c>
      <c r="AQ523">
        <v>0</v>
      </c>
      <c r="AR523" t="b">
        <v>0</v>
      </c>
      <c r="AS523" s="190" t="s">
        <v>2025</v>
      </c>
    </row>
    <row r="524" spans="1:45" x14ac:dyDescent="0.2">
      <c r="A524" t="s">
        <v>2025</v>
      </c>
      <c r="B524" t="s">
        <v>1071</v>
      </c>
      <c r="C524" t="s">
        <v>125</v>
      </c>
      <c r="D524" t="s">
        <v>1071</v>
      </c>
      <c r="E524" t="s">
        <v>2033</v>
      </c>
      <c r="F524" t="s">
        <v>407</v>
      </c>
      <c r="G524">
        <v>74</v>
      </c>
      <c r="H524">
        <v>0</v>
      </c>
      <c r="I524">
        <v>38387.620000000003</v>
      </c>
      <c r="J524">
        <v>19217.939999999999</v>
      </c>
      <c r="K524">
        <v>35041.54</v>
      </c>
      <c r="L524">
        <v>17900.77</v>
      </c>
      <c r="M524">
        <v>3.8</v>
      </c>
      <c r="N524">
        <v>3.14</v>
      </c>
      <c r="O524">
        <v>73</v>
      </c>
      <c r="P524">
        <v>33802.519999999997</v>
      </c>
      <c r="Q524">
        <v>14533.54</v>
      </c>
      <c r="R524">
        <v>3.64</v>
      </c>
      <c r="S524">
        <v>2.87</v>
      </c>
      <c r="T524">
        <v>2.9</v>
      </c>
      <c r="U524">
        <v>1</v>
      </c>
      <c r="V524">
        <v>1.4136</v>
      </c>
      <c r="W524">
        <v>1.3888</v>
      </c>
      <c r="X524">
        <v>1.4136</v>
      </c>
      <c r="Y524">
        <v>1.3889</v>
      </c>
      <c r="Z524" t="s">
        <v>129</v>
      </c>
      <c r="AA524" t="s">
        <v>130</v>
      </c>
      <c r="AB524">
        <v>1.903</v>
      </c>
      <c r="AC524" t="s">
        <v>2271</v>
      </c>
      <c r="AD524">
        <v>1.3611329999999999</v>
      </c>
      <c r="AE524">
        <v>1.4084000000000001</v>
      </c>
      <c r="AF524">
        <v>1.5703</v>
      </c>
      <c r="AG524">
        <v>1.6180000000000001</v>
      </c>
      <c r="AH524" t="s">
        <v>2307</v>
      </c>
      <c r="AI524" t="s">
        <v>2307</v>
      </c>
      <c r="AJ524">
        <v>2.2067999999999999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1</v>
      </c>
      <c r="AQ524">
        <v>0</v>
      </c>
      <c r="AR524" t="b">
        <v>0</v>
      </c>
      <c r="AS524" s="190" t="s">
        <v>2025</v>
      </c>
    </row>
    <row r="525" spans="1:45" x14ac:dyDescent="0.2">
      <c r="A525" t="s">
        <v>2025</v>
      </c>
      <c r="B525" t="s">
        <v>1072</v>
      </c>
      <c r="C525" t="s">
        <v>127</v>
      </c>
      <c r="D525" t="s">
        <v>1071</v>
      </c>
      <c r="E525" t="s">
        <v>2034</v>
      </c>
      <c r="F525" t="s">
        <v>407</v>
      </c>
      <c r="G525">
        <v>46</v>
      </c>
      <c r="H525">
        <v>0</v>
      </c>
      <c r="I525">
        <v>38691.14</v>
      </c>
      <c r="J525">
        <v>13497.1</v>
      </c>
      <c r="K525">
        <v>35110.07</v>
      </c>
      <c r="L525">
        <v>12149.25</v>
      </c>
      <c r="M525">
        <v>2.2200000000000002</v>
      </c>
      <c r="N525">
        <v>1.1000000000000001</v>
      </c>
      <c r="O525">
        <v>44</v>
      </c>
      <c r="P525">
        <v>33809.199999999997</v>
      </c>
      <c r="Q525">
        <v>10736.68</v>
      </c>
      <c r="R525">
        <v>2.11</v>
      </c>
      <c r="S525">
        <v>0.96</v>
      </c>
      <c r="T525">
        <v>1.88</v>
      </c>
      <c r="U525">
        <v>1</v>
      </c>
      <c r="V525">
        <v>1.4138999999999999</v>
      </c>
      <c r="W525">
        <v>1.3891</v>
      </c>
      <c r="X525">
        <v>1.4138999999999999</v>
      </c>
      <c r="Y525">
        <v>1.3889</v>
      </c>
      <c r="Z525" t="s">
        <v>131</v>
      </c>
      <c r="AA525" t="s">
        <v>130</v>
      </c>
      <c r="AB525">
        <v>1.3980999999999999</v>
      </c>
      <c r="AC525" t="s">
        <v>2272</v>
      </c>
      <c r="AD525">
        <v>1</v>
      </c>
      <c r="AE525">
        <v>1.121</v>
      </c>
      <c r="AF525">
        <v>1.0879000000000001</v>
      </c>
      <c r="AG525">
        <v>1.121</v>
      </c>
      <c r="AH525" t="s">
        <v>2307</v>
      </c>
      <c r="AI525" t="s">
        <v>2307</v>
      </c>
      <c r="AJ525">
        <v>1.7565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2</v>
      </c>
      <c r="AQ525">
        <v>0</v>
      </c>
      <c r="AR525" t="b">
        <v>0</v>
      </c>
      <c r="AS525" s="190" t="s">
        <v>2025</v>
      </c>
    </row>
    <row r="526" spans="1:45" x14ac:dyDescent="0.2">
      <c r="A526" t="s">
        <v>2025</v>
      </c>
      <c r="B526" t="s">
        <v>1073</v>
      </c>
      <c r="C526" t="s">
        <v>123</v>
      </c>
      <c r="D526" t="s">
        <v>1073</v>
      </c>
      <c r="E526" t="s">
        <v>2035</v>
      </c>
      <c r="F526" t="s">
        <v>79</v>
      </c>
      <c r="G526">
        <v>5</v>
      </c>
      <c r="H526">
        <v>0</v>
      </c>
      <c r="I526">
        <v>41012.230000000003</v>
      </c>
      <c r="J526">
        <v>20148.5</v>
      </c>
      <c r="K526">
        <v>40254.699999999997</v>
      </c>
      <c r="L526">
        <v>21408.639999999999</v>
      </c>
      <c r="M526">
        <v>10.4</v>
      </c>
      <c r="N526">
        <v>4.59</v>
      </c>
      <c r="O526">
        <v>5</v>
      </c>
      <c r="P526">
        <v>40254.699999999997</v>
      </c>
      <c r="Q526">
        <v>21408.639999999999</v>
      </c>
      <c r="R526">
        <v>10</v>
      </c>
      <c r="S526">
        <v>4.59</v>
      </c>
      <c r="T526">
        <v>7.6</v>
      </c>
      <c r="U526">
        <v>0</v>
      </c>
      <c r="V526">
        <v>1.6835</v>
      </c>
      <c r="W526">
        <v>2.839</v>
      </c>
      <c r="X526">
        <v>2.8896999999999999</v>
      </c>
      <c r="Y526">
        <v>2.839</v>
      </c>
      <c r="Z526" t="s">
        <v>122</v>
      </c>
      <c r="AA526" t="s">
        <v>79</v>
      </c>
      <c r="AB526">
        <v>2.8896999999999999</v>
      </c>
      <c r="AC526" t="s">
        <v>2270</v>
      </c>
      <c r="AD526">
        <v>1.735347</v>
      </c>
      <c r="AE526">
        <v>2.9253</v>
      </c>
      <c r="AF526">
        <v>2.839</v>
      </c>
      <c r="AG526">
        <v>2.9253</v>
      </c>
      <c r="AH526" t="s">
        <v>79</v>
      </c>
      <c r="AI526" t="s">
        <v>79</v>
      </c>
      <c r="AJ526">
        <v>4.5837000000000003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 t="b">
        <v>0</v>
      </c>
      <c r="AS526" s="190" t="s">
        <v>2025</v>
      </c>
    </row>
    <row r="527" spans="1:45" x14ac:dyDescent="0.2">
      <c r="A527" t="s">
        <v>2025</v>
      </c>
      <c r="B527" t="s">
        <v>1074</v>
      </c>
      <c r="C527" t="s">
        <v>125</v>
      </c>
      <c r="D527" t="s">
        <v>1074</v>
      </c>
      <c r="E527" t="s">
        <v>2036</v>
      </c>
      <c r="F527" t="s">
        <v>79</v>
      </c>
      <c r="G527">
        <v>9</v>
      </c>
      <c r="H527">
        <v>0</v>
      </c>
      <c r="I527">
        <v>26756.74</v>
      </c>
      <c r="J527">
        <v>10517.9</v>
      </c>
      <c r="K527">
        <v>26336.34</v>
      </c>
      <c r="L527">
        <v>12226</v>
      </c>
      <c r="M527">
        <v>4.4400000000000004</v>
      </c>
      <c r="N527">
        <v>4.17</v>
      </c>
      <c r="O527">
        <v>9</v>
      </c>
      <c r="P527">
        <v>26336.34</v>
      </c>
      <c r="Q527">
        <v>12226</v>
      </c>
      <c r="R527">
        <v>5.4</v>
      </c>
      <c r="S527">
        <v>4.17</v>
      </c>
      <c r="T527">
        <v>4.0999999999999996</v>
      </c>
      <c r="U527">
        <v>0</v>
      </c>
      <c r="V527">
        <v>1.1013999999999999</v>
      </c>
      <c r="W527">
        <v>1.6359999999999999</v>
      </c>
      <c r="X527">
        <v>1.6652</v>
      </c>
      <c r="Y527">
        <v>1.6359999999999999</v>
      </c>
      <c r="Z527" t="s">
        <v>124</v>
      </c>
      <c r="AA527" t="s">
        <v>79</v>
      </c>
      <c r="AB527">
        <v>1.6652</v>
      </c>
      <c r="AC527" t="s">
        <v>2271</v>
      </c>
      <c r="AD527">
        <v>1.282205</v>
      </c>
      <c r="AE527">
        <v>1.6857</v>
      </c>
      <c r="AF527">
        <v>1.6359999999999999</v>
      </c>
      <c r="AG527">
        <v>1.6857</v>
      </c>
      <c r="AH527" t="s">
        <v>79</v>
      </c>
      <c r="AI527" t="s">
        <v>79</v>
      </c>
      <c r="AJ527">
        <v>2.6413000000000002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 t="b">
        <v>0</v>
      </c>
      <c r="AS527" s="190" t="s">
        <v>2025</v>
      </c>
    </row>
    <row r="528" spans="1:45" x14ac:dyDescent="0.2">
      <c r="A528" t="s">
        <v>2025</v>
      </c>
      <c r="B528" t="s">
        <v>1075</v>
      </c>
      <c r="C528" t="s">
        <v>127</v>
      </c>
      <c r="D528" t="s">
        <v>1075</v>
      </c>
      <c r="E528" t="s">
        <v>2037</v>
      </c>
      <c r="F528" t="s">
        <v>407</v>
      </c>
      <c r="G528">
        <v>5</v>
      </c>
      <c r="H528">
        <v>0</v>
      </c>
      <c r="I528">
        <v>19493.98</v>
      </c>
      <c r="J528">
        <v>3508.04</v>
      </c>
      <c r="K528">
        <v>17727.43</v>
      </c>
      <c r="L528">
        <v>2290.33</v>
      </c>
      <c r="M528">
        <v>1.6</v>
      </c>
      <c r="N528">
        <v>0.8</v>
      </c>
      <c r="O528">
        <v>5</v>
      </c>
      <c r="P528">
        <v>17727.43</v>
      </c>
      <c r="Q528">
        <v>2290.33</v>
      </c>
      <c r="R528">
        <v>1.6</v>
      </c>
      <c r="S528">
        <v>0.8</v>
      </c>
      <c r="T528">
        <v>1.43</v>
      </c>
      <c r="U528">
        <v>1</v>
      </c>
      <c r="V528">
        <v>0.74139999999999995</v>
      </c>
      <c r="W528">
        <v>0.72840000000000005</v>
      </c>
      <c r="X528">
        <v>0.74139999999999995</v>
      </c>
      <c r="Y528">
        <v>0.72840000000000005</v>
      </c>
      <c r="Z528" t="s">
        <v>126</v>
      </c>
      <c r="AA528" t="s">
        <v>407</v>
      </c>
      <c r="AB528">
        <v>1.2987</v>
      </c>
      <c r="AC528" t="s">
        <v>2272</v>
      </c>
      <c r="AD528">
        <v>1</v>
      </c>
      <c r="AE528">
        <v>0.75049999999999994</v>
      </c>
      <c r="AF528">
        <v>0.72840000000000005</v>
      </c>
      <c r="AG528">
        <v>0.75049999999999994</v>
      </c>
      <c r="AH528" t="s">
        <v>407</v>
      </c>
      <c r="AI528" t="s">
        <v>407</v>
      </c>
      <c r="AJ528">
        <v>1.1759999999999999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 t="b">
        <v>0</v>
      </c>
      <c r="AS528" s="190" t="s">
        <v>2025</v>
      </c>
    </row>
    <row r="529" spans="1:45" x14ac:dyDescent="0.2">
      <c r="A529" t="s">
        <v>2025</v>
      </c>
      <c r="B529" t="s">
        <v>1076</v>
      </c>
      <c r="C529" t="s">
        <v>123</v>
      </c>
      <c r="D529" t="s">
        <v>1076</v>
      </c>
      <c r="E529" t="s">
        <v>2038</v>
      </c>
      <c r="F529" t="s">
        <v>79</v>
      </c>
      <c r="G529">
        <v>1</v>
      </c>
      <c r="H529">
        <v>0</v>
      </c>
      <c r="I529">
        <v>36167.15</v>
      </c>
      <c r="J529">
        <v>0</v>
      </c>
      <c r="K529">
        <v>36602.720000000001</v>
      </c>
      <c r="L529">
        <v>0</v>
      </c>
      <c r="M529">
        <v>11</v>
      </c>
      <c r="N529">
        <v>0</v>
      </c>
      <c r="O529">
        <v>1</v>
      </c>
      <c r="P529">
        <v>36602.720000000001</v>
      </c>
      <c r="Q529">
        <v>0</v>
      </c>
      <c r="R529">
        <v>11.2</v>
      </c>
      <c r="S529">
        <v>0</v>
      </c>
      <c r="T529">
        <v>8.9</v>
      </c>
      <c r="U529">
        <v>0</v>
      </c>
      <c r="V529">
        <v>0</v>
      </c>
      <c r="W529">
        <v>3.0586000000000002</v>
      </c>
      <c r="X529">
        <v>3.1132</v>
      </c>
      <c r="Y529">
        <v>3.0586000000000002</v>
      </c>
      <c r="Z529" t="s">
        <v>122</v>
      </c>
      <c r="AA529" t="s">
        <v>79</v>
      </c>
      <c r="AB529">
        <v>3.1132</v>
      </c>
      <c r="AC529" t="s">
        <v>2270</v>
      </c>
      <c r="AD529">
        <v>1.741358</v>
      </c>
      <c r="AE529">
        <v>3.1516000000000002</v>
      </c>
      <c r="AF529">
        <v>3.0586000000000002</v>
      </c>
      <c r="AG529">
        <v>3.1516000000000002</v>
      </c>
      <c r="AH529" t="s">
        <v>79</v>
      </c>
      <c r="AI529" t="s">
        <v>79</v>
      </c>
      <c r="AJ529">
        <v>4.9382000000000001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 t="b">
        <v>0</v>
      </c>
      <c r="AS529" s="190" t="s">
        <v>2025</v>
      </c>
    </row>
    <row r="530" spans="1:45" x14ac:dyDescent="0.2">
      <c r="A530" t="s">
        <v>2025</v>
      </c>
      <c r="B530" t="s">
        <v>1077</v>
      </c>
      <c r="C530" t="s">
        <v>125</v>
      </c>
      <c r="D530" t="s">
        <v>1077</v>
      </c>
      <c r="E530" t="s">
        <v>2039</v>
      </c>
      <c r="F530" t="s">
        <v>79</v>
      </c>
      <c r="G530">
        <v>3</v>
      </c>
      <c r="H530">
        <v>0</v>
      </c>
      <c r="I530">
        <v>30075.68</v>
      </c>
      <c r="J530">
        <v>4283.22</v>
      </c>
      <c r="K530">
        <v>30619.33</v>
      </c>
      <c r="L530">
        <v>6847.16</v>
      </c>
      <c r="M530">
        <v>9</v>
      </c>
      <c r="N530">
        <v>0</v>
      </c>
      <c r="O530">
        <v>3</v>
      </c>
      <c r="P530">
        <v>30619.33</v>
      </c>
      <c r="Q530">
        <v>6847.16</v>
      </c>
      <c r="R530">
        <v>6.3</v>
      </c>
      <c r="S530">
        <v>0</v>
      </c>
      <c r="T530">
        <v>4.5999999999999996</v>
      </c>
      <c r="U530">
        <v>0</v>
      </c>
      <c r="V530">
        <v>1.2805</v>
      </c>
      <c r="W530">
        <v>1.7565</v>
      </c>
      <c r="X530">
        <v>1.7878000000000001</v>
      </c>
      <c r="Y530">
        <v>1.7565</v>
      </c>
      <c r="Z530" t="s">
        <v>124</v>
      </c>
      <c r="AA530" t="s">
        <v>79</v>
      </c>
      <c r="AB530">
        <v>1.7878000000000001</v>
      </c>
      <c r="AC530" t="s">
        <v>2271</v>
      </c>
      <c r="AD530">
        <v>1.794259</v>
      </c>
      <c r="AE530">
        <v>1.8099000000000001</v>
      </c>
      <c r="AF530">
        <v>1.7565</v>
      </c>
      <c r="AG530">
        <v>1.8099000000000001</v>
      </c>
      <c r="AH530" t="s">
        <v>79</v>
      </c>
      <c r="AI530" t="s">
        <v>79</v>
      </c>
      <c r="AJ530">
        <v>2.8359000000000001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 t="b">
        <v>0</v>
      </c>
      <c r="AS530" s="190" t="s">
        <v>2025</v>
      </c>
    </row>
    <row r="531" spans="1:45" x14ac:dyDescent="0.2">
      <c r="A531" t="s">
        <v>2025</v>
      </c>
      <c r="B531" t="s">
        <v>1078</v>
      </c>
      <c r="C531" t="s">
        <v>127</v>
      </c>
      <c r="D531" t="s">
        <v>1078</v>
      </c>
      <c r="E531" t="s">
        <v>2040</v>
      </c>
      <c r="F531" t="s">
        <v>79</v>
      </c>
      <c r="G531">
        <v>4</v>
      </c>
      <c r="H531">
        <v>0</v>
      </c>
      <c r="I531">
        <v>17119.060000000001</v>
      </c>
      <c r="J531">
        <v>4518.74</v>
      </c>
      <c r="K531">
        <v>16863.650000000001</v>
      </c>
      <c r="L531">
        <v>3113.26</v>
      </c>
      <c r="M531">
        <v>4</v>
      </c>
      <c r="N531">
        <v>0.71</v>
      </c>
      <c r="O531">
        <v>4</v>
      </c>
      <c r="P531">
        <v>16863.650000000001</v>
      </c>
      <c r="Q531">
        <v>3113.26</v>
      </c>
      <c r="R531">
        <v>3</v>
      </c>
      <c r="S531">
        <v>0.71</v>
      </c>
      <c r="T531">
        <v>2.2999999999999998</v>
      </c>
      <c r="U531">
        <v>0</v>
      </c>
      <c r="V531">
        <v>0.70520000000000005</v>
      </c>
      <c r="W531">
        <v>0.97889999999999999</v>
      </c>
      <c r="X531">
        <v>0.99639999999999995</v>
      </c>
      <c r="Y531">
        <v>0.97889999999999999</v>
      </c>
      <c r="Z531" t="s">
        <v>126</v>
      </c>
      <c r="AA531" t="s">
        <v>79</v>
      </c>
      <c r="AB531">
        <v>0.99639999999999995</v>
      </c>
      <c r="AC531" t="s">
        <v>2272</v>
      </c>
      <c r="AD531">
        <v>1</v>
      </c>
      <c r="AE531">
        <v>1.0086999999999999</v>
      </c>
      <c r="AF531">
        <v>0.97889999999999999</v>
      </c>
      <c r="AG531">
        <v>1.0086999999999999</v>
      </c>
      <c r="AH531" t="s">
        <v>79</v>
      </c>
      <c r="AI531" t="s">
        <v>79</v>
      </c>
      <c r="AJ531">
        <v>1.5805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 t="b">
        <v>0</v>
      </c>
      <c r="AS531" s="190" t="s">
        <v>2025</v>
      </c>
    </row>
    <row r="532" spans="1:45" x14ac:dyDescent="0.2">
      <c r="A532" t="s">
        <v>2025</v>
      </c>
      <c r="B532" t="s">
        <v>1079</v>
      </c>
      <c r="C532" t="s">
        <v>123</v>
      </c>
      <c r="D532" t="s">
        <v>1079</v>
      </c>
      <c r="E532" t="s">
        <v>2041</v>
      </c>
      <c r="F532" t="s">
        <v>407</v>
      </c>
      <c r="G532">
        <v>16</v>
      </c>
      <c r="H532">
        <v>1</v>
      </c>
      <c r="I532">
        <v>46077.38</v>
      </c>
      <c r="J532">
        <v>25402.41</v>
      </c>
      <c r="K532">
        <v>41761.410000000003</v>
      </c>
      <c r="L532">
        <v>21221.200000000001</v>
      </c>
      <c r="M532">
        <v>8.06</v>
      </c>
      <c r="N532">
        <v>4.4400000000000004</v>
      </c>
      <c r="O532">
        <v>15</v>
      </c>
      <c r="P532">
        <v>37685.379999999997</v>
      </c>
      <c r="Q532">
        <v>14647.12</v>
      </c>
      <c r="R532">
        <v>7.73</v>
      </c>
      <c r="S532">
        <v>4.3899999999999997</v>
      </c>
      <c r="T532">
        <v>6.55</v>
      </c>
      <c r="U532">
        <v>1</v>
      </c>
      <c r="V532">
        <v>1.5760000000000001</v>
      </c>
      <c r="W532">
        <v>1.5484</v>
      </c>
      <c r="X532">
        <v>1.5760000000000001</v>
      </c>
      <c r="Y532">
        <v>1.5484</v>
      </c>
      <c r="Z532" t="s">
        <v>122</v>
      </c>
      <c r="AA532" t="s">
        <v>407</v>
      </c>
      <c r="AB532">
        <v>2.4521000000000002</v>
      </c>
      <c r="AC532" t="s">
        <v>2270</v>
      </c>
      <c r="AD532">
        <v>1.8702620000000001</v>
      </c>
      <c r="AE532">
        <v>1.5954999999999999</v>
      </c>
      <c r="AF532">
        <v>1.5484</v>
      </c>
      <c r="AG532">
        <v>1.5954999999999999</v>
      </c>
      <c r="AH532" t="s">
        <v>407</v>
      </c>
      <c r="AI532" t="s">
        <v>407</v>
      </c>
      <c r="AJ532">
        <v>2.5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1</v>
      </c>
      <c r="AQ532">
        <v>0</v>
      </c>
      <c r="AR532" t="b">
        <v>0</v>
      </c>
      <c r="AS532" s="190" t="s">
        <v>2025</v>
      </c>
    </row>
    <row r="533" spans="1:45" x14ac:dyDescent="0.2">
      <c r="A533" t="s">
        <v>2025</v>
      </c>
      <c r="B533" t="s">
        <v>1080</v>
      </c>
      <c r="C533" t="s">
        <v>125</v>
      </c>
      <c r="D533" t="s">
        <v>1080</v>
      </c>
      <c r="E533" t="s">
        <v>2042</v>
      </c>
      <c r="F533" t="s">
        <v>407</v>
      </c>
      <c r="G533">
        <v>116</v>
      </c>
      <c r="H533">
        <v>2</v>
      </c>
      <c r="I533">
        <v>22629.96</v>
      </c>
      <c r="J533">
        <v>14444.5</v>
      </c>
      <c r="K533">
        <v>21196.61</v>
      </c>
      <c r="L533">
        <v>12435.48</v>
      </c>
      <c r="M533">
        <v>3.28</v>
      </c>
      <c r="N533">
        <v>4.41</v>
      </c>
      <c r="O533">
        <v>113</v>
      </c>
      <c r="P533">
        <v>19619.560000000001</v>
      </c>
      <c r="Q533">
        <v>7645.12</v>
      </c>
      <c r="R533">
        <v>2.82</v>
      </c>
      <c r="S533">
        <v>3.19</v>
      </c>
      <c r="T533">
        <v>2.15</v>
      </c>
      <c r="U533">
        <v>1</v>
      </c>
      <c r="V533">
        <v>0.82050000000000001</v>
      </c>
      <c r="W533">
        <v>0.80610000000000004</v>
      </c>
      <c r="X533">
        <v>0.82050000000000001</v>
      </c>
      <c r="Y533">
        <v>0.80610000000000004</v>
      </c>
      <c r="Z533" t="s">
        <v>124</v>
      </c>
      <c r="AA533" t="s">
        <v>407</v>
      </c>
      <c r="AB533">
        <v>1.3110999999999999</v>
      </c>
      <c r="AC533" t="s">
        <v>2271</v>
      </c>
      <c r="AD533">
        <v>1.4240250000000001</v>
      </c>
      <c r="AE533">
        <v>0.8306</v>
      </c>
      <c r="AF533">
        <v>0.80610000000000004</v>
      </c>
      <c r="AG533">
        <v>0.8306</v>
      </c>
      <c r="AH533" t="s">
        <v>407</v>
      </c>
      <c r="AI533" t="s">
        <v>407</v>
      </c>
      <c r="AJ533">
        <v>1.3015000000000001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3</v>
      </c>
      <c r="AQ533">
        <v>0</v>
      </c>
      <c r="AR533" t="b">
        <v>0</v>
      </c>
      <c r="AS533" s="190" t="s">
        <v>2025</v>
      </c>
    </row>
    <row r="534" spans="1:45" x14ac:dyDescent="0.2">
      <c r="A534" t="s">
        <v>2025</v>
      </c>
      <c r="B534" t="s">
        <v>1081</v>
      </c>
      <c r="C534" t="s">
        <v>127</v>
      </c>
      <c r="D534" t="s">
        <v>1081</v>
      </c>
      <c r="E534" t="s">
        <v>2043</v>
      </c>
      <c r="F534" t="s">
        <v>407</v>
      </c>
      <c r="G534">
        <v>26</v>
      </c>
      <c r="H534">
        <v>0</v>
      </c>
      <c r="I534">
        <v>16087.64</v>
      </c>
      <c r="J534">
        <v>8694.24</v>
      </c>
      <c r="K534">
        <v>15067.39</v>
      </c>
      <c r="L534">
        <v>7605.13</v>
      </c>
      <c r="M534">
        <v>2.04</v>
      </c>
      <c r="N534">
        <v>1.6</v>
      </c>
      <c r="O534">
        <v>24</v>
      </c>
      <c r="P534">
        <v>13240.79</v>
      </c>
      <c r="Q534">
        <v>4366.29</v>
      </c>
      <c r="R534">
        <v>1.88</v>
      </c>
      <c r="S534">
        <v>1.3</v>
      </c>
      <c r="T534">
        <v>1.58</v>
      </c>
      <c r="U534">
        <v>1</v>
      </c>
      <c r="V534">
        <v>0.55369999999999997</v>
      </c>
      <c r="W534">
        <v>0.54400000000000004</v>
      </c>
      <c r="X534">
        <v>0.55369999999999997</v>
      </c>
      <c r="Y534">
        <v>0.54400000000000004</v>
      </c>
      <c r="Z534" t="s">
        <v>126</v>
      </c>
      <c r="AA534" t="s">
        <v>407</v>
      </c>
      <c r="AB534">
        <v>0.92069999999999996</v>
      </c>
      <c r="AC534" t="s">
        <v>2272</v>
      </c>
      <c r="AD534">
        <v>1</v>
      </c>
      <c r="AE534">
        <v>0.5605</v>
      </c>
      <c r="AF534">
        <v>0.54400000000000004</v>
      </c>
      <c r="AG534">
        <v>0.5605</v>
      </c>
      <c r="AH534" t="s">
        <v>407</v>
      </c>
      <c r="AI534" t="s">
        <v>407</v>
      </c>
      <c r="AJ534">
        <v>0.87819999999999998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2</v>
      </c>
      <c r="AQ534">
        <v>0</v>
      </c>
      <c r="AR534" t="b">
        <v>0</v>
      </c>
      <c r="AS534" s="190" t="s">
        <v>2025</v>
      </c>
    </row>
    <row r="535" spans="1:45" x14ac:dyDescent="0.2">
      <c r="A535" t="s">
        <v>2025</v>
      </c>
      <c r="B535" t="s">
        <v>1082</v>
      </c>
      <c r="C535" t="s">
        <v>118</v>
      </c>
      <c r="D535" t="s">
        <v>1082</v>
      </c>
      <c r="E535" t="s">
        <v>2044</v>
      </c>
      <c r="F535" t="s">
        <v>79</v>
      </c>
      <c r="G535">
        <v>4</v>
      </c>
      <c r="H535">
        <v>0</v>
      </c>
      <c r="I535">
        <v>34949.24</v>
      </c>
      <c r="J535">
        <v>12132.06</v>
      </c>
      <c r="K535">
        <v>30212.04</v>
      </c>
      <c r="L535">
        <v>10238.99</v>
      </c>
      <c r="M535">
        <v>4.25</v>
      </c>
      <c r="N535">
        <v>1.48</v>
      </c>
      <c r="O535">
        <v>4</v>
      </c>
      <c r="P535">
        <v>30212.04</v>
      </c>
      <c r="Q535">
        <v>10238.99</v>
      </c>
      <c r="R535">
        <v>5.4</v>
      </c>
      <c r="S535">
        <v>1.48</v>
      </c>
      <c r="T535">
        <v>4.0999999999999996</v>
      </c>
      <c r="U535">
        <v>0</v>
      </c>
      <c r="V535">
        <v>1.2635000000000001</v>
      </c>
      <c r="W535">
        <v>1.5429999999999999</v>
      </c>
      <c r="X535">
        <v>1.5705</v>
      </c>
      <c r="Y535">
        <v>1.5429999999999999</v>
      </c>
      <c r="Z535" t="s">
        <v>117</v>
      </c>
      <c r="AA535" t="s">
        <v>79</v>
      </c>
      <c r="AB535">
        <v>1.5705</v>
      </c>
      <c r="AC535" t="s">
        <v>2273</v>
      </c>
      <c r="AD535">
        <v>1.7965</v>
      </c>
      <c r="AE535">
        <v>1.5899000000000001</v>
      </c>
      <c r="AF535">
        <v>1.5429999999999999</v>
      </c>
      <c r="AG535">
        <v>1.5899000000000001</v>
      </c>
      <c r="AH535" t="s">
        <v>79</v>
      </c>
      <c r="AI535" t="s">
        <v>79</v>
      </c>
      <c r="AJ535">
        <v>2.4912000000000001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 t="b">
        <v>0</v>
      </c>
      <c r="AS535" s="190" t="s">
        <v>2025</v>
      </c>
    </row>
    <row r="536" spans="1:45" x14ac:dyDescent="0.2">
      <c r="A536" t="s">
        <v>2025</v>
      </c>
      <c r="B536" t="s">
        <v>1083</v>
      </c>
      <c r="C536" t="s">
        <v>120</v>
      </c>
      <c r="D536" t="s">
        <v>1083</v>
      </c>
      <c r="E536" t="s">
        <v>2045</v>
      </c>
      <c r="F536" t="s">
        <v>79</v>
      </c>
      <c r="G536">
        <v>4</v>
      </c>
      <c r="H536">
        <v>0</v>
      </c>
      <c r="I536">
        <v>21581.21</v>
      </c>
      <c r="J536">
        <v>11276.52</v>
      </c>
      <c r="K536">
        <v>18996.14</v>
      </c>
      <c r="L536">
        <v>9814.66</v>
      </c>
      <c r="M536">
        <v>2.25</v>
      </c>
      <c r="N536">
        <v>1.0900000000000001</v>
      </c>
      <c r="O536">
        <v>4</v>
      </c>
      <c r="P536">
        <v>18996.14</v>
      </c>
      <c r="Q536">
        <v>9814.66</v>
      </c>
      <c r="R536">
        <v>2.4</v>
      </c>
      <c r="S536">
        <v>1.0900000000000001</v>
      </c>
      <c r="T536">
        <v>1.9</v>
      </c>
      <c r="U536">
        <v>0</v>
      </c>
      <c r="V536">
        <v>0.7944</v>
      </c>
      <c r="W536">
        <v>0.8589</v>
      </c>
      <c r="X536">
        <v>0.87419999999999998</v>
      </c>
      <c r="Y536">
        <v>0.8589</v>
      </c>
      <c r="Z536" t="s">
        <v>119</v>
      </c>
      <c r="AA536" t="s">
        <v>79</v>
      </c>
      <c r="AB536">
        <v>0.87419999999999998</v>
      </c>
      <c r="AC536" t="s">
        <v>2274</v>
      </c>
      <c r="AD536">
        <v>1</v>
      </c>
      <c r="AE536">
        <v>0.88500000000000001</v>
      </c>
      <c r="AF536">
        <v>0.8589</v>
      </c>
      <c r="AG536">
        <v>0.88500000000000001</v>
      </c>
      <c r="AH536" t="s">
        <v>79</v>
      </c>
      <c r="AI536" t="s">
        <v>79</v>
      </c>
      <c r="AJ536">
        <v>1.3867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 t="b">
        <v>0</v>
      </c>
      <c r="AS536" s="190" t="s">
        <v>2025</v>
      </c>
    </row>
    <row r="537" spans="1:45" x14ac:dyDescent="0.2">
      <c r="A537" t="s">
        <v>2025</v>
      </c>
      <c r="B537" t="s">
        <v>1084</v>
      </c>
      <c r="C537" t="s">
        <v>123</v>
      </c>
      <c r="D537" t="s">
        <v>1084</v>
      </c>
      <c r="E537" t="s">
        <v>2046</v>
      </c>
      <c r="F537" t="s">
        <v>407</v>
      </c>
      <c r="G537">
        <v>40</v>
      </c>
      <c r="H537">
        <v>2</v>
      </c>
      <c r="I537">
        <v>61318.81</v>
      </c>
      <c r="J537">
        <v>50949.18</v>
      </c>
      <c r="K537">
        <v>55159</v>
      </c>
      <c r="L537">
        <v>45409.01</v>
      </c>
      <c r="M537">
        <v>11.25</v>
      </c>
      <c r="N537">
        <v>9.5399999999999991</v>
      </c>
      <c r="O537">
        <v>38</v>
      </c>
      <c r="P537">
        <v>48030.81</v>
      </c>
      <c r="Q537">
        <v>33922.230000000003</v>
      </c>
      <c r="R537">
        <v>10.37</v>
      </c>
      <c r="S537">
        <v>8.91</v>
      </c>
      <c r="T537">
        <v>7.3</v>
      </c>
      <c r="U537">
        <v>1</v>
      </c>
      <c r="V537">
        <v>2.0087000000000002</v>
      </c>
      <c r="W537">
        <v>1.9735</v>
      </c>
      <c r="X537">
        <v>2.0087000000000002</v>
      </c>
      <c r="Y537">
        <v>1.9735</v>
      </c>
      <c r="Z537" t="s">
        <v>122</v>
      </c>
      <c r="AA537" t="s">
        <v>304</v>
      </c>
      <c r="AB537">
        <v>3.3559000000000001</v>
      </c>
      <c r="AC537" t="s">
        <v>2270</v>
      </c>
      <c r="AD537">
        <v>1.4497580000000001</v>
      </c>
      <c r="AE537">
        <v>2.0335000000000001</v>
      </c>
      <c r="AF537">
        <v>1.9735</v>
      </c>
      <c r="AG537">
        <v>2.0335000000000001</v>
      </c>
      <c r="AH537" t="s">
        <v>2334</v>
      </c>
      <c r="AI537" t="s">
        <v>407</v>
      </c>
      <c r="AJ537">
        <v>3.1863000000000001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2</v>
      </c>
      <c r="AQ537">
        <v>0</v>
      </c>
      <c r="AR537" t="b">
        <v>0</v>
      </c>
      <c r="AS537" s="190" t="s">
        <v>2025</v>
      </c>
    </row>
    <row r="538" spans="1:45" x14ac:dyDescent="0.2">
      <c r="A538" t="s">
        <v>2025</v>
      </c>
      <c r="B538" t="s">
        <v>1085</v>
      </c>
      <c r="C538" t="s">
        <v>125</v>
      </c>
      <c r="D538" t="s">
        <v>1085</v>
      </c>
      <c r="E538" t="s">
        <v>2047</v>
      </c>
      <c r="F538" t="s">
        <v>407</v>
      </c>
      <c r="G538">
        <v>47</v>
      </c>
      <c r="H538">
        <v>1</v>
      </c>
      <c r="I538">
        <v>35821.879999999997</v>
      </c>
      <c r="J538">
        <v>19734.060000000001</v>
      </c>
      <c r="K538">
        <v>32804.31</v>
      </c>
      <c r="L538">
        <v>17047.990000000002</v>
      </c>
      <c r="M538">
        <v>5.96</v>
      </c>
      <c r="N538">
        <v>3.59</v>
      </c>
      <c r="O538">
        <v>46</v>
      </c>
      <c r="P538">
        <v>31712.34</v>
      </c>
      <c r="Q538">
        <v>15521.24</v>
      </c>
      <c r="R538">
        <v>5.8</v>
      </c>
      <c r="S538">
        <v>3.47</v>
      </c>
      <c r="T538">
        <v>4.79</v>
      </c>
      <c r="U538">
        <v>1</v>
      </c>
      <c r="V538">
        <v>1.3262</v>
      </c>
      <c r="W538">
        <v>1.3028999999999999</v>
      </c>
      <c r="X538">
        <v>1.3262</v>
      </c>
      <c r="Y538">
        <v>1.3211999999999999</v>
      </c>
      <c r="Z538" t="s">
        <v>129</v>
      </c>
      <c r="AA538" t="s">
        <v>130</v>
      </c>
      <c r="AB538">
        <v>2.3148</v>
      </c>
      <c r="AC538" t="s">
        <v>2271</v>
      </c>
      <c r="AD538">
        <v>1.4843219999999999</v>
      </c>
      <c r="AE538">
        <v>1.3956999999999999</v>
      </c>
      <c r="AF538">
        <v>1.3545</v>
      </c>
      <c r="AG538">
        <v>1.3956999999999999</v>
      </c>
      <c r="AH538" t="s">
        <v>2307</v>
      </c>
      <c r="AI538" t="s">
        <v>2307</v>
      </c>
      <c r="AJ538">
        <v>2.1869000000000001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1</v>
      </c>
      <c r="AQ538">
        <v>0</v>
      </c>
      <c r="AR538" t="b">
        <v>0</v>
      </c>
      <c r="AS538" s="190" t="s">
        <v>2025</v>
      </c>
    </row>
    <row r="539" spans="1:45" x14ac:dyDescent="0.2">
      <c r="A539" t="s">
        <v>2025</v>
      </c>
      <c r="B539" t="s">
        <v>1086</v>
      </c>
      <c r="C539" t="s">
        <v>127</v>
      </c>
      <c r="D539" t="s">
        <v>1085</v>
      </c>
      <c r="E539" t="s">
        <v>2048</v>
      </c>
      <c r="F539" t="s">
        <v>79</v>
      </c>
      <c r="G539">
        <v>4</v>
      </c>
      <c r="H539">
        <v>1</v>
      </c>
      <c r="I539">
        <v>44029.18</v>
      </c>
      <c r="J539">
        <v>32893.86</v>
      </c>
      <c r="K539">
        <v>42871.4</v>
      </c>
      <c r="L539">
        <v>33935.24</v>
      </c>
      <c r="M539">
        <v>4.5</v>
      </c>
      <c r="N539">
        <v>2.29</v>
      </c>
      <c r="O539">
        <v>4</v>
      </c>
      <c r="P539">
        <v>42871.4</v>
      </c>
      <c r="Q539">
        <v>33935.24</v>
      </c>
      <c r="R539">
        <v>3.2</v>
      </c>
      <c r="S539">
        <v>2.29</v>
      </c>
      <c r="T539">
        <v>2.4</v>
      </c>
      <c r="U539">
        <v>0</v>
      </c>
      <c r="V539">
        <v>1.7928999999999999</v>
      </c>
      <c r="W539">
        <v>1.5322</v>
      </c>
      <c r="X539">
        <v>1.5595000000000001</v>
      </c>
      <c r="Y539">
        <v>1.3211999999999999</v>
      </c>
      <c r="Z539" t="s">
        <v>131</v>
      </c>
      <c r="AA539" t="s">
        <v>130</v>
      </c>
      <c r="AB539">
        <v>1.5595000000000001</v>
      </c>
      <c r="AC539" t="s">
        <v>2272</v>
      </c>
      <c r="AD539">
        <v>1</v>
      </c>
      <c r="AE539">
        <v>0.96689999999999998</v>
      </c>
      <c r="AF539">
        <v>0.93840000000000001</v>
      </c>
      <c r="AG539">
        <v>0.96689999999999998</v>
      </c>
      <c r="AH539" t="s">
        <v>2308</v>
      </c>
      <c r="AI539" t="s">
        <v>2308</v>
      </c>
      <c r="AJ539">
        <v>1.5149999999999999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 t="b">
        <v>0</v>
      </c>
      <c r="AS539" s="190" t="s">
        <v>2025</v>
      </c>
    </row>
    <row r="540" spans="1:45" x14ac:dyDescent="0.2">
      <c r="A540" t="s">
        <v>2025</v>
      </c>
      <c r="B540" t="s">
        <v>1087</v>
      </c>
      <c r="C540" t="s">
        <v>123</v>
      </c>
      <c r="D540" t="s">
        <v>1087</v>
      </c>
      <c r="E540" t="s">
        <v>2049</v>
      </c>
      <c r="F540" t="s">
        <v>407</v>
      </c>
      <c r="G540">
        <v>311</v>
      </c>
      <c r="H540">
        <v>25</v>
      </c>
      <c r="I540">
        <v>33365.68</v>
      </c>
      <c r="J540">
        <v>46138.11</v>
      </c>
      <c r="K540">
        <v>31012.19</v>
      </c>
      <c r="L540">
        <v>40833.769999999997</v>
      </c>
      <c r="M540">
        <v>7.38</v>
      </c>
      <c r="N540">
        <v>9.7799999999999994</v>
      </c>
      <c r="O540">
        <v>306</v>
      </c>
      <c r="P540">
        <v>27271.8</v>
      </c>
      <c r="Q540">
        <v>26335.77</v>
      </c>
      <c r="R540">
        <v>6.74</v>
      </c>
      <c r="S540">
        <v>7.54</v>
      </c>
      <c r="T540">
        <v>4.76</v>
      </c>
      <c r="U540">
        <v>1</v>
      </c>
      <c r="V540">
        <v>1.1405000000000001</v>
      </c>
      <c r="W540">
        <v>1.1205000000000001</v>
      </c>
      <c r="X540">
        <v>1.1405000000000001</v>
      </c>
      <c r="Y540">
        <v>1.1205000000000001</v>
      </c>
      <c r="Z540" t="s">
        <v>122</v>
      </c>
      <c r="AA540" t="s">
        <v>407</v>
      </c>
      <c r="AB540">
        <v>1.5085</v>
      </c>
      <c r="AC540" t="s">
        <v>2270</v>
      </c>
      <c r="AD540">
        <v>1.603764</v>
      </c>
      <c r="AE540">
        <v>1.0992999999999999</v>
      </c>
      <c r="AF540">
        <v>1.1205000000000001</v>
      </c>
      <c r="AG540">
        <v>1.0992999999999999</v>
      </c>
      <c r="AH540" t="s">
        <v>407</v>
      </c>
      <c r="AI540" t="s">
        <v>407</v>
      </c>
      <c r="AJ540">
        <v>1.7224999999999999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5</v>
      </c>
      <c r="AQ540">
        <v>0</v>
      </c>
      <c r="AR540" t="b">
        <v>0</v>
      </c>
      <c r="AS540" s="190" t="s">
        <v>2025</v>
      </c>
    </row>
    <row r="541" spans="1:45" x14ac:dyDescent="0.2">
      <c r="A541" t="s">
        <v>2025</v>
      </c>
      <c r="B541" t="s">
        <v>1088</v>
      </c>
      <c r="C541" t="s">
        <v>125</v>
      </c>
      <c r="D541" t="s">
        <v>1088</v>
      </c>
      <c r="E541" t="s">
        <v>2050</v>
      </c>
      <c r="F541" t="s">
        <v>407</v>
      </c>
      <c r="G541">
        <v>653</v>
      </c>
      <c r="H541">
        <v>19</v>
      </c>
      <c r="I541">
        <v>15924.56</v>
      </c>
      <c r="J541">
        <v>11556.88</v>
      </c>
      <c r="K541">
        <v>15156.37</v>
      </c>
      <c r="L541">
        <v>10560.63</v>
      </c>
      <c r="M541">
        <v>4.12</v>
      </c>
      <c r="N541">
        <v>3.09</v>
      </c>
      <c r="O541">
        <v>643</v>
      </c>
      <c r="P541">
        <v>14425.31</v>
      </c>
      <c r="Q541">
        <v>8598.19</v>
      </c>
      <c r="R541">
        <v>3.94</v>
      </c>
      <c r="S541">
        <v>2.67</v>
      </c>
      <c r="T541">
        <v>3.2</v>
      </c>
      <c r="U541">
        <v>1</v>
      </c>
      <c r="V541">
        <v>0.60329999999999995</v>
      </c>
      <c r="W541">
        <v>0.5927</v>
      </c>
      <c r="X541">
        <v>0.60329999999999995</v>
      </c>
      <c r="Y541">
        <v>0.5927</v>
      </c>
      <c r="Z541" t="s">
        <v>124</v>
      </c>
      <c r="AA541" t="s">
        <v>407</v>
      </c>
      <c r="AB541">
        <v>0.94059999999999999</v>
      </c>
      <c r="AC541" t="s">
        <v>2271</v>
      </c>
      <c r="AD541">
        <v>1.499681</v>
      </c>
      <c r="AE541">
        <v>0.61070000000000002</v>
      </c>
      <c r="AF541">
        <v>0.5927</v>
      </c>
      <c r="AG541">
        <v>0.61070000000000002</v>
      </c>
      <c r="AH541" t="s">
        <v>407</v>
      </c>
      <c r="AI541" t="s">
        <v>407</v>
      </c>
      <c r="AJ541">
        <v>0.95689999999999997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10</v>
      </c>
      <c r="AQ541">
        <v>0</v>
      </c>
      <c r="AR541" t="b">
        <v>0</v>
      </c>
      <c r="AS541" s="190" t="s">
        <v>2025</v>
      </c>
    </row>
    <row r="542" spans="1:45" x14ac:dyDescent="0.2">
      <c r="A542" t="s">
        <v>2025</v>
      </c>
      <c r="B542" t="s">
        <v>1089</v>
      </c>
      <c r="C542" t="s">
        <v>127</v>
      </c>
      <c r="D542" t="s">
        <v>1089</v>
      </c>
      <c r="E542" t="s">
        <v>2051</v>
      </c>
      <c r="F542" t="s">
        <v>407</v>
      </c>
      <c r="G542">
        <v>143</v>
      </c>
      <c r="H542">
        <v>1</v>
      </c>
      <c r="I542">
        <v>9989.0300000000007</v>
      </c>
      <c r="J542">
        <v>5561.49</v>
      </c>
      <c r="K542">
        <v>9727.02</v>
      </c>
      <c r="L542">
        <v>5342.22</v>
      </c>
      <c r="M542">
        <v>2.83</v>
      </c>
      <c r="N542">
        <v>1.91</v>
      </c>
      <c r="O542">
        <v>141</v>
      </c>
      <c r="P542">
        <v>9334.94</v>
      </c>
      <c r="Q542">
        <v>4098.4399999999996</v>
      </c>
      <c r="R542">
        <v>2.73</v>
      </c>
      <c r="S542">
        <v>1.72</v>
      </c>
      <c r="T542">
        <v>2.31</v>
      </c>
      <c r="U542">
        <v>1</v>
      </c>
      <c r="V542">
        <v>0.39040000000000002</v>
      </c>
      <c r="W542">
        <v>0.3836</v>
      </c>
      <c r="X542">
        <v>0.39040000000000002</v>
      </c>
      <c r="Y542">
        <v>0.3836</v>
      </c>
      <c r="Z542" t="s">
        <v>126</v>
      </c>
      <c r="AA542" t="s">
        <v>407</v>
      </c>
      <c r="AB542">
        <v>0.62719999999999998</v>
      </c>
      <c r="AC542" t="s">
        <v>2272</v>
      </c>
      <c r="AD542">
        <v>1</v>
      </c>
      <c r="AE542">
        <v>0.39529999999999998</v>
      </c>
      <c r="AF542">
        <v>0.3836</v>
      </c>
      <c r="AG542">
        <v>0.39529999999999998</v>
      </c>
      <c r="AH542" t="s">
        <v>407</v>
      </c>
      <c r="AI542" t="s">
        <v>407</v>
      </c>
      <c r="AJ542">
        <v>0.61939999999999995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2</v>
      </c>
      <c r="AQ542">
        <v>0</v>
      </c>
      <c r="AR542" t="b">
        <v>0</v>
      </c>
      <c r="AS542" s="190" t="s">
        <v>2025</v>
      </c>
    </row>
    <row r="543" spans="1:45" x14ac:dyDescent="0.2">
      <c r="A543" t="s">
        <v>2025</v>
      </c>
      <c r="B543" t="s">
        <v>1090</v>
      </c>
      <c r="C543" t="s">
        <v>116</v>
      </c>
      <c r="D543" t="s">
        <v>1090</v>
      </c>
      <c r="E543" t="s">
        <v>2052</v>
      </c>
      <c r="F543" t="s">
        <v>79</v>
      </c>
      <c r="G543">
        <v>10</v>
      </c>
      <c r="H543">
        <v>0</v>
      </c>
      <c r="I543">
        <v>21266.05</v>
      </c>
      <c r="J543">
        <v>11217.32</v>
      </c>
      <c r="K543">
        <v>19453.3</v>
      </c>
      <c r="L543">
        <v>9980.01</v>
      </c>
      <c r="M543">
        <v>4.7</v>
      </c>
      <c r="N543">
        <v>2.2799999999999998</v>
      </c>
      <c r="O543">
        <v>9</v>
      </c>
      <c r="P543">
        <v>17015.62</v>
      </c>
      <c r="Q543">
        <v>7158.52</v>
      </c>
      <c r="R543">
        <v>3.8</v>
      </c>
      <c r="S543">
        <v>1.52</v>
      </c>
      <c r="T543">
        <v>2.9</v>
      </c>
      <c r="U543">
        <v>0</v>
      </c>
      <c r="V543">
        <v>0.71160000000000001</v>
      </c>
      <c r="W543">
        <v>1.0186999999999999</v>
      </c>
      <c r="X543">
        <v>1.0368999999999999</v>
      </c>
      <c r="Y543">
        <v>1.0186999999999999</v>
      </c>
      <c r="Z543" t="s">
        <v>121</v>
      </c>
      <c r="AA543" t="s">
        <v>79</v>
      </c>
      <c r="AB543">
        <v>1.0368999999999999</v>
      </c>
      <c r="AC543" t="s">
        <v>121</v>
      </c>
      <c r="AD543">
        <v>1</v>
      </c>
      <c r="AE543">
        <v>1.0497000000000001</v>
      </c>
      <c r="AF543">
        <v>1.0186999999999999</v>
      </c>
      <c r="AG543">
        <v>1.0497000000000001</v>
      </c>
      <c r="AH543" t="s">
        <v>79</v>
      </c>
      <c r="AI543" t="s">
        <v>79</v>
      </c>
      <c r="AJ543">
        <v>1.6448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1</v>
      </c>
      <c r="AQ543">
        <v>0</v>
      </c>
      <c r="AR543" t="b">
        <v>0</v>
      </c>
      <c r="AS543" s="190" t="s">
        <v>2025</v>
      </c>
    </row>
    <row r="544" spans="1:45" x14ac:dyDescent="0.2">
      <c r="A544" t="s">
        <v>2025</v>
      </c>
      <c r="B544" t="s">
        <v>1091</v>
      </c>
      <c r="C544" t="s">
        <v>123</v>
      </c>
      <c r="D544" t="s">
        <v>1091</v>
      </c>
      <c r="E544" t="s">
        <v>2053</v>
      </c>
      <c r="F544" t="s">
        <v>79</v>
      </c>
      <c r="G544">
        <v>4</v>
      </c>
      <c r="H544">
        <v>1</v>
      </c>
      <c r="I544">
        <v>20334.38</v>
      </c>
      <c r="J544">
        <v>9001.4599999999991</v>
      </c>
      <c r="K544">
        <v>20613.64</v>
      </c>
      <c r="L544">
        <v>9565.2999999999993</v>
      </c>
      <c r="M544">
        <v>3.75</v>
      </c>
      <c r="N544">
        <v>1.79</v>
      </c>
      <c r="O544">
        <v>4</v>
      </c>
      <c r="P544">
        <v>20613.64</v>
      </c>
      <c r="Q544">
        <v>9565.2999999999993</v>
      </c>
      <c r="R544">
        <v>7</v>
      </c>
      <c r="S544">
        <v>1.79</v>
      </c>
      <c r="T544">
        <v>5.3</v>
      </c>
      <c r="U544">
        <v>0</v>
      </c>
      <c r="V544">
        <v>0.86209999999999998</v>
      </c>
      <c r="W544">
        <v>1.6377999999999999</v>
      </c>
      <c r="X544">
        <v>1.667</v>
      </c>
      <c r="Y544">
        <v>1.6377999999999999</v>
      </c>
      <c r="Z544" t="s">
        <v>122</v>
      </c>
      <c r="AA544" t="s">
        <v>79</v>
      </c>
      <c r="AB544">
        <v>1.667</v>
      </c>
      <c r="AC544" t="s">
        <v>2270</v>
      </c>
      <c r="AD544">
        <v>1.640587</v>
      </c>
      <c r="AE544">
        <v>1.6876</v>
      </c>
      <c r="AF544">
        <v>1.6377999999999999</v>
      </c>
      <c r="AG544">
        <v>1.6876</v>
      </c>
      <c r="AH544" t="s">
        <v>2336</v>
      </c>
      <c r="AI544" t="s">
        <v>79</v>
      </c>
      <c r="AJ544">
        <v>2.6442999999999999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 t="b">
        <v>0</v>
      </c>
      <c r="AS544" s="190" t="s">
        <v>2025</v>
      </c>
    </row>
    <row r="545" spans="1:45" x14ac:dyDescent="0.2">
      <c r="A545" t="s">
        <v>2025</v>
      </c>
      <c r="B545" t="s">
        <v>1092</v>
      </c>
      <c r="C545" t="s">
        <v>125</v>
      </c>
      <c r="D545" t="s">
        <v>1092</v>
      </c>
      <c r="E545" t="s">
        <v>2054</v>
      </c>
      <c r="F545" t="s">
        <v>407</v>
      </c>
      <c r="G545">
        <v>11</v>
      </c>
      <c r="H545">
        <v>0</v>
      </c>
      <c r="I545">
        <v>21450.3</v>
      </c>
      <c r="J545">
        <v>11793.54</v>
      </c>
      <c r="K545">
        <v>19253.73</v>
      </c>
      <c r="L545">
        <v>10201.36</v>
      </c>
      <c r="M545">
        <v>4</v>
      </c>
      <c r="N545">
        <v>1.81</v>
      </c>
      <c r="O545">
        <v>10</v>
      </c>
      <c r="P545">
        <v>16401.27</v>
      </c>
      <c r="Q545">
        <v>4997.28</v>
      </c>
      <c r="R545">
        <v>3.5</v>
      </c>
      <c r="S545">
        <v>0.92</v>
      </c>
      <c r="T545">
        <v>3.38</v>
      </c>
      <c r="U545">
        <v>1</v>
      </c>
      <c r="V545">
        <v>0.68589999999999995</v>
      </c>
      <c r="W545">
        <v>0.67390000000000005</v>
      </c>
      <c r="X545">
        <v>0.68589999999999995</v>
      </c>
      <c r="Y545">
        <v>0.67390000000000005</v>
      </c>
      <c r="Z545" t="s">
        <v>124</v>
      </c>
      <c r="AA545" t="s">
        <v>407</v>
      </c>
      <c r="AB545">
        <v>1.0161</v>
      </c>
      <c r="AC545" t="s">
        <v>2271</v>
      </c>
      <c r="AD545">
        <v>1.537914</v>
      </c>
      <c r="AE545">
        <v>0.71189999999999998</v>
      </c>
      <c r="AF545">
        <v>0.69089999999999996</v>
      </c>
      <c r="AG545">
        <v>0.71189999999999998</v>
      </c>
      <c r="AH545" t="s">
        <v>2306</v>
      </c>
      <c r="AI545" t="s">
        <v>2306</v>
      </c>
      <c r="AJ545">
        <v>1.1154999999999999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1</v>
      </c>
      <c r="AQ545">
        <v>0</v>
      </c>
      <c r="AR545" t="b">
        <v>0</v>
      </c>
      <c r="AS545" s="190" t="s">
        <v>2025</v>
      </c>
    </row>
    <row r="546" spans="1:45" x14ac:dyDescent="0.2">
      <c r="A546" t="s">
        <v>2025</v>
      </c>
      <c r="B546" t="s">
        <v>1093</v>
      </c>
      <c r="C546" t="s">
        <v>127</v>
      </c>
      <c r="D546" t="s">
        <v>1093</v>
      </c>
      <c r="E546" t="s">
        <v>2055</v>
      </c>
      <c r="F546" t="s">
        <v>79</v>
      </c>
      <c r="G546">
        <v>1</v>
      </c>
      <c r="H546">
        <v>0</v>
      </c>
      <c r="I546">
        <v>5898.5</v>
      </c>
      <c r="J546">
        <v>0</v>
      </c>
      <c r="K546">
        <v>5473.74</v>
      </c>
      <c r="L546">
        <v>0</v>
      </c>
      <c r="M546">
        <v>2</v>
      </c>
      <c r="N546">
        <v>0</v>
      </c>
      <c r="O546">
        <v>1</v>
      </c>
      <c r="P546">
        <v>5473.74</v>
      </c>
      <c r="Q546">
        <v>0</v>
      </c>
      <c r="R546">
        <v>2.8</v>
      </c>
      <c r="S546">
        <v>0</v>
      </c>
      <c r="T546">
        <v>2.2000000000000002</v>
      </c>
      <c r="U546">
        <v>0</v>
      </c>
      <c r="V546">
        <v>0</v>
      </c>
      <c r="W546">
        <v>0.64910000000000001</v>
      </c>
      <c r="X546">
        <v>0.66069999999999995</v>
      </c>
      <c r="Y546">
        <v>0.64910000000000001</v>
      </c>
      <c r="Z546" t="s">
        <v>126</v>
      </c>
      <c r="AA546" t="s">
        <v>79</v>
      </c>
      <c r="AB546">
        <v>0.66069999999999995</v>
      </c>
      <c r="AC546" t="s">
        <v>2272</v>
      </c>
      <c r="AD546">
        <v>1</v>
      </c>
      <c r="AE546">
        <v>0.49330000000000002</v>
      </c>
      <c r="AF546">
        <v>0.47870000000000001</v>
      </c>
      <c r="AG546">
        <v>0.49330000000000002</v>
      </c>
      <c r="AH546" t="s">
        <v>2309</v>
      </c>
      <c r="AI546" t="s">
        <v>2309</v>
      </c>
      <c r="AJ546">
        <v>0.77300000000000002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 t="b">
        <v>0</v>
      </c>
      <c r="AS546" s="190" t="s">
        <v>2025</v>
      </c>
    </row>
    <row r="547" spans="1:45" x14ac:dyDescent="0.2">
      <c r="A547" t="s">
        <v>2025</v>
      </c>
      <c r="B547" t="s">
        <v>1094</v>
      </c>
      <c r="C547" t="s">
        <v>118</v>
      </c>
      <c r="D547" t="s">
        <v>1094</v>
      </c>
      <c r="E547" t="s">
        <v>2056</v>
      </c>
      <c r="F547" t="s">
        <v>407</v>
      </c>
      <c r="G547">
        <v>137</v>
      </c>
      <c r="H547">
        <v>4</v>
      </c>
      <c r="I547">
        <v>20427.240000000002</v>
      </c>
      <c r="J547">
        <v>16005.72</v>
      </c>
      <c r="K547">
        <v>19670.28</v>
      </c>
      <c r="L547">
        <v>14894.4</v>
      </c>
      <c r="M547">
        <v>5.26</v>
      </c>
      <c r="N547">
        <v>3.67</v>
      </c>
      <c r="O547">
        <v>133</v>
      </c>
      <c r="P547">
        <v>18080.560000000001</v>
      </c>
      <c r="Q547">
        <v>11898.76</v>
      </c>
      <c r="R547">
        <v>4.96</v>
      </c>
      <c r="S547">
        <v>3.29</v>
      </c>
      <c r="T547">
        <v>3.97</v>
      </c>
      <c r="U547">
        <v>1</v>
      </c>
      <c r="V547">
        <v>0.75609999999999999</v>
      </c>
      <c r="W547">
        <v>0.74280000000000002</v>
      </c>
      <c r="X547">
        <v>0.75609999999999999</v>
      </c>
      <c r="Y547">
        <v>0.74280000000000002</v>
      </c>
      <c r="Z547" t="s">
        <v>117</v>
      </c>
      <c r="AA547" t="s">
        <v>407</v>
      </c>
      <c r="AB547">
        <v>1.0821000000000001</v>
      </c>
      <c r="AC547" t="s">
        <v>2268</v>
      </c>
      <c r="AD547">
        <v>1.3823449999999999</v>
      </c>
      <c r="AE547">
        <v>0.76539999999999997</v>
      </c>
      <c r="AF547">
        <v>0.74280000000000002</v>
      </c>
      <c r="AG547">
        <v>0.76539999999999997</v>
      </c>
      <c r="AH547" t="s">
        <v>407</v>
      </c>
      <c r="AI547" t="s">
        <v>407</v>
      </c>
      <c r="AJ547">
        <v>1.1993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4</v>
      </c>
      <c r="AQ547">
        <v>0</v>
      </c>
      <c r="AR547" t="b">
        <v>0</v>
      </c>
      <c r="AS547" s="190" t="s">
        <v>2025</v>
      </c>
    </row>
    <row r="548" spans="1:45" x14ac:dyDescent="0.2">
      <c r="A548" t="s">
        <v>2025</v>
      </c>
      <c r="B548" t="s">
        <v>1095</v>
      </c>
      <c r="C548" t="s">
        <v>120</v>
      </c>
      <c r="D548" t="s">
        <v>1095</v>
      </c>
      <c r="E548" t="s">
        <v>2057</v>
      </c>
      <c r="F548" t="s">
        <v>407</v>
      </c>
      <c r="G548">
        <v>620</v>
      </c>
      <c r="H548">
        <v>5</v>
      </c>
      <c r="I548">
        <v>11852.18</v>
      </c>
      <c r="J548">
        <v>8237.75</v>
      </c>
      <c r="K548">
        <v>11447.11</v>
      </c>
      <c r="L548">
        <v>7631.2</v>
      </c>
      <c r="M548">
        <v>3.18</v>
      </c>
      <c r="N548">
        <v>2.2599999999999998</v>
      </c>
      <c r="O548">
        <v>608</v>
      </c>
      <c r="P548">
        <v>10761.32</v>
      </c>
      <c r="Q548">
        <v>5762.26</v>
      </c>
      <c r="R548">
        <v>3.04</v>
      </c>
      <c r="S548">
        <v>1.92</v>
      </c>
      <c r="T548">
        <v>2.5499999999999998</v>
      </c>
      <c r="U548">
        <v>1</v>
      </c>
      <c r="V548">
        <v>0.45</v>
      </c>
      <c r="W548">
        <v>0.44209999999999999</v>
      </c>
      <c r="X548">
        <v>0.45</v>
      </c>
      <c r="Y548">
        <v>0.44209999999999999</v>
      </c>
      <c r="Z548" t="s">
        <v>119</v>
      </c>
      <c r="AA548" t="s">
        <v>407</v>
      </c>
      <c r="AB548">
        <v>0.78280000000000005</v>
      </c>
      <c r="AC548" t="s">
        <v>2269</v>
      </c>
      <c r="AD548">
        <v>1</v>
      </c>
      <c r="AE548">
        <v>0.45550000000000002</v>
      </c>
      <c r="AF548">
        <v>0.44209999999999999</v>
      </c>
      <c r="AG548">
        <v>0.45550000000000002</v>
      </c>
      <c r="AH548" t="s">
        <v>407</v>
      </c>
      <c r="AI548" t="s">
        <v>407</v>
      </c>
      <c r="AJ548">
        <v>0.7137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12</v>
      </c>
      <c r="AQ548">
        <v>0</v>
      </c>
      <c r="AR548" t="b">
        <v>0</v>
      </c>
      <c r="AS548" s="190" t="s">
        <v>2025</v>
      </c>
    </row>
    <row r="549" spans="1:45" x14ac:dyDescent="0.2">
      <c r="A549" t="s">
        <v>2025</v>
      </c>
      <c r="B549" t="s">
        <v>1096</v>
      </c>
      <c r="C549" t="s">
        <v>118</v>
      </c>
      <c r="D549" t="s">
        <v>1096</v>
      </c>
      <c r="E549" t="s">
        <v>2058</v>
      </c>
      <c r="F549" t="s">
        <v>407</v>
      </c>
      <c r="G549">
        <v>21</v>
      </c>
      <c r="H549">
        <v>0</v>
      </c>
      <c r="I549">
        <v>22186.18</v>
      </c>
      <c r="J549">
        <v>10019.59</v>
      </c>
      <c r="K549">
        <v>21569.68</v>
      </c>
      <c r="L549">
        <v>8974.52</v>
      </c>
      <c r="M549">
        <v>2.2400000000000002</v>
      </c>
      <c r="N549">
        <v>1.1100000000000001</v>
      </c>
      <c r="O549">
        <v>20</v>
      </c>
      <c r="P549">
        <v>20601.02</v>
      </c>
      <c r="Q549">
        <v>8053.88</v>
      </c>
      <c r="R549">
        <v>2.2000000000000002</v>
      </c>
      <c r="S549">
        <v>1.1200000000000001</v>
      </c>
      <c r="T549">
        <v>1.94</v>
      </c>
      <c r="U549">
        <v>1</v>
      </c>
      <c r="V549">
        <v>0.86150000000000004</v>
      </c>
      <c r="W549">
        <v>0.84640000000000004</v>
      </c>
      <c r="X549">
        <v>0.86150000000000004</v>
      </c>
      <c r="Y549">
        <v>0.92400000000000004</v>
      </c>
      <c r="Z549" t="s">
        <v>313</v>
      </c>
      <c r="AA549" t="s">
        <v>130</v>
      </c>
      <c r="AB549">
        <v>1.5469999999999999</v>
      </c>
      <c r="AC549" t="s">
        <v>2273</v>
      </c>
      <c r="AD549">
        <v>1.2311000000000001</v>
      </c>
      <c r="AE549">
        <v>1.0351999999999999</v>
      </c>
      <c r="AF549">
        <v>1.0046999999999999</v>
      </c>
      <c r="AG549">
        <v>1.0351999999999999</v>
      </c>
      <c r="AH549" t="s">
        <v>2307</v>
      </c>
      <c r="AI549" t="s">
        <v>2307</v>
      </c>
      <c r="AJ549">
        <v>1.6221000000000001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1</v>
      </c>
      <c r="AQ549">
        <v>0</v>
      </c>
      <c r="AR549" t="b">
        <v>0</v>
      </c>
      <c r="AS549" s="190" t="s">
        <v>2025</v>
      </c>
    </row>
    <row r="550" spans="1:45" x14ac:dyDescent="0.2">
      <c r="A550" t="s">
        <v>2025</v>
      </c>
      <c r="B550" t="s">
        <v>1097</v>
      </c>
      <c r="C550" t="s">
        <v>120</v>
      </c>
      <c r="D550" t="s">
        <v>1096</v>
      </c>
      <c r="E550" t="s">
        <v>2059</v>
      </c>
      <c r="F550" t="s">
        <v>79</v>
      </c>
      <c r="G550">
        <v>5</v>
      </c>
      <c r="H550">
        <v>0</v>
      </c>
      <c r="I550">
        <v>22036.23</v>
      </c>
      <c r="J550">
        <v>7613.73</v>
      </c>
      <c r="K550">
        <v>22646.42</v>
      </c>
      <c r="L550">
        <v>7988.73</v>
      </c>
      <c r="M550">
        <v>1.4</v>
      </c>
      <c r="N550">
        <v>0.49</v>
      </c>
      <c r="O550">
        <v>5</v>
      </c>
      <c r="P550">
        <v>22646.42</v>
      </c>
      <c r="Q550">
        <v>7988.73</v>
      </c>
      <c r="R550">
        <v>2.2999999999999998</v>
      </c>
      <c r="S550">
        <v>0.49</v>
      </c>
      <c r="T550">
        <v>1.9</v>
      </c>
      <c r="U550">
        <v>0</v>
      </c>
      <c r="V550">
        <v>0.94710000000000005</v>
      </c>
      <c r="W550">
        <v>1.2345999999999999</v>
      </c>
      <c r="X550">
        <v>1.2565999999999999</v>
      </c>
      <c r="Y550">
        <v>0.92400000000000004</v>
      </c>
      <c r="Z550" t="s">
        <v>314</v>
      </c>
      <c r="AA550" t="s">
        <v>130</v>
      </c>
      <c r="AB550">
        <v>1.2565999999999999</v>
      </c>
      <c r="AC550" t="s">
        <v>2274</v>
      </c>
      <c r="AD550">
        <v>1</v>
      </c>
      <c r="AE550">
        <v>0.61939999999999995</v>
      </c>
      <c r="AF550">
        <v>0.60109999999999997</v>
      </c>
      <c r="AG550">
        <v>0.61939999999999995</v>
      </c>
      <c r="AH550" t="s">
        <v>2308</v>
      </c>
      <c r="AI550" t="s">
        <v>2308</v>
      </c>
      <c r="AJ550">
        <v>0.97050000000000003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 t="b">
        <v>0</v>
      </c>
      <c r="AS550" s="190" t="s">
        <v>2025</v>
      </c>
    </row>
    <row r="551" spans="1:45" x14ac:dyDescent="0.2">
      <c r="A551" t="s">
        <v>2025</v>
      </c>
      <c r="B551" t="s">
        <v>1098</v>
      </c>
      <c r="C551" t="s">
        <v>118</v>
      </c>
      <c r="D551" t="s">
        <v>1098</v>
      </c>
      <c r="E551" t="s">
        <v>2060</v>
      </c>
      <c r="F551" t="s">
        <v>407</v>
      </c>
      <c r="G551">
        <v>19</v>
      </c>
      <c r="H551">
        <v>0</v>
      </c>
      <c r="I551">
        <v>19874.7</v>
      </c>
      <c r="J551">
        <v>7148.21</v>
      </c>
      <c r="K551">
        <v>19738.68</v>
      </c>
      <c r="L551">
        <v>7428.23</v>
      </c>
      <c r="M551">
        <v>4.05</v>
      </c>
      <c r="N551">
        <v>2.06</v>
      </c>
      <c r="O551">
        <v>18</v>
      </c>
      <c r="P551">
        <v>18896.009999999998</v>
      </c>
      <c r="Q551">
        <v>6689.73</v>
      </c>
      <c r="R551">
        <v>3.83</v>
      </c>
      <c r="S551">
        <v>1.89</v>
      </c>
      <c r="T551">
        <v>3.27</v>
      </c>
      <c r="U551">
        <v>1</v>
      </c>
      <c r="V551">
        <v>0.79020000000000001</v>
      </c>
      <c r="W551">
        <v>0.77629999999999999</v>
      </c>
      <c r="X551">
        <v>0.79020000000000001</v>
      </c>
      <c r="Y551">
        <v>0.77629999999999999</v>
      </c>
      <c r="Z551" t="s">
        <v>117</v>
      </c>
      <c r="AA551" t="s">
        <v>407</v>
      </c>
      <c r="AB551">
        <v>1.3323</v>
      </c>
      <c r="AC551" t="s">
        <v>2268</v>
      </c>
      <c r="AD551">
        <v>1.82657</v>
      </c>
      <c r="AE551">
        <v>0.79990000000000006</v>
      </c>
      <c r="AF551">
        <v>0.77629999999999999</v>
      </c>
      <c r="AG551">
        <v>0.79990000000000006</v>
      </c>
      <c r="AH551" t="s">
        <v>407</v>
      </c>
      <c r="AI551" t="s">
        <v>407</v>
      </c>
      <c r="AJ551">
        <v>1.2534000000000001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1</v>
      </c>
      <c r="AQ551">
        <v>0</v>
      </c>
      <c r="AR551" t="b">
        <v>0</v>
      </c>
      <c r="AS551" s="190" t="s">
        <v>2025</v>
      </c>
    </row>
    <row r="552" spans="1:45" x14ac:dyDescent="0.2">
      <c r="A552" t="s">
        <v>2025</v>
      </c>
      <c r="B552" t="s">
        <v>1099</v>
      </c>
      <c r="C552" t="s">
        <v>120</v>
      </c>
      <c r="D552" t="s">
        <v>1099</v>
      </c>
      <c r="E552" t="s">
        <v>2061</v>
      </c>
      <c r="F552" t="s">
        <v>407</v>
      </c>
      <c r="G552">
        <v>199</v>
      </c>
      <c r="H552">
        <v>4</v>
      </c>
      <c r="I552">
        <v>13221.12</v>
      </c>
      <c r="J552">
        <v>7826.27</v>
      </c>
      <c r="K552">
        <v>12704.15</v>
      </c>
      <c r="L552">
        <v>7478.29</v>
      </c>
      <c r="M552">
        <v>2.25</v>
      </c>
      <c r="N552">
        <v>1.79</v>
      </c>
      <c r="O552">
        <v>195</v>
      </c>
      <c r="P552">
        <v>12049.98</v>
      </c>
      <c r="Q552">
        <v>5653.89</v>
      </c>
      <c r="R552">
        <v>2.12</v>
      </c>
      <c r="S552">
        <v>1.24</v>
      </c>
      <c r="T552">
        <v>1.83</v>
      </c>
      <c r="U552">
        <v>1</v>
      </c>
      <c r="V552">
        <v>0.50390000000000001</v>
      </c>
      <c r="W552">
        <v>0.49509999999999998</v>
      </c>
      <c r="X552">
        <v>0.50390000000000001</v>
      </c>
      <c r="Y552">
        <v>0.49509999999999998</v>
      </c>
      <c r="Z552" t="s">
        <v>119</v>
      </c>
      <c r="AA552" t="s">
        <v>407</v>
      </c>
      <c r="AB552">
        <v>0.72940000000000005</v>
      </c>
      <c r="AC552" t="s">
        <v>2269</v>
      </c>
      <c r="AD552">
        <v>1</v>
      </c>
      <c r="AE552">
        <v>0.5101</v>
      </c>
      <c r="AF552">
        <v>0.49509999999999998</v>
      </c>
      <c r="AG552">
        <v>0.5101</v>
      </c>
      <c r="AH552" t="s">
        <v>407</v>
      </c>
      <c r="AI552" t="s">
        <v>407</v>
      </c>
      <c r="AJ552">
        <v>0.79930000000000001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4</v>
      </c>
      <c r="AQ552">
        <v>0</v>
      </c>
      <c r="AR552" t="b">
        <v>0</v>
      </c>
      <c r="AS552" s="190" t="s">
        <v>2025</v>
      </c>
    </row>
    <row r="553" spans="1:45" x14ac:dyDescent="0.2">
      <c r="A553" t="s">
        <v>2025</v>
      </c>
      <c r="B553" t="s">
        <v>1100</v>
      </c>
      <c r="C553" t="s">
        <v>118</v>
      </c>
      <c r="D553" t="s">
        <v>1100</v>
      </c>
      <c r="E553" t="s">
        <v>2062</v>
      </c>
      <c r="F553" t="s">
        <v>79</v>
      </c>
      <c r="G553">
        <v>9</v>
      </c>
      <c r="H553">
        <v>0</v>
      </c>
      <c r="I553">
        <v>18544.37</v>
      </c>
      <c r="J553">
        <v>14878.47</v>
      </c>
      <c r="K553">
        <v>18851.919999999998</v>
      </c>
      <c r="L553">
        <v>15418.75</v>
      </c>
      <c r="M553">
        <v>5.56</v>
      </c>
      <c r="N553">
        <v>4.8600000000000003</v>
      </c>
      <c r="O553">
        <v>8</v>
      </c>
      <c r="P553">
        <v>13733.75</v>
      </c>
      <c r="Q553">
        <v>5629.8</v>
      </c>
      <c r="R553">
        <v>5.2</v>
      </c>
      <c r="S553">
        <v>2.1800000000000002</v>
      </c>
      <c r="T553">
        <v>4.0999999999999996</v>
      </c>
      <c r="U553">
        <v>0</v>
      </c>
      <c r="V553">
        <v>0.57440000000000002</v>
      </c>
      <c r="W553">
        <v>1.2275</v>
      </c>
      <c r="X553">
        <v>1.2494000000000001</v>
      </c>
      <c r="Y553">
        <v>1.2275</v>
      </c>
      <c r="Z553" t="s">
        <v>117</v>
      </c>
      <c r="AA553" t="s">
        <v>79</v>
      </c>
      <c r="AB553">
        <v>1.2494000000000001</v>
      </c>
      <c r="AC553" t="s">
        <v>2268</v>
      </c>
      <c r="AD553">
        <v>1.8018460000000001</v>
      </c>
      <c r="AE553">
        <v>1.2647999999999999</v>
      </c>
      <c r="AF553">
        <v>1.2275</v>
      </c>
      <c r="AG553">
        <v>1.2647999999999999</v>
      </c>
      <c r="AH553" t="s">
        <v>79</v>
      </c>
      <c r="AI553" t="s">
        <v>79</v>
      </c>
      <c r="AJ553">
        <v>1.9818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1</v>
      </c>
      <c r="AQ553">
        <v>0</v>
      </c>
      <c r="AR553" t="b">
        <v>0</v>
      </c>
      <c r="AS553" s="190" t="s">
        <v>2025</v>
      </c>
    </row>
    <row r="554" spans="1:45" x14ac:dyDescent="0.2">
      <c r="A554" t="s">
        <v>2025</v>
      </c>
      <c r="B554" t="s">
        <v>1101</v>
      </c>
      <c r="C554" t="s">
        <v>120</v>
      </c>
      <c r="D554" t="s">
        <v>1101</v>
      </c>
      <c r="E554" t="s">
        <v>2063</v>
      </c>
      <c r="F554" t="s">
        <v>407</v>
      </c>
      <c r="G554">
        <v>25</v>
      </c>
      <c r="H554">
        <v>2</v>
      </c>
      <c r="I554">
        <v>11521.21</v>
      </c>
      <c r="J554">
        <v>8137.14</v>
      </c>
      <c r="K554">
        <v>11170.47</v>
      </c>
      <c r="L554">
        <v>7702.73</v>
      </c>
      <c r="M554">
        <v>2.72</v>
      </c>
      <c r="N554">
        <v>1.82</v>
      </c>
      <c r="O554">
        <v>24</v>
      </c>
      <c r="P554">
        <v>9843.48</v>
      </c>
      <c r="Q554">
        <v>4216.76</v>
      </c>
      <c r="R554">
        <v>2.79</v>
      </c>
      <c r="S554">
        <v>1.83</v>
      </c>
      <c r="T554">
        <v>2.29</v>
      </c>
      <c r="U554">
        <v>1</v>
      </c>
      <c r="V554">
        <v>0.41170000000000001</v>
      </c>
      <c r="W554">
        <v>0.40450000000000003</v>
      </c>
      <c r="X554">
        <v>0.41170000000000001</v>
      </c>
      <c r="Y554">
        <v>0.40450000000000003</v>
      </c>
      <c r="Z554" t="s">
        <v>119</v>
      </c>
      <c r="AA554" t="s">
        <v>407</v>
      </c>
      <c r="AB554">
        <v>0.69340000000000002</v>
      </c>
      <c r="AC554" t="s">
        <v>2269</v>
      </c>
      <c r="AD554">
        <v>1</v>
      </c>
      <c r="AE554">
        <v>0.4168</v>
      </c>
      <c r="AF554">
        <v>0.40450000000000003</v>
      </c>
      <c r="AG554">
        <v>0.4168</v>
      </c>
      <c r="AH554" t="s">
        <v>407</v>
      </c>
      <c r="AI554" t="s">
        <v>407</v>
      </c>
      <c r="AJ554">
        <v>0.65310000000000001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1</v>
      </c>
      <c r="AQ554">
        <v>0</v>
      </c>
      <c r="AR554" t="b">
        <v>0</v>
      </c>
      <c r="AS554" s="190" t="s">
        <v>2025</v>
      </c>
    </row>
    <row r="555" spans="1:45" x14ac:dyDescent="0.2">
      <c r="A555" t="s">
        <v>2025</v>
      </c>
      <c r="B555" t="s">
        <v>1102</v>
      </c>
      <c r="C555" t="s">
        <v>116</v>
      </c>
      <c r="D555" t="s">
        <v>1102</v>
      </c>
      <c r="E555" t="s">
        <v>1103</v>
      </c>
      <c r="F555" t="s">
        <v>79</v>
      </c>
      <c r="G555">
        <v>4</v>
      </c>
      <c r="H555">
        <v>0</v>
      </c>
      <c r="I555">
        <v>13043.69</v>
      </c>
      <c r="J555">
        <v>6305.82</v>
      </c>
      <c r="K555">
        <v>12298.8</v>
      </c>
      <c r="L555">
        <v>5723.44</v>
      </c>
      <c r="M555">
        <v>1.75</v>
      </c>
      <c r="N555">
        <v>1.3</v>
      </c>
      <c r="O555">
        <v>4</v>
      </c>
      <c r="P555">
        <v>12298.8</v>
      </c>
      <c r="Q555">
        <v>5723.44</v>
      </c>
      <c r="R555">
        <v>3.6</v>
      </c>
      <c r="S555">
        <v>1.3</v>
      </c>
      <c r="T555">
        <v>2.8</v>
      </c>
      <c r="U555">
        <v>0</v>
      </c>
      <c r="V555">
        <v>0.51429999999999998</v>
      </c>
      <c r="W555">
        <v>0.92520000000000002</v>
      </c>
      <c r="X555">
        <v>0.94169999999999998</v>
      </c>
      <c r="Y555">
        <v>0.92520000000000002</v>
      </c>
      <c r="Z555" t="s">
        <v>121</v>
      </c>
      <c r="AA555" t="s">
        <v>79</v>
      </c>
      <c r="AB555">
        <v>0.94169999999999998</v>
      </c>
      <c r="AC555" t="s">
        <v>121</v>
      </c>
      <c r="AD555">
        <v>1</v>
      </c>
      <c r="AE555">
        <v>0.95330000000000004</v>
      </c>
      <c r="AF555">
        <v>0.92520000000000002</v>
      </c>
      <c r="AG555">
        <v>0.95330000000000004</v>
      </c>
      <c r="AH555" t="s">
        <v>79</v>
      </c>
      <c r="AI555" t="s">
        <v>79</v>
      </c>
      <c r="AJ555">
        <v>1.4937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 t="b">
        <v>0</v>
      </c>
      <c r="AS555" s="190" t="s">
        <v>2025</v>
      </c>
    </row>
    <row r="556" spans="1:45" x14ac:dyDescent="0.2">
      <c r="A556" t="s">
        <v>2025</v>
      </c>
      <c r="B556" t="s">
        <v>1104</v>
      </c>
      <c r="C556" t="s">
        <v>123</v>
      </c>
      <c r="D556" t="s">
        <v>1104</v>
      </c>
      <c r="E556" t="s">
        <v>2064</v>
      </c>
      <c r="F556" t="s">
        <v>407</v>
      </c>
      <c r="G556">
        <v>111</v>
      </c>
      <c r="H556">
        <v>2</v>
      </c>
      <c r="I556">
        <v>32450.73</v>
      </c>
      <c r="J556">
        <v>42921.82</v>
      </c>
      <c r="K556">
        <v>30628.46</v>
      </c>
      <c r="L556">
        <v>40030.81</v>
      </c>
      <c r="M556">
        <v>7.91</v>
      </c>
      <c r="N556">
        <v>9.36</v>
      </c>
      <c r="O556">
        <v>108</v>
      </c>
      <c r="P556">
        <v>25133.439999999999</v>
      </c>
      <c r="Q556">
        <v>22241.14</v>
      </c>
      <c r="R556">
        <v>6.82</v>
      </c>
      <c r="S556">
        <v>5.86</v>
      </c>
      <c r="T556">
        <v>5.13</v>
      </c>
      <c r="U556">
        <v>1</v>
      </c>
      <c r="V556">
        <v>1.0510999999999999</v>
      </c>
      <c r="W556">
        <v>1.0327</v>
      </c>
      <c r="X556">
        <v>1.0510999999999999</v>
      </c>
      <c r="Y556">
        <v>1.0327</v>
      </c>
      <c r="Z556" t="s">
        <v>122</v>
      </c>
      <c r="AA556" t="s">
        <v>407</v>
      </c>
      <c r="AB556">
        <v>1.5524</v>
      </c>
      <c r="AC556" t="s">
        <v>2270</v>
      </c>
      <c r="AD556">
        <v>1.515128</v>
      </c>
      <c r="AE556">
        <v>1.0138</v>
      </c>
      <c r="AF556">
        <v>1.0327</v>
      </c>
      <c r="AG556">
        <v>1.0138</v>
      </c>
      <c r="AH556" t="s">
        <v>407</v>
      </c>
      <c r="AI556" t="s">
        <v>407</v>
      </c>
      <c r="AJ556">
        <v>1.5885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3</v>
      </c>
      <c r="AQ556">
        <v>0</v>
      </c>
      <c r="AR556" t="b">
        <v>0</v>
      </c>
      <c r="AS556" s="190" t="s">
        <v>2025</v>
      </c>
    </row>
    <row r="557" spans="1:45" x14ac:dyDescent="0.2">
      <c r="A557" t="s">
        <v>2025</v>
      </c>
      <c r="B557" t="s">
        <v>1105</v>
      </c>
      <c r="C557" t="s">
        <v>125</v>
      </c>
      <c r="D557" t="s">
        <v>1105</v>
      </c>
      <c r="E557" t="s">
        <v>2065</v>
      </c>
      <c r="F557" t="s">
        <v>407</v>
      </c>
      <c r="G557">
        <v>124</v>
      </c>
      <c r="H557">
        <v>2</v>
      </c>
      <c r="I557">
        <v>23604.53</v>
      </c>
      <c r="J557">
        <v>21137.49</v>
      </c>
      <c r="K557">
        <v>22015.75</v>
      </c>
      <c r="L557">
        <v>19760.669999999998</v>
      </c>
      <c r="M557">
        <v>5.67</v>
      </c>
      <c r="N557">
        <v>5.09</v>
      </c>
      <c r="O557">
        <v>121</v>
      </c>
      <c r="P557">
        <v>19924.38</v>
      </c>
      <c r="Q557">
        <v>14616.75</v>
      </c>
      <c r="R557">
        <v>5.41</v>
      </c>
      <c r="S557">
        <v>4.8</v>
      </c>
      <c r="T557">
        <v>3.99</v>
      </c>
      <c r="U557">
        <v>1</v>
      </c>
      <c r="V557">
        <v>0.83320000000000005</v>
      </c>
      <c r="W557">
        <v>0.81859999999999999</v>
      </c>
      <c r="X557">
        <v>0.83320000000000005</v>
      </c>
      <c r="Y557">
        <v>0.81859999999999999</v>
      </c>
      <c r="Z557" t="s">
        <v>124</v>
      </c>
      <c r="AA557" t="s">
        <v>407</v>
      </c>
      <c r="AB557">
        <v>1.0246</v>
      </c>
      <c r="AC557" t="s">
        <v>2271</v>
      </c>
      <c r="AD557">
        <v>1.4304060000000001</v>
      </c>
      <c r="AE557">
        <v>0.84350000000000003</v>
      </c>
      <c r="AF557">
        <v>0.81859999999999999</v>
      </c>
      <c r="AG557">
        <v>0.84350000000000003</v>
      </c>
      <c r="AH557" t="s">
        <v>407</v>
      </c>
      <c r="AI557" t="s">
        <v>407</v>
      </c>
      <c r="AJ557">
        <v>1.3217000000000001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3</v>
      </c>
      <c r="AQ557">
        <v>0</v>
      </c>
      <c r="AR557" t="b">
        <v>0</v>
      </c>
      <c r="AS557" s="190" t="s">
        <v>2025</v>
      </c>
    </row>
    <row r="558" spans="1:45" x14ac:dyDescent="0.2">
      <c r="A558" t="s">
        <v>2025</v>
      </c>
      <c r="B558" t="s">
        <v>635</v>
      </c>
      <c r="C558" t="s">
        <v>127</v>
      </c>
      <c r="D558" t="s">
        <v>635</v>
      </c>
      <c r="E558" t="s">
        <v>2066</v>
      </c>
      <c r="F558" t="s">
        <v>407</v>
      </c>
      <c r="G558">
        <v>34</v>
      </c>
      <c r="H558">
        <v>0</v>
      </c>
      <c r="I558">
        <v>12559.12</v>
      </c>
      <c r="J558">
        <v>8196.0499999999993</v>
      </c>
      <c r="K558">
        <v>11659.23</v>
      </c>
      <c r="L558">
        <v>8050.42</v>
      </c>
      <c r="M558">
        <v>3.59</v>
      </c>
      <c r="N558">
        <v>2.85</v>
      </c>
      <c r="O558">
        <v>33</v>
      </c>
      <c r="P558">
        <v>10616.75</v>
      </c>
      <c r="Q558">
        <v>5461.1</v>
      </c>
      <c r="R558">
        <v>3.24</v>
      </c>
      <c r="S558">
        <v>2.0699999999999998</v>
      </c>
      <c r="T558">
        <v>2.65</v>
      </c>
      <c r="U558">
        <v>1</v>
      </c>
      <c r="V558">
        <v>0.44400000000000001</v>
      </c>
      <c r="W558">
        <v>0.43619999999999998</v>
      </c>
      <c r="X558">
        <v>0.44400000000000001</v>
      </c>
      <c r="Y558">
        <v>0.43619999999999998</v>
      </c>
      <c r="Z558" t="s">
        <v>126</v>
      </c>
      <c r="AA558" t="s">
        <v>407</v>
      </c>
      <c r="AB558">
        <v>0.71630000000000005</v>
      </c>
      <c r="AC558" t="s">
        <v>2272</v>
      </c>
      <c r="AD558">
        <v>1</v>
      </c>
      <c r="AE558">
        <v>0.44950000000000001</v>
      </c>
      <c r="AF558">
        <v>0.43619999999999998</v>
      </c>
      <c r="AG558">
        <v>0.44950000000000001</v>
      </c>
      <c r="AH558" t="s">
        <v>407</v>
      </c>
      <c r="AI558" t="s">
        <v>407</v>
      </c>
      <c r="AJ558">
        <v>0.70430000000000004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1</v>
      </c>
      <c r="AQ558">
        <v>0</v>
      </c>
      <c r="AR558" t="b">
        <v>0</v>
      </c>
      <c r="AS558" s="190" t="s">
        <v>2025</v>
      </c>
    </row>
    <row r="559" spans="1:45" x14ac:dyDescent="0.2">
      <c r="A559" t="s">
        <v>2067</v>
      </c>
      <c r="B559" t="s">
        <v>636</v>
      </c>
      <c r="C559" t="s">
        <v>118</v>
      </c>
      <c r="D559" t="s">
        <v>636</v>
      </c>
      <c r="E559" t="s">
        <v>2068</v>
      </c>
      <c r="F559" t="s">
        <v>407</v>
      </c>
      <c r="G559">
        <v>30</v>
      </c>
      <c r="H559">
        <v>0</v>
      </c>
      <c r="I559">
        <v>44300.67</v>
      </c>
      <c r="J559">
        <v>17253.37</v>
      </c>
      <c r="K559">
        <v>40507.129999999997</v>
      </c>
      <c r="L559">
        <v>17634.34</v>
      </c>
      <c r="M559">
        <v>4</v>
      </c>
      <c r="N559">
        <v>3.59</v>
      </c>
      <c r="O559">
        <v>29</v>
      </c>
      <c r="P559">
        <v>38114.370000000003</v>
      </c>
      <c r="Q559">
        <v>12244.79</v>
      </c>
      <c r="R559">
        <v>3.93</v>
      </c>
      <c r="S559">
        <v>3.63</v>
      </c>
      <c r="T559">
        <v>2.93</v>
      </c>
      <c r="U559">
        <v>1</v>
      </c>
      <c r="V559">
        <v>1.5940000000000001</v>
      </c>
      <c r="W559">
        <v>1.5660000000000001</v>
      </c>
      <c r="X559">
        <v>1.5940000000000001</v>
      </c>
      <c r="Y559">
        <v>1.5660000000000001</v>
      </c>
      <c r="Z559" t="s">
        <v>117</v>
      </c>
      <c r="AA559" t="s">
        <v>407</v>
      </c>
      <c r="AB559">
        <v>1.7753000000000001</v>
      </c>
      <c r="AC559" t="s">
        <v>2273</v>
      </c>
      <c r="AD559">
        <v>1.350449</v>
      </c>
      <c r="AE559">
        <v>1.6135999999999999</v>
      </c>
      <c r="AF559">
        <v>1.5660000000000001</v>
      </c>
      <c r="AG559">
        <v>1.6135999999999999</v>
      </c>
      <c r="AH559" t="s">
        <v>407</v>
      </c>
      <c r="AI559" t="s">
        <v>407</v>
      </c>
      <c r="AJ559">
        <v>2.5283000000000002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1</v>
      </c>
      <c r="AQ559">
        <v>0</v>
      </c>
      <c r="AR559" t="b">
        <v>0</v>
      </c>
      <c r="AS559" s="190" t="s">
        <v>2067</v>
      </c>
    </row>
    <row r="560" spans="1:45" x14ac:dyDescent="0.2">
      <c r="A560" t="s">
        <v>2067</v>
      </c>
      <c r="B560" t="s">
        <v>637</v>
      </c>
      <c r="C560" t="s">
        <v>120</v>
      </c>
      <c r="D560" t="s">
        <v>637</v>
      </c>
      <c r="E560" t="s">
        <v>2069</v>
      </c>
      <c r="F560" t="s">
        <v>407</v>
      </c>
      <c r="G560">
        <v>52</v>
      </c>
      <c r="H560">
        <v>0</v>
      </c>
      <c r="I560">
        <v>35556.199999999997</v>
      </c>
      <c r="J560">
        <v>9969.92</v>
      </c>
      <c r="K560">
        <v>31660.1</v>
      </c>
      <c r="L560">
        <v>8461.7800000000007</v>
      </c>
      <c r="M560">
        <v>3.37</v>
      </c>
      <c r="N560">
        <v>4.91</v>
      </c>
      <c r="O560">
        <v>51</v>
      </c>
      <c r="P560">
        <v>31161.56</v>
      </c>
      <c r="Q560">
        <v>7751.23</v>
      </c>
      <c r="R560">
        <v>3.39</v>
      </c>
      <c r="S560">
        <v>4.95</v>
      </c>
      <c r="T560">
        <v>2</v>
      </c>
      <c r="U560">
        <v>1</v>
      </c>
      <c r="V560">
        <v>1.3031999999999999</v>
      </c>
      <c r="W560">
        <v>1.2803</v>
      </c>
      <c r="X560">
        <v>1.3031999999999999</v>
      </c>
      <c r="Y560">
        <v>1.2803</v>
      </c>
      <c r="Z560" t="s">
        <v>119</v>
      </c>
      <c r="AA560" t="s">
        <v>407</v>
      </c>
      <c r="AB560">
        <v>1.3146</v>
      </c>
      <c r="AC560" t="s">
        <v>2274</v>
      </c>
      <c r="AD560">
        <v>1</v>
      </c>
      <c r="AE560">
        <v>1.3191999999999999</v>
      </c>
      <c r="AF560">
        <v>1.2803</v>
      </c>
      <c r="AG560">
        <v>1.3191999999999999</v>
      </c>
      <c r="AH560" t="s">
        <v>407</v>
      </c>
      <c r="AI560" t="s">
        <v>407</v>
      </c>
      <c r="AJ560">
        <v>2.0670999999999999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1</v>
      </c>
      <c r="AQ560">
        <v>0</v>
      </c>
      <c r="AR560" t="b">
        <v>0</v>
      </c>
      <c r="AS560" s="190" t="s">
        <v>2067</v>
      </c>
    </row>
    <row r="561" spans="1:45" x14ac:dyDescent="0.2">
      <c r="A561" t="s">
        <v>2067</v>
      </c>
      <c r="B561" t="s">
        <v>638</v>
      </c>
      <c r="C561" t="s">
        <v>118</v>
      </c>
      <c r="D561" t="s">
        <v>638</v>
      </c>
      <c r="E561" t="s">
        <v>2070</v>
      </c>
      <c r="F561" t="s">
        <v>79</v>
      </c>
      <c r="G561">
        <v>4</v>
      </c>
      <c r="H561">
        <v>0</v>
      </c>
      <c r="I561">
        <v>33293.54</v>
      </c>
      <c r="J561">
        <v>3861.77</v>
      </c>
      <c r="K561">
        <v>30467.84</v>
      </c>
      <c r="L561">
        <v>3735.99</v>
      </c>
      <c r="M561">
        <v>6.75</v>
      </c>
      <c r="N561">
        <v>2.2799999999999998</v>
      </c>
      <c r="O561">
        <v>4</v>
      </c>
      <c r="P561">
        <v>30467.84</v>
      </c>
      <c r="Q561">
        <v>3735.99</v>
      </c>
      <c r="R561">
        <v>5.9</v>
      </c>
      <c r="S561">
        <v>2.2799999999999998</v>
      </c>
      <c r="T561">
        <v>4</v>
      </c>
      <c r="U561">
        <v>0</v>
      </c>
      <c r="V561">
        <v>1.2742</v>
      </c>
      <c r="W561">
        <v>1.9375</v>
      </c>
      <c r="X561">
        <v>1.9721</v>
      </c>
      <c r="Y561">
        <v>1.9375</v>
      </c>
      <c r="Z561" t="s">
        <v>117</v>
      </c>
      <c r="AA561" t="s">
        <v>79</v>
      </c>
      <c r="AB561">
        <v>1.9721</v>
      </c>
      <c r="AC561" t="s">
        <v>2273</v>
      </c>
      <c r="AD561">
        <v>1.391743</v>
      </c>
      <c r="AE561">
        <v>1.9964</v>
      </c>
      <c r="AF561">
        <v>1.9375</v>
      </c>
      <c r="AG561">
        <v>1.9964</v>
      </c>
      <c r="AH561" t="s">
        <v>79</v>
      </c>
      <c r="AI561" t="s">
        <v>79</v>
      </c>
      <c r="AJ561">
        <v>3.1282000000000001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 t="b">
        <v>0</v>
      </c>
      <c r="AS561" s="190" t="s">
        <v>2067</v>
      </c>
    </row>
    <row r="562" spans="1:45" x14ac:dyDescent="0.2">
      <c r="A562" t="s">
        <v>2067</v>
      </c>
      <c r="B562" t="s">
        <v>639</v>
      </c>
      <c r="C562" t="s">
        <v>120</v>
      </c>
      <c r="D562" t="s">
        <v>639</v>
      </c>
      <c r="E562" t="s">
        <v>2071</v>
      </c>
      <c r="F562" t="s">
        <v>407</v>
      </c>
      <c r="G562">
        <v>10</v>
      </c>
      <c r="H562">
        <v>0</v>
      </c>
      <c r="I562">
        <v>17635.669999999998</v>
      </c>
      <c r="J562">
        <v>7066.42</v>
      </c>
      <c r="K562">
        <v>16234.32</v>
      </c>
      <c r="L562">
        <v>6862.67</v>
      </c>
      <c r="M562">
        <v>2.7</v>
      </c>
      <c r="N562">
        <v>1.85</v>
      </c>
      <c r="O562">
        <v>10</v>
      </c>
      <c r="P562">
        <v>16234.32</v>
      </c>
      <c r="Q562">
        <v>6862.67</v>
      </c>
      <c r="R562">
        <v>2.7</v>
      </c>
      <c r="S562">
        <v>1.85</v>
      </c>
      <c r="T562">
        <v>2.12</v>
      </c>
      <c r="U562">
        <v>1</v>
      </c>
      <c r="V562">
        <v>0.67889999999999995</v>
      </c>
      <c r="W562">
        <v>0.66700000000000004</v>
      </c>
      <c r="X562">
        <v>0.67889999999999995</v>
      </c>
      <c r="Y562">
        <v>0.66700000000000004</v>
      </c>
      <c r="Z562" t="s">
        <v>119</v>
      </c>
      <c r="AA562" t="s">
        <v>407</v>
      </c>
      <c r="AB562">
        <v>1.417</v>
      </c>
      <c r="AC562" t="s">
        <v>2274</v>
      </c>
      <c r="AD562">
        <v>1</v>
      </c>
      <c r="AE562">
        <v>0.68730000000000002</v>
      </c>
      <c r="AF562">
        <v>0.66700000000000004</v>
      </c>
      <c r="AG562">
        <v>0.68730000000000002</v>
      </c>
      <c r="AH562" t="s">
        <v>407</v>
      </c>
      <c r="AI562" t="s">
        <v>407</v>
      </c>
      <c r="AJ562">
        <v>1.0769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 t="b">
        <v>0</v>
      </c>
      <c r="AS562" s="190" t="s">
        <v>2067</v>
      </c>
    </row>
    <row r="563" spans="1:45" x14ac:dyDescent="0.2">
      <c r="A563" t="s">
        <v>2067</v>
      </c>
      <c r="B563" t="s">
        <v>640</v>
      </c>
      <c r="C563" t="s">
        <v>118</v>
      </c>
      <c r="D563" t="s">
        <v>640</v>
      </c>
      <c r="E563" t="s">
        <v>2072</v>
      </c>
      <c r="F563" t="s">
        <v>407</v>
      </c>
      <c r="G563">
        <v>15</v>
      </c>
      <c r="H563">
        <v>0</v>
      </c>
      <c r="I563">
        <v>28505.360000000001</v>
      </c>
      <c r="J563">
        <v>19425.009999999998</v>
      </c>
      <c r="K563">
        <v>25668.49</v>
      </c>
      <c r="L563">
        <v>16731.68</v>
      </c>
      <c r="M563">
        <v>5.87</v>
      </c>
      <c r="N563">
        <v>5.61</v>
      </c>
      <c r="O563">
        <v>14</v>
      </c>
      <c r="P563">
        <v>21667.86</v>
      </c>
      <c r="Q563">
        <v>7737.59</v>
      </c>
      <c r="R563">
        <v>4.5</v>
      </c>
      <c r="S563">
        <v>2.38</v>
      </c>
      <c r="T563">
        <v>3.84</v>
      </c>
      <c r="U563">
        <v>1</v>
      </c>
      <c r="V563">
        <v>0.90620000000000001</v>
      </c>
      <c r="W563">
        <v>0.89029999999999998</v>
      </c>
      <c r="X563">
        <v>0.90620000000000001</v>
      </c>
      <c r="Y563">
        <v>0.90249999999999997</v>
      </c>
      <c r="Z563" t="s">
        <v>313</v>
      </c>
      <c r="AA563" t="s">
        <v>130</v>
      </c>
      <c r="AB563">
        <v>1.9959</v>
      </c>
      <c r="AC563" t="s">
        <v>2273</v>
      </c>
      <c r="AD563">
        <v>2.1064910000000001</v>
      </c>
      <c r="AE563">
        <v>1.0573999999999999</v>
      </c>
      <c r="AF563">
        <v>1.0262</v>
      </c>
      <c r="AG563">
        <v>1.0573999999999999</v>
      </c>
      <c r="AH563" t="s">
        <v>2307</v>
      </c>
      <c r="AI563" t="s">
        <v>2307</v>
      </c>
      <c r="AJ563">
        <v>1.6568000000000001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1</v>
      </c>
      <c r="AQ563">
        <v>0</v>
      </c>
      <c r="AR563" t="b">
        <v>0</v>
      </c>
      <c r="AS563" s="190" t="s">
        <v>2067</v>
      </c>
    </row>
    <row r="564" spans="1:45" x14ac:dyDescent="0.2">
      <c r="A564" t="s">
        <v>2067</v>
      </c>
      <c r="B564" t="s">
        <v>641</v>
      </c>
      <c r="C564" t="s">
        <v>120</v>
      </c>
      <c r="D564" t="s">
        <v>640</v>
      </c>
      <c r="E564" t="s">
        <v>2073</v>
      </c>
      <c r="F564" t="s">
        <v>79</v>
      </c>
      <c r="G564">
        <v>6</v>
      </c>
      <c r="H564">
        <v>0</v>
      </c>
      <c r="I564">
        <v>19508.25</v>
      </c>
      <c r="J564">
        <v>5985.69</v>
      </c>
      <c r="K564">
        <v>18024.13</v>
      </c>
      <c r="L564">
        <v>4935.1400000000003</v>
      </c>
      <c r="M564">
        <v>2</v>
      </c>
      <c r="N564">
        <v>0.57999999999999996</v>
      </c>
      <c r="O564">
        <v>6</v>
      </c>
      <c r="P564">
        <v>18024.13</v>
      </c>
      <c r="Q564">
        <v>4935.1400000000003</v>
      </c>
      <c r="R564">
        <v>3</v>
      </c>
      <c r="S564">
        <v>0.57999999999999996</v>
      </c>
      <c r="T564">
        <v>2.2999999999999998</v>
      </c>
      <c r="U564">
        <v>0</v>
      </c>
      <c r="V564">
        <v>0.75380000000000003</v>
      </c>
      <c r="W564">
        <v>0.93089999999999995</v>
      </c>
      <c r="X564">
        <v>0.94750000000000001</v>
      </c>
      <c r="Y564">
        <v>0.90249999999999997</v>
      </c>
      <c r="Z564" t="s">
        <v>314</v>
      </c>
      <c r="AA564" t="s">
        <v>130</v>
      </c>
      <c r="AB564">
        <v>0.94750000000000001</v>
      </c>
      <c r="AC564" t="s">
        <v>2274</v>
      </c>
      <c r="AD564">
        <v>1</v>
      </c>
      <c r="AE564">
        <v>0.63260000000000005</v>
      </c>
      <c r="AF564">
        <v>0.6139</v>
      </c>
      <c r="AG564">
        <v>0.63260000000000005</v>
      </c>
      <c r="AH564" t="s">
        <v>2308</v>
      </c>
      <c r="AI564" t="s">
        <v>2308</v>
      </c>
      <c r="AJ564">
        <v>0.99119999999999997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 t="b">
        <v>0</v>
      </c>
      <c r="AS564" s="190" t="s">
        <v>2067</v>
      </c>
    </row>
    <row r="565" spans="1:45" x14ac:dyDescent="0.2">
      <c r="A565" t="s">
        <v>2067</v>
      </c>
      <c r="B565" t="s">
        <v>642</v>
      </c>
      <c r="C565" t="s">
        <v>118</v>
      </c>
      <c r="D565" t="s">
        <v>642</v>
      </c>
      <c r="E565" t="s">
        <v>2074</v>
      </c>
      <c r="F565" t="s">
        <v>407</v>
      </c>
      <c r="G565">
        <v>11</v>
      </c>
      <c r="H565">
        <v>0</v>
      </c>
      <c r="I565">
        <v>25428.05</v>
      </c>
      <c r="J565">
        <v>25448.75</v>
      </c>
      <c r="K565">
        <v>22859.3</v>
      </c>
      <c r="L565">
        <v>21001.67</v>
      </c>
      <c r="M565">
        <v>4.09</v>
      </c>
      <c r="N565">
        <v>3.45</v>
      </c>
      <c r="O565">
        <v>10</v>
      </c>
      <c r="P565">
        <v>17199.27</v>
      </c>
      <c r="Q565">
        <v>11523.1</v>
      </c>
      <c r="R565">
        <v>3.3</v>
      </c>
      <c r="S565">
        <v>2.4900000000000002</v>
      </c>
      <c r="T565">
        <v>2.68</v>
      </c>
      <c r="U565">
        <v>1</v>
      </c>
      <c r="V565">
        <v>0.71930000000000005</v>
      </c>
      <c r="W565">
        <v>0.70669999999999999</v>
      </c>
      <c r="X565">
        <v>0.71930000000000005</v>
      </c>
      <c r="Y565">
        <v>0.70669999999999999</v>
      </c>
      <c r="Z565" t="s">
        <v>117</v>
      </c>
      <c r="AA565" t="s">
        <v>407</v>
      </c>
      <c r="AB565">
        <v>1.5077</v>
      </c>
      <c r="AC565" t="s">
        <v>2273</v>
      </c>
      <c r="AD565">
        <v>1.867815</v>
      </c>
      <c r="AE565">
        <v>0.72819999999999996</v>
      </c>
      <c r="AF565">
        <v>0.70669999999999999</v>
      </c>
      <c r="AG565">
        <v>0.72819999999999996</v>
      </c>
      <c r="AH565" t="s">
        <v>407</v>
      </c>
      <c r="AI565" t="s">
        <v>407</v>
      </c>
      <c r="AJ565">
        <v>1.141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1</v>
      </c>
      <c r="AQ565">
        <v>0</v>
      </c>
      <c r="AR565" t="b">
        <v>0</v>
      </c>
      <c r="AS565" s="190" t="s">
        <v>2067</v>
      </c>
    </row>
    <row r="566" spans="1:45" x14ac:dyDescent="0.2">
      <c r="A566" t="s">
        <v>2067</v>
      </c>
      <c r="B566" t="s">
        <v>643</v>
      </c>
      <c r="C566" t="s">
        <v>120</v>
      </c>
      <c r="D566" t="s">
        <v>643</v>
      </c>
      <c r="E566" t="s">
        <v>2075</v>
      </c>
      <c r="F566" t="s">
        <v>407</v>
      </c>
      <c r="G566">
        <v>14</v>
      </c>
      <c r="H566">
        <v>0</v>
      </c>
      <c r="I566">
        <v>14713.3</v>
      </c>
      <c r="J566">
        <v>9019.7199999999993</v>
      </c>
      <c r="K566">
        <v>14114.76</v>
      </c>
      <c r="L566">
        <v>8035.14</v>
      </c>
      <c r="M566">
        <v>2.29</v>
      </c>
      <c r="N566">
        <v>1.98</v>
      </c>
      <c r="O566">
        <v>13</v>
      </c>
      <c r="P566">
        <v>12037.65</v>
      </c>
      <c r="Q566">
        <v>3021.35</v>
      </c>
      <c r="R566">
        <v>1.77</v>
      </c>
      <c r="S566">
        <v>0.7</v>
      </c>
      <c r="T566">
        <v>1.63</v>
      </c>
      <c r="U566">
        <v>1</v>
      </c>
      <c r="V566">
        <v>0.50339999999999996</v>
      </c>
      <c r="W566">
        <v>0.49459999999999998</v>
      </c>
      <c r="X566">
        <v>0.50339999999999996</v>
      </c>
      <c r="Y566">
        <v>0.49459999999999998</v>
      </c>
      <c r="Z566" t="s">
        <v>119</v>
      </c>
      <c r="AA566" t="s">
        <v>407</v>
      </c>
      <c r="AB566">
        <v>0.80720000000000003</v>
      </c>
      <c r="AC566" t="s">
        <v>2274</v>
      </c>
      <c r="AD566">
        <v>1</v>
      </c>
      <c r="AE566">
        <v>0.50960000000000005</v>
      </c>
      <c r="AF566">
        <v>0.49459999999999998</v>
      </c>
      <c r="AG566">
        <v>0.50960000000000005</v>
      </c>
      <c r="AH566" t="s">
        <v>407</v>
      </c>
      <c r="AI566" t="s">
        <v>407</v>
      </c>
      <c r="AJ566">
        <v>0.79849999999999999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1</v>
      </c>
      <c r="AQ566">
        <v>0</v>
      </c>
      <c r="AR566" t="b">
        <v>0</v>
      </c>
      <c r="AS566" s="190" t="s">
        <v>2067</v>
      </c>
    </row>
    <row r="567" spans="1:45" x14ac:dyDescent="0.2">
      <c r="A567" t="s">
        <v>2067</v>
      </c>
      <c r="B567" t="s">
        <v>644</v>
      </c>
      <c r="C567" t="s">
        <v>118</v>
      </c>
      <c r="D567" t="s">
        <v>644</v>
      </c>
      <c r="E567" t="s">
        <v>2076</v>
      </c>
      <c r="F567" t="s">
        <v>79</v>
      </c>
      <c r="G567">
        <v>2</v>
      </c>
      <c r="H567">
        <v>0</v>
      </c>
      <c r="I567">
        <v>34774.31</v>
      </c>
      <c r="J567">
        <v>6225.82</v>
      </c>
      <c r="K567">
        <v>30369.78</v>
      </c>
      <c r="L567">
        <v>5597.16</v>
      </c>
      <c r="M567">
        <v>3</v>
      </c>
      <c r="N567">
        <v>2</v>
      </c>
      <c r="O567">
        <v>2</v>
      </c>
      <c r="P567">
        <v>30369.78</v>
      </c>
      <c r="Q567">
        <v>5597.16</v>
      </c>
      <c r="R567">
        <v>7</v>
      </c>
      <c r="S567">
        <v>2</v>
      </c>
      <c r="T567">
        <v>5.2</v>
      </c>
      <c r="U567">
        <v>0</v>
      </c>
      <c r="V567">
        <v>0</v>
      </c>
      <c r="W567">
        <v>1.8463000000000001</v>
      </c>
      <c r="X567">
        <v>1.8793</v>
      </c>
      <c r="Y567">
        <v>1.8463000000000001</v>
      </c>
      <c r="Z567" t="s">
        <v>117</v>
      </c>
      <c r="AA567" t="s">
        <v>79</v>
      </c>
      <c r="AB567">
        <v>1.8793</v>
      </c>
      <c r="AC567" t="s">
        <v>2273</v>
      </c>
      <c r="AD567">
        <v>1.633038</v>
      </c>
      <c r="AE567">
        <v>1.9024000000000001</v>
      </c>
      <c r="AF567">
        <v>1.8463000000000001</v>
      </c>
      <c r="AG567">
        <v>1.9024000000000001</v>
      </c>
      <c r="AH567" t="s">
        <v>79</v>
      </c>
      <c r="AI567" t="s">
        <v>79</v>
      </c>
      <c r="AJ567">
        <v>2.9809000000000001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 t="b">
        <v>0</v>
      </c>
      <c r="AS567" s="190" t="s">
        <v>2067</v>
      </c>
    </row>
    <row r="568" spans="1:45" x14ac:dyDescent="0.2">
      <c r="A568" t="s">
        <v>2067</v>
      </c>
      <c r="B568" t="s">
        <v>645</v>
      </c>
      <c r="C568" t="s">
        <v>120</v>
      </c>
      <c r="D568" t="s">
        <v>645</v>
      </c>
      <c r="E568" t="s">
        <v>2077</v>
      </c>
      <c r="F568" t="s">
        <v>79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2</v>
      </c>
      <c r="S568">
        <v>0</v>
      </c>
      <c r="T568">
        <v>1.6</v>
      </c>
      <c r="U568">
        <v>0</v>
      </c>
      <c r="V568">
        <v>0</v>
      </c>
      <c r="W568">
        <v>1.1306</v>
      </c>
      <c r="X568">
        <v>1.1508</v>
      </c>
      <c r="Y568">
        <v>1.1306</v>
      </c>
      <c r="Z568" t="s">
        <v>119</v>
      </c>
      <c r="AA568" t="s">
        <v>79</v>
      </c>
      <c r="AB568">
        <v>1.1508</v>
      </c>
      <c r="AC568" t="s">
        <v>2274</v>
      </c>
      <c r="AD568">
        <v>1</v>
      </c>
      <c r="AE568">
        <v>1.1306</v>
      </c>
      <c r="AF568">
        <v>1.1306</v>
      </c>
      <c r="AG568">
        <v>1.1306</v>
      </c>
      <c r="AH568" t="s">
        <v>79</v>
      </c>
      <c r="AI568" t="s">
        <v>79</v>
      </c>
      <c r="AJ568">
        <v>1.7715000000000001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 t="b">
        <v>0</v>
      </c>
      <c r="AS568" s="190" t="s">
        <v>2067</v>
      </c>
    </row>
    <row r="569" spans="1:45" x14ac:dyDescent="0.2">
      <c r="A569" t="s">
        <v>2067</v>
      </c>
      <c r="B569" t="s">
        <v>646</v>
      </c>
      <c r="C569" t="s">
        <v>118</v>
      </c>
      <c r="D569" t="s">
        <v>646</v>
      </c>
      <c r="E569" t="s">
        <v>2078</v>
      </c>
      <c r="F569" t="s">
        <v>79</v>
      </c>
      <c r="G569">
        <v>1</v>
      </c>
      <c r="H569">
        <v>0</v>
      </c>
      <c r="I569">
        <v>13765.1</v>
      </c>
      <c r="J569">
        <v>0</v>
      </c>
      <c r="K569">
        <v>13397.01</v>
      </c>
      <c r="L569">
        <v>0</v>
      </c>
      <c r="M569">
        <v>4</v>
      </c>
      <c r="N569">
        <v>0</v>
      </c>
      <c r="O569">
        <v>1</v>
      </c>
      <c r="P569">
        <v>13397.01</v>
      </c>
      <c r="Q569">
        <v>0</v>
      </c>
      <c r="R569">
        <v>6.3</v>
      </c>
      <c r="S569">
        <v>0</v>
      </c>
      <c r="T569">
        <v>4.7</v>
      </c>
      <c r="U569">
        <v>0</v>
      </c>
      <c r="V569">
        <v>0</v>
      </c>
      <c r="W569">
        <v>1.7336</v>
      </c>
      <c r="X569">
        <v>1.7645</v>
      </c>
      <c r="Y569">
        <v>1.7336</v>
      </c>
      <c r="Z569" t="s">
        <v>117</v>
      </c>
      <c r="AA569" t="s">
        <v>79</v>
      </c>
      <c r="AB569">
        <v>1.7645</v>
      </c>
      <c r="AC569" t="s">
        <v>2273</v>
      </c>
      <c r="AD569">
        <v>1.9456389999999999</v>
      </c>
      <c r="AE569">
        <v>1.7863</v>
      </c>
      <c r="AF569">
        <v>1.7336</v>
      </c>
      <c r="AG569">
        <v>1.7863</v>
      </c>
      <c r="AH569" t="s">
        <v>79</v>
      </c>
      <c r="AI569" t="s">
        <v>79</v>
      </c>
      <c r="AJ569">
        <v>2.7989999999999999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 t="b">
        <v>0</v>
      </c>
      <c r="AS569" s="190" t="s">
        <v>2067</v>
      </c>
    </row>
    <row r="570" spans="1:45" x14ac:dyDescent="0.2">
      <c r="A570" t="s">
        <v>2067</v>
      </c>
      <c r="B570" t="s">
        <v>647</v>
      </c>
      <c r="C570" t="s">
        <v>120</v>
      </c>
      <c r="D570" t="s">
        <v>647</v>
      </c>
      <c r="E570" t="s">
        <v>2079</v>
      </c>
      <c r="F570" t="s">
        <v>79</v>
      </c>
      <c r="G570">
        <v>1</v>
      </c>
      <c r="H570">
        <v>0</v>
      </c>
      <c r="I570">
        <v>12611.19</v>
      </c>
      <c r="J570">
        <v>0</v>
      </c>
      <c r="K570">
        <v>11063.04</v>
      </c>
      <c r="L570">
        <v>0</v>
      </c>
      <c r="M570">
        <v>1</v>
      </c>
      <c r="N570">
        <v>0</v>
      </c>
      <c r="O570">
        <v>1</v>
      </c>
      <c r="P570">
        <v>11063.04</v>
      </c>
      <c r="Q570">
        <v>0</v>
      </c>
      <c r="R570">
        <v>2.5</v>
      </c>
      <c r="S570">
        <v>0</v>
      </c>
      <c r="T570">
        <v>2.1</v>
      </c>
      <c r="U570">
        <v>0</v>
      </c>
      <c r="V570">
        <v>0</v>
      </c>
      <c r="W570">
        <v>0.89100000000000001</v>
      </c>
      <c r="X570">
        <v>0.90690000000000004</v>
      </c>
      <c r="Y570">
        <v>0.89100000000000001</v>
      </c>
      <c r="Z570" t="s">
        <v>119</v>
      </c>
      <c r="AA570" t="s">
        <v>79</v>
      </c>
      <c r="AB570">
        <v>0.90690000000000004</v>
      </c>
      <c r="AC570" t="s">
        <v>2274</v>
      </c>
      <c r="AD570">
        <v>1</v>
      </c>
      <c r="AE570">
        <v>0.91810000000000003</v>
      </c>
      <c r="AF570">
        <v>0.89100000000000001</v>
      </c>
      <c r="AG570">
        <v>0.91810000000000003</v>
      </c>
      <c r="AH570" t="s">
        <v>79</v>
      </c>
      <c r="AI570" t="s">
        <v>79</v>
      </c>
      <c r="AJ570">
        <v>1.4386000000000001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 t="b">
        <v>0</v>
      </c>
      <c r="AS570" s="190" t="s">
        <v>2067</v>
      </c>
    </row>
    <row r="571" spans="1:45" x14ac:dyDescent="0.2">
      <c r="A571" t="s">
        <v>2067</v>
      </c>
      <c r="B571" t="s">
        <v>648</v>
      </c>
      <c r="C571" t="s">
        <v>123</v>
      </c>
      <c r="D571" t="s">
        <v>648</v>
      </c>
      <c r="E571" t="s">
        <v>2080</v>
      </c>
      <c r="F571" t="s">
        <v>79</v>
      </c>
      <c r="G571">
        <v>2</v>
      </c>
      <c r="H571">
        <v>0</v>
      </c>
      <c r="I571">
        <v>28187.919999999998</v>
      </c>
      <c r="J571">
        <v>11086.87</v>
      </c>
      <c r="K571">
        <v>25161.49</v>
      </c>
      <c r="L571">
        <v>9291.92</v>
      </c>
      <c r="M571">
        <v>7.5</v>
      </c>
      <c r="N571">
        <v>0.5</v>
      </c>
      <c r="O571">
        <v>2</v>
      </c>
      <c r="P571">
        <v>25161.49</v>
      </c>
      <c r="Q571">
        <v>9291.92</v>
      </c>
      <c r="R571">
        <v>7.3</v>
      </c>
      <c r="S571">
        <v>0.5</v>
      </c>
      <c r="T571">
        <v>5.5</v>
      </c>
      <c r="U571">
        <v>0</v>
      </c>
      <c r="V571">
        <v>0</v>
      </c>
      <c r="W571">
        <v>1.7064999999999999</v>
      </c>
      <c r="X571">
        <v>1.7370000000000001</v>
      </c>
      <c r="Y571">
        <v>1.7064999999999999</v>
      </c>
      <c r="Z571" t="s">
        <v>122</v>
      </c>
      <c r="AA571" t="s">
        <v>79</v>
      </c>
      <c r="AB571">
        <v>1.7370000000000001</v>
      </c>
      <c r="AC571" t="s">
        <v>2270</v>
      </c>
      <c r="AD571">
        <v>1.582111</v>
      </c>
      <c r="AE571">
        <v>1.7584</v>
      </c>
      <c r="AF571">
        <v>1.7064999999999999</v>
      </c>
      <c r="AG571">
        <v>1.7584</v>
      </c>
      <c r="AH571" t="s">
        <v>79</v>
      </c>
      <c r="AI571" t="s">
        <v>79</v>
      </c>
      <c r="AJ571">
        <v>2.7551999999999999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 t="b">
        <v>0</v>
      </c>
      <c r="AS571" s="190" t="s">
        <v>2067</v>
      </c>
    </row>
    <row r="572" spans="1:45" x14ac:dyDescent="0.2">
      <c r="A572" t="s">
        <v>2067</v>
      </c>
      <c r="B572" t="s">
        <v>649</v>
      </c>
      <c r="C572" t="s">
        <v>125</v>
      </c>
      <c r="D572" t="s">
        <v>649</v>
      </c>
      <c r="E572" t="s">
        <v>2081</v>
      </c>
      <c r="F572" t="s">
        <v>79</v>
      </c>
      <c r="G572">
        <v>3</v>
      </c>
      <c r="H572">
        <v>0</v>
      </c>
      <c r="I572">
        <v>18472.36</v>
      </c>
      <c r="J572">
        <v>8771.6200000000008</v>
      </c>
      <c r="K572">
        <v>15795.67</v>
      </c>
      <c r="L572">
        <v>7235.13</v>
      </c>
      <c r="M572">
        <v>5</v>
      </c>
      <c r="N572">
        <v>2.16</v>
      </c>
      <c r="O572">
        <v>3</v>
      </c>
      <c r="P572">
        <v>15795.67</v>
      </c>
      <c r="Q572">
        <v>7235.13</v>
      </c>
      <c r="R572">
        <v>4.8</v>
      </c>
      <c r="S572">
        <v>2.16</v>
      </c>
      <c r="T572">
        <v>3.8</v>
      </c>
      <c r="U572">
        <v>0</v>
      </c>
      <c r="V572">
        <v>0.66059999999999997</v>
      </c>
      <c r="W572">
        <v>1.0786</v>
      </c>
      <c r="X572">
        <v>1.0979000000000001</v>
      </c>
      <c r="Y572">
        <v>1.0786</v>
      </c>
      <c r="Z572" t="s">
        <v>124</v>
      </c>
      <c r="AA572" t="s">
        <v>79</v>
      </c>
      <c r="AB572">
        <v>1.0979000000000001</v>
      </c>
      <c r="AC572" t="s">
        <v>2271</v>
      </c>
      <c r="AD572">
        <v>1.6774640000000001</v>
      </c>
      <c r="AE572">
        <v>1.1113999999999999</v>
      </c>
      <c r="AF572">
        <v>1.0786</v>
      </c>
      <c r="AG572">
        <v>1.1113999999999999</v>
      </c>
      <c r="AH572" t="s">
        <v>79</v>
      </c>
      <c r="AI572" t="s">
        <v>79</v>
      </c>
      <c r="AJ572">
        <v>1.7415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 t="b">
        <v>0</v>
      </c>
      <c r="AS572" s="190" t="s">
        <v>2067</v>
      </c>
    </row>
    <row r="573" spans="1:45" x14ac:dyDescent="0.2">
      <c r="A573" t="s">
        <v>2067</v>
      </c>
      <c r="B573" t="s">
        <v>650</v>
      </c>
      <c r="C573" t="s">
        <v>127</v>
      </c>
      <c r="D573" t="s">
        <v>650</v>
      </c>
      <c r="E573" t="s">
        <v>2082</v>
      </c>
      <c r="F573" t="s">
        <v>79</v>
      </c>
      <c r="G573">
        <v>2</v>
      </c>
      <c r="H573">
        <v>0</v>
      </c>
      <c r="I573">
        <v>10084.35</v>
      </c>
      <c r="J573">
        <v>5972.8</v>
      </c>
      <c r="K573">
        <v>9304.57</v>
      </c>
      <c r="L573">
        <v>5302.97</v>
      </c>
      <c r="M573">
        <v>3.5</v>
      </c>
      <c r="N573">
        <v>2.5</v>
      </c>
      <c r="O573">
        <v>2</v>
      </c>
      <c r="P573">
        <v>9304.57</v>
      </c>
      <c r="Q573">
        <v>5302.97</v>
      </c>
      <c r="R573">
        <v>2.9</v>
      </c>
      <c r="S573">
        <v>2.5</v>
      </c>
      <c r="T573">
        <v>2</v>
      </c>
      <c r="U573">
        <v>0</v>
      </c>
      <c r="V573">
        <v>0</v>
      </c>
      <c r="W573">
        <v>0.64300000000000002</v>
      </c>
      <c r="X573">
        <v>0.65449999999999997</v>
      </c>
      <c r="Y573">
        <v>0.64300000000000002</v>
      </c>
      <c r="Z573" t="s">
        <v>126</v>
      </c>
      <c r="AA573" t="s">
        <v>79</v>
      </c>
      <c r="AB573">
        <v>0.65449999999999997</v>
      </c>
      <c r="AC573" t="s">
        <v>2272</v>
      </c>
      <c r="AD573">
        <v>1</v>
      </c>
      <c r="AE573">
        <v>0.66249999999999998</v>
      </c>
      <c r="AF573">
        <v>0.64300000000000002</v>
      </c>
      <c r="AG573">
        <v>0.66249999999999998</v>
      </c>
      <c r="AH573" t="s">
        <v>79</v>
      </c>
      <c r="AI573" t="s">
        <v>79</v>
      </c>
      <c r="AJ573">
        <v>1.0381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 t="b">
        <v>0</v>
      </c>
      <c r="AS573" s="190" t="s">
        <v>2067</v>
      </c>
    </row>
    <row r="574" spans="1:45" x14ac:dyDescent="0.2">
      <c r="A574" t="s">
        <v>2067</v>
      </c>
      <c r="B574" t="s">
        <v>651</v>
      </c>
      <c r="C574" t="s">
        <v>118</v>
      </c>
      <c r="D574" t="s">
        <v>651</v>
      </c>
      <c r="E574" t="s">
        <v>2083</v>
      </c>
      <c r="F574" t="s">
        <v>79</v>
      </c>
      <c r="G574">
        <v>2</v>
      </c>
      <c r="H574">
        <v>0</v>
      </c>
      <c r="I574">
        <v>47940.52</v>
      </c>
      <c r="J574">
        <v>22139.33</v>
      </c>
      <c r="K574">
        <v>45179.42</v>
      </c>
      <c r="L574">
        <v>15631.56</v>
      </c>
      <c r="M574">
        <v>7</v>
      </c>
      <c r="N574">
        <v>3</v>
      </c>
      <c r="O574">
        <v>2</v>
      </c>
      <c r="P574">
        <v>45179.42</v>
      </c>
      <c r="Q574">
        <v>15631.56</v>
      </c>
      <c r="R574">
        <v>5.8</v>
      </c>
      <c r="S574">
        <v>3</v>
      </c>
      <c r="T574">
        <v>4.5</v>
      </c>
      <c r="U574">
        <v>0</v>
      </c>
      <c r="V574">
        <v>0</v>
      </c>
      <c r="W574">
        <v>1.2967</v>
      </c>
      <c r="X574">
        <v>1.3198000000000001</v>
      </c>
      <c r="Y574">
        <v>1.2967</v>
      </c>
      <c r="Z574" t="s">
        <v>117</v>
      </c>
      <c r="AA574" t="s">
        <v>79</v>
      </c>
      <c r="AB574">
        <v>1.3198000000000001</v>
      </c>
      <c r="AC574" t="s">
        <v>2268</v>
      </c>
      <c r="AD574">
        <v>1.7820689999999999</v>
      </c>
      <c r="AE574">
        <v>1.3361000000000001</v>
      </c>
      <c r="AF574">
        <v>1.2967</v>
      </c>
      <c r="AG574">
        <v>1.3361000000000001</v>
      </c>
      <c r="AH574" t="s">
        <v>79</v>
      </c>
      <c r="AI574" t="s">
        <v>79</v>
      </c>
      <c r="AJ574">
        <v>2.0935000000000001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 t="b">
        <v>0</v>
      </c>
      <c r="AS574" s="190" t="s">
        <v>2067</v>
      </c>
    </row>
    <row r="575" spans="1:45" x14ac:dyDescent="0.2">
      <c r="A575" t="s">
        <v>2067</v>
      </c>
      <c r="B575" t="s">
        <v>652</v>
      </c>
      <c r="C575" t="s">
        <v>120</v>
      </c>
      <c r="D575" t="s">
        <v>652</v>
      </c>
      <c r="E575" t="s">
        <v>2084</v>
      </c>
      <c r="F575" t="s">
        <v>79</v>
      </c>
      <c r="G575">
        <v>7</v>
      </c>
      <c r="H575">
        <v>0</v>
      </c>
      <c r="I575">
        <v>16399.240000000002</v>
      </c>
      <c r="J575">
        <v>8481.09</v>
      </c>
      <c r="K575">
        <v>15878.23</v>
      </c>
      <c r="L575">
        <v>8270.23</v>
      </c>
      <c r="M575">
        <v>3.86</v>
      </c>
      <c r="N575">
        <v>2.59</v>
      </c>
      <c r="O575">
        <v>7</v>
      </c>
      <c r="P575">
        <v>15878.23</v>
      </c>
      <c r="Q575">
        <v>8270.23</v>
      </c>
      <c r="R575">
        <v>3.3</v>
      </c>
      <c r="S575">
        <v>2.59</v>
      </c>
      <c r="T575">
        <v>2.7</v>
      </c>
      <c r="U575">
        <v>0</v>
      </c>
      <c r="V575">
        <v>0.66400000000000003</v>
      </c>
      <c r="W575">
        <v>0.72760000000000002</v>
      </c>
      <c r="X575">
        <v>0.74060000000000004</v>
      </c>
      <c r="Y575">
        <v>0.72760000000000002</v>
      </c>
      <c r="Z575" t="s">
        <v>119</v>
      </c>
      <c r="AA575" t="s">
        <v>79</v>
      </c>
      <c r="AB575">
        <v>0.74060000000000004</v>
      </c>
      <c r="AC575" t="s">
        <v>2269</v>
      </c>
      <c r="AD575">
        <v>1</v>
      </c>
      <c r="AE575">
        <v>0.74970000000000003</v>
      </c>
      <c r="AF575">
        <v>0.72760000000000002</v>
      </c>
      <c r="AG575">
        <v>0.74970000000000003</v>
      </c>
      <c r="AH575" t="s">
        <v>79</v>
      </c>
      <c r="AI575" t="s">
        <v>79</v>
      </c>
      <c r="AJ575">
        <v>1.1747000000000001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 t="b">
        <v>0</v>
      </c>
      <c r="AS575" s="190" t="s">
        <v>2067</v>
      </c>
    </row>
    <row r="576" spans="1:45" x14ac:dyDescent="0.2">
      <c r="A576" t="s">
        <v>2067</v>
      </c>
      <c r="B576" t="s">
        <v>653</v>
      </c>
      <c r="C576" t="s">
        <v>118</v>
      </c>
      <c r="D576" t="s">
        <v>653</v>
      </c>
      <c r="E576" t="s">
        <v>2085</v>
      </c>
      <c r="F576" t="s">
        <v>79</v>
      </c>
      <c r="G576">
        <v>9</v>
      </c>
      <c r="H576">
        <v>0</v>
      </c>
      <c r="I576">
        <v>24736.48</v>
      </c>
      <c r="J576">
        <v>25512.2</v>
      </c>
      <c r="K576">
        <v>23632.92</v>
      </c>
      <c r="L576">
        <v>24663.17</v>
      </c>
      <c r="M576">
        <v>5.33</v>
      </c>
      <c r="N576">
        <v>5.4</v>
      </c>
      <c r="O576">
        <v>8</v>
      </c>
      <c r="P576">
        <v>15196.1</v>
      </c>
      <c r="Q576">
        <v>6609.48</v>
      </c>
      <c r="R576">
        <v>6.2</v>
      </c>
      <c r="S576">
        <v>1.58</v>
      </c>
      <c r="T576">
        <v>4.9000000000000004</v>
      </c>
      <c r="U576">
        <v>0</v>
      </c>
      <c r="V576">
        <v>0.63549999999999995</v>
      </c>
      <c r="W576">
        <v>1.4207000000000001</v>
      </c>
      <c r="X576">
        <v>1.4460999999999999</v>
      </c>
      <c r="Y576">
        <v>1.4207000000000001</v>
      </c>
      <c r="Z576" t="s">
        <v>117</v>
      </c>
      <c r="AA576" t="s">
        <v>79</v>
      </c>
      <c r="AB576">
        <v>1.4460999999999999</v>
      </c>
      <c r="AC576" t="s">
        <v>2268</v>
      </c>
      <c r="AD576">
        <v>1.844986</v>
      </c>
      <c r="AE576">
        <v>1.4639</v>
      </c>
      <c r="AF576">
        <v>1.4207000000000001</v>
      </c>
      <c r="AG576">
        <v>1.4639</v>
      </c>
      <c r="AH576" t="s">
        <v>79</v>
      </c>
      <c r="AI576" t="s">
        <v>79</v>
      </c>
      <c r="AJ576">
        <v>2.2938000000000001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1</v>
      </c>
      <c r="AQ576">
        <v>0</v>
      </c>
      <c r="AR576" t="b">
        <v>0</v>
      </c>
      <c r="AS576" s="190" t="s">
        <v>2067</v>
      </c>
    </row>
    <row r="577" spans="1:45" x14ac:dyDescent="0.2">
      <c r="A577" t="s">
        <v>2067</v>
      </c>
      <c r="B577" t="s">
        <v>654</v>
      </c>
      <c r="C577" t="s">
        <v>120</v>
      </c>
      <c r="D577" t="s">
        <v>654</v>
      </c>
      <c r="E577" t="s">
        <v>2086</v>
      </c>
      <c r="F577" t="s">
        <v>407</v>
      </c>
      <c r="G577">
        <v>60</v>
      </c>
      <c r="H577">
        <v>1</v>
      </c>
      <c r="I577">
        <v>18359.59</v>
      </c>
      <c r="J577">
        <v>17172.2</v>
      </c>
      <c r="K577">
        <v>17361.79</v>
      </c>
      <c r="L577">
        <v>15103.75</v>
      </c>
      <c r="M577">
        <v>4.45</v>
      </c>
      <c r="N577">
        <v>3.62</v>
      </c>
      <c r="O577">
        <v>59</v>
      </c>
      <c r="P577">
        <v>16003.91</v>
      </c>
      <c r="Q577">
        <v>11016.31</v>
      </c>
      <c r="R577">
        <v>4.24</v>
      </c>
      <c r="S577">
        <v>3.25</v>
      </c>
      <c r="T577">
        <v>3.39</v>
      </c>
      <c r="U577">
        <v>1</v>
      </c>
      <c r="V577">
        <v>0.66930000000000001</v>
      </c>
      <c r="W577">
        <v>0.65759999999999996</v>
      </c>
      <c r="X577">
        <v>0.66930000000000001</v>
      </c>
      <c r="Y577">
        <v>0.65759999999999996</v>
      </c>
      <c r="Z577" t="s">
        <v>119</v>
      </c>
      <c r="AA577" t="s">
        <v>407</v>
      </c>
      <c r="AB577">
        <v>0.78380000000000005</v>
      </c>
      <c r="AC577" t="s">
        <v>2269</v>
      </c>
      <c r="AD577">
        <v>1</v>
      </c>
      <c r="AE577">
        <v>0.67759999999999998</v>
      </c>
      <c r="AF577">
        <v>0.65759999999999996</v>
      </c>
      <c r="AG577">
        <v>0.67759999999999998</v>
      </c>
      <c r="AH577" t="s">
        <v>407</v>
      </c>
      <c r="AI577" t="s">
        <v>407</v>
      </c>
      <c r="AJ577">
        <v>1.0617000000000001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1</v>
      </c>
      <c r="AQ577">
        <v>0</v>
      </c>
      <c r="AR577" t="b">
        <v>0</v>
      </c>
      <c r="AS577" s="190" t="s">
        <v>2067</v>
      </c>
    </row>
    <row r="578" spans="1:45" x14ac:dyDescent="0.2">
      <c r="A578" t="s">
        <v>2067</v>
      </c>
      <c r="B578" t="s">
        <v>655</v>
      </c>
      <c r="C578" t="s">
        <v>118</v>
      </c>
      <c r="D578" t="s">
        <v>655</v>
      </c>
      <c r="E578" t="s">
        <v>2087</v>
      </c>
      <c r="F578" t="s">
        <v>407</v>
      </c>
      <c r="G578">
        <v>12</v>
      </c>
      <c r="H578">
        <v>0</v>
      </c>
      <c r="I578">
        <v>17438.330000000002</v>
      </c>
      <c r="J578">
        <v>17662.189999999999</v>
      </c>
      <c r="K578">
        <v>16326.59</v>
      </c>
      <c r="L578">
        <v>15396.84</v>
      </c>
      <c r="M578">
        <v>4.5</v>
      </c>
      <c r="N578">
        <v>3.86</v>
      </c>
      <c r="O578">
        <v>11</v>
      </c>
      <c r="P578">
        <v>12192.99</v>
      </c>
      <c r="Q578">
        <v>7319.38</v>
      </c>
      <c r="R578">
        <v>3.45</v>
      </c>
      <c r="S578">
        <v>1.78</v>
      </c>
      <c r="T578">
        <v>3.01</v>
      </c>
      <c r="U578">
        <v>1</v>
      </c>
      <c r="V578">
        <v>0.50990000000000002</v>
      </c>
      <c r="W578">
        <v>0.501</v>
      </c>
      <c r="X578">
        <v>0.50990000000000002</v>
      </c>
      <c r="Y578">
        <v>0.53349999999999997</v>
      </c>
      <c r="Z578" t="s">
        <v>313</v>
      </c>
      <c r="AA578" t="s">
        <v>130</v>
      </c>
      <c r="AB578">
        <v>1.1169</v>
      </c>
      <c r="AC578" t="s">
        <v>2273</v>
      </c>
      <c r="AD578">
        <v>1.850398</v>
      </c>
      <c r="AE578">
        <v>0.64059999999999995</v>
      </c>
      <c r="AF578">
        <v>0.62170000000000003</v>
      </c>
      <c r="AG578">
        <v>0.64059999999999995</v>
      </c>
      <c r="AH578" t="s">
        <v>2307</v>
      </c>
      <c r="AI578" t="s">
        <v>2307</v>
      </c>
      <c r="AJ578">
        <v>1.0038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1</v>
      </c>
      <c r="AQ578">
        <v>0</v>
      </c>
      <c r="AR578" t="b">
        <v>0</v>
      </c>
      <c r="AS578" s="190" t="s">
        <v>2067</v>
      </c>
    </row>
    <row r="579" spans="1:45" x14ac:dyDescent="0.2">
      <c r="A579" t="s">
        <v>2067</v>
      </c>
      <c r="B579" t="s">
        <v>656</v>
      </c>
      <c r="C579" t="s">
        <v>120</v>
      </c>
      <c r="D579" t="s">
        <v>655</v>
      </c>
      <c r="E579" t="s">
        <v>2088</v>
      </c>
      <c r="F579" t="s">
        <v>79</v>
      </c>
      <c r="G579">
        <v>7</v>
      </c>
      <c r="H579">
        <v>0</v>
      </c>
      <c r="I579">
        <v>9053.52</v>
      </c>
      <c r="J579">
        <v>4630.95</v>
      </c>
      <c r="K579">
        <v>8557.15</v>
      </c>
      <c r="L579">
        <v>4240.7</v>
      </c>
      <c r="M579">
        <v>2</v>
      </c>
      <c r="N579">
        <v>1.69</v>
      </c>
      <c r="O579">
        <v>6</v>
      </c>
      <c r="P579">
        <v>7103.5</v>
      </c>
      <c r="Q579">
        <v>2487.7800000000002</v>
      </c>
      <c r="R579">
        <v>2.9</v>
      </c>
      <c r="S579">
        <v>0.47</v>
      </c>
      <c r="T579">
        <v>2.2999999999999998</v>
      </c>
      <c r="U579">
        <v>0</v>
      </c>
      <c r="V579">
        <v>0.29709999999999998</v>
      </c>
      <c r="W579">
        <v>0.59299999999999997</v>
      </c>
      <c r="X579">
        <v>0.60360000000000003</v>
      </c>
      <c r="Y579">
        <v>0.53349999999999997</v>
      </c>
      <c r="Z579" t="s">
        <v>314</v>
      </c>
      <c r="AA579" t="s">
        <v>130</v>
      </c>
      <c r="AB579">
        <v>0.60360000000000003</v>
      </c>
      <c r="AC579" t="s">
        <v>2274</v>
      </c>
      <c r="AD579">
        <v>1</v>
      </c>
      <c r="AE579">
        <v>0.38319999999999999</v>
      </c>
      <c r="AF579">
        <v>0.37190000000000001</v>
      </c>
      <c r="AG579">
        <v>0.38319999999999999</v>
      </c>
      <c r="AH579" t="s">
        <v>2308</v>
      </c>
      <c r="AI579" t="s">
        <v>2308</v>
      </c>
      <c r="AJ579">
        <v>0.60040000000000004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1</v>
      </c>
      <c r="AQ579">
        <v>0</v>
      </c>
      <c r="AR579" t="b">
        <v>0</v>
      </c>
      <c r="AS579" s="190" t="s">
        <v>2067</v>
      </c>
    </row>
    <row r="580" spans="1:45" x14ac:dyDescent="0.2">
      <c r="A580" t="s">
        <v>2089</v>
      </c>
      <c r="B580" t="s">
        <v>657</v>
      </c>
      <c r="C580" t="s">
        <v>118</v>
      </c>
      <c r="D580" t="s">
        <v>657</v>
      </c>
      <c r="E580" t="s">
        <v>2090</v>
      </c>
      <c r="F580" t="s">
        <v>407</v>
      </c>
      <c r="G580">
        <v>19</v>
      </c>
      <c r="H580">
        <v>0</v>
      </c>
      <c r="I580">
        <v>50397.75</v>
      </c>
      <c r="J580">
        <v>21781.07</v>
      </c>
      <c r="K580">
        <v>47135.73</v>
      </c>
      <c r="L580">
        <v>19388.37</v>
      </c>
      <c r="M580">
        <v>6.42</v>
      </c>
      <c r="N580">
        <v>5.09</v>
      </c>
      <c r="O580">
        <v>18</v>
      </c>
      <c r="P580">
        <v>44673.93</v>
      </c>
      <c r="Q580">
        <v>16782.25</v>
      </c>
      <c r="R580">
        <v>6.22</v>
      </c>
      <c r="S580">
        <v>5.16</v>
      </c>
      <c r="T580">
        <v>4.59</v>
      </c>
      <c r="U580">
        <v>1</v>
      </c>
      <c r="V580">
        <v>1.8683000000000001</v>
      </c>
      <c r="W580">
        <v>1.8354999999999999</v>
      </c>
      <c r="X580">
        <v>1.8683000000000001</v>
      </c>
      <c r="Y580">
        <v>1.8354999999999999</v>
      </c>
      <c r="Z580" t="s">
        <v>117</v>
      </c>
      <c r="AA580" t="s">
        <v>407</v>
      </c>
      <c r="AB580">
        <v>2.5255000000000001</v>
      </c>
      <c r="AC580" t="s">
        <v>2273</v>
      </c>
      <c r="AD580">
        <v>2.0688949999999999</v>
      </c>
      <c r="AE580">
        <v>1.8913</v>
      </c>
      <c r="AF580">
        <v>1.8354999999999999</v>
      </c>
      <c r="AG580">
        <v>1.8913</v>
      </c>
      <c r="AH580" t="s">
        <v>407</v>
      </c>
      <c r="AI580" t="s">
        <v>407</v>
      </c>
      <c r="AJ580">
        <v>2.9634999999999998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1</v>
      </c>
      <c r="AQ580">
        <v>0</v>
      </c>
      <c r="AR580" t="b">
        <v>0</v>
      </c>
      <c r="AS580" s="190" t="s">
        <v>2089</v>
      </c>
    </row>
    <row r="581" spans="1:45" x14ac:dyDescent="0.2">
      <c r="A581" t="s">
        <v>2089</v>
      </c>
      <c r="B581" t="s">
        <v>658</v>
      </c>
      <c r="C581" t="s">
        <v>120</v>
      </c>
      <c r="D581" t="s">
        <v>658</v>
      </c>
      <c r="E581" t="s">
        <v>2091</v>
      </c>
      <c r="F581" t="s">
        <v>407</v>
      </c>
      <c r="G581">
        <v>25</v>
      </c>
      <c r="H581">
        <v>0</v>
      </c>
      <c r="I581">
        <v>27659.46</v>
      </c>
      <c r="J581">
        <v>15253.69</v>
      </c>
      <c r="K581">
        <v>26390.35</v>
      </c>
      <c r="L581">
        <v>14933.11</v>
      </c>
      <c r="M581">
        <v>2.64</v>
      </c>
      <c r="N581">
        <v>2.1</v>
      </c>
      <c r="O581">
        <v>24</v>
      </c>
      <c r="P581">
        <v>23881.4</v>
      </c>
      <c r="Q581">
        <v>8655.56</v>
      </c>
      <c r="R581">
        <v>2.38</v>
      </c>
      <c r="S581">
        <v>1.68</v>
      </c>
      <c r="T581">
        <v>1.89</v>
      </c>
      <c r="U581">
        <v>1</v>
      </c>
      <c r="V581">
        <v>0.99870000000000003</v>
      </c>
      <c r="W581">
        <v>0.98119999999999996</v>
      </c>
      <c r="X581">
        <v>0.99870000000000003</v>
      </c>
      <c r="Y581">
        <v>0.98119999999999996</v>
      </c>
      <c r="Z581" t="s">
        <v>119</v>
      </c>
      <c r="AA581" t="s">
        <v>407</v>
      </c>
      <c r="AB581">
        <v>1.2206999999999999</v>
      </c>
      <c r="AC581" t="s">
        <v>2274</v>
      </c>
      <c r="AD581">
        <v>1</v>
      </c>
      <c r="AE581">
        <v>1.0109999999999999</v>
      </c>
      <c r="AF581">
        <v>0.98119999999999996</v>
      </c>
      <c r="AG581">
        <v>1.0109999999999999</v>
      </c>
      <c r="AH581" t="s">
        <v>407</v>
      </c>
      <c r="AI581" t="s">
        <v>407</v>
      </c>
      <c r="AJ581">
        <v>1.5841000000000001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1</v>
      </c>
      <c r="AQ581">
        <v>0</v>
      </c>
      <c r="AR581" t="b">
        <v>0</v>
      </c>
      <c r="AS581" s="190" t="s">
        <v>2089</v>
      </c>
    </row>
    <row r="582" spans="1:45" x14ac:dyDescent="0.2">
      <c r="A582" t="s">
        <v>2089</v>
      </c>
      <c r="B582" t="s">
        <v>659</v>
      </c>
      <c r="C582" t="s">
        <v>123</v>
      </c>
      <c r="D582" t="s">
        <v>659</v>
      </c>
      <c r="E582" t="s">
        <v>2092</v>
      </c>
      <c r="F582" t="s">
        <v>79</v>
      </c>
      <c r="G582">
        <v>8</v>
      </c>
      <c r="H582">
        <v>0</v>
      </c>
      <c r="I582">
        <v>81300.25</v>
      </c>
      <c r="J582">
        <v>26963.56</v>
      </c>
      <c r="K582">
        <v>77942.3</v>
      </c>
      <c r="L582">
        <v>26100.1</v>
      </c>
      <c r="M582">
        <v>9.6300000000000008</v>
      </c>
      <c r="N582">
        <v>2.5499999999999998</v>
      </c>
      <c r="O582">
        <v>8</v>
      </c>
      <c r="P582">
        <v>77942.3</v>
      </c>
      <c r="Q582">
        <v>26100.1</v>
      </c>
      <c r="R582">
        <v>12.3</v>
      </c>
      <c r="S582">
        <v>2.5499999999999998</v>
      </c>
      <c r="T582">
        <v>9.9</v>
      </c>
      <c r="U582">
        <v>0</v>
      </c>
      <c r="V582">
        <v>3.2595999999999998</v>
      </c>
      <c r="W582">
        <v>4.2526999999999999</v>
      </c>
      <c r="X582">
        <v>4.3285999999999998</v>
      </c>
      <c r="Y582">
        <v>4.2526999999999999</v>
      </c>
      <c r="Z582" t="s">
        <v>122</v>
      </c>
      <c r="AA582" t="s">
        <v>79</v>
      </c>
      <c r="AB582">
        <v>4.3285999999999998</v>
      </c>
      <c r="AC582" t="s">
        <v>2270</v>
      </c>
      <c r="AD582">
        <v>2.1603029999999999</v>
      </c>
      <c r="AE582">
        <v>4.3819999999999997</v>
      </c>
      <c r="AF582">
        <v>4.2526999999999999</v>
      </c>
      <c r="AG582">
        <v>4.3819999999999997</v>
      </c>
      <c r="AH582" t="s">
        <v>79</v>
      </c>
      <c r="AI582" t="s">
        <v>79</v>
      </c>
      <c r="AJ582">
        <v>6.8662000000000001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 t="b">
        <v>0</v>
      </c>
      <c r="AS582" s="190" t="s">
        <v>2089</v>
      </c>
    </row>
    <row r="583" spans="1:45" x14ac:dyDescent="0.2">
      <c r="A583" t="s">
        <v>2089</v>
      </c>
      <c r="B583" t="s">
        <v>660</v>
      </c>
      <c r="C583" t="s">
        <v>125</v>
      </c>
      <c r="D583" t="s">
        <v>660</v>
      </c>
      <c r="E583" t="s">
        <v>2093</v>
      </c>
      <c r="F583" t="s">
        <v>407</v>
      </c>
      <c r="G583">
        <v>27</v>
      </c>
      <c r="H583">
        <v>0</v>
      </c>
      <c r="I583">
        <v>43797.9</v>
      </c>
      <c r="J583">
        <v>20652.509999999998</v>
      </c>
      <c r="K583">
        <v>39964.410000000003</v>
      </c>
      <c r="L583">
        <v>18635.14</v>
      </c>
      <c r="M583">
        <v>5.81</v>
      </c>
      <c r="N583">
        <v>3.29</v>
      </c>
      <c r="O583">
        <v>26</v>
      </c>
      <c r="P583">
        <v>37232.92</v>
      </c>
      <c r="Q583">
        <v>12616.56</v>
      </c>
      <c r="R583">
        <v>5.46</v>
      </c>
      <c r="S583">
        <v>2.8</v>
      </c>
      <c r="T583">
        <v>4.83</v>
      </c>
      <c r="U583">
        <v>1</v>
      </c>
      <c r="V583">
        <v>1.5570999999999999</v>
      </c>
      <c r="W583">
        <v>1.5298</v>
      </c>
      <c r="X583">
        <v>1.5570999999999999</v>
      </c>
      <c r="Y583">
        <v>1.5298</v>
      </c>
      <c r="Z583" t="s">
        <v>124</v>
      </c>
      <c r="AA583" t="s">
        <v>407</v>
      </c>
      <c r="AB583">
        <v>2.0036999999999998</v>
      </c>
      <c r="AC583" t="s">
        <v>2271</v>
      </c>
      <c r="AD583">
        <v>1.484442</v>
      </c>
      <c r="AE583">
        <v>1.5763</v>
      </c>
      <c r="AF583">
        <v>1.5298</v>
      </c>
      <c r="AG583">
        <v>1.5763</v>
      </c>
      <c r="AH583" t="s">
        <v>407</v>
      </c>
      <c r="AI583" t="s">
        <v>407</v>
      </c>
      <c r="AJ583">
        <v>2.4699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1</v>
      </c>
      <c r="AQ583">
        <v>0</v>
      </c>
      <c r="AR583" t="b">
        <v>0</v>
      </c>
      <c r="AS583" s="190" t="s">
        <v>2089</v>
      </c>
    </row>
    <row r="584" spans="1:45" x14ac:dyDescent="0.2">
      <c r="A584" t="s">
        <v>2089</v>
      </c>
      <c r="B584" t="s">
        <v>661</v>
      </c>
      <c r="C584" t="s">
        <v>127</v>
      </c>
      <c r="D584" t="s">
        <v>661</v>
      </c>
      <c r="E584" t="s">
        <v>2094</v>
      </c>
      <c r="F584" t="s">
        <v>79</v>
      </c>
      <c r="G584">
        <v>6</v>
      </c>
      <c r="H584">
        <v>0</v>
      </c>
      <c r="I584">
        <v>25122.07</v>
      </c>
      <c r="J584">
        <v>8802.83</v>
      </c>
      <c r="K584">
        <v>23246.83</v>
      </c>
      <c r="L584">
        <v>9735.77</v>
      </c>
      <c r="M584">
        <v>3.17</v>
      </c>
      <c r="N584">
        <v>1.46</v>
      </c>
      <c r="O584">
        <v>6</v>
      </c>
      <c r="P584">
        <v>23246.83</v>
      </c>
      <c r="Q584">
        <v>9735.77</v>
      </c>
      <c r="R584">
        <v>3.4</v>
      </c>
      <c r="S584">
        <v>1.46</v>
      </c>
      <c r="T584">
        <v>3</v>
      </c>
      <c r="U584">
        <v>0</v>
      </c>
      <c r="V584">
        <v>0.97219999999999995</v>
      </c>
      <c r="W584">
        <v>1.3261000000000001</v>
      </c>
      <c r="X584">
        <v>1.3498000000000001</v>
      </c>
      <c r="Y584">
        <v>1.3261000000000001</v>
      </c>
      <c r="Z584" t="s">
        <v>126</v>
      </c>
      <c r="AA584" t="s">
        <v>79</v>
      </c>
      <c r="AB584">
        <v>1.3498000000000001</v>
      </c>
      <c r="AC584" t="s">
        <v>2272</v>
      </c>
      <c r="AD584">
        <v>1</v>
      </c>
      <c r="AE584">
        <v>1.3664000000000001</v>
      </c>
      <c r="AF584">
        <v>1.3261000000000001</v>
      </c>
      <c r="AG584">
        <v>1.3664000000000001</v>
      </c>
      <c r="AH584" t="s">
        <v>79</v>
      </c>
      <c r="AI584" t="s">
        <v>79</v>
      </c>
      <c r="AJ584">
        <v>2.141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 t="b">
        <v>0</v>
      </c>
      <c r="AS584" s="190" t="s">
        <v>2089</v>
      </c>
    </row>
    <row r="585" spans="1:45" x14ac:dyDescent="0.2">
      <c r="A585" t="s">
        <v>2089</v>
      </c>
      <c r="B585" t="s">
        <v>1175</v>
      </c>
      <c r="C585" t="s">
        <v>123</v>
      </c>
      <c r="D585" t="s">
        <v>1175</v>
      </c>
      <c r="E585" t="s">
        <v>2095</v>
      </c>
      <c r="F585" t="s">
        <v>79</v>
      </c>
      <c r="G585">
        <v>4</v>
      </c>
      <c r="H585">
        <v>0</v>
      </c>
      <c r="I585">
        <v>65756.56</v>
      </c>
      <c r="J585">
        <v>11380.21</v>
      </c>
      <c r="K585">
        <v>59269.71</v>
      </c>
      <c r="L585">
        <v>8852.57</v>
      </c>
      <c r="M585">
        <v>8.25</v>
      </c>
      <c r="N585">
        <v>3.63</v>
      </c>
      <c r="O585">
        <v>4</v>
      </c>
      <c r="P585">
        <v>59269.71</v>
      </c>
      <c r="Q585">
        <v>8852.57</v>
      </c>
      <c r="R585">
        <v>9</v>
      </c>
      <c r="S585">
        <v>3.63</v>
      </c>
      <c r="T585">
        <v>6.6</v>
      </c>
      <c r="U585">
        <v>0</v>
      </c>
      <c r="V585">
        <v>2.4786999999999999</v>
      </c>
      <c r="W585">
        <v>3.3483999999999998</v>
      </c>
      <c r="X585">
        <v>3.4081999999999999</v>
      </c>
      <c r="Y585">
        <v>3.3483999999999998</v>
      </c>
      <c r="Z585" t="s">
        <v>122</v>
      </c>
      <c r="AA585" t="s">
        <v>79</v>
      </c>
      <c r="AB585">
        <v>3.4081999999999999</v>
      </c>
      <c r="AC585" t="s">
        <v>2270</v>
      </c>
      <c r="AD585">
        <v>2.014303</v>
      </c>
      <c r="AE585">
        <v>3.4502000000000002</v>
      </c>
      <c r="AF585">
        <v>3.3483999999999998</v>
      </c>
      <c r="AG585">
        <v>3.4502000000000002</v>
      </c>
      <c r="AH585" t="s">
        <v>79</v>
      </c>
      <c r="AI585" t="s">
        <v>79</v>
      </c>
      <c r="AJ585">
        <v>5.4061000000000003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 t="b">
        <v>0</v>
      </c>
      <c r="AS585" s="190" t="s">
        <v>2089</v>
      </c>
    </row>
    <row r="586" spans="1:45" x14ac:dyDescent="0.2">
      <c r="A586" t="s">
        <v>2089</v>
      </c>
      <c r="B586" t="s">
        <v>1176</v>
      </c>
      <c r="C586" t="s">
        <v>125</v>
      </c>
      <c r="D586" t="s">
        <v>1176</v>
      </c>
      <c r="E586" t="s">
        <v>2096</v>
      </c>
      <c r="F586" t="s">
        <v>407</v>
      </c>
      <c r="G586">
        <v>48</v>
      </c>
      <c r="H586">
        <v>0</v>
      </c>
      <c r="I586">
        <v>28943.49</v>
      </c>
      <c r="J586">
        <v>9038.7099999999991</v>
      </c>
      <c r="K586">
        <v>26092.51</v>
      </c>
      <c r="L586">
        <v>8407.6</v>
      </c>
      <c r="M586">
        <v>5.23</v>
      </c>
      <c r="N586">
        <v>5.6</v>
      </c>
      <c r="O586">
        <v>46</v>
      </c>
      <c r="P586">
        <v>25090.7</v>
      </c>
      <c r="Q586">
        <v>6936.24</v>
      </c>
      <c r="R586">
        <v>5</v>
      </c>
      <c r="S586">
        <v>5.49</v>
      </c>
      <c r="T586">
        <v>3.39</v>
      </c>
      <c r="U586">
        <v>1</v>
      </c>
      <c r="V586">
        <v>1.0492999999999999</v>
      </c>
      <c r="W586">
        <v>1.0308999999999999</v>
      </c>
      <c r="X586">
        <v>1.0492999999999999</v>
      </c>
      <c r="Y586">
        <v>1.0308999999999999</v>
      </c>
      <c r="Z586" t="s">
        <v>124</v>
      </c>
      <c r="AA586" t="s">
        <v>407</v>
      </c>
      <c r="AB586">
        <v>1.6919999999999999</v>
      </c>
      <c r="AC586" t="s">
        <v>2271</v>
      </c>
      <c r="AD586">
        <v>1.4131800000000001</v>
      </c>
      <c r="AE586">
        <v>1.0622</v>
      </c>
      <c r="AF586">
        <v>1.0308999999999999</v>
      </c>
      <c r="AG586">
        <v>1.0622</v>
      </c>
      <c r="AH586" t="s">
        <v>407</v>
      </c>
      <c r="AI586" t="s">
        <v>407</v>
      </c>
      <c r="AJ586">
        <v>1.6644000000000001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2</v>
      </c>
      <c r="AQ586">
        <v>0</v>
      </c>
      <c r="AR586" t="b">
        <v>0</v>
      </c>
      <c r="AS586" s="190" t="s">
        <v>2089</v>
      </c>
    </row>
    <row r="587" spans="1:45" x14ac:dyDescent="0.2">
      <c r="A587" t="s">
        <v>2089</v>
      </c>
      <c r="B587" t="s">
        <v>1177</v>
      </c>
      <c r="C587" t="s">
        <v>127</v>
      </c>
      <c r="D587" t="s">
        <v>1177</v>
      </c>
      <c r="E587" t="s">
        <v>2097</v>
      </c>
      <c r="F587" t="s">
        <v>407</v>
      </c>
      <c r="G587">
        <v>53</v>
      </c>
      <c r="H587">
        <v>0</v>
      </c>
      <c r="I587">
        <v>23408.53</v>
      </c>
      <c r="J587">
        <v>8206.31</v>
      </c>
      <c r="K587">
        <v>22144.37</v>
      </c>
      <c r="L587">
        <v>7517.57</v>
      </c>
      <c r="M587">
        <v>3.85</v>
      </c>
      <c r="N587">
        <v>6.03</v>
      </c>
      <c r="O587">
        <v>53</v>
      </c>
      <c r="P587">
        <v>22144.37</v>
      </c>
      <c r="Q587">
        <v>7517.57</v>
      </c>
      <c r="R587">
        <v>3.85</v>
      </c>
      <c r="S587">
        <v>6.03</v>
      </c>
      <c r="T587">
        <v>2.25</v>
      </c>
      <c r="U587">
        <v>1</v>
      </c>
      <c r="V587">
        <v>0.92610000000000003</v>
      </c>
      <c r="W587">
        <v>0.90990000000000004</v>
      </c>
      <c r="X587">
        <v>0.92610000000000003</v>
      </c>
      <c r="Y587">
        <v>0.90990000000000004</v>
      </c>
      <c r="Z587" t="s">
        <v>126</v>
      </c>
      <c r="AA587" t="s">
        <v>407</v>
      </c>
      <c r="AB587">
        <v>1.1973</v>
      </c>
      <c r="AC587" t="s">
        <v>2272</v>
      </c>
      <c r="AD587">
        <v>1</v>
      </c>
      <c r="AE587">
        <v>0.93759999999999999</v>
      </c>
      <c r="AF587">
        <v>0.90990000000000004</v>
      </c>
      <c r="AG587">
        <v>0.93759999999999999</v>
      </c>
      <c r="AH587" t="s">
        <v>407</v>
      </c>
      <c r="AI587" t="s">
        <v>407</v>
      </c>
      <c r="AJ587">
        <v>1.4691000000000001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 t="b">
        <v>0</v>
      </c>
      <c r="AS587" s="190" t="s">
        <v>2089</v>
      </c>
    </row>
    <row r="588" spans="1:45" x14ac:dyDescent="0.2">
      <c r="A588" t="s">
        <v>2089</v>
      </c>
      <c r="B588" t="s">
        <v>1178</v>
      </c>
      <c r="C588" t="s">
        <v>118</v>
      </c>
      <c r="D588" t="s">
        <v>1178</v>
      </c>
      <c r="E588" t="s">
        <v>2098</v>
      </c>
      <c r="F588" t="s">
        <v>407</v>
      </c>
      <c r="G588">
        <v>160</v>
      </c>
      <c r="H588">
        <v>1</v>
      </c>
      <c r="I588">
        <v>30327.31</v>
      </c>
      <c r="J588">
        <v>22983.63</v>
      </c>
      <c r="K588">
        <v>28295.54</v>
      </c>
      <c r="L588">
        <v>20810.919999999998</v>
      </c>
      <c r="M588">
        <v>4.63</v>
      </c>
      <c r="N588">
        <v>4.99</v>
      </c>
      <c r="O588">
        <v>155</v>
      </c>
      <c r="P588">
        <v>25372.03</v>
      </c>
      <c r="Q588">
        <v>12721.43</v>
      </c>
      <c r="R588">
        <v>4.34</v>
      </c>
      <c r="S588">
        <v>4.7300000000000004</v>
      </c>
      <c r="T588">
        <v>3.06</v>
      </c>
      <c r="U588">
        <v>1</v>
      </c>
      <c r="V588">
        <v>1.0610999999999999</v>
      </c>
      <c r="W588">
        <v>1.0425</v>
      </c>
      <c r="X588">
        <v>1.0610999999999999</v>
      </c>
      <c r="Y588">
        <v>1.0425</v>
      </c>
      <c r="Z588" t="s">
        <v>117</v>
      </c>
      <c r="AA588" t="s">
        <v>407</v>
      </c>
      <c r="AB588">
        <v>1.5586</v>
      </c>
      <c r="AC588" t="s">
        <v>2273</v>
      </c>
      <c r="AD588">
        <v>1.5446979999999999</v>
      </c>
      <c r="AE588">
        <v>1.0742</v>
      </c>
      <c r="AF588">
        <v>1.0425</v>
      </c>
      <c r="AG588">
        <v>1.0742</v>
      </c>
      <c r="AH588" t="s">
        <v>407</v>
      </c>
      <c r="AI588" t="s">
        <v>407</v>
      </c>
      <c r="AJ588">
        <v>1.6832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5</v>
      </c>
      <c r="AQ588">
        <v>0</v>
      </c>
      <c r="AR588" t="b">
        <v>0</v>
      </c>
      <c r="AS588" s="190" t="s">
        <v>2089</v>
      </c>
    </row>
    <row r="589" spans="1:45" x14ac:dyDescent="0.2">
      <c r="A589" t="s">
        <v>2089</v>
      </c>
      <c r="B589" t="s">
        <v>1179</v>
      </c>
      <c r="C589" t="s">
        <v>120</v>
      </c>
      <c r="D589" t="s">
        <v>1179</v>
      </c>
      <c r="E589" t="s">
        <v>2099</v>
      </c>
      <c r="F589" t="s">
        <v>407</v>
      </c>
      <c r="G589">
        <v>497</v>
      </c>
      <c r="H589">
        <v>0</v>
      </c>
      <c r="I589">
        <v>17709.939999999999</v>
      </c>
      <c r="J589">
        <v>7256.75</v>
      </c>
      <c r="K589">
        <v>16893.79</v>
      </c>
      <c r="L589">
        <v>6423.46</v>
      </c>
      <c r="M589">
        <v>2.35</v>
      </c>
      <c r="N589">
        <v>2.83</v>
      </c>
      <c r="O589">
        <v>489</v>
      </c>
      <c r="P589">
        <v>16497.97</v>
      </c>
      <c r="Q589">
        <v>5612.28</v>
      </c>
      <c r="R589">
        <v>2.36</v>
      </c>
      <c r="S589">
        <v>2.85</v>
      </c>
      <c r="T589">
        <v>1.87</v>
      </c>
      <c r="U589">
        <v>1</v>
      </c>
      <c r="V589">
        <v>0.69</v>
      </c>
      <c r="W589">
        <v>0.67789999999999995</v>
      </c>
      <c r="X589">
        <v>0.69</v>
      </c>
      <c r="Y589">
        <v>0.67789999999999995</v>
      </c>
      <c r="Z589" t="s">
        <v>119</v>
      </c>
      <c r="AA589" t="s">
        <v>407</v>
      </c>
      <c r="AB589">
        <v>1.0089999999999999</v>
      </c>
      <c r="AC589" t="s">
        <v>2274</v>
      </c>
      <c r="AD589">
        <v>1</v>
      </c>
      <c r="AE589">
        <v>0.69850000000000001</v>
      </c>
      <c r="AF589">
        <v>0.67789999999999995</v>
      </c>
      <c r="AG589">
        <v>0.69850000000000001</v>
      </c>
      <c r="AH589" t="s">
        <v>407</v>
      </c>
      <c r="AI589" t="s">
        <v>407</v>
      </c>
      <c r="AJ589">
        <v>1.0945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8</v>
      </c>
      <c r="AQ589">
        <v>0</v>
      </c>
      <c r="AR589" t="b">
        <v>0</v>
      </c>
      <c r="AS589" s="190" t="s">
        <v>2089</v>
      </c>
    </row>
    <row r="590" spans="1:45" x14ac:dyDescent="0.2">
      <c r="A590" t="s">
        <v>2089</v>
      </c>
      <c r="B590" t="s">
        <v>1180</v>
      </c>
      <c r="C590" t="s">
        <v>118</v>
      </c>
      <c r="D590" t="s">
        <v>1180</v>
      </c>
      <c r="E590" t="s">
        <v>2100</v>
      </c>
      <c r="F590" t="s">
        <v>407</v>
      </c>
      <c r="G590">
        <v>30</v>
      </c>
      <c r="H590">
        <v>1</v>
      </c>
      <c r="I590">
        <v>21680.18</v>
      </c>
      <c r="J590">
        <v>11090.07</v>
      </c>
      <c r="K590">
        <v>20160.73</v>
      </c>
      <c r="L590">
        <v>9488.65</v>
      </c>
      <c r="M590">
        <v>4.03</v>
      </c>
      <c r="N590">
        <v>2.63</v>
      </c>
      <c r="O590">
        <v>29</v>
      </c>
      <c r="P590">
        <v>19118.72</v>
      </c>
      <c r="Q590">
        <v>7782.37</v>
      </c>
      <c r="R590">
        <v>3.9</v>
      </c>
      <c r="S590">
        <v>2.56</v>
      </c>
      <c r="T590">
        <v>3.12</v>
      </c>
      <c r="U590">
        <v>1</v>
      </c>
      <c r="V590">
        <v>0.79959999999999998</v>
      </c>
      <c r="W590">
        <v>0.78559999999999997</v>
      </c>
      <c r="X590">
        <v>0.79959999999999998</v>
      </c>
      <c r="Y590">
        <v>0.78559999999999997</v>
      </c>
      <c r="Z590" t="s">
        <v>117</v>
      </c>
      <c r="AA590" t="s">
        <v>407</v>
      </c>
      <c r="AB590">
        <v>1.6851</v>
      </c>
      <c r="AC590" t="s">
        <v>2273</v>
      </c>
      <c r="AD590">
        <v>1.7338199999999999</v>
      </c>
      <c r="AE590">
        <v>0.8095</v>
      </c>
      <c r="AF590">
        <v>0.78559999999999997</v>
      </c>
      <c r="AG590">
        <v>0.8095</v>
      </c>
      <c r="AH590" t="s">
        <v>407</v>
      </c>
      <c r="AI590" t="s">
        <v>407</v>
      </c>
      <c r="AJ590">
        <v>1.2684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1</v>
      </c>
      <c r="AQ590">
        <v>0</v>
      </c>
      <c r="AR590" t="b">
        <v>0</v>
      </c>
      <c r="AS590" s="190" t="s">
        <v>2089</v>
      </c>
    </row>
    <row r="591" spans="1:45" x14ac:dyDescent="0.2">
      <c r="A591" t="s">
        <v>2089</v>
      </c>
      <c r="B591" t="s">
        <v>1181</v>
      </c>
      <c r="C591" t="s">
        <v>120</v>
      </c>
      <c r="D591" t="s">
        <v>1181</v>
      </c>
      <c r="E591" t="s">
        <v>2101</v>
      </c>
      <c r="F591" t="s">
        <v>407</v>
      </c>
      <c r="G591">
        <v>12</v>
      </c>
      <c r="H591">
        <v>0</v>
      </c>
      <c r="I591">
        <v>14872.87</v>
      </c>
      <c r="J591">
        <v>4909.7299999999996</v>
      </c>
      <c r="K591">
        <v>14586.41</v>
      </c>
      <c r="L591">
        <v>4704.4799999999996</v>
      </c>
      <c r="M591">
        <v>1.92</v>
      </c>
      <c r="N591">
        <v>0.76</v>
      </c>
      <c r="O591">
        <v>12</v>
      </c>
      <c r="P591">
        <v>14586.41</v>
      </c>
      <c r="Q591">
        <v>4704.4799999999996</v>
      </c>
      <c r="R591">
        <v>1.92</v>
      </c>
      <c r="S591">
        <v>0.76</v>
      </c>
      <c r="T591">
        <v>1.76</v>
      </c>
      <c r="U591">
        <v>1</v>
      </c>
      <c r="V591">
        <v>0.61</v>
      </c>
      <c r="W591">
        <v>0.59930000000000005</v>
      </c>
      <c r="X591">
        <v>0.61</v>
      </c>
      <c r="Y591">
        <v>0.59930000000000005</v>
      </c>
      <c r="Z591" t="s">
        <v>119</v>
      </c>
      <c r="AA591" t="s">
        <v>407</v>
      </c>
      <c r="AB591">
        <v>0.97189999999999999</v>
      </c>
      <c r="AC591" t="s">
        <v>2274</v>
      </c>
      <c r="AD591">
        <v>1</v>
      </c>
      <c r="AE591">
        <v>0.61750000000000005</v>
      </c>
      <c r="AF591">
        <v>0.59930000000000005</v>
      </c>
      <c r="AG591">
        <v>0.61750000000000005</v>
      </c>
      <c r="AH591" t="s">
        <v>407</v>
      </c>
      <c r="AI591" t="s">
        <v>407</v>
      </c>
      <c r="AJ591">
        <v>0.96760000000000002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 t="b">
        <v>0</v>
      </c>
      <c r="AS591" s="190" t="s">
        <v>2089</v>
      </c>
    </row>
    <row r="592" spans="1:45" x14ac:dyDescent="0.2">
      <c r="A592" t="s">
        <v>2089</v>
      </c>
      <c r="B592" t="s">
        <v>1182</v>
      </c>
      <c r="C592" t="s">
        <v>118</v>
      </c>
      <c r="D592" t="s">
        <v>1182</v>
      </c>
      <c r="E592" t="s">
        <v>2102</v>
      </c>
      <c r="F592" t="s">
        <v>407</v>
      </c>
      <c r="G592">
        <v>23</v>
      </c>
      <c r="H592">
        <v>0</v>
      </c>
      <c r="I592">
        <v>25130.65</v>
      </c>
      <c r="J592">
        <v>19116.13</v>
      </c>
      <c r="K592">
        <v>23003.66</v>
      </c>
      <c r="L592">
        <v>16575.099999999999</v>
      </c>
      <c r="M592">
        <v>5.78</v>
      </c>
      <c r="N592">
        <v>5.93</v>
      </c>
      <c r="O592">
        <v>22</v>
      </c>
      <c r="P592">
        <v>20569.560000000001</v>
      </c>
      <c r="Q592">
        <v>12286.18</v>
      </c>
      <c r="R592">
        <v>5.05</v>
      </c>
      <c r="S592">
        <v>4.93</v>
      </c>
      <c r="T592">
        <v>3.52</v>
      </c>
      <c r="U592">
        <v>1</v>
      </c>
      <c r="V592">
        <v>0.86019999999999996</v>
      </c>
      <c r="W592">
        <v>0.84509999999999996</v>
      </c>
      <c r="X592">
        <v>0.86019999999999996</v>
      </c>
      <c r="Y592">
        <v>0.84509999999999996</v>
      </c>
      <c r="Z592" t="s">
        <v>117</v>
      </c>
      <c r="AA592" t="s">
        <v>407</v>
      </c>
      <c r="AB592">
        <v>1.4628000000000001</v>
      </c>
      <c r="AC592" t="s">
        <v>2273</v>
      </c>
      <c r="AD592">
        <v>1.6076490000000001</v>
      </c>
      <c r="AE592">
        <v>0.87080000000000002</v>
      </c>
      <c r="AF592">
        <v>0.84509999999999996</v>
      </c>
      <c r="AG592">
        <v>0.87080000000000002</v>
      </c>
      <c r="AH592" t="s">
        <v>407</v>
      </c>
      <c r="AI592" t="s">
        <v>407</v>
      </c>
      <c r="AJ592">
        <v>1.3645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1</v>
      </c>
      <c r="AQ592">
        <v>0</v>
      </c>
      <c r="AR592" t="b">
        <v>0</v>
      </c>
      <c r="AS592" s="190" t="s">
        <v>2089</v>
      </c>
    </row>
    <row r="593" spans="1:45" x14ac:dyDescent="0.2">
      <c r="A593" t="s">
        <v>2089</v>
      </c>
      <c r="B593" t="s">
        <v>1183</v>
      </c>
      <c r="C593" t="s">
        <v>120</v>
      </c>
      <c r="D593" t="s">
        <v>1183</v>
      </c>
      <c r="E593" t="s">
        <v>2103</v>
      </c>
      <c r="F593" t="s">
        <v>407</v>
      </c>
      <c r="G593">
        <v>34</v>
      </c>
      <c r="H593">
        <v>0</v>
      </c>
      <c r="I593">
        <v>18119.86</v>
      </c>
      <c r="J593">
        <v>8465.67</v>
      </c>
      <c r="K593">
        <v>17575.55</v>
      </c>
      <c r="L593">
        <v>8009.42</v>
      </c>
      <c r="M593">
        <v>2.12</v>
      </c>
      <c r="N593">
        <v>2.1800000000000002</v>
      </c>
      <c r="O593">
        <v>31</v>
      </c>
      <c r="P593">
        <v>15674.64</v>
      </c>
      <c r="Q593">
        <v>5416.22</v>
      </c>
      <c r="R593">
        <v>1.87</v>
      </c>
      <c r="S593">
        <v>1.39</v>
      </c>
      <c r="T593">
        <v>1.54</v>
      </c>
      <c r="U593">
        <v>1</v>
      </c>
      <c r="V593">
        <v>0.65549999999999997</v>
      </c>
      <c r="W593">
        <v>0.64400000000000002</v>
      </c>
      <c r="X593">
        <v>0.65549999999999997</v>
      </c>
      <c r="Y593">
        <v>0.64400000000000002</v>
      </c>
      <c r="Z593" t="s">
        <v>119</v>
      </c>
      <c r="AA593" t="s">
        <v>407</v>
      </c>
      <c r="AB593">
        <v>0.90990000000000004</v>
      </c>
      <c r="AC593" t="s">
        <v>2274</v>
      </c>
      <c r="AD593">
        <v>1</v>
      </c>
      <c r="AE593">
        <v>0.66359999999999997</v>
      </c>
      <c r="AF593">
        <v>0.64400000000000002</v>
      </c>
      <c r="AG593">
        <v>0.66359999999999997</v>
      </c>
      <c r="AH593" t="s">
        <v>407</v>
      </c>
      <c r="AI593" t="s">
        <v>407</v>
      </c>
      <c r="AJ593">
        <v>1.0398000000000001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3</v>
      </c>
      <c r="AQ593">
        <v>0</v>
      </c>
      <c r="AR593" t="b">
        <v>0</v>
      </c>
      <c r="AS593" s="190" t="s">
        <v>2089</v>
      </c>
    </row>
    <row r="594" spans="1:45" x14ac:dyDescent="0.2">
      <c r="A594" t="s">
        <v>2089</v>
      </c>
      <c r="B594" t="s">
        <v>1184</v>
      </c>
      <c r="C594" t="s">
        <v>116</v>
      </c>
      <c r="D594" t="s">
        <v>1184</v>
      </c>
      <c r="E594" t="s">
        <v>1131</v>
      </c>
      <c r="F594" t="s">
        <v>407</v>
      </c>
      <c r="G594">
        <v>43</v>
      </c>
      <c r="H594">
        <v>0</v>
      </c>
      <c r="I594">
        <v>13276.92</v>
      </c>
      <c r="J594">
        <v>4336.3100000000004</v>
      </c>
      <c r="K594">
        <v>12913.99</v>
      </c>
      <c r="L594">
        <v>4505.6000000000004</v>
      </c>
      <c r="M594">
        <v>1.47</v>
      </c>
      <c r="N594">
        <v>0.73</v>
      </c>
      <c r="O594">
        <v>42</v>
      </c>
      <c r="P594">
        <v>12562.62</v>
      </c>
      <c r="Q594">
        <v>3933.83</v>
      </c>
      <c r="R594">
        <v>1.45</v>
      </c>
      <c r="S594">
        <v>0.73</v>
      </c>
      <c r="T594">
        <v>1.32</v>
      </c>
      <c r="U594">
        <v>1</v>
      </c>
      <c r="V594">
        <v>0.52539999999999998</v>
      </c>
      <c r="W594">
        <v>0.51619999999999999</v>
      </c>
      <c r="X594">
        <v>0.52539999999999998</v>
      </c>
      <c r="Y594">
        <v>0.51619999999999999</v>
      </c>
      <c r="Z594" t="s">
        <v>121</v>
      </c>
      <c r="AA594" t="s">
        <v>407</v>
      </c>
      <c r="AB594">
        <v>1.1241000000000001</v>
      </c>
      <c r="AC594" t="s">
        <v>121</v>
      </c>
      <c r="AD594">
        <v>1</v>
      </c>
      <c r="AE594">
        <v>0.53190000000000004</v>
      </c>
      <c r="AF594">
        <v>0.51619999999999999</v>
      </c>
      <c r="AG594">
        <v>0.53190000000000004</v>
      </c>
      <c r="AH594" t="s">
        <v>407</v>
      </c>
      <c r="AI594" t="s">
        <v>407</v>
      </c>
      <c r="AJ594">
        <v>0.83340000000000003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1</v>
      </c>
      <c r="AQ594">
        <v>0</v>
      </c>
      <c r="AR594" t="b">
        <v>0</v>
      </c>
      <c r="AS594" s="190" t="s">
        <v>2089</v>
      </c>
    </row>
    <row r="595" spans="1:45" x14ac:dyDescent="0.2">
      <c r="A595" t="s">
        <v>2089</v>
      </c>
      <c r="B595" t="s">
        <v>1185</v>
      </c>
      <c r="C595" t="s">
        <v>118</v>
      </c>
      <c r="D595" t="s">
        <v>1185</v>
      </c>
      <c r="E595" t="s">
        <v>2104</v>
      </c>
      <c r="F595" t="s">
        <v>407</v>
      </c>
      <c r="G595">
        <v>13</v>
      </c>
      <c r="H595">
        <v>1</v>
      </c>
      <c r="I595">
        <v>59899.47</v>
      </c>
      <c r="J595">
        <v>45941.35</v>
      </c>
      <c r="K595">
        <v>59788.5</v>
      </c>
      <c r="L595">
        <v>48262.78</v>
      </c>
      <c r="M595">
        <v>8.6199999999999992</v>
      </c>
      <c r="N595">
        <v>8.44</v>
      </c>
      <c r="O595">
        <v>12</v>
      </c>
      <c r="P595">
        <v>51154.49</v>
      </c>
      <c r="Q595">
        <v>39424.67</v>
      </c>
      <c r="R595">
        <v>6.75</v>
      </c>
      <c r="S595">
        <v>5.66</v>
      </c>
      <c r="T595">
        <v>5.04</v>
      </c>
      <c r="U595">
        <v>1</v>
      </c>
      <c r="V595">
        <v>2.1393</v>
      </c>
      <c r="W595">
        <v>2.1017999999999999</v>
      </c>
      <c r="X595">
        <v>2.1393</v>
      </c>
      <c r="Y595">
        <v>2.1017999999999999</v>
      </c>
      <c r="Z595" t="s">
        <v>117</v>
      </c>
      <c r="AA595" t="s">
        <v>407</v>
      </c>
      <c r="AB595">
        <v>2.6452</v>
      </c>
      <c r="AC595" t="s">
        <v>2273</v>
      </c>
      <c r="AD595">
        <v>1.9820169999999999</v>
      </c>
      <c r="AE595">
        <v>2.1657000000000002</v>
      </c>
      <c r="AF595">
        <v>2.1017999999999999</v>
      </c>
      <c r="AG595">
        <v>2.1657000000000002</v>
      </c>
      <c r="AH595" t="s">
        <v>407</v>
      </c>
      <c r="AI595" t="s">
        <v>407</v>
      </c>
      <c r="AJ595">
        <v>3.3934000000000002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1</v>
      </c>
      <c r="AQ595">
        <v>0</v>
      </c>
      <c r="AR595" t="b">
        <v>0</v>
      </c>
      <c r="AS595" s="190" t="s">
        <v>2089</v>
      </c>
    </row>
    <row r="596" spans="1:45" x14ac:dyDescent="0.2">
      <c r="A596" t="s">
        <v>2089</v>
      </c>
      <c r="B596" t="s">
        <v>1186</v>
      </c>
      <c r="C596" t="s">
        <v>120</v>
      </c>
      <c r="D596" t="s">
        <v>1186</v>
      </c>
      <c r="E596" t="s">
        <v>2105</v>
      </c>
      <c r="F596" t="s">
        <v>407</v>
      </c>
      <c r="G596">
        <v>10</v>
      </c>
      <c r="H596">
        <v>0</v>
      </c>
      <c r="I596">
        <v>21747.85</v>
      </c>
      <c r="J596">
        <v>9332.84</v>
      </c>
      <c r="K596">
        <v>20971.14</v>
      </c>
      <c r="L596">
        <v>9112.6299999999992</v>
      </c>
      <c r="M596">
        <v>2.7</v>
      </c>
      <c r="N596">
        <v>1.19</v>
      </c>
      <c r="O596">
        <v>10</v>
      </c>
      <c r="P596">
        <v>20971.14</v>
      </c>
      <c r="Q596">
        <v>9112.6299999999992</v>
      </c>
      <c r="R596">
        <v>2.7</v>
      </c>
      <c r="S596">
        <v>1.19</v>
      </c>
      <c r="T596">
        <v>2.4500000000000002</v>
      </c>
      <c r="U596">
        <v>1</v>
      </c>
      <c r="V596">
        <v>0.877</v>
      </c>
      <c r="W596">
        <v>0.86160000000000003</v>
      </c>
      <c r="X596">
        <v>0.877</v>
      </c>
      <c r="Y596">
        <v>0.86160000000000003</v>
      </c>
      <c r="Z596" t="s">
        <v>119</v>
      </c>
      <c r="AA596" t="s">
        <v>407</v>
      </c>
      <c r="AB596">
        <v>1.3346</v>
      </c>
      <c r="AC596" t="s">
        <v>2274</v>
      </c>
      <c r="AD596">
        <v>1</v>
      </c>
      <c r="AE596">
        <v>0.88780000000000003</v>
      </c>
      <c r="AF596">
        <v>0.86160000000000003</v>
      </c>
      <c r="AG596">
        <v>0.88780000000000003</v>
      </c>
      <c r="AH596" t="s">
        <v>407</v>
      </c>
      <c r="AI596" t="s">
        <v>407</v>
      </c>
      <c r="AJ596">
        <v>1.3911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 t="b">
        <v>0</v>
      </c>
      <c r="AS596" s="190" t="s">
        <v>2089</v>
      </c>
    </row>
    <row r="597" spans="1:45" x14ac:dyDescent="0.2">
      <c r="A597" t="s">
        <v>2089</v>
      </c>
      <c r="B597" t="s">
        <v>1187</v>
      </c>
      <c r="C597" t="s">
        <v>123</v>
      </c>
      <c r="D597" t="s">
        <v>1187</v>
      </c>
      <c r="E597" t="s">
        <v>2106</v>
      </c>
      <c r="F597" t="s">
        <v>79</v>
      </c>
      <c r="G597">
        <v>7</v>
      </c>
      <c r="H597">
        <v>0</v>
      </c>
      <c r="I597">
        <v>24454.799999999999</v>
      </c>
      <c r="J597">
        <v>20057.21</v>
      </c>
      <c r="K597">
        <v>22625.86</v>
      </c>
      <c r="L597">
        <v>19575.3</v>
      </c>
      <c r="M597">
        <v>7.14</v>
      </c>
      <c r="N597">
        <v>7.83</v>
      </c>
      <c r="O597">
        <v>6</v>
      </c>
      <c r="P597">
        <v>14809.04</v>
      </c>
      <c r="Q597">
        <v>4397.62</v>
      </c>
      <c r="R597">
        <v>7.9</v>
      </c>
      <c r="S597">
        <v>1.53</v>
      </c>
      <c r="T597">
        <v>5.8</v>
      </c>
      <c r="U597">
        <v>0</v>
      </c>
      <c r="V597">
        <v>0.61929999999999996</v>
      </c>
      <c r="W597">
        <v>1.8867</v>
      </c>
      <c r="X597">
        <v>1.9204000000000001</v>
      </c>
      <c r="Y597">
        <v>1.8867</v>
      </c>
      <c r="Z597" t="s">
        <v>122</v>
      </c>
      <c r="AA597" t="s">
        <v>79</v>
      </c>
      <c r="AB597">
        <v>1.9204000000000001</v>
      </c>
      <c r="AC597" t="s">
        <v>2270</v>
      </c>
      <c r="AD597">
        <v>1.6957169999999999</v>
      </c>
      <c r="AE597">
        <v>1.9440999999999999</v>
      </c>
      <c r="AF597">
        <v>1.8867</v>
      </c>
      <c r="AG597">
        <v>1.9440999999999999</v>
      </c>
      <c r="AH597" t="s">
        <v>79</v>
      </c>
      <c r="AI597" t="s">
        <v>79</v>
      </c>
      <c r="AJ597">
        <v>3.0461999999999998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1</v>
      </c>
      <c r="AQ597">
        <v>0</v>
      </c>
      <c r="AR597" t="b">
        <v>0</v>
      </c>
      <c r="AS597" s="190" t="s">
        <v>2089</v>
      </c>
    </row>
    <row r="598" spans="1:45" x14ac:dyDescent="0.2">
      <c r="A598" t="s">
        <v>2089</v>
      </c>
      <c r="B598" t="s">
        <v>1188</v>
      </c>
      <c r="C598" t="s">
        <v>125</v>
      </c>
      <c r="D598" t="s">
        <v>1188</v>
      </c>
      <c r="E598" t="s">
        <v>2107</v>
      </c>
      <c r="F598" t="s">
        <v>407</v>
      </c>
      <c r="G598">
        <v>28</v>
      </c>
      <c r="H598">
        <v>1</v>
      </c>
      <c r="I598">
        <v>23165.43</v>
      </c>
      <c r="J598">
        <v>12553.07</v>
      </c>
      <c r="K598">
        <v>20960.400000000001</v>
      </c>
      <c r="L598">
        <v>11002.4</v>
      </c>
      <c r="M598">
        <v>5.1100000000000003</v>
      </c>
      <c r="N598">
        <v>3.86</v>
      </c>
      <c r="O598">
        <v>27</v>
      </c>
      <c r="P598">
        <v>20133.240000000002</v>
      </c>
      <c r="Q598">
        <v>10314.01</v>
      </c>
      <c r="R598">
        <v>4.8499999999999996</v>
      </c>
      <c r="S598">
        <v>3.69</v>
      </c>
      <c r="T598">
        <v>3.66</v>
      </c>
      <c r="U598">
        <v>1</v>
      </c>
      <c r="V598">
        <v>0.84199999999999997</v>
      </c>
      <c r="W598">
        <v>0.82720000000000005</v>
      </c>
      <c r="X598">
        <v>0.84199999999999997</v>
      </c>
      <c r="Y598">
        <v>0.82720000000000005</v>
      </c>
      <c r="Z598" t="s">
        <v>124</v>
      </c>
      <c r="AA598" t="s">
        <v>407</v>
      </c>
      <c r="AB598">
        <v>1.1325000000000001</v>
      </c>
      <c r="AC598" t="s">
        <v>2271</v>
      </c>
      <c r="AD598">
        <v>1.916892</v>
      </c>
      <c r="AE598">
        <v>0.85229999999999995</v>
      </c>
      <c r="AF598">
        <v>0.82720000000000005</v>
      </c>
      <c r="AG598">
        <v>0.85229999999999995</v>
      </c>
      <c r="AH598" t="s">
        <v>407</v>
      </c>
      <c r="AI598" t="s">
        <v>407</v>
      </c>
      <c r="AJ598">
        <v>1.3354999999999999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1</v>
      </c>
      <c r="AQ598">
        <v>0</v>
      </c>
      <c r="AR598" t="b">
        <v>0</v>
      </c>
      <c r="AS598" s="190" t="s">
        <v>2089</v>
      </c>
    </row>
    <row r="599" spans="1:45" x14ac:dyDescent="0.2">
      <c r="A599" t="s">
        <v>2089</v>
      </c>
      <c r="B599" t="s">
        <v>1189</v>
      </c>
      <c r="C599" t="s">
        <v>127</v>
      </c>
      <c r="D599" t="s">
        <v>1189</v>
      </c>
      <c r="E599" t="s">
        <v>2108</v>
      </c>
      <c r="F599" t="s">
        <v>79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2.8</v>
      </c>
      <c r="S599">
        <v>0</v>
      </c>
      <c r="T599">
        <v>2.2000000000000002</v>
      </c>
      <c r="U599">
        <v>0</v>
      </c>
      <c r="V599">
        <v>0</v>
      </c>
      <c r="W599">
        <v>0.58040000000000003</v>
      </c>
      <c r="X599">
        <v>0.59079999999999999</v>
      </c>
      <c r="Y599">
        <v>0.58040000000000003</v>
      </c>
      <c r="Z599" t="s">
        <v>126</v>
      </c>
      <c r="AA599" t="s">
        <v>79</v>
      </c>
      <c r="AB599">
        <v>0.59079999999999999</v>
      </c>
      <c r="AC599" t="s">
        <v>2272</v>
      </c>
      <c r="AD599">
        <v>1</v>
      </c>
      <c r="AE599">
        <v>0.58040000000000003</v>
      </c>
      <c r="AF599">
        <v>0.58040000000000003</v>
      </c>
      <c r="AG599">
        <v>0.58040000000000003</v>
      </c>
      <c r="AH599" t="s">
        <v>79</v>
      </c>
      <c r="AI599" t="s">
        <v>79</v>
      </c>
      <c r="AJ599">
        <v>0.90939999999999999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 t="b">
        <v>0</v>
      </c>
      <c r="AS599" s="190" t="s">
        <v>2089</v>
      </c>
    </row>
    <row r="600" spans="1:45" x14ac:dyDescent="0.2">
      <c r="A600" t="s">
        <v>2089</v>
      </c>
      <c r="B600" t="s">
        <v>1190</v>
      </c>
      <c r="C600" t="s">
        <v>123</v>
      </c>
      <c r="D600" t="s">
        <v>1190</v>
      </c>
      <c r="E600" t="s">
        <v>2109</v>
      </c>
      <c r="F600" t="s">
        <v>79</v>
      </c>
      <c r="G600">
        <v>4</v>
      </c>
      <c r="H600">
        <v>0</v>
      </c>
      <c r="I600">
        <v>13787.21</v>
      </c>
      <c r="J600">
        <v>3017.11</v>
      </c>
      <c r="K600">
        <v>14237.99</v>
      </c>
      <c r="L600">
        <v>3601.36</v>
      </c>
      <c r="M600">
        <v>4</v>
      </c>
      <c r="N600">
        <v>1.22</v>
      </c>
      <c r="O600">
        <v>4</v>
      </c>
      <c r="P600">
        <v>14237.99</v>
      </c>
      <c r="Q600">
        <v>3601.36</v>
      </c>
      <c r="R600">
        <v>6.4</v>
      </c>
      <c r="S600">
        <v>1.22</v>
      </c>
      <c r="T600">
        <v>5.2</v>
      </c>
      <c r="U600">
        <v>0</v>
      </c>
      <c r="V600">
        <v>0.59540000000000004</v>
      </c>
      <c r="W600">
        <v>1.3475999999999999</v>
      </c>
      <c r="X600">
        <v>1.3716999999999999</v>
      </c>
      <c r="Y600">
        <v>1.3475999999999999</v>
      </c>
      <c r="Z600" t="s">
        <v>122</v>
      </c>
      <c r="AA600" t="s">
        <v>79</v>
      </c>
      <c r="AB600">
        <v>1.3716999999999999</v>
      </c>
      <c r="AC600" t="s">
        <v>2270</v>
      </c>
      <c r="AD600">
        <v>1.3594649999999999</v>
      </c>
      <c r="AE600">
        <v>1.3886000000000001</v>
      </c>
      <c r="AF600">
        <v>1.3475999999999999</v>
      </c>
      <c r="AG600">
        <v>1.3886000000000001</v>
      </c>
      <c r="AH600" t="s">
        <v>79</v>
      </c>
      <c r="AI600" t="s">
        <v>79</v>
      </c>
      <c r="AJ600">
        <v>2.1758000000000002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 t="b">
        <v>0</v>
      </c>
      <c r="AS600" s="190" t="s">
        <v>2089</v>
      </c>
    </row>
    <row r="601" spans="1:45" x14ac:dyDescent="0.2">
      <c r="A601" t="s">
        <v>2089</v>
      </c>
      <c r="B601" t="s">
        <v>1191</v>
      </c>
      <c r="C601" t="s">
        <v>125</v>
      </c>
      <c r="D601" t="s">
        <v>1191</v>
      </c>
      <c r="E601" t="s">
        <v>2110</v>
      </c>
      <c r="F601" t="s">
        <v>407</v>
      </c>
      <c r="G601">
        <v>23</v>
      </c>
      <c r="H601">
        <v>0</v>
      </c>
      <c r="I601">
        <v>14921.26</v>
      </c>
      <c r="J601">
        <v>7975.19</v>
      </c>
      <c r="K601">
        <v>13760.18</v>
      </c>
      <c r="L601">
        <v>6785.26</v>
      </c>
      <c r="M601">
        <v>3.22</v>
      </c>
      <c r="N601">
        <v>2.04</v>
      </c>
      <c r="O601">
        <v>22</v>
      </c>
      <c r="P601">
        <v>12748.1</v>
      </c>
      <c r="Q601">
        <v>4957.18</v>
      </c>
      <c r="R601">
        <v>3.27</v>
      </c>
      <c r="S601">
        <v>2.0699999999999998</v>
      </c>
      <c r="T601">
        <v>2.69</v>
      </c>
      <c r="U601">
        <v>1</v>
      </c>
      <c r="V601">
        <v>0.53310000000000002</v>
      </c>
      <c r="W601">
        <v>0.52380000000000004</v>
      </c>
      <c r="X601">
        <v>0.53310000000000002</v>
      </c>
      <c r="Y601">
        <v>0.52380000000000004</v>
      </c>
      <c r="Z601" t="s">
        <v>124</v>
      </c>
      <c r="AA601" t="s">
        <v>407</v>
      </c>
      <c r="AB601">
        <v>1.0089999999999999</v>
      </c>
      <c r="AC601" t="s">
        <v>2271</v>
      </c>
      <c r="AD601">
        <v>1.328506</v>
      </c>
      <c r="AE601">
        <v>0.53969999999999996</v>
      </c>
      <c r="AF601">
        <v>0.52380000000000004</v>
      </c>
      <c r="AG601">
        <v>0.53969999999999996</v>
      </c>
      <c r="AH601" t="s">
        <v>407</v>
      </c>
      <c r="AI601" t="s">
        <v>407</v>
      </c>
      <c r="AJ601">
        <v>0.84570000000000001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1</v>
      </c>
      <c r="AQ601">
        <v>0</v>
      </c>
      <c r="AR601" t="b">
        <v>0</v>
      </c>
      <c r="AS601" s="190" t="s">
        <v>2089</v>
      </c>
    </row>
    <row r="602" spans="1:45" x14ac:dyDescent="0.2">
      <c r="A602" t="s">
        <v>2089</v>
      </c>
      <c r="B602" t="s">
        <v>1192</v>
      </c>
      <c r="C602" t="s">
        <v>127</v>
      </c>
      <c r="D602" t="s">
        <v>1192</v>
      </c>
      <c r="E602" t="s">
        <v>2111</v>
      </c>
      <c r="F602" t="s">
        <v>407</v>
      </c>
      <c r="G602">
        <v>22</v>
      </c>
      <c r="H602">
        <v>1</v>
      </c>
      <c r="I602">
        <v>11267.49</v>
      </c>
      <c r="J602">
        <v>9071.51</v>
      </c>
      <c r="K602">
        <v>10732.72</v>
      </c>
      <c r="L602">
        <v>7712.34</v>
      </c>
      <c r="M602">
        <v>3.14</v>
      </c>
      <c r="N602">
        <v>3.05</v>
      </c>
      <c r="O602">
        <v>21</v>
      </c>
      <c r="P602">
        <v>9257.16</v>
      </c>
      <c r="Q602">
        <v>3796.36</v>
      </c>
      <c r="R602">
        <v>2.52</v>
      </c>
      <c r="S602">
        <v>1.22</v>
      </c>
      <c r="T602">
        <v>2.25</v>
      </c>
      <c r="U602">
        <v>1</v>
      </c>
      <c r="V602">
        <v>0.3871</v>
      </c>
      <c r="W602">
        <v>0.38030000000000003</v>
      </c>
      <c r="X602">
        <v>0.3871</v>
      </c>
      <c r="Y602">
        <v>0.38030000000000003</v>
      </c>
      <c r="Z602" t="s">
        <v>126</v>
      </c>
      <c r="AA602" t="s">
        <v>407</v>
      </c>
      <c r="AB602">
        <v>0.75949999999999995</v>
      </c>
      <c r="AC602" t="s">
        <v>2272</v>
      </c>
      <c r="AD602">
        <v>1</v>
      </c>
      <c r="AE602">
        <v>0.39190000000000003</v>
      </c>
      <c r="AF602">
        <v>0.38030000000000003</v>
      </c>
      <c r="AG602">
        <v>0.39190000000000003</v>
      </c>
      <c r="AH602" t="s">
        <v>407</v>
      </c>
      <c r="AI602" t="s">
        <v>407</v>
      </c>
      <c r="AJ602">
        <v>0.61409999999999998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1</v>
      </c>
      <c r="AQ602">
        <v>0</v>
      </c>
      <c r="AR602" t="b">
        <v>0</v>
      </c>
      <c r="AS602" s="190" t="s">
        <v>2089</v>
      </c>
    </row>
    <row r="603" spans="1:45" x14ac:dyDescent="0.2">
      <c r="A603" t="s">
        <v>2089</v>
      </c>
      <c r="B603" t="s">
        <v>1193</v>
      </c>
      <c r="C603" t="s">
        <v>118</v>
      </c>
      <c r="D603" t="s">
        <v>1193</v>
      </c>
      <c r="E603" t="s">
        <v>2112</v>
      </c>
      <c r="F603" t="s">
        <v>407</v>
      </c>
      <c r="G603">
        <v>29</v>
      </c>
      <c r="H603">
        <v>2</v>
      </c>
      <c r="I603">
        <v>12058.15</v>
      </c>
      <c r="J603">
        <v>7936.14</v>
      </c>
      <c r="K603">
        <v>11314.4</v>
      </c>
      <c r="L603">
        <v>6952.8</v>
      </c>
      <c r="M603">
        <v>2.41</v>
      </c>
      <c r="N603">
        <v>1.5</v>
      </c>
      <c r="O603">
        <v>28</v>
      </c>
      <c r="P603">
        <v>10322.42</v>
      </c>
      <c r="Q603">
        <v>4640.1499999999996</v>
      </c>
      <c r="R603">
        <v>2.21</v>
      </c>
      <c r="S603">
        <v>1.08</v>
      </c>
      <c r="T603">
        <v>1.96</v>
      </c>
      <c r="U603">
        <v>1</v>
      </c>
      <c r="V603">
        <v>0.43169999999999997</v>
      </c>
      <c r="W603">
        <v>0.42409999999999998</v>
      </c>
      <c r="X603">
        <v>0.43169999999999997</v>
      </c>
      <c r="Y603">
        <v>0.42409999999999998</v>
      </c>
      <c r="Z603" t="s">
        <v>117</v>
      </c>
      <c r="AA603" t="s">
        <v>407</v>
      </c>
      <c r="AB603">
        <v>0.85240000000000005</v>
      </c>
      <c r="AC603" t="s">
        <v>2273</v>
      </c>
      <c r="AD603">
        <v>1.5917829999999999</v>
      </c>
      <c r="AE603">
        <v>0.437</v>
      </c>
      <c r="AF603">
        <v>0.42409999999999998</v>
      </c>
      <c r="AG603">
        <v>0.437</v>
      </c>
      <c r="AH603" t="s">
        <v>407</v>
      </c>
      <c r="AI603" t="s">
        <v>407</v>
      </c>
      <c r="AJ603">
        <v>0.68469999999999998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1</v>
      </c>
      <c r="AQ603">
        <v>0</v>
      </c>
      <c r="AR603" t="b">
        <v>0</v>
      </c>
      <c r="AS603" s="190" t="s">
        <v>2089</v>
      </c>
    </row>
    <row r="604" spans="1:45" x14ac:dyDescent="0.2">
      <c r="A604" t="s">
        <v>2089</v>
      </c>
      <c r="B604" t="s">
        <v>1194</v>
      </c>
      <c r="C604" t="s">
        <v>120</v>
      </c>
      <c r="D604" t="s">
        <v>1194</v>
      </c>
      <c r="E604" t="s">
        <v>2113</v>
      </c>
      <c r="F604" t="s">
        <v>407</v>
      </c>
      <c r="G604">
        <v>14</v>
      </c>
      <c r="H604">
        <v>0</v>
      </c>
      <c r="I604">
        <v>9923.7800000000007</v>
      </c>
      <c r="J604">
        <v>3899.36</v>
      </c>
      <c r="K604">
        <v>9436.25</v>
      </c>
      <c r="L604">
        <v>3562.45</v>
      </c>
      <c r="M604">
        <v>2</v>
      </c>
      <c r="N604">
        <v>0.76</v>
      </c>
      <c r="O604">
        <v>14</v>
      </c>
      <c r="P604">
        <v>9436.25</v>
      </c>
      <c r="Q604">
        <v>3562.45</v>
      </c>
      <c r="R604">
        <v>2</v>
      </c>
      <c r="S604">
        <v>0.76</v>
      </c>
      <c r="T604">
        <v>1.84</v>
      </c>
      <c r="U604">
        <v>1</v>
      </c>
      <c r="V604">
        <v>0.39460000000000001</v>
      </c>
      <c r="W604">
        <v>0.38769999999999999</v>
      </c>
      <c r="X604">
        <v>0.39460000000000001</v>
      </c>
      <c r="Y604">
        <v>0.38769999999999999</v>
      </c>
      <c r="Z604" t="s">
        <v>119</v>
      </c>
      <c r="AA604" t="s">
        <v>407</v>
      </c>
      <c r="AB604">
        <v>0.53549999999999998</v>
      </c>
      <c r="AC604" t="s">
        <v>2274</v>
      </c>
      <c r="AD604">
        <v>1</v>
      </c>
      <c r="AE604">
        <v>0.39950000000000002</v>
      </c>
      <c r="AF604">
        <v>0.38769999999999999</v>
      </c>
      <c r="AG604">
        <v>0.39950000000000002</v>
      </c>
      <c r="AH604" t="s">
        <v>407</v>
      </c>
      <c r="AI604" t="s">
        <v>407</v>
      </c>
      <c r="AJ604">
        <v>0.626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 t="b">
        <v>0</v>
      </c>
      <c r="AS604" s="190" t="s">
        <v>2089</v>
      </c>
    </row>
    <row r="605" spans="1:45" x14ac:dyDescent="0.2">
      <c r="A605" t="s">
        <v>2114</v>
      </c>
      <c r="B605" t="s">
        <v>1195</v>
      </c>
      <c r="C605" t="s">
        <v>118</v>
      </c>
      <c r="D605" t="s">
        <v>1195</v>
      </c>
      <c r="E605" t="s">
        <v>2115</v>
      </c>
      <c r="F605" t="s">
        <v>407</v>
      </c>
      <c r="G605">
        <v>833</v>
      </c>
      <c r="H605">
        <v>2</v>
      </c>
      <c r="I605">
        <v>15885.81</v>
      </c>
      <c r="J605">
        <v>12624.62</v>
      </c>
      <c r="K605">
        <v>14538.14</v>
      </c>
      <c r="L605">
        <v>10898.96</v>
      </c>
      <c r="M605">
        <v>3.8</v>
      </c>
      <c r="N605">
        <v>4.22</v>
      </c>
      <c r="O605">
        <v>817</v>
      </c>
      <c r="P605">
        <v>13370.25</v>
      </c>
      <c r="Q605">
        <v>5815.41</v>
      </c>
      <c r="R605">
        <v>3.4</v>
      </c>
      <c r="S605">
        <v>2.09</v>
      </c>
      <c r="T605">
        <v>3.03</v>
      </c>
      <c r="U605">
        <v>1</v>
      </c>
      <c r="V605">
        <v>0.55910000000000004</v>
      </c>
      <c r="W605">
        <v>0.54930000000000001</v>
      </c>
      <c r="X605">
        <v>0.55910000000000004</v>
      </c>
      <c r="Y605">
        <v>0.54930000000000001</v>
      </c>
      <c r="Z605" t="s">
        <v>117</v>
      </c>
      <c r="AA605" t="s">
        <v>407</v>
      </c>
      <c r="AB605">
        <v>1.1442000000000001</v>
      </c>
      <c r="AC605" t="s">
        <v>2273</v>
      </c>
      <c r="AD605">
        <v>1.465608</v>
      </c>
      <c r="AE605">
        <v>0.56599999999999995</v>
      </c>
      <c r="AF605">
        <v>0.54930000000000001</v>
      </c>
      <c r="AG605">
        <v>0.56599999999999995</v>
      </c>
      <c r="AH605" t="s">
        <v>407</v>
      </c>
      <c r="AI605" t="s">
        <v>407</v>
      </c>
      <c r="AJ605">
        <v>0.88690000000000002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16</v>
      </c>
      <c r="AQ605">
        <v>0</v>
      </c>
      <c r="AR605" t="b">
        <v>0</v>
      </c>
      <c r="AS605" s="202" t="s">
        <v>2300</v>
      </c>
    </row>
    <row r="606" spans="1:45" x14ac:dyDescent="0.2">
      <c r="A606" t="s">
        <v>2114</v>
      </c>
      <c r="B606" t="s">
        <v>1196</v>
      </c>
      <c r="C606" t="s">
        <v>120</v>
      </c>
      <c r="D606" t="s">
        <v>1196</v>
      </c>
      <c r="E606" t="s">
        <v>2116</v>
      </c>
      <c r="F606" t="s">
        <v>407</v>
      </c>
      <c r="G606">
        <v>1089</v>
      </c>
      <c r="H606">
        <v>0</v>
      </c>
      <c r="I606">
        <v>11449.27</v>
      </c>
      <c r="J606">
        <v>3860.38</v>
      </c>
      <c r="K606">
        <v>10945.89</v>
      </c>
      <c r="L606">
        <v>3581.93</v>
      </c>
      <c r="M606">
        <v>2.7</v>
      </c>
      <c r="N606">
        <v>1.2</v>
      </c>
      <c r="O606">
        <v>1078</v>
      </c>
      <c r="P606">
        <v>10789.98</v>
      </c>
      <c r="Q606">
        <v>3195.93</v>
      </c>
      <c r="R606">
        <v>2.65</v>
      </c>
      <c r="S606">
        <v>0.88</v>
      </c>
      <c r="T606">
        <v>2.5299999999999998</v>
      </c>
      <c r="U606">
        <v>1</v>
      </c>
      <c r="V606">
        <v>0.45119999999999999</v>
      </c>
      <c r="W606">
        <v>0.44330000000000003</v>
      </c>
      <c r="X606">
        <v>0.45119999999999999</v>
      </c>
      <c r="Y606">
        <v>0.44330000000000003</v>
      </c>
      <c r="Z606" t="s">
        <v>119</v>
      </c>
      <c r="AA606" t="s">
        <v>407</v>
      </c>
      <c r="AB606">
        <v>0.78069999999999995</v>
      </c>
      <c r="AC606" t="s">
        <v>2274</v>
      </c>
      <c r="AD606">
        <v>1</v>
      </c>
      <c r="AE606">
        <v>0.45679999999999998</v>
      </c>
      <c r="AF606">
        <v>0.44330000000000003</v>
      </c>
      <c r="AG606">
        <v>0.45679999999999998</v>
      </c>
      <c r="AH606" t="s">
        <v>407</v>
      </c>
      <c r="AI606" t="s">
        <v>407</v>
      </c>
      <c r="AJ606">
        <v>0.71579999999999999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11</v>
      </c>
      <c r="AQ606">
        <v>0</v>
      </c>
      <c r="AR606" t="b">
        <v>0</v>
      </c>
      <c r="AS606" s="202" t="s">
        <v>2300</v>
      </c>
    </row>
    <row r="607" spans="1:45" x14ac:dyDescent="0.2">
      <c r="A607" t="s">
        <v>2114</v>
      </c>
      <c r="B607" t="s">
        <v>1197</v>
      </c>
      <c r="C607" t="s">
        <v>116</v>
      </c>
      <c r="D607" t="s">
        <v>1197</v>
      </c>
      <c r="E607" t="s">
        <v>2117</v>
      </c>
      <c r="F607" t="s">
        <v>407</v>
      </c>
      <c r="G607">
        <v>125</v>
      </c>
      <c r="H607">
        <v>0</v>
      </c>
      <c r="I607">
        <v>13503.97</v>
      </c>
      <c r="J607">
        <v>4700.21</v>
      </c>
      <c r="K607">
        <v>12983.49</v>
      </c>
      <c r="L607">
        <v>4396.99</v>
      </c>
      <c r="M607">
        <v>2.52</v>
      </c>
      <c r="N607">
        <v>0.93</v>
      </c>
      <c r="O607">
        <v>124</v>
      </c>
      <c r="P607">
        <v>12800.19</v>
      </c>
      <c r="Q607">
        <v>3910.16</v>
      </c>
      <c r="R607">
        <v>2.4700000000000002</v>
      </c>
      <c r="S607">
        <v>0.73</v>
      </c>
      <c r="T607">
        <v>2.37</v>
      </c>
      <c r="U607">
        <v>1</v>
      </c>
      <c r="V607">
        <v>0.5353</v>
      </c>
      <c r="W607">
        <v>0.52590000000000003</v>
      </c>
      <c r="X607">
        <v>0.5353</v>
      </c>
      <c r="Y607">
        <v>0.52590000000000003</v>
      </c>
      <c r="Z607" t="s">
        <v>121</v>
      </c>
      <c r="AA607" t="s">
        <v>407</v>
      </c>
      <c r="AB607">
        <v>1.2965</v>
      </c>
      <c r="AC607" t="s">
        <v>121</v>
      </c>
      <c r="AD607">
        <v>1</v>
      </c>
      <c r="AE607">
        <v>0.54190000000000005</v>
      </c>
      <c r="AF607">
        <v>0.52590000000000003</v>
      </c>
      <c r="AG607">
        <v>0.54190000000000005</v>
      </c>
      <c r="AH607" t="s">
        <v>407</v>
      </c>
      <c r="AI607" t="s">
        <v>407</v>
      </c>
      <c r="AJ607">
        <v>0.84909999999999997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1</v>
      </c>
      <c r="AQ607">
        <v>0</v>
      </c>
      <c r="AR607" t="b">
        <v>0</v>
      </c>
      <c r="AS607" s="202" t="s">
        <v>2300</v>
      </c>
    </row>
    <row r="608" spans="1:45" x14ac:dyDescent="0.2">
      <c r="A608" t="s">
        <v>2114</v>
      </c>
      <c r="B608" t="s">
        <v>1198</v>
      </c>
      <c r="C608" t="s">
        <v>116</v>
      </c>
      <c r="D608" t="s">
        <v>1198</v>
      </c>
      <c r="E608" t="s">
        <v>2118</v>
      </c>
      <c r="F608" t="s">
        <v>79</v>
      </c>
      <c r="G608">
        <v>3</v>
      </c>
      <c r="H608">
        <v>0</v>
      </c>
      <c r="I608">
        <v>16173.64</v>
      </c>
      <c r="J608">
        <v>11514.88</v>
      </c>
      <c r="K608">
        <v>16001.09</v>
      </c>
      <c r="L608">
        <v>12659.37</v>
      </c>
      <c r="M608">
        <v>3</v>
      </c>
      <c r="N608">
        <v>0.82</v>
      </c>
      <c r="O608">
        <v>3</v>
      </c>
      <c r="P608">
        <v>16001.09</v>
      </c>
      <c r="Q608">
        <v>12659.37</v>
      </c>
      <c r="R608">
        <v>4.3</v>
      </c>
      <c r="S608">
        <v>0.82</v>
      </c>
      <c r="T608">
        <v>3.6</v>
      </c>
      <c r="U608">
        <v>0</v>
      </c>
      <c r="V608">
        <v>0.66920000000000002</v>
      </c>
      <c r="W608">
        <v>1.2397</v>
      </c>
      <c r="X608">
        <v>1.2618</v>
      </c>
      <c r="Y608">
        <v>1.2397</v>
      </c>
      <c r="Z608" t="s">
        <v>121</v>
      </c>
      <c r="AA608" t="s">
        <v>79</v>
      </c>
      <c r="AB608">
        <v>1.2618</v>
      </c>
      <c r="AC608" t="s">
        <v>121</v>
      </c>
      <c r="AD608">
        <v>1</v>
      </c>
      <c r="AE608">
        <v>1.2774000000000001</v>
      </c>
      <c r="AF608">
        <v>1.2397</v>
      </c>
      <c r="AG608">
        <v>1.2774000000000001</v>
      </c>
      <c r="AH608" t="s">
        <v>79</v>
      </c>
      <c r="AI608" t="s">
        <v>79</v>
      </c>
      <c r="AJ608">
        <v>2.0015999999999998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 t="b">
        <v>0</v>
      </c>
      <c r="AS608" s="202" t="s">
        <v>2300</v>
      </c>
    </row>
    <row r="609" spans="1:45" x14ac:dyDescent="0.2">
      <c r="A609" t="s">
        <v>2114</v>
      </c>
      <c r="B609" t="s">
        <v>1199</v>
      </c>
      <c r="C609" t="s">
        <v>1200</v>
      </c>
      <c r="D609" t="s">
        <v>1199</v>
      </c>
      <c r="E609" t="s">
        <v>2119</v>
      </c>
      <c r="F609" t="s">
        <v>407</v>
      </c>
      <c r="G609">
        <v>21</v>
      </c>
      <c r="H609">
        <v>0</v>
      </c>
      <c r="I609">
        <v>27227.279999999999</v>
      </c>
      <c r="J609">
        <v>19916.849999999999</v>
      </c>
      <c r="K609">
        <v>25096.58</v>
      </c>
      <c r="L609">
        <v>17843.05</v>
      </c>
      <c r="M609">
        <v>4.8099999999999996</v>
      </c>
      <c r="N609">
        <v>3.42</v>
      </c>
      <c r="O609">
        <v>20</v>
      </c>
      <c r="P609">
        <v>21994.66</v>
      </c>
      <c r="Q609">
        <v>11499.24</v>
      </c>
      <c r="R609">
        <v>4.3499999999999996</v>
      </c>
      <c r="S609">
        <v>2.8</v>
      </c>
      <c r="T609">
        <v>3.38</v>
      </c>
      <c r="U609">
        <v>1</v>
      </c>
      <c r="V609">
        <v>0.91979999999999995</v>
      </c>
      <c r="W609">
        <v>0.90369999999999995</v>
      </c>
      <c r="X609">
        <v>0.91979999999999995</v>
      </c>
      <c r="Y609">
        <v>0.90369999999999995</v>
      </c>
      <c r="Z609" t="s">
        <v>117</v>
      </c>
      <c r="AA609" t="s">
        <v>407</v>
      </c>
      <c r="AB609">
        <v>2.1737000000000002</v>
      </c>
      <c r="AC609" t="s">
        <v>121</v>
      </c>
      <c r="AD609">
        <v>1</v>
      </c>
      <c r="AE609">
        <v>0.93120000000000003</v>
      </c>
      <c r="AF609">
        <v>0.90369999999999995</v>
      </c>
      <c r="AG609">
        <v>0.93120000000000003</v>
      </c>
      <c r="AH609" t="s">
        <v>407</v>
      </c>
      <c r="AI609" t="s">
        <v>407</v>
      </c>
      <c r="AJ609">
        <v>1.4591000000000001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1</v>
      </c>
      <c r="AQ609">
        <v>0</v>
      </c>
      <c r="AR609" t="b">
        <v>0</v>
      </c>
      <c r="AS609" s="190" t="s">
        <v>2114</v>
      </c>
    </row>
    <row r="610" spans="1:45" x14ac:dyDescent="0.2">
      <c r="A610" t="s">
        <v>2114</v>
      </c>
      <c r="B610" t="s">
        <v>1201</v>
      </c>
      <c r="C610" t="s">
        <v>1200</v>
      </c>
      <c r="D610" t="s">
        <v>1201</v>
      </c>
      <c r="E610" t="s">
        <v>2120</v>
      </c>
      <c r="F610" t="s">
        <v>407</v>
      </c>
      <c r="G610">
        <v>20</v>
      </c>
      <c r="H610">
        <v>0</v>
      </c>
      <c r="I610">
        <v>15793.62</v>
      </c>
      <c r="J610">
        <v>7392.41</v>
      </c>
      <c r="K610">
        <v>14901.09</v>
      </c>
      <c r="L610">
        <v>6696.49</v>
      </c>
      <c r="M610">
        <v>1.75</v>
      </c>
      <c r="N610">
        <v>1.76</v>
      </c>
      <c r="O610">
        <v>19</v>
      </c>
      <c r="P610">
        <v>14005.43</v>
      </c>
      <c r="Q610">
        <v>5582.04</v>
      </c>
      <c r="R610">
        <v>1.37</v>
      </c>
      <c r="S610">
        <v>0.57999999999999996</v>
      </c>
      <c r="T610">
        <v>1.27</v>
      </c>
      <c r="U610">
        <v>1</v>
      </c>
      <c r="V610">
        <v>0.5857</v>
      </c>
      <c r="W610">
        <v>0.57540000000000002</v>
      </c>
      <c r="X610">
        <v>0.5857</v>
      </c>
      <c r="Y610">
        <v>0.57540000000000002</v>
      </c>
      <c r="Z610" t="s">
        <v>117</v>
      </c>
      <c r="AA610" t="s">
        <v>407</v>
      </c>
      <c r="AB610">
        <v>0.82720000000000005</v>
      </c>
      <c r="AC610" t="s">
        <v>121</v>
      </c>
      <c r="AD610">
        <v>1</v>
      </c>
      <c r="AE610">
        <v>0.59289999999999998</v>
      </c>
      <c r="AF610">
        <v>0.57540000000000002</v>
      </c>
      <c r="AG610">
        <v>0.59289999999999998</v>
      </c>
      <c r="AH610" t="s">
        <v>407</v>
      </c>
      <c r="AI610" t="s">
        <v>407</v>
      </c>
      <c r="AJ610">
        <v>0.92900000000000005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1</v>
      </c>
      <c r="AQ610">
        <v>0</v>
      </c>
      <c r="AR610" t="b">
        <v>0</v>
      </c>
      <c r="AS610" s="190" t="s">
        <v>2114</v>
      </c>
    </row>
    <row r="611" spans="1:45" x14ac:dyDescent="0.2">
      <c r="A611" t="s">
        <v>2114</v>
      </c>
      <c r="B611" t="s">
        <v>1202</v>
      </c>
      <c r="C611" t="s">
        <v>118</v>
      </c>
      <c r="D611" t="s">
        <v>1202</v>
      </c>
      <c r="E611" t="s">
        <v>2121</v>
      </c>
      <c r="F611" t="s">
        <v>407</v>
      </c>
      <c r="G611">
        <v>496</v>
      </c>
      <c r="H611">
        <v>0</v>
      </c>
      <c r="I611">
        <v>10527.24</v>
      </c>
      <c r="J611">
        <v>9796.42</v>
      </c>
      <c r="K611">
        <v>9584.82</v>
      </c>
      <c r="L611">
        <v>8241.17</v>
      </c>
      <c r="M611">
        <v>3.03</v>
      </c>
      <c r="N611">
        <v>3.91</v>
      </c>
      <c r="O611">
        <v>489</v>
      </c>
      <c r="P611">
        <v>8875.2199999999993</v>
      </c>
      <c r="Q611">
        <v>4092.86</v>
      </c>
      <c r="R611">
        <v>2.68</v>
      </c>
      <c r="S611">
        <v>1.34</v>
      </c>
      <c r="T611">
        <v>2.44</v>
      </c>
      <c r="U611">
        <v>1</v>
      </c>
      <c r="V611">
        <v>0.37119999999999997</v>
      </c>
      <c r="W611">
        <v>0.36470000000000002</v>
      </c>
      <c r="X611">
        <v>0.37119999999999997</v>
      </c>
      <c r="Y611">
        <v>0.36470000000000002</v>
      </c>
      <c r="Z611" t="s">
        <v>117</v>
      </c>
      <c r="AA611" t="s">
        <v>407</v>
      </c>
      <c r="AB611">
        <v>0.75090000000000001</v>
      </c>
      <c r="AC611" t="s">
        <v>121</v>
      </c>
      <c r="AD611">
        <v>1</v>
      </c>
      <c r="AE611">
        <v>0.37580000000000002</v>
      </c>
      <c r="AF611">
        <v>0.36470000000000002</v>
      </c>
      <c r="AG611">
        <v>0.37580000000000002</v>
      </c>
      <c r="AH611" t="s">
        <v>407</v>
      </c>
      <c r="AI611" t="s">
        <v>407</v>
      </c>
      <c r="AJ611">
        <v>0.58879999999999999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7</v>
      </c>
      <c r="AQ611">
        <v>0</v>
      </c>
      <c r="AR611" t="b">
        <v>0</v>
      </c>
      <c r="AS611" s="202" t="s">
        <v>2300</v>
      </c>
    </row>
    <row r="612" spans="1:45" x14ac:dyDescent="0.2">
      <c r="A612" t="s">
        <v>2114</v>
      </c>
      <c r="B612" t="s">
        <v>1203</v>
      </c>
      <c r="C612" t="s">
        <v>120</v>
      </c>
      <c r="D612" t="s">
        <v>1203</v>
      </c>
      <c r="E612" t="s">
        <v>1165</v>
      </c>
      <c r="F612" t="s">
        <v>407</v>
      </c>
      <c r="G612">
        <v>2617</v>
      </c>
      <c r="H612">
        <v>0</v>
      </c>
      <c r="I612">
        <v>7788.3</v>
      </c>
      <c r="J612">
        <v>4155.33</v>
      </c>
      <c r="K612">
        <v>7371.05</v>
      </c>
      <c r="L612">
        <v>3725.3</v>
      </c>
      <c r="M612">
        <v>2.36</v>
      </c>
      <c r="N612">
        <v>1.68</v>
      </c>
      <c r="O612">
        <v>2597</v>
      </c>
      <c r="P612">
        <v>7190.6</v>
      </c>
      <c r="Q612">
        <v>2630.74</v>
      </c>
      <c r="R612">
        <v>2.2799999999999998</v>
      </c>
      <c r="S612">
        <v>0.72</v>
      </c>
      <c r="T612">
        <v>2.17</v>
      </c>
      <c r="U612">
        <v>1</v>
      </c>
      <c r="V612">
        <v>0.30070000000000002</v>
      </c>
      <c r="W612">
        <v>0.2954</v>
      </c>
      <c r="X612">
        <v>0.30070000000000002</v>
      </c>
      <c r="Y612">
        <v>0.2954</v>
      </c>
      <c r="Z612" t="s">
        <v>119</v>
      </c>
      <c r="AA612" t="s">
        <v>407</v>
      </c>
      <c r="AB612">
        <v>0.58650000000000002</v>
      </c>
      <c r="AC612" t="s">
        <v>121</v>
      </c>
      <c r="AD612">
        <v>1</v>
      </c>
      <c r="AE612">
        <v>0.3044</v>
      </c>
      <c r="AF612">
        <v>0.2954</v>
      </c>
      <c r="AG612">
        <v>0.3044</v>
      </c>
      <c r="AH612" t="s">
        <v>407</v>
      </c>
      <c r="AI612" t="s">
        <v>407</v>
      </c>
      <c r="AJ612">
        <v>0.47699999999999998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20</v>
      </c>
      <c r="AQ612">
        <v>0</v>
      </c>
      <c r="AR612" t="b">
        <v>0</v>
      </c>
      <c r="AS612" s="202" t="s">
        <v>2300</v>
      </c>
    </row>
    <row r="613" spans="1:45" x14ac:dyDescent="0.2">
      <c r="A613" t="s">
        <v>2114</v>
      </c>
      <c r="B613" t="s">
        <v>1204</v>
      </c>
      <c r="C613" t="s">
        <v>1205</v>
      </c>
      <c r="D613" t="s">
        <v>1204</v>
      </c>
      <c r="E613" t="s">
        <v>2122</v>
      </c>
      <c r="F613" t="s">
        <v>407</v>
      </c>
      <c r="G613">
        <v>64</v>
      </c>
      <c r="H613">
        <v>1</v>
      </c>
      <c r="I613">
        <v>10836.82</v>
      </c>
      <c r="J613">
        <v>9787.94</v>
      </c>
      <c r="K613">
        <v>9745.6299999999992</v>
      </c>
      <c r="L613">
        <v>8453.76</v>
      </c>
      <c r="M613">
        <v>2.59</v>
      </c>
      <c r="N613">
        <v>1.8</v>
      </c>
      <c r="O613">
        <v>63</v>
      </c>
      <c r="P613">
        <v>9013.19</v>
      </c>
      <c r="Q613">
        <v>6186.04</v>
      </c>
      <c r="R613">
        <v>2.46</v>
      </c>
      <c r="S613">
        <v>1.47</v>
      </c>
      <c r="T613">
        <v>2.16</v>
      </c>
      <c r="U613">
        <v>1</v>
      </c>
      <c r="V613">
        <v>0.37690000000000001</v>
      </c>
      <c r="W613">
        <v>0.37030000000000002</v>
      </c>
      <c r="X613">
        <v>0.37690000000000001</v>
      </c>
      <c r="Y613">
        <v>0.37030000000000002</v>
      </c>
      <c r="Z613" t="s">
        <v>119</v>
      </c>
      <c r="AA613" t="s">
        <v>407</v>
      </c>
      <c r="AB613">
        <v>0.67659999999999998</v>
      </c>
      <c r="AC613" t="s">
        <v>121</v>
      </c>
      <c r="AD613">
        <v>1</v>
      </c>
      <c r="AE613">
        <v>0.38159999999999999</v>
      </c>
      <c r="AF613">
        <v>0.37030000000000002</v>
      </c>
      <c r="AG613">
        <v>0.38159999999999999</v>
      </c>
      <c r="AH613" t="s">
        <v>407</v>
      </c>
      <c r="AI613" t="s">
        <v>407</v>
      </c>
      <c r="AJ613">
        <v>0.59789999999999999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1</v>
      </c>
      <c r="AQ613">
        <v>0</v>
      </c>
      <c r="AR613" t="b">
        <v>0</v>
      </c>
      <c r="AS613" s="190" t="s">
        <v>2114</v>
      </c>
    </row>
    <row r="614" spans="1:45" x14ac:dyDescent="0.2">
      <c r="A614" t="s">
        <v>2114</v>
      </c>
      <c r="B614" t="s">
        <v>1206</v>
      </c>
      <c r="C614" t="s">
        <v>116</v>
      </c>
      <c r="D614" t="s">
        <v>1206</v>
      </c>
      <c r="E614" t="s">
        <v>158</v>
      </c>
      <c r="F614" t="s">
        <v>407</v>
      </c>
      <c r="G614">
        <v>21</v>
      </c>
      <c r="H614">
        <v>0</v>
      </c>
      <c r="I614">
        <v>21346.06</v>
      </c>
      <c r="J614">
        <v>10396.33</v>
      </c>
      <c r="K614">
        <v>20489.349999999999</v>
      </c>
      <c r="L614">
        <v>9767.84</v>
      </c>
      <c r="M614">
        <v>2</v>
      </c>
      <c r="N614">
        <v>1.07</v>
      </c>
      <c r="O614">
        <v>20</v>
      </c>
      <c r="P614">
        <v>19178.68</v>
      </c>
      <c r="Q614">
        <v>8006.67</v>
      </c>
      <c r="R614">
        <v>1.95</v>
      </c>
      <c r="S614">
        <v>1.07</v>
      </c>
      <c r="T614">
        <v>1.7</v>
      </c>
      <c r="U614">
        <v>1</v>
      </c>
      <c r="V614">
        <v>0.80210000000000004</v>
      </c>
      <c r="W614">
        <v>0.78800000000000003</v>
      </c>
      <c r="X614">
        <v>0.80210000000000004</v>
      </c>
      <c r="Y614">
        <v>0.78800000000000003</v>
      </c>
      <c r="Z614" t="s">
        <v>121</v>
      </c>
      <c r="AA614" t="s">
        <v>407</v>
      </c>
      <c r="AB614">
        <v>0.93859999999999999</v>
      </c>
      <c r="AC614" t="s">
        <v>121</v>
      </c>
      <c r="AD614">
        <v>1</v>
      </c>
      <c r="AE614">
        <v>0.81200000000000006</v>
      </c>
      <c r="AF614">
        <v>0.78800000000000003</v>
      </c>
      <c r="AG614">
        <v>0.81200000000000006</v>
      </c>
      <c r="AH614" t="s">
        <v>407</v>
      </c>
      <c r="AI614" t="s">
        <v>407</v>
      </c>
      <c r="AJ614">
        <v>1.2723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1</v>
      </c>
      <c r="AQ614">
        <v>0</v>
      </c>
      <c r="AR614" t="b">
        <v>0</v>
      </c>
      <c r="AS614" s="190" t="s">
        <v>2114</v>
      </c>
    </row>
    <row r="615" spans="1:45" x14ac:dyDescent="0.2">
      <c r="A615" t="s">
        <v>2114</v>
      </c>
      <c r="B615" t="s">
        <v>1207</v>
      </c>
      <c r="C615" t="s">
        <v>116</v>
      </c>
      <c r="D615" t="s">
        <v>1207</v>
      </c>
      <c r="E615" t="s">
        <v>160</v>
      </c>
      <c r="F615" t="s">
        <v>407</v>
      </c>
      <c r="G615">
        <v>87</v>
      </c>
      <c r="H615">
        <v>18</v>
      </c>
      <c r="I615">
        <v>13026.2</v>
      </c>
      <c r="J615">
        <v>16212.96</v>
      </c>
      <c r="K615">
        <v>11683.71</v>
      </c>
      <c r="L615">
        <v>14952.74</v>
      </c>
      <c r="M615">
        <v>5.28</v>
      </c>
      <c r="N615">
        <v>9.32</v>
      </c>
      <c r="O615">
        <v>84</v>
      </c>
      <c r="P615">
        <v>9251.3700000000008</v>
      </c>
      <c r="Q615">
        <v>7643.88</v>
      </c>
      <c r="R615">
        <v>3.69</v>
      </c>
      <c r="S615">
        <v>4.09</v>
      </c>
      <c r="T615">
        <v>2.6</v>
      </c>
      <c r="U615">
        <v>1</v>
      </c>
      <c r="V615">
        <v>0.38690000000000002</v>
      </c>
      <c r="W615">
        <v>0.38009999999999999</v>
      </c>
      <c r="X615">
        <v>0.38690000000000002</v>
      </c>
      <c r="Y615">
        <v>0.38009999999999999</v>
      </c>
      <c r="Z615" t="s">
        <v>121</v>
      </c>
      <c r="AA615" t="s">
        <v>407</v>
      </c>
      <c r="AB615">
        <v>0.53320000000000001</v>
      </c>
      <c r="AC615" t="s">
        <v>121</v>
      </c>
      <c r="AD615">
        <v>1</v>
      </c>
      <c r="AE615">
        <v>0.39169999999999999</v>
      </c>
      <c r="AF615">
        <v>0.38009999999999999</v>
      </c>
      <c r="AG615">
        <v>0.39169999999999999</v>
      </c>
      <c r="AH615" t="s">
        <v>407</v>
      </c>
      <c r="AI615" t="s">
        <v>407</v>
      </c>
      <c r="AJ615">
        <v>0.61380000000000001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3</v>
      </c>
      <c r="AQ615">
        <v>0</v>
      </c>
      <c r="AR615" t="b">
        <v>0</v>
      </c>
      <c r="AS615" s="190" t="s">
        <v>2114</v>
      </c>
    </row>
    <row r="616" spans="1:45" x14ac:dyDescent="0.2">
      <c r="A616" t="s">
        <v>2114</v>
      </c>
      <c r="B616" t="s">
        <v>1208</v>
      </c>
      <c r="C616" t="s">
        <v>1205</v>
      </c>
      <c r="D616" t="s">
        <v>1208</v>
      </c>
      <c r="E616" t="s">
        <v>2123</v>
      </c>
      <c r="F616" t="s">
        <v>407</v>
      </c>
      <c r="G616">
        <v>30</v>
      </c>
      <c r="H616">
        <v>0</v>
      </c>
      <c r="I616">
        <v>8441.7000000000007</v>
      </c>
      <c r="J616">
        <v>4594.3999999999996</v>
      </c>
      <c r="K616">
        <v>7991.93</v>
      </c>
      <c r="L616">
        <v>4386</v>
      </c>
      <c r="M616">
        <v>1.57</v>
      </c>
      <c r="N616">
        <v>1.05</v>
      </c>
      <c r="O616">
        <v>27</v>
      </c>
      <c r="P616">
        <v>6813.22</v>
      </c>
      <c r="Q616">
        <v>2732.46</v>
      </c>
      <c r="R616">
        <v>1.37</v>
      </c>
      <c r="S616">
        <v>0.62</v>
      </c>
      <c r="T616">
        <v>1.27</v>
      </c>
      <c r="U616">
        <v>1</v>
      </c>
      <c r="V616">
        <v>0.28489999999999999</v>
      </c>
      <c r="W616">
        <v>0.27989999999999998</v>
      </c>
      <c r="X616">
        <v>0.28489999999999999</v>
      </c>
      <c r="Y616">
        <v>0.27989999999999998</v>
      </c>
      <c r="Z616" t="s">
        <v>119</v>
      </c>
      <c r="AA616" t="s">
        <v>407</v>
      </c>
      <c r="AB616">
        <v>0.68500000000000005</v>
      </c>
      <c r="AC616" t="s">
        <v>121</v>
      </c>
      <c r="AD616">
        <v>1</v>
      </c>
      <c r="AE616">
        <v>0.28839999999999999</v>
      </c>
      <c r="AF616">
        <v>0.27989999999999998</v>
      </c>
      <c r="AG616">
        <v>0.28839999999999999</v>
      </c>
      <c r="AH616" t="s">
        <v>407</v>
      </c>
      <c r="AI616" t="s">
        <v>407</v>
      </c>
      <c r="AJ616">
        <v>0.45190000000000002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3</v>
      </c>
      <c r="AQ616">
        <v>0</v>
      </c>
      <c r="AR616" t="b">
        <v>0</v>
      </c>
      <c r="AS616" s="190" t="s">
        <v>2114</v>
      </c>
    </row>
    <row r="617" spans="1:45" x14ac:dyDescent="0.2">
      <c r="A617" t="s">
        <v>2114</v>
      </c>
      <c r="B617" t="s">
        <v>1209</v>
      </c>
      <c r="C617" t="s">
        <v>116</v>
      </c>
      <c r="D617" t="s">
        <v>1209</v>
      </c>
      <c r="E617" t="s">
        <v>169</v>
      </c>
      <c r="F617" t="s">
        <v>79</v>
      </c>
      <c r="G617">
        <v>5</v>
      </c>
      <c r="H617">
        <v>1</v>
      </c>
      <c r="I617">
        <v>5894.31</v>
      </c>
      <c r="J617">
        <v>4544.4799999999996</v>
      </c>
      <c r="K617">
        <v>5142.6499999999996</v>
      </c>
      <c r="L617">
        <v>3704.6</v>
      </c>
      <c r="M617">
        <v>1.4</v>
      </c>
      <c r="N617">
        <v>0.8</v>
      </c>
      <c r="O617">
        <v>5</v>
      </c>
      <c r="P617">
        <v>5142.6499999999996</v>
      </c>
      <c r="Q617">
        <v>3704.6</v>
      </c>
      <c r="R617">
        <v>1.1000000000000001</v>
      </c>
      <c r="S617">
        <v>0.8</v>
      </c>
      <c r="T617">
        <v>1.1000000000000001</v>
      </c>
      <c r="U617">
        <v>0</v>
      </c>
      <c r="V617">
        <v>0.21510000000000001</v>
      </c>
      <c r="W617">
        <v>0.2026</v>
      </c>
      <c r="X617">
        <v>0.20619999999999999</v>
      </c>
      <c r="Y617">
        <v>0.2026</v>
      </c>
      <c r="Z617" t="s">
        <v>121</v>
      </c>
      <c r="AA617" t="s">
        <v>79</v>
      </c>
      <c r="AB617">
        <v>0.20619999999999999</v>
      </c>
      <c r="AC617" t="s">
        <v>121</v>
      </c>
      <c r="AD617">
        <v>1</v>
      </c>
      <c r="AE617">
        <v>0.20880000000000001</v>
      </c>
      <c r="AF617">
        <v>0.2026</v>
      </c>
      <c r="AG617">
        <v>0.20880000000000001</v>
      </c>
      <c r="AH617" t="s">
        <v>79</v>
      </c>
      <c r="AI617" t="s">
        <v>79</v>
      </c>
      <c r="AJ617">
        <v>0.32719999999999999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 t="b">
        <v>0</v>
      </c>
      <c r="AS617" s="190" t="s">
        <v>2114</v>
      </c>
    </row>
    <row r="618" spans="1:45" x14ac:dyDescent="0.2">
      <c r="A618" t="s">
        <v>2114</v>
      </c>
      <c r="B618" t="s">
        <v>1210</v>
      </c>
      <c r="C618" t="s">
        <v>118</v>
      </c>
      <c r="D618" t="s">
        <v>1210</v>
      </c>
      <c r="E618" t="s">
        <v>2124</v>
      </c>
      <c r="F618" t="s">
        <v>407</v>
      </c>
      <c r="G618">
        <v>468</v>
      </c>
      <c r="H618">
        <v>17</v>
      </c>
      <c r="I618">
        <v>11454.03</v>
      </c>
      <c r="J618">
        <v>12835.14</v>
      </c>
      <c r="K618">
        <v>10151.67</v>
      </c>
      <c r="L618">
        <v>11181.98</v>
      </c>
      <c r="M618">
        <v>3.05</v>
      </c>
      <c r="N618">
        <v>3.56</v>
      </c>
      <c r="O618">
        <v>461</v>
      </c>
      <c r="P618">
        <v>9104.1299999999992</v>
      </c>
      <c r="Q618">
        <v>6692.83</v>
      </c>
      <c r="R618">
        <v>2.77</v>
      </c>
      <c r="S618">
        <v>2.2799999999999998</v>
      </c>
      <c r="T618">
        <v>2.2000000000000002</v>
      </c>
      <c r="U618">
        <v>1</v>
      </c>
      <c r="V618">
        <v>0.38069999999999998</v>
      </c>
      <c r="W618">
        <v>0.374</v>
      </c>
      <c r="X618">
        <v>0.38069999999999998</v>
      </c>
      <c r="Y618">
        <v>0.374</v>
      </c>
      <c r="Z618" t="s">
        <v>117</v>
      </c>
      <c r="AA618" t="s">
        <v>407</v>
      </c>
      <c r="AB618">
        <v>0.81820000000000004</v>
      </c>
      <c r="AC618" t="s">
        <v>121</v>
      </c>
      <c r="AD618">
        <v>1</v>
      </c>
      <c r="AE618">
        <v>0.38540000000000002</v>
      </c>
      <c r="AF618">
        <v>0.374</v>
      </c>
      <c r="AG618">
        <v>0.38540000000000002</v>
      </c>
      <c r="AH618" t="s">
        <v>407</v>
      </c>
      <c r="AI618" t="s">
        <v>407</v>
      </c>
      <c r="AJ618">
        <v>0.60389999999999999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7</v>
      </c>
      <c r="AQ618">
        <v>0</v>
      </c>
      <c r="AR618" t="b">
        <v>0</v>
      </c>
      <c r="AS618" s="190" t="s">
        <v>2114</v>
      </c>
    </row>
    <row r="619" spans="1:45" x14ac:dyDescent="0.2">
      <c r="A619" t="s">
        <v>2114</v>
      </c>
      <c r="B619" t="s">
        <v>1211</v>
      </c>
      <c r="C619" t="s">
        <v>120</v>
      </c>
      <c r="D619" t="s">
        <v>1211</v>
      </c>
      <c r="E619" t="s">
        <v>173</v>
      </c>
      <c r="F619" t="s">
        <v>407</v>
      </c>
      <c r="G619">
        <v>38</v>
      </c>
      <c r="H619">
        <v>6</v>
      </c>
      <c r="I619">
        <v>13266.47</v>
      </c>
      <c r="J619">
        <v>17336.419999999998</v>
      </c>
      <c r="K619">
        <v>11698.95</v>
      </c>
      <c r="L619">
        <v>15051.74</v>
      </c>
      <c r="M619">
        <v>4.24</v>
      </c>
      <c r="N619">
        <v>7.71</v>
      </c>
      <c r="O619">
        <v>35</v>
      </c>
      <c r="P619">
        <v>7616.39</v>
      </c>
      <c r="Q619">
        <v>5422.19</v>
      </c>
      <c r="R619">
        <v>2.0299999999999998</v>
      </c>
      <c r="S619">
        <v>1.28</v>
      </c>
      <c r="T619">
        <v>1.72</v>
      </c>
      <c r="U619">
        <v>1</v>
      </c>
      <c r="V619">
        <v>0.31850000000000001</v>
      </c>
      <c r="W619">
        <v>0.31290000000000001</v>
      </c>
      <c r="X619">
        <v>0.31850000000000001</v>
      </c>
      <c r="Y619">
        <v>0.31290000000000001</v>
      </c>
      <c r="Z619" t="s">
        <v>119</v>
      </c>
      <c r="AA619" t="s">
        <v>407</v>
      </c>
      <c r="AB619">
        <v>0.5454</v>
      </c>
      <c r="AC619" t="s">
        <v>121</v>
      </c>
      <c r="AD619">
        <v>1</v>
      </c>
      <c r="AE619">
        <v>0.32240000000000002</v>
      </c>
      <c r="AF619">
        <v>0.31290000000000001</v>
      </c>
      <c r="AG619">
        <v>0.32240000000000002</v>
      </c>
      <c r="AH619" t="s">
        <v>407</v>
      </c>
      <c r="AI619" t="s">
        <v>407</v>
      </c>
      <c r="AJ619">
        <v>0.50519999999999998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3</v>
      </c>
      <c r="AQ619">
        <v>0</v>
      </c>
      <c r="AR619" t="b">
        <v>0</v>
      </c>
      <c r="AS619" s="190" t="s">
        <v>2114</v>
      </c>
    </row>
    <row r="620" spans="1:45" x14ac:dyDescent="0.2">
      <c r="A620" t="s">
        <v>2125</v>
      </c>
      <c r="B620" t="s">
        <v>1212</v>
      </c>
      <c r="C620" t="s">
        <v>116</v>
      </c>
      <c r="D620" t="s">
        <v>1212</v>
      </c>
      <c r="E620" t="s">
        <v>2126</v>
      </c>
      <c r="F620" t="s">
        <v>407</v>
      </c>
      <c r="G620">
        <v>129</v>
      </c>
      <c r="H620">
        <v>0</v>
      </c>
      <c r="I620">
        <v>2867.07</v>
      </c>
      <c r="J620">
        <v>3056.58</v>
      </c>
      <c r="K620">
        <v>2917.97</v>
      </c>
      <c r="L620">
        <v>2925.81</v>
      </c>
      <c r="M620">
        <v>1.39</v>
      </c>
      <c r="N620">
        <v>1.0900000000000001</v>
      </c>
      <c r="O620">
        <v>126</v>
      </c>
      <c r="P620">
        <v>2602.88</v>
      </c>
      <c r="Q620">
        <v>1984.23</v>
      </c>
      <c r="R620">
        <v>1.37</v>
      </c>
      <c r="S620">
        <v>1.07</v>
      </c>
      <c r="T620">
        <v>1.21</v>
      </c>
      <c r="U620">
        <v>1</v>
      </c>
      <c r="V620">
        <v>0.1089</v>
      </c>
      <c r="W620">
        <v>0.107</v>
      </c>
      <c r="X620">
        <v>0.1089</v>
      </c>
      <c r="Y620">
        <v>0.107</v>
      </c>
      <c r="Z620" t="s">
        <v>121</v>
      </c>
      <c r="AA620" t="s">
        <v>407</v>
      </c>
      <c r="AB620">
        <v>1.5860000000000001</v>
      </c>
      <c r="AC620" t="s">
        <v>121</v>
      </c>
      <c r="AD620">
        <v>1</v>
      </c>
      <c r="AE620">
        <v>0.1103</v>
      </c>
      <c r="AF620">
        <v>0.107</v>
      </c>
      <c r="AG620">
        <v>0.1103</v>
      </c>
      <c r="AH620" t="s">
        <v>407</v>
      </c>
      <c r="AI620" t="s">
        <v>407</v>
      </c>
      <c r="AJ620">
        <v>0.17280000000000001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3</v>
      </c>
      <c r="AQ620">
        <v>0</v>
      </c>
      <c r="AR620" t="b">
        <v>0</v>
      </c>
      <c r="AS620" s="202" t="s">
        <v>2301</v>
      </c>
    </row>
    <row r="621" spans="1:45" x14ac:dyDescent="0.2">
      <c r="A621" t="s">
        <v>2125</v>
      </c>
      <c r="B621" t="s">
        <v>1213</v>
      </c>
      <c r="C621" t="s">
        <v>116</v>
      </c>
      <c r="D621" t="s">
        <v>1213</v>
      </c>
      <c r="E621" t="s">
        <v>2127</v>
      </c>
      <c r="F621" t="s">
        <v>407</v>
      </c>
      <c r="G621">
        <v>23</v>
      </c>
      <c r="H621">
        <v>0</v>
      </c>
      <c r="I621">
        <v>19475.689999999999</v>
      </c>
      <c r="J621">
        <v>18696.759999999998</v>
      </c>
      <c r="K621">
        <v>18513.830000000002</v>
      </c>
      <c r="L621">
        <v>17631.169999999998</v>
      </c>
      <c r="M621">
        <v>9.2200000000000006</v>
      </c>
      <c r="N621">
        <v>6.49</v>
      </c>
      <c r="O621">
        <v>22</v>
      </c>
      <c r="P621">
        <v>15822.26</v>
      </c>
      <c r="Q621">
        <v>12584.26</v>
      </c>
      <c r="R621">
        <v>8.36</v>
      </c>
      <c r="S621">
        <v>5.23</v>
      </c>
      <c r="T621">
        <v>6.74</v>
      </c>
      <c r="U621">
        <v>1</v>
      </c>
      <c r="V621">
        <v>0.66169999999999995</v>
      </c>
      <c r="W621">
        <v>0.65010000000000001</v>
      </c>
      <c r="X621">
        <v>0.66169999999999995</v>
      </c>
      <c r="Y621">
        <v>0.65010000000000001</v>
      </c>
      <c r="Z621" t="s">
        <v>121</v>
      </c>
      <c r="AA621" t="s">
        <v>407</v>
      </c>
      <c r="AB621">
        <v>5.23</v>
      </c>
      <c r="AC621" t="s">
        <v>121</v>
      </c>
      <c r="AD621">
        <v>1</v>
      </c>
      <c r="AE621">
        <v>0.66990000000000005</v>
      </c>
      <c r="AF621">
        <v>0.65010000000000001</v>
      </c>
      <c r="AG621">
        <v>0.66990000000000005</v>
      </c>
      <c r="AH621" t="s">
        <v>407</v>
      </c>
      <c r="AI621" t="s">
        <v>407</v>
      </c>
      <c r="AJ621">
        <v>1.0497000000000001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1</v>
      </c>
      <c r="AQ621">
        <v>0</v>
      </c>
      <c r="AR621" t="b">
        <v>0</v>
      </c>
      <c r="AS621" s="202" t="s">
        <v>2301</v>
      </c>
    </row>
    <row r="622" spans="1:45" x14ac:dyDescent="0.2">
      <c r="A622" t="s">
        <v>2125</v>
      </c>
      <c r="B622" t="s">
        <v>1214</v>
      </c>
      <c r="C622" t="s">
        <v>116</v>
      </c>
      <c r="D622" t="s">
        <v>1214</v>
      </c>
      <c r="E622" t="s">
        <v>2128</v>
      </c>
      <c r="F622" t="s">
        <v>407</v>
      </c>
      <c r="G622">
        <v>48</v>
      </c>
      <c r="H622">
        <v>0</v>
      </c>
      <c r="I622">
        <v>13227.47</v>
      </c>
      <c r="J622">
        <v>12805.37</v>
      </c>
      <c r="K622">
        <v>12791.1</v>
      </c>
      <c r="L622">
        <v>11857.07</v>
      </c>
      <c r="M622">
        <v>7.83</v>
      </c>
      <c r="N622">
        <v>5.54</v>
      </c>
      <c r="O622">
        <v>47</v>
      </c>
      <c r="P622">
        <v>11654.03</v>
      </c>
      <c r="Q622">
        <v>9028.83</v>
      </c>
      <c r="R622">
        <v>7.43</v>
      </c>
      <c r="S622">
        <v>4.84</v>
      </c>
      <c r="T622">
        <v>6.09</v>
      </c>
      <c r="U622">
        <v>1</v>
      </c>
      <c r="V622">
        <v>0.4874</v>
      </c>
      <c r="W622">
        <v>0.47889999999999999</v>
      </c>
      <c r="X622">
        <v>0.4874</v>
      </c>
      <c r="Y622">
        <v>0.47889999999999999</v>
      </c>
      <c r="Z622" t="s">
        <v>121</v>
      </c>
      <c r="AA622" t="s">
        <v>407</v>
      </c>
      <c r="AB622">
        <v>3.5718999999999999</v>
      </c>
      <c r="AC622" t="s">
        <v>121</v>
      </c>
      <c r="AD622">
        <v>1</v>
      </c>
      <c r="AE622">
        <v>0.49349999999999999</v>
      </c>
      <c r="AF622">
        <v>0.47889999999999999</v>
      </c>
      <c r="AG622">
        <v>0.49349999999999999</v>
      </c>
      <c r="AH622" t="s">
        <v>407</v>
      </c>
      <c r="AI622" t="s">
        <v>407</v>
      </c>
      <c r="AJ622">
        <v>0.77329999999999999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1</v>
      </c>
      <c r="AQ622">
        <v>0</v>
      </c>
      <c r="AR622" t="b">
        <v>0</v>
      </c>
      <c r="AS622" s="202" t="s">
        <v>2301</v>
      </c>
    </row>
    <row r="623" spans="1:45" x14ac:dyDescent="0.2">
      <c r="A623" t="s">
        <v>2125</v>
      </c>
      <c r="B623" t="s">
        <v>1215</v>
      </c>
      <c r="C623" t="s">
        <v>116</v>
      </c>
      <c r="D623" t="s">
        <v>1215</v>
      </c>
      <c r="E623" t="s">
        <v>181</v>
      </c>
      <c r="F623" t="s">
        <v>407</v>
      </c>
      <c r="G623">
        <v>144</v>
      </c>
      <c r="H623">
        <v>0</v>
      </c>
      <c r="I623">
        <v>6362.27</v>
      </c>
      <c r="J623">
        <v>7918.58</v>
      </c>
      <c r="K623">
        <v>6259.37</v>
      </c>
      <c r="L623">
        <v>7481.43</v>
      </c>
      <c r="M623">
        <v>4.68</v>
      </c>
      <c r="N623">
        <v>4.5599999999999996</v>
      </c>
      <c r="O623">
        <v>138</v>
      </c>
      <c r="P623">
        <v>5052.07</v>
      </c>
      <c r="Q623">
        <v>4800.71</v>
      </c>
      <c r="R623">
        <v>4.0199999999999996</v>
      </c>
      <c r="S623">
        <v>3.19</v>
      </c>
      <c r="T623">
        <v>3.29</v>
      </c>
      <c r="U623">
        <v>1</v>
      </c>
      <c r="V623">
        <v>0.21129999999999999</v>
      </c>
      <c r="W623">
        <v>0.20760000000000001</v>
      </c>
      <c r="X623">
        <v>0.21129999999999999</v>
      </c>
      <c r="Y623">
        <v>0.20760000000000001</v>
      </c>
      <c r="Z623" t="s">
        <v>121</v>
      </c>
      <c r="AA623" t="s">
        <v>407</v>
      </c>
      <c r="AB623">
        <v>2.1551999999999998</v>
      </c>
      <c r="AC623" t="s">
        <v>121</v>
      </c>
      <c r="AD623">
        <v>1</v>
      </c>
      <c r="AE623">
        <v>0.21390000000000001</v>
      </c>
      <c r="AF623">
        <v>0.20760000000000001</v>
      </c>
      <c r="AG623">
        <v>0.21390000000000001</v>
      </c>
      <c r="AH623" t="s">
        <v>407</v>
      </c>
      <c r="AI623" t="s">
        <v>407</v>
      </c>
      <c r="AJ623">
        <v>0.3352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6</v>
      </c>
      <c r="AQ623">
        <v>0</v>
      </c>
      <c r="AR623" t="b">
        <v>0</v>
      </c>
      <c r="AS623" s="202" t="s">
        <v>2301</v>
      </c>
    </row>
    <row r="624" spans="1:45" x14ac:dyDescent="0.2">
      <c r="A624" t="s">
        <v>2125</v>
      </c>
      <c r="B624" t="s">
        <v>1216</v>
      </c>
      <c r="C624" t="s">
        <v>116</v>
      </c>
      <c r="D624" t="s">
        <v>1216</v>
      </c>
      <c r="E624" t="s">
        <v>2129</v>
      </c>
      <c r="F624" t="s">
        <v>407</v>
      </c>
      <c r="G624">
        <v>212</v>
      </c>
      <c r="H624">
        <v>0</v>
      </c>
      <c r="I624">
        <v>8267.64</v>
      </c>
      <c r="J624">
        <v>8148.1</v>
      </c>
      <c r="K624">
        <v>8225.14</v>
      </c>
      <c r="L624">
        <v>7817.17</v>
      </c>
      <c r="M624">
        <v>7.04</v>
      </c>
      <c r="N624">
        <v>6.92</v>
      </c>
      <c r="O624">
        <v>208</v>
      </c>
      <c r="P624">
        <v>7471.28</v>
      </c>
      <c r="Q624">
        <v>5572.4</v>
      </c>
      <c r="R624">
        <v>6.84</v>
      </c>
      <c r="S624">
        <v>6.78</v>
      </c>
      <c r="T624">
        <v>4.83</v>
      </c>
      <c r="U624">
        <v>1</v>
      </c>
      <c r="V624">
        <v>0.3125</v>
      </c>
      <c r="W624">
        <v>0.307</v>
      </c>
      <c r="X624">
        <v>0.3125</v>
      </c>
      <c r="Y624">
        <v>0.307</v>
      </c>
      <c r="Z624" t="s">
        <v>121</v>
      </c>
      <c r="AA624" t="s">
        <v>407</v>
      </c>
      <c r="AB624">
        <v>3.6692</v>
      </c>
      <c r="AC624" t="s">
        <v>121</v>
      </c>
      <c r="AD624">
        <v>1</v>
      </c>
      <c r="AE624">
        <v>0.31630000000000003</v>
      </c>
      <c r="AF624">
        <v>0.307</v>
      </c>
      <c r="AG624">
        <v>0.31630000000000003</v>
      </c>
      <c r="AH624" t="s">
        <v>407</v>
      </c>
      <c r="AI624" t="s">
        <v>407</v>
      </c>
      <c r="AJ624">
        <v>0.49559999999999998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4</v>
      </c>
      <c r="AQ624">
        <v>0</v>
      </c>
      <c r="AR624" t="b">
        <v>0</v>
      </c>
      <c r="AS624" s="202" t="s">
        <v>2301</v>
      </c>
    </row>
    <row r="625" spans="1:45" x14ac:dyDescent="0.2">
      <c r="A625" t="s">
        <v>2125</v>
      </c>
      <c r="B625" t="s">
        <v>1217</v>
      </c>
      <c r="C625" t="s">
        <v>116</v>
      </c>
      <c r="D625" t="s">
        <v>1217</v>
      </c>
      <c r="E625" t="s">
        <v>2130</v>
      </c>
      <c r="F625" t="s">
        <v>407</v>
      </c>
      <c r="G625">
        <v>475</v>
      </c>
      <c r="H625">
        <v>0</v>
      </c>
      <c r="I625">
        <v>3698.73</v>
      </c>
      <c r="J625">
        <v>2874.14</v>
      </c>
      <c r="K625">
        <v>3649.34</v>
      </c>
      <c r="L625">
        <v>2749.2</v>
      </c>
      <c r="M625">
        <v>2.59</v>
      </c>
      <c r="N625">
        <v>1.33</v>
      </c>
      <c r="O625">
        <v>469</v>
      </c>
      <c r="P625">
        <v>3436.5</v>
      </c>
      <c r="Q625">
        <v>1975.15</v>
      </c>
      <c r="R625">
        <v>2.54</v>
      </c>
      <c r="S625">
        <v>1.2</v>
      </c>
      <c r="T625">
        <v>2.3199999999999998</v>
      </c>
      <c r="U625">
        <v>1</v>
      </c>
      <c r="V625">
        <v>0.14369999999999999</v>
      </c>
      <c r="W625">
        <v>0.14119999999999999</v>
      </c>
      <c r="X625">
        <v>0.14369999999999999</v>
      </c>
      <c r="Y625">
        <v>0.14119999999999999</v>
      </c>
      <c r="Z625" t="s">
        <v>121</v>
      </c>
      <c r="AA625" t="s">
        <v>407</v>
      </c>
      <c r="AB625">
        <v>1.2987</v>
      </c>
      <c r="AC625" t="s">
        <v>121</v>
      </c>
      <c r="AD625">
        <v>1</v>
      </c>
      <c r="AE625">
        <v>0.14549999999999999</v>
      </c>
      <c r="AF625">
        <v>0.14119999999999999</v>
      </c>
      <c r="AG625">
        <v>0.14549999999999999</v>
      </c>
      <c r="AH625" t="s">
        <v>407</v>
      </c>
      <c r="AI625" t="s">
        <v>407</v>
      </c>
      <c r="AJ625">
        <v>0.22800000000000001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6</v>
      </c>
      <c r="AQ625">
        <v>0</v>
      </c>
      <c r="AR625" t="b">
        <v>0</v>
      </c>
      <c r="AS625" s="202" t="s">
        <v>2301</v>
      </c>
    </row>
    <row r="626" spans="1:45" x14ac:dyDescent="0.2">
      <c r="A626" t="s">
        <v>2125</v>
      </c>
      <c r="B626" t="s">
        <v>1218</v>
      </c>
      <c r="C626" t="s">
        <v>116</v>
      </c>
      <c r="D626" t="s">
        <v>1218</v>
      </c>
      <c r="E626" t="s">
        <v>78</v>
      </c>
      <c r="F626" t="s">
        <v>407</v>
      </c>
      <c r="G626">
        <v>3375</v>
      </c>
      <c r="H626">
        <v>0</v>
      </c>
      <c r="I626">
        <v>2822.45</v>
      </c>
      <c r="J626">
        <v>1464.41</v>
      </c>
      <c r="K626">
        <v>2672.33</v>
      </c>
      <c r="L626">
        <v>1272.6300000000001</v>
      </c>
      <c r="M626">
        <v>2.1</v>
      </c>
      <c r="N626">
        <v>0.66</v>
      </c>
      <c r="O626">
        <v>3333</v>
      </c>
      <c r="P626">
        <v>2595.11</v>
      </c>
      <c r="Q626">
        <v>1050.17</v>
      </c>
      <c r="R626">
        <v>2.08</v>
      </c>
      <c r="S626">
        <v>0.62</v>
      </c>
      <c r="T626">
        <v>1.99</v>
      </c>
      <c r="U626">
        <v>1</v>
      </c>
      <c r="V626">
        <v>0.1085</v>
      </c>
      <c r="W626">
        <v>0.1066</v>
      </c>
      <c r="X626">
        <v>0.1085</v>
      </c>
      <c r="Y626">
        <v>0.1066</v>
      </c>
      <c r="Z626" t="s">
        <v>121</v>
      </c>
      <c r="AA626" t="s">
        <v>407</v>
      </c>
      <c r="AB626">
        <v>0.17580000000000001</v>
      </c>
      <c r="AC626" t="s">
        <v>121</v>
      </c>
      <c r="AD626">
        <v>1</v>
      </c>
      <c r="AE626">
        <v>0.10979999999999999</v>
      </c>
      <c r="AF626">
        <v>0.1066</v>
      </c>
      <c r="AG626">
        <v>0.10979999999999999</v>
      </c>
      <c r="AH626" t="s">
        <v>407</v>
      </c>
      <c r="AI626" t="s">
        <v>407</v>
      </c>
      <c r="AJ626">
        <v>0.17199999999999999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42</v>
      </c>
      <c r="AQ626">
        <v>0</v>
      </c>
      <c r="AR626" t="b">
        <v>0</v>
      </c>
      <c r="AS626" s="202" t="s">
        <v>2301</v>
      </c>
    </row>
    <row r="627" spans="1:45" x14ac:dyDescent="0.2">
      <c r="A627" t="s">
        <v>2131</v>
      </c>
      <c r="B627" t="s">
        <v>1219</v>
      </c>
      <c r="C627" t="s">
        <v>123</v>
      </c>
      <c r="D627" t="s">
        <v>1219</v>
      </c>
      <c r="E627" t="s">
        <v>2132</v>
      </c>
      <c r="F627" t="s">
        <v>79</v>
      </c>
      <c r="G627">
        <v>7</v>
      </c>
      <c r="H627">
        <v>0</v>
      </c>
      <c r="I627">
        <v>55817.82</v>
      </c>
      <c r="J627">
        <v>19825.53</v>
      </c>
      <c r="K627">
        <v>52030.51</v>
      </c>
      <c r="L627">
        <v>19600.11</v>
      </c>
      <c r="M627">
        <v>8.57</v>
      </c>
      <c r="N627">
        <v>3.42</v>
      </c>
      <c r="O627">
        <v>7</v>
      </c>
      <c r="P627">
        <v>52030.51</v>
      </c>
      <c r="Q627">
        <v>19600.11</v>
      </c>
      <c r="R627">
        <v>11.6</v>
      </c>
      <c r="S627">
        <v>3.42</v>
      </c>
      <c r="T627">
        <v>9.1999999999999993</v>
      </c>
      <c r="U627">
        <v>0</v>
      </c>
      <c r="V627">
        <v>2.1758999999999999</v>
      </c>
      <c r="W627">
        <v>4.6734999999999998</v>
      </c>
      <c r="X627">
        <v>4.7568999999999999</v>
      </c>
      <c r="Y627">
        <v>4.6734999999999998</v>
      </c>
      <c r="Z627" t="s">
        <v>122</v>
      </c>
      <c r="AA627" t="s">
        <v>79</v>
      </c>
      <c r="AB627">
        <v>4.7568999999999999</v>
      </c>
      <c r="AC627" t="s">
        <v>2270</v>
      </c>
      <c r="AD627">
        <v>1.7383789999999999</v>
      </c>
      <c r="AE627">
        <v>4.8155999999999999</v>
      </c>
      <c r="AF627">
        <v>4.6734999999999998</v>
      </c>
      <c r="AG627">
        <v>4.8155999999999999</v>
      </c>
      <c r="AH627" t="s">
        <v>79</v>
      </c>
      <c r="AI627" t="s">
        <v>79</v>
      </c>
      <c r="AJ627">
        <v>7.5456000000000003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 t="b">
        <v>0</v>
      </c>
      <c r="AS627" s="190" t="s">
        <v>2131</v>
      </c>
    </row>
    <row r="628" spans="1:45" x14ac:dyDescent="0.2">
      <c r="A628" t="s">
        <v>2131</v>
      </c>
      <c r="B628" t="s">
        <v>1220</v>
      </c>
      <c r="C628" t="s">
        <v>125</v>
      </c>
      <c r="D628" t="s">
        <v>1220</v>
      </c>
      <c r="E628" t="s">
        <v>2133</v>
      </c>
      <c r="F628" t="s">
        <v>79</v>
      </c>
      <c r="G628">
        <v>8</v>
      </c>
      <c r="H628">
        <v>0</v>
      </c>
      <c r="I628">
        <v>65026.23</v>
      </c>
      <c r="J628">
        <v>42654.02</v>
      </c>
      <c r="K628">
        <v>58239.93</v>
      </c>
      <c r="L628">
        <v>34595.58</v>
      </c>
      <c r="M628">
        <v>11.13</v>
      </c>
      <c r="N628">
        <v>11</v>
      </c>
      <c r="O628">
        <v>7</v>
      </c>
      <c r="P628">
        <v>46668.800000000003</v>
      </c>
      <c r="Q628">
        <v>17225.12</v>
      </c>
      <c r="R628">
        <v>6.8</v>
      </c>
      <c r="S628">
        <v>7.76</v>
      </c>
      <c r="T628">
        <v>5.3</v>
      </c>
      <c r="U628">
        <v>0</v>
      </c>
      <c r="V628">
        <v>1.9517</v>
      </c>
      <c r="W628">
        <v>2.6884000000000001</v>
      </c>
      <c r="X628">
        <v>2.7364000000000002</v>
      </c>
      <c r="Y628">
        <v>2.6884000000000001</v>
      </c>
      <c r="Z628" t="s">
        <v>124</v>
      </c>
      <c r="AA628" t="s">
        <v>79</v>
      </c>
      <c r="AB628">
        <v>2.7364000000000002</v>
      </c>
      <c r="AC628" t="s">
        <v>2271</v>
      </c>
      <c r="AD628">
        <v>1.5674189999999999</v>
      </c>
      <c r="AE628">
        <v>2.7700999999999998</v>
      </c>
      <c r="AF628">
        <v>2.6884000000000001</v>
      </c>
      <c r="AG628">
        <v>2.7700999999999998</v>
      </c>
      <c r="AH628" t="s">
        <v>79</v>
      </c>
      <c r="AI628" t="s">
        <v>79</v>
      </c>
      <c r="AJ628">
        <v>4.3404999999999996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1</v>
      </c>
      <c r="AQ628">
        <v>0</v>
      </c>
      <c r="AR628" t="b">
        <v>0</v>
      </c>
      <c r="AS628" s="190" t="s">
        <v>2131</v>
      </c>
    </row>
    <row r="629" spans="1:45" x14ac:dyDescent="0.2">
      <c r="A629" t="s">
        <v>2131</v>
      </c>
      <c r="B629" t="s">
        <v>11</v>
      </c>
      <c r="C629" t="s">
        <v>127</v>
      </c>
      <c r="D629" t="s">
        <v>11</v>
      </c>
      <c r="E629" t="s">
        <v>2134</v>
      </c>
      <c r="F629" t="s">
        <v>407</v>
      </c>
      <c r="G629">
        <v>15</v>
      </c>
      <c r="H629">
        <v>0</v>
      </c>
      <c r="I629">
        <v>29461.68</v>
      </c>
      <c r="J629">
        <v>11107.07</v>
      </c>
      <c r="K629">
        <v>27361.87</v>
      </c>
      <c r="L629">
        <v>9570.07</v>
      </c>
      <c r="M629">
        <v>3.4</v>
      </c>
      <c r="N629">
        <v>1.31</v>
      </c>
      <c r="O629">
        <v>14</v>
      </c>
      <c r="P629">
        <v>25490.52</v>
      </c>
      <c r="Q629">
        <v>6752.7</v>
      </c>
      <c r="R629">
        <v>3.21</v>
      </c>
      <c r="S629">
        <v>1.1499999999999999</v>
      </c>
      <c r="T629">
        <v>2.97</v>
      </c>
      <c r="U629">
        <v>1</v>
      </c>
      <c r="V629">
        <v>1.0660000000000001</v>
      </c>
      <c r="W629">
        <v>1.0472999999999999</v>
      </c>
      <c r="X629">
        <v>1.0660000000000001</v>
      </c>
      <c r="Y629">
        <v>1.0472999999999999</v>
      </c>
      <c r="Z629" t="s">
        <v>126</v>
      </c>
      <c r="AA629" t="s">
        <v>407</v>
      </c>
      <c r="AB629">
        <v>1.7458</v>
      </c>
      <c r="AC629" t="s">
        <v>2272</v>
      </c>
      <c r="AD629">
        <v>1</v>
      </c>
      <c r="AE629">
        <v>1.0790999999999999</v>
      </c>
      <c r="AF629">
        <v>1.0472999999999999</v>
      </c>
      <c r="AG629">
        <v>1.0790999999999999</v>
      </c>
      <c r="AH629" t="s">
        <v>407</v>
      </c>
      <c r="AI629" t="s">
        <v>407</v>
      </c>
      <c r="AJ629">
        <v>1.6908000000000001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1</v>
      </c>
      <c r="AQ629">
        <v>0</v>
      </c>
      <c r="AR629" t="b">
        <v>0</v>
      </c>
      <c r="AS629" s="190" t="s">
        <v>2131</v>
      </c>
    </row>
    <row r="630" spans="1:45" x14ac:dyDescent="0.2">
      <c r="A630" t="s">
        <v>2131</v>
      </c>
      <c r="B630" t="s">
        <v>13</v>
      </c>
      <c r="C630" t="s">
        <v>123</v>
      </c>
      <c r="D630" t="s">
        <v>13</v>
      </c>
      <c r="E630" t="s">
        <v>2135</v>
      </c>
      <c r="F630" t="s">
        <v>79</v>
      </c>
      <c r="G630">
        <v>8</v>
      </c>
      <c r="H630">
        <v>0</v>
      </c>
      <c r="I630">
        <v>39494.19</v>
      </c>
      <c r="J630">
        <v>12504.43</v>
      </c>
      <c r="K630">
        <v>38717.49</v>
      </c>
      <c r="L630">
        <v>14014.45</v>
      </c>
      <c r="M630">
        <v>9.5</v>
      </c>
      <c r="N630">
        <v>8.6999999999999993</v>
      </c>
      <c r="O630">
        <v>8</v>
      </c>
      <c r="P630">
        <v>38717.49</v>
      </c>
      <c r="Q630">
        <v>14014.45</v>
      </c>
      <c r="R630">
        <v>11.1</v>
      </c>
      <c r="S630">
        <v>8.6999999999999993</v>
      </c>
      <c r="T630">
        <v>8.1</v>
      </c>
      <c r="U630">
        <v>0</v>
      </c>
      <c r="V630">
        <v>1.6192</v>
      </c>
      <c r="W630">
        <v>3.3285999999999998</v>
      </c>
      <c r="X630">
        <v>3.3879999999999999</v>
      </c>
      <c r="Y630">
        <v>3.3285999999999998</v>
      </c>
      <c r="Z630" t="s">
        <v>122</v>
      </c>
      <c r="AA630" t="s">
        <v>79</v>
      </c>
      <c r="AB630">
        <v>3.3879999999999999</v>
      </c>
      <c r="AC630" t="s">
        <v>2270</v>
      </c>
      <c r="AD630">
        <v>1.8099259999999999</v>
      </c>
      <c r="AE630">
        <v>3.4298000000000002</v>
      </c>
      <c r="AF630">
        <v>3.3285999999999998</v>
      </c>
      <c r="AG630">
        <v>3.4298000000000002</v>
      </c>
      <c r="AH630" t="s">
        <v>79</v>
      </c>
      <c r="AI630" t="s">
        <v>79</v>
      </c>
      <c r="AJ630">
        <v>5.3742000000000001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 t="b">
        <v>0</v>
      </c>
      <c r="AS630" s="190" t="s">
        <v>2131</v>
      </c>
    </row>
    <row r="631" spans="1:45" x14ac:dyDescent="0.2">
      <c r="A631" t="s">
        <v>2131</v>
      </c>
      <c r="B631" t="s">
        <v>15</v>
      </c>
      <c r="C631" t="s">
        <v>125</v>
      </c>
      <c r="D631" t="s">
        <v>15</v>
      </c>
      <c r="E631" t="s">
        <v>2136</v>
      </c>
      <c r="F631" t="s">
        <v>407</v>
      </c>
      <c r="G631">
        <v>16</v>
      </c>
      <c r="H631">
        <v>0</v>
      </c>
      <c r="I631">
        <v>31803.42</v>
      </c>
      <c r="J631">
        <v>11258.54</v>
      </c>
      <c r="K631">
        <v>30534.38</v>
      </c>
      <c r="L631">
        <v>11824.94</v>
      </c>
      <c r="M631">
        <v>5.81</v>
      </c>
      <c r="N631">
        <v>3.96</v>
      </c>
      <c r="O631">
        <v>15</v>
      </c>
      <c r="P631">
        <v>28618.98</v>
      </c>
      <c r="Q631">
        <v>9510.57</v>
      </c>
      <c r="R631">
        <v>5.33</v>
      </c>
      <c r="S631">
        <v>3.61</v>
      </c>
      <c r="T631">
        <v>4.21</v>
      </c>
      <c r="U631">
        <v>1</v>
      </c>
      <c r="V631">
        <v>1.1969000000000001</v>
      </c>
      <c r="W631">
        <v>1.1758999999999999</v>
      </c>
      <c r="X631">
        <v>1.1969000000000001</v>
      </c>
      <c r="Y631">
        <v>1.1758999999999999</v>
      </c>
      <c r="Z631" t="s">
        <v>124</v>
      </c>
      <c r="AA631" t="s">
        <v>407</v>
      </c>
      <c r="AB631">
        <v>1.8718999999999999</v>
      </c>
      <c r="AC631" t="s">
        <v>2271</v>
      </c>
      <c r="AD631">
        <v>1.597866</v>
      </c>
      <c r="AE631">
        <v>1.2116</v>
      </c>
      <c r="AF631">
        <v>1.1758999999999999</v>
      </c>
      <c r="AG631">
        <v>1.2116</v>
      </c>
      <c r="AH631" t="s">
        <v>407</v>
      </c>
      <c r="AI631" t="s">
        <v>407</v>
      </c>
      <c r="AJ631">
        <v>1.8985000000000001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1</v>
      </c>
      <c r="AQ631">
        <v>0</v>
      </c>
      <c r="AR631" t="b">
        <v>0</v>
      </c>
      <c r="AS631" s="190" t="s">
        <v>2131</v>
      </c>
    </row>
    <row r="632" spans="1:45" x14ac:dyDescent="0.2">
      <c r="A632" t="s">
        <v>2131</v>
      </c>
      <c r="B632" t="s">
        <v>17</v>
      </c>
      <c r="C632" t="s">
        <v>127</v>
      </c>
      <c r="D632" t="s">
        <v>17</v>
      </c>
      <c r="E632" t="s">
        <v>2137</v>
      </c>
      <c r="F632" t="s">
        <v>407</v>
      </c>
      <c r="G632">
        <v>12</v>
      </c>
      <c r="H632">
        <v>0</v>
      </c>
      <c r="I632">
        <v>19682.64</v>
      </c>
      <c r="J632">
        <v>5970.21</v>
      </c>
      <c r="K632">
        <v>17447.59</v>
      </c>
      <c r="L632">
        <v>4960.63</v>
      </c>
      <c r="M632">
        <v>1.42</v>
      </c>
      <c r="N632">
        <v>0.64</v>
      </c>
      <c r="O632">
        <v>12</v>
      </c>
      <c r="P632">
        <v>17447.59</v>
      </c>
      <c r="Q632">
        <v>4960.63</v>
      </c>
      <c r="R632">
        <v>1.42</v>
      </c>
      <c r="S632">
        <v>0.64</v>
      </c>
      <c r="T632">
        <v>1.3</v>
      </c>
      <c r="U632">
        <v>1</v>
      </c>
      <c r="V632">
        <v>0.72970000000000002</v>
      </c>
      <c r="W632">
        <v>0.71689999999999998</v>
      </c>
      <c r="X632">
        <v>0.72970000000000002</v>
      </c>
      <c r="Y632">
        <v>0.71689999999999998</v>
      </c>
      <c r="Z632" t="s">
        <v>126</v>
      </c>
      <c r="AA632" t="s">
        <v>407</v>
      </c>
      <c r="AB632">
        <v>1.1715</v>
      </c>
      <c r="AC632" t="s">
        <v>2272</v>
      </c>
      <c r="AD632">
        <v>1</v>
      </c>
      <c r="AE632">
        <v>0.73870000000000002</v>
      </c>
      <c r="AF632">
        <v>0.71689999999999998</v>
      </c>
      <c r="AG632">
        <v>0.73870000000000002</v>
      </c>
      <c r="AH632" t="s">
        <v>407</v>
      </c>
      <c r="AI632" t="s">
        <v>407</v>
      </c>
      <c r="AJ632">
        <v>1.1575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 t="b">
        <v>0</v>
      </c>
      <c r="AS632" s="190" t="s">
        <v>2131</v>
      </c>
    </row>
    <row r="633" spans="1:45" x14ac:dyDescent="0.2">
      <c r="A633" t="s">
        <v>2131</v>
      </c>
      <c r="B633" t="s">
        <v>1221</v>
      </c>
      <c r="C633" t="s">
        <v>123</v>
      </c>
      <c r="D633" t="s">
        <v>1221</v>
      </c>
      <c r="E633" t="s">
        <v>2138</v>
      </c>
      <c r="F633" t="s">
        <v>407</v>
      </c>
      <c r="G633">
        <v>68</v>
      </c>
      <c r="H633">
        <v>3</v>
      </c>
      <c r="I633">
        <v>42752.79</v>
      </c>
      <c r="J633">
        <v>36681.949999999997</v>
      </c>
      <c r="K633">
        <v>39246.67</v>
      </c>
      <c r="L633">
        <v>32064.25</v>
      </c>
      <c r="M633">
        <v>8.6</v>
      </c>
      <c r="N633">
        <v>5.82</v>
      </c>
      <c r="O633">
        <v>67</v>
      </c>
      <c r="P633">
        <v>37224.71</v>
      </c>
      <c r="Q633">
        <v>27666.87</v>
      </c>
      <c r="R633">
        <v>8.43</v>
      </c>
      <c r="S633">
        <v>5.69</v>
      </c>
      <c r="T633">
        <v>6.83</v>
      </c>
      <c r="U633">
        <v>1</v>
      </c>
      <c r="V633">
        <v>1.5568</v>
      </c>
      <c r="W633">
        <v>1.5295000000000001</v>
      </c>
      <c r="X633">
        <v>1.5568</v>
      </c>
      <c r="Y633">
        <v>1.5295000000000001</v>
      </c>
      <c r="Z633" t="s">
        <v>122</v>
      </c>
      <c r="AA633" t="s">
        <v>407</v>
      </c>
      <c r="AB633">
        <v>2.2345999999999999</v>
      </c>
      <c r="AC633" t="s">
        <v>2270</v>
      </c>
      <c r="AD633">
        <v>1.8264</v>
      </c>
      <c r="AE633">
        <v>1.5760000000000001</v>
      </c>
      <c r="AF633">
        <v>1.5295000000000001</v>
      </c>
      <c r="AG633">
        <v>1.5760000000000001</v>
      </c>
      <c r="AH633" t="s">
        <v>407</v>
      </c>
      <c r="AI633" t="s">
        <v>407</v>
      </c>
      <c r="AJ633">
        <v>2.4693999999999998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1</v>
      </c>
      <c r="AQ633">
        <v>0</v>
      </c>
      <c r="AR633" t="b">
        <v>0</v>
      </c>
      <c r="AS633" s="190" t="s">
        <v>2131</v>
      </c>
    </row>
    <row r="634" spans="1:45" x14ac:dyDescent="0.2">
      <c r="A634" t="s">
        <v>2131</v>
      </c>
      <c r="B634" t="s">
        <v>1222</v>
      </c>
      <c r="C634" t="s">
        <v>125</v>
      </c>
      <c r="D634" t="s">
        <v>1222</v>
      </c>
      <c r="E634" t="s">
        <v>2139</v>
      </c>
      <c r="F634" t="s">
        <v>407</v>
      </c>
      <c r="G634">
        <v>185</v>
      </c>
      <c r="H634">
        <v>8</v>
      </c>
      <c r="I634">
        <v>22020.25</v>
      </c>
      <c r="J634">
        <v>27318.25</v>
      </c>
      <c r="K634">
        <v>19846.93</v>
      </c>
      <c r="L634">
        <v>23883.75</v>
      </c>
      <c r="M634">
        <v>4.84</v>
      </c>
      <c r="N634">
        <v>4.6500000000000004</v>
      </c>
      <c r="O634">
        <v>181</v>
      </c>
      <c r="P634">
        <v>16980.490000000002</v>
      </c>
      <c r="Q634">
        <v>12943.39</v>
      </c>
      <c r="R634">
        <v>4.33</v>
      </c>
      <c r="S634">
        <v>3.08</v>
      </c>
      <c r="T634">
        <v>3.46</v>
      </c>
      <c r="U634">
        <v>1</v>
      </c>
      <c r="V634">
        <v>0.71009999999999995</v>
      </c>
      <c r="W634">
        <v>0.6976</v>
      </c>
      <c r="X634">
        <v>0.71009999999999995</v>
      </c>
      <c r="Y634">
        <v>0.6976</v>
      </c>
      <c r="Z634" t="s">
        <v>124</v>
      </c>
      <c r="AA634" t="s">
        <v>407</v>
      </c>
      <c r="AB634">
        <v>1.2235</v>
      </c>
      <c r="AC634" t="s">
        <v>2271</v>
      </c>
      <c r="AD634">
        <v>1.4154329999999999</v>
      </c>
      <c r="AE634">
        <v>0.71489999999999998</v>
      </c>
      <c r="AF634">
        <v>0.6976</v>
      </c>
      <c r="AG634">
        <v>0.71489999999999998</v>
      </c>
      <c r="AH634" t="s">
        <v>407</v>
      </c>
      <c r="AI634" t="s">
        <v>407</v>
      </c>
      <c r="AJ634">
        <v>1.1202000000000001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4</v>
      </c>
      <c r="AQ634">
        <v>0</v>
      </c>
      <c r="AR634" t="b">
        <v>0</v>
      </c>
      <c r="AS634" s="190" t="s">
        <v>2131</v>
      </c>
    </row>
    <row r="635" spans="1:45" x14ac:dyDescent="0.2">
      <c r="A635" t="s">
        <v>2131</v>
      </c>
      <c r="B635" t="s">
        <v>1223</v>
      </c>
      <c r="C635" t="s">
        <v>127</v>
      </c>
      <c r="D635" t="s">
        <v>1223</v>
      </c>
      <c r="E635" t="s">
        <v>2140</v>
      </c>
      <c r="F635" t="s">
        <v>407</v>
      </c>
      <c r="G635">
        <v>41</v>
      </c>
      <c r="H635">
        <v>2</v>
      </c>
      <c r="I635">
        <v>13674.05</v>
      </c>
      <c r="J635">
        <v>6026.82</v>
      </c>
      <c r="K635">
        <v>12663.06</v>
      </c>
      <c r="L635">
        <v>5539.01</v>
      </c>
      <c r="M635">
        <v>3.1</v>
      </c>
      <c r="N635">
        <v>1.53</v>
      </c>
      <c r="O635">
        <v>38</v>
      </c>
      <c r="P635">
        <v>11657.68</v>
      </c>
      <c r="Q635">
        <v>4368.91</v>
      </c>
      <c r="R635">
        <v>3.05</v>
      </c>
      <c r="S635">
        <v>1.56</v>
      </c>
      <c r="T635">
        <v>2.65</v>
      </c>
      <c r="U635">
        <v>1</v>
      </c>
      <c r="V635">
        <v>0.48749999999999999</v>
      </c>
      <c r="W635">
        <v>0.47899999999999998</v>
      </c>
      <c r="X635">
        <v>0.48749999999999999</v>
      </c>
      <c r="Y635">
        <v>0.47899999999999998</v>
      </c>
      <c r="Z635" t="s">
        <v>126</v>
      </c>
      <c r="AA635" t="s">
        <v>407</v>
      </c>
      <c r="AB635">
        <v>0.86439999999999995</v>
      </c>
      <c r="AC635" t="s">
        <v>2272</v>
      </c>
      <c r="AD635">
        <v>1</v>
      </c>
      <c r="AE635">
        <v>0.49359999999999998</v>
      </c>
      <c r="AF635">
        <v>0.47899999999999998</v>
      </c>
      <c r="AG635">
        <v>0.49359999999999998</v>
      </c>
      <c r="AH635" t="s">
        <v>407</v>
      </c>
      <c r="AI635" t="s">
        <v>407</v>
      </c>
      <c r="AJ635">
        <v>0.77339999999999998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3</v>
      </c>
      <c r="AQ635">
        <v>0</v>
      </c>
      <c r="AR635" t="b">
        <v>0</v>
      </c>
      <c r="AS635" s="190" t="s">
        <v>2131</v>
      </c>
    </row>
    <row r="636" spans="1:45" x14ac:dyDescent="0.2">
      <c r="A636" t="s">
        <v>2131</v>
      </c>
      <c r="B636" t="s">
        <v>1224</v>
      </c>
      <c r="C636" t="s">
        <v>118</v>
      </c>
      <c r="D636" t="s">
        <v>1224</v>
      </c>
      <c r="E636" t="s">
        <v>2141</v>
      </c>
      <c r="F636" t="s">
        <v>407</v>
      </c>
      <c r="G636">
        <v>81</v>
      </c>
      <c r="H636">
        <v>7</v>
      </c>
      <c r="I636">
        <v>24491.73</v>
      </c>
      <c r="J636">
        <v>22069.3</v>
      </c>
      <c r="K636">
        <v>23455.98</v>
      </c>
      <c r="L636">
        <v>20446.43</v>
      </c>
      <c r="M636">
        <v>5.23</v>
      </c>
      <c r="N636">
        <v>4.5999999999999996</v>
      </c>
      <c r="O636">
        <v>79</v>
      </c>
      <c r="P636">
        <v>21071.37</v>
      </c>
      <c r="Q636">
        <v>13806.54</v>
      </c>
      <c r="R636">
        <v>4.82</v>
      </c>
      <c r="S636">
        <v>3.71</v>
      </c>
      <c r="T636">
        <v>3.63</v>
      </c>
      <c r="U636">
        <v>1</v>
      </c>
      <c r="V636">
        <v>0.88119999999999998</v>
      </c>
      <c r="W636">
        <v>0.86570000000000003</v>
      </c>
      <c r="X636">
        <v>0.88119999999999998</v>
      </c>
      <c r="Y636">
        <v>0.86570000000000003</v>
      </c>
      <c r="Z636" t="s">
        <v>117</v>
      </c>
      <c r="AA636" t="s">
        <v>407</v>
      </c>
      <c r="AB636">
        <v>1.2991999999999999</v>
      </c>
      <c r="AC636" t="s">
        <v>2268</v>
      </c>
      <c r="AD636">
        <v>1.5156320000000001</v>
      </c>
      <c r="AE636">
        <v>0.89200000000000002</v>
      </c>
      <c r="AF636">
        <v>0.86570000000000003</v>
      </c>
      <c r="AG636">
        <v>0.89200000000000002</v>
      </c>
      <c r="AH636" t="s">
        <v>407</v>
      </c>
      <c r="AI636" t="s">
        <v>407</v>
      </c>
      <c r="AJ636">
        <v>1.3976999999999999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2</v>
      </c>
      <c r="AQ636">
        <v>0</v>
      </c>
      <c r="AR636" t="b">
        <v>0</v>
      </c>
      <c r="AS636" s="190" t="s">
        <v>2131</v>
      </c>
    </row>
    <row r="637" spans="1:45" x14ac:dyDescent="0.2">
      <c r="A637" t="s">
        <v>2131</v>
      </c>
      <c r="B637" t="s">
        <v>1225</v>
      </c>
      <c r="C637" t="s">
        <v>120</v>
      </c>
      <c r="D637" t="s">
        <v>1225</v>
      </c>
      <c r="E637" t="s">
        <v>2142</v>
      </c>
      <c r="F637" t="s">
        <v>407</v>
      </c>
      <c r="G637">
        <v>284</v>
      </c>
      <c r="H637">
        <v>5</v>
      </c>
      <c r="I637">
        <v>14220.79</v>
      </c>
      <c r="J637">
        <v>9190.7000000000007</v>
      </c>
      <c r="K637">
        <v>13501.61</v>
      </c>
      <c r="L637">
        <v>8464.9699999999993</v>
      </c>
      <c r="M637">
        <v>3.1</v>
      </c>
      <c r="N637">
        <v>2.38</v>
      </c>
      <c r="O637">
        <v>282</v>
      </c>
      <c r="P637">
        <v>13113.7</v>
      </c>
      <c r="Q637">
        <v>7012.84</v>
      </c>
      <c r="R637">
        <v>3.01</v>
      </c>
      <c r="S637">
        <v>2.02</v>
      </c>
      <c r="T637">
        <v>2.4500000000000002</v>
      </c>
      <c r="U637">
        <v>1</v>
      </c>
      <c r="V637">
        <v>0.5484</v>
      </c>
      <c r="W637">
        <v>0.53879999999999995</v>
      </c>
      <c r="X637">
        <v>0.5484</v>
      </c>
      <c r="Y637">
        <v>0.53879999999999995</v>
      </c>
      <c r="Z637" t="s">
        <v>119</v>
      </c>
      <c r="AA637" t="s">
        <v>407</v>
      </c>
      <c r="AB637">
        <v>0.85719999999999996</v>
      </c>
      <c r="AC637" t="s">
        <v>2269</v>
      </c>
      <c r="AD637">
        <v>1</v>
      </c>
      <c r="AE637">
        <v>0.55520000000000003</v>
      </c>
      <c r="AF637">
        <v>0.53879999999999995</v>
      </c>
      <c r="AG637">
        <v>0.55520000000000003</v>
      </c>
      <c r="AH637" t="s">
        <v>407</v>
      </c>
      <c r="AI637" t="s">
        <v>407</v>
      </c>
      <c r="AJ637">
        <v>0.86990000000000001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2</v>
      </c>
      <c r="AQ637">
        <v>0</v>
      </c>
      <c r="AR637" t="b">
        <v>0</v>
      </c>
      <c r="AS637" s="190" t="s">
        <v>2131</v>
      </c>
    </row>
    <row r="638" spans="1:45" x14ac:dyDescent="0.2">
      <c r="A638" t="s">
        <v>2131</v>
      </c>
      <c r="B638" t="s">
        <v>1226</v>
      </c>
      <c r="C638" t="s">
        <v>116</v>
      </c>
      <c r="D638" t="s">
        <v>1226</v>
      </c>
      <c r="E638" t="s">
        <v>199</v>
      </c>
      <c r="F638" t="s">
        <v>407</v>
      </c>
      <c r="G638">
        <v>88</v>
      </c>
      <c r="H638">
        <v>4</v>
      </c>
      <c r="I638">
        <v>82912.73</v>
      </c>
      <c r="J638">
        <v>361495.2</v>
      </c>
      <c r="K638">
        <v>73372.03</v>
      </c>
      <c r="L638">
        <v>313474.03999999998</v>
      </c>
      <c r="M638">
        <v>3.76</v>
      </c>
      <c r="N638">
        <v>3.39</v>
      </c>
      <c r="O638">
        <v>87</v>
      </c>
      <c r="P638">
        <v>42058.32</v>
      </c>
      <c r="Q638">
        <v>114486.72</v>
      </c>
      <c r="R638">
        <v>3.66</v>
      </c>
      <c r="S638">
        <v>3.27</v>
      </c>
      <c r="T638">
        <v>2.68</v>
      </c>
      <c r="U638">
        <v>1</v>
      </c>
      <c r="V638">
        <v>1.7588999999999999</v>
      </c>
      <c r="W638">
        <v>1.7281</v>
      </c>
      <c r="X638">
        <v>1.7588999999999999</v>
      </c>
      <c r="Y638">
        <v>1.7281</v>
      </c>
      <c r="Z638" t="s">
        <v>121</v>
      </c>
      <c r="AA638" t="s">
        <v>407</v>
      </c>
      <c r="AB638">
        <v>1.7350000000000001</v>
      </c>
      <c r="AC638" t="s">
        <v>121</v>
      </c>
      <c r="AD638">
        <v>1</v>
      </c>
      <c r="AE638">
        <v>0.7651</v>
      </c>
      <c r="AF638">
        <v>1.7281</v>
      </c>
      <c r="AG638">
        <v>0.7651</v>
      </c>
      <c r="AH638" t="s">
        <v>407</v>
      </c>
      <c r="AI638" t="s">
        <v>407</v>
      </c>
      <c r="AJ638">
        <v>1.1988000000000001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1</v>
      </c>
      <c r="AQ638">
        <v>0</v>
      </c>
      <c r="AR638" t="b">
        <v>0</v>
      </c>
      <c r="AS638" s="190" t="s">
        <v>2131</v>
      </c>
    </row>
    <row r="639" spans="1:45" x14ac:dyDescent="0.2">
      <c r="A639" t="s">
        <v>2131</v>
      </c>
      <c r="B639" t="s">
        <v>1227</v>
      </c>
      <c r="C639" t="s">
        <v>123</v>
      </c>
      <c r="D639" t="s">
        <v>1227</v>
      </c>
      <c r="E639" t="s">
        <v>2143</v>
      </c>
      <c r="F639" t="s">
        <v>79</v>
      </c>
      <c r="G639">
        <v>10</v>
      </c>
      <c r="H639">
        <v>1</v>
      </c>
      <c r="I639">
        <v>21617.24</v>
      </c>
      <c r="J639">
        <v>14505.61</v>
      </c>
      <c r="K639">
        <v>19796.12</v>
      </c>
      <c r="L639">
        <v>12530.93</v>
      </c>
      <c r="M639">
        <v>5.6</v>
      </c>
      <c r="N639">
        <v>5.2</v>
      </c>
      <c r="O639">
        <v>9</v>
      </c>
      <c r="P639">
        <v>16714.060000000001</v>
      </c>
      <c r="Q639">
        <v>8915.17</v>
      </c>
      <c r="R639">
        <v>6.4</v>
      </c>
      <c r="S639">
        <v>2.11</v>
      </c>
      <c r="T639">
        <v>4.7</v>
      </c>
      <c r="U639">
        <v>0</v>
      </c>
      <c r="V639">
        <v>0.69899999999999995</v>
      </c>
      <c r="W639">
        <v>1.6331</v>
      </c>
      <c r="X639">
        <v>1.6621999999999999</v>
      </c>
      <c r="Y639">
        <v>1.6331</v>
      </c>
      <c r="Z639" t="s">
        <v>122</v>
      </c>
      <c r="AA639" t="s">
        <v>79</v>
      </c>
      <c r="AB639">
        <v>1.6621999999999999</v>
      </c>
      <c r="AC639" t="s">
        <v>2270</v>
      </c>
      <c r="AD639">
        <v>1.695603</v>
      </c>
      <c r="AE639">
        <v>1.6827000000000001</v>
      </c>
      <c r="AF639">
        <v>1.6331</v>
      </c>
      <c r="AG639">
        <v>1.6827000000000001</v>
      </c>
      <c r="AH639" t="s">
        <v>79</v>
      </c>
      <c r="AI639" t="s">
        <v>79</v>
      </c>
      <c r="AJ639">
        <v>2.6366000000000001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1</v>
      </c>
      <c r="AQ639">
        <v>0</v>
      </c>
      <c r="AR639" t="b">
        <v>0</v>
      </c>
      <c r="AS639" s="190" t="s">
        <v>2131</v>
      </c>
    </row>
    <row r="640" spans="1:45" x14ac:dyDescent="0.2">
      <c r="A640" t="s">
        <v>2131</v>
      </c>
      <c r="B640" t="s">
        <v>1228</v>
      </c>
      <c r="C640" t="s">
        <v>125</v>
      </c>
      <c r="D640" t="s">
        <v>1228</v>
      </c>
      <c r="E640" t="s">
        <v>2144</v>
      </c>
      <c r="F640" t="s">
        <v>407</v>
      </c>
      <c r="G640">
        <v>36</v>
      </c>
      <c r="H640">
        <v>0</v>
      </c>
      <c r="I640">
        <v>15691.26</v>
      </c>
      <c r="J640">
        <v>10301.75</v>
      </c>
      <c r="K640">
        <v>15325.26</v>
      </c>
      <c r="L640">
        <v>9672.2199999999993</v>
      </c>
      <c r="M640">
        <v>3.58</v>
      </c>
      <c r="N640">
        <v>2.27</v>
      </c>
      <c r="O640">
        <v>33</v>
      </c>
      <c r="P640">
        <v>13017.18</v>
      </c>
      <c r="Q640">
        <v>6063.32</v>
      </c>
      <c r="R640">
        <v>3.18</v>
      </c>
      <c r="S640">
        <v>1.8</v>
      </c>
      <c r="T640">
        <v>2.8</v>
      </c>
      <c r="U640">
        <v>1</v>
      </c>
      <c r="V640">
        <v>0.5444</v>
      </c>
      <c r="W640">
        <v>0.53490000000000004</v>
      </c>
      <c r="X640">
        <v>0.5444</v>
      </c>
      <c r="Y640">
        <v>0.53490000000000004</v>
      </c>
      <c r="Z640" t="s">
        <v>124</v>
      </c>
      <c r="AA640" t="s">
        <v>407</v>
      </c>
      <c r="AB640">
        <v>0.98029999999999995</v>
      </c>
      <c r="AC640" t="s">
        <v>2271</v>
      </c>
      <c r="AD640">
        <v>1.408072</v>
      </c>
      <c r="AE640">
        <v>0.55120000000000002</v>
      </c>
      <c r="AF640">
        <v>0.53490000000000004</v>
      </c>
      <c r="AG640">
        <v>0.55120000000000002</v>
      </c>
      <c r="AH640" t="s">
        <v>407</v>
      </c>
      <c r="AI640" t="s">
        <v>407</v>
      </c>
      <c r="AJ640">
        <v>0.86370000000000002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3</v>
      </c>
      <c r="AQ640">
        <v>0</v>
      </c>
      <c r="AR640" t="b">
        <v>0</v>
      </c>
      <c r="AS640" s="190" t="s">
        <v>2131</v>
      </c>
    </row>
    <row r="641" spans="1:45" x14ac:dyDescent="0.2">
      <c r="A641" t="s">
        <v>2131</v>
      </c>
      <c r="B641" t="s">
        <v>1229</v>
      </c>
      <c r="C641" t="s">
        <v>127</v>
      </c>
      <c r="D641" t="s">
        <v>1229</v>
      </c>
      <c r="E641" t="s">
        <v>2145</v>
      </c>
      <c r="F641" t="s">
        <v>407</v>
      </c>
      <c r="G641">
        <v>15</v>
      </c>
      <c r="H641">
        <v>1</v>
      </c>
      <c r="I641">
        <v>11772.5</v>
      </c>
      <c r="J641">
        <v>9982.52</v>
      </c>
      <c r="K641">
        <v>10595.62</v>
      </c>
      <c r="L641">
        <v>8908.59</v>
      </c>
      <c r="M641">
        <v>2.87</v>
      </c>
      <c r="N641">
        <v>2.85</v>
      </c>
      <c r="O641">
        <v>14</v>
      </c>
      <c r="P641">
        <v>8722.93</v>
      </c>
      <c r="Q641">
        <v>5694.5</v>
      </c>
      <c r="R641">
        <v>2.14</v>
      </c>
      <c r="S641">
        <v>0.91</v>
      </c>
      <c r="T641">
        <v>1.94</v>
      </c>
      <c r="U641">
        <v>1</v>
      </c>
      <c r="V641">
        <v>0.36480000000000001</v>
      </c>
      <c r="W641">
        <v>0.3584</v>
      </c>
      <c r="X641">
        <v>0.36480000000000001</v>
      </c>
      <c r="Y641">
        <v>0.3584</v>
      </c>
      <c r="Z641" t="s">
        <v>126</v>
      </c>
      <c r="AA641" t="s">
        <v>407</v>
      </c>
      <c r="AB641">
        <v>0.69620000000000004</v>
      </c>
      <c r="AC641" t="s">
        <v>2272</v>
      </c>
      <c r="AD641">
        <v>1</v>
      </c>
      <c r="AE641">
        <v>0.36930000000000002</v>
      </c>
      <c r="AF641">
        <v>0.3584</v>
      </c>
      <c r="AG641">
        <v>0.36930000000000002</v>
      </c>
      <c r="AH641" t="s">
        <v>407</v>
      </c>
      <c r="AI641" t="s">
        <v>407</v>
      </c>
      <c r="AJ641">
        <v>0.57869999999999999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1</v>
      </c>
      <c r="AQ641">
        <v>0</v>
      </c>
      <c r="AR641" t="b">
        <v>0</v>
      </c>
      <c r="AS641" s="190" t="s">
        <v>2131</v>
      </c>
    </row>
    <row r="642" spans="1:45" x14ac:dyDescent="0.2">
      <c r="A642" t="s">
        <v>2146</v>
      </c>
      <c r="B642" t="s">
        <v>1230</v>
      </c>
      <c r="C642" t="s">
        <v>123</v>
      </c>
      <c r="D642" t="s">
        <v>1230</v>
      </c>
      <c r="E642" t="s">
        <v>2147</v>
      </c>
      <c r="F642" t="s">
        <v>79</v>
      </c>
      <c r="G642">
        <v>3</v>
      </c>
      <c r="H642">
        <v>0</v>
      </c>
      <c r="I642">
        <v>132736.76</v>
      </c>
      <c r="J642">
        <v>40416.14</v>
      </c>
      <c r="K642">
        <v>118914.39</v>
      </c>
      <c r="L642">
        <v>32947.629999999997</v>
      </c>
      <c r="M642">
        <v>16</v>
      </c>
      <c r="N642">
        <v>10.23</v>
      </c>
      <c r="O642">
        <v>3</v>
      </c>
      <c r="P642">
        <v>118914.39</v>
      </c>
      <c r="Q642">
        <v>32947.629999999997</v>
      </c>
      <c r="R642">
        <v>16.2</v>
      </c>
      <c r="S642">
        <v>10.23</v>
      </c>
      <c r="T642">
        <v>12.1</v>
      </c>
      <c r="U642">
        <v>0</v>
      </c>
      <c r="V642">
        <v>4.9729999999999999</v>
      </c>
      <c r="W642">
        <v>5.8116000000000003</v>
      </c>
      <c r="X642">
        <v>5.9153000000000002</v>
      </c>
      <c r="Y642">
        <v>5.8116000000000003</v>
      </c>
      <c r="Z642" t="s">
        <v>122</v>
      </c>
      <c r="AA642" t="s">
        <v>79</v>
      </c>
      <c r="AB642">
        <v>5.9153000000000002</v>
      </c>
      <c r="AC642" t="s">
        <v>2270</v>
      </c>
      <c r="AD642">
        <v>2.5592959999999998</v>
      </c>
      <c r="AE642">
        <v>5.9882999999999997</v>
      </c>
      <c r="AF642">
        <v>5.8116000000000003</v>
      </c>
      <c r="AG642">
        <v>5.9882999999999997</v>
      </c>
      <c r="AH642" t="s">
        <v>79</v>
      </c>
      <c r="AI642" t="s">
        <v>79</v>
      </c>
      <c r="AJ642">
        <v>9.3831000000000007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 t="b">
        <v>0</v>
      </c>
      <c r="AS642" s="190" t="s">
        <v>2146</v>
      </c>
    </row>
    <row r="643" spans="1:45" x14ac:dyDescent="0.2">
      <c r="A643" t="s">
        <v>2146</v>
      </c>
      <c r="B643" t="s">
        <v>1231</v>
      </c>
      <c r="C643" t="s">
        <v>125</v>
      </c>
      <c r="D643" t="s">
        <v>1231</v>
      </c>
      <c r="E643" t="s">
        <v>2148</v>
      </c>
      <c r="F643" t="s">
        <v>407</v>
      </c>
      <c r="G643">
        <v>14</v>
      </c>
      <c r="H643">
        <v>0</v>
      </c>
      <c r="I643">
        <v>72739.820000000007</v>
      </c>
      <c r="J643">
        <v>40036.71</v>
      </c>
      <c r="K643">
        <v>64657.23</v>
      </c>
      <c r="L643">
        <v>34599.24</v>
      </c>
      <c r="M643">
        <v>9.14</v>
      </c>
      <c r="N643">
        <v>6.25</v>
      </c>
      <c r="O643">
        <v>13</v>
      </c>
      <c r="P643">
        <v>57621.58</v>
      </c>
      <c r="Q643">
        <v>24416.94</v>
      </c>
      <c r="R643">
        <v>8</v>
      </c>
      <c r="S643">
        <v>4.88</v>
      </c>
      <c r="T643">
        <v>6.45</v>
      </c>
      <c r="U643">
        <v>1</v>
      </c>
      <c r="V643">
        <v>2.4098000000000002</v>
      </c>
      <c r="W643">
        <v>2.3675000000000002</v>
      </c>
      <c r="X643">
        <v>2.4098000000000002</v>
      </c>
      <c r="Y643">
        <v>2.3675000000000002</v>
      </c>
      <c r="Z643" t="s">
        <v>124</v>
      </c>
      <c r="AA643" t="s">
        <v>407</v>
      </c>
      <c r="AB643">
        <v>2.3113000000000001</v>
      </c>
      <c r="AC643" t="s">
        <v>2271</v>
      </c>
      <c r="AD643">
        <v>1.7985370000000001</v>
      </c>
      <c r="AE643">
        <v>2.4394999999999998</v>
      </c>
      <c r="AF643">
        <v>2.3675000000000002</v>
      </c>
      <c r="AG643">
        <v>2.4394999999999998</v>
      </c>
      <c r="AH643" t="s">
        <v>407</v>
      </c>
      <c r="AI643" t="s">
        <v>407</v>
      </c>
      <c r="AJ643">
        <v>3.8224999999999998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1</v>
      </c>
      <c r="AQ643">
        <v>0</v>
      </c>
      <c r="AR643" t="b">
        <v>0</v>
      </c>
      <c r="AS643" s="190" t="s">
        <v>2146</v>
      </c>
    </row>
    <row r="644" spans="1:45" x14ac:dyDescent="0.2">
      <c r="A644" t="s">
        <v>2146</v>
      </c>
      <c r="B644" t="s">
        <v>1232</v>
      </c>
      <c r="C644" t="s">
        <v>127</v>
      </c>
      <c r="D644" t="s">
        <v>1232</v>
      </c>
      <c r="E644" t="s">
        <v>2149</v>
      </c>
      <c r="F644" t="s">
        <v>79</v>
      </c>
      <c r="G644">
        <v>9</v>
      </c>
      <c r="H644">
        <v>0</v>
      </c>
      <c r="I644">
        <v>29832.22</v>
      </c>
      <c r="J644">
        <v>11218.6</v>
      </c>
      <c r="K644">
        <v>26771.97</v>
      </c>
      <c r="L644">
        <v>9677.5</v>
      </c>
      <c r="M644">
        <v>3.44</v>
      </c>
      <c r="N644">
        <v>2.17</v>
      </c>
      <c r="O644">
        <v>8</v>
      </c>
      <c r="P644">
        <v>24274.25</v>
      </c>
      <c r="Q644">
        <v>7015.23</v>
      </c>
      <c r="R644">
        <v>2.7</v>
      </c>
      <c r="S644">
        <v>1.54</v>
      </c>
      <c r="T644">
        <v>2.1</v>
      </c>
      <c r="U644">
        <v>0</v>
      </c>
      <c r="V644">
        <v>1.0152000000000001</v>
      </c>
      <c r="W644">
        <v>1.2625999999999999</v>
      </c>
      <c r="X644">
        <v>1.2850999999999999</v>
      </c>
      <c r="Y644">
        <v>1.2625999999999999</v>
      </c>
      <c r="Z644" t="s">
        <v>126</v>
      </c>
      <c r="AA644" t="s">
        <v>79</v>
      </c>
      <c r="AB644">
        <v>1.2850999999999999</v>
      </c>
      <c r="AC644" t="s">
        <v>2272</v>
      </c>
      <c r="AD644">
        <v>1</v>
      </c>
      <c r="AE644">
        <v>1.3009999999999999</v>
      </c>
      <c r="AF644">
        <v>1.2625999999999999</v>
      </c>
      <c r="AG644">
        <v>1.3009999999999999</v>
      </c>
      <c r="AH644" t="s">
        <v>79</v>
      </c>
      <c r="AI644" t="s">
        <v>79</v>
      </c>
      <c r="AJ644">
        <v>2.0385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1</v>
      </c>
      <c r="AQ644">
        <v>0</v>
      </c>
      <c r="AR644" t="b">
        <v>0</v>
      </c>
      <c r="AS644" s="190" t="s">
        <v>2146</v>
      </c>
    </row>
    <row r="645" spans="1:45" x14ac:dyDescent="0.2">
      <c r="A645" t="s">
        <v>2146</v>
      </c>
      <c r="B645" t="s">
        <v>1233</v>
      </c>
      <c r="C645" t="s">
        <v>123</v>
      </c>
      <c r="D645" t="s">
        <v>1233</v>
      </c>
      <c r="E645" t="s">
        <v>2150</v>
      </c>
      <c r="F645" t="s">
        <v>79</v>
      </c>
      <c r="G645">
        <v>8</v>
      </c>
      <c r="H645">
        <v>1</v>
      </c>
      <c r="I645">
        <v>116420.75</v>
      </c>
      <c r="J645">
        <v>88055.88</v>
      </c>
      <c r="K645">
        <v>102362.1</v>
      </c>
      <c r="L645">
        <v>76958.899999999994</v>
      </c>
      <c r="M645">
        <v>21.88</v>
      </c>
      <c r="N645">
        <v>23.82</v>
      </c>
      <c r="O645">
        <v>7</v>
      </c>
      <c r="P645">
        <v>75078.070000000007</v>
      </c>
      <c r="Q645">
        <v>28520.53</v>
      </c>
      <c r="R645">
        <v>14.3</v>
      </c>
      <c r="S645">
        <v>4.3099999999999996</v>
      </c>
      <c r="T645">
        <v>11.1</v>
      </c>
      <c r="U645">
        <v>0</v>
      </c>
      <c r="V645">
        <v>3.1398000000000001</v>
      </c>
      <c r="W645">
        <v>4.3754999999999997</v>
      </c>
      <c r="X645">
        <v>4.4535999999999998</v>
      </c>
      <c r="Y645">
        <v>4.3754999999999997</v>
      </c>
      <c r="Z645" t="s">
        <v>122</v>
      </c>
      <c r="AA645" t="s">
        <v>79</v>
      </c>
      <c r="AB645">
        <v>4.4535999999999998</v>
      </c>
      <c r="AC645" t="s">
        <v>2270</v>
      </c>
      <c r="AD645">
        <v>1.8978139999999999</v>
      </c>
      <c r="AE645">
        <v>4.4038000000000004</v>
      </c>
      <c r="AF645">
        <v>4.3754999999999997</v>
      </c>
      <c r="AG645">
        <v>4.4038000000000004</v>
      </c>
      <c r="AH645" t="s">
        <v>79</v>
      </c>
      <c r="AI645" t="s">
        <v>79</v>
      </c>
      <c r="AJ645">
        <v>6.9002999999999997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1</v>
      </c>
      <c r="AQ645">
        <v>0</v>
      </c>
      <c r="AR645" t="b">
        <v>0</v>
      </c>
      <c r="AS645" s="190" t="s">
        <v>2146</v>
      </c>
    </row>
    <row r="646" spans="1:45" x14ac:dyDescent="0.2">
      <c r="A646" t="s">
        <v>2146</v>
      </c>
      <c r="B646" t="s">
        <v>1234</v>
      </c>
      <c r="C646" t="s">
        <v>125</v>
      </c>
      <c r="D646" t="s">
        <v>1234</v>
      </c>
      <c r="E646" t="s">
        <v>2151</v>
      </c>
      <c r="F646" t="s">
        <v>407</v>
      </c>
      <c r="G646">
        <v>14</v>
      </c>
      <c r="H646">
        <v>1</v>
      </c>
      <c r="I646">
        <v>52337.79</v>
      </c>
      <c r="J646">
        <v>29961.51</v>
      </c>
      <c r="K646">
        <v>46502.02</v>
      </c>
      <c r="L646">
        <v>26114.74</v>
      </c>
      <c r="M646">
        <v>9.57</v>
      </c>
      <c r="N646">
        <v>7.02</v>
      </c>
      <c r="O646">
        <v>13</v>
      </c>
      <c r="P646">
        <v>41888.06</v>
      </c>
      <c r="Q646">
        <v>20890.2</v>
      </c>
      <c r="R646">
        <v>8.31</v>
      </c>
      <c r="S646">
        <v>5.54</v>
      </c>
      <c r="T646">
        <v>6.89</v>
      </c>
      <c r="U646">
        <v>1</v>
      </c>
      <c r="V646">
        <v>1.7518</v>
      </c>
      <c r="W646">
        <v>1.7211000000000001</v>
      </c>
      <c r="X646">
        <v>1.7518</v>
      </c>
      <c r="Y646">
        <v>1.7211000000000001</v>
      </c>
      <c r="Z646" t="s">
        <v>124</v>
      </c>
      <c r="AA646" t="s">
        <v>407</v>
      </c>
      <c r="AB646">
        <v>2.3466999999999998</v>
      </c>
      <c r="AC646" t="s">
        <v>2271</v>
      </c>
      <c r="AD646">
        <v>1.680175</v>
      </c>
      <c r="AE646">
        <v>1.7734000000000001</v>
      </c>
      <c r="AF646">
        <v>1.7211000000000001</v>
      </c>
      <c r="AG646">
        <v>1.7734000000000001</v>
      </c>
      <c r="AH646" t="s">
        <v>407</v>
      </c>
      <c r="AI646" t="s">
        <v>407</v>
      </c>
      <c r="AJ646">
        <v>2.7787000000000002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1</v>
      </c>
      <c r="AQ646">
        <v>0</v>
      </c>
      <c r="AR646" t="b">
        <v>0</v>
      </c>
      <c r="AS646" s="190" t="s">
        <v>2146</v>
      </c>
    </row>
    <row r="647" spans="1:45" x14ac:dyDescent="0.2">
      <c r="A647" t="s">
        <v>2146</v>
      </c>
      <c r="B647" t="s">
        <v>1235</v>
      </c>
      <c r="C647" t="s">
        <v>127</v>
      </c>
      <c r="D647" t="s">
        <v>1235</v>
      </c>
      <c r="E647" t="s">
        <v>2152</v>
      </c>
      <c r="F647" t="s">
        <v>79</v>
      </c>
      <c r="G647">
        <v>9</v>
      </c>
      <c r="H647">
        <v>0</v>
      </c>
      <c r="I647">
        <v>28846.75</v>
      </c>
      <c r="J647">
        <v>21234.880000000001</v>
      </c>
      <c r="K647">
        <v>26073.34</v>
      </c>
      <c r="L647">
        <v>18016.84</v>
      </c>
      <c r="M647">
        <v>3.78</v>
      </c>
      <c r="N647">
        <v>2.9</v>
      </c>
      <c r="O647">
        <v>8</v>
      </c>
      <c r="P647">
        <v>20307.29</v>
      </c>
      <c r="Q647">
        <v>8121.33</v>
      </c>
      <c r="R647">
        <v>3.9</v>
      </c>
      <c r="S647">
        <v>2</v>
      </c>
      <c r="T647">
        <v>2.9</v>
      </c>
      <c r="U647">
        <v>0</v>
      </c>
      <c r="V647">
        <v>0.84930000000000005</v>
      </c>
      <c r="W647">
        <v>1.3722000000000001</v>
      </c>
      <c r="X647">
        <v>1.3967000000000001</v>
      </c>
      <c r="Y647">
        <v>1.3722000000000001</v>
      </c>
      <c r="Z647" t="s">
        <v>126</v>
      </c>
      <c r="AA647" t="s">
        <v>79</v>
      </c>
      <c r="AB647">
        <v>1.3967000000000001</v>
      </c>
      <c r="AC647" t="s">
        <v>2272</v>
      </c>
      <c r="AD647">
        <v>1</v>
      </c>
      <c r="AE647">
        <v>1.4138999999999999</v>
      </c>
      <c r="AF647">
        <v>1.3722000000000001</v>
      </c>
      <c r="AG647">
        <v>1.4138999999999999</v>
      </c>
      <c r="AH647" t="s">
        <v>79</v>
      </c>
      <c r="AI647" t="s">
        <v>79</v>
      </c>
      <c r="AJ647">
        <v>2.2153999999999998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1</v>
      </c>
      <c r="AQ647">
        <v>0</v>
      </c>
      <c r="AR647" t="b">
        <v>0</v>
      </c>
      <c r="AS647" s="190" t="s">
        <v>2146</v>
      </c>
    </row>
    <row r="648" spans="1:45" x14ac:dyDescent="0.2">
      <c r="A648" t="s">
        <v>2146</v>
      </c>
      <c r="B648" t="s">
        <v>1236</v>
      </c>
      <c r="C648" t="s">
        <v>123</v>
      </c>
      <c r="D648" t="s">
        <v>1236</v>
      </c>
      <c r="E648" t="s">
        <v>2153</v>
      </c>
      <c r="F648" t="s">
        <v>79</v>
      </c>
      <c r="G648">
        <v>7</v>
      </c>
      <c r="H648">
        <v>1</v>
      </c>
      <c r="I648">
        <v>146524.93</v>
      </c>
      <c r="J648">
        <v>129842.74</v>
      </c>
      <c r="K648">
        <v>132945</v>
      </c>
      <c r="L648">
        <v>113119.64</v>
      </c>
      <c r="M648">
        <v>22.57</v>
      </c>
      <c r="N648">
        <v>20.149999999999999</v>
      </c>
      <c r="O648">
        <v>6</v>
      </c>
      <c r="P648">
        <v>91383.69</v>
      </c>
      <c r="Q648">
        <v>53266.58</v>
      </c>
      <c r="R648">
        <v>14.3</v>
      </c>
      <c r="S648">
        <v>18.38</v>
      </c>
      <c r="T648">
        <v>10.8</v>
      </c>
      <c r="U648">
        <v>0</v>
      </c>
      <c r="V648">
        <v>3.8216999999999999</v>
      </c>
      <c r="W648">
        <v>5.0904999999999996</v>
      </c>
      <c r="X648">
        <v>5.1814</v>
      </c>
      <c r="Y648">
        <v>5.0904999999999996</v>
      </c>
      <c r="Z648" t="s">
        <v>122</v>
      </c>
      <c r="AA648" t="s">
        <v>79</v>
      </c>
      <c r="AB648">
        <v>5.1814</v>
      </c>
      <c r="AC648" t="s">
        <v>2270</v>
      </c>
      <c r="AD648">
        <v>2.2390560000000002</v>
      </c>
      <c r="AE648">
        <v>4.6984000000000004</v>
      </c>
      <c r="AF648">
        <v>5.0904999999999996</v>
      </c>
      <c r="AG648">
        <v>4.6984000000000004</v>
      </c>
      <c r="AH648" t="s">
        <v>2336</v>
      </c>
      <c r="AI648" t="s">
        <v>79</v>
      </c>
      <c r="AJ648">
        <v>7.3619000000000003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1</v>
      </c>
      <c r="AQ648">
        <v>0</v>
      </c>
      <c r="AR648" t="b">
        <v>0</v>
      </c>
      <c r="AS648" s="190" t="s">
        <v>2146</v>
      </c>
    </row>
    <row r="649" spans="1:45" x14ac:dyDescent="0.2">
      <c r="A649" t="s">
        <v>2146</v>
      </c>
      <c r="B649" t="s">
        <v>1237</v>
      </c>
      <c r="C649" t="s">
        <v>125</v>
      </c>
      <c r="D649" t="s">
        <v>1237</v>
      </c>
      <c r="E649" t="s">
        <v>2154</v>
      </c>
      <c r="F649" t="s">
        <v>407</v>
      </c>
      <c r="G649">
        <v>16</v>
      </c>
      <c r="H649">
        <v>0</v>
      </c>
      <c r="I649">
        <v>42385.56</v>
      </c>
      <c r="J649">
        <v>17841.259999999998</v>
      </c>
      <c r="K649">
        <v>38385.18</v>
      </c>
      <c r="L649">
        <v>16145.52</v>
      </c>
      <c r="M649">
        <v>5.94</v>
      </c>
      <c r="N649">
        <v>2.63</v>
      </c>
      <c r="O649">
        <v>15</v>
      </c>
      <c r="P649">
        <v>36228.94</v>
      </c>
      <c r="Q649">
        <v>14271.19</v>
      </c>
      <c r="R649">
        <v>5.87</v>
      </c>
      <c r="S649">
        <v>2.7</v>
      </c>
      <c r="T649">
        <v>5.13</v>
      </c>
      <c r="U649">
        <v>1</v>
      </c>
      <c r="V649">
        <v>1.5150999999999999</v>
      </c>
      <c r="W649">
        <v>1.4884999999999999</v>
      </c>
      <c r="X649">
        <v>1.5150999999999999</v>
      </c>
      <c r="Y649">
        <v>1.4884999999999999</v>
      </c>
      <c r="Z649" t="s">
        <v>124</v>
      </c>
      <c r="AA649" t="s">
        <v>407</v>
      </c>
      <c r="AB649">
        <v>2.3140999999999998</v>
      </c>
      <c r="AC649" t="s">
        <v>2271</v>
      </c>
      <c r="AD649">
        <v>1.5285690000000001</v>
      </c>
      <c r="AE649">
        <v>1.681</v>
      </c>
      <c r="AF649">
        <v>1.6314</v>
      </c>
      <c r="AG649">
        <v>1.681</v>
      </c>
      <c r="AH649" t="s">
        <v>2306</v>
      </c>
      <c r="AI649" t="s">
        <v>2306</v>
      </c>
      <c r="AJ649">
        <v>2.6339999999999999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1</v>
      </c>
      <c r="AQ649">
        <v>0</v>
      </c>
      <c r="AR649" t="b">
        <v>0</v>
      </c>
      <c r="AS649" s="190" t="s">
        <v>2146</v>
      </c>
    </row>
    <row r="650" spans="1:45" x14ac:dyDescent="0.2">
      <c r="A650" t="s">
        <v>2146</v>
      </c>
      <c r="B650" t="s">
        <v>1238</v>
      </c>
      <c r="C650" t="s">
        <v>127</v>
      </c>
      <c r="D650" t="s">
        <v>1238</v>
      </c>
      <c r="E650" t="s">
        <v>2155</v>
      </c>
      <c r="F650" t="s">
        <v>79</v>
      </c>
      <c r="G650">
        <v>6</v>
      </c>
      <c r="H650">
        <v>0</v>
      </c>
      <c r="I650">
        <v>31040.15</v>
      </c>
      <c r="J650">
        <v>11962.93</v>
      </c>
      <c r="K650">
        <v>26882.89</v>
      </c>
      <c r="L650">
        <v>10612.15</v>
      </c>
      <c r="M650">
        <v>7.17</v>
      </c>
      <c r="N650">
        <v>5.58</v>
      </c>
      <c r="O650">
        <v>6</v>
      </c>
      <c r="P650">
        <v>26882.89</v>
      </c>
      <c r="Q650">
        <v>10612.15</v>
      </c>
      <c r="R650">
        <v>3.5</v>
      </c>
      <c r="S650">
        <v>5.58</v>
      </c>
      <c r="T650">
        <v>2.8</v>
      </c>
      <c r="U650">
        <v>0</v>
      </c>
      <c r="V650">
        <v>1.1243000000000001</v>
      </c>
      <c r="W650">
        <v>1.4874000000000001</v>
      </c>
      <c r="X650">
        <v>1.5139</v>
      </c>
      <c r="Y650">
        <v>1.4874000000000001</v>
      </c>
      <c r="Z650" t="s">
        <v>126</v>
      </c>
      <c r="AA650" t="s">
        <v>79</v>
      </c>
      <c r="AB650">
        <v>1.5139</v>
      </c>
      <c r="AC650" t="s">
        <v>2272</v>
      </c>
      <c r="AD650">
        <v>1</v>
      </c>
      <c r="AE650">
        <v>1.1646000000000001</v>
      </c>
      <c r="AF650">
        <v>1.1302000000000001</v>
      </c>
      <c r="AG650">
        <v>1.1646000000000001</v>
      </c>
      <c r="AH650" t="s">
        <v>2309</v>
      </c>
      <c r="AI650" t="s">
        <v>2309</v>
      </c>
      <c r="AJ650">
        <v>1.8248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 t="b">
        <v>0</v>
      </c>
      <c r="AS650" s="190" t="s">
        <v>2146</v>
      </c>
    </row>
    <row r="651" spans="1:45" x14ac:dyDescent="0.2">
      <c r="A651" t="s">
        <v>2146</v>
      </c>
      <c r="B651" t="s">
        <v>1239</v>
      </c>
      <c r="C651" t="s">
        <v>118</v>
      </c>
      <c r="D651" t="s">
        <v>1239</v>
      </c>
      <c r="E651" t="s">
        <v>2156</v>
      </c>
      <c r="F651" t="s">
        <v>79</v>
      </c>
      <c r="G651">
        <v>9</v>
      </c>
      <c r="H651">
        <v>1</v>
      </c>
      <c r="I651">
        <v>45222.74</v>
      </c>
      <c r="J651">
        <v>21377.38</v>
      </c>
      <c r="K651">
        <v>41835.18</v>
      </c>
      <c r="L651">
        <v>20007.05</v>
      </c>
      <c r="M651">
        <v>8.56</v>
      </c>
      <c r="N651">
        <v>6.64</v>
      </c>
      <c r="O651">
        <v>9</v>
      </c>
      <c r="P651">
        <v>41835.18</v>
      </c>
      <c r="Q651">
        <v>20007.05</v>
      </c>
      <c r="R651">
        <v>10.199999999999999</v>
      </c>
      <c r="S651">
        <v>6.64</v>
      </c>
      <c r="T651">
        <v>6.8</v>
      </c>
      <c r="U651">
        <v>0</v>
      </c>
      <c r="V651">
        <v>1.7496</v>
      </c>
      <c r="W651">
        <v>3.2658</v>
      </c>
      <c r="X651">
        <v>3.3241000000000001</v>
      </c>
      <c r="Y651">
        <v>3.2658</v>
      </c>
      <c r="Z651" t="s">
        <v>117</v>
      </c>
      <c r="AA651" t="s">
        <v>79</v>
      </c>
      <c r="AB651">
        <v>3.3241000000000001</v>
      </c>
      <c r="AC651" t="s">
        <v>2273</v>
      </c>
      <c r="AD651">
        <v>2.4316749999999998</v>
      </c>
      <c r="AE651">
        <v>2.5036</v>
      </c>
      <c r="AF651">
        <v>3.2658</v>
      </c>
      <c r="AG651">
        <v>2.5036</v>
      </c>
      <c r="AH651" t="s">
        <v>79</v>
      </c>
      <c r="AI651" t="s">
        <v>79</v>
      </c>
      <c r="AJ651">
        <v>3.9228999999999998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 t="b">
        <v>0</v>
      </c>
      <c r="AS651" s="190" t="s">
        <v>2146</v>
      </c>
    </row>
    <row r="652" spans="1:45" x14ac:dyDescent="0.2">
      <c r="A652" t="s">
        <v>2146</v>
      </c>
      <c r="B652" t="s">
        <v>1240</v>
      </c>
      <c r="C652" t="s">
        <v>120</v>
      </c>
      <c r="D652" t="s">
        <v>1240</v>
      </c>
      <c r="E652" t="s">
        <v>2157</v>
      </c>
      <c r="F652" t="s">
        <v>79</v>
      </c>
      <c r="G652">
        <v>2</v>
      </c>
      <c r="H652">
        <v>0</v>
      </c>
      <c r="I652">
        <v>30182.94</v>
      </c>
      <c r="J652">
        <v>10715.79</v>
      </c>
      <c r="K652">
        <v>26599.54</v>
      </c>
      <c r="L652">
        <v>8889.8700000000008</v>
      </c>
      <c r="M652">
        <v>3</v>
      </c>
      <c r="N652">
        <v>0</v>
      </c>
      <c r="O652">
        <v>2</v>
      </c>
      <c r="P652">
        <v>26599.54</v>
      </c>
      <c r="Q652">
        <v>8889.8700000000008</v>
      </c>
      <c r="R652">
        <v>3.5</v>
      </c>
      <c r="S652">
        <v>0</v>
      </c>
      <c r="T652">
        <v>2.6</v>
      </c>
      <c r="U652">
        <v>0</v>
      </c>
      <c r="V652">
        <v>0</v>
      </c>
      <c r="W652">
        <v>1.343</v>
      </c>
      <c r="X652">
        <v>1.367</v>
      </c>
      <c r="Y652">
        <v>1.343</v>
      </c>
      <c r="Z652" t="s">
        <v>119</v>
      </c>
      <c r="AA652" t="s">
        <v>79</v>
      </c>
      <c r="AB652">
        <v>1.367</v>
      </c>
      <c r="AC652" t="s">
        <v>2274</v>
      </c>
      <c r="AD652">
        <v>1</v>
      </c>
      <c r="AE652">
        <v>1.3837999999999999</v>
      </c>
      <c r="AF652">
        <v>1.343</v>
      </c>
      <c r="AG652">
        <v>1.3837999999999999</v>
      </c>
      <c r="AH652" t="s">
        <v>79</v>
      </c>
      <c r="AI652" t="s">
        <v>79</v>
      </c>
      <c r="AJ652">
        <v>2.1682999999999999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 t="b">
        <v>0</v>
      </c>
      <c r="AS652" s="190" t="s">
        <v>2146</v>
      </c>
    </row>
    <row r="653" spans="1:45" x14ac:dyDescent="0.2">
      <c r="A653" t="s">
        <v>2146</v>
      </c>
      <c r="B653" t="s">
        <v>1241</v>
      </c>
      <c r="C653" t="s">
        <v>123</v>
      </c>
      <c r="D653" t="s">
        <v>1241</v>
      </c>
      <c r="E653" t="s">
        <v>2158</v>
      </c>
      <c r="F653" t="s">
        <v>407</v>
      </c>
      <c r="G653">
        <v>39</v>
      </c>
      <c r="H653">
        <v>1</v>
      </c>
      <c r="I653">
        <v>133708.04999999999</v>
      </c>
      <c r="J653">
        <v>85787.33</v>
      </c>
      <c r="K653">
        <v>116852.22</v>
      </c>
      <c r="L653">
        <v>74058.740000000005</v>
      </c>
      <c r="M653">
        <v>21.15</v>
      </c>
      <c r="N653">
        <v>12.84</v>
      </c>
      <c r="O653">
        <v>38</v>
      </c>
      <c r="P653">
        <v>111923.29</v>
      </c>
      <c r="Q653">
        <v>68421.88</v>
      </c>
      <c r="R653">
        <v>20.18</v>
      </c>
      <c r="S653">
        <v>11.51</v>
      </c>
      <c r="T653">
        <v>15.76</v>
      </c>
      <c r="U653">
        <v>1</v>
      </c>
      <c r="V653">
        <v>4.6806999999999999</v>
      </c>
      <c r="W653">
        <v>4.5986000000000002</v>
      </c>
      <c r="X653">
        <v>4.6806999999999999</v>
      </c>
      <c r="Y653">
        <v>4.5986000000000002</v>
      </c>
      <c r="Z653" t="s">
        <v>122</v>
      </c>
      <c r="AA653" t="s">
        <v>407</v>
      </c>
      <c r="AB653">
        <v>5.5990000000000002</v>
      </c>
      <c r="AC653" t="s">
        <v>2270</v>
      </c>
      <c r="AD653">
        <v>2.43181</v>
      </c>
      <c r="AE653">
        <v>4.6820000000000004</v>
      </c>
      <c r="AF653">
        <v>4.5986000000000002</v>
      </c>
      <c r="AG653">
        <v>4.6820000000000004</v>
      </c>
      <c r="AH653" t="s">
        <v>407</v>
      </c>
      <c r="AI653" t="s">
        <v>407</v>
      </c>
      <c r="AJ653">
        <v>7.3361999999999998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1</v>
      </c>
      <c r="AQ653">
        <v>0</v>
      </c>
      <c r="AR653" t="b">
        <v>0</v>
      </c>
      <c r="AS653" s="190" t="s">
        <v>2146</v>
      </c>
    </row>
    <row r="654" spans="1:45" x14ac:dyDescent="0.2">
      <c r="A654" t="s">
        <v>2146</v>
      </c>
      <c r="B654" t="s">
        <v>1242</v>
      </c>
      <c r="C654" t="s">
        <v>125</v>
      </c>
      <c r="D654" t="s">
        <v>1242</v>
      </c>
      <c r="E654" t="s">
        <v>2159</v>
      </c>
      <c r="F654" t="s">
        <v>407</v>
      </c>
      <c r="G654">
        <v>15</v>
      </c>
      <c r="H654">
        <v>7</v>
      </c>
      <c r="I654">
        <v>104564.56</v>
      </c>
      <c r="J654">
        <v>134150.53</v>
      </c>
      <c r="K654">
        <v>90540.12</v>
      </c>
      <c r="L654">
        <v>113020.58</v>
      </c>
      <c r="M654">
        <v>14.27</v>
      </c>
      <c r="N654">
        <v>14.6</v>
      </c>
      <c r="O654">
        <v>14</v>
      </c>
      <c r="P654">
        <v>66673.23</v>
      </c>
      <c r="Q654">
        <v>71705.149999999994</v>
      </c>
      <c r="R654">
        <v>11.93</v>
      </c>
      <c r="S654">
        <v>12.1</v>
      </c>
      <c r="T654">
        <v>6.43</v>
      </c>
      <c r="U654">
        <v>1</v>
      </c>
      <c r="V654">
        <v>2.7883</v>
      </c>
      <c r="W654">
        <v>2.7393999999999998</v>
      </c>
      <c r="X654">
        <v>2.7883</v>
      </c>
      <c r="Y654">
        <v>2.7393999999999998</v>
      </c>
      <c r="Z654" t="s">
        <v>124</v>
      </c>
      <c r="AA654" t="s">
        <v>407</v>
      </c>
      <c r="AB654">
        <v>2.3024</v>
      </c>
      <c r="AC654" t="s">
        <v>2271</v>
      </c>
      <c r="AD654">
        <v>2.023021</v>
      </c>
      <c r="AE654">
        <v>2.3506999999999998</v>
      </c>
      <c r="AF654">
        <v>2.7393999999999998</v>
      </c>
      <c r="AG654">
        <v>2.3506999999999998</v>
      </c>
      <c r="AH654" t="s">
        <v>407</v>
      </c>
      <c r="AI654" t="s">
        <v>407</v>
      </c>
      <c r="AJ654">
        <v>3.6833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1</v>
      </c>
      <c r="AQ654">
        <v>0</v>
      </c>
      <c r="AR654" t="b">
        <v>0</v>
      </c>
      <c r="AS654" s="190" t="s">
        <v>2146</v>
      </c>
    </row>
    <row r="655" spans="1:45" x14ac:dyDescent="0.2">
      <c r="A655" t="s">
        <v>2146</v>
      </c>
      <c r="B655" t="s">
        <v>1243</v>
      </c>
      <c r="C655" t="s">
        <v>127</v>
      </c>
      <c r="D655" t="s">
        <v>1243</v>
      </c>
      <c r="E655" t="s">
        <v>2160</v>
      </c>
      <c r="F655" t="s">
        <v>407</v>
      </c>
      <c r="G655">
        <v>11</v>
      </c>
      <c r="H655">
        <v>4</v>
      </c>
      <c r="I655">
        <v>19230.490000000002</v>
      </c>
      <c r="J655">
        <v>30292.2</v>
      </c>
      <c r="K655">
        <v>16899.97</v>
      </c>
      <c r="L655">
        <v>26214.29</v>
      </c>
      <c r="M655">
        <v>3.64</v>
      </c>
      <c r="N655">
        <v>2.5299999999999998</v>
      </c>
      <c r="O655">
        <v>10</v>
      </c>
      <c r="P655">
        <v>8673.32</v>
      </c>
      <c r="Q655">
        <v>3384.24</v>
      </c>
      <c r="R655">
        <v>3</v>
      </c>
      <c r="S655">
        <v>1.61</v>
      </c>
      <c r="T655">
        <v>2.5499999999999998</v>
      </c>
      <c r="U655">
        <v>1</v>
      </c>
      <c r="V655">
        <v>0.36270000000000002</v>
      </c>
      <c r="W655">
        <v>0.35630000000000001</v>
      </c>
      <c r="X655">
        <v>0.36270000000000002</v>
      </c>
      <c r="Y655">
        <v>0.35630000000000001</v>
      </c>
      <c r="Z655" t="s">
        <v>126</v>
      </c>
      <c r="AA655" t="s">
        <v>407</v>
      </c>
      <c r="AB655">
        <v>1.1380999999999999</v>
      </c>
      <c r="AC655" t="s">
        <v>2272</v>
      </c>
      <c r="AD655">
        <v>1</v>
      </c>
      <c r="AE655">
        <v>0.36709999999999998</v>
      </c>
      <c r="AF655">
        <v>0.35630000000000001</v>
      </c>
      <c r="AG655">
        <v>0.36709999999999998</v>
      </c>
      <c r="AH655" t="s">
        <v>407</v>
      </c>
      <c r="AI655" t="s">
        <v>407</v>
      </c>
      <c r="AJ655">
        <v>0.57520000000000004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1</v>
      </c>
      <c r="AQ655">
        <v>0</v>
      </c>
      <c r="AR655" t="b">
        <v>0</v>
      </c>
      <c r="AS655" s="190" t="s">
        <v>2146</v>
      </c>
    </row>
    <row r="656" spans="1:45" x14ac:dyDescent="0.2">
      <c r="A656" t="s">
        <v>2146</v>
      </c>
      <c r="B656" t="s">
        <v>1244</v>
      </c>
      <c r="C656" t="s">
        <v>123</v>
      </c>
      <c r="D656" t="s">
        <v>1244</v>
      </c>
      <c r="E656" t="s">
        <v>2161</v>
      </c>
      <c r="F656" t="s">
        <v>407</v>
      </c>
      <c r="G656">
        <v>30</v>
      </c>
      <c r="H656">
        <v>0</v>
      </c>
      <c r="I656">
        <v>80040.13</v>
      </c>
      <c r="J656">
        <v>60444.54</v>
      </c>
      <c r="K656">
        <v>70191.59</v>
      </c>
      <c r="L656">
        <v>52481.22</v>
      </c>
      <c r="M656">
        <v>18.2</v>
      </c>
      <c r="N656">
        <v>11.75</v>
      </c>
      <c r="O656">
        <v>28</v>
      </c>
      <c r="P656">
        <v>61086.85</v>
      </c>
      <c r="Q656">
        <v>41150.11</v>
      </c>
      <c r="R656">
        <v>16.89</v>
      </c>
      <c r="S656">
        <v>10.82</v>
      </c>
      <c r="T656">
        <v>13.02</v>
      </c>
      <c r="U656">
        <v>1</v>
      </c>
      <c r="V656">
        <v>2.5547</v>
      </c>
      <c r="W656">
        <v>2.5099</v>
      </c>
      <c r="X656">
        <v>2.5547</v>
      </c>
      <c r="Y656">
        <v>2.5099</v>
      </c>
      <c r="Z656" t="s">
        <v>122</v>
      </c>
      <c r="AA656" t="s">
        <v>407</v>
      </c>
      <c r="AB656">
        <v>6.1348000000000003</v>
      </c>
      <c r="AC656" t="s">
        <v>2270</v>
      </c>
      <c r="AD656">
        <v>2.2141700000000002</v>
      </c>
      <c r="AE656">
        <v>2.5861999999999998</v>
      </c>
      <c r="AF656">
        <v>2.5099</v>
      </c>
      <c r="AG656">
        <v>2.5861999999999998</v>
      </c>
      <c r="AH656" t="s">
        <v>407</v>
      </c>
      <c r="AI656" t="s">
        <v>407</v>
      </c>
      <c r="AJ656">
        <v>4.0522999999999998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2</v>
      </c>
      <c r="AQ656">
        <v>0</v>
      </c>
      <c r="AR656" t="b">
        <v>0</v>
      </c>
      <c r="AS656" s="190" t="s">
        <v>2146</v>
      </c>
    </row>
    <row r="657" spans="1:45" x14ac:dyDescent="0.2">
      <c r="A657" t="s">
        <v>2146</v>
      </c>
      <c r="B657" t="s">
        <v>1245</v>
      </c>
      <c r="C657" t="s">
        <v>125</v>
      </c>
      <c r="D657" t="s">
        <v>1245</v>
      </c>
      <c r="E657" t="s">
        <v>2162</v>
      </c>
      <c r="F657" t="s">
        <v>407</v>
      </c>
      <c r="G657">
        <v>32</v>
      </c>
      <c r="H657">
        <v>0</v>
      </c>
      <c r="I657">
        <v>35979.64</v>
      </c>
      <c r="J657">
        <v>41201.21</v>
      </c>
      <c r="K657">
        <v>31322.59</v>
      </c>
      <c r="L657">
        <v>35786.230000000003</v>
      </c>
      <c r="M657">
        <v>7.44</v>
      </c>
      <c r="N657">
        <v>6.28</v>
      </c>
      <c r="O657">
        <v>29</v>
      </c>
      <c r="P657">
        <v>21243.439999999999</v>
      </c>
      <c r="Q657">
        <v>16921.689999999999</v>
      </c>
      <c r="R657">
        <v>5.83</v>
      </c>
      <c r="S657">
        <v>3.74</v>
      </c>
      <c r="T657">
        <v>5.12</v>
      </c>
      <c r="U657">
        <v>1</v>
      </c>
      <c r="V657">
        <v>0.88839999999999997</v>
      </c>
      <c r="W657">
        <v>0.87280000000000002</v>
      </c>
      <c r="X657">
        <v>0.88839999999999997</v>
      </c>
      <c r="Y657">
        <v>0.87280000000000002</v>
      </c>
      <c r="Z657" t="s">
        <v>124</v>
      </c>
      <c r="AA657" t="s">
        <v>407</v>
      </c>
      <c r="AB657">
        <v>2.7707000000000002</v>
      </c>
      <c r="AC657" t="s">
        <v>2271</v>
      </c>
      <c r="AD657">
        <v>2.1006070000000001</v>
      </c>
      <c r="AE657">
        <v>0.89929999999999999</v>
      </c>
      <c r="AF657">
        <v>0.87280000000000002</v>
      </c>
      <c r="AG657">
        <v>0.89929999999999999</v>
      </c>
      <c r="AH657" t="s">
        <v>407</v>
      </c>
      <c r="AI657" t="s">
        <v>407</v>
      </c>
      <c r="AJ657">
        <v>1.4091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3</v>
      </c>
      <c r="AQ657">
        <v>0</v>
      </c>
      <c r="AR657" t="b">
        <v>0</v>
      </c>
      <c r="AS657" s="190" t="s">
        <v>2146</v>
      </c>
    </row>
    <row r="658" spans="1:45" x14ac:dyDescent="0.2">
      <c r="A658" t="s">
        <v>2146</v>
      </c>
      <c r="B658" t="s">
        <v>1246</v>
      </c>
      <c r="C658" t="s">
        <v>127</v>
      </c>
      <c r="D658" t="s">
        <v>1246</v>
      </c>
      <c r="E658" t="s">
        <v>2163</v>
      </c>
      <c r="F658" t="s">
        <v>407</v>
      </c>
      <c r="G658">
        <v>44</v>
      </c>
      <c r="H658">
        <v>0</v>
      </c>
      <c r="I658">
        <v>15336.03</v>
      </c>
      <c r="J658">
        <v>8708.6</v>
      </c>
      <c r="K658">
        <v>13293.53</v>
      </c>
      <c r="L658">
        <v>7424.21</v>
      </c>
      <c r="M658">
        <v>4.18</v>
      </c>
      <c r="N658">
        <v>1.86</v>
      </c>
      <c r="O658">
        <v>41</v>
      </c>
      <c r="P658">
        <v>11880.22</v>
      </c>
      <c r="Q658">
        <v>5452.81</v>
      </c>
      <c r="R658">
        <v>4.0999999999999996</v>
      </c>
      <c r="S658">
        <v>1.9</v>
      </c>
      <c r="T658">
        <v>3.64</v>
      </c>
      <c r="U658">
        <v>1</v>
      </c>
      <c r="V658">
        <v>0.49680000000000002</v>
      </c>
      <c r="W658">
        <v>0.48809999999999998</v>
      </c>
      <c r="X658">
        <v>0.49680000000000002</v>
      </c>
      <c r="Y658">
        <v>0.48809999999999998</v>
      </c>
      <c r="Z658" t="s">
        <v>126</v>
      </c>
      <c r="AA658" t="s">
        <v>407</v>
      </c>
      <c r="AB658">
        <v>1.319</v>
      </c>
      <c r="AC658" t="s">
        <v>2272</v>
      </c>
      <c r="AD658">
        <v>1</v>
      </c>
      <c r="AE658">
        <v>0.50290000000000001</v>
      </c>
      <c r="AF658">
        <v>0.48809999999999998</v>
      </c>
      <c r="AG658">
        <v>0.50290000000000001</v>
      </c>
      <c r="AH658" t="s">
        <v>407</v>
      </c>
      <c r="AI658" t="s">
        <v>407</v>
      </c>
      <c r="AJ658">
        <v>0.78800000000000003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3</v>
      </c>
      <c r="AQ658">
        <v>0</v>
      </c>
      <c r="AR658" t="b">
        <v>0</v>
      </c>
      <c r="AS658" s="190" t="s">
        <v>2146</v>
      </c>
    </row>
    <row r="659" spans="1:45" x14ac:dyDescent="0.2">
      <c r="A659" t="s">
        <v>2146</v>
      </c>
      <c r="B659" t="s">
        <v>1247</v>
      </c>
      <c r="C659" t="s">
        <v>123</v>
      </c>
      <c r="D659" t="s">
        <v>1247</v>
      </c>
      <c r="E659" t="s">
        <v>2164</v>
      </c>
      <c r="F659" t="s">
        <v>407</v>
      </c>
      <c r="G659">
        <v>26</v>
      </c>
      <c r="H659">
        <v>2</v>
      </c>
      <c r="I659">
        <v>57121.41</v>
      </c>
      <c r="J659">
        <v>56421.21</v>
      </c>
      <c r="K659">
        <v>50755.27</v>
      </c>
      <c r="L659">
        <v>48643.14</v>
      </c>
      <c r="M659">
        <v>10.15</v>
      </c>
      <c r="N659">
        <v>9.3800000000000008</v>
      </c>
      <c r="O659">
        <v>25</v>
      </c>
      <c r="P659">
        <v>43179.360000000001</v>
      </c>
      <c r="Q659">
        <v>31121.439999999999</v>
      </c>
      <c r="R659">
        <v>9.1999999999999993</v>
      </c>
      <c r="S659">
        <v>8.24</v>
      </c>
      <c r="T659">
        <v>6.46</v>
      </c>
      <c r="U659">
        <v>1</v>
      </c>
      <c r="V659">
        <v>1.8058000000000001</v>
      </c>
      <c r="W659">
        <v>1.7741</v>
      </c>
      <c r="X659">
        <v>1.8058000000000001</v>
      </c>
      <c r="Y659">
        <v>1.7741</v>
      </c>
      <c r="Z659" t="s">
        <v>122</v>
      </c>
      <c r="AA659" t="s">
        <v>407</v>
      </c>
      <c r="AB659">
        <v>3.1448999999999998</v>
      </c>
      <c r="AC659" t="s">
        <v>2270</v>
      </c>
      <c r="AD659">
        <v>1.951173</v>
      </c>
      <c r="AE659">
        <v>1.7836000000000001</v>
      </c>
      <c r="AF659">
        <v>1.7741</v>
      </c>
      <c r="AG659">
        <v>1.7836000000000001</v>
      </c>
      <c r="AH659" t="s">
        <v>407</v>
      </c>
      <c r="AI659" t="s">
        <v>407</v>
      </c>
      <c r="AJ659">
        <v>2.7947000000000002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1</v>
      </c>
      <c r="AQ659">
        <v>0</v>
      </c>
      <c r="AR659" t="b">
        <v>0</v>
      </c>
      <c r="AS659" s="190" t="s">
        <v>2146</v>
      </c>
    </row>
    <row r="660" spans="1:45" x14ac:dyDescent="0.2">
      <c r="A660" t="s">
        <v>2146</v>
      </c>
      <c r="B660" t="s">
        <v>1248</v>
      </c>
      <c r="C660" t="s">
        <v>125</v>
      </c>
      <c r="D660" t="s">
        <v>1248</v>
      </c>
      <c r="E660" t="s">
        <v>2165</v>
      </c>
      <c r="F660" t="s">
        <v>407</v>
      </c>
      <c r="G660">
        <v>28</v>
      </c>
      <c r="H660">
        <v>2</v>
      </c>
      <c r="I660">
        <v>36611.85</v>
      </c>
      <c r="J660">
        <v>36521.39</v>
      </c>
      <c r="K660">
        <v>32983.870000000003</v>
      </c>
      <c r="L660">
        <v>31502.78</v>
      </c>
      <c r="M660">
        <v>7.43</v>
      </c>
      <c r="N660">
        <v>5.14</v>
      </c>
      <c r="O660">
        <v>27</v>
      </c>
      <c r="P660">
        <v>27754.51</v>
      </c>
      <c r="Q660">
        <v>16232.3</v>
      </c>
      <c r="R660">
        <v>6.78</v>
      </c>
      <c r="S660">
        <v>3.94</v>
      </c>
      <c r="T660">
        <v>5.63</v>
      </c>
      <c r="U660">
        <v>1</v>
      </c>
      <c r="V660">
        <v>1.1607000000000001</v>
      </c>
      <c r="W660">
        <v>1.1403000000000001</v>
      </c>
      <c r="X660">
        <v>1.1607000000000001</v>
      </c>
      <c r="Y660">
        <v>1.1403000000000001</v>
      </c>
      <c r="Z660" t="s">
        <v>124</v>
      </c>
      <c r="AA660" t="s">
        <v>407</v>
      </c>
      <c r="AB660">
        <v>1.6117999999999999</v>
      </c>
      <c r="AC660" t="s">
        <v>2271</v>
      </c>
      <c r="AD660">
        <v>1.44336</v>
      </c>
      <c r="AE660">
        <v>1.175</v>
      </c>
      <c r="AF660">
        <v>1.1403000000000001</v>
      </c>
      <c r="AG660">
        <v>1.175</v>
      </c>
      <c r="AH660" t="s">
        <v>407</v>
      </c>
      <c r="AI660" t="s">
        <v>407</v>
      </c>
      <c r="AJ660">
        <v>1.8411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1</v>
      </c>
      <c r="AQ660">
        <v>0</v>
      </c>
      <c r="AR660" t="b">
        <v>0</v>
      </c>
      <c r="AS660" s="190" t="s">
        <v>2146</v>
      </c>
    </row>
    <row r="661" spans="1:45" x14ac:dyDescent="0.2">
      <c r="A661" t="s">
        <v>2146</v>
      </c>
      <c r="B661" t="s">
        <v>1249</v>
      </c>
      <c r="C661" t="s">
        <v>127</v>
      </c>
      <c r="D661" t="s">
        <v>1249</v>
      </c>
      <c r="E661" t="s">
        <v>2166</v>
      </c>
      <c r="F661" t="s">
        <v>407</v>
      </c>
      <c r="G661">
        <v>18</v>
      </c>
      <c r="H661">
        <v>1</v>
      </c>
      <c r="I661">
        <v>27535.94</v>
      </c>
      <c r="J661">
        <v>18130.37</v>
      </c>
      <c r="K661">
        <v>24193.78</v>
      </c>
      <c r="L661">
        <v>15514.32</v>
      </c>
      <c r="M661">
        <v>5.33</v>
      </c>
      <c r="N661">
        <v>4.0599999999999996</v>
      </c>
      <c r="O661">
        <v>17</v>
      </c>
      <c r="P661">
        <v>21339.56</v>
      </c>
      <c r="Q661">
        <v>10402.620000000001</v>
      </c>
      <c r="R661">
        <v>5.24</v>
      </c>
      <c r="S661">
        <v>4.1500000000000004</v>
      </c>
      <c r="T661">
        <v>3.73</v>
      </c>
      <c r="U661">
        <v>1</v>
      </c>
      <c r="V661">
        <v>0.89239999999999997</v>
      </c>
      <c r="W661">
        <v>0.87680000000000002</v>
      </c>
      <c r="X661">
        <v>0.89239999999999997</v>
      </c>
      <c r="Y661">
        <v>0.87680000000000002</v>
      </c>
      <c r="Z661" t="s">
        <v>126</v>
      </c>
      <c r="AA661" t="s">
        <v>407</v>
      </c>
      <c r="AB661">
        <v>1.1167</v>
      </c>
      <c r="AC661" t="s">
        <v>2272</v>
      </c>
      <c r="AD661">
        <v>1</v>
      </c>
      <c r="AE661">
        <v>0.90349999999999997</v>
      </c>
      <c r="AF661">
        <v>0.87680000000000002</v>
      </c>
      <c r="AG661">
        <v>0.90349999999999997</v>
      </c>
      <c r="AH661" t="s">
        <v>407</v>
      </c>
      <c r="AI661" t="s">
        <v>407</v>
      </c>
      <c r="AJ661">
        <v>1.4157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1</v>
      </c>
      <c r="AQ661">
        <v>0</v>
      </c>
      <c r="AR661" t="b">
        <v>0</v>
      </c>
      <c r="AS661" s="190" t="s">
        <v>2146</v>
      </c>
    </row>
    <row r="662" spans="1:45" x14ac:dyDescent="0.2">
      <c r="A662" t="s">
        <v>2146</v>
      </c>
      <c r="B662" t="s">
        <v>1250</v>
      </c>
      <c r="C662" t="s">
        <v>123</v>
      </c>
      <c r="D662" t="s">
        <v>1250</v>
      </c>
      <c r="E662" t="s">
        <v>2167</v>
      </c>
      <c r="F662" t="s">
        <v>79</v>
      </c>
      <c r="G662">
        <v>9</v>
      </c>
      <c r="H662">
        <v>0</v>
      </c>
      <c r="I662">
        <v>26281.69</v>
      </c>
      <c r="J662">
        <v>30608.560000000001</v>
      </c>
      <c r="K662">
        <v>24755.79</v>
      </c>
      <c r="L662">
        <v>28214.22</v>
      </c>
      <c r="M662">
        <v>5.78</v>
      </c>
      <c r="N662">
        <v>6.2</v>
      </c>
      <c r="O662">
        <v>8</v>
      </c>
      <c r="P662">
        <v>15861.81</v>
      </c>
      <c r="Q662">
        <v>13550.67</v>
      </c>
      <c r="R662">
        <v>7.6</v>
      </c>
      <c r="S662">
        <v>3.84</v>
      </c>
      <c r="T662">
        <v>5.6</v>
      </c>
      <c r="U662">
        <v>0</v>
      </c>
      <c r="V662">
        <v>0.6633</v>
      </c>
      <c r="W662">
        <v>1.8140000000000001</v>
      </c>
      <c r="X662">
        <v>1.8464</v>
      </c>
      <c r="Y662">
        <v>1.8140000000000001</v>
      </c>
      <c r="Z662" t="s">
        <v>122</v>
      </c>
      <c r="AA662" t="s">
        <v>128</v>
      </c>
      <c r="AB662">
        <v>1.8464</v>
      </c>
      <c r="AC662" t="s">
        <v>2270</v>
      </c>
      <c r="AD662">
        <v>1.6437280000000001</v>
      </c>
      <c r="AE662">
        <v>1.8691</v>
      </c>
      <c r="AF662">
        <v>1.8140000000000001</v>
      </c>
      <c r="AG662">
        <v>1.8691</v>
      </c>
      <c r="AH662" t="s">
        <v>2336</v>
      </c>
      <c r="AI662" t="s">
        <v>79</v>
      </c>
      <c r="AJ662">
        <v>2.9287000000000001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1</v>
      </c>
      <c r="AQ662">
        <v>0</v>
      </c>
      <c r="AR662" t="b">
        <v>0</v>
      </c>
      <c r="AS662" s="190" t="s">
        <v>2146</v>
      </c>
    </row>
    <row r="663" spans="1:45" x14ac:dyDescent="0.2">
      <c r="A663" t="s">
        <v>2146</v>
      </c>
      <c r="B663" t="s">
        <v>1251</v>
      </c>
      <c r="C663" t="s">
        <v>125</v>
      </c>
      <c r="D663" t="s">
        <v>1251</v>
      </c>
      <c r="E663" t="s">
        <v>2168</v>
      </c>
      <c r="F663" t="s">
        <v>407</v>
      </c>
      <c r="G663">
        <v>11</v>
      </c>
      <c r="H663">
        <v>2</v>
      </c>
      <c r="I663">
        <v>17579.27</v>
      </c>
      <c r="J663">
        <v>10957.62</v>
      </c>
      <c r="K663">
        <v>16673.02</v>
      </c>
      <c r="L663">
        <v>10342.11</v>
      </c>
      <c r="M663">
        <v>4.55</v>
      </c>
      <c r="N663">
        <v>2.84</v>
      </c>
      <c r="O663">
        <v>11</v>
      </c>
      <c r="P663">
        <v>16673.02</v>
      </c>
      <c r="Q663">
        <v>10342.11</v>
      </c>
      <c r="R663">
        <v>4.55</v>
      </c>
      <c r="S663">
        <v>2.84</v>
      </c>
      <c r="T663">
        <v>3.45</v>
      </c>
      <c r="U663">
        <v>1</v>
      </c>
      <c r="V663">
        <v>0.69730000000000003</v>
      </c>
      <c r="W663">
        <v>0.68510000000000004</v>
      </c>
      <c r="X663">
        <v>0.69730000000000003</v>
      </c>
      <c r="Y663">
        <v>0.7046</v>
      </c>
      <c r="Z663" t="s">
        <v>129</v>
      </c>
      <c r="AA663" t="s">
        <v>130</v>
      </c>
      <c r="AB663">
        <v>1.1233</v>
      </c>
      <c r="AC663" t="s">
        <v>2271</v>
      </c>
      <c r="AD663">
        <v>1.3597630000000001</v>
      </c>
      <c r="AE663">
        <v>0.7621</v>
      </c>
      <c r="AF663">
        <v>0.73960000000000004</v>
      </c>
      <c r="AG663">
        <v>0.7621</v>
      </c>
      <c r="AH663" t="s">
        <v>2307</v>
      </c>
      <c r="AI663" t="s">
        <v>2307</v>
      </c>
      <c r="AJ663">
        <v>1.1940999999999999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 t="b">
        <v>0</v>
      </c>
      <c r="AS663" s="190" t="s">
        <v>2146</v>
      </c>
    </row>
    <row r="664" spans="1:45" x14ac:dyDescent="0.2">
      <c r="A664" t="s">
        <v>2146</v>
      </c>
      <c r="B664" t="s">
        <v>1252</v>
      </c>
      <c r="C664" t="s">
        <v>127</v>
      </c>
      <c r="D664" t="s">
        <v>1251</v>
      </c>
      <c r="E664" t="s">
        <v>2169</v>
      </c>
      <c r="F664" t="s">
        <v>79</v>
      </c>
      <c r="G664">
        <v>2</v>
      </c>
      <c r="H664">
        <v>0</v>
      </c>
      <c r="I664">
        <v>36367.96</v>
      </c>
      <c r="J664">
        <v>29611.31</v>
      </c>
      <c r="K664">
        <v>32045.38</v>
      </c>
      <c r="L664">
        <v>25207.360000000001</v>
      </c>
      <c r="M664">
        <v>7.5</v>
      </c>
      <c r="N664">
        <v>5.5</v>
      </c>
      <c r="O664">
        <v>2</v>
      </c>
      <c r="P664">
        <v>32045.38</v>
      </c>
      <c r="Q664">
        <v>25207.360000000001</v>
      </c>
      <c r="R664">
        <v>3.6</v>
      </c>
      <c r="S664">
        <v>5.5</v>
      </c>
      <c r="T664">
        <v>2.8</v>
      </c>
      <c r="U664">
        <v>0</v>
      </c>
      <c r="V664">
        <v>0</v>
      </c>
      <c r="W664">
        <v>0.81159999999999999</v>
      </c>
      <c r="X664">
        <v>0.82609999999999995</v>
      </c>
      <c r="Y664">
        <v>0.7046</v>
      </c>
      <c r="Z664" t="s">
        <v>131</v>
      </c>
      <c r="AA664" t="s">
        <v>130</v>
      </c>
      <c r="AB664">
        <v>0.82609999999999995</v>
      </c>
      <c r="AC664" t="s">
        <v>2272</v>
      </c>
      <c r="AD664">
        <v>1</v>
      </c>
      <c r="AE664">
        <v>0.52800000000000002</v>
      </c>
      <c r="AF664">
        <v>0.51239999999999997</v>
      </c>
      <c r="AG664">
        <v>0.52800000000000002</v>
      </c>
      <c r="AH664" t="s">
        <v>2308</v>
      </c>
      <c r="AI664" t="s">
        <v>2308</v>
      </c>
      <c r="AJ664">
        <v>0.82730000000000004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 t="b">
        <v>0</v>
      </c>
      <c r="AS664" s="190" t="s">
        <v>2146</v>
      </c>
    </row>
    <row r="665" spans="1:45" x14ac:dyDescent="0.2">
      <c r="A665" t="s">
        <v>2146</v>
      </c>
      <c r="B665" t="s">
        <v>1253</v>
      </c>
      <c r="C665" t="s">
        <v>123</v>
      </c>
      <c r="D665" t="s">
        <v>1253</v>
      </c>
      <c r="E665" t="s">
        <v>2170</v>
      </c>
      <c r="F665" t="s">
        <v>407</v>
      </c>
      <c r="G665">
        <v>32</v>
      </c>
      <c r="H665">
        <v>1</v>
      </c>
      <c r="I665">
        <v>32275.54</v>
      </c>
      <c r="J665">
        <v>37959.78</v>
      </c>
      <c r="K665">
        <v>28818.25</v>
      </c>
      <c r="L665">
        <v>33802.29</v>
      </c>
      <c r="M665">
        <v>7.53</v>
      </c>
      <c r="N665">
        <v>9.31</v>
      </c>
      <c r="O665">
        <v>29</v>
      </c>
      <c r="P665">
        <v>18848.990000000002</v>
      </c>
      <c r="Q665">
        <v>14122.66</v>
      </c>
      <c r="R665">
        <v>4.97</v>
      </c>
      <c r="S665">
        <v>4.4000000000000004</v>
      </c>
      <c r="T665">
        <v>4</v>
      </c>
      <c r="U665">
        <v>1</v>
      </c>
      <c r="V665">
        <v>0.7883</v>
      </c>
      <c r="W665">
        <v>0.77449999999999997</v>
      </c>
      <c r="X665">
        <v>0.7883</v>
      </c>
      <c r="Y665">
        <v>0.77449999999999997</v>
      </c>
      <c r="Z665" t="s">
        <v>122</v>
      </c>
      <c r="AA665" t="s">
        <v>407</v>
      </c>
      <c r="AB665">
        <v>2.4618000000000002</v>
      </c>
      <c r="AC665" t="s">
        <v>2270</v>
      </c>
      <c r="AD665">
        <v>2.0716990000000002</v>
      </c>
      <c r="AE665">
        <v>0.79800000000000004</v>
      </c>
      <c r="AF665">
        <v>0.77449999999999997</v>
      </c>
      <c r="AG665">
        <v>0.79800000000000004</v>
      </c>
      <c r="AH665" t="s">
        <v>407</v>
      </c>
      <c r="AI665" t="s">
        <v>407</v>
      </c>
      <c r="AJ665">
        <v>1.2504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3</v>
      </c>
      <c r="AQ665">
        <v>0</v>
      </c>
      <c r="AR665" t="b">
        <v>0</v>
      </c>
      <c r="AS665" s="190" t="s">
        <v>2146</v>
      </c>
    </row>
    <row r="666" spans="1:45" x14ac:dyDescent="0.2">
      <c r="A666" t="s">
        <v>2146</v>
      </c>
      <c r="B666" t="s">
        <v>1254</v>
      </c>
      <c r="C666" t="s">
        <v>125</v>
      </c>
      <c r="D666" t="s">
        <v>1254</v>
      </c>
      <c r="E666" t="s">
        <v>2171</v>
      </c>
      <c r="F666" t="s">
        <v>407</v>
      </c>
      <c r="G666">
        <v>296</v>
      </c>
      <c r="H666">
        <v>0</v>
      </c>
      <c r="I666">
        <v>14223.66</v>
      </c>
      <c r="J666">
        <v>8802.27</v>
      </c>
      <c r="K666">
        <v>12742.61</v>
      </c>
      <c r="L666">
        <v>7889.37</v>
      </c>
      <c r="M666">
        <v>3.4</v>
      </c>
      <c r="N666">
        <v>1.63</v>
      </c>
      <c r="O666">
        <v>293</v>
      </c>
      <c r="P666">
        <v>12321.82</v>
      </c>
      <c r="Q666">
        <v>6683.96</v>
      </c>
      <c r="R666">
        <v>3.32</v>
      </c>
      <c r="S666">
        <v>1.45</v>
      </c>
      <c r="T666">
        <v>2.97</v>
      </c>
      <c r="U666">
        <v>1</v>
      </c>
      <c r="V666">
        <v>0.51529999999999998</v>
      </c>
      <c r="W666">
        <v>0.50629999999999997</v>
      </c>
      <c r="X666">
        <v>0.51529999999999998</v>
      </c>
      <c r="Y666">
        <v>0.50629999999999997</v>
      </c>
      <c r="Z666" t="s">
        <v>124</v>
      </c>
      <c r="AA666" t="s">
        <v>407</v>
      </c>
      <c r="AB666">
        <v>1.1882999999999999</v>
      </c>
      <c r="AC666" t="s">
        <v>2271</v>
      </c>
      <c r="AD666">
        <v>1.270637</v>
      </c>
      <c r="AE666">
        <v>0.52170000000000005</v>
      </c>
      <c r="AF666">
        <v>0.50629999999999997</v>
      </c>
      <c r="AG666">
        <v>0.52170000000000005</v>
      </c>
      <c r="AH666" t="s">
        <v>407</v>
      </c>
      <c r="AI666" t="s">
        <v>407</v>
      </c>
      <c r="AJ666">
        <v>0.8175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3</v>
      </c>
      <c r="AQ666">
        <v>0</v>
      </c>
      <c r="AR666" t="b">
        <v>0</v>
      </c>
      <c r="AS666" s="190" t="s">
        <v>2146</v>
      </c>
    </row>
    <row r="667" spans="1:45" x14ac:dyDescent="0.2">
      <c r="A667" t="s">
        <v>2146</v>
      </c>
      <c r="B667" t="s">
        <v>1255</v>
      </c>
      <c r="C667" t="s">
        <v>127</v>
      </c>
      <c r="D667" t="s">
        <v>1255</v>
      </c>
      <c r="E667" t="s">
        <v>2172</v>
      </c>
      <c r="F667" t="s">
        <v>407</v>
      </c>
      <c r="G667">
        <v>35</v>
      </c>
      <c r="H667">
        <v>0</v>
      </c>
      <c r="I667">
        <v>9351.48</v>
      </c>
      <c r="J667">
        <v>4254.9399999999996</v>
      </c>
      <c r="K667">
        <v>8794.14</v>
      </c>
      <c r="L667">
        <v>3998.58</v>
      </c>
      <c r="M667">
        <v>3.11</v>
      </c>
      <c r="N667">
        <v>1.37</v>
      </c>
      <c r="O667">
        <v>34</v>
      </c>
      <c r="P667">
        <v>8455.4500000000007</v>
      </c>
      <c r="Q667">
        <v>3527.62</v>
      </c>
      <c r="R667">
        <v>3.09</v>
      </c>
      <c r="S667">
        <v>1.38</v>
      </c>
      <c r="T667">
        <v>2.68</v>
      </c>
      <c r="U667">
        <v>1</v>
      </c>
      <c r="V667">
        <v>0.35360000000000003</v>
      </c>
      <c r="W667">
        <v>0.34739999999999999</v>
      </c>
      <c r="X667">
        <v>0.35360000000000003</v>
      </c>
      <c r="Y667">
        <v>0.34739999999999999</v>
      </c>
      <c r="Z667" t="s">
        <v>126</v>
      </c>
      <c r="AA667" t="s">
        <v>407</v>
      </c>
      <c r="AB667">
        <v>0.93520000000000003</v>
      </c>
      <c r="AC667" t="s">
        <v>2272</v>
      </c>
      <c r="AD667">
        <v>1</v>
      </c>
      <c r="AE667">
        <v>0.35799999999999998</v>
      </c>
      <c r="AF667">
        <v>0.34739999999999999</v>
      </c>
      <c r="AG667">
        <v>0.35799999999999998</v>
      </c>
      <c r="AH667" t="s">
        <v>407</v>
      </c>
      <c r="AI667" t="s">
        <v>407</v>
      </c>
      <c r="AJ667">
        <v>0.56100000000000005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1</v>
      </c>
      <c r="AQ667">
        <v>0</v>
      </c>
      <c r="AR667" t="b">
        <v>0</v>
      </c>
      <c r="AS667" s="190" t="s">
        <v>2146</v>
      </c>
    </row>
    <row r="668" spans="1:45" x14ac:dyDescent="0.2">
      <c r="A668" t="s">
        <v>2146</v>
      </c>
      <c r="B668" t="s">
        <v>1256</v>
      </c>
      <c r="C668" t="s">
        <v>116</v>
      </c>
      <c r="D668" t="s">
        <v>1256</v>
      </c>
      <c r="E668" t="s">
        <v>223</v>
      </c>
      <c r="F668" t="s">
        <v>79</v>
      </c>
      <c r="G668">
        <v>6</v>
      </c>
      <c r="H668">
        <v>0</v>
      </c>
      <c r="I668">
        <v>47209.2</v>
      </c>
      <c r="J668">
        <v>47957.25</v>
      </c>
      <c r="K668">
        <v>42671.45</v>
      </c>
      <c r="L668">
        <v>43479.71</v>
      </c>
      <c r="M668">
        <v>11.83</v>
      </c>
      <c r="N668">
        <v>11.94</v>
      </c>
      <c r="O668">
        <v>6</v>
      </c>
      <c r="P668">
        <v>42671.45</v>
      </c>
      <c r="Q668">
        <v>43479.71</v>
      </c>
      <c r="R668">
        <v>6.5</v>
      </c>
      <c r="S668">
        <v>11.94</v>
      </c>
      <c r="T668">
        <v>4.9000000000000004</v>
      </c>
      <c r="U668">
        <v>0</v>
      </c>
      <c r="V668">
        <v>1.7845</v>
      </c>
      <c r="W668">
        <v>1.6451</v>
      </c>
      <c r="X668">
        <v>1.6745000000000001</v>
      </c>
      <c r="Y668">
        <v>1.6451</v>
      </c>
      <c r="Z668" t="s">
        <v>121</v>
      </c>
      <c r="AA668" t="s">
        <v>79</v>
      </c>
      <c r="AB668">
        <v>1.6745000000000001</v>
      </c>
      <c r="AC668" t="s">
        <v>121</v>
      </c>
      <c r="AD668">
        <v>1</v>
      </c>
      <c r="AE668">
        <v>1.6951000000000001</v>
      </c>
      <c r="AF668">
        <v>1.6451</v>
      </c>
      <c r="AG668">
        <v>1.6951000000000001</v>
      </c>
      <c r="AH668" t="s">
        <v>79</v>
      </c>
      <c r="AI668" t="s">
        <v>79</v>
      </c>
      <c r="AJ668">
        <v>2.6560999999999999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 t="b">
        <v>0</v>
      </c>
      <c r="AS668" s="190" t="s">
        <v>2146</v>
      </c>
    </row>
    <row r="669" spans="1:45" x14ac:dyDescent="0.2">
      <c r="A669" t="s">
        <v>2173</v>
      </c>
      <c r="B669" t="s">
        <v>1257</v>
      </c>
      <c r="C669" t="s">
        <v>123</v>
      </c>
      <c r="D669" t="s">
        <v>1257</v>
      </c>
      <c r="E669" t="s">
        <v>2174</v>
      </c>
      <c r="F669" t="s">
        <v>407</v>
      </c>
      <c r="G669">
        <v>428</v>
      </c>
      <c r="H669">
        <v>20</v>
      </c>
      <c r="I669">
        <v>110955.51</v>
      </c>
      <c r="J669">
        <v>93719.81</v>
      </c>
      <c r="K669">
        <v>99786.1</v>
      </c>
      <c r="L669">
        <v>81576.929999999993</v>
      </c>
      <c r="M669">
        <v>18.32</v>
      </c>
      <c r="N669">
        <v>14.82</v>
      </c>
      <c r="O669">
        <v>420</v>
      </c>
      <c r="P669">
        <v>93355.86</v>
      </c>
      <c r="Q669">
        <v>67060.59</v>
      </c>
      <c r="R669">
        <v>17.190000000000001</v>
      </c>
      <c r="S669">
        <v>12.15</v>
      </c>
      <c r="T669">
        <v>13.4</v>
      </c>
      <c r="U669">
        <v>1</v>
      </c>
      <c r="V669">
        <v>3.9041999999999999</v>
      </c>
      <c r="W669">
        <v>3.8357000000000001</v>
      </c>
      <c r="X669">
        <v>3.9041999999999999</v>
      </c>
      <c r="Y669">
        <v>3.8357000000000001</v>
      </c>
      <c r="Z669" t="s">
        <v>122</v>
      </c>
      <c r="AA669" t="s">
        <v>304</v>
      </c>
      <c r="AB669">
        <v>5.1334</v>
      </c>
      <c r="AC669" t="s">
        <v>2270</v>
      </c>
      <c r="AD669">
        <v>2.1565279999999998</v>
      </c>
      <c r="AE669">
        <v>3.6850999999999998</v>
      </c>
      <c r="AF669">
        <v>3.8357000000000001</v>
      </c>
      <c r="AG669">
        <v>3.6850999999999998</v>
      </c>
      <c r="AH669" t="s">
        <v>2334</v>
      </c>
      <c r="AI669" t="s">
        <v>407</v>
      </c>
      <c r="AJ669">
        <v>5.7742000000000004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8</v>
      </c>
      <c r="AQ669">
        <v>0</v>
      </c>
      <c r="AR669" t="b">
        <v>0</v>
      </c>
      <c r="AS669" s="190" t="s">
        <v>2173</v>
      </c>
    </row>
    <row r="670" spans="1:45" x14ac:dyDescent="0.2">
      <c r="A670" t="s">
        <v>2173</v>
      </c>
      <c r="B670" t="s">
        <v>1258</v>
      </c>
      <c r="C670" t="s">
        <v>125</v>
      </c>
      <c r="D670" t="s">
        <v>1258</v>
      </c>
      <c r="E670" t="s">
        <v>2175</v>
      </c>
      <c r="F670" t="s">
        <v>407</v>
      </c>
      <c r="G670">
        <v>131</v>
      </c>
      <c r="H670">
        <v>3</v>
      </c>
      <c r="I670">
        <v>35053.050000000003</v>
      </c>
      <c r="J670">
        <v>22367.52</v>
      </c>
      <c r="K670">
        <v>32565.64</v>
      </c>
      <c r="L670">
        <v>19601.88</v>
      </c>
      <c r="M670">
        <v>7.25</v>
      </c>
      <c r="N670">
        <v>3.88</v>
      </c>
      <c r="O670">
        <v>128</v>
      </c>
      <c r="P670">
        <v>30997.67</v>
      </c>
      <c r="Q670">
        <v>16883.75</v>
      </c>
      <c r="R670">
        <v>7.02</v>
      </c>
      <c r="S670">
        <v>3.53</v>
      </c>
      <c r="T670">
        <v>6.15</v>
      </c>
      <c r="U670">
        <v>1</v>
      </c>
      <c r="V670">
        <v>1.2963</v>
      </c>
      <c r="W670">
        <v>1.2736000000000001</v>
      </c>
      <c r="X670">
        <v>1.2963</v>
      </c>
      <c r="Y670">
        <v>1.2846</v>
      </c>
      <c r="Z670" t="s">
        <v>129</v>
      </c>
      <c r="AA670" t="s">
        <v>130</v>
      </c>
      <c r="AB670">
        <v>2.3803999999999998</v>
      </c>
      <c r="AC670" t="s">
        <v>2271</v>
      </c>
      <c r="AD670">
        <v>1.573922</v>
      </c>
      <c r="AE670">
        <v>1.3451</v>
      </c>
      <c r="AF670">
        <v>1.3053999999999999</v>
      </c>
      <c r="AG670">
        <v>1.3451</v>
      </c>
      <c r="AH670" t="s">
        <v>2307</v>
      </c>
      <c r="AI670" t="s">
        <v>2307</v>
      </c>
      <c r="AJ670">
        <v>2.1076000000000001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3</v>
      </c>
      <c r="AQ670">
        <v>0</v>
      </c>
      <c r="AR670" t="b">
        <v>0</v>
      </c>
      <c r="AS670" s="190" t="s">
        <v>2173</v>
      </c>
    </row>
    <row r="671" spans="1:45" x14ac:dyDescent="0.2">
      <c r="A671" t="s">
        <v>2173</v>
      </c>
      <c r="B671" t="s">
        <v>1259</v>
      </c>
      <c r="C671" t="s">
        <v>127</v>
      </c>
      <c r="D671" t="s">
        <v>1258</v>
      </c>
      <c r="E671" t="s">
        <v>2176</v>
      </c>
      <c r="F671" t="s">
        <v>79</v>
      </c>
      <c r="G671">
        <v>7</v>
      </c>
      <c r="H671">
        <v>0</v>
      </c>
      <c r="I671">
        <v>24104.21</v>
      </c>
      <c r="J671">
        <v>10025.9</v>
      </c>
      <c r="K671">
        <v>21732.17</v>
      </c>
      <c r="L671">
        <v>8868.8700000000008</v>
      </c>
      <c r="M671">
        <v>3.43</v>
      </c>
      <c r="N671">
        <v>1.76</v>
      </c>
      <c r="O671">
        <v>7</v>
      </c>
      <c r="P671">
        <v>21732.17</v>
      </c>
      <c r="Q671">
        <v>8868.8700000000008</v>
      </c>
      <c r="R671">
        <v>4.7</v>
      </c>
      <c r="S671">
        <v>1.76</v>
      </c>
      <c r="T671">
        <v>3.5</v>
      </c>
      <c r="U671">
        <v>0</v>
      </c>
      <c r="V671">
        <v>0.90880000000000005</v>
      </c>
      <c r="W671">
        <v>1.4859</v>
      </c>
      <c r="X671">
        <v>1.5124</v>
      </c>
      <c r="Y671">
        <v>1.2846</v>
      </c>
      <c r="Z671" t="s">
        <v>131</v>
      </c>
      <c r="AA671" t="s">
        <v>130</v>
      </c>
      <c r="AB671">
        <v>1.5124</v>
      </c>
      <c r="AC671" t="s">
        <v>2272</v>
      </c>
      <c r="AD671">
        <v>1</v>
      </c>
      <c r="AE671">
        <v>0.93189999999999995</v>
      </c>
      <c r="AF671">
        <v>0.90439999999999998</v>
      </c>
      <c r="AG671">
        <v>0.93189999999999995</v>
      </c>
      <c r="AH671" t="s">
        <v>2308</v>
      </c>
      <c r="AI671" t="s">
        <v>2308</v>
      </c>
      <c r="AJ671">
        <v>1.4601999999999999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 t="b">
        <v>0</v>
      </c>
      <c r="AS671" s="190" t="s">
        <v>2173</v>
      </c>
    </row>
    <row r="672" spans="1:45" x14ac:dyDescent="0.2">
      <c r="A672" t="s">
        <v>2173</v>
      </c>
      <c r="B672" t="s">
        <v>1260</v>
      </c>
      <c r="C672" t="s">
        <v>123</v>
      </c>
      <c r="D672" t="s">
        <v>1260</v>
      </c>
      <c r="E672" t="s">
        <v>2177</v>
      </c>
      <c r="F672" t="s">
        <v>407</v>
      </c>
      <c r="G672">
        <v>43</v>
      </c>
      <c r="H672">
        <v>0</v>
      </c>
      <c r="I672">
        <v>79750.210000000006</v>
      </c>
      <c r="J672">
        <v>70328.52</v>
      </c>
      <c r="K672">
        <v>71279.149999999994</v>
      </c>
      <c r="L672">
        <v>60976.38</v>
      </c>
      <c r="M672">
        <v>12.84</v>
      </c>
      <c r="N672">
        <v>10.06</v>
      </c>
      <c r="O672">
        <v>41</v>
      </c>
      <c r="P672">
        <v>59979.87</v>
      </c>
      <c r="Q672">
        <v>33952.5</v>
      </c>
      <c r="R672">
        <v>11.68</v>
      </c>
      <c r="S672">
        <v>7.91</v>
      </c>
      <c r="T672">
        <v>9.92</v>
      </c>
      <c r="U672">
        <v>1</v>
      </c>
      <c r="V672">
        <v>2.5084</v>
      </c>
      <c r="W672">
        <v>2.4643999999999999</v>
      </c>
      <c r="X672">
        <v>2.5084</v>
      </c>
      <c r="Y672">
        <v>2.4643999999999999</v>
      </c>
      <c r="Z672" t="s">
        <v>122</v>
      </c>
      <c r="AA672" t="s">
        <v>407</v>
      </c>
      <c r="AB672">
        <v>4.6569000000000003</v>
      </c>
      <c r="AC672" t="s">
        <v>2270</v>
      </c>
      <c r="AD672">
        <v>2.2698870000000002</v>
      </c>
      <c r="AE672">
        <v>2.3955000000000002</v>
      </c>
      <c r="AF672">
        <v>2.4643999999999999</v>
      </c>
      <c r="AG672">
        <v>2.3955000000000002</v>
      </c>
      <c r="AH672" t="s">
        <v>407</v>
      </c>
      <c r="AI672" t="s">
        <v>407</v>
      </c>
      <c r="AJ672">
        <v>3.7534999999999998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2</v>
      </c>
      <c r="AQ672">
        <v>0</v>
      </c>
      <c r="AR672" t="b">
        <v>0</v>
      </c>
      <c r="AS672" s="190" t="s">
        <v>2173</v>
      </c>
    </row>
    <row r="673" spans="1:45" x14ac:dyDescent="0.2">
      <c r="A673" t="s">
        <v>2173</v>
      </c>
      <c r="B673" t="s">
        <v>1261</v>
      </c>
      <c r="C673" t="s">
        <v>125</v>
      </c>
      <c r="D673" t="s">
        <v>1261</v>
      </c>
      <c r="E673" t="s">
        <v>2178</v>
      </c>
      <c r="F673" t="s">
        <v>407</v>
      </c>
      <c r="G673">
        <v>111</v>
      </c>
      <c r="H673">
        <v>1</v>
      </c>
      <c r="I673">
        <v>37554.629999999997</v>
      </c>
      <c r="J673">
        <v>32077.26</v>
      </c>
      <c r="K673">
        <v>34406.370000000003</v>
      </c>
      <c r="L673">
        <v>28007.31</v>
      </c>
      <c r="M673">
        <v>7.27</v>
      </c>
      <c r="N673">
        <v>6.19</v>
      </c>
      <c r="O673">
        <v>108</v>
      </c>
      <c r="P673">
        <v>31272.09</v>
      </c>
      <c r="Q673">
        <v>20193.490000000002</v>
      </c>
      <c r="R673">
        <v>6.59</v>
      </c>
      <c r="S673">
        <v>4.41</v>
      </c>
      <c r="T673">
        <v>5.52</v>
      </c>
      <c r="U673">
        <v>1</v>
      </c>
      <c r="V673">
        <v>1.3078000000000001</v>
      </c>
      <c r="W673">
        <v>1.2848999999999999</v>
      </c>
      <c r="X673">
        <v>1.3078000000000001</v>
      </c>
      <c r="Y673">
        <v>1.2848999999999999</v>
      </c>
      <c r="Z673" t="s">
        <v>124</v>
      </c>
      <c r="AA673" t="s">
        <v>407</v>
      </c>
      <c r="AB673">
        <v>2.0516000000000001</v>
      </c>
      <c r="AC673" t="s">
        <v>2271</v>
      </c>
      <c r="AD673">
        <v>1.542556</v>
      </c>
      <c r="AE673">
        <v>1.3240000000000001</v>
      </c>
      <c r="AF673">
        <v>1.2848999999999999</v>
      </c>
      <c r="AG673">
        <v>1.3240000000000001</v>
      </c>
      <c r="AH673" t="s">
        <v>407</v>
      </c>
      <c r="AI673" t="s">
        <v>407</v>
      </c>
      <c r="AJ673">
        <v>2.0746000000000002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3</v>
      </c>
      <c r="AQ673">
        <v>0</v>
      </c>
      <c r="AR673" t="b">
        <v>0</v>
      </c>
      <c r="AS673" s="190" t="s">
        <v>2173</v>
      </c>
    </row>
    <row r="674" spans="1:45" x14ac:dyDescent="0.2">
      <c r="A674" t="s">
        <v>2173</v>
      </c>
      <c r="B674" t="s">
        <v>1262</v>
      </c>
      <c r="C674" t="s">
        <v>127</v>
      </c>
      <c r="D674" t="s">
        <v>1262</v>
      </c>
      <c r="E674" t="s">
        <v>2179</v>
      </c>
      <c r="F674" t="s">
        <v>407</v>
      </c>
      <c r="G674">
        <v>21</v>
      </c>
      <c r="H674">
        <v>0</v>
      </c>
      <c r="I674">
        <v>21750.29</v>
      </c>
      <c r="J674">
        <v>10831.31</v>
      </c>
      <c r="K674">
        <v>20395.77</v>
      </c>
      <c r="L674">
        <v>9871.17</v>
      </c>
      <c r="M674">
        <v>4.8600000000000003</v>
      </c>
      <c r="N674">
        <v>2.3199999999999998</v>
      </c>
      <c r="O674">
        <v>20</v>
      </c>
      <c r="P674">
        <v>19174.72</v>
      </c>
      <c r="Q674">
        <v>8426.26</v>
      </c>
      <c r="R674">
        <v>4.6500000000000004</v>
      </c>
      <c r="S674">
        <v>2.17</v>
      </c>
      <c r="T674">
        <v>4</v>
      </c>
      <c r="U674">
        <v>1</v>
      </c>
      <c r="V674">
        <v>0.80189999999999995</v>
      </c>
      <c r="W674">
        <v>0.78779999999999994</v>
      </c>
      <c r="X674">
        <v>0.80189999999999995</v>
      </c>
      <c r="Y674">
        <v>0.78779999999999994</v>
      </c>
      <c r="Z674" t="s">
        <v>126</v>
      </c>
      <c r="AA674" t="s">
        <v>407</v>
      </c>
      <c r="AB674">
        <v>1.33</v>
      </c>
      <c r="AC674" t="s">
        <v>2272</v>
      </c>
      <c r="AD674">
        <v>1</v>
      </c>
      <c r="AE674">
        <v>0.81169999999999998</v>
      </c>
      <c r="AF674">
        <v>0.78779999999999994</v>
      </c>
      <c r="AG674">
        <v>0.81169999999999998</v>
      </c>
      <c r="AH674" t="s">
        <v>407</v>
      </c>
      <c r="AI674" t="s">
        <v>407</v>
      </c>
      <c r="AJ674">
        <v>1.2719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1</v>
      </c>
      <c r="AQ674">
        <v>0</v>
      </c>
      <c r="AR674" t="b">
        <v>0</v>
      </c>
      <c r="AS674" s="190" t="s">
        <v>2173</v>
      </c>
    </row>
    <row r="675" spans="1:45" x14ac:dyDescent="0.2">
      <c r="A675" t="s">
        <v>2173</v>
      </c>
      <c r="B675" t="s">
        <v>1263</v>
      </c>
      <c r="C675" t="s">
        <v>118</v>
      </c>
      <c r="D675" t="s">
        <v>1263</v>
      </c>
      <c r="E675" t="s">
        <v>2180</v>
      </c>
      <c r="F675" t="s">
        <v>407</v>
      </c>
      <c r="G675">
        <v>73</v>
      </c>
      <c r="H675">
        <v>1</v>
      </c>
      <c r="I675">
        <v>32960.639999999999</v>
      </c>
      <c r="J675">
        <v>29754</v>
      </c>
      <c r="K675">
        <v>31162.71</v>
      </c>
      <c r="L675">
        <v>29976.61</v>
      </c>
      <c r="M675">
        <v>8.0299999999999994</v>
      </c>
      <c r="N675">
        <v>6.57</v>
      </c>
      <c r="O675">
        <v>71</v>
      </c>
      <c r="P675">
        <v>27571.17</v>
      </c>
      <c r="Q675">
        <v>21283.81</v>
      </c>
      <c r="R675">
        <v>7.39</v>
      </c>
      <c r="S675">
        <v>5.38</v>
      </c>
      <c r="T675">
        <v>5.73</v>
      </c>
      <c r="U675">
        <v>1</v>
      </c>
      <c r="V675">
        <v>1.153</v>
      </c>
      <c r="W675">
        <v>1.1328</v>
      </c>
      <c r="X675">
        <v>1.153</v>
      </c>
      <c r="Y675">
        <v>1.1328</v>
      </c>
      <c r="Z675" t="s">
        <v>117</v>
      </c>
      <c r="AA675" t="s">
        <v>407</v>
      </c>
      <c r="AB675">
        <v>1.855</v>
      </c>
      <c r="AC675" t="s">
        <v>2268</v>
      </c>
      <c r="AD675">
        <v>1.8386359999999999</v>
      </c>
      <c r="AE675">
        <v>1.1672</v>
      </c>
      <c r="AF675">
        <v>1.1328</v>
      </c>
      <c r="AG675">
        <v>1.1672</v>
      </c>
      <c r="AH675" t="s">
        <v>407</v>
      </c>
      <c r="AI675" t="s">
        <v>407</v>
      </c>
      <c r="AJ675">
        <v>1.8289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2</v>
      </c>
      <c r="AQ675">
        <v>0</v>
      </c>
      <c r="AR675" t="b">
        <v>0</v>
      </c>
      <c r="AS675" s="190" t="s">
        <v>2173</v>
      </c>
    </row>
    <row r="676" spans="1:45" x14ac:dyDescent="0.2">
      <c r="A676" t="s">
        <v>2173</v>
      </c>
      <c r="B676" t="s">
        <v>1264</v>
      </c>
      <c r="C676" t="s">
        <v>120</v>
      </c>
      <c r="D676" t="s">
        <v>1264</v>
      </c>
      <c r="E676" t="s">
        <v>2181</v>
      </c>
      <c r="F676" t="s">
        <v>407</v>
      </c>
      <c r="G676">
        <v>197</v>
      </c>
      <c r="H676">
        <v>2</v>
      </c>
      <c r="I676">
        <v>15331.98</v>
      </c>
      <c r="J676">
        <v>11613.88</v>
      </c>
      <c r="K676">
        <v>14217.6</v>
      </c>
      <c r="L676">
        <v>10434.93</v>
      </c>
      <c r="M676">
        <v>4.46</v>
      </c>
      <c r="N676">
        <v>3.23</v>
      </c>
      <c r="O676">
        <v>193</v>
      </c>
      <c r="P676">
        <v>13343.81</v>
      </c>
      <c r="Q676">
        <v>8391.16</v>
      </c>
      <c r="R676">
        <v>4.25</v>
      </c>
      <c r="S676">
        <v>2.9</v>
      </c>
      <c r="T676">
        <v>3.43</v>
      </c>
      <c r="U676">
        <v>1</v>
      </c>
      <c r="V676">
        <v>0.55800000000000005</v>
      </c>
      <c r="W676">
        <v>0.54820000000000002</v>
      </c>
      <c r="X676">
        <v>0.55800000000000005</v>
      </c>
      <c r="Y676">
        <v>0.54820000000000002</v>
      </c>
      <c r="Z676" t="s">
        <v>119</v>
      </c>
      <c r="AA676" t="s">
        <v>407</v>
      </c>
      <c r="AB676">
        <v>1.0088999999999999</v>
      </c>
      <c r="AC676" t="s">
        <v>2269</v>
      </c>
      <c r="AD676">
        <v>1</v>
      </c>
      <c r="AE676">
        <v>0.56489999999999996</v>
      </c>
      <c r="AF676">
        <v>0.54820000000000002</v>
      </c>
      <c r="AG676">
        <v>0.56489999999999996</v>
      </c>
      <c r="AH676" t="s">
        <v>407</v>
      </c>
      <c r="AI676" t="s">
        <v>407</v>
      </c>
      <c r="AJ676">
        <v>0.8851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4</v>
      </c>
      <c r="AQ676">
        <v>0</v>
      </c>
      <c r="AR676" t="b">
        <v>0</v>
      </c>
      <c r="AS676" s="190" t="s">
        <v>2173</v>
      </c>
    </row>
    <row r="677" spans="1:45" x14ac:dyDescent="0.2">
      <c r="A677" t="s">
        <v>2173</v>
      </c>
      <c r="B677" t="s">
        <v>1265</v>
      </c>
      <c r="C677" t="s">
        <v>116</v>
      </c>
      <c r="D677" t="s">
        <v>1265</v>
      </c>
      <c r="E677" t="s">
        <v>157</v>
      </c>
      <c r="F677" t="s">
        <v>407</v>
      </c>
      <c r="G677">
        <v>112</v>
      </c>
      <c r="H677">
        <v>4</v>
      </c>
      <c r="I677">
        <v>12680.01</v>
      </c>
      <c r="J677">
        <v>11195.34</v>
      </c>
      <c r="K677">
        <v>11632.64</v>
      </c>
      <c r="L677">
        <v>9976.11</v>
      </c>
      <c r="M677">
        <v>2.88</v>
      </c>
      <c r="N677">
        <v>2.0099999999999998</v>
      </c>
      <c r="O677">
        <v>110</v>
      </c>
      <c r="P677">
        <v>10626.54</v>
      </c>
      <c r="Q677">
        <v>6466.58</v>
      </c>
      <c r="R677">
        <v>2.75</v>
      </c>
      <c r="S677">
        <v>1.65</v>
      </c>
      <c r="T677">
        <v>2.35</v>
      </c>
      <c r="U677">
        <v>1</v>
      </c>
      <c r="V677">
        <v>0.44440000000000002</v>
      </c>
      <c r="W677">
        <v>0.43659999999999999</v>
      </c>
      <c r="X677">
        <v>0.44440000000000002</v>
      </c>
      <c r="Y677">
        <v>0.43659999999999999</v>
      </c>
      <c r="Z677" t="s">
        <v>121</v>
      </c>
      <c r="AA677" t="s">
        <v>407</v>
      </c>
      <c r="AB677">
        <v>0.84809999999999997</v>
      </c>
      <c r="AC677" t="s">
        <v>121</v>
      </c>
      <c r="AD677">
        <v>1</v>
      </c>
      <c r="AE677">
        <v>0.44990000000000002</v>
      </c>
      <c r="AF677">
        <v>0.43659999999999999</v>
      </c>
      <c r="AG677">
        <v>0.44990000000000002</v>
      </c>
      <c r="AH677" t="s">
        <v>407</v>
      </c>
      <c r="AI677" t="s">
        <v>407</v>
      </c>
      <c r="AJ677">
        <v>0.70489999999999997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2</v>
      </c>
      <c r="AQ677">
        <v>0</v>
      </c>
      <c r="AR677" t="b">
        <v>0</v>
      </c>
      <c r="AS677" s="190" t="s">
        <v>2173</v>
      </c>
    </row>
    <row r="678" spans="1:45" x14ac:dyDescent="0.2">
      <c r="A678" t="s">
        <v>2173</v>
      </c>
      <c r="B678" t="s">
        <v>1266</v>
      </c>
      <c r="C678" t="s">
        <v>118</v>
      </c>
      <c r="D678" t="s">
        <v>1266</v>
      </c>
      <c r="E678" t="s">
        <v>2182</v>
      </c>
      <c r="F678" t="s">
        <v>407</v>
      </c>
      <c r="G678">
        <v>17</v>
      </c>
      <c r="H678">
        <v>1</v>
      </c>
      <c r="I678">
        <v>21796.28</v>
      </c>
      <c r="J678">
        <v>17609.66</v>
      </c>
      <c r="K678">
        <v>19287.13</v>
      </c>
      <c r="L678">
        <v>15487.1</v>
      </c>
      <c r="M678">
        <v>3.82</v>
      </c>
      <c r="N678">
        <v>2.23</v>
      </c>
      <c r="O678">
        <v>15</v>
      </c>
      <c r="P678">
        <v>14235.7</v>
      </c>
      <c r="Q678">
        <v>7405.46</v>
      </c>
      <c r="R678">
        <v>3.33</v>
      </c>
      <c r="S678">
        <v>1.89</v>
      </c>
      <c r="T678">
        <v>2.9</v>
      </c>
      <c r="U678">
        <v>1</v>
      </c>
      <c r="V678">
        <v>0.59530000000000005</v>
      </c>
      <c r="W678">
        <v>0.58489999999999998</v>
      </c>
      <c r="X678">
        <v>0.59530000000000005</v>
      </c>
      <c r="Y678">
        <v>0.58489999999999998</v>
      </c>
      <c r="Z678" t="s">
        <v>117</v>
      </c>
      <c r="AA678" t="s">
        <v>407</v>
      </c>
      <c r="AB678">
        <v>1.5273000000000001</v>
      </c>
      <c r="AC678" t="s">
        <v>2268</v>
      </c>
      <c r="AD678">
        <v>1.973511</v>
      </c>
      <c r="AE678">
        <v>0.60270000000000001</v>
      </c>
      <c r="AF678">
        <v>0.58489999999999998</v>
      </c>
      <c r="AG678">
        <v>0.60270000000000001</v>
      </c>
      <c r="AH678" t="s">
        <v>407</v>
      </c>
      <c r="AI678" t="s">
        <v>407</v>
      </c>
      <c r="AJ678">
        <v>0.94440000000000002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2</v>
      </c>
      <c r="AQ678">
        <v>0</v>
      </c>
      <c r="AR678" t="b">
        <v>0</v>
      </c>
      <c r="AS678" s="190" t="s">
        <v>2173</v>
      </c>
    </row>
    <row r="679" spans="1:45" x14ac:dyDescent="0.2">
      <c r="A679" t="s">
        <v>2173</v>
      </c>
      <c r="B679" t="s">
        <v>1267</v>
      </c>
      <c r="C679" t="s">
        <v>120</v>
      </c>
      <c r="D679" t="s">
        <v>1267</v>
      </c>
      <c r="E679" t="s">
        <v>2183</v>
      </c>
      <c r="F679" t="s">
        <v>407</v>
      </c>
      <c r="G679">
        <v>74</v>
      </c>
      <c r="H679">
        <v>1</v>
      </c>
      <c r="I679">
        <v>9281.5499999999993</v>
      </c>
      <c r="J679">
        <v>5055.3999999999996</v>
      </c>
      <c r="K679">
        <v>8489.34</v>
      </c>
      <c r="L679">
        <v>4656.84</v>
      </c>
      <c r="M679">
        <v>2.11</v>
      </c>
      <c r="N679">
        <v>0.85</v>
      </c>
      <c r="O679">
        <v>73</v>
      </c>
      <c r="P679">
        <v>8278.9500000000007</v>
      </c>
      <c r="Q679">
        <v>4325.2299999999996</v>
      </c>
      <c r="R679">
        <v>2.08</v>
      </c>
      <c r="S679">
        <v>0.82</v>
      </c>
      <c r="T679">
        <v>1.92</v>
      </c>
      <c r="U679">
        <v>1</v>
      </c>
      <c r="V679">
        <v>0.34620000000000001</v>
      </c>
      <c r="W679">
        <v>0.34010000000000001</v>
      </c>
      <c r="X679">
        <v>0.34620000000000001</v>
      </c>
      <c r="Y679">
        <v>0.34010000000000001</v>
      </c>
      <c r="Z679" t="s">
        <v>119</v>
      </c>
      <c r="AA679" t="s">
        <v>407</v>
      </c>
      <c r="AB679">
        <v>0.77390000000000003</v>
      </c>
      <c r="AC679" t="s">
        <v>2269</v>
      </c>
      <c r="AD679">
        <v>1</v>
      </c>
      <c r="AE679">
        <v>0.35039999999999999</v>
      </c>
      <c r="AF679">
        <v>0.34010000000000001</v>
      </c>
      <c r="AG679">
        <v>0.35039999999999999</v>
      </c>
      <c r="AH679" t="s">
        <v>407</v>
      </c>
      <c r="AI679" t="s">
        <v>407</v>
      </c>
      <c r="AJ679">
        <v>0.54900000000000004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1</v>
      </c>
      <c r="AQ679">
        <v>0</v>
      </c>
      <c r="AR679" t="b">
        <v>0</v>
      </c>
      <c r="AS679" s="190" t="s">
        <v>2173</v>
      </c>
    </row>
    <row r="680" spans="1:45" x14ac:dyDescent="0.2">
      <c r="A680" t="s">
        <v>2173</v>
      </c>
      <c r="B680" t="s">
        <v>1268</v>
      </c>
      <c r="C680" t="s">
        <v>123</v>
      </c>
      <c r="D680" t="s">
        <v>1268</v>
      </c>
      <c r="E680" t="s">
        <v>2184</v>
      </c>
      <c r="F680" t="s">
        <v>407</v>
      </c>
      <c r="G680">
        <v>33</v>
      </c>
      <c r="H680">
        <v>2</v>
      </c>
      <c r="I680">
        <v>50400.11</v>
      </c>
      <c r="J680">
        <v>54308.21</v>
      </c>
      <c r="K680">
        <v>45212.58</v>
      </c>
      <c r="L680">
        <v>47047.83</v>
      </c>
      <c r="M680">
        <v>9.39</v>
      </c>
      <c r="N680">
        <v>8.4499999999999993</v>
      </c>
      <c r="O680">
        <v>32</v>
      </c>
      <c r="P680">
        <v>38118.699999999997</v>
      </c>
      <c r="Q680">
        <v>24940.07</v>
      </c>
      <c r="R680">
        <v>8.44</v>
      </c>
      <c r="S680">
        <v>6.59</v>
      </c>
      <c r="T680">
        <v>6.35</v>
      </c>
      <c r="U680">
        <v>1</v>
      </c>
      <c r="V680">
        <v>1.5941000000000001</v>
      </c>
      <c r="W680">
        <v>1.5661</v>
      </c>
      <c r="X680">
        <v>1.5941000000000001</v>
      </c>
      <c r="Y680">
        <v>1.5661</v>
      </c>
      <c r="Z680" t="s">
        <v>122</v>
      </c>
      <c r="AA680" t="s">
        <v>304</v>
      </c>
      <c r="AB680">
        <v>2.6067999999999998</v>
      </c>
      <c r="AC680" t="s">
        <v>2270</v>
      </c>
      <c r="AD680">
        <v>2.5328409999999999</v>
      </c>
      <c r="AE680">
        <v>1.528</v>
      </c>
      <c r="AF680">
        <v>1.5661</v>
      </c>
      <c r="AG680">
        <v>1.528</v>
      </c>
      <c r="AH680" t="s">
        <v>2334</v>
      </c>
      <c r="AI680" t="s">
        <v>407</v>
      </c>
      <c r="AJ680">
        <v>2.3942000000000001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1</v>
      </c>
      <c r="AQ680">
        <v>0</v>
      </c>
      <c r="AR680" t="b">
        <v>0</v>
      </c>
      <c r="AS680" s="190" t="s">
        <v>2173</v>
      </c>
    </row>
    <row r="681" spans="1:45" x14ac:dyDescent="0.2">
      <c r="A681" t="s">
        <v>2173</v>
      </c>
      <c r="B681" t="s">
        <v>1269</v>
      </c>
      <c r="C681" t="s">
        <v>125</v>
      </c>
      <c r="D681" t="s">
        <v>1269</v>
      </c>
      <c r="E681" t="s">
        <v>2185</v>
      </c>
      <c r="F681" t="s">
        <v>407</v>
      </c>
      <c r="G681">
        <v>12</v>
      </c>
      <c r="H681">
        <v>0</v>
      </c>
      <c r="I681">
        <v>19775.330000000002</v>
      </c>
      <c r="J681">
        <v>20074.32</v>
      </c>
      <c r="K681">
        <v>19421.03</v>
      </c>
      <c r="L681">
        <v>20705.22</v>
      </c>
      <c r="M681">
        <v>6.75</v>
      </c>
      <c r="N681">
        <v>9.4</v>
      </c>
      <c r="O681">
        <v>11</v>
      </c>
      <c r="P681">
        <v>13762.65</v>
      </c>
      <c r="Q681">
        <v>9136.33</v>
      </c>
      <c r="R681">
        <v>4.09</v>
      </c>
      <c r="S681">
        <v>3.4</v>
      </c>
      <c r="T681">
        <v>2.85</v>
      </c>
      <c r="U681">
        <v>1</v>
      </c>
      <c r="V681">
        <v>0.5756</v>
      </c>
      <c r="W681">
        <v>0.5655</v>
      </c>
      <c r="X681">
        <v>0.5756</v>
      </c>
      <c r="Y681">
        <v>0.61180000000000001</v>
      </c>
      <c r="Z681" t="s">
        <v>129</v>
      </c>
      <c r="AA681" t="s">
        <v>130</v>
      </c>
      <c r="AB681">
        <v>1.0291999999999999</v>
      </c>
      <c r="AC681" t="s">
        <v>2271</v>
      </c>
      <c r="AD681">
        <v>1.451417</v>
      </c>
      <c r="AE681">
        <v>0.70709999999999995</v>
      </c>
      <c r="AF681">
        <v>0.68620000000000003</v>
      </c>
      <c r="AG681">
        <v>0.70709999999999995</v>
      </c>
      <c r="AH681" t="s">
        <v>2307</v>
      </c>
      <c r="AI681" t="s">
        <v>2307</v>
      </c>
      <c r="AJ681">
        <v>1.1080000000000001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1</v>
      </c>
      <c r="AQ681">
        <v>0</v>
      </c>
      <c r="AR681" t="b">
        <v>0</v>
      </c>
      <c r="AS681" s="190" t="s">
        <v>2173</v>
      </c>
    </row>
    <row r="682" spans="1:45" x14ac:dyDescent="0.2">
      <c r="A682" t="s">
        <v>2173</v>
      </c>
      <c r="B682" t="s">
        <v>1270</v>
      </c>
      <c r="C682" t="s">
        <v>127</v>
      </c>
      <c r="D682" t="s">
        <v>1269</v>
      </c>
      <c r="E682" t="s">
        <v>2186</v>
      </c>
      <c r="F682" t="s">
        <v>79</v>
      </c>
      <c r="G682">
        <v>7</v>
      </c>
      <c r="H682">
        <v>0</v>
      </c>
      <c r="I682">
        <v>9810.06</v>
      </c>
      <c r="J682">
        <v>4484.42</v>
      </c>
      <c r="K682">
        <v>9771.25</v>
      </c>
      <c r="L682">
        <v>4905.42</v>
      </c>
      <c r="M682">
        <v>3.86</v>
      </c>
      <c r="N682">
        <v>1.96</v>
      </c>
      <c r="O682">
        <v>6</v>
      </c>
      <c r="P682">
        <v>8067.85</v>
      </c>
      <c r="Q682">
        <v>2786.16</v>
      </c>
      <c r="R682">
        <v>3.4</v>
      </c>
      <c r="S682">
        <v>2.11</v>
      </c>
      <c r="T682">
        <v>2.8</v>
      </c>
      <c r="U682">
        <v>0</v>
      </c>
      <c r="V682">
        <v>0.33739999999999998</v>
      </c>
      <c r="W682">
        <v>0.69669999999999999</v>
      </c>
      <c r="X682">
        <v>0.70909999999999995</v>
      </c>
      <c r="Y682">
        <v>0.61180000000000001</v>
      </c>
      <c r="Z682" t="s">
        <v>131</v>
      </c>
      <c r="AA682" t="s">
        <v>130</v>
      </c>
      <c r="AB682">
        <v>0.70909999999999995</v>
      </c>
      <c r="AC682" t="s">
        <v>2272</v>
      </c>
      <c r="AD682">
        <v>1</v>
      </c>
      <c r="AE682">
        <v>0.4899</v>
      </c>
      <c r="AF682">
        <v>0.47539999999999999</v>
      </c>
      <c r="AG682">
        <v>0.4899</v>
      </c>
      <c r="AH682" t="s">
        <v>2308</v>
      </c>
      <c r="AI682" t="s">
        <v>2308</v>
      </c>
      <c r="AJ682">
        <v>0.76759999999999995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1</v>
      </c>
      <c r="AQ682">
        <v>0</v>
      </c>
      <c r="AR682" t="b">
        <v>0</v>
      </c>
      <c r="AS682" s="190" t="s">
        <v>2173</v>
      </c>
    </row>
    <row r="683" spans="1:45" x14ac:dyDescent="0.2">
      <c r="A683" t="s">
        <v>2173</v>
      </c>
      <c r="B683" t="s">
        <v>1271</v>
      </c>
      <c r="C683" t="s">
        <v>123</v>
      </c>
      <c r="D683" t="s">
        <v>1271</v>
      </c>
      <c r="E683" t="s">
        <v>2347</v>
      </c>
      <c r="F683" t="s">
        <v>407</v>
      </c>
      <c r="G683">
        <v>217</v>
      </c>
      <c r="H683">
        <v>21</v>
      </c>
      <c r="I683">
        <v>117088.94</v>
      </c>
      <c r="J683">
        <v>72771.899999999994</v>
      </c>
      <c r="K683">
        <v>107076.9</v>
      </c>
      <c r="L683">
        <v>68070.850000000006</v>
      </c>
      <c r="M683">
        <v>16.53</v>
      </c>
      <c r="N683">
        <v>10.56</v>
      </c>
      <c r="O683">
        <v>213</v>
      </c>
      <c r="P683">
        <v>100847.39</v>
      </c>
      <c r="Q683">
        <v>49408.5</v>
      </c>
      <c r="R683">
        <v>15.79</v>
      </c>
      <c r="S683">
        <v>8.5</v>
      </c>
      <c r="T683">
        <v>13.84</v>
      </c>
      <c r="U683">
        <v>1</v>
      </c>
      <c r="V683">
        <v>4.2175000000000002</v>
      </c>
      <c r="W683">
        <v>4.1435000000000004</v>
      </c>
      <c r="X683">
        <v>4.2175000000000002</v>
      </c>
      <c r="Y683">
        <v>4.1435000000000004</v>
      </c>
      <c r="Z683" t="s">
        <v>122</v>
      </c>
      <c r="AA683" t="s">
        <v>407</v>
      </c>
      <c r="AB683">
        <v>5.8781999999999996</v>
      </c>
      <c r="AC683" t="s">
        <v>121</v>
      </c>
      <c r="AD683">
        <v>1</v>
      </c>
      <c r="AE683">
        <v>4.1364000000000001</v>
      </c>
      <c r="AF683">
        <v>4.1435000000000004</v>
      </c>
      <c r="AG683">
        <v>4.1364000000000001</v>
      </c>
      <c r="AH683" t="s">
        <v>407</v>
      </c>
      <c r="AI683" t="s">
        <v>407</v>
      </c>
      <c r="AJ683">
        <v>6.4813000000000001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4</v>
      </c>
      <c r="AQ683">
        <v>0</v>
      </c>
      <c r="AR683" t="b">
        <v>0</v>
      </c>
      <c r="AS683" s="190" t="s">
        <v>2173</v>
      </c>
    </row>
    <row r="684" spans="1:45" x14ac:dyDescent="0.2">
      <c r="A684" t="s">
        <v>2173</v>
      </c>
      <c r="B684" t="s">
        <v>1272</v>
      </c>
      <c r="C684" t="s">
        <v>125</v>
      </c>
      <c r="D684" t="s">
        <v>1272</v>
      </c>
      <c r="E684" t="s">
        <v>2348</v>
      </c>
      <c r="F684" t="s">
        <v>407</v>
      </c>
      <c r="G684">
        <v>1683</v>
      </c>
      <c r="H684">
        <v>134</v>
      </c>
      <c r="I684">
        <v>37037.449999999997</v>
      </c>
      <c r="J684">
        <v>31307.83</v>
      </c>
      <c r="K684">
        <v>34509.040000000001</v>
      </c>
      <c r="L684">
        <v>27793.59</v>
      </c>
      <c r="M684">
        <v>7.25</v>
      </c>
      <c r="N684">
        <v>6.14</v>
      </c>
      <c r="O684">
        <v>1650</v>
      </c>
      <c r="P684">
        <v>32094.71</v>
      </c>
      <c r="Q684">
        <v>21249.85</v>
      </c>
      <c r="R684">
        <v>6.78</v>
      </c>
      <c r="S684">
        <v>5.0199999999999996</v>
      </c>
      <c r="T684">
        <v>5.19</v>
      </c>
      <c r="U684">
        <v>1</v>
      </c>
      <c r="V684">
        <v>1.3422000000000001</v>
      </c>
      <c r="W684">
        <v>1.3187</v>
      </c>
      <c r="X684">
        <v>1.3422000000000001</v>
      </c>
      <c r="Y684">
        <v>1.3187</v>
      </c>
      <c r="Z684" t="s">
        <v>124</v>
      </c>
      <c r="AA684" t="s">
        <v>407</v>
      </c>
      <c r="AB684">
        <v>1.7926</v>
      </c>
      <c r="AC684" t="s">
        <v>2268</v>
      </c>
      <c r="AD684">
        <v>1.7191909999999999</v>
      </c>
      <c r="AE684">
        <v>1.3522000000000001</v>
      </c>
      <c r="AF684">
        <v>1.3187</v>
      </c>
      <c r="AG684">
        <v>1.3522000000000001</v>
      </c>
      <c r="AH684" t="s">
        <v>407</v>
      </c>
      <c r="AI684" t="s">
        <v>407</v>
      </c>
      <c r="AJ684">
        <v>2.1187999999999998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33</v>
      </c>
      <c r="AQ684">
        <v>0</v>
      </c>
      <c r="AR684" t="b">
        <v>0</v>
      </c>
      <c r="AS684" s="190" t="s">
        <v>2173</v>
      </c>
    </row>
    <row r="685" spans="1:45" x14ac:dyDescent="0.2">
      <c r="A685" t="s">
        <v>2173</v>
      </c>
      <c r="B685" t="s">
        <v>1273</v>
      </c>
      <c r="C685" t="s">
        <v>127</v>
      </c>
      <c r="D685" t="s">
        <v>1273</v>
      </c>
      <c r="E685" t="s">
        <v>2349</v>
      </c>
      <c r="F685" t="s">
        <v>407</v>
      </c>
      <c r="G685">
        <v>818</v>
      </c>
      <c r="H685">
        <v>26</v>
      </c>
      <c r="I685">
        <v>18732.36</v>
      </c>
      <c r="J685">
        <v>14044.36</v>
      </c>
      <c r="K685">
        <v>17632.29</v>
      </c>
      <c r="L685">
        <v>12678.12</v>
      </c>
      <c r="M685">
        <v>4.55</v>
      </c>
      <c r="N685">
        <v>3.33</v>
      </c>
      <c r="O685">
        <v>806</v>
      </c>
      <c r="P685">
        <v>16811.990000000002</v>
      </c>
      <c r="Q685">
        <v>10516.24</v>
      </c>
      <c r="R685">
        <v>4.3899999999999997</v>
      </c>
      <c r="S685">
        <v>2.96</v>
      </c>
      <c r="T685">
        <v>3.57</v>
      </c>
      <c r="U685">
        <v>1</v>
      </c>
      <c r="V685">
        <v>0.70309999999999995</v>
      </c>
      <c r="W685">
        <v>0.69079999999999997</v>
      </c>
      <c r="X685">
        <v>0.70309999999999995</v>
      </c>
      <c r="Y685">
        <v>0.69079999999999997</v>
      </c>
      <c r="Z685" t="s">
        <v>126</v>
      </c>
      <c r="AA685" t="s">
        <v>407</v>
      </c>
      <c r="AB685">
        <v>1.0427</v>
      </c>
      <c r="AC685" t="s">
        <v>2269</v>
      </c>
      <c r="AD685">
        <v>1</v>
      </c>
      <c r="AE685">
        <v>0.71179999999999999</v>
      </c>
      <c r="AF685">
        <v>0.69079999999999997</v>
      </c>
      <c r="AG685">
        <v>0.71179999999999999</v>
      </c>
      <c r="AH685" t="s">
        <v>407</v>
      </c>
      <c r="AI685" t="s">
        <v>407</v>
      </c>
      <c r="AJ685">
        <v>1.1153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12</v>
      </c>
      <c r="AQ685">
        <v>0</v>
      </c>
      <c r="AR685" t="b">
        <v>0</v>
      </c>
      <c r="AS685" s="190" t="s">
        <v>2173</v>
      </c>
    </row>
    <row r="686" spans="1:45" x14ac:dyDescent="0.2">
      <c r="A686" t="s">
        <v>2190</v>
      </c>
      <c r="B686" t="s">
        <v>1274</v>
      </c>
      <c r="C686" t="s">
        <v>116</v>
      </c>
      <c r="D686" t="s">
        <v>1274</v>
      </c>
      <c r="E686" t="s">
        <v>2191</v>
      </c>
      <c r="F686" t="s">
        <v>79</v>
      </c>
      <c r="G686">
        <v>3</v>
      </c>
      <c r="H686">
        <v>0</v>
      </c>
      <c r="I686">
        <v>30822.26</v>
      </c>
      <c r="J686">
        <v>13281.7</v>
      </c>
      <c r="K686">
        <v>28575.7</v>
      </c>
      <c r="L686">
        <v>11717.8</v>
      </c>
      <c r="M686">
        <v>8</v>
      </c>
      <c r="N686">
        <v>2.16</v>
      </c>
      <c r="O686">
        <v>3</v>
      </c>
      <c r="P686">
        <v>28575.7</v>
      </c>
      <c r="Q686">
        <v>11717.8</v>
      </c>
      <c r="R686">
        <v>13.5</v>
      </c>
      <c r="S686">
        <v>2.16</v>
      </c>
      <c r="T686">
        <v>7.8</v>
      </c>
      <c r="U686">
        <v>0</v>
      </c>
      <c r="V686">
        <v>1.1950000000000001</v>
      </c>
      <c r="W686">
        <v>3.03</v>
      </c>
      <c r="X686">
        <v>3.0840999999999998</v>
      </c>
      <c r="Y686">
        <v>3.03</v>
      </c>
      <c r="Z686" t="s">
        <v>121</v>
      </c>
      <c r="AA686" t="s">
        <v>79</v>
      </c>
      <c r="AB686">
        <v>3.0840999999999998</v>
      </c>
      <c r="AC686" t="s">
        <v>121</v>
      </c>
      <c r="AD686">
        <v>1</v>
      </c>
      <c r="AE686">
        <v>3.1221000000000001</v>
      </c>
      <c r="AF686">
        <v>3.03</v>
      </c>
      <c r="AG686">
        <v>3.1221000000000001</v>
      </c>
      <c r="AH686" t="s">
        <v>79</v>
      </c>
      <c r="AI686" t="s">
        <v>79</v>
      </c>
      <c r="AJ686">
        <v>4.8920000000000003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 t="b">
        <v>0</v>
      </c>
      <c r="AS686" s="190" t="s">
        <v>2190</v>
      </c>
    </row>
    <row r="687" spans="1:45" x14ac:dyDescent="0.2">
      <c r="A687" t="s">
        <v>2190</v>
      </c>
      <c r="B687" t="s">
        <v>1275</v>
      </c>
      <c r="C687" t="s">
        <v>116</v>
      </c>
      <c r="D687" t="s">
        <v>1275</v>
      </c>
      <c r="E687" t="s">
        <v>306</v>
      </c>
      <c r="F687" t="s">
        <v>407</v>
      </c>
      <c r="G687">
        <v>94</v>
      </c>
      <c r="H687">
        <v>1</v>
      </c>
      <c r="I687">
        <v>18562.41</v>
      </c>
      <c r="J687">
        <v>37940.769999999997</v>
      </c>
      <c r="K687">
        <v>16709.330000000002</v>
      </c>
      <c r="L687">
        <v>32847.4</v>
      </c>
      <c r="M687">
        <v>3.98</v>
      </c>
      <c r="N687">
        <v>5.92</v>
      </c>
      <c r="O687">
        <v>93</v>
      </c>
      <c r="P687">
        <v>13444.36</v>
      </c>
      <c r="Q687">
        <v>9407.8700000000008</v>
      </c>
      <c r="R687">
        <v>3.42</v>
      </c>
      <c r="S687">
        <v>2.46</v>
      </c>
      <c r="T687">
        <v>2.66</v>
      </c>
      <c r="U687">
        <v>1</v>
      </c>
      <c r="V687">
        <v>0.56220000000000003</v>
      </c>
      <c r="W687">
        <v>0.55230000000000001</v>
      </c>
      <c r="X687">
        <v>0.56220000000000003</v>
      </c>
      <c r="Y687">
        <v>0.55230000000000001</v>
      </c>
      <c r="Z687" t="s">
        <v>121</v>
      </c>
      <c r="AA687" t="s">
        <v>407</v>
      </c>
      <c r="AB687">
        <v>0.72270000000000001</v>
      </c>
      <c r="AC687" t="s">
        <v>121</v>
      </c>
      <c r="AD687">
        <v>1</v>
      </c>
      <c r="AE687">
        <v>0.50509999999999999</v>
      </c>
      <c r="AF687">
        <v>0.55230000000000001</v>
      </c>
      <c r="AG687">
        <v>0.50509999999999999</v>
      </c>
      <c r="AH687" t="s">
        <v>407</v>
      </c>
      <c r="AI687" t="s">
        <v>407</v>
      </c>
      <c r="AJ687">
        <v>0.79139999999999999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1</v>
      </c>
      <c r="AQ687">
        <v>0</v>
      </c>
      <c r="AR687" t="b">
        <v>0</v>
      </c>
      <c r="AS687" s="190" t="s">
        <v>2190</v>
      </c>
    </row>
    <row r="688" spans="1:45" x14ac:dyDescent="0.2">
      <c r="A688" t="s">
        <v>2190</v>
      </c>
      <c r="B688" t="s">
        <v>1276</v>
      </c>
      <c r="C688" t="s">
        <v>116</v>
      </c>
      <c r="D688" t="s">
        <v>1276</v>
      </c>
      <c r="E688" t="s">
        <v>257</v>
      </c>
      <c r="F688" t="s">
        <v>407</v>
      </c>
      <c r="G688">
        <v>53</v>
      </c>
      <c r="H688">
        <v>0</v>
      </c>
      <c r="I688">
        <v>8990.23</v>
      </c>
      <c r="J688">
        <v>6052.93</v>
      </c>
      <c r="K688">
        <v>8711.4</v>
      </c>
      <c r="L688">
        <v>5503.54</v>
      </c>
      <c r="M688">
        <v>4.74</v>
      </c>
      <c r="N688">
        <v>3.23</v>
      </c>
      <c r="O688">
        <v>52</v>
      </c>
      <c r="P688">
        <v>8084.24</v>
      </c>
      <c r="Q688">
        <v>3166.21</v>
      </c>
      <c r="R688">
        <v>4.42</v>
      </c>
      <c r="S688">
        <v>2.34</v>
      </c>
      <c r="T688">
        <v>3.77</v>
      </c>
      <c r="U688">
        <v>1</v>
      </c>
      <c r="V688">
        <v>0.33810000000000001</v>
      </c>
      <c r="W688">
        <v>0.3322</v>
      </c>
      <c r="X688">
        <v>0.33810000000000001</v>
      </c>
      <c r="Y688">
        <v>0.3322</v>
      </c>
      <c r="Z688" t="s">
        <v>121</v>
      </c>
      <c r="AA688" t="s">
        <v>407</v>
      </c>
      <c r="AB688">
        <v>0.66180000000000005</v>
      </c>
      <c r="AC688" t="s">
        <v>121</v>
      </c>
      <c r="AD688">
        <v>1</v>
      </c>
      <c r="AE688">
        <v>0.34229999999999999</v>
      </c>
      <c r="AF688">
        <v>0.3322</v>
      </c>
      <c r="AG688">
        <v>0.34229999999999999</v>
      </c>
      <c r="AH688" t="s">
        <v>407</v>
      </c>
      <c r="AI688" t="s">
        <v>407</v>
      </c>
      <c r="AJ688">
        <v>0.5363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1</v>
      </c>
      <c r="AQ688">
        <v>0</v>
      </c>
      <c r="AR688" t="b">
        <v>0</v>
      </c>
      <c r="AS688" s="190" t="s">
        <v>2190</v>
      </c>
    </row>
    <row r="689" spans="1:45" x14ac:dyDescent="0.2">
      <c r="A689" t="s">
        <v>2190</v>
      </c>
      <c r="B689" t="s">
        <v>1277</v>
      </c>
      <c r="C689" t="s">
        <v>116</v>
      </c>
      <c r="D689" t="s">
        <v>1277</v>
      </c>
      <c r="E689" t="s">
        <v>259</v>
      </c>
      <c r="F689" t="s">
        <v>407</v>
      </c>
      <c r="G689">
        <v>28</v>
      </c>
      <c r="H689">
        <v>0</v>
      </c>
      <c r="I689">
        <v>11648.18</v>
      </c>
      <c r="J689">
        <v>8349.89</v>
      </c>
      <c r="K689">
        <v>11218.41</v>
      </c>
      <c r="L689">
        <v>7528.71</v>
      </c>
      <c r="M689">
        <v>6.82</v>
      </c>
      <c r="N689">
        <v>5.18</v>
      </c>
      <c r="O689">
        <v>26</v>
      </c>
      <c r="P689">
        <v>9790.26</v>
      </c>
      <c r="Q689">
        <v>5697.33</v>
      </c>
      <c r="R689">
        <v>6.31</v>
      </c>
      <c r="S689">
        <v>4.28</v>
      </c>
      <c r="T689">
        <v>5.05</v>
      </c>
      <c r="U689">
        <v>1</v>
      </c>
      <c r="V689">
        <v>0.40939999999999999</v>
      </c>
      <c r="W689">
        <v>0.4022</v>
      </c>
      <c r="X689">
        <v>0.40939999999999999</v>
      </c>
      <c r="Y689">
        <v>0.4022</v>
      </c>
      <c r="Z689" t="s">
        <v>121</v>
      </c>
      <c r="AA689" t="s">
        <v>407</v>
      </c>
      <c r="AB689">
        <v>0.69240000000000002</v>
      </c>
      <c r="AC689" t="s">
        <v>121</v>
      </c>
      <c r="AD689">
        <v>1</v>
      </c>
      <c r="AE689">
        <v>0.41439999999999999</v>
      </c>
      <c r="AF689">
        <v>0.4022</v>
      </c>
      <c r="AG689">
        <v>0.41439999999999999</v>
      </c>
      <c r="AH689" t="s">
        <v>407</v>
      </c>
      <c r="AI689" t="s">
        <v>407</v>
      </c>
      <c r="AJ689">
        <v>0.64929999999999999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2</v>
      </c>
      <c r="AQ689">
        <v>0</v>
      </c>
      <c r="AR689" t="b">
        <v>0</v>
      </c>
      <c r="AS689" s="190" t="s">
        <v>2190</v>
      </c>
    </row>
    <row r="690" spans="1:45" x14ac:dyDescent="0.2">
      <c r="A690" t="s">
        <v>2190</v>
      </c>
      <c r="B690" t="s">
        <v>1278</v>
      </c>
      <c r="C690" t="s">
        <v>116</v>
      </c>
      <c r="D690" t="s">
        <v>1278</v>
      </c>
      <c r="E690" t="s">
        <v>2192</v>
      </c>
      <c r="F690" t="s">
        <v>407</v>
      </c>
      <c r="G690">
        <v>11</v>
      </c>
      <c r="H690">
        <v>0</v>
      </c>
      <c r="I690">
        <v>10238.1</v>
      </c>
      <c r="J690">
        <v>7457.88</v>
      </c>
      <c r="K690">
        <v>10328.23</v>
      </c>
      <c r="L690">
        <v>7927.95</v>
      </c>
      <c r="M690">
        <v>6.36</v>
      </c>
      <c r="N690">
        <v>6.48</v>
      </c>
      <c r="O690">
        <v>10</v>
      </c>
      <c r="P690">
        <v>7921.6</v>
      </c>
      <c r="Q690">
        <v>2329.5</v>
      </c>
      <c r="R690">
        <v>4.4000000000000004</v>
      </c>
      <c r="S690">
        <v>1.96</v>
      </c>
      <c r="T690">
        <v>3.97</v>
      </c>
      <c r="U690">
        <v>1</v>
      </c>
      <c r="V690">
        <v>0.33129999999999998</v>
      </c>
      <c r="W690">
        <v>0.32550000000000001</v>
      </c>
      <c r="X690">
        <v>0.33129999999999998</v>
      </c>
      <c r="Y690">
        <v>0.32550000000000001</v>
      </c>
      <c r="Z690" t="s">
        <v>121</v>
      </c>
      <c r="AA690" t="s">
        <v>407</v>
      </c>
      <c r="AB690">
        <v>1.3736999999999999</v>
      </c>
      <c r="AC690" t="s">
        <v>121</v>
      </c>
      <c r="AD690">
        <v>1</v>
      </c>
      <c r="AE690">
        <v>0.33539999999999998</v>
      </c>
      <c r="AF690">
        <v>0.32550000000000001</v>
      </c>
      <c r="AG690">
        <v>0.33539999999999998</v>
      </c>
      <c r="AH690" t="s">
        <v>407</v>
      </c>
      <c r="AI690" t="s">
        <v>407</v>
      </c>
      <c r="AJ690">
        <v>0.52549999999999997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1</v>
      </c>
      <c r="AQ690">
        <v>0</v>
      </c>
      <c r="AR690" t="b">
        <v>0</v>
      </c>
      <c r="AS690" s="190" t="s">
        <v>2190</v>
      </c>
    </row>
    <row r="691" spans="1:45" x14ac:dyDescent="0.2">
      <c r="A691" t="s">
        <v>2190</v>
      </c>
      <c r="B691" t="s">
        <v>1279</v>
      </c>
      <c r="C691" t="s">
        <v>116</v>
      </c>
      <c r="D691" t="s">
        <v>1279</v>
      </c>
      <c r="E691" t="s">
        <v>263</v>
      </c>
      <c r="F691" t="s">
        <v>407</v>
      </c>
      <c r="G691">
        <v>44</v>
      </c>
      <c r="H691">
        <v>1</v>
      </c>
      <c r="I691">
        <v>10422.81</v>
      </c>
      <c r="J691">
        <v>9447.56</v>
      </c>
      <c r="K691">
        <v>9520.86</v>
      </c>
      <c r="L691">
        <v>8599.73</v>
      </c>
      <c r="M691">
        <v>3.3</v>
      </c>
      <c r="N691">
        <v>3.48</v>
      </c>
      <c r="O691">
        <v>40</v>
      </c>
      <c r="P691">
        <v>7254.77</v>
      </c>
      <c r="Q691">
        <v>4912.25</v>
      </c>
      <c r="R691">
        <v>2.4</v>
      </c>
      <c r="S691">
        <v>1.88</v>
      </c>
      <c r="T691">
        <v>1.87</v>
      </c>
      <c r="U691">
        <v>1</v>
      </c>
      <c r="V691">
        <v>0.3034</v>
      </c>
      <c r="W691">
        <v>0.29809999999999998</v>
      </c>
      <c r="X691">
        <v>0.3034</v>
      </c>
      <c r="Y691">
        <v>0.29809999999999998</v>
      </c>
      <c r="Z691" t="s">
        <v>121</v>
      </c>
      <c r="AA691" t="s">
        <v>407</v>
      </c>
      <c r="AB691">
        <v>1.1483000000000001</v>
      </c>
      <c r="AC691" t="s">
        <v>121</v>
      </c>
      <c r="AD691">
        <v>1</v>
      </c>
      <c r="AE691">
        <v>0.30719999999999997</v>
      </c>
      <c r="AF691">
        <v>0.29809999999999998</v>
      </c>
      <c r="AG691">
        <v>0.30719999999999997</v>
      </c>
      <c r="AH691" t="s">
        <v>407</v>
      </c>
      <c r="AI691" t="s">
        <v>407</v>
      </c>
      <c r="AJ691">
        <v>0.48139999999999999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4</v>
      </c>
      <c r="AQ691">
        <v>0</v>
      </c>
      <c r="AR691" t="b">
        <v>0</v>
      </c>
      <c r="AS691" s="190" t="s">
        <v>2190</v>
      </c>
    </row>
    <row r="692" spans="1:45" x14ac:dyDescent="0.2">
      <c r="A692" t="s">
        <v>2190</v>
      </c>
      <c r="B692" t="s">
        <v>1280</v>
      </c>
      <c r="C692" t="s">
        <v>116</v>
      </c>
      <c r="D692" t="s">
        <v>1280</v>
      </c>
      <c r="E692" t="s">
        <v>265</v>
      </c>
      <c r="F692" t="s">
        <v>407</v>
      </c>
      <c r="G692">
        <v>782</v>
      </c>
      <c r="H692">
        <v>6</v>
      </c>
      <c r="I692">
        <v>13061.89</v>
      </c>
      <c r="J692">
        <v>12639.4</v>
      </c>
      <c r="K692">
        <v>12583.34</v>
      </c>
      <c r="L692">
        <v>12067.4</v>
      </c>
      <c r="M692">
        <v>7.62</v>
      </c>
      <c r="N692">
        <v>7.18</v>
      </c>
      <c r="O692">
        <v>767</v>
      </c>
      <c r="P692">
        <v>11393.01</v>
      </c>
      <c r="Q692">
        <v>7499.3</v>
      </c>
      <c r="R692">
        <v>7.01</v>
      </c>
      <c r="S692">
        <v>4.87</v>
      </c>
      <c r="T692">
        <v>5.66</v>
      </c>
      <c r="U692">
        <v>1</v>
      </c>
      <c r="V692">
        <v>0.47649999999999998</v>
      </c>
      <c r="W692">
        <v>0.46810000000000002</v>
      </c>
      <c r="X692">
        <v>0.47649999999999998</v>
      </c>
      <c r="Y692">
        <v>0.46810000000000002</v>
      </c>
      <c r="Z692" t="s">
        <v>121</v>
      </c>
      <c r="AA692" t="s">
        <v>407</v>
      </c>
      <c r="AB692">
        <v>1.0575000000000001</v>
      </c>
      <c r="AC692" t="s">
        <v>121</v>
      </c>
      <c r="AD692">
        <v>1</v>
      </c>
      <c r="AE692">
        <v>0.48060000000000003</v>
      </c>
      <c r="AF692">
        <v>0.46810000000000002</v>
      </c>
      <c r="AG692">
        <v>0.48060000000000003</v>
      </c>
      <c r="AH692" t="s">
        <v>407</v>
      </c>
      <c r="AI692" t="s">
        <v>407</v>
      </c>
      <c r="AJ692">
        <v>0.75309999999999999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15</v>
      </c>
      <c r="AQ692">
        <v>0</v>
      </c>
      <c r="AR692" t="b">
        <v>0</v>
      </c>
      <c r="AS692" s="190" t="s">
        <v>2190</v>
      </c>
    </row>
    <row r="693" spans="1:45" x14ac:dyDescent="0.2">
      <c r="A693" t="s">
        <v>2190</v>
      </c>
      <c r="B693" t="s">
        <v>1281</v>
      </c>
      <c r="C693" t="s">
        <v>116</v>
      </c>
      <c r="D693" t="s">
        <v>1281</v>
      </c>
      <c r="E693" t="s">
        <v>1282</v>
      </c>
      <c r="F693" t="s">
        <v>79</v>
      </c>
      <c r="G693">
        <v>9</v>
      </c>
      <c r="H693">
        <v>0</v>
      </c>
      <c r="I693">
        <v>13744.8</v>
      </c>
      <c r="J693">
        <v>8664.82</v>
      </c>
      <c r="K693">
        <v>12750.21</v>
      </c>
      <c r="L693">
        <v>8076.12</v>
      </c>
      <c r="M693">
        <v>7.56</v>
      </c>
      <c r="N693">
        <v>7.51</v>
      </c>
      <c r="O693">
        <v>8</v>
      </c>
      <c r="P693">
        <v>10491.85</v>
      </c>
      <c r="Q693">
        <v>5241.6400000000003</v>
      </c>
      <c r="R693">
        <v>6</v>
      </c>
      <c r="S693">
        <v>2.1800000000000002</v>
      </c>
      <c r="T693">
        <v>3.9</v>
      </c>
      <c r="U693">
        <v>0</v>
      </c>
      <c r="V693">
        <v>0.43880000000000002</v>
      </c>
      <c r="W693">
        <v>0.85650000000000004</v>
      </c>
      <c r="X693">
        <v>0.87180000000000002</v>
      </c>
      <c r="Y693">
        <v>0.85650000000000004</v>
      </c>
      <c r="Z693" t="s">
        <v>121</v>
      </c>
      <c r="AA693" t="s">
        <v>79</v>
      </c>
      <c r="AB693">
        <v>0.87180000000000002</v>
      </c>
      <c r="AC693" t="s">
        <v>121</v>
      </c>
      <c r="AD693">
        <v>1</v>
      </c>
      <c r="AE693">
        <v>0.88249999999999995</v>
      </c>
      <c r="AF693">
        <v>0.85650000000000004</v>
      </c>
      <c r="AG693">
        <v>0.88249999999999995</v>
      </c>
      <c r="AH693" t="s">
        <v>79</v>
      </c>
      <c r="AI693" t="s">
        <v>79</v>
      </c>
      <c r="AJ693">
        <v>1.3828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1</v>
      </c>
      <c r="AQ693">
        <v>0</v>
      </c>
      <c r="AR693" t="b">
        <v>0</v>
      </c>
      <c r="AS693" s="190" t="s">
        <v>2190</v>
      </c>
    </row>
    <row r="694" spans="1:45" x14ac:dyDescent="0.2">
      <c r="A694" t="s">
        <v>2190</v>
      </c>
      <c r="B694" t="s">
        <v>1283</v>
      </c>
      <c r="C694" t="s">
        <v>116</v>
      </c>
      <c r="D694" t="s">
        <v>1283</v>
      </c>
      <c r="E694" t="s">
        <v>269</v>
      </c>
      <c r="F694" t="s">
        <v>79</v>
      </c>
      <c r="G694">
        <v>7</v>
      </c>
      <c r="H694">
        <v>0</v>
      </c>
      <c r="I694">
        <v>11359.73</v>
      </c>
      <c r="J694">
        <v>5524.86</v>
      </c>
      <c r="K694">
        <v>10583.91</v>
      </c>
      <c r="L694">
        <v>5647.37</v>
      </c>
      <c r="M694">
        <v>3.14</v>
      </c>
      <c r="N694">
        <v>1.81</v>
      </c>
      <c r="O694">
        <v>7</v>
      </c>
      <c r="P694">
        <v>10583.91</v>
      </c>
      <c r="Q694">
        <v>5647.37</v>
      </c>
      <c r="R694">
        <v>4.5999999999999996</v>
      </c>
      <c r="S694">
        <v>1.81</v>
      </c>
      <c r="T694">
        <v>3</v>
      </c>
      <c r="U694">
        <v>0</v>
      </c>
      <c r="V694">
        <v>0.44259999999999999</v>
      </c>
      <c r="W694">
        <v>0.97650000000000003</v>
      </c>
      <c r="X694">
        <v>0.99390000000000001</v>
      </c>
      <c r="Y694">
        <v>0.97650000000000003</v>
      </c>
      <c r="Z694" t="s">
        <v>121</v>
      </c>
      <c r="AA694" t="s">
        <v>79</v>
      </c>
      <c r="AB694">
        <v>0.99390000000000001</v>
      </c>
      <c r="AC694" t="s">
        <v>121</v>
      </c>
      <c r="AD694">
        <v>1</v>
      </c>
      <c r="AE694">
        <v>1.0062</v>
      </c>
      <c r="AF694">
        <v>0.97650000000000003</v>
      </c>
      <c r="AG694">
        <v>1.0062</v>
      </c>
      <c r="AH694" t="s">
        <v>79</v>
      </c>
      <c r="AI694" t="s">
        <v>79</v>
      </c>
      <c r="AJ694">
        <v>1.5766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 t="b">
        <v>0</v>
      </c>
      <c r="AS694" s="190" t="s">
        <v>2190</v>
      </c>
    </row>
    <row r="695" spans="1:45" x14ac:dyDescent="0.2">
      <c r="A695" t="s">
        <v>2193</v>
      </c>
      <c r="B695" t="s">
        <v>1284</v>
      </c>
      <c r="C695" t="s">
        <v>116</v>
      </c>
      <c r="D695" t="s">
        <v>1284</v>
      </c>
      <c r="E695" t="s">
        <v>2194</v>
      </c>
      <c r="F695" t="s">
        <v>407</v>
      </c>
      <c r="G695">
        <v>82</v>
      </c>
      <c r="H695">
        <v>0</v>
      </c>
      <c r="I695">
        <v>11494.64</v>
      </c>
      <c r="J695">
        <v>9172</v>
      </c>
      <c r="K695">
        <v>10822.09</v>
      </c>
      <c r="L695">
        <v>8795.6</v>
      </c>
      <c r="M695">
        <v>2.56</v>
      </c>
      <c r="N695">
        <v>2.11</v>
      </c>
      <c r="O695">
        <v>79</v>
      </c>
      <c r="P695">
        <v>9429.7000000000007</v>
      </c>
      <c r="Q695">
        <v>5055.76</v>
      </c>
      <c r="R695">
        <v>2.33</v>
      </c>
      <c r="S695">
        <v>1.59</v>
      </c>
      <c r="T695">
        <v>1.94</v>
      </c>
      <c r="U695">
        <v>1</v>
      </c>
      <c r="V695">
        <v>0.39439999999999997</v>
      </c>
      <c r="W695">
        <v>0.38750000000000001</v>
      </c>
      <c r="X695">
        <v>0.39439999999999997</v>
      </c>
      <c r="Y695">
        <v>0.38750000000000001</v>
      </c>
      <c r="Z695" t="s">
        <v>121</v>
      </c>
      <c r="AA695" t="s">
        <v>407</v>
      </c>
      <c r="AB695">
        <v>0.4859</v>
      </c>
      <c r="AC695" t="s">
        <v>121</v>
      </c>
      <c r="AD695">
        <v>1</v>
      </c>
      <c r="AE695">
        <v>0.39929999999999999</v>
      </c>
      <c r="AF695">
        <v>0.38750000000000001</v>
      </c>
      <c r="AG695">
        <v>0.39929999999999999</v>
      </c>
      <c r="AH695" t="s">
        <v>407</v>
      </c>
      <c r="AI695" t="s">
        <v>407</v>
      </c>
      <c r="AJ695">
        <v>0.62570000000000003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3</v>
      </c>
      <c r="AQ695">
        <v>0</v>
      </c>
      <c r="AR695" t="b">
        <v>0</v>
      </c>
      <c r="AS695" s="190" t="s">
        <v>2193</v>
      </c>
    </row>
    <row r="696" spans="1:45" x14ac:dyDescent="0.2">
      <c r="A696" t="s">
        <v>2193</v>
      </c>
      <c r="B696" t="s">
        <v>1285</v>
      </c>
      <c r="C696" t="s">
        <v>116</v>
      </c>
      <c r="D696" t="s">
        <v>1285</v>
      </c>
      <c r="E696" t="s">
        <v>2195</v>
      </c>
      <c r="F696" t="s">
        <v>407</v>
      </c>
      <c r="G696">
        <v>4</v>
      </c>
      <c r="H696">
        <v>0</v>
      </c>
      <c r="I696">
        <v>11195.64</v>
      </c>
      <c r="J696">
        <v>675.3</v>
      </c>
      <c r="K696">
        <v>10593.58</v>
      </c>
      <c r="L696">
        <v>733.15</v>
      </c>
      <c r="M696">
        <v>5.5</v>
      </c>
      <c r="N696">
        <v>2.69</v>
      </c>
      <c r="O696">
        <v>4</v>
      </c>
      <c r="P696">
        <v>10593.58</v>
      </c>
      <c r="Q696">
        <v>733.15</v>
      </c>
      <c r="R696">
        <v>5.5</v>
      </c>
      <c r="S696">
        <v>2.69</v>
      </c>
      <c r="T696">
        <v>4.74</v>
      </c>
      <c r="U696">
        <v>1</v>
      </c>
      <c r="V696">
        <v>0.443</v>
      </c>
      <c r="W696">
        <v>0.43519999999999998</v>
      </c>
      <c r="X696">
        <v>0.443</v>
      </c>
      <c r="Y696">
        <v>0.43519999999999998</v>
      </c>
      <c r="Z696" t="s">
        <v>121</v>
      </c>
      <c r="AA696" t="s">
        <v>407</v>
      </c>
      <c r="AB696">
        <v>1.2435</v>
      </c>
      <c r="AC696" t="s">
        <v>121</v>
      </c>
      <c r="AD696">
        <v>1</v>
      </c>
      <c r="AE696">
        <v>0.44840000000000002</v>
      </c>
      <c r="AF696">
        <v>0.43519999999999998</v>
      </c>
      <c r="AG696">
        <v>0.44840000000000002</v>
      </c>
      <c r="AH696" t="s">
        <v>407</v>
      </c>
      <c r="AI696" t="s">
        <v>407</v>
      </c>
      <c r="AJ696">
        <v>0.7026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 t="b">
        <v>0</v>
      </c>
      <c r="AS696" s="190" t="s">
        <v>2193</v>
      </c>
    </row>
    <row r="697" spans="1:45" x14ac:dyDescent="0.2">
      <c r="A697" t="s">
        <v>2193</v>
      </c>
      <c r="B697" t="s">
        <v>1286</v>
      </c>
      <c r="C697" t="s">
        <v>118</v>
      </c>
      <c r="D697" t="s">
        <v>1286</v>
      </c>
      <c r="E697" t="s">
        <v>2196</v>
      </c>
      <c r="F697" t="s">
        <v>407</v>
      </c>
      <c r="G697">
        <v>110</v>
      </c>
      <c r="H697">
        <v>4</v>
      </c>
      <c r="I697">
        <v>33441.870000000003</v>
      </c>
      <c r="J697">
        <v>25360.28</v>
      </c>
      <c r="K697">
        <v>31157.71</v>
      </c>
      <c r="L697">
        <v>23615.45</v>
      </c>
      <c r="M697">
        <v>7.64</v>
      </c>
      <c r="N697">
        <v>7.56</v>
      </c>
      <c r="O697">
        <v>108</v>
      </c>
      <c r="P697">
        <v>29493.78</v>
      </c>
      <c r="Q697">
        <v>20305.84</v>
      </c>
      <c r="R697">
        <v>7.03</v>
      </c>
      <c r="S697">
        <v>5.78</v>
      </c>
      <c r="T697">
        <v>5.12</v>
      </c>
      <c r="U697">
        <v>1</v>
      </c>
      <c r="V697">
        <v>1.2334000000000001</v>
      </c>
      <c r="W697">
        <v>1.2118</v>
      </c>
      <c r="X697">
        <v>1.2334000000000001</v>
      </c>
      <c r="Y697">
        <v>1.2118</v>
      </c>
      <c r="Z697" t="s">
        <v>117</v>
      </c>
      <c r="AA697" t="s">
        <v>407</v>
      </c>
      <c r="AB697">
        <v>1.5678000000000001</v>
      </c>
      <c r="AC697" t="s">
        <v>2268</v>
      </c>
      <c r="AD697">
        <v>2.1681650000000001</v>
      </c>
      <c r="AE697">
        <v>1.2485999999999999</v>
      </c>
      <c r="AF697">
        <v>1.2118</v>
      </c>
      <c r="AG697">
        <v>1.2485999999999999</v>
      </c>
      <c r="AH697" t="s">
        <v>407</v>
      </c>
      <c r="AI697" t="s">
        <v>407</v>
      </c>
      <c r="AJ697">
        <v>1.9563999999999999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2</v>
      </c>
      <c r="AQ697">
        <v>0</v>
      </c>
      <c r="AR697" t="b">
        <v>0</v>
      </c>
      <c r="AS697" s="190" t="s">
        <v>2193</v>
      </c>
    </row>
    <row r="698" spans="1:45" x14ac:dyDescent="0.2">
      <c r="A698" t="s">
        <v>2193</v>
      </c>
      <c r="B698" t="s">
        <v>1287</v>
      </c>
      <c r="C698" t="s">
        <v>120</v>
      </c>
      <c r="D698" t="s">
        <v>1287</v>
      </c>
      <c r="E698" t="s">
        <v>2197</v>
      </c>
      <c r="F698" t="s">
        <v>407</v>
      </c>
      <c r="G698">
        <v>667</v>
      </c>
      <c r="H698">
        <v>2</v>
      </c>
      <c r="I698">
        <v>12719.42</v>
      </c>
      <c r="J698">
        <v>8399.9699999999993</v>
      </c>
      <c r="K698">
        <v>11874.2</v>
      </c>
      <c r="L698">
        <v>7577.57</v>
      </c>
      <c r="M698">
        <v>4.7300000000000004</v>
      </c>
      <c r="N698">
        <v>3.85</v>
      </c>
      <c r="O698">
        <v>657</v>
      </c>
      <c r="P698">
        <v>11385.6</v>
      </c>
      <c r="Q698">
        <v>6265.66</v>
      </c>
      <c r="R698">
        <v>4.57</v>
      </c>
      <c r="S698">
        <v>3.51</v>
      </c>
      <c r="T698">
        <v>3.49</v>
      </c>
      <c r="U698">
        <v>1</v>
      </c>
      <c r="V698">
        <v>0.47620000000000001</v>
      </c>
      <c r="W698">
        <v>0.46779999999999999</v>
      </c>
      <c r="X698">
        <v>0.47620000000000001</v>
      </c>
      <c r="Y698">
        <v>0.46779999999999999</v>
      </c>
      <c r="Z698" t="s">
        <v>119</v>
      </c>
      <c r="AA698" t="s">
        <v>407</v>
      </c>
      <c r="AB698">
        <v>0.72309999999999997</v>
      </c>
      <c r="AC698" t="s">
        <v>2269</v>
      </c>
      <c r="AD698">
        <v>1</v>
      </c>
      <c r="AE698">
        <v>0.48199999999999998</v>
      </c>
      <c r="AF698">
        <v>0.46779999999999999</v>
      </c>
      <c r="AG698">
        <v>0.48199999999999998</v>
      </c>
      <c r="AH698" t="s">
        <v>407</v>
      </c>
      <c r="AI698" t="s">
        <v>407</v>
      </c>
      <c r="AJ698">
        <v>0.75519999999999998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10</v>
      </c>
      <c r="AQ698">
        <v>0</v>
      </c>
      <c r="AR698" t="b">
        <v>0</v>
      </c>
      <c r="AS698" s="190" t="s">
        <v>2193</v>
      </c>
    </row>
    <row r="699" spans="1:45" x14ac:dyDescent="0.2">
      <c r="A699" t="s">
        <v>2198</v>
      </c>
      <c r="B699" t="s">
        <v>1288</v>
      </c>
      <c r="C699" t="s">
        <v>123</v>
      </c>
      <c r="D699" t="s">
        <v>1288</v>
      </c>
      <c r="E699" t="s">
        <v>2199</v>
      </c>
      <c r="F699" t="s">
        <v>407</v>
      </c>
      <c r="G699">
        <v>6</v>
      </c>
      <c r="H699">
        <v>1</v>
      </c>
      <c r="I699">
        <v>56916.83</v>
      </c>
      <c r="J699">
        <v>24058.16</v>
      </c>
      <c r="K699">
        <v>54013.22</v>
      </c>
      <c r="L699">
        <v>18253.45</v>
      </c>
      <c r="M699">
        <v>15</v>
      </c>
      <c r="N699">
        <v>7.51</v>
      </c>
      <c r="O699">
        <v>5</v>
      </c>
      <c r="P699">
        <v>46248.17</v>
      </c>
      <c r="Q699">
        <v>6168.47</v>
      </c>
      <c r="R699">
        <v>13.4</v>
      </c>
      <c r="S699">
        <v>7.23</v>
      </c>
      <c r="T699">
        <v>11.35</v>
      </c>
      <c r="U699">
        <v>1</v>
      </c>
      <c r="V699">
        <v>1.9340999999999999</v>
      </c>
      <c r="W699">
        <v>1.9001999999999999</v>
      </c>
      <c r="X699">
        <v>1.9340999999999999</v>
      </c>
      <c r="Y699">
        <v>1.9001999999999999</v>
      </c>
      <c r="Z699" t="s">
        <v>122</v>
      </c>
      <c r="AA699" t="s">
        <v>407</v>
      </c>
      <c r="AB699">
        <v>3.9369999999999998</v>
      </c>
      <c r="AC699" t="s">
        <v>2270</v>
      </c>
      <c r="AD699">
        <v>2.1554890000000002</v>
      </c>
      <c r="AE699">
        <v>1.958</v>
      </c>
      <c r="AF699">
        <v>1.9001999999999999</v>
      </c>
      <c r="AG699">
        <v>1.958</v>
      </c>
      <c r="AH699" t="s">
        <v>407</v>
      </c>
      <c r="AI699" t="s">
        <v>407</v>
      </c>
      <c r="AJ699">
        <v>3.0680000000000001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1</v>
      </c>
      <c r="AQ699">
        <v>0</v>
      </c>
      <c r="AR699" t="b">
        <v>0</v>
      </c>
      <c r="AS699" s="190" t="s">
        <v>2198</v>
      </c>
    </row>
    <row r="700" spans="1:45" x14ac:dyDescent="0.2">
      <c r="A700" t="s">
        <v>2198</v>
      </c>
      <c r="B700" t="s">
        <v>1289</v>
      </c>
      <c r="C700" t="s">
        <v>125</v>
      </c>
      <c r="D700" t="s">
        <v>1289</v>
      </c>
      <c r="E700" t="s">
        <v>2200</v>
      </c>
      <c r="F700" t="s">
        <v>407</v>
      </c>
      <c r="G700">
        <v>21</v>
      </c>
      <c r="H700">
        <v>1</v>
      </c>
      <c r="I700">
        <v>33348.230000000003</v>
      </c>
      <c r="J700">
        <v>24279.66</v>
      </c>
      <c r="K700">
        <v>30597.5</v>
      </c>
      <c r="L700">
        <v>20743.560000000001</v>
      </c>
      <c r="M700">
        <v>6.81</v>
      </c>
      <c r="N700">
        <v>3.59</v>
      </c>
      <c r="O700">
        <v>20</v>
      </c>
      <c r="P700">
        <v>26976.51</v>
      </c>
      <c r="Q700">
        <v>13284.12</v>
      </c>
      <c r="R700">
        <v>6.5</v>
      </c>
      <c r="S700">
        <v>3.4</v>
      </c>
      <c r="T700">
        <v>5.38</v>
      </c>
      <c r="U700">
        <v>1</v>
      </c>
      <c r="V700">
        <v>1.1282000000000001</v>
      </c>
      <c r="W700">
        <v>1.1084000000000001</v>
      </c>
      <c r="X700">
        <v>1.1282000000000001</v>
      </c>
      <c r="Y700">
        <v>1.1084000000000001</v>
      </c>
      <c r="Z700" t="s">
        <v>124</v>
      </c>
      <c r="AA700" t="s">
        <v>407</v>
      </c>
      <c r="AB700">
        <v>1.8265</v>
      </c>
      <c r="AC700" t="s">
        <v>2271</v>
      </c>
      <c r="AD700">
        <v>1.5580480000000001</v>
      </c>
      <c r="AE700">
        <v>1.1420999999999999</v>
      </c>
      <c r="AF700">
        <v>1.1084000000000001</v>
      </c>
      <c r="AG700">
        <v>1.1420999999999999</v>
      </c>
      <c r="AH700" t="s">
        <v>407</v>
      </c>
      <c r="AI700" t="s">
        <v>407</v>
      </c>
      <c r="AJ700">
        <v>1.7896000000000001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1</v>
      </c>
      <c r="AQ700">
        <v>0</v>
      </c>
      <c r="AR700" t="b">
        <v>0</v>
      </c>
      <c r="AS700" s="190" t="s">
        <v>2198</v>
      </c>
    </row>
    <row r="701" spans="1:45" x14ac:dyDescent="0.2">
      <c r="A701" t="s">
        <v>2198</v>
      </c>
      <c r="B701" t="s">
        <v>1290</v>
      </c>
      <c r="C701" t="s">
        <v>127</v>
      </c>
      <c r="D701" t="s">
        <v>1290</v>
      </c>
      <c r="E701" t="s">
        <v>2201</v>
      </c>
      <c r="F701" t="s">
        <v>407</v>
      </c>
      <c r="G701">
        <v>11</v>
      </c>
      <c r="H701">
        <v>0</v>
      </c>
      <c r="I701">
        <v>27050.07</v>
      </c>
      <c r="J701">
        <v>14614.16</v>
      </c>
      <c r="K701">
        <v>24322.07</v>
      </c>
      <c r="L701">
        <v>12419.48</v>
      </c>
      <c r="M701">
        <v>4.2699999999999996</v>
      </c>
      <c r="N701">
        <v>2.2200000000000002</v>
      </c>
      <c r="O701">
        <v>11</v>
      </c>
      <c r="P701">
        <v>24322.07</v>
      </c>
      <c r="Q701">
        <v>12419.48</v>
      </c>
      <c r="R701">
        <v>4.2699999999999996</v>
      </c>
      <c r="S701">
        <v>2.2200000000000002</v>
      </c>
      <c r="T701">
        <v>3.74</v>
      </c>
      <c r="U701">
        <v>1</v>
      </c>
      <c r="V701">
        <v>1.0172000000000001</v>
      </c>
      <c r="W701">
        <v>0.99939999999999996</v>
      </c>
      <c r="X701">
        <v>1.0172000000000001</v>
      </c>
      <c r="Y701">
        <v>0.99939999999999996</v>
      </c>
      <c r="Z701" t="s">
        <v>126</v>
      </c>
      <c r="AA701" t="s">
        <v>407</v>
      </c>
      <c r="AB701">
        <v>1.1722999999999999</v>
      </c>
      <c r="AC701" t="s">
        <v>2272</v>
      </c>
      <c r="AD701">
        <v>1</v>
      </c>
      <c r="AE701">
        <v>1.0298</v>
      </c>
      <c r="AF701">
        <v>0.99939999999999996</v>
      </c>
      <c r="AG701">
        <v>1.0298</v>
      </c>
      <c r="AH701" t="s">
        <v>407</v>
      </c>
      <c r="AI701" t="s">
        <v>407</v>
      </c>
      <c r="AJ701">
        <v>1.6135999999999999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 t="b">
        <v>0</v>
      </c>
      <c r="AS701" s="190" t="s">
        <v>2198</v>
      </c>
    </row>
    <row r="702" spans="1:45" x14ac:dyDescent="0.2">
      <c r="A702" t="s">
        <v>2198</v>
      </c>
      <c r="B702" t="s">
        <v>1291</v>
      </c>
      <c r="C702" t="s">
        <v>118</v>
      </c>
      <c r="D702" t="s">
        <v>1291</v>
      </c>
      <c r="E702" t="s">
        <v>2202</v>
      </c>
      <c r="F702" t="s">
        <v>407</v>
      </c>
      <c r="G702">
        <v>16</v>
      </c>
      <c r="H702">
        <v>0</v>
      </c>
      <c r="I702">
        <v>63452.39</v>
      </c>
      <c r="J702">
        <v>67579.11</v>
      </c>
      <c r="K702">
        <v>55405.48</v>
      </c>
      <c r="L702">
        <v>58167.63</v>
      </c>
      <c r="M702">
        <v>10.19</v>
      </c>
      <c r="N702">
        <v>11.59</v>
      </c>
      <c r="O702">
        <v>15</v>
      </c>
      <c r="P702">
        <v>44190.65</v>
      </c>
      <c r="Q702">
        <v>39958.49</v>
      </c>
      <c r="R702">
        <v>8.4</v>
      </c>
      <c r="S702">
        <v>9.6</v>
      </c>
      <c r="T702">
        <v>4.76</v>
      </c>
      <c r="U702">
        <v>1</v>
      </c>
      <c r="V702">
        <v>1.8481000000000001</v>
      </c>
      <c r="W702">
        <v>1.8157000000000001</v>
      </c>
      <c r="X702">
        <v>1.8481000000000001</v>
      </c>
      <c r="Y702">
        <v>1.8157000000000001</v>
      </c>
      <c r="Z702" t="s">
        <v>117</v>
      </c>
      <c r="AA702" t="s">
        <v>407</v>
      </c>
      <c r="AB702">
        <v>3.214</v>
      </c>
      <c r="AC702" t="s">
        <v>2273</v>
      </c>
      <c r="AD702">
        <v>2.2581329999999999</v>
      </c>
      <c r="AE702">
        <v>1.8709</v>
      </c>
      <c r="AF702">
        <v>1.8157000000000001</v>
      </c>
      <c r="AG702">
        <v>1.8709</v>
      </c>
      <c r="AH702" t="s">
        <v>407</v>
      </c>
      <c r="AI702" t="s">
        <v>407</v>
      </c>
      <c r="AJ702">
        <v>2.9315000000000002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1</v>
      </c>
      <c r="AQ702">
        <v>0</v>
      </c>
      <c r="AR702" t="b">
        <v>0</v>
      </c>
      <c r="AS702" s="190" t="s">
        <v>2198</v>
      </c>
    </row>
    <row r="703" spans="1:45" x14ac:dyDescent="0.2">
      <c r="A703" t="s">
        <v>2198</v>
      </c>
      <c r="B703" t="s">
        <v>1292</v>
      </c>
      <c r="C703" t="s">
        <v>120</v>
      </c>
      <c r="D703" t="s">
        <v>1292</v>
      </c>
      <c r="E703" t="s">
        <v>2203</v>
      </c>
      <c r="F703" t="s">
        <v>407</v>
      </c>
      <c r="G703">
        <v>12</v>
      </c>
      <c r="H703">
        <v>0</v>
      </c>
      <c r="I703">
        <v>29921.17</v>
      </c>
      <c r="J703">
        <v>19662.52</v>
      </c>
      <c r="K703">
        <v>26513.18</v>
      </c>
      <c r="L703">
        <v>16708.27</v>
      </c>
      <c r="M703">
        <v>4.67</v>
      </c>
      <c r="N703">
        <v>3.09</v>
      </c>
      <c r="O703">
        <v>11</v>
      </c>
      <c r="P703">
        <v>23132.5</v>
      </c>
      <c r="Q703">
        <v>12938.21</v>
      </c>
      <c r="R703">
        <v>4.45</v>
      </c>
      <c r="S703">
        <v>3.14</v>
      </c>
      <c r="T703">
        <v>3.6</v>
      </c>
      <c r="U703">
        <v>1</v>
      </c>
      <c r="V703">
        <v>0.96740000000000004</v>
      </c>
      <c r="W703">
        <v>0.95040000000000002</v>
      </c>
      <c r="X703">
        <v>0.96740000000000004</v>
      </c>
      <c r="Y703">
        <v>0.95040000000000002</v>
      </c>
      <c r="Z703" t="s">
        <v>119</v>
      </c>
      <c r="AA703" t="s">
        <v>407</v>
      </c>
      <c r="AB703">
        <v>1.4233</v>
      </c>
      <c r="AC703" t="s">
        <v>2274</v>
      </c>
      <c r="AD703">
        <v>1</v>
      </c>
      <c r="AE703">
        <v>0.97929999999999995</v>
      </c>
      <c r="AF703">
        <v>0.95040000000000002</v>
      </c>
      <c r="AG703">
        <v>0.97929999999999995</v>
      </c>
      <c r="AH703" t="s">
        <v>407</v>
      </c>
      <c r="AI703" t="s">
        <v>407</v>
      </c>
      <c r="AJ703">
        <v>1.5345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1</v>
      </c>
      <c r="AQ703">
        <v>0</v>
      </c>
      <c r="AR703" t="b">
        <v>0</v>
      </c>
      <c r="AS703" s="190" t="s">
        <v>2198</v>
      </c>
    </row>
    <row r="704" spans="1:45" x14ac:dyDescent="0.2">
      <c r="A704" t="s">
        <v>2198</v>
      </c>
      <c r="B704" t="s">
        <v>1293</v>
      </c>
      <c r="C704" t="s">
        <v>116</v>
      </c>
      <c r="D704" t="s">
        <v>1293</v>
      </c>
      <c r="E704" t="s">
        <v>2204</v>
      </c>
      <c r="F704" t="s">
        <v>79</v>
      </c>
      <c r="G704">
        <v>8</v>
      </c>
      <c r="H704">
        <v>0</v>
      </c>
      <c r="I704">
        <v>17843.57</v>
      </c>
      <c r="J704">
        <v>8076.34</v>
      </c>
      <c r="K704">
        <v>16565.13</v>
      </c>
      <c r="L704">
        <v>7368.69</v>
      </c>
      <c r="M704">
        <v>3.13</v>
      </c>
      <c r="N704">
        <v>1.27</v>
      </c>
      <c r="O704">
        <v>8</v>
      </c>
      <c r="P704">
        <v>16565.13</v>
      </c>
      <c r="Q704">
        <v>7368.69</v>
      </c>
      <c r="R704">
        <v>4.4000000000000004</v>
      </c>
      <c r="S704">
        <v>1.27</v>
      </c>
      <c r="T704">
        <v>2.8</v>
      </c>
      <c r="U704">
        <v>0</v>
      </c>
      <c r="V704">
        <v>0.69279999999999997</v>
      </c>
      <c r="W704">
        <v>1.5395000000000001</v>
      </c>
      <c r="X704">
        <v>1.5669999999999999</v>
      </c>
      <c r="Y704">
        <v>1.5395000000000001</v>
      </c>
      <c r="Z704" t="s">
        <v>121</v>
      </c>
      <c r="AA704" t="s">
        <v>79</v>
      </c>
      <c r="AB704">
        <v>1.5669999999999999</v>
      </c>
      <c r="AC704" t="s">
        <v>121</v>
      </c>
      <c r="AD704">
        <v>1</v>
      </c>
      <c r="AE704">
        <v>1.5863</v>
      </c>
      <c r="AF704">
        <v>1.5395000000000001</v>
      </c>
      <c r="AG704">
        <v>1.5863</v>
      </c>
      <c r="AH704" t="s">
        <v>79</v>
      </c>
      <c r="AI704" t="s">
        <v>79</v>
      </c>
      <c r="AJ704">
        <v>2.4855999999999998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 t="b">
        <v>0</v>
      </c>
      <c r="AS704" s="190" t="s">
        <v>2198</v>
      </c>
    </row>
    <row r="705" spans="1:45" x14ac:dyDescent="0.2">
      <c r="A705" t="s">
        <v>2198</v>
      </c>
      <c r="B705" t="s">
        <v>1294</v>
      </c>
      <c r="C705" t="s">
        <v>123</v>
      </c>
      <c r="D705" t="s">
        <v>1294</v>
      </c>
      <c r="E705" t="s">
        <v>2205</v>
      </c>
      <c r="F705" t="s">
        <v>407</v>
      </c>
      <c r="G705">
        <v>54</v>
      </c>
      <c r="H705">
        <v>0</v>
      </c>
      <c r="I705">
        <v>64752.83</v>
      </c>
      <c r="J705">
        <v>79213.22</v>
      </c>
      <c r="K705">
        <v>59127.6</v>
      </c>
      <c r="L705">
        <v>69541.279999999999</v>
      </c>
      <c r="M705">
        <v>9.8699999999999992</v>
      </c>
      <c r="N705">
        <v>13.58</v>
      </c>
      <c r="O705">
        <v>53</v>
      </c>
      <c r="P705">
        <v>51580.959999999999</v>
      </c>
      <c r="Q705">
        <v>43033</v>
      </c>
      <c r="R705">
        <v>8.25</v>
      </c>
      <c r="S705">
        <v>6.73</v>
      </c>
      <c r="T705">
        <v>6.24</v>
      </c>
      <c r="U705">
        <v>1</v>
      </c>
      <c r="V705">
        <v>2.1570999999999998</v>
      </c>
      <c r="W705">
        <v>2.1193</v>
      </c>
      <c r="X705">
        <v>2.1570999999999998</v>
      </c>
      <c r="Y705">
        <v>2.1193</v>
      </c>
      <c r="Z705" t="s">
        <v>122</v>
      </c>
      <c r="AA705" t="s">
        <v>407</v>
      </c>
      <c r="AB705">
        <v>3.8073000000000001</v>
      </c>
      <c r="AC705" t="s">
        <v>2270</v>
      </c>
      <c r="AD705">
        <v>1.9128320000000001</v>
      </c>
      <c r="AE705">
        <v>1.9375</v>
      </c>
      <c r="AF705">
        <v>2.1193</v>
      </c>
      <c r="AG705">
        <v>1.9375</v>
      </c>
      <c r="AH705" t="s">
        <v>407</v>
      </c>
      <c r="AI705" t="s">
        <v>407</v>
      </c>
      <c r="AJ705">
        <v>3.0358999999999998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1</v>
      </c>
      <c r="AQ705">
        <v>0</v>
      </c>
      <c r="AR705" t="b">
        <v>0</v>
      </c>
      <c r="AS705" s="190" t="s">
        <v>2198</v>
      </c>
    </row>
    <row r="706" spans="1:45" x14ac:dyDescent="0.2">
      <c r="A706" t="s">
        <v>2198</v>
      </c>
      <c r="B706" t="s">
        <v>1295</v>
      </c>
      <c r="C706" t="s">
        <v>125</v>
      </c>
      <c r="D706" t="s">
        <v>1295</v>
      </c>
      <c r="E706" t="s">
        <v>2206</v>
      </c>
      <c r="F706" t="s">
        <v>407</v>
      </c>
      <c r="G706">
        <v>98</v>
      </c>
      <c r="H706">
        <v>2</v>
      </c>
      <c r="I706">
        <v>39860.46</v>
      </c>
      <c r="J706">
        <v>28563.3</v>
      </c>
      <c r="K706">
        <v>35962.54</v>
      </c>
      <c r="L706">
        <v>24896.52</v>
      </c>
      <c r="M706">
        <v>6.39</v>
      </c>
      <c r="N706">
        <v>6.01</v>
      </c>
      <c r="O706">
        <v>95</v>
      </c>
      <c r="P706">
        <v>33214.959999999999</v>
      </c>
      <c r="Q706">
        <v>19691.2</v>
      </c>
      <c r="R706">
        <v>6.35</v>
      </c>
      <c r="S706">
        <v>6.07</v>
      </c>
      <c r="T706">
        <v>4.5999999999999996</v>
      </c>
      <c r="U706">
        <v>1</v>
      </c>
      <c r="V706">
        <v>1.3891</v>
      </c>
      <c r="W706">
        <v>1.3647</v>
      </c>
      <c r="X706">
        <v>1.3891</v>
      </c>
      <c r="Y706">
        <v>1.3647</v>
      </c>
      <c r="Z706" t="s">
        <v>124</v>
      </c>
      <c r="AA706" t="s">
        <v>407</v>
      </c>
      <c r="AB706">
        <v>1.9903999999999999</v>
      </c>
      <c r="AC706" t="s">
        <v>2271</v>
      </c>
      <c r="AD706">
        <v>1.5320199999999999</v>
      </c>
      <c r="AE706">
        <v>1.4061999999999999</v>
      </c>
      <c r="AF706">
        <v>1.3647</v>
      </c>
      <c r="AG706">
        <v>1.4061999999999999</v>
      </c>
      <c r="AH706" t="s">
        <v>407</v>
      </c>
      <c r="AI706" t="s">
        <v>407</v>
      </c>
      <c r="AJ706">
        <v>2.2033999999999998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3</v>
      </c>
      <c r="AQ706">
        <v>0</v>
      </c>
      <c r="AR706" t="b">
        <v>0</v>
      </c>
      <c r="AS706" s="190" t="s">
        <v>2198</v>
      </c>
    </row>
    <row r="707" spans="1:45" x14ac:dyDescent="0.2">
      <c r="A707" t="s">
        <v>2198</v>
      </c>
      <c r="B707" t="s">
        <v>1296</v>
      </c>
      <c r="C707" t="s">
        <v>127</v>
      </c>
      <c r="D707" t="s">
        <v>1296</v>
      </c>
      <c r="E707" t="s">
        <v>2207</v>
      </c>
      <c r="F707" t="s">
        <v>407</v>
      </c>
      <c r="G707">
        <v>42</v>
      </c>
      <c r="H707">
        <v>0</v>
      </c>
      <c r="I707">
        <v>26712.91</v>
      </c>
      <c r="J707">
        <v>12282.86</v>
      </c>
      <c r="K707">
        <v>24084.32</v>
      </c>
      <c r="L707">
        <v>10691.4</v>
      </c>
      <c r="M707">
        <v>3.71</v>
      </c>
      <c r="N707">
        <v>2.34</v>
      </c>
      <c r="O707">
        <v>41</v>
      </c>
      <c r="P707">
        <v>23477.11</v>
      </c>
      <c r="Q707">
        <v>10080.1</v>
      </c>
      <c r="R707">
        <v>3.73</v>
      </c>
      <c r="S707">
        <v>2.37</v>
      </c>
      <c r="T707">
        <v>3.01</v>
      </c>
      <c r="U707">
        <v>1</v>
      </c>
      <c r="V707">
        <v>0.98180000000000001</v>
      </c>
      <c r="W707">
        <v>0.96460000000000001</v>
      </c>
      <c r="X707">
        <v>0.98180000000000001</v>
      </c>
      <c r="Y707">
        <v>0.96460000000000001</v>
      </c>
      <c r="Z707" t="s">
        <v>126</v>
      </c>
      <c r="AA707" t="s">
        <v>407</v>
      </c>
      <c r="AB707">
        <v>1.2991999999999999</v>
      </c>
      <c r="AC707" t="s">
        <v>2272</v>
      </c>
      <c r="AD707">
        <v>1</v>
      </c>
      <c r="AE707">
        <v>0.99390000000000001</v>
      </c>
      <c r="AF707">
        <v>0.96460000000000001</v>
      </c>
      <c r="AG707">
        <v>0.99390000000000001</v>
      </c>
      <c r="AH707" t="s">
        <v>407</v>
      </c>
      <c r="AI707" t="s">
        <v>407</v>
      </c>
      <c r="AJ707">
        <v>1.5572999999999999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1</v>
      </c>
      <c r="AQ707">
        <v>0</v>
      </c>
      <c r="AR707" t="b">
        <v>0</v>
      </c>
      <c r="AS707" s="190" t="s">
        <v>2198</v>
      </c>
    </row>
    <row r="708" spans="1:45" x14ac:dyDescent="0.2">
      <c r="A708" t="s">
        <v>2198</v>
      </c>
      <c r="B708" t="s">
        <v>1297</v>
      </c>
      <c r="C708" t="s">
        <v>118</v>
      </c>
      <c r="D708" t="s">
        <v>1297</v>
      </c>
      <c r="E708" t="s">
        <v>2208</v>
      </c>
      <c r="F708" t="s">
        <v>79</v>
      </c>
      <c r="G708">
        <v>6</v>
      </c>
      <c r="H708">
        <v>1</v>
      </c>
      <c r="I708">
        <v>42318.14</v>
      </c>
      <c r="J708">
        <v>27437.68</v>
      </c>
      <c r="K708">
        <v>37685.440000000002</v>
      </c>
      <c r="L708">
        <v>23752.82</v>
      </c>
      <c r="M708">
        <v>9.17</v>
      </c>
      <c r="N708">
        <v>5.34</v>
      </c>
      <c r="O708">
        <v>6</v>
      </c>
      <c r="P708">
        <v>37685.440000000002</v>
      </c>
      <c r="Q708">
        <v>23752.82</v>
      </c>
      <c r="R708">
        <v>5.0999999999999996</v>
      </c>
      <c r="S708">
        <v>5.34</v>
      </c>
      <c r="T708">
        <v>3.8</v>
      </c>
      <c r="U708">
        <v>0</v>
      </c>
      <c r="V708">
        <v>1.5760000000000001</v>
      </c>
      <c r="W708">
        <v>1.3323</v>
      </c>
      <c r="X708">
        <v>1.3561000000000001</v>
      </c>
      <c r="Y708">
        <v>1.3323</v>
      </c>
      <c r="Z708" t="s">
        <v>117</v>
      </c>
      <c r="AA708" t="s">
        <v>79</v>
      </c>
      <c r="AB708">
        <v>1.3561000000000001</v>
      </c>
      <c r="AC708" t="s">
        <v>2268</v>
      </c>
      <c r="AD708">
        <v>1.8533550000000001</v>
      </c>
      <c r="AE708">
        <v>1.3728</v>
      </c>
      <c r="AF708">
        <v>1.3323</v>
      </c>
      <c r="AG708">
        <v>1.3728</v>
      </c>
      <c r="AH708" t="s">
        <v>79</v>
      </c>
      <c r="AI708" t="s">
        <v>79</v>
      </c>
      <c r="AJ708">
        <v>2.1509999999999998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 t="b">
        <v>0</v>
      </c>
      <c r="AS708" s="190" t="s">
        <v>2198</v>
      </c>
    </row>
    <row r="709" spans="1:45" x14ac:dyDescent="0.2">
      <c r="A709" t="s">
        <v>2198</v>
      </c>
      <c r="B709" t="s">
        <v>1298</v>
      </c>
      <c r="C709" t="s">
        <v>120</v>
      </c>
      <c r="D709" t="s">
        <v>1298</v>
      </c>
      <c r="E709" t="s">
        <v>2209</v>
      </c>
      <c r="F709" t="s">
        <v>407</v>
      </c>
      <c r="G709">
        <v>36</v>
      </c>
      <c r="H709">
        <v>0</v>
      </c>
      <c r="I709">
        <v>14831.85</v>
      </c>
      <c r="J709">
        <v>8846.3700000000008</v>
      </c>
      <c r="K709">
        <v>13981.88</v>
      </c>
      <c r="L709">
        <v>8484.35</v>
      </c>
      <c r="M709">
        <v>3.14</v>
      </c>
      <c r="N709">
        <v>2.57</v>
      </c>
      <c r="O709">
        <v>34</v>
      </c>
      <c r="P709">
        <v>12581.03</v>
      </c>
      <c r="Q709">
        <v>6389.34</v>
      </c>
      <c r="R709">
        <v>2.97</v>
      </c>
      <c r="S709">
        <v>2.5</v>
      </c>
      <c r="T709">
        <v>2.36</v>
      </c>
      <c r="U709">
        <v>1</v>
      </c>
      <c r="V709">
        <v>0.52610000000000001</v>
      </c>
      <c r="W709">
        <v>0.51690000000000003</v>
      </c>
      <c r="X709">
        <v>0.52610000000000001</v>
      </c>
      <c r="Y709">
        <v>0.51690000000000003</v>
      </c>
      <c r="Z709" t="s">
        <v>119</v>
      </c>
      <c r="AA709" t="s">
        <v>407</v>
      </c>
      <c r="AB709">
        <v>0.73170000000000002</v>
      </c>
      <c r="AC709" t="s">
        <v>2269</v>
      </c>
      <c r="AD709">
        <v>1</v>
      </c>
      <c r="AE709">
        <v>0.53259999999999996</v>
      </c>
      <c r="AF709">
        <v>0.51690000000000003</v>
      </c>
      <c r="AG709">
        <v>0.53259999999999996</v>
      </c>
      <c r="AH709" t="s">
        <v>407</v>
      </c>
      <c r="AI709" t="s">
        <v>407</v>
      </c>
      <c r="AJ709">
        <v>0.83450000000000002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2</v>
      </c>
      <c r="AQ709">
        <v>0</v>
      </c>
      <c r="AR709" t="b">
        <v>0</v>
      </c>
      <c r="AS709" s="190" t="s">
        <v>2198</v>
      </c>
    </row>
    <row r="710" spans="1:45" x14ac:dyDescent="0.2">
      <c r="A710" t="s">
        <v>2198</v>
      </c>
      <c r="B710" t="s">
        <v>1299</v>
      </c>
      <c r="C710" t="s">
        <v>118</v>
      </c>
      <c r="D710" t="s">
        <v>1299</v>
      </c>
      <c r="E710" t="s">
        <v>2210</v>
      </c>
      <c r="F710" t="s">
        <v>407</v>
      </c>
      <c r="G710">
        <v>15</v>
      </c>
      <c r="H710">
        <v>2</v>
      </c>
      <c r="I710">
        <v>30444.69</v>
      </c>
      <c r="J710">
        <v>19753.79</v>
      </c>
      <c r="K710">
        <v>28260.09</v>
      </c>
      <c r="L710">
        <v>17906.41</v>
      </c>
      <c r="M710">
        <v>4.67</v>
      </c>
      <c r="N710">
        <v>3.24</v>
      </c>
      <c r="O710">
        <v>14</v>
      </c>
      <c r="P710">
        <v>25561.43</v>
      </c>
      <c r="Q710">
        <v>15306.91</v>
      </c>
      <c r="R710">
        <v>4.21</v>
      </c>
      <c r="S710">
        <v>2.86</v>
      </c>
      <c r="T710">
        <v>3.33</v>
      </c>
      <c r="U710">
        <v>1</v>
      </c>
      <c r="V710">
        <v>1.069</v>
      </c>
      <c r="W710">
        <v>1.0503</v>
      </c>
      <c r="X710">
        <v>1.069</v>
      </c>
      <c r="Y710">
        <v>1.0503</v>
      </c>
      <c r="Z710" t="s">
        <v>117</v>
      </c>
      <c r="AA710" t="s">
        <v>407</v>
      </c>
      <c r="AB710">
        <v>1.6040000000000001</v>
      </c>
      <c r="AC710" t="s">
        <v>2268</v>
      </c>
      <c r="AD710">
        <v>2.8735219999999999</v>
      </c>
      <c r="AE710">
        <v>1.0822000000000001</v>
      </c>
      <c r="AF710">
        <v>1.0503</v>
      </c>
      <c r="AG710">
        <v>1.0822000000000001</v>
      </c>
      <c r="AH710" t="s">
        <v>407</v>
      </c>
      <c r="AI710" t="s">
        <v>407</v>
      </c>
      <c r="AJ710">
        <v>1.6957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1</v>
      </c>
      <c r="AQ710">
        <v>0</v>
      </c>
      <c r="AR710" t="b">
        <v>0</v>
      </c>
      <c r="AS710" s="190" t="s">
        <v>2198</v>
      </c>
    </row>
    <row r="711" spans="1:45" x14ac:dyDescent="0.2">
      <c r="A711" t="s">
        <v>2198</v>
      </c>
      <c r="B711" t="s">
        <v>1300</v>
      </c>
      <c r="C711" t="s">
        <v>120</v>
      </c>
      <c r="D711" t="s">
        <v>1300</v>
      </c>
      <c r="E711" t="s">
        <v>2211</v>
      </c>
      <c r="F711" t="s">
        <v>407</v>
      </c>
      <c r="G711">
        <v>26</v>
      </c>
      <c r="H711">
        <v>0</v>
      </c>
      <c r="I711">
        <v>10729.33</v>
      </c>
      <c r="J711">
        <v>8046.61</v>
      </c>
      <c r="K711">
        <v>9818.0300000000007</v>
      </c>
      <c r="L711">
        <v>6880.85</v>
      </c>
      <c r="M711">
        <v>1.88</v>
      </c>
      <c r="N711">
        <v>0.97</v>
      </c>
      <c r="O711">
        <v>25</v>
      </c>
      <c r="P711">
        <v>9062.68</v>
      </c>
      <c r="Q711">
        <v>5865.61</v>
      </c>
      <c r="R711">
        <v>1.8</v>
      </c>
      <c r="S711">
        <v>0.89</v>
      </c>
      <c r="T711">
        <v>1.6</v>
      </c>
      <c r="U711">
        <v>1</v>
      </c>
      <c r="V711">
        <v>0.379</v>
      </c>
      <c r="W711">
        <v>0.37240000000000001</v>
      </c>
      <c r="X711">
        <v>0.379</v>
      </c>
      <c r="Y711">
        <v>0.37240000000000001</v>
      </c>
      <c r="Z711" t="s">
        <v>119</v>
      </c>
      <c r="AA711" t="s">
        <v>407</v>
      </c>
      <c r="AB711">
        <v>0.55820000000000003</v>
      </c>
      <c r="AC711" t="s">
        <v>2269</v>
      </c>
      <c r="AD711">
        <v>1</v>
      </c>
      <c r="AE711">
        <v>0.38369999999999999</v>
      </c>
      <c r="AF711">
        <v>0.37240000000000001</v>
      </c>
      <c r="AG711">
        <v>0.38369999999999999</v>
      </c>
      <c r="AH711" t="s">
        <v>407</v>
      </c>
      <c r="AI711" t="s">
        <v>407</v>
      </c>
      <c r="AJ711">
        <v>0.60119999999999996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1</v>
      </c>
      <c r="AQ711">
        <v>0</v>
      </c>
      <c r="AR711" t="b">
        <v>0</v>
      </c>
      <c r="AS711" s="190" t="s">
        <v>2198</v>
      </c>
    </row>
    <row r="712" spans="1:45" x14ac:dyDescent="0.2">
      <c r="A712" t="s">
        <v>2198</v>
      </c>
      <c r="B712" t="s">
        <v>1301</v>
      </c>
      <c r="C712" t="s">
        <v>118</v>
      </c>
      <c r="D712" t="s">
        <v>1301</v>
      </c>
      <c r="E712" t="s">
        <v>2212</v>
      </c>
      <c r="F712" t="s">
        <v>407</v>
      </c>
      <c r="G712">
        <v>678</v>
      </c>
      <c r="H712">
        <v>26</v>
      </c>
      <c r="I712">
        <v>27213.19</v>
      </c>
      <c r="J712">
        <v>27749.87</v>
      </c>
      <c r="K712">
        <v>25309.5</v>
      </c>
      <c r="L712">
        <v>24708.36</v>
      </c>
      <c r="M712">
        <v>4.41</v>
      </c>
      <c r="N712">
        <v>4.53</v>
      </c>
      <c r="O712">
        <v>661</v>
      </c>
      <c r="P712">
        <v>22384.55</v>
      </c>
      <c r="Q712">
        <v>16416.099999999999</v>
      </c>
      <c r="R712">
        <v>3.99</v>
      </c>
      <c r="S712">
        <v>3.6</v>
      </c>
      <c r="T712">
        <v>2.91</v>
      </c>
      <c r="U712">
        <v>1</v>
      </c>
      <c r="V712">
        <v>0.93610000000000004</v>
      </c>
      <c r="W712">
        <v>0.91969999999999996</v>
      </c>
      <c r="X712">
        <v>0.93610000000000004</v>
      </c>
      <c r="Y712">
        <v>0.91969999999999996</v>
      </c>
      <c r="Z712" t="s">
        <v>117</v>
      </c>
      <c r="AA712" t="s">
        <v>407</v>
      </c>
      <c r="AB712">
        <v>1.4065000000000001</v>
      </c>
      <c r="AC712" t="s">
        <v>2268</v>
      </c>
      <c r="AD712">
        <v>2.0505900000000001</v>
      </c>
      <c r="AE712">
        <v>0.94769999999999999</v>
      </c>
      <c r="AF712">
        <v>0.91969999999999996</v>
      </c>
      <c r="AG712">
        <v>0.94769999999999999</v>
      </c>
      <c r="AH712" t="s">
        <v>407</v>
      </c>
      <c r="AI712" t="s">
        <v>407</v>
      </c>
      <c r="AJ712">
        <v>1.4850000000000001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17</v>
      </c>
      <c r="AQ712">
        <v>0</v>
      </c>
      <c r="AR712" t="b">
        <v>0</v>
      </c>
      <c r="AS712" s="190" t="s">
        <v>2198</v>
      </c>
    </row>
    <row r="713" spans="1:45" x14ac:dyDescent="0.2">
      <c r="A713" t="s">
        <v>2198</v>
      </c>
      <c r="B713" t="s">
        <v>1302</v>
      </c>
      <c r="C713" t="s">
        <v>120</v>
      </c>
      <c r="D713" t="s">
        <v>1302</v>
      </c>
      <c r="E713" t="s">
        <v>2213</v>
      </c>
      <c r="F713" t="s">
        <v>407</v>
      </c>
      <c r="G713">
        <v>678</v>
      </c>
      <c r="H713">
        <v>7</v>
      </c>
      <c r="I713">
        <v>10845.51</v>
      </c>
      <c r="J713">
        <v>10294.99</v>
      </c>
      <c r="K713">
        <v>10325</v>
      </c>
      <c r="L713">
        <v>9434.41</v>
      </c>
      <c r="M713">
        <v>2.2599999999999998</v>
      </c>
      <c r="N713">
        <v>1.93</v>
      </c>
      <c r="O713">
        <v>666</v>
      </c>
      <c r="P713">
        <v>9436.56</v>
      </c>
      <c r="Q713">
        <v>6043.31</v>
      </c>
      <c r="R713">
        <v>2.23</v>
      </c>
      <c r="S713">
        <v>1.89</v>
      </c>
      <c r="T713">
        <v>1.77</v>
      </c>
      <c r="U713">
        <v>1</v>
      </c>
      <c r="V713">
        <v>0.39460000000000001</v>
      </c>
      <c r="W713">
        <v>0.38769999999999999</v>
      </c>
      <c r="X713">
        <v>0.39460000000000001</v>
      </c>
      <c r="Y713">
        <v>0.38769999999999999</v>
      </c>
      <c r="Z713" t="s">
        <v>119</v>
      </c>
      <c r="AA713" t="s">
        <v>407</v>
      </c>
      <c r="AB713">
        <v>0.68589999999999995</v>
      </c>
      <c r="AC713" t="s">
        <v>2269</v>
      </c>
      <c r="AD713">
        <v>1</v>
      </c>
      <c r="AE713">
        <v>0.39319999999999999</v>
      </c>
      <c r="AF713">
        <v>0.38769999999999999</v>
      </c>
      <c r="AG713">
        <v>0.39319999999999999</v>
      </c>
      <c r="AH713" t="s">
        <v>407</v>
      </c>
      <c r="AI713" t="s">
        <v>407</v>
      </c>
      <c r="AJ713">
        <v>0.61609999999999998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12</v>
      </c>
      <c r="AQ713">
        <v>0</v>
      </c>
      <c r="AR713" t="b">
        <v>0</v>
      </c>
      <c r="AS713" s="190" t="s">
        <v>2198</v>
      </c>
    </row>
    <row r="714" spans="1:45" x14ac:dyDescent="0.2">
      <c r="A714" t="s">
        <v>2198</v>
      </c>
      <c r="B714" t="s">
        <v>1303</v>
      </c>
      <c r="C714" t="s">
        <v>123</v>
      </c>
      <c r="D714" t="s">
        <v>1303</v>
      </c>
      <c r="E714" t="s">
        <v>2214</v>
      </c>
      <c r="F714" t="s">
        <v>407</v>
      </c>
      <c r="G714">
        <v>56</v>
      </c>
      <c r="H714">
        <v>2</v>
      </c>
      <c r="I714">
        <v>33433.89</v>
      </c>
      <c r="J714">
        <v>36336.660000000003</v>
      </c>
      <c r="K714">
        <v>30323.07</v>
      </c>
      <c r="L714">
        <v>32316.05</v>
      </c>
      <c r="M714">
        <v>6.43</v>
      </c>
      <c r="N714">
        <v>6.09</v>
      </c>
      <c r="O714">
        <v>54</v>
      </c>
      <c r="P714">
        <v>25708.38</v>
      </c>
      <c r="Q714">
        <v>22061.56</v>
      </c>
      <c r="R714">
        <v>5.83</v>
      </c>
      <c r="S714">
        <v>5.27</v>
      </c>
      <c r="T714">
        <v>4.08</v>
      </c>
      <c r="U714">
        <v>1</v>
      </c>
      <c r="V714">
        <v>1.0750999999999999</v>
      </c>
      <c r="W714">
        <v>1.0562</v>
      </c>
      <c r="X714">
        <v>1.0750999999999999</v>
      </c>
      <c r="Y714">
        <v>1.0562</v>
      </c>
      <c r="Z714" t="s">
        <v>122</v>
      </c>
      <c r="AA714" t="s">
        <v>407</v>
      </c>
      <c r="AB714">
        <v>1.7611000000000001</v>
      </c>
      <c r="AC714" t="s">
        <v>2270</v>
      </c>
      <c r="AD714">
        <v>1.762686</v>
      </c>
      <c r="AE714">
        <v>1.0883</v>
      </c>
      <c r="AF714">
        <v>1.0562</v>
      </c>
      <c r="AG714">
        <v>1.0883</v>
      </c>
      <c r="AH714" t="s">
        <v>407</v>
      </c>
      <c r="AI714" t="s">
        <v>407</v>
      </c>
      <c r="AJ714">
        <v>1.7053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2</v>
      </c>
      <c r="AQ714">
        <v>0</v>
      </c>
      <c r="AR714" t="b">
        <v>0</v>
      </c>
      <c r="AS714" s="190" t="s">
        <v>2198</v>
      </c>
    </row>
    <row r="715" spans="1:45" x14ac:dyDescent="0.2">
      <c r="A715" t="s">
        <v>2198</v>
      </c>
      <c r="B715" t="s">
        <v>1304</v>
      </c>
      <c r="C715" t="s">
        <v>125</v>
      </c>
      <c r="D715" t="s">
        <v>1304</v>
      </c>
      <c r="E715" t="s">
        <v>2215</v>
      </c>
      <c r="F715" t="s">
        <v>407</v>
      </c>
      <c r="G715">
        <v>87</v>
      </c>
      <c r="H715">
        <v>4</v>
      </c>
      <c r="I715">
        <v>19822.73</v>
      </c>
      <c r="J715">
        <v>14952.57</v>
      </c>
      <c r="K715">
        <v>18155.189999999999</v>
      </c>
      <c r="L715">
        <v>13318.82</v>
      </c>
      <c r="M715">
        <v>4.63</v>
      </c>
      <c r="N715">
        <v>3.89</v>
      </c>
      <c r="O715">
        <v>86</v>
      </c>
      <c r="P715">
        <v>17620.57</v>
      </c>
      <c r="Q715">
        <v>12433.33</v>
      </c>
      <c r="R715">
        <v>4.5199999999999996</v>
      </c>
      <c r="S715">
        <v>3.78</v>
      </c>
      <c r="T715">
        <v>3.29</v>
      </c>
      <c r="U715">
        <v>1</v>
      </c>
      <c r="V715">
        <v>0.7369</v>
      </c>
      <c r="W715">
        <v>0.72399999999999998</v>
      </c>
      <c r="X715">
        <v>0.7369</v>
      </c>
      <c r="Y715">
        <v>0.72399999999999998</v>
      </c>
      <c r="Z715" t="s">
        <v>124</v>
      </c>
      <c r="AA715" t="s">
        <v>407</v>
      </c>
      <c r="AB715">
        <v>0.99909999999999999</v>
      </c>
      <c r="AC715" t="s">
        <v>2271</v>
      </c>
      <c r="AD715">
        <v>1.435489</v>
      </c>
      <c r="AE715">
        <v>0.746</v>
      </c>
      <c r="AF715">
        <v>0.72399999999999998</v>
      </c>
      <c r="AG715">
        <v>0.746</v>
      </c>
      <c r="AH715" t="s">
        <v>407</v>
      </c>
      <c r="AI715" t="s">
        <v>407</v>
      </c>
      <c r="AJ715">
        <v>1.1689000000000001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1</v>
      </c>
      <c r="AQ715">
        <v>0</v>
      </c>
      <c r="AR715" t="b">
        <v>0</v>
      </c>
      <c r="AS715" s="190" t="s">
        <v>2198</v>
      </c>
    </row>
    <row r="716" spans="1:45" x14ac:dyDescent="0.2">
      <c r="A716" t="s">
        <v>2198</v>
      </c>
      <c r="B716" t="s">
        <v>1305</v>
      </c>
      <c r="C716" t="s">
        <v>127</v>
      </c>
      <c r="D716" t="s">
        <v>1305</v>
      </c>
      <c r="E716" t="s">
        <v>2216</v>
      </c>
      <c r="F716" t="s">
        <v>407</v>
      </c>
      <c r="G716">
        <v>47</v>
      </c>
      <c r="H716">
        <v>0</v>
      </c>
      <c r="I716">
        <v>11343.16</v>
      </c>
      <c r="J716">
        <v>7632.78</v>
      </c>
      <c r="K716">
        <v>10761.36</v>
      </c>
      <c r="L716">
        <v>7454.14</v>
      </c>
      <c r="M716">
        <v>2.89</v>
      </c>
      <c r="N716">
        <v>2.36</v>
      </c>
      <c r="O716">
        <v>44</v>
      </c>
      <c r="P716">
        <v>9262.0499999999993</v>
      </c>
      <c r="Q716">
        <v>4741.8599999999997</v>
      </c>
      <c r="R716">
        <v>2.4500000000000002</v>
      </c>
      <c r="S716">
        <v>1.47</v>
      </c>
      <c r="T716">
        <v>2.08</v>
      </c>
      <c r="U716">
        <v>1</v>
      </c>
      <c r="V716">
        <v>0.38729999999999998</v>
      </c>
      <c r="W716">
        <v>0.3805</v>
      </c>
      <c r="X716">
        <v>0.38729999999999998</v>
      </c>
      <c r="Y716">
        <v>0.3805</v>
      </c>
      <c r="Z716" t="s">
        <v>126</v>
      </c>
      <c r="AA716" t="s">
        <v>407</v>
      </c>
      <c r="AB716">
        <v>0.69599999999999995</v>
      </c>
      <c r="AC716" t="s">
        <v>2272</v>
      </c>
      <c r="AD716">
        <v>1</v>
      </c>
      <c r="AE716">
        <v>0.3921</v>
      </c>
      <c r="AF716">
        <v>0.3805</v>
      </c>
      <c r="AG716">
        <v>0.3921</v>
      </c>
      <c r="AH716" t="s">
        <v>407</v>
      </c>
      <c r="AI716" t="s">
        <v>407</v>
      </c>
      <c r="AJ716">
        <v>0.61439999999999995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3</v>
      </c>
      <c r="AQ716">
        <v>0</v>
      </c>
      <c r="AR716" t="b">
        <v>0</v>
      </c>
      <c r="AS716" s="190" t="s">
        <v>2198</v>
      </c>
    </row>
    <row r="717" spans="1:45" x14ac:dyDescent="0.2">
      <c r="A717" t="s">
        <v>2198</v>
      </c>
      <c r="B717" t="s">
        <v>1306</v>
      </c>
      <c r="C717" t="s">
        <v>118</v>
      </c>
      <c r="D717" t="s">
        <v>1306</v>
      </c>
      <c r="E717" t="s">
        <v>2217</v>
      </c>
      <c r="F717" t="s">
        <v>407</v>
      </c>
      <c r="G717">
        <v>18</v>
      </c>
      <c r="H717">
        <v>0</v>
      </c>
      <c r="I717">
        <v>35696.86</v>
      </c>
      <c r="J717">
        <v>28373.74</v>
      </c>
      <c r="K717">
        <v>32351.82</v>
      </c>
      <c r="L717">
        <v>25234.46</v>
      </c>
      <c r="M717">
        <v>6.78</v>
      </c>
      <c r="N717">
        <v>5.32</v>
      </c>
      <c r="O717">
        <v>17</v>
      </c>
      <c r="P717">
        <v>28176.02</v>
      </c>
      <c r="Q717">
        <v>18983.240000000002</v>
      </c>
      <c r="R717">
        <v>6</v>
      </c>
      <c r="S717">
        <v>4.37</v>
      </c>
      <c r="T717">
        <v>4.17</v>
      </c>
      <c r="U717">
        <v>1</v>
      </c>
      <c r="V717">
        <v>1.1782999999999999</v>
      </c>
      <c r="W717">
        <v>1.1576</v>
      </c>
      <c r="X717">
        <v>1.1782999999999999</v>
      </c>
      <c r="Y717">
        <v>1.1576</v>
      </c>
      <c r="Z717" t="s">
        <v>117</v>
      </c>
      <c r="AA717" t="s">
        <v>407</v>
      </c>
      <c r="AB717">
        <v>1.5832999999999999</v>
      </c>
      <c r="AC717" t="s">
        <v>2268</v>
      </c>
      <c r="AD717">
        <v>1.9505980000000001</v>
      </c>
      <c r="AE717">
        <v>1.1928000000000001</v>
      </c>
      <c r="AF717">
        <v>1.1576</v>
      </c>
      <c r="AG717">
        <v>1.1928000000000001</v>
      </c>
      <c r="AH717" t="s">
        <v>407</v>
      </c>
      <c r="AI717" t="s">
        <v>407</v>
      </c>
      <c r="AJ717">
        <v>1.869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1</v>
      </c>
      <c r="AQ717">
        <v>0</v>
      </c>
      <c r="AR717" t="b">
        <v>0</v>
      </c>
      <c r="AS717" s="190" t="s">
        <v>2198</v>
      </c>
    </row>
    <row r="718" spans="1:45" x14ac:dyDescent="0.2">
      <c r="A718" t="s">
        <v>2198</v>
      </c>
      <c r="B718" t="s">
        <v>1307</v>
      </c>
      <c r="C718" t="s">
        <v>120</v>
      </c>
      <c r="D718" t="s">
        <v>1307</v>
      </c>
      <c r="E718" t="s">
        <v>2218</v>
      </c>
      <c r="F718" t="s">
        <v>407</v>
      </c>
      <c r="G718">
        <v>21</v>
      </c>
      <c r="H718">
        <v>1</v>
      </c>
      <c r="I718">
        <v>12489.85</v>
      </c>
      <c r="J718">
        <v>6850.17</v>
      </c>
      <c r="K718">
        <v>11769.26</v>
      </c>
      <c r="L718">
        <v>5896.83</v>
      </c>
      <c r="M718">
        <v>3.33</v>
      </c>
      <c r="N718">
        <v>2.82</v>
      </c>
      <c r="O718">
        <v>20</v>
      </c>
      <c r="P718">
        <v>11161.27</v>
      </c>
      <c r="Q718">
        <v>5361.75</v>
      </c>
      <c r="R718">
        <v>2.85</v>
      </c>
      <c r="S718">
        <v>1.85</v>
      </c>
      <c r="T718">
        <v>2.2999999999999998</v>
      </c>
      <c r="U718">
        <v>1</v>
      </c>
      <c r="V718">
        <v>0.46679999999999999</v>
      </c>
      <c r="W718">
        <v>0.45860000000000001</v>
      </c>
      <c r="X718">
        <v>0.46679999999999999</v>
      </c>
      <c r="Y718">
        <v>0.45860000000000001</v>
      </c>
      <c r="Z718" t="s">
        <v>119</v>
      </c>
      <c r="AA718" t="s">
        <v>407</v>
      </c>
      <c r="AB718">
        <v>0.81169999999999998</v>
      </c>
      <c r="AC718" t="s">
        <v>2269</v>
      </c>
      <c r="AD718">
        <v>1</v>
      </c>
      <c r="AE718">
        <v>0.47249999999999998</v>
      </c>
      <c r="AF718">
        <v>0.45860000000000001</v>
      </c>
      <c r="AG718">
        <v>0.47249999999999998</v>
      </c>
      <c r="AH718" t="s">
        <v>407</v>
      </c>
      <c r="AI718" t="s">
        <v>407</v>
      </c>
      <c r="AJ718">
        <v>0.74039999999999995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1</v>
      </c>
      <c r="AQ718">
        <v>0</v>
      </c>
      <c r="AR718" t="b">
        <v>0</v>
      </c>
      <c r="AS718" s="190" t="s">
        <v>2198</v>
      </c>
    </row>
    <row r="719" spans="1:45" x14ac:dyDescent="0.2">
      <c r="A719" t="s">
        <v>2219</v>
      </c>
      <c r="B719" t="s">
        <v>1308</v>
      </c>
      <c r="C719" t="s">
        <v>1200</v>
      </c>
      <c r="D719" t="s">
        <v>1308</v>
      </c>
      <c r="E719" t="s">
        <v>2350</v>
      </c>
      <c r="F719" t="s">
        <v>79</v>
      </c>
      <c r="G719">
        <v>5</v>
      </c>
      <c r="H719">
        <v>0</v>
      </c>
      <c r="I719">
        <v>463050.2</v>
      </c>
      <c r="J719">
        <v>265166.44</v>
      </c>
      <c r="K719">
        <v>388395.35</v>
      </c>
      <c r="L719">
        <v>222415.23</v>
      </c>
      <c r="M719">
        <v>42.8</v>
      </c>
      <c r="N719">
        <v>30.62</v>
      </c>
      <c r="O719">
        <v>5</v>
      </c>
      <c r="P719">
        <v>388395.35</v>
      </c>
      <c r="Q719">
        <v>222415.23</v>
      </c>
      <c r="R719">
        <v>30.6</v>
      </c>
      <c r="S719">
        <v>30.62</v>
      </c>
      <c r="T719">
        <v>23.5</v>
      </c>
      <c r="U719">
        <v>0</v>
      </c>
      <c r="V719">
        <v>16.242799999999999</v>
      </c>
      <c r="W719">
        <v>15.687200000000001</v>
      </c>
      <c r="X719">
        <v>15.9672</v>
      </c>
      <c r="Y719">
        <v>15.687200000000001</v>
      </c>
      <c r="Z719" t="s">
        <v>117</v>
      </c>
      <c r="AA719" t="s">
        <v>79</v>
      </c>
      <c r="AB719">
        <v>15.9672</v>
      </c>
      <c r="AC719" t="s">
        <v>121</v>
      </c>
      <c r="AD719">
        <v>1</v>
      </c>
      <c r="AE719">
        <v>12.5168</v>
      </c>
      <c r="AF719">
        <v>15.687200000000001</v>
      </c>
      <c r="AG719">
        <v>12.5168</v>
      </c>
      <c r="AH719" t="s">
        <v>79</v>
      </c>
      <c r="AI719" t="s">
        <v>79</v>
      </c>
      <c r="AJ719">
        <v>19.6126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 t="b">
        <v>0</v>
      </c>
      <c r="AS719" s="190" t="s">
        <v>2219</v>
      </c>
    </row>
    <row r="720" spans="1:45" x14ac:dyDescent="0.2">
      <c r="A720" t="s">
        <v>2219</v>
      </c>
      <c r="B720" t="s">
        <v>1309</v>
      </c>
      <c r="C720" t="s">
        <v>1310</v>
      </c>
      <c r="D720" t="s">
        <v>1309</v>
      </c>
      <c r="E720" t="s">
        <v>2221</v>
      </c>
      <c r="F720" t="s">
        <v>407</v>
      </c>
      <c r="G720">
        <v>12</v>
      </c>
      <c r="H720">
        <v>0</v>
      </c>
      <c r="I720">
        <v>113749.99</v>
      </c>
      <c r="J720">
        <v>52956.08</v>
      </c>
      <c r="K720">
        <v>95410.75</v>
      </c>
      <c r="L720">
        <v>44418.29</v>
      </c>
      <c r="M720">
        <v>13</v>
      </c>
      <c r="N720">
        <v>5.31</v>
      </c>
      <c r="O720">
        <v>11</v>
      </c>
      <c r="P720">
        <v>86922.8</v>
      </c>
      <c r="Q720">
        <v>35885.949999999997</v>
      </c>
      <c r="R720">
        <v>11.91</v>
      </c>
      <c r="S720">
        <v>4.0599999999999996</v>
      </c>
      <c r="T720">
        <v>11.21</v>
      </c>
      <c r="U720">
        <v>1</v>
      </c>
      <c r="V720">
        <v>3.6351</v>
      </c>
      <c r="W720">
        <v>3.5714000000000001</v>
      </c>
      <c r="X720">
        <v>3.6351</v>
      </c>
      <c r="Y720">
        <v>3.5714000000000001</v>
      </c>
      <c r="Z720" t="s">
        <v>122</v>
      </c>
      <c r="AA720" t="s">
        <v>407</v>
      </c>
      <c r="AB720">
        <v>5.7398999999999996</v>
      </c>
      <c r="AC720" t="s">
        <v>2273</v>
      </c>
      <c r="AD720">
        <v>2.327521</v>
      </c>
      <c r="AE720">
        <v>3.68</v>
      </c>
      <c r="AF720">
        <v>3.5714000000000001</v>
      </c>
      <c r="AG720">
        <v>3.68</v>
      </c>
      <c r="AH720" t="s">
        <v>407</v>
      </c>
      <c r="AI720" t="s">
        <v>407</v>
      </c>
      <c r="AJ720">
        <v>5.7662000000000004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1</v>
      </c>
      <c r="AQ720">
        <v>0</v>
      </c>
      <c r="AR720" t="b">
        <v>0</v>
      </c>
      <c r="AS720" s="190" t="s">
        <v>2219</v>
      </c>
    </row>
    <row r="721" spans="1:45" x14ac:dyDescent="0.2">
      <c r="A721" t="s">
        <v>2219</v>
      </c>
      <c r="B721" t="s">
        <v>1311</v>
      </c>
      <c r="C721" t="s">
        <v>1312</v>
      </c>
      <c r="D721" t="s">
        <v>1311</v>
      </c>
      <c r="E721" t="s">
        <v>2222</v>
      </c>
      <c r="F721" t="s">
        <v>79</v>
      </c>
      <c r="G721">
        <v>7</v>
      </c>
      <c r="H721">
        <v>0</v>
      </c>
      <c r="I721">
        <v>68256.41</v>
      </c>
      <c r="J721">
        <v>35195.660000000003</v>
      </c>
      <c r="K721">
        <v>57676.9</v>
      </c>
      <c r="L721">
        <v>28979.27</v>
      </c>
      <c r="M721">
        <v>9.86</v>
      </c>
      <c r="N721">
        <v>3</v>
      </c>
      <c r="O721">
        <v>7</v>
      </c>
      <c r="P721">
        <v>57676.9</v>
      </c>
      <c r="Q721">
        <v>28979.27</v>
      </c>
      <c r="R721">
        <v>7.5</v>
      </c>
      <c r="S721">
        <v>3</v>
      </c>
      <c r="T721">
        <v>5.5</v>
      </c>
      <c r="U721">
        <v>0</v>
      </c>
      <c r="V721">
        <v>2.4121000000000001</v>
      </c>
      <c r="W721">
        <v>2.4228999999999998</v>
      </c>
      <c r="X721">
        <v>2.4661</v>
      </c>
      <c r="Y721">
        <v>2.4228999999999998</v>
      </c>
      <c r="Z721" t="s">
        <v>124</v>
      </c>
      <c r="AA721" t="s">
        <v>79</v>
      </c>
      <c r="AB721">
        <v>2.4661</v>
      </c>
      <c r="AC721" t="s">
        <v>2274</v>
      </c>
      <c r="AD721">
        <v>1</v>
      </c>
      <c r="AE721">
        <v>2.4965999999999999</v>
      </c>
      <c r="AF721">
        <v>2.4228999999999998</v>
      </c>
      <c r="AG721">
        <v>2.4965999999999999</v>
      </c>
      <c r="AH721" t="s">
        <v>79</v>
      </c>
      <c r="AI721" t="s">
        <v>79</v>
      </c>
      <c r="AJ721">
        <v>3.9119000000000002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 t="b">
        <v>0</v>
      </c>
      <c r="AS721" s="190" t="s">
        <v>2219</v>
      </c>
    </row>
    <row r="722" spans="1:45" x14ac:dyDescent="0.2">
      <c r="A722" t="s">
        <v>2219</v>
      </c>
      <c r="B722" t="s">
        <v>1313</v>
      </c>
      <c r="C722" t="s">
        <v>1205</v>
      </c>
      <c r="D722" t="s">
        <v>1313</v>
      </c>
      <c r="E722" t="s">
        <v>2351</v>
      </c>
      <c r="F722" t="s">
        <v>79</v>
      </c>
      <c r="G722">
        <v>2</v>
      </c>
      <c r="H722">
        <v>0</v>
      </c>
      <c r="I722">
        <v>22285.59</v>
      </c>
      <c r="J722">
        <v>2984.96</v>
      </c>
      <c r="K722">
        <v>18692.62</v>
      </c>
      <c r="L722">
        <v>2503.7199999999998</v>
      </c>
      <c r="M722">
        <v>1</v>
      </c>
      <c r="N722">
        <v>0</v>
      </c>
      <c r="O722">
        <v>2</v>
      </c>
      <c r="P722">
        <v>18692.62</v>
      </c>
      <c r="Q722">
        <v>2503.7199999999998</v>
      </c>
      <c r="R722">
        <v>5.9</v>
      </c>
      <c r="S722">
        <v>0</v>
      </c>
      <c r="T722">
        <v>2.6</v>
      </c>
      <c r="U722">
        <v>0</v>
      </c>
      <c r="V722">
        <v>0</v>
      </c>
      <c r="W722">
        <v>2.8182</v>
      </c>
      <c r="X722">
        <v>2.8685</v>
      </c>
      <c r="Y722">
        <v>2.8182</v>
      </c>
      <c r="Z722" t="s">
        <v>119</v>
      </c>
      <c r="AA722" t="s">
        <v>79</v>
      </c>
      <c r="AB722">
        <v>2.8685</v>
      </c>
      <c r="AC722" t="s">
        <v>121</v>
      </c>
      <c r="AD722">
        <v>1</v>
      </c>
      <c r="AE722">
        <v>2.9039000000000001</v>
      </c>
      <c r="AF722">
        <v>2.8182</v>
      </c>
      <c r="AG722">
        <v>2.9039000000000001</v>
      </c>
      <c r="AH722" t="s">
        <v>79</v>
      </c>
      <c r="AI722" t="s">
        <v>79</v>
      </c>
      <c r="AJ722">
        <v>4.5500999999999996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 t="b">
        <v>0</v>
      </c>
      <c r="AS722" s="190" t="s">
        <v>2219</v>
      </c>
    </row>
    <row r="723" spans="1:45" x14ac:dyDescent="0.2">
      <c r="A723" t="s">
        <v>2219</v>
      </c>
      <c r="B723" t="s">
        <v>1314</v>
      </c>
      <c r="C723" t="s">
        <v>1315</v>
      </c>
      <c r="D723" t="s">
        <v>1314</v>
      </c>
      <c r="E723" t="s">
        <v>2224</v>
      </c>
      <c r="F723" t="s">
        <v>407</v>
      </c>
      <c r="G723">
        <v>23</v>
      </c>
      <c r="H723">
        <v>0</v>
      </c>
      <c r="I723">
        <v>30520.83</v>
      </c>
      <c r="J723">
        <v>28966.23</v>
      </c>
      <c r="K723">
        <v>25956.639999999999</v>
      </c>
      <c r="L723">
        <v>24214.87</v>
      </c>
      <c r="M723">
        <v>4.96</v>
      </c>
      <c r="N723">
        <v>4.4800000000000004</v>
      </c>
      <c r="O723">
        <v>22</v>
      </c>
      <c r="P723">
        <v>21984.05</v>
      </c>
      <c r="Q723">
        <v>15812.62</v>
      </c>
      <c r="R723">
        <v>4.59</v>
      </c>
      <c r="S723">
        <v>4.2300000000000004</v>
      </c>
      <c r="T723">
        <v>3.55</v>
      </c>
      <c r="U723">
        <v>1</v>
      </c>
      <c r="V723">
        <v>0.9194</v>
      </c>
      <c r="W723">
        <v>0.90329999999999999</v>
      </c>
      <c r="X723">
        <v>0.9194</v>
      </c>
      <c r="Y723">
        <v>0.90329999999999999</v>
      </c>
      <c r="Z723" t="s">
        <v>126</v>
      </c>
      <c r="AA723" t="s">
        <v>407</v>
      </c>
      <c r="AB723">
        <v>1.6716</v>
      </c>
      <c r="AC723" t="s">
        <v>121</v>
      </c>
      <c r="AD723">
        <v>1</v>
      </c>
      <c r="AE723">
        <v>0.93079999999999996</v>
      </c>
      <c r="AF723">
        <v>0.90329999999999999</v>
      </c>
      <c r="AG723">
        <v>0.93079999999999996</v>
      </c>
      <c r="AH723" t="s">
        <v>407</v>
      </c>
      <c r="AI723" t="s">
        <v>407</v>
      </c>
      <c r="AJ723">
        <v>1.4584999999999999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1</v>
      </c>
      <c r="AQ723">
        <v>0</v>
      </c>
      <c r="AR723" t="b">
        <v>0</v>
      </c>
      <c r="AS723" s="190" t="s">
        <v>2219</v>
      </c>
    </row>
    <row r="724" spans="1:45" x14ac:dyDescent="0.2">
      <c r="A724" t="s">
        <v>2219</v>
      </c>
      <c r="B724" t="s">
        <v>1316</v>
      </c>
      <c r="C724" t="s">
        <v>116</v>
      </c>
      <c r="D724" t="s">
        <v>1316</v>
      </c>
      <c r="E724" t="s">
        <v>2225</v>
      </c>
      <c r="F724" t="s">
        <v>407</v>
      </c>
      <c r="G724">
        <v>40</v>
      </c>
      <c r="H724">
        <v>0</v>
      </c>
      <c r="I724">
        <v>37770.53</v>
      </c>
      <c r="J724">
        <v>37273.620000000003</v>
      </c>
      <c r="K724">
        <v>31840.33</v>
      </c>
      <c r="L724">
        <v>31143.66</v>
      </c>
      <c r="M724">
        <v>5.03</v>
      </c>
      <c r="N724">
        <v>4.3899999999999997</v>
      </c>
      <c r="O724">
        <v>39</v>
      </c>
      <c r="P724">
        <v>29134.51</v>
      </c>
      <c r="Q724">
        <v>26494.14</v>
      </c>
      <c r="R724">
        <v>4.54</v>
      </c>
      <c r="S724">
        <v>3.21</v>
      </c>
      <c r="T724">
        <v>3.47</v>
      </c>
      <c r="U724">
        <v>1</v>
      </c>
      <c r="V724">
        <v>1.2183999999999999</v>
      </c>
      <c r="W724">
        <v>1.1970000000000001</v>
      </c>
      <c r="X724">
        <v>1.2183999999999999</v>
      </c>
      <c r="Y724">
        <v>1.1970000000000001</v>
      </c>
      <c r="Z724" t="s">
        <v>121</v>
      </c>
      <c r="AA724" t="s">
        <v>407</v>
      </c>
      <c r="AB724">
        <v>1.5141</v>
      </c>
      <c r="AC724" t="s">
        <v>121</v>
      </c>
      <c r="AD724">
        <v>1</v>
      </c>
      <c r="AE724">
        <v>1.2334000000000001</v>
      </c>
      <c r="AF724">
        <v>1.1970000000000001</v>
      </c>
      <c r="AG724">
        <v>1.2334000000000001</v>
      </c>
      <c r="AH724" t="s">
        <v>407</v>
      </c>
      <c r="AI724" t="s">
        <v>407</v>
      </c>
      <c r="AJ724">
        <v>1.9326000000000001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1</v>
      </c>
      <c r="AQ724">
        <v>0</v>
      </c>
      <c r="AR724" t="b">
        <v>0</v>
      </c>
      <c r="AS724" s="190" t="s">
        <v>2219</v>
      </c>
    </row>
    <row r="725" spans="1:45" x14ac:dyDescent="0.2">
      <c r="A725" t="s">
        <v>2226</v>
      </c>
      <c r="B725" t="s">
        <v>1317</v>
      </c>
      <c r="C725" t="s">
        <v>123</v>
      </c>
      <c r="D725" t="s">
        <v>1317</v>
      </c>
      <c r="E725" t="s">
        <v>2227</v>
      </c>
      <c r="F725" t="s">
        <v>407</v>
      </c>
      <c r="G725">
        <v>15</v>
      </c>
      <c r="H725">
        <v>0</v>
      </c>
      <c r="I725">
        <v>108987.48</v>
      </c>
      <c r="J725">
        <v>82143.460000000006</v>
      </c>
      <c r="K725">
        <v>104403.86</v>
      </c>
      <c r="L725">
        <v>83468.77</v>
      </c>
      <c r="M725">
        <v>27.2</v>
      </c>
      <c r="N725">
        <v>22.6</v>
      </c>
      <c r="O725">
        <v>14</v>
      </c>
      <c r="P725">
        <v>91694.52</v>
      </c>
      <c r="Q725">
        <v>71005.429999999993</v>
      </c>
      <c r="R725">
        <v>25.5</v>
      </c>
      <c r="S725">
        <v>22.45</v>
      </c>
      <c r="T725">
        <v>13.71</v>
      </c>
      <c r="U725">
        <v>1</v>
      </c>
      <c r="V725">
        <v>3.8347000000000002</v>
      </c>
      <c r="W725">
        <v>3.7675000000000001</v>
      </c>
      <c r="X725">
        <v>3.8347000000000002</v>
      </c>
      <c r="Y725">
        <v>3.7675000000000001</v>
      </c>
      <c r="Z725" t="s">
        <v>122</v>
      </c>
      <c r="AA725" t="s">
        <v>407</v>
      </c>
      <c r="AB725">
        <v>2.9866000000000001</v>
      </c>
      <c r="AC725" t="s">
        <v>2270</v>
      </c>
      <c r="AD725">
        <v>1.5630919999999999</v>
      </c>
      <c r="AE725">
        <v>3.7635999999999998</v>
      </c>
      <c r="AF725">
        <v>3.7675000000000001</v>
      </c>
      <c r="AG725">
        <v>3.7635999999999998</v>
      </c>
      <c r="AH725" t="s">
        <v>407</v>
      </c>
      <c r="AI725" t="s">
        <v>407</v>
      </c>
      <c r="AJ725">
        <v>5.8971999999999998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1</v>
      </c>
      <c r="AQ725">
        <v>0</v>
      </c>
      <c r="AR725" t="b">
        <v>0</v>
      </c>
      <c r="AS725" s="190" t="s">
        <v>2226</v>
      </c>
    </row>
    <row r="726" spans="1:45" x14ac:dyDescent="0.2">
      <c r="A726" t="s">
        <v>2226</v>
      </c>
      <c r="B726" t="s">
        <v>1318</v>
      </c>
      <c r="C726" t="s">
        <v>125</v>
      </c>
      <c r="D726" t="s">
        <v>1318</v>
      </c>
      <c r="E726" t="s">
        <v>2228</v>
      </c>
      <c r="F726" t="s">
        <v>407</v>
      </c>
      <c r="G726">
        <v>47</v>
      </c>
      <c r="H726">
        <v>1</v>
      </c>
      <c r="I726">
        <v>67029.36</v>
      </c>
      <c r="J726">
        <v>55271.55</v>
      </c>
      <c r="K726">
        <v>62346.13</v>
      </c>
      <c r="L726">
        <v>48515.83</v>
      </c>
      <c r="M726">
        <v>15.6</v>
      </c>
      <c r="N726">
        <v>11.44</v>
      </c>
      <c r="O726">
        <v>46</v>
      </c>
      <c r="P726">
        <v>56877.06</v>
      </c>
      <c r="Q726">
        <v>31609.32</v>
      </c>
      <c r="R726">
        <v>14.89</v>
      </c>
      <c r="S726">
        <v>10.51</v>
      </c>
      <c r="T726">
        <v>10.56</v>
      </c>
      <c r="U726">
        <v>1</v>
      </c>
      <c r="V726">
        <v>2.3786</v>
      </c>
      <c r="W726">
        <v>2.3369</v>
      </c>
      <c r="X726">
        <v>2.3786</v>
      </c>
      <c r="Y726">
        <v>2.3369</v>
      </c>
      <c r="Z726" t="s">
        <v>124</v>
      </c>
      <c r="AA726" t="s">
        <v>407</v>
      </c>
      <c r="AB726">
        <v>1.9107000000000001</v>
      </c>
      <c r="AC726" t="s">
        <v>2271</v>
      </c>
      <c r="AD726">
        <v>1.406064</v>
      </c>
      <c r="AE726">
        <v>2.3448000000000002</v>
      </c>
      <c r="AF726">
        <v>2.3369</v>
      </c>
      <c r="AG726">
        <v>2.3448000000000002</v>
      </c>
      <c r="AH726" t="s">
        <v>407</v>
      </c>
      <c r="AI726" t="s">
        <v>407</v>
      </c>
      <c r="AJ726">
        <v>3.6741000000000001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1</v>
      </c>
      <c r="AQ726">
        <v>0</v>
      </c>
      <c r="AR726" t="b">
        <v>0</v>
      </c>
      <c r="AS726" s="190" t="s">
        <v>2226</v>
      </c>
    </row>
    <row r="727" spans="1:45" x14ac:dyDescent="0.2">
      <c r="A727" t="s">
        <v>2226</v>
      </c>
      <c r="B727" t="s">
        <v>1319</v>
      </c>
      <c r="C727" t="s">
        <v>127</v>
      </c>
      <c r="D727" t="s">
        <v>1319</v>
      </c>
      <c r="E727" t="s">
        <v>2229</v>
      </c>
      <c r="F727" t="s">
        <v>407</v>
      </c>
      <c r="G727">
        <v>30</v>
      </c>
      <c r="H727">
        <v>0</v>
      </c>
      <c r="I727">
        <v>42541.69</v>
      </c>
      <c r="J727">
        <v>17027.37</v>
      </c>
      <c r="K727">
        <v>42166.39</v>
      </c>
      <c r="L727">
        <v>17645.45</v>
      </c>
      <c r="M727">
        <v>8.5299999999999994</v>
      </c>
      <c r="N727">
        <v>6.95</v>
      </c>
      <c r="O727">
        <v>28</v>
      </c>
      <c r="P727">
        <v>39299.49</v>
      </c>
      <c r="Q727">
        <v>14502.24</v>
      </c>
      <c r="R727">
        <v>8.36</v>
      </c>
      <c r="S727">
        <v>7.15</v>
      </c>
      <c r="T727">
        <v>5.54</v>
      </c>
      <c r="U727">
        <v>1</v>
      </c>
      <c r="V727">
        <v>1.6435</v>
      </c>
      <c r="W727">
        <v>1.6147</v>
      </c>
      <c r="X727">
        <v>1.6435</v>
      </c>
      <c r="Y727">
        <v>1.6147</v>
      </c>
      <c r="Z727" t="s">
        <v>126</v>
      </c>
      <c r="AA727" t="s">
        <v>407</v>
      </c>
      <c r="AB727">
        <v>1.3589</v>
      </c>
      <c r="AC727" t="s">
        <v>2272</v>
      </c>
      <c r="AD727">
        <v>1</v>
      </c>
      <c r="AE727">
        <v>1.6637999999999999</v>
      </c>
      <c r="AF727">
        <v>1.6147</v>
      </c>
      <c r="AG727">
        <v>1.6637999999999999</v>
      </c>
      <c r="AH727" t="s">
        <v>407</v>
      </c>
      <c r="AI727" t="s">
        <v>407</v>
      </c>
      <c r="AJ727">
        <v>2.6070000000000002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2</v>
      </c>
      <c r="AQ727">
        <v>0</v>
      </c>
      <c r="AR727" t="b">
        <v>0</v>
      </c>
      <c r="AS727" s="190" t="s">
        <v>2226</v>
      </c>
    </row>
    <row r="728" spans="1:45" x14ac:dyDescent="0.2">
      <c r="A728" t="s">
        <v>2226</v>
      </c>
      <c r="B728" t="s">
        <v>1320</v>
      </c>
      <c r="C728" t="s">
        <v>118</v>
      </c>
      <c r="D728" t="s">
        <v>1320</v>
      </c>
      <c r="E728" t="s">
        <v>2230</v>
      </c>
      <c r="F728" t="s">
        <v>116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 t="s">
        <v>116</v>
      </c>
      <c r="AA728" t="s">
        <v>116</v>
      </c>
      <c r="AB728">
        <v>1.2781</v>
      </c>
      <c r="AC728" t="s">
        <v>2273</v>
      </c>
      <c r="AD728">
        <v>1.259088</v>
      </c>
      <c r="AE728">
        <v>0</v>
      </c>
      <c r="AF728">
        <v>0</v>
      </c>
      <c r="AG728">
        <v>0</v>
      </c>
      <c r="AH728" t="s">
        <v>116</v>
      </c>
      <c r="AI728" t="s">
        <v>116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 t="b">
        <v>1</v>
      </c>
      <c r="AS728" s="190" t="s">
        <v>2226</v>
      </c>
    </row>
    <row r="729" spans="1:45" x14ac:dyDescent="0.2">
      <c r="A729" t="s">
        <v>2226</v>
      </c>
      <c r="B729" t="s">
        <v>1321</v>
      </c>
      <c r="C729" t="s">
        <v>120</v>
      </c>
      <c r="D729" t="s">
        <v>1321</v>
      </c>
      <c r="E729" t="s">
        <v>2231</v>
      </c>
      <c r="F729" t="s">
        <v>116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 t="s">
        <v>116</v>
      </c>
      <c r="AA729" t="s">
        <v>116</v>
      </c>
      <c r="AB729">
        <v>1.0150999999999999</v>
      </c>
      <c r="AC729" t="s">
        <v>2274</v>
      </c>
      <c r="AD729">
        <v>1</v>
      </c>
      <c r="AE729">
        <v>0</v>
      </c>
      <c r="AF729">
        <v>0</v>
      </c>
      <c r="AG729">
        <v>0</v>
      </c>
      <c r="AH729" t="s">
        <v>116</v>
      </c>
      <c r="AI729" t="s">
        <v>116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 t="b">
        <v>1</v>
      </c>
      <c r="AS729" s="190" t="s">
        <v>2226</v>
      </c>
    </row>
    <row r="730" spans="1:45" x14ac:dyDescent="0.2">
      <c r="A730" t="s">
        <v>2226</v>
      </c>
      <c r="B730" t="s">
        <v>1322</v>
      </c>
      <c r="C730" t="s">
        <v>118</v>
      </c>
      <c r="D730" t="s">
        <v>1322</v>
      </c>
      <c r="E730" t="s">
        <v>2232</v>
      </c>
      <c r="F730" t="s">
        <v>407</v>
      </c>
      <c r="G730">
        <v>61</v>
      </c>
      <c r="H730">
        <v>3</v>
      </c>
      <c r="I730">
        <v>24513.89</v>
      </c>
      <c r="J730">
        <v>17531.48</v>
      </c>
      <c r="K730">
        <v>22387.85</v>
      </c>
      <c r="L730">
        <v>15268.45</v>
      </c>
      <c r="M730">
        <v>5.8</v>
      </c>
      <c r="N730">
        <v>4.82</v>
      </c>
      <c r="O730">
        <v>59</v>
      </c>
      <c r="P730">
        <v>20508.34</v>
      </c>
      <c r="Q730">
        <v>11531.29</v>
      </c>
      <c r="R730">
        <v>5.58</v>
      </c>
      <c r="S730">
        <v>4.6900000000000004</v>
      </c>
      <c r="T730">
        <v>4.0199999999999996</v>
      </c>
      <c r="U730">
        <v>1</v>
      </c>
      <c r="V730">
        <v>0.85770000000000002</v>
      </c>
      <c r="W730">
        <v>0.8427</v>
      </c>
      <c r="X730">
        <v>0.85770000000000002</v>
      </c>
      <c r="Y730">
        <v>0.8427</v>
      </c>
      <c r="Z730" t="s">
        <v>117</v>
      </c>
      <c r="AA730" t="s">
        <v>407</v>
      </c>
      <c r="AB730">
        <v>1.1323000000000001</v>
      </c>
      <c r="AC730" t="s">
        <v>2268</v>
      </c>
      <c r="AD730">
        <v>1.539288</v>
      </c>
      <c r="AE730">
        <v>0.86829999999999996</v>
      </c>
      <c r="AF730">
        <v>0.8427</v>
      </c>
      <c r="AG730">
        <v>0.86829999999999996</v>
      </c>
      <c r="AH730" t="s">
        <v>407</v>
      </c>
      <c r="AI730" t="s">
        <v>407</v>
      </c>
      <c r="AJ730">
        <v>1.3605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2</v>
      </c>
      <c r="AQ730">
        <v>0</v>
      </c>
      <c r="AR730" t="b">
        <v>0</v>
      </c>
      <c r="AS730" s="190" t="s">
        <v>2226</v>
      </c>
    </row>
    <row r="731" spans="1:45" x14ac:dyDescent="0.2">
      <c r="A731" t="s">
        <v>2226</v>
      </c>
      <c r="B731" t="s">
        <v>1323</v>
      </c>
      <c r="C731" t="s">
        <v>120</v>
      </c>
      <c r="D731" t="s">
        <v>1323</v>
      </c>
      <c r="E731" t="s">
        <v>2233</v>
      </c>
      <c r="F731" t="s">
        <v>407</v>
      </c>
      <c r="G731">
        <v>261</v>
      </c>
      <c r="H731">
        <v>6</v>
      </c>
      <c r="I731">
        <v>14034.06</v>
      </c>
      <c r="J731">
        <v>9364.94</v>
      </c>
      <c r="K731">
        <v>13005.39</v>
      </c>
      <c r="L731">
        <v>8249.83</v>
      </c>
      <c r="M731">
        <v>3.3</v>
      </c>
      <c r="N731">
        <v>2.68</v>
      </c>
      <c r="O731">
        <v>257</v>
      </c>
      <c r="P731">
        <v>12497.77</v>
      </c>
      <c r="Q731">
        <v>7200.57</v>
      </c>
      <c r="R731">
        <v>3.15</v>
      </c>
      <c r="S731">
        <v>2.42</v>
      </c>
      <c r="T731">
        <v>2.5</v>
      </c>
      <c r="U731">
        <v>1</v>
      </c>
      <c r="V731">
        <v>0.52270000000000005</v>
      </c>
      <c r="W731">
        <v>0.51349999999999996</v>
      </c>
      <c r="X731">
        <v>0.52270000000000005</v>
      </c>
      <c r="Y731">
        <v>0.51349999999999996</v>
      </c>
      <c r="Z731" t="s">
        <v>119</v>
      </c>
      <c r="AA731" t="s">
        <v>407</v>
      </c>
      <c r="AB731">
        <v>0.73560000000000003</v>
      </c>
      <c r="AC731" t="s">
        <v>2269</v>
      </c>
      <c r="AD731">
        <v>1</v>
      </c>
      <c r="AE731">
        <v>0.52910000000000001</v>
      </c>
      <c r="AF731">
        <v>0.51349999999999996</v>
      </c>
      <c r="AG731">
        <v>0.52910000000000001</v>
      </c>
      <c r="AH731" t="s">
        <v>407</v>
      </c>
      <c r="AI731" t="s">
        <v>407</v>
      </c>
      <c r="AJ731">
        <v>0.82899999999999996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4</v>
      </c>
      <c r="AQ731">
        <v>0</v>
      </c>
      <c r="AR731" t="b">
        <v>0</v>
      </c>
      <c r="AS731" s="190" t="s">
        <v>2226</v>
      </c>
    </row>
    <row r="732" spans="1:45" x14ac:dyDescent="0.2">
      <c r="A732" t="s">
        <v>2226</v>
      </c>
      <c r="B732" t="s">
        <v>1324</v>
      </c>
      <c r="C732" t="s">
        <v>118</v>
      </c>
      <c r="D732" t="s">
        <v>1324</v>
      </c>
      <c r="E732" t="s">
        <v>2234</v>
      </c>
      <c r="F732" t="s">
        <v>79</v>
      </c>
      <c r="G732">
        <v>6</v>
      </c>
      <c r="H732">
        <v>0</v>
      </c>
      <c r="I732">
        <v>16778.900000000001</v>
      </c>
      <c r="J732">
        <v>8822.35</v>
      </c>
      <c r="K732">
        <v>15417.27</v>
      </c>
      <c r="L732">
        <v>8043.79</v>
      </c>
      <c r="M732">
        <v>5.67</v>
      </c>
      <c r="N732">
        <v>2.69</v>
      </c>
      <c r="O732">
        <v>6</v>
      </c>
      <c r="P732">
        <v>15417.27</v>
      </c>
      <c r="Q732">
        <v>8043.79</v>
      </c>
      <c r="R732">
        <v>5.0999999999999996</v>
      </c>
      <c r="S732">
        <v>2.69</v>
      </c>
      <c r="T732">
        <v>3.3</v>
      </c>
      <c r="U732">
        <v>0</v>
      </c>
      <c r="V732">
        <v>0.64480000000000004</v>
      </c>
      <c r="W732">
        <v>1.1001000000000001</v>
      </c>
      <c r="X732">
        <v>1.1196999999999999</v>
      </c>
      <c r="Y732">
        <v>1.1001000000000001</v>
      </c>
      <c r="Z732" t="s">
        <v>117</v>
      </c>
      <c r="AA732" t="s">
        <v>79</v>
      </c>
      <c r="AB732">
        <v>1.1196999999999999</v>
      </c>
      <c r="AC732" t="s">
        <v>2273</v>
      </c>
      <c r="AD732">
        <v>1.9311830000000001</v>
      </c>
      <c r="AE732">
        <v>1.1335</v>
      </c>
      <c r="AF732">
        <v>1.1001000000000001</v>
      </c>
      <c r="AG732">
        <v>1.1335</v>
      </c>
      <c r="AH732" t="s">
        <v>79</v>
      </c>
      <c r="AI732" t="s">
        <v>79</v>
      </c>
      <c r="AJ732">
        <v>1.7761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 t="b">
        <v>0</v>
      </c>
      <c r="AS732" s="190" t="s">
        <v>2226</v>
      </c>
    </row>
    <row r="733" spans="1:45" x14ac:dyDescent="0.2">
      <c r="A733" t="s">
        <v>2226</v>
      </c>
      <c r="B733" t="s">
        <v>1325</v>
      </c>
      <c r="C733" t="s">
        <v>120</v>
      </c>
      <c r="D733" t="s">
        <v>1325</v>
      </c>
      <c r="E733" t="s">
        <v>2235</v>
      </c>
      <c r="F733" t="s">
        <v>79</v>
      </c>
      <c r="G733">
        <v>6</v>
      </c>
      <c r="H733">
        <v>0</v>
      </c>
      <c r="I733">
        <v>8154.71</v>
      </c>
      <c r="J733">
        <v>1876.79</v>
      </c>
      <c r="K733">
        <v>6969.25</v>
      </c>
      <c r="L733">
        <v>1617.4</v>
      </c>
      <c r="M733">
        <v>2.67</v>
      </c>
      <c r="N733">
        <v>1.25</v>
      </c>
      <c r="O733">
        <v>6</v>
      </c>
      <c r="P733">
        <v>6969.25</v>
      </c>
      <c r="Q733">
        <v>1617.4</v>
      </c>
      <c r="R733">
        <v>2.9</v>
      </c>
      <c r="S733">
        <v>1.25</v>
      </c>
      <c r="T733">
        <v>2.2999999999999998</v>
      </c>
      <c r="U733">
        <v>0</v>
      </c>
      <c r="V733">
        <v>0.29149999999999998</v>
      </c>
      <c r="W733">
        <v>0.5696</v>
      </c>
      <c r="X733">
        <v>0.57979999999999998</v>
      </c>
      <c r="Y733">
        <v>0.5696</v>
      </c>
      <c r="Z733" t="s">
        <v>119</v>
      </c>
      <c r="AA733" t="s">
        <v>79</v>
      </c>
      <c r="AB733">
        <v>0.57979999999999998</v>
      </c>
      <c r="AC733" t="s">
        <v>2274</v>
      </c>
      <c r="AD733">
        <v>1</v>
      </c>
      <c r="AE733">
        <v>0.58689999999999998</v>
      </c>
      <c r="AF733">
        <v>0.5696</v>
      </c>
      <c r="AG733">
        <v>0.58689999999999998</v>
      </c>
      <c r="AH733" t="s">
        <v>79</v>
      </c>
      <c r="AI733" t="s">
        <v>79</v>
      </c>
      <c r="AJ733">
        <v>0.91959999999999997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 t="b">
        <v>0</v>
      </c>
      <c r="AS733" s="190" t="s">
        <v>2226</v>
      </c>
    </row>
    <row r="734" spans="1:45" x14ac:dyDescent="0.2">
      <c r="A734" t="s">
        <v>2226</v>
      </c>
      <c r="B734" t="s">
        <v>1326</v>
      </c>
      <c r="C734" t="s">
        <v>116</v>
      </c>
      <c r="D734" t="s">
        <v>1326</v>
      </c>
      <c r="E734" t="s">
        <v>344</v>
      </c>
      <c r="F734" t="s">
        <v>407</v>
      </c>
      <c r="G734">
        <v>25</v>
      </c>
      <c r="H734">
        <v>0</v>
      </c>
      <c r="I734">
        <v>6238.94</v>
      </c>
      <c r="J734">
        <v>3343.91</v>
      </c>
      <c r="K734">
        <v>5689.11</v>
      </c>
      <c r="L734">
        <v>3138.04</v>
      </c>
      <c r="M734">
        <v>2.8</v>
      </c>
      <c r="N734">
        <v>3.87</v>
      </c>
      <c r="O734">
        <v>23</v>
      </c>
      <c r="P734">
        <v>4982</v>
      </c>
      <c r="Q734">
        <v>2109.48</v>
      </c>
      <c r="R734">
        <v>2</v>
      </c>
      <c r="S734">
        <v>1.1000000000000001</v>
      </c>
      <c r="T734">
        <v>1.77</v>
      </c>
      <c r="U734">
        <v>1</v>
      </c>
      <c r="V734">
        <v>0.20830000000000001</v>
      </c>
      <c r="W734">
        <v>0.2046</v>
      </c>
      <c r="X734">
        <v>0.20830000000000001</v>
      </c>
      <c r="Y734">
        <v>0.2046</v>
      </c>
      <c r="Z734" t="s">
        <v>121</v>
      </c>
      <c r="AA734" t="s">
        <v>407</v>
      </c>
      <c r="AB734">
        <v>0.98850000000000005</v>
      </c>
      <c r="AC734" t="s">
        <v>121</v>
      </c>
      <c r="AD734">
        <v>1</v>
      </c>
      <c r="AE734">
        <v>0.21079999999999999</v>
      </c>
      <c r="AF734">
        <v>0.2046</v>
      </c>
      <c r="AG734">
        <v>0.21079999999999999</v>
      </c>
      <c r="AH734" t="s">
        <v>407</v>
      </c>
      <c r="AI734" t="s">
        <v>407</v>
      </c>
      <c r="AJ734">
        <v>0.33029999999999998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2</v>
      </c>
      <c r="AQ734">
        <v>0</v>
      </c>
      <c r="AR734" t="b">
        <v>0</v>
      </c>
      <c r="AS734" s="190" t="s">
        <v>2226</v>
      </c>
    </row>
    <row r="735" spans="1:45" x14ac:dyDescent="0.2">
      <c r="A735" t="s">
        <v>2236</v>
      </c>
      <c r="B735" t="s">
        <v>1327</v>
      </c>
      <c r="C735" t="s">
        <v>116</v>
      </c>
      <c r="D735" t="s">
        <v>1327</v>
      </c>
      <c r="E735" t="s">
        <v>2237</v>
      </c>
      <c r="F735" t="s">
        <v>79</v>
      </c>
      <c r="G735">
        <v>9</v>
      </c>
      <c r="H735">
        <v>0</v>
      </c>
      <c r="I735">
        <v>135516.53</v>
      </c>
      <c r="J735">
        <v>34496.129999999997</v>
      </c>
      <c r="K735">
        <v>119576.19</v>
      </c>
      <c r="L735">
        <v>29826.17</v>
      </c>
      <c r="M735">
        <v>15.78</v>
      </c>
      <c r="N735">
        <v>11.73</v>
      </c>
      <c r="O735">
        <v>9</v>
      </c>
      <c r="P735">
        <v>119576.19</v>
      </c>
      <c r="Q735">
        <v>29826.17</v>
      </c>
      <c r="R735">
        <v>11.9</v>
      </c>
      <c r="S735">
        <v>11.73</v>
      </c>
      <c r="T735">
        <v>8.4</v>
      </c>
      <c r="U735">
        <v>0</v>
      </c>
      <c r="V735">
        <v>5.0007000000000001</v>
      </c>
      <c r="W735">
        <v>5.5777000000000001</v>
      </c>
      <c r="X735">
        <v>5.6772999999999998</v>
      </c>
      <c r="Y735">
        <v>5.5777000000000001</v>
      </c>
      <c r="Z735" t="s">
        <v>121</v>
      </c>
      <c r="AA735" t="s">
        <v>79</v>
      </c>
      <c r="AB735">
        <v>5.6772999999999998</v>
      </c>
      <c r="AC735" t="s">
        <v>121</v>
      </c>
      <c r="AD735">
        <v>1</v>
      </c>
      <c r="AE735">
        <v>5.7472000000000003</v>
      </c>
      <c r="AF735">
        <v>5.5777000000000001</v>
      </c>
      <c r="AG735">
        <v>5.7472000000000003</v>
      </c>
      <c r="AH735" t="s">
        <v>79</v>
      </c>
      <c r="AI735" t="s">
        <v>79</v>
      </c>
      <c r="AJ735">
        <v>9.0053000000000001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 t="b">
        <v>0</v>
      </c>
      <c r="AS735" s="190" t="s">
        <v>2236</v>
      </c>
    </row>
    <row r="736" spans="1:45" x14ac:dyDescent="0.2">
      <c r="A736" t="s">
        <v>2236</v>
      </c>
      <c r="B736" t="s">
        <v>1328</v>
      </c>
      <c r="C736" t="s">
        <v>116</v>
      </c>
      <c r="D736" t="s">
        <v>1328</v>
      </c>
      <c r="E736" t="s">
        <v>2238</v>
      </c>
      <c r="F736" t="s">
        <v>407</v>
      </c>
      <c r="G736">
        <v>43</v>
      </c>
      <c r="H736">
        <v>0</v>
      </c>
      <c r="I736">
        <v>115673.08</v>
      </c>
      <c r="J736">
        <v>85728.85</v>
      </c>
      <c r="K736">
        <v>102408.27</v>
      </c>
      <c r="L736">
        <v>74678.509999999995</v>
      </c>
      <c r="M736">
        <v>11.63</v>
      </c>
      <c r="N736">
        <v>9.0500000000000007</v>
      </c>
      <c r="O736">
        <v>40</v>
      </c>
      <c r="P736">
        <v>86171.87</v>
      </c>
      <c r="Q736">
        <v>46383.44</v>
      </c>
      <c r="R736">
        <v>10.18</v>
      </c>
      <c r="S736">
        <v>7.29</v>
      </c>
      <c r="T736">
        <v>8.31</v>
      </c>
      <c r="U736">
        <v>1</v>
      </c>
      <c r="V736">
        <v>3.6036999999999999</v>
      </c>
      <c r="W736">
        <v>3.5405000000000002</v>
      </c>
      <c r="X736">
        <v>3.6036999999999999</v>
      </c>
      <c r="Y736">
        <v>3.5405000000000002</v>
      </c>
      <c r="Z736" t="s">
        <v>121</v>
      </c>
      <c r="AA736" t="s">
        <v>407</v>
      </c>
      <c r="AB736">
        <v>3.7115999999999998</v>
      </c>
      <c r="AC736" t="s">
        <v>121</v>
      </c>
      <c r="AD736">
        <v>1</v>
      </c>
      <c r="AE736">
        <v>3.4321999999999999</v>
      </c>
      <c r="AF736">
        <v>3.5405000000000002</v>
      </c>
      <c r="AG736">
        <v>3.4321999999999999</v>
      </c>
      <c r="AH736" t="s">
        <v>407</v>
      </c>
      <c r="AI736" t="s">
        <v>407</v>
      </c>
      <c r="AJ736">
        <v>5.3779000000000003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3</v>
      </c>
      <c r="AQ736">
        <v>0</v>
      </c>
      <c r="AR736" t="b">
        <v>0</v>
      </c>
      <c r="AS736" s="190" t="s">
        <v>2236</v>
      </c>
    </row>
    <row r="737" spans="1:45" x14ac:dyDescent="0.2">
      <c r="A737" t="s">
        <v>2236</v>
      </c>
      <c r="B737" t="s">
        <v>1329</v>
      </c>
      <c r="C737" t="s">
        <v>123</v>
      </c>
      <c r="D737" t="s">
        <v>1329</v>
      </c>
      <c r="E737" t="s">
        <v>2239</v>
      </c>
      <c r="F737" t="s">
        <v>407</v>
      </c>
      <c r="G737">
        <v>70</v>
      </c>
      <c r="H737">
        <v>4</v>
      </c>
      <c r="I737">
        <v>154478.65</v>
      </c>
      <c r="J737">
        <v>107142.61</v>
      </c>
      <c r="K737">
        <v>136455.87</v>
      </c>
      <c r="L737">
        <v>95277.01</v>
      </c>
      <c r="M737">
        <v>15.83</v>
      </c>
      <c r="N737">
        <v>11.15</v>
      </c>
      <c r="O737">
        <v>69</v>
      </c>
      <c r="P737">
        <v>129493.38</v>
      </c>
      <c r="Q737">
        <v>76262.23</v>
      </c>
      <c r="R737">
        <v>15.25</v>
      </c>
      <c r="S737">
        <v>10.11</v>
      </c>
      <c r="T737">
        <v>12.14</v>
      </c>
      <c r="U737">
        <v>1</v>
      </c>
      <c r="V737">
        <v>5.4154999999999998</v>
      </c>
      <c r="W737">
        <v>5.3205</v>
      </c>
      <c r="X737">
        <v>5.4154999999999998</v>
      </c>
      <c r="Y737">
        <v>5.3205</v>
      </c>
      <c r="Z737" t="s">
        <v>122</v>
      </c>
      <c r="AA737" t="s">
        <v>407</v>
      </c>
      <c r="AB737">
        <v>6.5503999999999998</v>
      </c>
      <c r="AC737" t="s">
        <v>2270</v>
      </c>
      <c r="AD737">
        <v>1.6985349999999999</v>
      </c>
      <c r="AE737">
        <v>5.1871</v>
      </c>
      <c r="AF737">
        <v>5.3205</v>
      </c>
      <c r="AG737">
        <v>5.1871</v>
      </c>
      <c r="AH737" t="s">
        <v>407</v>
      </c>
      <c r="AI737" t="s">
        <v>407</v>
      </c>
      <c r="AJ737">
        <v>8.1277000000000008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1</v>
      </c>
      <c r="AQ737">
        <v>0</v>
      </c>
      <c r="AR737" t="b">
        <v>0</v>
      </c>
      <c r="AS737" s="190" t="s">
        <v>2236</v>
      </c>
    </row>
    <row r="738" spans="1:45" x14ac:dyDescent="0.2">
      <c r="A738" t="s">
        <v>2236</v>
      </c>
      <c r="B738" t="s">
        <v>1330</v>
      </c>
      <c r="C738" t="s">
        <v>125</v>
      </c>
      <c r="D738" t="s">
        <v>1330</v>
      </c>
      <c r="E738" t="s">
        <v>2240</v>
      </c>
      <c r="F738" t="s">
        <v>407</v>
      </c>
      <c r="G738">
        <v>54</v>
      </c>
      <c r="H738">
        <v>0</v>
      </c>
      <c r="I738">
        <v>81563.28</v>
      </c>
      <c r="J738">
        <v>46629.48</v>
      </c>
      <c r="K738">
        <v>71857.600000000006</v>
      </c>
      <c r="L738">
        <v>39997.4</v>
      </c>
      <c r="M738">
        <v>8.7799999999999994</v>
      </c>
      <c r="N738">
        <v>5.61</v>
      </c>
      <c r="O738">
        <v>54</v>
      </c>
      <c r="P738">
        <v>71857.600000000006</v>
      </c>
      <c r="Q738">
        <v>39997.4</v>
      </c>
      <c r="R738">
        <v>8.7799999999999994</v>
      </c>
      <c r="S738">
        <v>5.61</v>
      </c>
      <c r="T738">
        <v>7.33</v>
      </c>
      <c r="U738">
        <v>1</v>
      </c>
      <c r="V738">
        <v>3.0051000000000001</v>
      </c>
      <c r="W738">
        <v>2.9523999999999999</v>
      </c>
      <c r="X738">
        <v>3.0051000000000001</v>
      </c>
      <c r="Y738">
        <v>2.9523999999999999</v>
      </c>
      <c r="Z738" t="s">
        <v>124</v>
      </c>
      <c r="AA738" t="s">
        <v>407</v>
      </c>
      <c r="AB738">
        <v>3.8565</v>
      </c>
      <c r="AC738" t="s">
        <v>2271</v>
      </c>
      <c r="AD738">
        <v>1.77678</v>
      </c>
      <c r="AE738">
        <v>3.0421</v>
      </c>
      <c r="AF738">
        <v>2.9523999999999999</v>
      </c>
      <c r="AG738">
        <v>3.0421</v>
      </c>
      <c r="AH738" t="s">
        <v>407</v>
      </c>
      <c r="AI738" t="s">
        <v>407</v>
      </c>
      <c r="AJ738">
        <v>4.7667000000000002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 t="b">
        <v>0</v>
      </c>
      <c r="AS738" s="190" t="s">
        <v>2236</v>
      </c>
    </row>
    <row r="739" spans="1:45" x14ac:dyDescent="0.2">
      <c r="A739" t="s">
        <v>2236</v>
      </c>
      <c r="B739" t="s">
        <v>1331</v>
      </c>
      <c r="C739" t="s">
        <v>127</v>
      </c>
      <c r="D739" t="s">
        <v>1331</v>
      </c>
      <c r="E739" t="s">
        <v>2241</v>
      </c>
      <c r="F739" t="s">
        <v>79</v>
      </c>
      <c r="G739">
        <v>10</v>
      </c>
      <c r="H739">
        <v>0</v>
      </c>
      <c r="I739">
        <v>60764.9</v>
      </c>
      <c r="J739">
        <v>25297.99</v>
      </c>
      <c r="K739">
        <v>52949.38</v>
      </c>
      <c r="L739">
        <v>21557.81</v>
      </c>
      <c r="M739">
        <v>5.4</v>
      </c>
      <c r="N739">
        <v>3.32</v>
      </c>
      <c r="O739">
        <v>9</v>
      </c>
      <c r="P739">
        <v>47777.440000000002</v>
      </c>
      <c r="Q739">
        <v>15776.17</v>
      </c>
      <c r="R739">
        <v>4.8</v>
      </c>
      <c r="S739">
        <v>3.5</v>
      </c>
      <c r="T739">
        <v>4.2</v>
      </c>
      <c r="U739">
        <v>0</v>
      </c>
      <c r="V739">
        <v>1.9981</v>
      </c>
      <c r="W739">
        <v>2.1324000000000001</v>
      </c>
      <c r="X739">
        <v>2.1705000000000001</v>
      </c>
      <c r="Y739">
        <v>2.1324000000000001</v>
      </c>
      <c r="Z739" t="s">
        <v>126</v>
      </c>
      <c r="AA739" t="s">
        <v>79</v>
      </c>
      <c r="AB739">
        <v>2.1705000000000001</v>
      </c>
      <c r="AC739" t="s">
        <v>2272</v>
      </c>
      <c r="AD739">
        <v>1</v>
      </c>
      <c r="AE739">
        <v>2.1972</v>
      </c>
      <c r="AF739">
        <v>2.1324000000000001</v>
      </c>
      <c r="AG739">
        <v>2.1972</v>
      </c>
      <c r="AH739" t="s">
        <v>79</v>
      </c>
      <c r="AI739" t="s">
        <v>79</v>
      </c>
      <c r="AJ739">
        <v>3.4428000000000001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1</v>
      </c>
      <c r="AQ739">
        <v>0</v>
      </c>
      <c r="AR739" t="b">
        <v>0</v>
      </c>
      <c r="AS739" s="190" t="s">
        <v>2236</v>
      </c>
    </row>
    <row r="740" spans="1:45" x14ac:dyDescent="0.2">
      <c r="A740" t="s">
        <v>2236</v>
      </c>
      <c r="B740" t="s">
        <v>1332</v>
      </c>
      <c r="C740" t="s">
        <v>123</v>
      </c>
      <c r="D740" t="s">
        <v>1332</v>
      </c>
      <c r="E740" t="s">
        <v>2242</v>
      </c>
      <c r="F740" t="s">
        <v>407</v>
      </c>
      <c r="G740">
        <v>19</v>
      </c>
      <c r="H740">
        <v>0</v>
      </c>
      <c r="I740">
        <v>78266.98</v>
      </c>
      <c r="J740">
        <v>40643.839999999997</v>
      </c>
      <c r="K740">
        <v>70772.98</v>
      </c>
      <c r="L740">
        <v>36716.69</v>
      </c>
      <c r="M740">
        <v>15</v>
      </c>
      <c r="N740">
        <v>11.43</v>
      </c>
      <c r="O740">
        <v>17</v>
      </c>
      <c r="P740">
        <v>61693.52</v>
      </c>
      <c r="Q740">
        <v>26894.47</v>
      </c>
      <c r="R740">
        <v>12.29</v>
      </c>
      <c r="S740">
        <v>8.74</v>
      </c>
      <c r="T740">
        <v>9.82</v>
      </c>
      <c r="U740">
        <v>1</v>
      </c>
      <c r="V740">
        <v>2.58</v>
      </c>
      <c r="W740">
        <v>2.5348000000000002</v>
      </c>
      <c r="X740">
        <v>2.58</v>
      </c>
      <c r="Y740">
        <v>2.5348000000000002</v>
      </c>
      <c r="Z740" t="s">
        <v>122</v>
      </c>
      <c r="AA740" t="s">
        <v>407</v>
      </c>
      <c r="AB740">
        <v>2.6295000000000002</v>
      </c>
      <c r="AC740" t="s">
        <v>2270</v>
      </c>
      <c r="AD740">
        <v>1.8511089999999999</v>
      </c>
      <c r="AE740">
        <v>2.6118999999999999</v>
      </c>
      <c r="AF740">
        <v>2.5348000000000002</v>
      </c>
      <c r="AG740">
        <v>2.6118999999999999</v>
      </c>
      <c r="AH740" t="s">
        <v>407</v>
      </c>
      <c r="AI740" t="s">
        <v>407</v>
      </c>
      <c r="AJ740">
        <v>4.0926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2</v>
      </c>
      <c r="AQ740">
        <v>0</v>
      </c>
      <c r="AR740" t="b">
        <v>0</v>
      </c>
      <c r="AS740" s="190" t="s">
        <v>2236</v>
      </c>
    </row>
    <row r="741" spans="1:45" x14ac:dyDescent="0.2">
      <c r="A741" t="s">
        <v>2236</v>
      </c>
      <c r="B741" t="s">
        <v>1333</v>
      </c>
      <c r="C741" t="s">
        <v>125</v>
      </c>
      <c r="D741" t="s">
        <v>1333</v>
      </c>
      <c r="E741" t="s">
        <v>2243</v>
      </c>
      <c r="F741" t="s">
        <v>407</v>
      </c>
      <c r="G741">
        <v>57</v>
      </c>
      <c r="H741">
        <v>0</v>
      </c>
      <c r="I741">
        <v>30306.51</v>
      </c>
      <c r="J741">
        <v>13679.26</v>
      </c>
      <c r="K741">
        <v>27060.65</v>
      </c>
      <c r="L741">
        <v>11659.12</v>
      </c>
      <c r="M741">
        <v>5.05</v>
      </c>
      <c r="N741">
        <v>2.73</v>
      </c>
      <c r="O741">
        <v>57</v>
      </c>
      <c r="P741">
        <v>27060.65</v>
      </c>
      <c r="Q741">
        <v>11659.12</v>
      </c>
      <c r="R741">
        <v>5.05</v>
      </c>
      <c r="S741">
        <v>2.73</v>
      </c>
      <c r="T741">
        <v>4.34</v>
      </c>
      <c r="U741">
        <v>1</v>
      </c>
      <c r="V741">
        <v>1.1316999999999999</v>
      </c>
      <c r="W741">
        <v>1.1119000000000001</v>
      </c>
      <c r="X741">
        <v>1.1316999999999999</v>
      </c>
      <c r="Y741">
        <v>1.1119000000000001</v>
      </c>
      <c r="Z741" t="s">
        <v>124</v>
      </c>
      <c r="AA741" t="s">
        <v>407</v>
      </c>
      <c r="AB741">
        <v>1.4205000000000001</v>
      </c>
      <c r="AC741" t="s">
        <v>2271</v>
      </c>
      <c r="AD741">
        <v>1.541174</v>
      </c>
      <c r="AE741">
        <v>1.1456999999999999</v>
      </c>
      <c r="AF741">
        <v>1.1119000000000001</v>
      </c>
      <c r="AG741">
        <v>1.1456999999999999</v>
      </c>
      <c r="AH741" t="s">
        <v>407</v>
      </c>
      <c r="AI741" t="s">
        <v>407</v>
      </c>
      <c r="AJ741">
        <v>1.7951999999999999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 t="b">
        <v>0</v>
      </c>
      <c r="AS741" s="190" t="s">
        <v>2236</v>
      </c>
    </row>
    <row r="742" spans="1:45" x14ac:dyDescent="0.2">
      <c r="A742" t="s">
        <v>2236</v>
      </c>
      <c r="B742" t="s">
        <v>1334</v>
      </c>
      <c r="C742" t="s">
        <v>127</v>
      </c>
      <c r="D742" t="s">
        <v>1334</v>
      </c>
      <c r="E742" t="s">
        <v>2244</v>
      </c>
      <c r="F742" t="s">
        <v>407</v>
      </c>
      <c r="G742">
        <v>12</v>
      </c>
      <c r="H742">
        <v>0</v>
      </c>
      <c r="I742">
        <v>25203.89</v>
      </c>
      <c r="J742">
        <v>12559.3</v>
      </c>
      <c r="K742">
        <v>21977.24</v>
      </c>
      <c r="L742">
        <v>10445.51</v>
      </c>
      <c r="M742">
        <v>3</v>
      </c>
      <c r="N742">
        <v>1.47</v>
      </c>
      <c r="O742">
        <v>11</v>
      </c>
      <c r="P742">
        <v>19283.89</v>
      </c>
      <c r="Q742">
        <v>5654.91</v>
      </c>
      <c r="R742">
        <v>2.73</v>
      </c>
      <c r="S742">
        <v>1.21</v>
      </c>
      <c r="T742">
        <v>2.4300000000000002</v>
      </c>
      <c r="U742">
        <v>1</v>
      </c>
      <c r="V742">
        <v>0.80649999999999999</v>
      </c>
      <c r="W742">
        <v>0.79239999999999999</v>
      </c>
      <c r="X742">
        <v>0.80649999999999999</v>
      </c>
      <c r="Y742">
        <v>0.79239999999999999</v>
      </c>
      <c r="Z742" t="s">
        <v>126</v>
      </c>
      <c r="AA742" t="s">
        <v>407</v>
      </c>
      <c r="AB742">
        <v>0.92169999999999996</v>
      </c>
      <c r="AC742" t="s">
        <v>2272</v>
      </c>
      <c r="AD742">
        <v>1</v>
      </c>
      <c r="AE742">
        <v>0.8165</v>
      </c>
      <c r="AF742">
        <v>0.79239999999999999</v>
      </c>
      <c r="AG742">
        <v>0.8165</v>
      </c>
      <c r="AH742" t="s">
        <v>407</v>
      </c>
      <c r="AI742" t="s">
        <v>407</v>
      </c>
      <c r="AJ742">
        <v>1.2794000000000001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1</v>
      </c>
      <c r="AQ742">
        <v>0</v>
      </c>
      <c r="AR742" t="b">
        <v>0</v>
      </c>
      <c r="AS742" s="190" t="s">
        <v>2236</v>
      </c>
    </row>
    <row r="743" spans="1:45" x14ac:dyDescent="0.2">
      <c r="A743" t="s">
        <v>2245</v>
      </c>
      <c r="B743" t="s">
        <v>1335</v>
      </c>
      <c r="C743" t="s">
        <v>118</v>
      </c>
      <c r="D743" t="s">
        <v>1335</v>
      </c>
      <c r="E743" t="s">
        <v>2246</v>
      </c>
      <c r="F743" t="s">
        <v>79</v>
      </c>
      <c r="G743">
        <v>5</v>
      </c>
      <c r="H743">
        <v>1</v>
      </c>
      <c r="I743">
        <v>122564.83</v>
      </c>
      <c r="J743">
        <v>42452.59</v>
      </c>
      <c r="K743">
        <v>110063.72</v>
      </c>
      <c r="L743">
        <v>37097.120000000003</v>
      </c>
      <c r="M743">
        <v>22.2</v>
      </c>
      <c r="N743">
        <v>10.85</v>
      </c>
      <c r="O743">
        <v>5</v>
      </c>
      <c r="P743">
        <v>110063.72</v>
      </c>
      <c r="Q743">
        <v>37097.120000000003</v>
      </c>
      <c r="R743">
        <v>15.1</v>
      </c>
      <c r="S743">
        <v>10.85</v>
      </c>
      <c r="T743">
        <v>11.2</v>
      </c>
      <c r="U743">
        <v>0</v>
      </c>
      <c r="V743">
        <v>4.6029</v>
      </c>
      <c r="W743">
        <v>4.9409000000000001</v>
      </c>
      <c r="X743">
        <v>5.0290999999999997</v>
      </c>
      <c r="Y743">
        <v>4.9409000000000001</v>
      </c>
      <c r="Z743" t="s">
        <v>117</v>
      </c>
      <c r="AA743" t="s">
        <v>79</v>
      </c>
      <c r="AB743">
        <v>5.0290999999999997</v>
      </c>
      <c r="AC743" t="s">
        <v>2268</v>
      </c>
      <c r="AD743">
        <v>1.8044199999999999</v>
      </c>
      <c r="AE743">
        <v>5.0911</v>
      </c>
      <c r="AF743">
        <v>4.9409000000000001</v>
      </c>
      <c r="AG743">
        <v>5.0911</v>
      </c>
      <c r="AH743" t="s">
        <v>79</v>
      </c>
      <c r="AI743" t="s">
        <v>79</v>
      </c>
      <c r="AJ743">
        <v>7.9771999999999998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 t="b">
        <v>0</v>
      </c>
      <c r="AS743" s="190" t="s">
        <v>2245</v>
      </c>
    </row>
    <row r="744" spans="1:45" x14ac:dyDescent="0.2">
      <c r="A744" t="s">
        <v>2245</v>
      </c>
      <c r="B744" t="s">
        <v>1336</v>
      </c>
      <c r="C744" t="s">
        <v>120</v>
      </c>
      <c r="D744" t="s">
        <v>1336</v>
      </c>
      <c r="E744" t="s">
        <v>2247</v>
      </c>
      <c r="F744" t="s">
        <v>79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6.9</v>
      </c>
      <c r="S744">
        <v>0</v>
      </c>
      <c r="T744">
        <v>5.0999999999999996</v>
      </c>
      <c r="U744">
        <v>0</v>
      </c>
      <c r="V744">
        <v>0</v>
      </c>
      <c r="W744">
        <v>2.7382</v>
      </c>
      <c r="X744">
        <v>2.7871000000000001</v>
      </c>
      <c r="Y744">
        <v>2.7382</v>
      </c>
      <c r="Z744" t="s">
        <v>119</v>
      </c>
      <c r="AA744" t="s">
        <v>79</v>
      </c>
      <c r="AB744">
        <v>2.7871000000000001</v>
      </c>
      <c r="AC744" t="s">
        <v>2269</v>
      </c>
      <c r="AD744">
        <v>1</v>
      </c>
      <c r="AE744">
        <v>2.7382</v>
      </c>
      <c r="AF744">
        <v>2.7382</v>
      </c>
      <c r="AG744">
        <v>2.7382</v>
      </c>
      <c r="AH744" t="s">
        <v>79</v>
      </c>
      <c r="AI744" t="s">
        <v>79</v>
      </c>
      <c r="AJ744">
        <v>4.2904999999999998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 t="b">
        <v>0</v>
      </c>
      <c r="AS744" s="190" t="s">
        <v>2245</v>
      </c>
    </row>
    <row r="745" spans="1:45" x14ac:dyDescent="0.2">
      <c r="A745" t="s">
        <v>2245</v>
      </c>
      <c r="B745" t="s">
        <v>1337</v>
      </c>
      <c r="C745" t="s">
        <v>123</v>
      </c>
      <c r="D745" t="s">
        <v>1337</v>
      </c>
      <c r="E745" t="s">
        <v>2248</v>
      </c>
      <c r="F745" t="s">
        <v>407</v>
      </c>
      <c r="G745">
        <v>35</v>
      </c>
      <c r="H745">
        <v>2</v>
      </c>
      <c r="I745">
        <v>65400.98</v>
      </c>
      <c r="J745">
        <v>66945.27</v>
      </c>
      <c r="K745">
        <v>57738.52</v>
      </c>
      <c r="L745">
        <v>58025.79</v>
      </c>
      <c r="M745">
        <v>11.6</v>
      </c>
      <c r="N745">
        <v>9.8000000000000007</v>
      </c>
      <c r="O745">
        <v>33</v>
      </c>
      <c r="P745">
        <v>46696.86</v>
      </c>
      <c r="Q745">
        <v>34970.980000000003</v>
      </c>
      <c r="R745">
        <v>10</v>
      </c>
      <c r="S745">
        <v>7.05</v>
      </c>
      <c r="T745">
        <v>8.1</v>
      </c>
      <c r="U745">
        <v>1</v>
      </c>
      <c r="V745">
        <v>1.9529000000000001</v>
      </c>
      <c r="W745">
        <v>1.9187000000000001</v>
      </c>
      <c r="X745">
        <v>1.9529000000000001</v>
      </c>
      <c r="Y745">
        <v>1.9187000000000001</v>
      </c>
      <c r="Z745" t="s">
        <v>122</v>
      </c>
      <c r="AA745" t="s">
        <v>407</v>
      </c>
      <c r="AB745">
        <v>2.6530999999999998</v>
      </c>
      <c r="AC745" t="s">
        <v>2270</v>
      </c>
      <c r="AD745">
        <v>1.952388</v>
      </c>
      <c r="AE745">
        <v>1.8888</v>
      </c>
      <c r="AF745">
        <v>1.9187000000000001</v>
      </c>
      <c r="AG745">
        <v>1.8888</v>
      </c>
      <c r="AH745" t="s">
        <v>407</v>
      </c>
      <c r="AI745" t="s">
        <v>407</v>
      </c>
      <c r="AJ745">
        <v>2.9596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2</v>
      </c>
      <c r="AQ745">
        <v>0</v>
      </c>
      <c r="AR745" t="b">
        <v>0</v>
      </c>
      <c r="AS745" s="190" t="s">
        <v>2245</v>
      </c>
    </row>
    <row r="746" spans="1:45" x14ac:dyDescent="0.2">
      <c r="A746" t="s">
        <v>2245</v>
      </c>
      <c r="B746" t="s">
        <v>1338</v>
      </c>
      <c r="C746" t="s">
        <v>125</v>
      </c>
      <c r="D746" t="s">
        <v>1338</v>
      </c>
      <c r="E746" t="s">
        <v>2249</v>
      </c>
      <c r="F746" t="s">
        <v>407</v>
      </c>
      <c r="G746">
        <v>31</v>
      </c>
      <c r="H746">
        <v>2</v>
      </c>
      <c r="I746">
        <v>27747.89</v>
      </c>
      <c r="J746">
        <v>22161.58</v>
      </c>
      <c r="K746">
        <v>24966.19</v>
      </c>
      <c r="L746">
        <v>19530.509999999998</v>
      </c>
      <c r="M746">
        <v>6.87</v>
      </c>
      <c r="N746">
        <v>4.9400000000000004</v>
      </c>
      <c r="O746">
        <v>30</v>
      </c>
      <c r="P746">
        <v>22214.67</v>
      </c>
      <c r="Q746">
        <v>12627.71</v>
      </c>
      <c r="R746">
        <v>6.4</v>
      </c>
      <c r="S746">
        <v>4.28</v>
      </c>
      <c r="T746">
        <v>5.13</v>
      </c>
      <c r="U746">
        <v>1</v>
      </c>
      <c r="V746">
        <v>0.92900000000000005</v>
      </c>
      <c r="W746">
        <v>0.91269999999999996</v>
      </c>
      <c r="X746">
        <v>0.92900000000000005</v>
      </c>
      <c r="Y746">
        <v>0.91269999999999996</v>
      </c>
      <c r="Z746" t="s">
        <v>124</v>
      </c>
      <c r="AA746" t="s">
        <v>407</v>
      </c>
      <c r="AB746">
        <v>1.3589</v>
      </c>
      <c r="AC746" t="s">
        <v>2271</v>
      </c>
      <c r="AD746">
        <v>1.497741</v>
      </c>
      <c r="AE746">
        <v>0.94040000000000001</v>
      </c>
      <c r="AF746">
        <v>0.91269999999999996</v>
      </c>
      <c r="AG746">
        <v>0.94040000000000001</v>
      </c>
      <c r="AH746" t="s">
        <v>407</v>
      </c>
      <c r="AI746" t="s">
        <v>407</v>
      </c>
      <c r="AJ746">
        <v>1.4735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1</v>
      </c>
      <c r="AQ746">
        <v>0</v>
      </c>
      <c r="AR746" t="b">
        <v>0</v>
      </c>
      <c r="AS746" s="190" t="s">
        <v>2245</v>
      </c>
    </row>
    <row r="747" spans="1:45" x14ac:dyDescent="0.2">
      <c r="A747" t="s">
        <v>2245</v>
      </c>
      <c r="B747" t="s">
        <v>1339</v>
      </c>
      <c r="C747" t="s">
        <v>127</v>
      </c>
      <c r="D747" t="s">
        <v>1339</v>
      </c>
      <c r="E747" t="s">
        <v>2250</v>
      </c>
      <c r="F747" t="s">
        <v>407</v>
      </c>
      <c r="G747">
        <v>10</v>
      </c>
      <c r="H747">
        <v>2</v>
      </c>
      <c r="I747">
        <v>16407.36</v>
      </c>
      <c r="J747">
        <v>8870.44</v>
      </c>
      <c r="K747">
        <v>16103.93</v>
      </c>
      <c r="L747">
        <v>8333.16</v>
      </c>
      <c r="M747">
        <v>4.5</v>
      </c>
      <c r="N747">
        <v>2.11</v>
      </c>
      <c r="O747">
        <v>10</v>
      </c>
      <c r="P747">
        <v>16103.93</v>
      </c>
      <c r="Q747">
        <v>8333.16</v>
      </c>
      <c r="R747">
        <v>4.5</v>
      </c>
      <c r="S747">
        <v>2.11</v>
      </c>
      <c r="T747">
        <v>3.9</v>
      </c>
      <c r="U747">
        <v>1</v>
      </c>
      <c r="V747">
        <v>0.67349999999999999</v>
      </c>
      <c r="W747">
        <v>0.66169999999999995</v>
      </c>
      <c r="X747">
        <v>0.67349999999999999</v>
      </c>
      <c r="Y747">
        <v>0.66169999999999995</v>
      </c>
      <c r="Z747" t="s">
        <v>126</v>
      </c>
      <c r="AA747" t="s">
        <v>407</v>
      </c>
      <c r="AB747">
        <v>0.9073</v>
      </c>
      <c r="AC747" t="s">
        <v>2272</v>
      </c>
      <c r="AD747">
        <v>1</v>
      </c>
      <c r="AE747">
        <v>0.68179999999999996</v>
      </c>
      <c r="AF747">
        <v>0.66169999999999995</v>
      </c>
      <c r="AG747">
        <v>0.68179999999999996</v>
      </c>
      <c r="AH747" t="s">
        <v>407</v>
      </c>
      <c r="AI747" t="s">
        <v>407</v>
      </c>
      <c r="AJ747">
        <v>1.0683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 t="b">
        <v>0</v>
      </c>
      <c r="AS747" s="190" t="s">
        <v>2245</v>
      </c>
    </row>
    <row r="748" spans="1:45" x14ac:dyDescent="0.2">
      <c r="A748" t="s">
        <v>2245</v>
      </c>
      <c r="B748" t="s">
        <v>1340</v>
      </c>
      <c r="C748" t="s">
        <v>116</v>
      </c>
      <c r="D748" t="s">
        <v>1340</v>
      </c>
      <c r="E748" t="s">
        <v>2251</v>
      </c>
      <c r="F748" t="s">
        <v>407</v>
      </c>
      <c r="G748">
        <v>18</v>
      </c>
      <c r="H748">
        <v>2</v>
      </c>
      <c r="I748">
        <v>24440.33</v>
      </c>
      <c r="J748">
        <v>25112.33</v>
      </c>
      <c r="K748">
        <v>21373.24</v>
      </c>
      <c r="L748">
        <v>20919.990000000002</v>
      </c>
      <c r="M748">
        <v>5.1100000000000003</v>
      </c>
      <c r="N748">
        <v>5.55</v>
      </c>
      <c r="O748">
        <v>17</v>
      </c>
      <c r="P748">
        <v>17368.3</v>
      </c>
      <c r="Q748">
        <v>13216.58</v>
      </c>
      <c r="R748">
        <v>3.88</v>
      </c>
      <c r="S748">
        <v>2.3199999999999998</v>
      </c>
      <c r="T748">
        <v>3.24</v>
      </c>
      <c r="U748">
        <v>1</v>
      </c>
      <c r="V748">
        <v>0.72629999999999995</v>
      </c>
      <c r="W748">
        <v>0.71360000000000001</v>
      </c>
      <c r="X748">
        <v>0.72629999999999995</v>
      </c>
      <c r="Y748">
        <v>0.71360000000000001</v>
      </c>
      <c r="Z748" t="s">
        <v>121</v>
      </c>
      <c r="AA748" t="s">
        <v>407</v>
      </c>
      <c r="AB748">
        <v>1.1577</v>
      </c>
      <c r="AC748" t="s">
        <v>121</v>
      </c>
      <c r="AD748">
        <v>1</v>
      </c>
      <c r="AE748">
        <v>0.73529999999999995</v>
      </c>
      <c r="AF748">
        <v>0.71360000000000001</v>
      </c>
      <c r="AG748">
        <v>0.73529999999999995</v>
      </c>
      <c r="AH748" t="s">
        <v>407</v>
      </c>
      <c r="AI748" t="s">
        <v>407</v>
      </c>
      <c r="AJ748">
        <v>1.1520999999999999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1</v>
      </c>
      <c r="AQ748">
        <v>0</v>
      </c>
      <c r="AR748" t="b">
        <v>0</v>
      </c>
      <c r="AS748" s="190" t="s">
        <v>2245</v>
      </c>
    </row>
    <row r="749" spans="1:45" x14ac:dyDescent="0.2">
      <c r="A749" t="s">
        <v>2326</v>
      </c>
      <c r="B749" t="s">
        <v>1341</v>
      </c>
      <c r="C749" t="s">
        <v>123</v>
      </c>
      <c r="D749" t="s">
        <v>1341</v>
      </c>
      <c r="E749" t="s">
        <v>2252</v>
      </c>
      <c r="F749" t="s">
        <v>407</v>
      </c>
      <c r="G749">
        <v>107</v>
      </c>
      <c r="H749">
        <v>8</v>
      </c>
      <c r="I749">
        <v>89096.25</v>
      </c>
      <c r="J749">
        <v>66319.63</v>
      </c>
      <c r="K749">
        <v>80970.87</v>
      </c>
      <c r="L749">
        <v>58670.11</v>
      </c>
      <c r="M749">
        <v>14.64</v>
      </c>
      <c r="N749">
        <v>12.28</v>
      </c>
      <c r="O749">
        <v>105</v>
      </c>
      <c r="P749">
        <v>76221.97</v>
      </c>
      <c r="Q749">
        <v>47213.97</v>
      </c>
      <c r="R749">
        <v>13.86</v>
      </c>
      <c r="S749">
        <v>10.61</v>
      </c>
      <c r="T749">
        <v>10.82</v>
      </c>
      <c r="U749">
        <v>1</v>
      </c>
      <c r="V749">
        <v>3.1876000000000002</v>
      </c>
      <c r="W749">
        <v>3.1316999999999999</v>
      </c>
      <c r="X749">
        <v>3.1876000000000002</v>
      </c>
      <c r="Y749">
        <v>3.1316999999999999</v>
      </c>
      <c r="Z749" t="s">
        <v>122</v>
      </c>
      <c r="AA749" t="s">
        <v>407</v>
      </c>
      <c r="AB749">
        <v>4.8532000000000002</v>
      </c>
      <c r="AC749" t="s">
        <v>2270</v>
      </c>
      <c r="AD749">
        <v>1.7702070000000001</v>
      </c>
      <c r="AE749">
        <v>3.1501999999999999</v>
      </c>
      <c r="AF749">
        <v>3.1316999999999999</v>
      </c>
      <c r="AG749">
        <v>3.1501999999999999</v>
      </c>
      <c r="AH749" t="s">
        <v>407</v>
      </c>
      <c r="AI749" t="s">
        <v>407</v>
      </c>
      <c r="AJ749">
        <v>4.9359999999999999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2</v>
      </c>
      <c r="AQ749">
        <v>0</v>
      </c>
      <c r="AR749" t="b">
        <v>0</v>
      </c>
      <c r="AS749" s="190" t="s">
        <v>116</v>
      </c>
    </row>
    <row r="750" spans="1:45" x14ac:dyDescent="0.2">
      <c r="A750" t="s">
        <v>2326</v>
      </c>
      <c r="B750" t="s">
        <v>1342</v>
      </c>
      <c r="C750" t="s">
        <v>125</v>
      </c>
      <c r="D750" t="s">
        <v>1342</v>
      </c>
      <c r="E750" t="s">
        <v>2253</v>
      </c>
      <c r="F750" t="s">
        <v>407</v>
      </c>
      <c r="G750">
        <v>118</v>
      </c>
      <c r="H750">
        <v>1</v>
      </c>
      <c r="I750">
        <v>52506.67</v>
      </c>
      <c r="J750">
        <v>40053.019999999997</v>
      </c>
      <c r="K750">
        <v>47469.18</v>
      </c>
      <c r="L750">
        <v>34812.36</v>
      </c>
      <c r="M750">
        <v>7.91</v>
      </c>
      <c r="N750">
        <v>6.67</v>
      </c>
      <c r="O750">
        <v>117</v>
      </c>
      <c r="P750">
        <v>45642.19</v>
      </c>
      <c r="Q750">
        <v>28781.72</v>
      </c>
      <c r="R750">
        <v>7.74</v>
      </c>
      <c r="S750">
        <v>6.44</v>
      </c>
      <c r="T750">
        <v>5.8</v>
      </c>
      <c r="U750">
        <v>1</v>
      </c>
      <c r="V750">
        <v>1.9088000000000001</v>
      </c>
      <c r="W750">
        <v>1.8753</v>
      </c>
      <c r="X750">
        <v>1.9088000000000001</v>
      </c>
      <c r="Y750">
        <v>1.8753</v>
      </c>
      <c r="Z750" t="s">
        <v>124</v>
      </c>
      <c r="AA750" t="s">
        <v>407</v>
      </c>
      <c r="AB750">
        <v>2.7416</v>
      </c>
      <c r="AC750" t="s">
        <v>2271</v>
      </c>
      <c r="AD750">
        <v>1.5564009999999999</v>
      </c>
      <c r="AE750">
        <v>1.9186000000000001</v>
      </c>
      <c r="AF750">
        <v>1.8753</v>
      </c>
      <c r="AG750">
        <v>1.9186000000000001</v>
      </c>
      <c r="AH750" t="s">
        <v>407</v>
      </c>
      <c r="AI750" t="s">
        <v>407</v>
      </c>
      <c r="AJ750">
        <v>3.0063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1</v>
      </c>
      <c r="AQ750">
        <v>0</v>
      </c>
      <c r="AR750" t="b">
        <v>0</v>
      </c>
      <c r="AS750" s="190" t="s">
        <v>116</v>
      </c>
    </row>
    <row r="751" spans="1:45" x14ac:dyDescent="0.2">
      <c r="A751" t="s">
        <v>2326</v>
      </c>
      <c r="B751" t="s">
        <v>1343</v>
      </c>
      <c r="C751" t="s">
        <v>127</v>
      </c>
      <c r="D751" t="s">
        <v>1343</v>
      </c>
      <c r="E751" t="s">
        <v>2254</v>
      </c>
      <c r="F751" t="s">
        <v>407</v>
      </c>
      <c r="G751">
        <v>50</v>
      </c>
      <c r="H751">
        <v>0</v>
      </c>
      <c r="I751">
        <v>28753.599999999999</v>
      </c>
      <c r="J751">
        <v>21910.13</v>
      </c>
      <c r="K751">
        <v>25704.32</v>
      </c>
      <c r="L751">
        <v>18946.38</v>
      </c>
      <c r="M751">
        <v>2.54</v>
      </c>
      <c r="N751">
        <v>1.47</v>
      </c>
      <c r="O751">
        <v>47</v>
      </c>
      <c r="P751">
        <v>21792.3</v>
      </c>
      <c r="Q751">
        <v>10800.25</v>
      </c>
      <c r="R751">
        <v>2.4500000000000002</v>
      </c>
      <c r="S751">
        <v>1.46</v>
      </c>
      <c r="T751">
        <v>2.06</v>
      </c>
      <c r="U751">
        <v>1</v>
      </c>
      <c r="V751">
        <v>0.91139999999999999</v>
      </c>
      <c r="W751">
        <v>0.89539999999999997</v>
      </c>
      <c r="X751">
        <v>0.91139999999999999</v>
      </c>
      <c r="Y751">
        <v>0.89539999999999997</v>
      </c>
      <c r="Z751" t="s">
        <v>126</v>
      </c>
      <c r="AA751" t="s">
        <v>407</v>
      </c>
      <c r="AB751">
        <v>1.7615000000000001</v>
      </c>
      <c r="AC751" t="s">
        <v>2272</v>
      </c>
      <c r="AD751">
        <v>1</v>
      </c>
      <c r="AE751">
        <v>0.92259999999999998</v>
      </c>
      <c r="AF751">
        <v>0.89539999999999997</v>
      </c>
      <c r="AG751">
        <v>0.92259999999999998</v>
      </c>
      <c r="AH751" t="s">
        <v>407</v>
      </c>
      <c r="AI751" t="s">
        <v>407</v>
      </c>
      <c r="AJ751">
        <v>1.4456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3</v>
      </c>
      <c r="AQ751">
        <v>0</v>
      </c>
      <c r="AR751" t="b">
        <v>0</v>
      </c>
      <c r="AS751" s="190" t="s">
        <v>116</v>
      </c>
    </row>
    <row r="752" spans="1:45" x14ac:dyDescent="0.2">
      <c r="A752" t="s">
        <v>2326</v>
      </c>
      <c r="B752" t="s">
        <v>1344</v>
      </c>
      <c r="C752" t="s">
        <v>123</v>
      </c>
      <c r="D752" t="s">
        <v>1344</v>
      </c>
      <c r="E752" t="s">
        <v>2255</v>
      </c>
      <c r="F752" t="s">
        <v>79</v>
      </c>
      <c r="G752">
        <v>1</v>
      </c>
      <c r="H752">
        <v>0</v>
      </c>
      <c r="I752">
        <v>25681.58</v>
      </c>
      <c r="J752">
        <v>0</v>
      </c>
      <c r="K752">
        <v>24972.36</v>
      </c>
      <c r="L752">
        <v>0</v>
      </c>
      <c r="M752">
        <v>10</v>
      </c>
      <c r="N752">
        <v>0</v>
      </c>
      <c r="O752">
        <v>1</v>
      </c>
      <c r="P752">
        <v>24972.36</v>
      </c>
      <c r="Q752">
        <v>0</v>
      </c>
      <c r="R752">
        <v>12.2</v>
      </c>
      <c r="S752">
        <v>0</v>
      </c>
      <c r="T752">
        <v>9.3000000000000007</v>
      </c>
      <c r="U752">
        <v>0</v>
      </c>
      <c r="V752">
        <v>0</v>
      </c>
      <c r="W752">
        <v>3.3250999999999999</v>
      </c>
      <c r="X752">
        <v>3.3843999999999999</v>
      </c>
      <c r="Y752">
        <v>3.3250999999999999</v>
      </c>
      <c r="Z752" t="s">
        <v>122</v>
      </c>
      <c r="AA752" t="s">
        <v>79</v>
      </c>
      <c r="AB752">
        <v>3.3843999999999999</v>
      </c>
      <c r="AC752" t="s">
        <v>2270</v>
      </c>
      <c r="AD752">
        <v>1.7500389999999999</v>
      </c>
      <c r="AE752">
        <v>3.4262000000000001</v>
      </c>
      <c r="AF752">
        <v>3.3250999999999999</v>
      </c>
      <c r="AG752">
        <v>3.4262000000000001</v>
      </c>
      <c r="AH752" t="s">
        <v>79</v>
      </c>
      <c r="AI752" t="s">
        <v>79</v>
      </c>
      <c r="AJ752">
        <v>5.3685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 t="b">
        <v>0</v>
      </c>
      <c r="AS752" s="190" t="s">
        <v>116</v>
      </c>
    </row>
    <row r="753" spans="1:45" x14ac:dyDescent="0.2">
      <c r="A753" t="s">
        <v>2326</v>
      </c>
      <c r="B753" t="s">
        <v>1345</v>
      </c>
      <c r="C753" t="s">
        <v>125</v>
      </c>
      <c r="D753" t="s">
        <v>1345</v>
      </c>
      <c r="E753" t="s">
        <v>2256</v>
      </c>
      <c r="F753" t="s">
        <v>79</v>
      </c>
      <c r="G753">
        <v>3</v>
      </c>
      <c r="H753">
        <v>0</v>
      </c>
      <c r="I753">
        <v>21300.47</v>
      </c>
      <c r="J753">
        <v>11969.86</v>
      </c>
      <c r="K753">
        <v>23350.38</v>
      </c>
      <c r="L753">
        <v>14413.22</v>
      </c>
      <c r="M753">
        <v>3</v>
      </c>
      <c r="N753">
        <v>1.63</v>
      </c>
      <c r="O753">
        <v>3</v>
      </c>
      <c r="P753">
        <v>23350.38</v>
      </c>
      <c r="Q753">
        <v>14413.22</v>
      </c>
      <c r="R753">
        <v>6.7</v>
      </c>
      <c r="S753">
        <v>1.63</v>
      </c>
      <c r="T753">
        <v>4.8</v>
      </c>
      <c r="U753">
        <v>0</v>
      </c>
      <c r="V753">
        <v>0.97650000000000003</v>
      </c>
      <c r="W753">
        <v>1.9</v>
      </c>
      <c r="X753">
        <v>1.9339</v>
      </c>
      <c r="Y753">
        <v>1.9</v>
      </c>
      <c r="Z753" t="s">
        <v>124</v>
      </c>
      <c r="AA753" t="s">
        <v>79</v>
      </c>
      <c r="AB753">
        <v>1.9339</v>
      </c>
      <c r="AC753" t="s">
        <v>2271</v>
      </c>
      <c r="AD753">
        <v>1.601043</v>
      </c>
      <c r="AE753">
        <v>1.9578</v>
      </c>
      <c r="AF753">
        <v>1.9</v>
      </c>
      <c r="AG753">
        <v>1.9578</v>
      </c>
      <c r="AH753" t="s">
        <v>79</v>
      </c>
      <c r="AI753" t="s">
        <v>79</v>
      </c>
      <c r="AJ753">
        <v>3.0676999999999999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 t="b">
        <v>0</v>
      </c>
      <c r="AS753" s="190" t="s">
        <v>116</v>
      </c>
    </row>
    <row r="754" spans="1:45" x14ac:dyDescent="0.2">
      <c r="A754" t="s">
        <v>2326</v>
      </c>
      <c r="B754" t="s">
        <v>1346</v>
      </c>
      <c r="C754" t="s">
        <v>127</v>
      </c>
      <c r="D754" t="s">
        <v>1346</v>
      </c>
      <c r="E754" t="s">
        <v>2257</v>
      </c>
      <c r="F754" t="s">
        <v>79</v>
      </c>
      <c r="G754">
        <v>3</v>
      </c>
      <c r="H754">
        <v>0</v>
      </c>
      <c r="I754">
        <v>19875.16</v>
      </c>
      <c r="J754">
        <v>6691.42</v>
      </c>
      <c r="K754">
        <v>21006.720000000001</v>
      </c>
      <c r="L754">
        <v>9031.92</v>
      </c>
      <c r="M754">
        <v>3.33</v>
      </c>
      <c r="N754">
        <v>0.94</v>
      </c>
      <c r="O754">
        <v>3</v>
      </c>
      <c r="P754">
        <v>21006.720000000001</v>
      </c>
      <c r="Q754">
        <v>9031.92</v>
      </c>
      <c r="R754">
        <v>3.4</v>
      </c>
      <c r="S754">
        <v>0.94</v>
      </c>
      <c r="T754">
        <v>2.4</v>
      </c>
      <c r="U754">
        <v>0</v>
      </c>
      <c r="V754">
        <v>0.87849999999999995</v>
      </c>
      <c r="W754">
        <v>1.1867000000000001</v>
      </c>
      <c r="X754">
        <v>1.2079</v>
      </c>
      <c r="Y754">
        <v>1.1867000000000001</v>
      </c>
      <c r="Z754" t="s">
        <v>126</v>
      </c>
      <c r="AA754" t="s">
        <v>79</v>
      </c>
      <c r="AB754">
        <v>1.2079</v>
      </c>
      <c r="AC754" t="s">
        <v>2272</v>
      </c>
      <c r="AD754">
        <v>1</v>
      </c>
      <c r="AE754">
        <v>1.2228000000000001</v>
      </c>
      <c r="AF754">
        <v>1.1867000000000001</v>
      </c>
      <c r="AG754">
        <v>1.2228000000000001</v>
      </c>
      <c r="AH754" t="s">
        <v>79</v>
      </c>
      <c r="AI754" t="s">
        <v>79</v>
      </c>
      <c r="AJ754">
        <v>1.9159999999999999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 t="b">
        <v>0</v>
      </c>
      <c r="AS754" s="190" t="s">
        <v>116</v>
      </c>
    </row>
    <row r="755" spans="1:45" x14ac:dyDescent="0.2">
      <c r="A755" t="s">
        <v>2326</v>
      </c>
      <c r="B755" t="s">
        <v>1347</v>
      </c>
      <c r="C755" t="s">
        <v>123</v>
      </c>
      <c r="D755" t="s">
        <v>1347</v>
      </c>
      <c r="E755" t="s">
        <v>2258</v>
      </c>
      <c r="F755" t="s">
        <v>407</v>
      </c>
      <c r="G755">
        <v>31</v>
      </c>
      <c r="H755">
        <v>0</v>
      </c>
      <c r="I755">
        <v>57759.57</v>
      </c>
      <c r="J755">
        <v>39104.81</v>
      </c>
      <c r="K755">
        <v>54025.46</v>
      </c>
      <c r="L755">
        <v>35715.9</v>
      </c>
      <c r="M755">
        <v>10.61</v>
      </c>
      <c r="N755">
        <v>6.62</v>
      </c>
      <c r="O755">
        <v>30</v>
      </c>
      <c r="P755">
        <v>50294.65</v>
      </c>
      <c r="Q755">
        <v>29776.86</v>
      </c>
      <c r="R755">
        <v>10.33</v>
      </c>
      <c r="S755">
        <v>6.54</v>
      </c>
      <c r="T755">
        <v>8.01</v>
      </c>
      <c r="U755">
        <v>1</v>
      </c>
      <c r="V755">
        <v>2.1032999999999999</v>
      </c>
      <c r="W755">
        <v>2.0663999999999998</v>
      </c>
      <c r="X755">
        <v>2.1032999999999999</v>
      </c>
      <c r="Y755">
        <v>2.0663999999999998</v>
      </c>
      <c r="Z755" t="s">
        <v>122</v>
      </c>
      <c r="AA755" t="s">
        <v>407</v>
      </c>
      <c r="AB755">
        <v>3.2122999999999999</v>
      </c>
      <c r="AC755" t="s">
        <v>2270</v>
      </c>
      <c r="AD755">
        <v>1.8321449999999999</v>
      </c>
      <c r="AE755">
        <v>2.1292</v>
      </c>
      <c r="AF755">
        <v>2.0663999999999998</v>
      </c>
      <c r="AG755">
        <v>2.1292</v>
      </c>
      <c r="AH755" t="s">
        <v>407</v>
      </c>
      <c r="AI755" t="s">
        <v>407</v>
      </c>
      <c r="AJ755">
        <v>3.3361999999999998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1</v>
      </c>
      <c r="AQ755">
        <v>0</v>
      </c>
      <c r="AR755" t="b">
        <v>0</v>
      </c>
      <c r="AS755" s="190" t="s">
        <v>116</v>
      </c>
    </row>
    <row r="756" spans="1:45" x14ac:dyDescent="0.2">
      <c r="A756" t="s">
        <v>2326</v>
      </c>
      <c r="B756" t="s">
        <v>1348</v>
      </c>
      <c r="C756" t="s">
        <v>125</v>
      </c>
      <c r="D756" t="s">
        <v>1348</v>
      </c>
      <c r="E756" t="s">
        <v>2259</v>
      </c>
      <c r="F756" t="s">
        <v>407</v>
      </c>
      <c r="G756">
        <v>64</v>
      </c>
      <c r="H756">
        <v>0</v>
      </c>
      <c r="I756">
        <v>28711.62</v>
      </c>
      <c r="J756">
        <v>14729.73</v>
      </c>
      <c r="K756">
        <v>26648.25</v>
      </c>
      <c r="L756">
        <v>12961.8</v>
      </c>
      <c r="M756">
        <v>5.75</v>
      </c>
      <c r="N756">
        <v>3.67</v>
      </c>
      <c r="O756">
        <v>62</v>
      </c>
      <c r="P756">
        <v>25300.86</v>
      </c>
      <c r="Q756">
        <v>10738.67</v>
      </c>
      <c r="R756">
        <v>5.53</v>
      </c>
      <c r="S756">
        <v>3.52</v>
      </c>
      <c r="T756">
        <v>4.55</v>
      </c>
      <c r="U756">
        <v>1</v>
      </c>
      <c r="V756">
        <v>1.0581</v>
      </c>
      <c r="W756">
        <v>1.0395000000000001</v>
      </c>
      <c r="X756">
        <v>1.0581</v>
      </c>
      <c r="Y756">
        <v>1.0395000000000001</v>
      </c>
      <c r="Z756" t="s">
        <v>124</v>
      </c>
      <c r="AA756" t="s">
        <v>407</v>
      </c>
      <c r="AB756">
        <v>1.7533000000000001</v>
      </c>
      <c r="AC756" t="s">
        <v>2271</v>
      </c>
      <c r="AD756">
        <v>1.6818230000000001</v>
      </c>
      <c r="AE756">
        <v>1.0710999999999999</v>
      </c>
      <c r="AF756">
        <v>1.0395000000000001</v>
      </c>
      <c r="AG756">
        <v>1.0710999999999999</v>
      </c>
      <c r="AH756" t="s">
        <v>407</v>
      </c>
      <c r="AI756" t="s">
        <v>407</v>
      </c>
      <c r="AJ756">
        <v>1.6782999999999999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2</v>
      </c>
      <c r="AQ756">
        <v>0</v>
      </c>
      <c r="AR756" t="b">
        <v>0</v>
      </c>
      <c r="AS756" s="190" t="s">
        <v>116</v>
      </c>
    </row>
    <row r="757" spans="1:45" x14ac:dyDescent="0.2">
      <c r="A757" t="s">
        <v>2326</v>
      </c>
      <c r="B757" t="s">
        <v>1349</v>
      </c>
      <c r="C757" t="s">
        <v>127</v>
      </c>
      <c r="D757" t="s">
        <v>1349</v>
      </c>
      <c r="E757" t="s">
        <v>2260</v>
      </c>
      <c r="F757" t="s">
        <v>407</v>
      </c>
      <c r="G757">
        <v>35</v>
      </c>
      <c r="H757">
        <v>0</v>
      </c>
      <c r="I757">
        <v>22184.720000000001</v>
      </c>
      <c r="J757">
        <v>11090.71</v>
      </c>
      <c r="K757">
        <v>20509.05</v>
      </c>
      <c r="L757">
        <v>11246.27</v>
      </c>
      <c r="M757">
        <v>3.09</v>
      </c>
      <c r="N757">
        <v>3.32</v>
      </c>
      <c r="O757">
        <v>34</v>
      </c>
      <c r="P757">
        <v>19257.34</v>
      </c>
      <c r="Q757">
        <v>8681.06</v>
      </c>
      <c r="R757">
        <v>2.62</v>
      </c>
      <c r="S757">
        <v>1.93</v>
      </c>
      <c r="T757">
        <v>2.04</v>
      </c>
      <c r="U757">
        <v>1</v>
      </c>
      <c r="V757">
        <v>0.80530000000000002</v>
      </c>
      <c r="W757">
        <v>0.79120000000000001</v>
      </c>
      <c r="X757">
        <v>0.80530000000000002</v>
      </c>
      <c r="Y757">
        <v>0.79120000000000001</v>
      </c>
      <c r="Z757" t="s">
        <v>126</v>
      </c>
      <c r="AA757" t="s">
        <v>407</v>
      </c>
      <c r="AB757">
        <v>1.0425</v>
      </c>
      <c r="AC757" t="s">
        <v>2272</v>
      </c>
      <c r="AD757">
        <v>1</v>
      </c>
      <c r="AE757">
        <v>0.81530000000000002</v>
      </c>
      <c r="AF757">
        <v>0.79120000000000001</v>
      </c>
      <c r="AG757">
        <v>0.81530000000000002</v>
      </c>
      <c r="AH757" t="s">
        <v>407</v>
      </c>
      <c r="AI757" t="s">
        <v>407</v>
      </c>
      <c r="AJ757">
        <v>1.2775000000000001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1</v>
      </c>
      <c r="AQ757">
        <v>0</v>
      </c>
      <c r="AR757" t="b">
        <v>0</v>
      </c>
      <c r="AS757" s="190" t="s">
        <v>116</v>
      </c>
    </row>
    <row r="758" spans="1:45" x14ac:dyDescent="0.2">
      <c r="A758" t="s">
        <v>116</v>
      </c>
      <c r="B758" t="s">
        <v>1350</v>
      </c>
      <c r="C758" t="s">
        <v>116</v>
      </c>
      <c r="D758" t="s">
        <v>1350</v>
      </c>
      <c r="E758" t="s">
        <v>2261</v>
      </c>
      <c r="F758" t="s">
        <v>116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 t="s">
        <v>116</v>
      </c>
      <c r="AA758" t="s">
        <v>116</v>
      </c>
      <c r="AB758">
        <v>0</v>
      </c>
      <c r="AC758" t="s">
        <v>121</v>
      </c>
      <c r="AD758">
        <v>1</v>
      </c>
      <c r="AE758">
        <v>0</v>
      </c>
      <c r="AF758">
        <v>0</v>
      </c>
      <c r="AG758">
        <v>0</v>
      </c>
      <c r="AH758" t="s">
        <v>116</v>
      </c>
      <c r="AI758" t="s">
        <v>116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 t="b">
        <v>1</v>
      </c>
      <c r="AS758" s="190" t="s">
        <v>116</v>
      </c>
    </row>
    <row r="759" spans="1:45" x14ac:dyDescent="0.2">
      <c r="A759" t="s">
        <v>116</v>
      </c>
      <c r="B759" t="s">
        <v>1351</v>
      </c>
      <c r="C759" t="s">
        <v>116</v>
      </c>
      <c r="D759" t="s">
        <v>1351</v>
      </c>
      <c r="E759" t="s">
        <v>350</v>
      </c>
      <c r="F759" t="s">
        <v>116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 t="s">
        <v>116</v>
      </c>
      <c r="AA759" t="s">
        <v>116</v>
      </c>
      <c r="AB759">
        <v>0</v>
      </c>
      <c r="AC759" t="s">
        <v>121</v>
      </c>
      <c r="AD759">
        <v>1</v>
      </c>
      <c r="AE759">
        <v>0</v>
      </c>
      <c r="AF759">
        <v>0</v>
      </c>
      <c r="AG759">
        <v>0</v>
      </c>
      <c r="AH759" t="s">
        <v>116</v>
      </c>
      <c r="AI759" t="s">
        <v>116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 t="b">
        <v>1</v>
      </c>
      <c r="AS759" s="190" t="s">
        <v>116</v>
      </c>
    </row>
    <row r="760" spans="1:45" x14ac:dyDescent="0.2">
      <c r="A760" t="s">
        <v>2125</v>
      </c>
      <c r="B760" t="s">
        <v>1352</v>
      </c>
      <c r="C760" t="s">
        <v>116</v>
      </c>
      <c r="D760" t="s">
        <v>1352</v>
      </c>
      <c r="E760" t="s">
        <v>2302</v>
      </c>
      <c r="F760" t="s">
        <v>407</v>
      </c>
      <c r="G760">
        <v>45</v>
      </c>
      <c r="H760">
        <v>0</v>
      </c>
      <c r="I760">
        <v>182819.79</v>
      </c>
      <c r="J760">
        <v>374894.22</v>
      </c>
      <c r="K760">
        <v>158785.97</v>
      </c>
      <c r="L760">
        <v>326036.37</v>
      </c>
      <c r="M760">
        <v>26.44</v>
      </c>
      <c r="N760">
        <v>41.33</v>
      </c>
      <c r="O760">
        <v>44</v>
      </c>
      <c r="P760">
        <v>116181.88</v>
      </c>
      <c r="Q760">
        <v>164425.44</v>
      </c>
      <c r="R760">
        <v>23.36</v>
      </c>
      <c r="S760">
        <v>36.32</v>
      </c>
      <c r="T760">
        <v>5.76</v>
      </c>
      <c r="U760">
        <v>1</v>
      </c>
      <c r="V760">
        <v>4.8587999999999996</v>
      </c>
      <c r="W760">
        <v>4.7736000000000001</v>
      </c>
      <c r="X760">
        <v>4.8587999999999996</v>
      </c>
      <c r="Y760">
        <v>4.7736000000000001</v>
      </c>
      <c r="Z760" t="s">
        <v>121</v>
      </c>
      <c r="AA760" t="s">
        <v>407</v>
      </c>
      <c r="AB760">
        <v>0</v>
      </c>
      <c r="AC760" t="s">
        <v>121</v>
      </c>
      <c r="AD760">
        <v>1</v>
      </c>
      <c r="AE760">
        <v>2.8264999999999998</v>
      </c>
      <c r="AF760">
        <v>4.7736000000000001</v>
      </c>
      <c r="AG760">
        <v>2.8264999999999998</v>
      </c>
      <c r="AH760" t="s">
        <v>407</v>
      </c>
      <c r="AI760" t="s">
        <v>407</v>
      </c>
      <c r="AJ760">
        <v>4.4287999999999998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1</v>
      </c>
      <c r="AQ760">
        <v>0</v>
      </c>
      <c r="AR760" t="b">
        <v>0</v>
      </c>
      <c r="AS760" s="202" t="s">
        <v>2301</v>
      </c>
    </row>
    <row r="761" spans="1:45" x14ac:dyDescent="0.2">
      <c r="A761" t="s">
        <v>2125</v>
      </c>
      <c r="B761" t="s">
        <v>1353</v>
      </c>
      <c r="C761" t="s">
        <v>116</v>
      </c>
      <c r="D761" t="s">
        <v>1353</v>
      </c>
      <c r="E761" s="193" t="s">
        <v>2352</v>
      </c>
      <c r="F761" t="s">
        <v>407</v>
      </c>
      <c r="G761">
        <v>164</v>
      </c>
      <c r="H761">
        <v>0</v>
      </c>
      <c r="I761">
        <v>203897.83</v>
      </c>
      <c r="J761">
        <v>273602.75</v>
      </c>
      <c r="K761">
        <v>175363.29</v>
      </c>
      <c r="L761">
        <v>235849.96</v>
      </c>
      <c r="M761">
        <v>40.049999999999997</v>
      </c>
      <c r="N761">
        <v>45.13</v>
      </c>
      <c r="O761">
        <v>161</v>
      </c>
      <c r="P761">
        <v>153101.92000000001</v>
      </c>
      <c r="Q761">
        <v>170668.85</v>
      </c>
      <c r="R761">
        <v>35.86</v>
      </c>
      <c r="S761">
        <v>33.03</v>
      </c>
      <c r="T761">
        <v>23.6</v>
      </c>
      <c r="U761">
        <v>1</v>
      </c>
      <c r="V761">
        <v>6.4028</v>
      </c>
      <c r="W761">
        <v>6.2904999999999998</v>
      </c>
      <c r="X761">
        <v>6.4028</v>
      </c>
      <c r="Y761">
        <v>6.2904999999999998</v>
      </c>
      <c r="Z761" t="s">
        <v>121</v>
      </c>
      <c r="AA761" t="s">
        <v>407</v>
      </c>
      <c r="AB761">
        <v>0</v>
      </c>
      <c r="AC761" t="s">
        <v>121</v>
      </c>
      <c r="AD761">
        <v>1</v>
      </c>
      <c r="AE761">
        <v>4.4074</v>
      </c>
      <c r="AF761">
        <v>6.2904999999999998</v>
      </c>
      <c r="AG761">
        <v>4.4074</v>
      </c>
      <c r="AH761" t="s">
        <v>407</v>
      </c>
      <c r="AI761" t="s">
        <v>407</v>
      </c>
      <c r="AJ761">
        <v>6.9059999999999997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3</v>
      </c>
      <c r="AQ761">
        <v>0</v>
      </c>
      <c r="AR761" t="b">
        <v>0</v>
      </c>
      <c r="AS761" s="202" t="s">
        <v>2301</v>
      </c>
    </row>
    <row r="762" spans="1:45" x14ac:dyDescent="0.2">
      <c r="A762" t="s">
        <v>2125</v>
      </c>
      <c r="B762" t="s">
        <v>1354</v>
      </c>
      <c r="C762" t="s">
        <v>116</v>
      </c>
      <c r="D762" t="s">
        <v>1354</v>
      </c>
      <c r="E762" t="s">
        <v>164</v>
      </c>
      <c r="F762" t="s">
        <v>407</v>
      </c>
      <c r="G762">
        <v>161</v>
      </c>
      <c r="H762">
        <v>0</v>
      </c>
      <c r="I762">
        <v>51394.01</v>
      </c>
      <c r="J762">
        <v>59389.74</v>
      </c>
      <c r="K762">
        <v>44248.46</v>
      </c>
      <c r="L762">
        <v>51099.18</v>
      </c>
      <c r="M762">
        <v>13.42</v>
      </c>
      <c r="N762">
        <v>12.13</v>
      </c>
      <c r="O762">
        <v>159</v>
      </c>
      <c r="P762">
        <v>40712.97</v>
      </c>
      <c r="Q762">
        <v>37986.69</v>
      </c>
      <c r="R762">
        <v>12.98</v>
      </c>
      <c r="S762">
        <v>11.55</v>
      </c>
      <c r="T762">
        <v>8.81</v>
      </c>
      <c r="U762">
        <v>1</v>
      </c>
      <c r="V762">
        <v>1.7025999999999999</v>
      </c>
      <c r="W762">
        <v>1.6727000000000001</v>
      </c>
      <c r="X762">
        <v>1.7025999999999999</v>
      </c>
      <c r="Y762">
        <v>1.6727000000000001</v>
      </c>
      <c r="Z762" t="s">
        <v>121</v>
      </c>
      <c r="AA762" t="s">
        <v>407</v>
      </c>
      <c r="AB762">
        <v>0</v>
      </c>
      <c r="AC762" t="s">
        <v>121</v>
      </c>
      <c r="AD762">
        <v>1</v>
      </c>
      <c r="AE762">
        <v>1.6717</v>
      </c>
      <c r="AF762">
        <v>1.6727000000000001</v>
      </c>
      <c r="AG762">
        <v>1.6717</v>
      </c>
      <c r="AH762" t="s">
        <v>407</v>
      </c>
      <c r="AI762" t="s">
        <v>407</v>
      </c>
      <c r="AJ762">
        <v>2.6194000000000002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2</v>
      </c>
      <c r="AQ762">
        <v>0</v>
      </c>
      <c r="AR762" t="b">
        <v>0</v>
      </c>
      <c r="AS762" s="202" t="s">
        <v>2301</v>
      </c>
    </row>
    <row r="763" spans="1:45" x14ac:dyDescent="0.2">
      <c r="A763" t="s">
        <v>2125</v>
      </c>
      <c r="B763" t="s">
        <v>1355</v>
      </c>
      <c r="C763" t="s">
        <v>116</v>
      </c>
      <c r="D763" t="s">
        <v>1355</v>
      </c>
      <c r="E763" t="s">
        <v>165</v>
      </c>
      <c r="F763" t="s">
        <v>407</v>
      </c>
      <c r="G763">
        <v>148</v>
      </c>
      <c r="H763">
        <v>0</v>
      </c>
      <c r="I763">
        <v>23017.4</v>
      </c>
      <c r="J763">
        <v>27848.71</v>
      </c>
      <c r="K763">
        <v>19692.12</v>
      </c>
      <c r="L763">
        <v>23558.42</v>
      </c>
      <c r="M763">
        <v>6.76</v>
      </c>
      <c r="N763">
        <v>5.87</v>
      </c>
      <c r="O763">
        <v>146</v>
      </c>
      <c r="P763">
        <v>18133.98</v>
      </c>
      <c r="Q763">
        <v>19214.240000000002</v>
      </c>
      <c r="R763">
        <v>6.45</v>
      </c>
      <c r="S763">
        <v>5.22</v>
      </c>
      <c r="T763">
        <v>4.9800000000000004</v>
      </c>
      <c r="U763">
        <v>1</v>
      </c>
      <c r="V763">
        <v>0.75839999999999996</v>
      </c>
      <c r="W763">
        <v>0.74509999999999998</v>
      </c>
      <c r="X763">
        <v>0.75839999999999996</v>
      </c>
      <c r="Y763">
        <v>0.74509999999999998</v>
      </c>
      <c r="Z763" t="s">
        <v>121</v>
      </c>
      <c r="AA763" t="s">
        <v>407</v>
      </c>
      <c r="AB763">
        <v>0</v>
      </c>
      <c r="AC763" t="s">
        <v>121</v>
      </c>
      <c r="AD763">
        <v>1</v>
      </c>
      <c r="AE763">
        <v>0.76770000000000005</v>
      </c>
      <c r="AF763">
        <v>0.74509999999999998</v>
      </c>
      <c r="AG763">
        <v>0.76770000000000005</v>
      </c>
      <c r="AH763" t="s">
        <v>407</v>
      </c>
      <c r="AI763" t="s">
        <v>407</v>
      </c>
      <c r="AJ763">
        <v>1.2029000000000001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2</v>
      </c>
      <c r="AQ763">
        <v>0</v>
      </c>
      <c r="AR763" t="b">
        <v>0</v>
      </c>
      <c r="AS763" s="202" t="s">
        <v>2301</v>
      </c>
    </row>
    <row r="764" spans="1:45" x14ac:dyDescent="0.2">
      <c r="A764" t="s">
        <v>2125</v>
      </c>
      <c r="B764" t="s">
        <v>1356</v>
      </c>
      <c r="C764" t="s">
        <v>116</v>
      </c>
      <c r="D764" t="s">
        <v>1356</v>
      </c>
      <c r="E764" t="s">
        <v>166</v>
      </c>
      <c r="F764" t="s">
        <v>407</v>
      </c>
      <c r="G764">
        <v>290</v>
      </c>
      <c r="H764">
        <v>0</v>
      </c>
      <c r="I764">
        <v>39796.35</v>
      </c>
      <c r="J764">
        <v>60500.480000000003</v>
      </c>
      <c r="K764">
        <v>33933.78</v>
      </c>
      <c r="L764">
        <v>51892.26</v>
      </c>
      <c r="M764">
        <v>12.49</v>
      </c>
      <c r="N764">
        <v>13.96</v>
      </c>
      <c r="O764">
        <v>289</v>
      </c>
      <c r="P764">
        <v>31669.15</v>
      </c>
      <c r="Q764">
        <v>34854.589999999997</v>
      </c>
      <c r="R764">
        <v>12.26</v>
      </c>
      <c r="S764">
        <v>13.42</v>
      </c>
      <c r="T764">
        <v>7.44</v>
      </c>
      <c r="U764">
        <v>1</v>
      </c>
      <c r="V764">
        <v>1.3244</v>
      </c>
      <c r="W764">
        <v>1.3011999999999999</v>
      </c>
      <c r="X764">
        <v>1.3244</v>
      </c>
      <c r="Y764">
        <v>1.3011999999999999</v>
      </c>
      <c r="Z764" t="s">
        <v>121</v>
      </c>
      <c r="AA764" t="s">
        <v>407</v>
      </c>
      <c r="AB764">
        <v>0</v>
      </c>
      <c r="AC764" t="s">
        <v>121</v>
      </c>
      <c r="AD764">
        <v>1</v>
      </c>
      <c r="AE764">
        <v>1.2584</v>
      </c>
      <c r="AF764">
        <v>1.3011999999999999</v>
      </c>
      <c r="AG764">
        <v>1.2584</v>
      </c>
      <c r="AH764" t="s">
        <v>407</v>
      </c>
      <c r="AI764" t="s">
        <v>407</v>
      </c>
      <c r="AJ764">
        <v>1.9718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1</v>
      </c>
      <c r="AQ764">
        <v>0</v>
      </c>
      <c r="AR764" t="b">
        <v>0</v>
      </c>
      <c r="AS764" s="202" t="s">
        <v>2301</v>
      </c>
    </row>
    <row r="765" spans="1:45" x14ac:dyDescent="0.2">
      <c r="A765" t="s">
        <v>2125</v>
      </c>
      <c r="B765" t="s">
        <v>1357</v>
      </c>
      <c r="C765" t="s">
        <v>116</v>
      </c>
      <c r="D765" t="s">
        <v>1357</v>
      </c>
      <c r="E765" t="s">
        <v>2275</v>
      </c>
      <c r="F765" t="s">
        <v>407</v>
      </c>
      <c r="G765">
        <v>411</v>
      </c>
      <c r="H765">
        <v>0</v>
      </c>
      <c r="I765">
        <v>5655.67</v>
      </c>
      <c r="J765">
        <v>6773.75</v>
      </c>
      <c r="K765">
        <v>4842.7299999999996</v>
      </c>
      <c r="L765">
        <v>5712.34</v>
      </c>
      <c r="M765">
        <v>2.6</v>
      </c>
      <c r="N765">
        <v>1.2</v>
      </c>
      <c r="O765">
        <v>402</v>
      </c>
      <c r="P765">
        <v>4195.91</v>
      </c>
      <c r="Q765">
        <v>3273.05</v>
      </c>
      <c r="R765">
        <v>2.5</v>
      </c>
      <c r="S765">
        <v>0.98</v>
      </c>
      <c r="T765">
        <v>2.34</v>
      </c>
      <c r="U765">
        <v>1</v>
      </c>
      <c r="V765">
        <v>0.17549999999999999</v>
      </c>
      <c r="W765">
        <v>0.1724</v>
      </c>
      <c r="X765">
        <v>0.17549999999999999</v>
      </c>
      <c r="Y765">
        <v>0.1724</v>
      </c>
      <c r="Z765" t="s">
        <v>121</v>
      </c>
      <c r="AA765" t="s">
        <v>407</v>
      </c>
      <c r="AB765">
        <v>0</v>
      </c>
      <c r="AC765" t="s">
        <v>121</v>
      </c>
      <c r="AD765">
        <v>1</v>
      </c>
      <c r="AE765">
        <v>0.17760000000000001</v>
      </c>
      <c r="AF765">
        <v>0.1724</v>
      </c>
      <c r="AG765">
        <v>0.17760000000000001</v>
      </c>
      <c r="AH765" t="s">
        <v>407</v>
      </c>
      <c r="AI765" t="s">
        <v>407</v>
      </c>
      <c r="AJ765">
        <v>0.27829999999999999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9</v>
      </c>
      <c r="AQ765">
        <v>0</v>
      </c>
      <c r="AR765" t="b">
        <v>0</v>
      </c>
      <c r="AS765" s="202" t="s">
        <v>2301</v>
      </c>
    </row>
    <row r="766" spans="1:45" x14ac:dyDescent="0.2">
      <c r="G766" s="254">
        <f t="shared" ref="G766:Y766" si="0">SUM(G2:G765)</f>
        <v>70092</v>
      </c>
      <c r="H766" s="254">
        <f t="shared" si="0"/>
        <v>1957</v>
      </c>
      <c r="I766" s="254">
        <f t="shared" si="0"/>
        <v>32204024.229999993</v>
      </c>
      <c r="J766" s="254">
        <f t="shared" si="0"/>
        <v>23169657.459999997</v>
      </c>
      <c r="K766" s="254">
        <f t="shared" si="0"/>
        <v>29229669.049999993</v>
      </c>
      <c r="L766" s="254">
        <f t="shared" si="0"/>
        <v>20462920.919999991</v>
      </c>
      <c r="M766" s="254">
        <f t="shared" si="0"/>
        <v>4718.7800000000034</v>
      </c>
      <c r="N766" s="254">
        <f t="shared" si="0"/>
        <v>3536.6300000000033</v>
      </c>
      <c r="O766" s="254">
        <f t="shared" si="0"/>
        <v>68613</v>
      </c>
      <c r="P766" s="254">
        <f t="shared" si="0"/>
        <v>26168514.759999979</v>
      </c>
      <c r="Q766" s="254">
        <f t="shared" si="0"/>
        <v>13242677.329999996</v>
      </c>
      <c r="R766" s="254">
        <f t="shared" si="0"/>
        <v>4517.7899999999981</v>
      </c>
      <c r="S766" s="254">
        <f t="shared" si="0"/>
        <v>2787.0200000000023</v>
      </c>
      <c r="T766" s="254">
        <f t="shared" si="0"/>
        <v>3553.3999999999978</v>
      </c>
      <c r="U766" s="254">
        <f t="shared" si="0"/>
        <v>566</v>
      </c>
      <c r="V766" s="254">
        <f t="shared" si="0"/>
        <v>1041.8334</v>
      </c>
      <c r="W766" s="254">
        <f t="shared" si="0"/>
        <v>1304.444200000001</v>
      </c>
      <c r="X766" s="254">
        <f t="shared" si="0"/>
        <v>1325.9198999999987</v>
      </c>
      <c r="Y766" s="254">
        <f t="shared" si="0"/>
        <v>1302.5926000000009</v>
      </c>
      <c r="Z766" s="254"/>
      <c r="AA766" s="254"/>
      <c r="AB766" s="254">
        <f>SUM(AB2:AB765)</f>
        <v>1642.7474999999984</v>
      </c>
      <c r="AC766" s="254"/>
      <c r="AD766" s="254">
        <f>SUM(AD2:AD765)</f>
        <v>1017.8109539999998</v>
      </c>
      <c r="AE766" s="254">
        <f>SUM(AE2:AE765)</f>
        <v>1292.3131000000005</v>
      </c>
      <c r="AF766" s="254">
        <f>SUM(AF2:AF765)</f>
        <v>1297.0884000000017</v>
      </c>
      <c r="AG766" s="254">
        <f>SUM(AG2:AG765)</f>
        <v>1289.4801000000004</v>
      </c>
      <c r="AH766" s="254"/>
      <c r="AI766" s="254"/>
      <c r="AJ766" s="254">
        <f t="shared" ref="AJ766:AQ766" si="1">SUM(AJ2:AJ765)</f>
        <v>1969.1070999999984</v>
      </c>
      <c r="AK766" s="254">
        <f t="shared" si="1"/>
        <v>0</v>
      </c>
      <c r="AL766" s="254">
        <f t="shared" si="1"/>
        <v>0</v>
      </c>
      <c r="AM766" s="254">
        <f t="shared" si="1"/>
        <v>0</v>
      </c>
      <c r="AN766" s="254">
        <f t="shared" si="1"/>
        <v>0</v>
      </c>
      <c r="AO766" s="254">
        <f t="shared" si="1"/>
        <v>0</v>
      </c>
      <c r="AP766" s="254">
        <f t="shared" si="1"/>
        <v>1479</v>
      </c>
      <c r="AQ766" s="254">
        <f t="shared" si="1"/>
        <v>0</v>
      </c>
    </row>
    <row r="768" spans="1:45" x14ac:dyDescent="0.2">
      <c r="G768">
        <v>64293</v>
      </c>
      <c r="H768">
        <v>1677</v>
      </c>
      <c r="I768">
        <v>30037809.110000033</v>
      </c>
      <c r="J768">
        <v>20477199.620000016</v>
      </c>
      <c r="K768">
        <v>27304302.779999997</v>
      </c>
      <c r="L768">
        <v>18138008.950000018</v>
      </c>
      <c r="M768">
        <v>4679.3399999999974</v>
      </c>
      <c r="N768">
        <v>3490.2599999999989</v>
      </c>
      <c r="O768">
        <v>62956</v>
      </c>
      <c r="P768">
        <v>24659822.03000002</v>
      </c>
      <c r="Q768">
        <v>12099069.470000004</v>
      </c>
      <c r="R768">
        <v>4491.57</v>
      </c>
      <c r="S768">
        <v>2745.3799999999974</v>
      </c>
      <c r="T768">
        <v>3519.3900000000035</v>
      </c>
      <c r="U768">
        <v>544</v>
      </c>
      <c r="V768">
        <v>1034.6246000000012</v>
      </c>
      <c r="W768">
        <v>1316.7955999999992</v>
      </c>
      <c r="X768">
        <v>1342.8614000000007</v>
      </c>
      <c r="Y768">
        <v>1315.1616999999997</v>
      </c>
      <c r="AB768">
        <v>1615.152699999998</v>
      </c>
      <c r="AD768">
        <v>1019.2108849999997</v>
      </c>
      <c r="AE768">
        <v>1306.7137000000005</v>
      </c>
      <c r="AF768">
        <v>1307.703399999999</v>
      </c>
      <c r="AG768">
        <v>1304.1828000000007</v>
      </c>
      <c r="AJ768">
        <v>1958.8557000000001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1337</v>
      </c>
      <c r="AQ768">
        <v>0</v>
      </c>
    </row>
    <row r="769" spans="7:43" x14ac:dyDescent="0.2">
      <c r="G769" s="255">
        <f>G766-G768</f>
        <v>5799</v>
      </c>
      <c r="H769" s="255">
        <f t="shared" ref="H769:AQ769" si="2">H766-H768</f>
        <v>280</v>
      </c>
      <c r="I769" s="194">
        <f t="shared" si="2"/>
        <v>2166215.1199999601</v>
      </c>
      <c r="J769" s="194">
        <f t="shared" si="2"/>
        <v>2692457.8399999812</v>
      </c>
      <c r="K769" s="194">
        <f t="shared" si="2"/>
        <v>1925366.2699999958</v>
      </c>
      <c r="L769" s="194">
        <f t="shared" si="2"/>
        <v>2324911.9699999727</v>
      </c>
      <c r="M769" s="194">
        <f t="shared" si="2"/>
        <v>39.440000000005966</v>
      </c>
      <c r="N769" s="194">
        <f t="shared" si="2"/>
        <v>46.370000000004438</v>
      </c>
      <c r="O769" s="255">
        <f t="shared" si="2"/>
        <v>5657</v>
      </c>
      <c r="P769" s="194">
        <f t="shared" si="2"/>
        <v>1508692.7299999595</v>
      </c>
      <c r="Q769" s="194">
        <f t="shared" si="2"/>
        <v>1143607.859999992</v>
      </c>
      <c r="R769" s="194">
        <f t="shared" si="2"/>
        <v>26.219999999998436</v>
      </c>
      <c r="S769" s="194">
        <f t="shared" si="2"/>
        <v>41.640000000004875</v>
      </c>
      <c r="T769" s="194">
        <f t="shared" si="2"/>
        <v>34.009999999994307</v>
      </c>
      <c r="U769" s="255">
        <f t="shared" si="2"/>
        <v>22</v>
      </c>
      <c r="V769" s="195">
        <f t="shared" si="2"/>
        <v>7.208799999998746</v>
      </c>
      <c r="W769" s="195">
        <f t="shared" si="2"/>
        <v>-12.351399999998193</v>
      </c>
      <c r="X769" s="195">
        <f t="shared" si="2"/>
        <v>-16.941500000001952</v>
      </c>
      <c r="Y769" s="195">
        <f t="shared" si="2"/>
        <v>-12.569099999998798</v>
      </c>
      <c r="Z769" s="195"/>
      <c r="AA769" s="195"/>
      <c r="AB769" s="195">
        <f t="shared" si="2"/>
        <v>27.594800000000305</v>
      </c>
      <c r="AC769" s="255"/>
      <c r="AD769" s="256">
        <f t="shared" si="2"/>
        <v>-1.3999309999999241</v>
      </c>
      <c r="AE769" s="195">
        <f t="shared" si="2"/>
        <v>-14.40059999999994</v>
      </c>
      <c r="AF769" s="195">
        <f t="shared" si="2"/>
        <v>-10.614999999997281</v>
      </c>
      <c r="AG769" s="195">
        <f t="shared" si="2"/>
        <v>-14.702700000000277</v>
      </c>
      <c r="AH769" s="255"/>
      <c r="AI769" s="255"/>
      <c r="AJ769" s="195">
        <f t="shared" si="2"/>
        <v>10.251399999998284</v>
      </c>
      <c r="AK769" s="255">
        <f t="shared" si="2"/>
        <v>0</v>
      </c>
      <c r="AL769" s="255">
        <f t="shared" si="2"/>
        <v>0</v>
      </c>
      <c r="AM769" s="255">
        <f t="shared" si="2"/>
        <v>0</v>
      </c>
      <c r="AN769" s="255">
        <f t="shared" si="2"/>
        <v>0</v>
      </c>
      <c r="AO769" s="255">
        <f t="shared" si="2"/>
        <v>0</v>
      </c>
      <c r="AP769" s="255">
        <f t="shared" si="2"/>
        <v>142</v>
      </c>
      <c r="AQ769" s="255">
        <f t="shared" si="2"/>
        <v>0</v>
      </c>
    </row>
  </sheetData>
  <sortState ref="A2:CN758">
    <sortCondition ref="B2:B758"/>
  </sortState>
  <phoneticPr fontId="0" type="noConversion"/>
  <pageMargins left="0.25" right="0.25" top="0.5" bottom="0.75" header="0.5" footer="0.5"/>
  <pageSetup scale="3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F772"/>
  <sheetViews>
    <sheetView tabSelected="1" workbookViewId="0">
      <pane xSplit="1" ySplit="8" topLeftCell="B12" activePane="bottomRight" state="frozen"/>
      <selection pane="topRight" activeCell="B1" sqref="B1"/>
      <selection pane="bottomLeft" activeCell="A10" sqref="A10"/>
      <selection pane="bottomRight" activeCell="K34" sqref="K34"/>
    </sheetView>
  </sheetViews>
  <sheetFormatPr defaultRowHeight="12.75" x14ac:dyDescent="0.2"/>
  <cols>
    <col min="1" max="1" width="7.7109375" style="23" customWidth="1"/>
    <col min="2" max="2" width="67.5703125" style="23" bestFit="1" customWidth="1"/>
    <col min="3" max="3" width="7.7109375" style="118" customWidth="1"/>
    <col min="4" max="4" width="10.7109375" style="26" customWidth="1"/>
    <col min="5" max="5" width="7.7109375" customWidth="1"/>
    <col min="6" max="6" width="8.7109375" customWidth="1"/>
  </cols>
  <sheetData>
    <row r="1" spans="1:6" ht="20.25" x14ac:dyDescent="0.3">
      <c r="A1" s="228" t="s">
        <v>2368</v>
      </c>
      <c r="B1" s="223"/>
      <c r="C1" s="205"/>
      <c r="D1" s="206"/>
    </row>
    <row r="2" spans="1:6" s="193" customFormat="1" ht="12.75" customHeight="1" x14ac:dyDescent="0.2">
      <c r="A2" s="224" t="s">
        <v>524</v>
      </c>
      <c r="B2" s="224"/>
      <c r="C2" s="235"/>
      <c r="D2" s="236"/>
    </row>
    <row r="3" spans="1:6" s="193" customFormat="1" ht="12.75" customHeight="1" x14ac:dyDescent="0.2">
      <c r="A3" s="224" t="s">
        <v>678</v>
      </c>
      <c r="B3" s="224"/>
      <c r="C3" s="235"/>
      <c r="D3" s="236"/>
    </row>
    <row r="4" spans="1:6" s="193" customFormat="1" ht="12.75" customHeight="1" x14ac:dyDescent="0.2">
      <c r="A4" s="224" t="s">
        <v>703</v>
      </c>
      <c r="B4" s="224"/>
      <c r="C4" s="235"/>
      <c r="D4" s="236"/>
    </row>
    <row r="5" spans="1:6" s="193" customFormat="1" ht="12.75" customHeight="1" x14ac:dyDescent="0.2">
      <c r="A5" s="224" t="s">
        <v>2369</v>
      </c>
      <c r="B5" s="224"/>
      <c r="C5" s="235"/>
      <c r="D5" s="236"/>
    </row>
    <row r="6" spans="1:6" s="193" customFormat="1" ht="12.75" customHeight="1" x14ac:dyDescent="0.2">
      <c r="A6" s="232"/>
      <c r="B6" s="232"/>
      <c r="C6" s="233"/>
      <c r="D6" s="234"/>
    </row>
    <row r="7" spans="1:6" ht="25.5" x14ac:dyDescent="0.2">
      <c r="A7" s="229" t="s">
        <v>146</v>
      </c>
      <c r="B7" s="229" t="s">
        <v>156</v>
      </c>
      <c r="C7" s="136" t="s">
        <v>150</v>
      </c>
      <c r="D7" s="137" t="s">
        <v>77</v>
      </c>
      <c r="E7" s="318" t="s">
        <v>2304</v>
      </c>
      <c r="F7" s="314" t="s">
        <v>2362</v>
      </c>
    </row>
    <row r="8" spans="1:6" x14ac:dyDescent="0.2">
      <c r="A8" s="142"/>
      <c r="B8" s="142"/>
      <c r="C8" s="141"/>
      <c r="D8" s="139"/>
      <c r="E8" s="6"/>
      <c r="F8" s="61"/>
    </row>
    <row r="9" spans="1:6" x14ac:dyDescent="0.2">
      <c r="A9" s="321" t="s">
        <v>405</v>
      </c>
      <c r="B9" s="210" t="str">
        <f>VLOOKUP($A9,DRG!$A$8:$Z$771,2,FALSE)</f>
        <v>Heart Transplant or Implant of Heart Assist System W MCC</v>
      </c>
      <c r="C9" s="138">
        <f>ROUND(VLOOKUP($A9,DRG!$A$8:$Z$771,14,FALSE),1)</f>
        <v>29.4</v>
      </c>
      <c r="D9" s="230">
        <f>VLOOKUP($A9,DRG!$A$8:$Z$771,22,FALSE)</f>
        <v>26.246600000000001</v>
      </c>
      <c r="E9" s="319" t="str">
        <f>VLOOKUP(A9,DRG!$A$8:$Z$771,18,FALSE)</f>
        <v>Z</v>
      </c>
      <c r="F9" s="316">
        <f>VLOOKUP($A9,DRG!$A$8:$Z$771,9,FALSE)</f>
        <v>0</v>
      </c>
    </row>
    <row r="10" spans="1:6" x14ac:dyDescent="0.2">
      <c r="A10" s="321" t="s">
        <v>408</v>
      </c>
      <c r="B10" s="210" t="str">
        <f>VLOOKUP($A10,DRG!$A$8:$Z$771,2,FALSE)</f>
        <v>Heart Transplant or Implant of Heart Assist System W/O MCC</v>
      </c>
      <c r="C10" s="138">
        <f>ROUND(VLOOKUP($A10,DRG!$A$8:$Z$771,14,FALSE),1)</f>
        <v>16.600000000000001</v>
      </c>
      <c r="D10" s="230">
        <f>VLOOKUP($A10,DRG!$A$8:$Z$771,22,FALSE)</f>
        <v>14.6448</v>
      </c>
      <c r="E10" s="319" t="str">
        <f>VLOOKUP(A10,DRG!$A$8:$Z$771,18,FALSE)</f>
        <v>Z</v>
      </c>
      <c r="F10" s="316">
        <f>VLOOKUP($A10,DRG!$A$8:$Z$771,9,FALSE)</f>
        <v>0</v>
      </c>
    </row>
    <row r="11" spans="1:6" x14ac:dyDescent="0.2">
      <c r="A11" s="321" t="s">
        <v>411</v>
      </c>
      <c r="B11" s="210" t="str">
        <f>VLOOKUP($A11,DRG!$A$8:$Z$771,2,FALSE)</f>
        <v>ECMO or Trach W MV &gt;96 Hrs or PDX Exc Face, Mouth &amp; Neck W Maj O.R.</v>
      </c>
      <c r="C11" s="138">
        <f>ROUND(VLOOKUP($A11,DRG!$A$8:$Z$771,14,FALSE),1)</f>
        <v>33.6</v>
      </c>
      <c r="D11" s="230">
        <f>VLOOKUP($A11,DRG!$A$8:$Z$771,22,FALSE)</f>
        <v>15.305199999999999</v>
      </c>
      <c r="E11" s="319" t="str">
        <f>VLOOKUP(A11,DRG!$A$8:$Z$771,18,FALSE)</f>
        <v>A</v>
      </c>
      <c r="F11" s="316">
        <f>VLOOKUP($A11,DRG!$A$8:$Z$771,9,FALSE)</f>
        <v>148</v>
      </c>
    </row>
    <row r="12" spans="1:6" x14ac:dyDescent="0.2">
      <c r="A12" s="321" t="s">
        <v>413</v>
      </c>
      <c r="B12" s="210" t="str">
        <f>VLOOKUP($A12,DRG!$A$8:$Z$771,2,FALSE)</f>
        <v>Trach W MV &gt;96 Hrs or PDX Exc Face, Mouth &amp; Neck W/O Maj O.R.</v>
      </c>
      <c r="C12" s="138">
        <f>ROUND(VLOOKUP($A12,DRG!$A$8:$Z$771,14,FALSE),1)</f>
        <v>24.6</v>
      </c>
      <c r="D12" s="230">
        <f>VLOOKUP($A12,DRG!$A$8:$Z$771,22,FALSE)</f>
        <v>9.5655999999999999</v>
      </c>
      <c r="E12" s="319" t="str">
        <f>VLOOKUP(A12,DRG!$A$8:$Z$771,18,FALSE)</f>
        <v>A</v>
      </c>
      <c r="F12" s="316">
        <f>VLOOKUP($A12,DRG!$A$8:$Z$771,9,FALSE)</f>
        <v>109</v>
      </c>
    </row>
    <row r="13" spans="1:6" x14ac:dyDescent="0.2">
      <c r="A13" s="322" t="s">
        <v>415</v>
      </c>
      <c r="B13" s="211" t="str">
        <f>VLOOKUP($A13,DRG!$A$8:$Z$771,2,FALSE)</f>
        <v>Liver Transplant W MCC or Intestinal Transplant</v>
      </c>
      <c r="C13" s="140">
        <f>ROUND(VLOOKUP($A13,DRG!$A$8:$Z$771,14,FALSE),1)</f>
        <v>15.3</v>
      </c>
      <c r="D13" s="231">
        <f>VLOOKUP($A13,DRG!$A$8:$Z$771,22,FALSE)</f>
        <v>10.7263</v>
      </c>
      <c r="E13" s="320" t="str">
        <f>VLOOKUP(A13,DRG!$A$8:$Z$771,18,FALSE)</f>
        <v>Z</v>
      </c>
      <c r="F13" s="317">
        <f>VLOOKUP($A13,DRG!$A$8:$Z$771,9,FALSE)</f>
        <v>0</v>
      </c>
    </row>
    <row r="14" spans="1:6" x14ac:dyDescent="0.2">
      <c r="A14" s="321" t="s">
        <v>417</v>
      </c>
      <c r="B14" s="210" t="str">
        <f>VLOOKUP($A14,DRG!$A$8:$Z$771,2,FALSE)</f>
        <v>Liver Transplant W/O MCC</v>
      </c>
      <c r="C14" s="138">
        <f>ROUND(VLOOKUP($A14,DRG!$A$8:$Z$771,14,FALSE),1)</f>
        <v>7.9</v>
      </c>
      <c r="D14" s="230">
        <f>VLOOKUP($A14,DRG!$A$8:$Z$771,22,FALSE)</f>
        <v>4.8330000000000002</v>
      </c>
      <c r="E14" s="319" t="str">
        <f>VLOOKUP(A14,DRG!$A$8:$Z$771,18,FALSE)</f>
        <v>Z</v>
      </c>
      <c r="F14" s="316">
        <f>VLOOKUP($A14,DRG!$A$8:$Z$771,9,FALSE)</f>
        <v>0</v>
      </c>
    </row>
    <row r="15" spans="1:6" x14ac:dyDescent="0.2">
      <c r="A15" s="321" t="s">
        <v>419</v>
      </c>
      <c r="B15" s="210" t="str">
        <f>VLOOKUP($A15,DRG!$A$8:$Z$771,2,FALSE)</f>
        <v>Lung Transplant</v>
      </c>
      <c r="C15" s="138">
        <f>ROUND(VLOOKUP($A15,DRG!$A$8:$Z$771,14,FALSE),1)</f>
        <v>15.8</v>
      </c>
      <c r="D15" s="230">
        <f>VLOOKUP($A15,DRG!$A$8:$Z$771,22,FALSE)</f>
        <v>9.7006999999999994</v>
      </c>
      <c r="E15" s="319" t="str">
        <f>VLOOKUP(A15,DRG!$A$8:$Z$771,18,FALSE)</f>
        <v>Z</v>
      </c>
      <c r="F15" s="316">
        <f>VLOOKUP($A15,DRG!$A$8:$Z$771,9,FALSE)</f>
        <v>0</v>
      </c>
    </row>
    <row r="16" spans="1:6" x14ac:dyDescent="0.2">
      <c r="A16" s="321" t="s">
        <v>421</v>
      </c>
      <c r="B16" s="210" t="str">
        <f>VLOOKUP($A16,DRG!$A$8:$Z$771,2,FALSE)</f>
        <v>Simultaneous Pancreas/Kidney Transplant</v>
      </c>
      <c r="C16" s="138">
        <f>ROUND(VLOOKUP($A16,DRG!$A$8:$Z$771,14,FALSE),1)</f>
        <v>9.8000000000000007</v>
      </c>
      <c r="D16" s="230">
        <f>VLOOKUP($A16,DRG!$A$8:$Z$771,22,FALSE)</f>
        <v>5.4337999999999997</v>
      </c>
      <c r="E16" s="319" t="str">
        <f>VLOOKUP(A16,DRG!$A$8:$Z$771,18,FALSE)</f>
        <v>Z</v>
      </c>
      <c r="F16" s="316">
        <f>VLOOKUP($A16,DRG!$A$8:$Z$771,9,FALSE)</f>
        <v>0</v>
      </c>
    </row>
    <row r="17" spans="1:6" x14ac:dyDescent="0.2">
      <c r="A17" s="321" t="s">
        <v>425</v>
      </c>
      <c r="B17" s="210" t="str">
        <f>VLOOKUP($A17,DRG!$A$8:$Z$771,2,FALSE)</f>
        <v>Pancreas Transplant</v>
      </c>
      <c r="C17" s="138">
        <f>ROUND(VLOOKUP($A17,DRG!$A$8:$Z$771,14,FALSE),1)</f>
        <v>8.1</v>
      </c>
      <c r="D17" s="230">
        <f>VLOOKUP($A17,DRG!$A$8:$Z$771,22,FALSE)</f>
        <v>4.3038999999999996</v>
      </c>
      <c r="E17" s="319" t="str">
        <f>VLOOKUP(A17,DRG!$A$8:$Z$771,18,FALSE)</f>
        <v>Z</v>
      </c>
      <c r="F17" s="316">
        <f>VLOOKUP($A17,DRG!$A$8:$Z$771,9,FALSE)</f>
        <v>0</v>
      </c>
    </row>
    <row r="18" spans="1:6" x14ac:dyDescent="0.2">
      <c r="A18" s="322" t="s">
        <v>427</v>
      </c>
      <c r="B18" s="211" t="str">
        <f>VLOOKUP($A18,DRG!$A$8:$Z$771,2,FALSE)</f>
        <v>Tracheostomy for Face, Mouth &amp; Neck Diagnoses W MCC</v>
      </c>
      <c r="C18" s="140">
        <f>ROUND(VLOOKUP($A18,DRG!$A$8:$Z$771,14,FALSE),1)</f>
        <v>9</v>
      </c>
      <c r="D18" s="231">
        <f>VLOOKUP($A18,DRG!$A$8:$Z$771,22,FALSE)</f>
        <v>5.5667</v>
      </c>
      <c r="E18" s="320" t="str">
        <f>VLOOKUP(A18,DRG!$A$8:$Z$771,18,FALSE)</f>
        <v>AP</v>
      </c>
      <c r="F18" s="317">
        <f>VLOOKUP($A18,DRG!$A$8:$Z$771,9,FALSE)</f>
        <v>22</v>
      </c>
    </row>
    <row r="19" spans="1:6" x14ac:dyDescent="0.2">
      <c r="A19" s="321" t="s">
        <v>430</v>
      </c>
      <c r="B19" s="210" t="str">
        <f>VLOOKUP($A19,DRG!$A$8:$Z$771,2,FALSE)</f>
        <v>Tracheostomy for Face, Mouth &amp; Neck Diagnoses W CC</v>
      </c>
      <c r="C19" s="138">
        <f>ROUND(VLOOKUP($A19,DRG!$A$8:$Z$771,14,FALSE),1)</f>
        <v>7.8</v>
      </c>
      <c r="D19" s="230">
        <f>VLOOKUP($A19,DRG!$A$8:$Z$771,22,FALSE)</f>
        <v>3.9058000000000002</v>
      </c>
      <c r="E19" s="319" t="str">
        <f>VLOOKUP(A19,DRG!$A$8:$Z$771,18,FALSE)</f>
        <v>AP</v>
      </c>
      <c r="F19" s="316">
        <f>VLOOKUP($A19,DRG!$A$8:$Z$771,9,FALSE)</f>
        <v>22</v>
      </c>
    </row>
    <row r="20" spans="1:6" x14ac:dyDescent="0.2">
      <c r="A20" s="321" t="s">
        <v>432</v>
      </c>
      <c r="B20" s="210" t="str">
        <f>VLOOKUP($A20,DRG!$A$8:$Z$771,2,FALSE)</f>
        <v>Tracheostomy for Face, Mouth &amp; Neck Diagnoses W/O CC/MCC</v>
      </c>
      <c r="C20" s="138">
        <f>ROUND(VLOOKUP($A20,DRG!$A$8:$Z$771,14,FALSE),1)</f>
        <v>5.9</v>
      </c>
      <c r="D20" s="230">
        <f>VLOOKUP($A20,DRG!$A$8:$Z$771,22,FALSE)</f>
        <v>2.7059000000000002</v>
      </c>
      <c r="E20" s="319" t="str">
        <f>VLOOKUP(A20,DRG!$A$8:$Z$771,18,FALSE)</f>
        <v>AO</v>
      </c>
      <c r="F20" s="316">
        <f>VLOOKUP($A20,DRG!$A$8:$Z$771,9,FALSE)</f>
        <v>10</v>
      </c>
    </row>
    <row r="21" spans="1:6" x14ac:dyDescent="0.2">
      <c r="A21" s="321" t="s">
        <v>434</v>
      </c>
      <c r="B21" s="210" t="str">
        <f>VLOOKUP($A21,DRG!$A$8:$Z$771,2,FALSE)</f>
        <v>Allogeneic Bone Marrow Transplant</v>
      </c>
      <c r="C21" s="138">
        <f>ROUND(VLOOKUP($A21,DRG!$A$8:$Z$771,14,FALSE),1)</f>
        <v>22.7</v>
      </c>
      <c r="D21" s="230">
        <f>VLOOKUP($A21,DRG!$A$8:$Z$771,22,FALSE)</f>
        <v>8.8732000000000006</v>
      </c>
      <c r="E21" s="319" t="str">
        <f>VLOOKUP(A21,DRG!$A$8:$Z$771,18,FALSE)</f>
        <v>Z</v>
      </c>
      <c r="F21" s="316">
        <f>VLOOKUP($A21,DRG!$A$8:$Z$771,9,FALSE)</f>
        <v>0</v>
      </c>
    </row>
    <row r="22" spans="1:6" x14ac:dyDescent="0.2">
      <c r="A22" s="321" t="s">
        <v>438</v>
      </c>
      <c r="B22" s="210" t="str">
        <f>VLOOKUP($A22,DRG!$A$8:$Z$771,2,FALSE)</f>
        <v>Autologous Bone Marrow Transplant W CC/MCC</v>
      </c>
      <c r="C22" s="138">
        <f>ROUND(VLOOKUP($A22,DRG!$A$8:$Z$771,14,FALSE),1)</f>
        <v>17.8</v>
      </c>
      <c r="D22" s="230">
        <f>VLOOKUP($A22,DRG!$A$8:$Z$771,22,FALSE)</f>
        <v>6.1745999999999999</v>
      </c>
      <c r="E22" s="319" t="str">
        <f>VLOOKUP(A22,DRG!$A$8:$Z$771,18,FALSE)</f>
        <v>Z</v>
      </c>
      <c r="F22" s="316">
        <f>VLOOKUP($A22,DRG!$A$8:$Z$771,9,FALSE)</f>
        <v>0</v>
      </c>
    </row>
    <row r="23" spans="1:6" x14ac:dyDescent="0.2">
      <c r="A23" s="322" t="s">
        <v>567</v>
      </c>
      <c r="B23" s="211" t="str">
        <f>VLOOKUP($A23,DRG!$A$8:$Z$771,2,FALSE)</f>
        <v>Autologous Bone Marrow Transplant W/O CC/MCC</v>
      </c>
      <c r="C23" s="140">
        <f>ROUND(VLOOKUP($A23,DRG!$A$8:$Z$771,14,FALSE),1)</f>
        <v>10</v>
      </c>
      <c r="D23" s="231">
        <f>VLOOKUP($A23,DRG!$A$8:$Z$771,22,FALSE)</f>
        <v>4.3720999999999997</v>
      </c>
      <c r="E23" s="320" t="str">
        <f>VLOOKUP(A23,DRG!$A$8:$Z$771,18,FALSE)</f>
        <v>Z</v>
      </c>
      <c r="F23" s="317">
        <f>VLOOKUP($A23,DRG!$A$8:$Z$771,9,FALSE)</f>
        <v>0</v>
      </c>
    </row>
    <row r="24" spans="1:6" x14ac:dyDescent="0.2">
      <c r="A24" s="321" t="s">
        <v>573</v>
      </c>
      <c r="B24" s="210" t="str">
        <f>VLOOKUP($A24,DRG!$A$8:$Z$771,2,FALSE)</f>
        <v>Intracranial Vascular Procedures W PDX Hemorrhage W MCC</v>
      </c>
      <c r="C24" s="138">
        <f>ROUND(VLOOKUP($A24,DRG!$A$8:$Z$771,14,FALSE),1)</f>
        <v>17.600000000000001</v>
      </c>
      <c r="D24" s="230">
        <f>VLOOKUP($A24,DRG!$A$8:$Z$771,22,FALSE)</f>
        <v>11.987399999999999</v>
      </c>
      <c r="E24" s="319" t="str">
        <f>VLOOKUP(A24,DRG!$A$8:$Z$771,18,FALSE)</f>
        <v>A</v>
      </c>
      <c r="F24" s="316">
        <f>VLOOKUP($A24,DRG!$A$8:$Z$771,9,FALSE)</f>
        <v>17</v>
      </c>
    </row>
    <row r="25" spans="1:6" x14ac:dyDescent="0.2">
      <c r="A25" s="321" t="s">
        <v>575</v>
      </c>
      <c r="B25" s="210" t="str">
        <f>VLOOKUP($A25,DRG!$A$8:$Z$771,2,FALSE)</f>
        <v>Intracranial Vascular Procedures W PDX Hemorrhage W CC</v>
      </c>
      <c r="C25" s="138">
        <f>ROUND(VLOOKUP($A25,DRG!$A$8:$Z$771,14,FALSE),1)</f>
        <v>12.3</v>
      </c>
      <c r="D25" s="230">
        <f>VLOOKUP($A25,DRG!$A$8:$Z$771,22,FALSE)</f>
        <v>11.3492</v>
      </c>
      <c r="E25" s="319" t="str">
        <f>VLOOKUP(A25,DRG!$A$8:$Z$771,18,FALSE)</f>
        <v>M</v>
      </c>
      <c r="F25" s="316">
        <f>VLOOKUP($A25,DRG!$A$8:$Z$771,9,FALSE)</f>
        <v>7</v>
      </c>
    </row>
    <row r="26" spans="1:6" x14ac:dyDescent="0.2">
      <c r="A26" s="321" t="s">
        <v>577</v>
      </c>
      <c r="B26" s="210" t="str">
        <f>VLOOKUP($A26,DRG!$A$8:$Z$771,2,FALSE)</f>
        <v>Intracranial Vascular Procedures W PDX Hemorrhage W/O CC/MCC</v>
      </c>
      <c r="C26" s="138">
        <f>ROUND(VLOOKUP($A26,DRG!$A$8:$Z$771,14,FALSE),1)</f>
        <v>6.7</v>
      </c>
      <c r="D26" s="230">
        <f>VLOOKUP($A26,DRG!$A$8:$Z$771,22,FALSE)</f>
        <v>7.9276</v>
      </c>
      <c r="E26" s="319" t="str">
        <f>VLOOKUP(A26,DRG!$A$8:$Z$771,18,FALSE)</f>
        <v>M</v>
      </c>
      <c r="F26" s="316">
        <f>VLOOKUP($A26,DRG!$A$8:$Z$771,9,FALSE)</f>
        <v>5</v>
      </c>
    </row>
    <row r="27" spans="1:6" x14ac:dyDescent="0.2">
      <c r="A27" s="321" t="s">
        <v>579</v>
      </c>
      <c r="B27" s="210" t="str">
        <f>VLOOKUP($A27,DRG!$A$8:$Z$771,2,FALSE)</f>
        <v>Cranio W Major Dev Impl/Acute Complex CNS PDX W MCC or Chemo Implant</v>
      </c>
      <c r="C27" s="138">
        <f>ROUND(VLOOKUP($A27,DRG!$A$8:$Z$771,14,FALSE),1)</f>
        <v>11.8</v>
      </c>
      <c r="D27" s="230">
        <f>VLOOKUP($A27,DRG!$A$8:$Z$771,22,FALSE)</f>
        <v>7.4851000000000001</v>
      </c>
      <c r="E27" s="319" t="str">
        <f>VLOOKUP(A27,DRG!$A$8:$Z$771,18,FALSE)</f>
        <v>A</v>
      </c>
      <c r="F27" s="316">
        <f>VLOOKUP($A27,DRG!$A$8:$Z$771,9,FALSE)</f>
        <v>29</v>
      </c>
    </row>
    <row r="28" spans="1:6" x14ac:dyDescent="0.2">
      <c r="A28" s="322" t="s">
        <v>581</v>
      </c>
      <c r="B28" s="211" t="str">
        <f>VLOOKUP($A28,DRG!$A$8:$Z$771,2,FALSE)</f>
        <v>Cranio W Major Dev Impl/Acute Complex CNS PDX W/O MCC</v>
      </c>
      <c r="C28" s="140">
        <f>ROUND(VLOOKUP($A28,DRG!$A$8:$Z$771,14,FALSE),1)</f>
        <v>4.2</v>
      </c>
      <c r="D28" s="231">
        <f>VLOOKUP($A28,DRG!$A$8:$Z$771,22,FALSE)</f>
        <v>6.0237999999999996</v>
      </c>
      <c r="E28" s="320" t="str">
        <f>VLOOKUP(A28,DRG!$A$8:$Z$771,18,FALSE)</f>
        <v>M</v>
      </c>
      <c r="F28" s="317">
        <f>VLOOKUP($A28,DRG!$A$8:$Z$771,9,FALSE)</f>
        <v>6</v>
      </c>
    </row>
    <row r="29" spans="1:6" x14ac:dyDescent="0.2">
      <c r="A29" s="321" t="s">
        <v>583</v>
      </c>
      <c r="B29" s="210" t="str">
        <f>VLOOKUP($A29,DRG!$A$8:$Z$771,2,FALSE)</f>
        <v>Craniotomy &amp; Endovascular Intracranial Procedures W MCC</v>
      </c>
      <c r="C29" s="138">
        <f>ROUND(VLOOKUP($A29,DRG!$A$8:$Z$771,14,FALSE),1)</f>
        <v>6.8</v>
      </c>
      <c r="D29" s="230">
        <f>VLOOKUP($A29,DRG!$A$8:$Z$771,22,FALSE)</f>
        <v>5.3784999999999998</v>
      </c>
      <c r="E29" s="319" t="str">
        <f>VLOOKUP(A29,DRG!$A$8:$Z$771,18,FALSE)</f>
        <v>A</v>
      </c>
      <c r="F29" s="316">
        <f>VLOOKUP($A29,DRG!$A$8:$Z$771,9,FALSE)</f>
        <v>105</v>
      </c>
    </row>
    <row r="30" spans="1:6" x14ac:dyDescent="0.2">
      <c r="A30" s="321" t="s">
        <v>585</v>
      </c>
      <c r="B30" s="210" t="str">
        <f>VLOOKUP($A30,DRG!$A$8:$Z$771,2,FALSE)</f>
        <v>Craniotomy &amp; Endovascular Intracranial Procedures W CC</v>
      </c>
      <c r="C30" s="138">
        <f>ROUND(VLOOKUP($A30,DRG!$A$8:$Z$771,14,FALSE),1)</f>
        <v>4.9000000000000004</v>
      </c>
      <c r="D30" s="230">
        <f>VLOOKUP($A30,DRG!$A$8:$Z$771,22,FALSE)</f>
        <v>4.3878000000000004</v>
      </c>
      <c r="E30" s="319" t="str">
        <f>VLOOKUP(A30,DRG!$A$8:$Z$771,18,FALSE)</f>
        <v>A</v>
      </c>
      <c r="F30" s="316">
        <f>VLOOKUP($A30,DRG!$A$8:$Z$771,9,FALSE)</f>
        <v>77</v>
      </c>
    </row>
    <row r="31" spans="1:6" x14ac:dyDescent="0.2">
      <c r="A31" s="321" t="s">
        <v>587</v>
      </c>
      <c r="B31" s="210" t="str">
        <f>VLOOKUP($A31,DRG!$A$8:$Z$771,2,FALSE)</f>
        <v>Craniotomy &amp; Endovascular Intracranial Procedures W/O CC/MCC</v>
      </c>
      <c r="C31" s="138">
        <f>ROUND(VLOOKUP($A31,DRG!$A$8:$Z$771,14,FALSE),1)</f>
        <v>2.4</v>
      </c>
      <c r="D31" s="230">
        <f>VLOOKUP($A31,DRG!$A$8:$Z$771,22,FALSE)</f>
        <v>3.8723000000000001</v>
      </c>
      <c r="E31" s="319" t="str">
        <f>VLOOKUP(A31,DRG!$A$8:$Z$771,18,FALSE)</f>
        <v>A</v>
      </c>
      <c r="F31" s="316">
        <f>VLOOKUP($A31,DRG!$A$8:$Z$771,9,FALSE)</f>
        <v>109</v>
      </c>
    </row>
    <row r="32" spans="1:6" x14ac:dyDescent="0.2">
      <c r="A32" s="321" t="s">
        <v>589</v>
      </c>
      <c r="B32" s="210" t="str">
        <f>VLOOKUP($A32,DRG!$A$8:$Z$771,2,FALSE)</f>
        <v>Spinal Procedures W MCC</v>
      </c>
      <c r="C32" s="138">
        <f>ROUND(VLOOKUP($A32,DRG!$A$8:$Z$771,14,FALSE),1)</f>
        <v>14.7</v>
      </c>
      <c r="D32" s="230">
        <f>VLOOKUP($A32,DRG!$A$8:$Z$771,22,FALSE)</f>
        <v>7.8101000000000003</v>
      </c>
      <c r="E32" s="319" t="str">
        <f>VLOOKUP(A32,DRG!$A$8:$Z$771,18,FALSE)</f>
        <v>A</v>
      </c>
      <c r="F32" s="316">
        <f>VLOOKUP($A32,DRG!$A$8:$Z$771,9,FALSE)</f>
        <v>18</v>
      </c>
    </row>
    <row r="33" spans="1:6" x14ac:dyDescent="0.2">
      <c r="A33" s="322" t="s">
        <v>591</v>
      </c>
      <c r="B33" s="211" t="str">
        <f>VLOOKUP($A33,DRG!$A$8:$Z$771,2,FALSE)</f>
        <v>Spinal Procedures W CC or Spinal Neurostimulators</v>
      </c>
      <c r="C33" s="140">
        <f>ROUND(VLOOKUP($A33,DRG!$A$8:$Z$771,14,FALSE),1)</f>
        <v>5.8</v>
      </c>
      <c r="D33" s="231">
        <f>VLOOKUP($A33,DRG!$A$8:$Z$771,22,FALSE)</f>
        <v>4.4848999999999997</v>
      </c>
      <c r="E33" s="320" t="str">
        <f>VLOOKUP(A33,DRG!$A$8:$Z$771,18,FALSE)</f>
        <v>A</v>
      </c>
      <c r="F33" s="317">
        <f>VLOOKUP($A33,DRG!$A$8:$Z$771,9,FALSE)</f>
        <v>28</v>
      </c>
    </row>
    <row r="34" spans="1:6" x14ac:dyDescent="0.2">
      <c r="A34" s="321" t="s">
        <v>593</v>
      </c>
      <c r="B34" s="210" t="str">
        <f>VLOOKUP($A34,DRG!$A$8:$Z$771,2,FALSE)</f>
        <v>Spinal Procedures W/O CC/MCC</v>
      </c>
      <c r="C34" s="138">
        <f>ROUND(VLOOKUP($A34,DRG!$A$8:$Z$771,14,FALSE),1)</f>
        <v>1.8</v>
      </c>
      <c r="D34" s="230">
        <f>VLOOKUP($A34,DRG!$A$8:$Z$771,22,FALSE)</f>
        <v>2.0876000000000001</v>
      </c>
      <c r="E34" s="319" t="str">
        <f>VLOOKUP(A34,DRG!$A$8:$Z$771,18,FALSE)</f>
        <v>A</v>
      </c>
      <c r="F34" s="316">
        <f>VLOOKUP($A34,DRG!$A$8:$Z$771,9,FALSE)</f>
        <v>33</v>
      </c>
    </row>
    <row r="35" spans="1:6" x14ac:dyDescent="0.2">
      <c r="A35" s="321" t="s">
        <v>595</v>
      </c>
      <c r="B35" s="210" t="str">
        <f>VLOOKUP($A35,DRG!$A$8:$Z$771,2,FALSE)</f>
        <v>Ventricular Shunt Procedures W MCC</v>
      </c>
      <c r="C35" s="138">
        <f>ROUND(VLOOKUP($A35,DRG!$A$8:$Z$771,14,FALSE),1)</f>
        <v>5.0999999999999996</v>
      </c>
      <c r="D35" s="230">
        <f>VLOOKUP($A35,DRG!$A$8:$Z$771,22,FALSE)</f>
        <v>2.9897999999999998</v>
      </c>
      <c r="E35" s="319" t="str">
        <f>VLOOKUP(A35,DRG!$A$8:$Z$771,18,FALSE)</f>
        <v>A</v>
      </c>
      <c r="F35" s="316">
        <f>VLOOKUP($A35,DRG!$A$8:$Z$771,9,FALSE)</f>
        <v>10</v>
      </c>
    </row>
    <row r="36" spans="1:6" x14ac:dyDescent="0.2">
      <c r="A36" s="321" t="s">
        <v>597</v>
      </c>
      <c r="B36" s="210" t="str">
        <f>VLOOKUP($A36,DRG!$A$8:$Z$771,2,FALSE)</f>
        <v>Ventricular Shunt Procedures W CC</v>
      </c>
      <c r="C36" s="138">
        <f>ROUND(VLOOKUP($A36,DRG!$A$8:$Z$771,14,FALSE),1)</f>
        <v>2.6</v>
      </c>
      <c r="D36" s="230">
        <f>VLOOKUP($A36,DRG!$A$8:$Z$771,22,FALSE)</f>
        <v>2.2128999999999999</v>
      </c>
      <c r="E36" s="319" t="str">
        <f>VLOOKUP(A36,DRG!$A$8:$Z$771,18,FALSE)</f>
        <v>A</v>
      </c>
      <c r="F36" s="316">
        <f>VLOOKUP($A36,DRG!$A$8:$Z$771,9,FALSE)</f>
        <v>37</v>
      </c>
    </row>
    <row r="37" spans="1:6" x14ac:dyDescent="0.2">
      <c r="A37" s="321" t="s">
        <v>599</v>
      </c>
      <c r="B37" s="210" t="str">
        <f>VLOOKUP($A37,DRG!$A$8:$Z$771,2,FALSE)</f>
        <v>Ventricular Shunt Procedures W/O CC/MCC</v>
      </c>
      <c r="C37" s="138">
        <f>ROUND(VLOOKUP($A37,DRG!$A$8:$Z$771,14,FALSE),1)</f>
        <v>1.6</v>
      </c>
      <c r="D37" s="230">
        <f>VLOOKUP($A37,DRG!$A$8:$Z$771,22,FALSE)</f>
        <v>1.8126</v>
      </c>
      <c r="E37" s="319" t="str">
        <f>VLOOKUP(A37,DRG!$A$8:$Z$771,18,FALSE)</f>
        <v>A</v>
      </c>
      <c r="F37" s="316">
        <f>VLOOKUP($A37,DRG!$A$8:$Z$771,9,FALSE)</f>
        <v>18</v>
      </c>
    </row>
    <row r="38" spans="1:6" x14ac:dyDescent="0.2">
      <c r="A38" s="322" t="s">
        <v>601</v>
      </c>
      <c r="B38" s="211" t="str">
        <f>VLOOKUP($A38,DRG!$A$8:$Z$771,2,FALSE)</f>
        <v>Carotid Artery Stent Procedure W MCC</v>
      </c>
      <c r="C38" s="140">
        <f>ROUND(VLOOKUP($A38,DRG!$A$8:$Z$771,14,FALSE),1)</f>
        <v>4.8</v>
      </c>
      <c r="D38" s="231">
        <f>VLOOKUP($A38,DRG!$A$8:$Z$771,22,FALSE)</f>
        <v>5.8455000000000004</v>
      </c>
      <c r="E38" s="320" t="str">
        <f>VLOOKUP(A38,DRG!$A$8:$Z$771,18,FALSE)</f>
        <v>M</v>
      </c>
      <c r="F38" s="317">
        <f>VLOOKUP($A38,DRG!$A$8:$Z$771,9,FALSE)</f>
        <v>5</v>
      </c>
    </row>
    <row r="39" spans="1:6" x14ac:dyDescent="0.2">
      <c r="A39" s="321" t="s">
        <v>603</v>
      </c>
      <c r="B39" s="210" t="str">
        <f>VLOOKUP($A39,DRG!$A$8:$Z$771,2,FALSE)</f>
        <v>Carotid Artery Stent Procedure W CC</v>
      </c>
      <c r="C39" s="138">
        <f>ROUND(VLOOKUP($A39,DRG!$A$8:$Z$771,14,FALSE),1)</f>
        <v>2.1</v>
      </c>
      <c r="D39" s="230">
        <f>VLOOKUP($A39,DRG!$A$8:$Z$771,22,FALSE)</f>
        <v>3.6558999999999999</v>
      </c>
      <c r="E39" s="319" t="str">
        <f>VLOOKUP(A39,DRG!$A$8:$Z$771,18,FALSE)</f>
        <v>M</v>
      </c>
      <c r="F39" s="316">
        <f>VLOOKUP($A39,DRG!$A$8:$Z$771,9,FALSE)</f>
        <v>4</v>
      </c>
    </row>
    <row r="40" spans="1:6" x14ac:dyDescent="0.2">
      <c r="A40" s="321" t="s">
        <v>605</v>
      </c>
      <c r="B40" s="210" t="str">
        <f>VLOOKUP($A40,DRG!$A$8:$Z$771,2,FALSE)</f>
        <v>Carotid Artery Stent Procedure W/O CC/MCC</v>
      </c>
      <c r="C40" s="138">
        <f>ROUND(VLOOKUP($A40,DRG!$A$8:$Z$771,14,FALSE),1)</f>
        <v>1.4</v>
      </c>
      <c r="D40" s="230">
        <f>VLOOKUP($A40,DRG!$A$8:$Z$771,22,FALSE)</f>
        <v>1.8363</v>
      </c>
      <c r="E40" s="319" t="str">
        <f>VLOOKUP(A40,DRG!$A$8:$Z$771,18,FALSE)</f>
        <v>A</v>
      </c>
      <c r="F40" s="316">
        <f>VLOOKUP($A40,DRG!$A$8:$Z$771,9,FALSE)</f>
        <v>12</v>
      </c>
    </row>
    <row r="41" spans="1:6" x14ac:dyDescent="0.2">
      <c r="A41" s="321" t="s">
        <v>607</v>
      </c>
      <c r="B41" s="210" t="str">
        <f>VLOOKUP($A41,DRG!$A$8:$Z$771,2,FALSE)</f>
        <v>Extracranial Procedures W MCC</v>
      </c>
      <c r="C41" s="138">
        <f>ROUND(VLOOKUP($A41,DRG!$A$8:$Z$771,14,FALSE),1)</f>
        <v>5.8</v>
      </c>
      <c r="D41" s="230">
        <f>VLOOKUP($A41,DRG!$A$8:$Z$771,22,FALSE)</f>
        <v>3.1905000000000001</v>
      </c>
      <c r="E41" s="319" t="str">
        <f>VLOOKUP(A41,DRG!$A$8:$Z$771,18,FALSE)</f>
        <v>A</v>
      </c>
      <c r="F41" s="316">
        <f>VLOOKUP($A41,DRG!$A$8:$Z$771,9,FALSE)</f>
        <v>16</v>
      </c>
    </row>
    <row r="42" spans="1:6" x14ac:dyDescent="0.2">
      <c r="A42" s="321" t="s">
        <v>609</v>
      </c>
      <c r="B42" s="210" t="str">
        <f>VLOOKUP($A42,DRG!$A$8:$Z$771,2,FALSE)</f>
        <v>Extracranial Procedures W CC</v>
      </c>
      <c r="C42" s="138">
        <f>ROUND(VLOOKUP($A42,DRG!$A$8:$Z$771,14,FALSE),1)</f>
        <v>3.2</v>
      </c>
      <c r="D42" s="230">
        <f>VLOOKUP($A42,DRG!$A$8:$Z$771,22,FALSE)</f>
        <v>2.3795000000000002</v>
      </c>
      <c r="E42" s="319" t="str">
        <f>VLOOKUP(A42,DRG!$A$8:$Z$771,18,FALSE)</f>
        <v>A</v>
      </c>
      <c r="F42" s="316">
        <f>VLOOKUP($A42,DRG!$A$8:$Z$771,9,FALSE)</f>
        <v>34</v>
      </c>
    </row>
    <row r="43" spans="1:6" x14ac:dyDescent="0.2">
      <c r="A43" s="322" t="s">
        <v>612</v>
      </c>
      <c r="B43" s="211" t="str">
        <f>VLOOKUP($A43,DRG!$A$8:$Z$771,2,FALSE)</f>
        <v>Extracranial Procedures W/O CC/MCC</v>
      </c>
      <c r="C43" s="140">
        <f>ROUND(VLOOKUP($A43,DRG!$A$8:$Z$771,14,FALSE),1)</f>
        <v>1.3</v>
      </c>
      <c r="D43" s="231">
        <f>VLOOKUP($A43,DRG!$A$8:$Z$771,22,FALSE)</f>
        <v>1.3488</v>
      </c>
      <c r="E43" s="320" t="str">
        <f>VLOOKUP(A43,DRG!$A$8:$Z$771,18,FALSE)</f>
        <v>A</v>
      </c>
      <c r="F43" s="317">
        <f>VLOOKUP($A43,DRG!$A$8:$Z$771,9,FALSE)</f>
        <v>120</v>
      </c>
    </row>
    <row r="44" spans="1:6" x14ac:dyDescent="0.2">
      <c r="A44" s="321" t="s">
        <v>614</v>
      </c>
      <c r="B44" s="210" t="str">
        <f>VLOOKUP($A44,DRG!$A$8:$Z$771,2,FALSE)</f>
        <v>Periph/Cranial Nerve &amp; Other Nerv Syst Proc W MCC</v>
      </c>
      <c r="C44" s="138">
        <f>ROUND(VLOOKUP($A44,DRG!$A$8:$Z$771,14,FALSE),1)</f>
        <v>7</v>
      </c>
      <c r="D44" s="230">
        <f>VLOOKUP($A44,DRG!$A$8:$Z$771,22,FALSE)</f>
        <v>3.1993</v>
      </c>
      <c r="E44" s="319" t="str">
        <f>VLOOKUP(A44,DRG!$A$8:$Z$771,18,FALSE)</f>
        <v>A</v>
      </c>
      <c r="F44" s="316">
        <f>VLOOKUP($A44,DRG!$A$8:$Z$771,9,FALSE)</f>
        <v>26</v>
      </c>
    </row>
    <row r="45" spans="1:6" x14ac:dyDescent="0.2">
      <c r="A45" s="321" t="s">
        <v>616</v>
      </c>
      <c r="B45" s="210" t="str">
        <f>VLOOKUP($A45,DRG!$A$8:$Z$771,2,FALSE)</f>
        <v>Periph/Cranial Nerve &amp; Other Nerv Syst Proc W CC or Periph Neurostim</v>
      </c>
      <c r="C45" s="138">
        <f>ROUND(VLOOKUP($A45,DRG!$A$8:$Z$771,14,FALSE),1)</f>
        <v>5</v>
      </c>
      <c r="D45" s="230">
        <f>VLOOKUP($A45,DRG!$A$8:$Z$771,22,FALSE)</f>
        <v>2.4055</v>
      </c>
      <c r="E45" s="319" t="str">
        <f>VLOOKUP(A45,DRG!$A$8:$Z$771,18,FALSE)</f>
        <v>A</v>
      </c>
      <c r="F45" s="316">
        <f>VLOOKUP($A45,DRG!$A$8:$Z$771,9,FALSE)</f>
        <v>62</v>
      </c>
    </row>
    <row r="46" spans="1:6" x14ac:dyDescent="0.2">
      <c r="A46" s="321" t="s">
        <v>618</v>
      </c>
      <c r="B46" s="210" t="str">
        <f>VLOOKUP($A46,DRG!$A$8:$Z$771,2,FALSE)</f>
        <v>Periph/Cranial Nerve &amp; Other Nerv Syst Proc W/O CC/MCC</v>
      </c>
      <c r="C46" s="138">
        <f>ROUND(VLOOKUP($A46,DRG!$A$8:$Z$771,14,FALSE),1)</f>
        <v>2.8</v>
      </c>
      <c r="D46" s="230">
        <f>VLOOKUP($A46,DRG!$A$8:$Z$771,22,FALSE)</f>
        <v>2.0457000000000001</v>
      </c>
      <c r="E46" s="319" t="str">
        <f>VLOOKUP(A46,DRG!$A$8:$Z$771,18,FALSE)</f>
        <v>A</v>
      </c>
      <c r="F46" s="316">
        <f>VLOOKUP($A46,DRG!$A$8:$Z$771,9,FALSE)</f>
        <v>21</v>
      </c>
    </row>
    <row r="47" spans="1:6" x14ac:dyDescent="0.2">
      <c r="A47" s="321" t="s">
        <v>444</v>
      </c>
      <c r="B47" s="210" t="str">
        <f>VLOOKUP($A47,DRG!$A$8:$Z$771,2,FALSE)</f>
        <v>Spinal Disorders &amp; Injuries W CC/MCC</v>
      </c>
      <c r="C47" s="138">
        <f>ROUND(VLOOKUP($A47,DRG!$A$8:$Z$771,14,FALSE),1)</f>
        <v>4.0999999999999996</v>
      </c>
      <c r="D47" s="230">
        <f>VLOOKUP($A47,DRG!$A$8:$Z$771,22,FALSE)</f>
        <v>2.3656999999999999</v>
      </c>
      <c r="E47" s="319" t="str">
        <f>VLOOKUP(A47,DRG!$A$8:$Z$771,18,FALSE)</f>
        <v>M</v>
      </c>
      <c r="F47" s="316">
        <f>VLOOKUP($A47,DRG!$A$8:$Z$771,9,FALSE)</f>
        <v>4</v>
      </c>
    </row>
    <row r="48" spans="1:6" x14ac:dyDescent="0.2">
      <c r="A48" s="322" t="s">
        <v>446</v>
      </c>
      <c r="B48" s="211" t="str">
        <f>VLOOKUP($A48,DRG!$A$8:$Z$771,2,FALSE)</f>
        <v>Spinal Disorders &amp; Injuries W/O CC/MCC</v>
      </c>
      <c r="C48" s="140">
        <f>ROUND(VLOOKUP($A48,DRG!$A$8:$Z$771,14,FALSE),1)</f>
        <v>2.8</v>
      </c>
      <c r="D48" s="231">
        <f>VLOOKUP($A48,DRG!$A$8:$Z$771,22,FALSE)</f>
        <v>1.3682000000000001</v>
      </c>
      <c r="E48" s="320" t="str">
        <f>VLOOKUP(A48,DRG!$A$8:$Z$771,18,FALSE)</f>
        <v>M</v>
      </c>
      <c r="F48" s="317">
        <f>VLOOKUP($A48,DRG!$A$8:$Z$771,9,FALSE)</f>
        <v>2</v>
      </c>
    </row>
    <row r="49" spans="1:6" x14ac:dyDescent="0.2">
      <c r="A49" s="321" t="s">
        <v>448</v>
      </c>
      <c r="B49" s="210" t="str">
        <f>VLOOKUP($A49,DRG!$A$8:$Z$771,2,FALSE)</f>
        <v>Nervous System Neoplasms W MCC</v>
      </c>
      <c r="C49" s="138">
        <f>ROUND(VLOOKUP($A49,DRG!$A$8:$Z$771,14,FALSE),1)</f>
        <v>3.6</v>
      </c>
      <c r="D49" s="230">
        <f>VLOOKUP($A49,DRG!$A$8:$Z$771,22,FALSE)</f>
        <v>1.3432999999999999</v>
      </c>
      <c r="E49" s="319" t="str">
        <f>VLOOKUP(A49,DRG!$A$8:$Z$771,18,FALSE)</f>
        <v>A</v>
      </c>
      <c r="F49" s="316">
        <f>VLOOKUP($A49,DRG!$A$8:$Z$771,9,FALSE)</f>
        <v>71</v>
      </c>
    </row>
    <row r="50" spans="1:6" x14ac:dyDescent="0.2">
      <c r="A50" s="321" t="s">
        <v>450</v>
      </c>
      <c r="B50" s="210" t="str">
        <f>VLOOKUP($A50,DRG!$A$8:$Z$771,2,FALSE)</f>
        <v>Nervous System Neoplasms W/O MCC</v>
      </c>
      <c r="C50" s="138">
        <f>ROUND(VLOOKUP($A50,DRG!$A$8:$Z$771,14,FALSE),1)</f>
        <v>3.3</v>
      </c>
      <c r="D50" s="230">
        <f>VLOOKUP($A50,DRG!$A$8:$Z$771,22,FALSE)</f>
        <v>1.0901000000000001</v>
      </c>
      <c r="E50" s="319" t="str">
        <f>VLOOKUP(A50,DRG!$A$8:$Z$771,18,FALSE)</f>
        <v>A</v>
      </c>
      <c r="F50" s="316">
        <f>VLOOKUP($A50,DRG!$A$8:$Z$771,9,FALSE)</f>
        <v>57</v>
      </c>
    </row>
    <row r="51" spans="1:6" x14ac:dyDescent="0.2">
      <c r="A51" s="321" t="s">
        <v>452</v>
      </c>
      <c r="B51" s="210" t="str">
        <f>VLOOKUP($A51,DRG!$A$8:$Z$771,2,FALSE)</f>
        <v>Degenerative Nervous System Disorders W MCC</v>
      </c>
      <c r="C51" s="138">
        <f>ROUND(VLOOKUP($A51,DRG!$A$8:$Z$771,14,FALSE),1)</f>
        <v>6.1</v>
      </c>
      <c r="D51" s="230">
        <f>VLOOKUP($A51,DRG!$A$8:$Z$771,22,FALSE)</f>
        <v>1.6206</v>
      </c>
      <c r="E51" s="319" t="str">
        <f>VLOOKUP(A51,DRG!$A$8:$Z$771,18,FALSE)</f>
        <v>A</v>
      </c>
      <c r="F51" s="316">
        <f>VLOOKUP($A51,DRG!$A$8:$Z$771,9,FALSE)</f>
        <v>11</v>
      </c>
    </row>
    <row r="52" spans="1:6" x14ac:dyDescent="0.2">
      <c r="A52" s="321" t="s">
        <v>454</v>
      </c>
      <c r="B52" s="210" t="str">
        <f>VLOOKUP($A52,DRG!$A$8:$Z$771,2,FALSE)</f>
        <v>Degenerative Nervous System Disorders W/O MCC</v>
      </c>
      <c r="C52" s="138">
        <f>ROUND(VLOOKUP($A52,DRG!$A$8:$Z$771,14,FALSE),1)</f>
        <v>3</v>
      </c>
      <c r="D52" s="230">
        <f>VLOOKUP($A52,DRG!$A$8:$Z$771,22,FALSE)</f>
        <v>1.2375</v>
      </c>
      <c r="E52" s="319" t="str">
        <f>VLOOKUP(A52,DRG!$A$8:$Z$771,18,FALSE)</f>
        <v>A</v>
      </c>
      <c r="F52" s="316">
        <f>VLOOKUP($A52,DRG!$A$8:$Z$771,9,FALSE)</f>
        <v>77</v>
      </c>
    </row>
    <row r="53" spans="1:6" x14ac:dyDescent="0.2">
      <c r="A53" s="322" t="s">
        <v>456</v>
      </c>
      <c r="B53" s="211" t="str">
        <f>VLOOKUP($A53,DRG!$A$8:$Z$771,2,FALSE)</f>
        <v>Multiple Sclerosis &amp; Cerebellar Ataxia W MCC</v>
      </c>
      <c r="C53" s="140">
        <f>ROUND(VLOOKUP($A53,DRG!$A$8:$Z$771,14,FALSE),1)</f>
        <v>5.5</v>
      </c>
      <c r="D53" s="231">
        <f>VLOOKUP($A53,DRG!$A$8:$Z$771,22,FALSE)</f>
        <v>2.7280000000000002</v>
      </c>
      <c r="E53" s="320" t="str">
        <f>VLOOKUP(A53,DRG!$A$8:$Z$771,18,FALSE)</f>
        <v>M</v>
      </c>
      <c r="F53" s="317">
        <f>VLOOKUP($A53,DRG!$A$8:$Z$771,9,FALSE)</f>
        <v>6</v>
      </c>
    </row>
    <row r="54" spans="1:6" x14ac:dyDescent="0.2">
      <c r="A54" s="321" t="s">
        <v>458</v>
      </c>
      <c r="B54" s="210" t="str">
        <f>VLOOKUP($A54,DRG!$A$8:$Z$771,2,FALSE)</f>
        <v>Multiple Sclerosis &amp; Cerebellar Ataxia W CC</v>
      </c>
      <c r="C54" s="138">
        <f>ROUND(VLOOKUP($A54,DRG!$A$8:$Z$771,14,FALSE),1)</f>
        <v>3</v>
      </c>
      <c r="D54" s="230">
        <f>VLOOKUP($A54,DRG!$A$8:$Z$771,22,FALSE)</f>
        <v>0.9577</v>
      </c>
      <c r="E54" s="319" t="str">
        <f>VLOOKUP(A54,DRG!$A$8:$Z$771,18,FALSE)</f>
        <v>A</v>
      </c>
      <c r="F54" s="316">
        <f>VLOOKUP($A54,DRG!$A$8:$Z$771,9,FALSE)</f>
        <v>37</v>
      </c>
    </row>
    <row r="55" spans="1:6" x14ac:dyDescent="0.2">
      <c r="A55" s="321" t="s">
        <v>460</v>
      </c>
      <c r="B55" s="210" t="str">
        <f>VLOOKUP($A55,DRG!$A$8:$Z$771,2,FALSE)</f>
        <v>Multiple Sclerosis &amp; Cerebellar Ataxia W/O CC/MCC</v>
      </c>
      <c r="C55" s="138">
        <f>ROUND(VLOOKUP($A55,DRG!$A$8:$Z$771,14,FALSE),1)</f>
        <v>2.9</v>
      </c>
      <c r="D55" s="230">
        <f>VLOOKUP($A55,DRG!$A$8:$Z$771,22,FALSE)</f>
        <v>0.7883</v>
      </c>
      <c r="E55" s="319" t="str">
        <f>VLOOKUP(A55,DRG!$A$8:$Z$771,18,FALSE)</f>
        <v>A</v>
      </c>
      <c r="F55" s="316">
        <f>VLOOKUP($A55,DRG!$A$8:$Z$771,9,FALSE)</f>
        <v>35</v>
      </c>
    </row>
    <row r="56" spans="1:6" x14ac:dyDescent="0.2">
      <c r="A56" s="321" t="s">
        <v>462</v>
      </c>
      <c r="B56" s="210" t="str">
        <f>VLOOKUP($A56,DRG!$A$8:$Z$771,2,FALSE)</f>
        <v>Acute Ischemic Stroke W Use of Thrombolytic Agent W MCC</v>
      </c>
      <c r="C56" s="138">
        <f>ROUND(VLOOKUP($A56,DRG!$A$8:$Z$771,14,FALSE),1)</f>
        <v>5.4</v>
      </c>
      <c r="D56" s="230">
        <f>VLOOKUP($A56,DRG!$A$8:$Z$771,22,FALSE)</f>
        <v>4.2579000000000002</v>
      </c>
      <c r="E56" s="319" t="str">
        <f>VLOOKUP(A56,DRG!$A$8:$Z$771,18,FALSE)</f>
        <v>M</v>
      </c>
      <c r="F56" s="316">
        <f>VLOOKUP($A56,DRG!$A$8:$Z$771,9,FALSE)</f>
        <v>6</v>
      </c>
    </row>
    <row r="57" spans="1:6" x14ac:dyDescent="0.2">
      <c r="A57" s="321" t="s">
        <v>464</v>
      </c>
      <c r="B57" s="210" t="str">
        <f>VLOOKUP($A57,DRG!$A$8:$Z$771,2,FALSE)</f>
        <v>Acute Ischemic Stroke W Use of Thrombolytic Agent W CC</v>
      </c>
      <c r="C57" s="138">
        <f>ROUND(VLOOKUP($A57,DRG!$A$8:$Z$771,14,FALSE),1)</f>
        <v>5.3</v>
      </c>
      <c r="D57" s="230">
        <f>VLOOKUP($A57,DRG!$A$8:$Z$771,22,FALSE)</f>
        <v>2.5851000000000002</v>
      </c>
      <c r="E57" s="319" t="str">
        <f>VLOOKUP(A57,DRG!$A$8:$Z$771,18,FALSE)</f>
        <v>A</v>
      </c>
      <c r="F57" s="316">
        <f>VLOOKUP($A57,DRG!$A$8:$Z$771,9,FALSE)</f>
        <v>25</v>
      </c>
    </row>
    <row r="58" spans="1:6" x14ac:dyDescent="0.2">
      <c r="A58" s="322" t="s">
        <v>466</v>
      </c>
      <c r="B58" s="211" t="str">
        <f>VLOOKUP($A58,DRG!$A$8:$Z$771,2,FALSE)</f>
        <v>Acute Ischemic Stroke W Use of Thrombolytic Agent W/O CC/MCC</v>
      </c>
      <c r="C58" s="140">
        <f>ROUND(VLOOKUP($A58,DRG!$A$8:$Z$771,14,FALSE),1)</f>
        <v>2.9</v>
      </c>
      <c r="D58" s="231">
        <f>VLOOKUP($A58,DRG!$A$8:$Z$771,22,FALSE)</f>
        <v>2.4171</v>
      </c>
      <c r="E58" s="320" t="str">
        <f>VLOOKUP(A58,DRG!$A$8:$Z$771,18,FALSE)</f>
        <v>M</v>
      </c>
      <c r="F58" s="317">
        <f>VLOOKUP($A58,DRG!$A$8:$Z$771,9,FALSE)</f>
        <v>8</v>
      </c>
    </row>
    <row r="59" spans="1:6" x14ac:dyDescent="0.2">
      <c r="A59" s="321" t="s">
        <v>468</v>
      </c>
      <c r="B59" s="210" t="str">
        <f>VLOOKUP($A59,DRG!$A$8:$Z$771,2,FALSE)</f>
        <v>Intracranial Hemorrhage or Cerebral Infarction W MCC</v>
      </c>
      <c r="C59" s="138">
        <f>ROUND(VLOOKUP($A59,DRG!$A$8:$Z$771,14,FALSE),1)</f>
        <v>4.7</v>
      </c>
      <c r="D59" s="230">
        <f>VLOOKUP($A59,DRG!$A$8:$Z$771,22,FALSE)</f>
        <v>2.1025</v>
      </c>
      <c r="E59" s="319" t="str">
        <f>VLOOKUP(A59,DRG!$A$8:$Z$771,18,FALSE)</f>
        <v>A</v>
      </c>
      <c r="F59" s="316">
        <f>VLOOKUP($A59,DRG!$A$8:$Z$771,9,FALSE)</f>
        <v>255</v>
      </c>
    </row>
    <row r="60" spans="1:6" x14ac:dyDescent="0.2">
      <c r="A60" s="321" t="s">
        <v>470</v>
      </c>
      <c r="B60" s="210" t="str">
        <f>VLOOKUP($A60,DRG!$A$8:$Z$771,2,FALSE)</f>
        <v>Intracranial Hemorrhage or Cerebral Infarction W CC or TPA in 24 Hrs</v>
      </c>
      <c r="C60" s="138">
        <f>ROUND(VLOOKUP($A60,DRG!$A$8:$Z$771,14,FALSE),1)</f>
        <v>3.6</v>
      </c>
      <c r="D60" s="230">
        <f>VLOOKUP($A60,DRG!$A$8:$Z$771,22,FALSE)</f>
        <v>1.4215</v>
      </c>
      <c r="E60" s="319" t="str">
        <f>VLOOKUP(A60,DRG!$A$8:$Z$771,18,FALSE)</f>
        <v>A</v>
      </c>
      <c r="F60" s="316">
        <f>VLOOKUP($A60,DRG!$A$8:$Z$771,9,FALSE)</f>
        <v>375</v>
      </c>
    </row>
    <row r="61" spans="1:6" x14ac:dyDescent="0.2">
      <c r="A61" s="321" t="s">
        <v>472</v>
      </c>
      <c r="B61" s="210" t="str">
        <f>VLOOKUP($A61,DRG!$A$8:$Z$771,2,FALSE)</f>
        <v>Intracranial Hemorrhage or Cerebral Infarction W/O CC/MCC</v>
      </c>
      <c r="C61" s="138">
        <f>ROUND(VLOOKUP($A61,DRG!$A$8:$Z$771,14,FALSE),1)</f>
        <v>2.5</v>
      </c>
      <c r="D61" s="230">
        <f>VLOOKUP($A61,DRG!$A$8:$Z$771,22,FALSE)</f>
        <v>1.0508999999999999</v>
      </c>
      <c r="E61" s="319" t="str">
        <f>VLOOKUP(A61,DRG!$A$8:$Z$771,18,FALSE)</f>
        <v>A</v>
      </c>
      <c r="F61" s="316">
        <f>VLOOKUP($A61,DRG!$A$8:$Z$771,9,FALSE)</f>
        <v>242</v>
      </c>
    </row>
    <row r="62" spans="1:6" x14ac:dyDescent="0.2">
      <c r="A62" s="321" t="s">
        <v>474</v>
      </c>
      <c r="B62" s="210" t="str">
        <f>VLOOKUP($A62,DRG!$A$8:$Z$771,2,FALSE)</f>
        <v>Nonspecific CVA &amp; Precerebral Occlusion W/O Infarct W MCC</v>
      </c>
      <c r="C62" s="138">
        <f>ROUND(VLOOKUP($A62,DRG!$A$8:$Z$771,14,FALSE),1)</f>
        <v>4</v>
      </c>
      <c r="D62" s="230">
        <f>VLOOKUP($A62,DRG!$A$8:$Z$771,22,FALSE)</f>
        <v>2.2744</v>
      </c>
      <c r="E62" s="319" t="str">
        <f>VLOOKUP(A62,DRG!$A$8:$Z$771,18,FALSE)</f>
        <v>M</v>
      </c>
      <c r="F62" s="316">
        <f>VLOOKUP($A62,DRG!$A$8:$Z$771,9,FALSE)</f>
        <v>2</v>
      </c>
    </row>
    <row r="63" spans="1:6" x14ac:dyDescent="0.2">
      <c r="A63" s="322" t="s">
        <v>476</v>
      </c>
      <c r="B63" s="211" t="str">
        <f>VLOOKUP($A63,DRG!$A$8:$Z$771,2,FALSE)</f>
        <v>Nonspecific CVA &amp; Precerebral Occlusion W/O Infarct W/O MCC</v>
      </c>
      <c r="C63" s="140">
        <f>ROUND(VLOOKUP($A63,DRG!$A$8:$Z$771,14,FALSE),1)</f>
        <v>2.2999999999999998</v>
      </c>
      <c r="D63" s="231">
        <f>VLOOKUP($A63,DRG!$A$8:$Z$771,22,FALSE)</f>
        <v>1.123</v>
      </c>
      <c r="E63" s="320" t="str">
        <f>VLOOKUP(A63,DRG!$A$8:$Z$771,18,FALSE)</f>
        <v>A</v>
      </c>
      <c r="F63" s="317">
        <f>VLOOKUP($A63,DRG!$A$8:$Z$771,9,FALSE)</f>
        <v>28</v>
      </c>
    </row>
    <row r="64" spans="1:6" x14ac:dyDescent="0.2">
      <c r="A64" s="321" t="s">
        <v>478</v>
      </c>
      <c r="B64" s="210" t="str">
        <f>VLOOKUP($A64,DRG!$A$8:$Z$771,2,FALSE)</f>
        <v>Transient Ischemia</v>
      </c>
      <c r="C64" s="138">
        <f>ROUND(VLOOKUP($A64,DRG!$A$8:$Z$771,14,FALSE),1)</f>
        <v>2</v>
      </c>
      <c r="D64" s="230">
        <f>VLOOKUP($A64,DRG!$A$8:$Z$771,22,FALSE)</f>
        <v>0.9345</v>
      </c>
      <c r="E64" s="319" t="str">
        <f>VLOOKUP(A64,DRG!$A$8:$Z$771,18,FALSE)</f>
        <v>A</v>
      </c>
      <c r="F64" s="316">
        <f>VLOOKUP($A64,DRG!$A$8:$Z$771,9,FALSE)</f>
        <v>259</v>
      </c>
    </row>
    <row r="65" spans="1:6" x14ac:dyDescent="0.2">
      <c r="A65" s="321" t="s">
        <v>480</v>
      </c>
      <c r="B65" s="210" t="str">
        <f>VLOOKUP($A65,DRG!$A$8:$Z$771,2,FALSE)</f>
        <v>Nonspecific Cerebrovascular Disorders W MCC</v>
      </c>
      <c r="C65" s="138">
        <f>ROUND(VLOOKUP($A65,DRG!$A$8:$Z$771,14,FALSE),1)</f>
        <v>5</v>
      </c>
      <c r="D65" s="230">
        <f>VLOOKUP($A65,DRG!$A$8:$Z$771,22,FALSE)</f>
        <v>1.8073999999999999</v>
      </c>
      <c r="E65" s="319" t="str">
        <f>VLOOKUP(A65,DRG!$A$8:$Z$771,18,FALSE)</f>
        <v>A</v>
      </c>
      <c r="F65" s="316">
        <f>VLOOKUP($A65,DRG!$A$8:$Z$771,9,FALSE)</f>
        <v>51</v>
      </c>
    </row>
    <row r="66" spans="1:6" x14ac:dyDescent="0.2">
      <c r="A66" s="321" t="s">
        <v>482</v>
      </c>
      <c r="B66" s="210" t="str">
        <f>VLOOKUP($A66,DRG!$A$8:$Z$771,2,FALSE)</f>
        <v>Nonspecific Cerebrovascular Disorders W CC</v>
      </c>
      <c r="C66" s="138">
        <f>ROUND(VLOOKUP($A66,DRG!$A$8:$Z$771,14,FALSE),1)</f>
        <v>4.3</v>
      </c>
      <c r="D66" s="230">
        <f>VLOOKUP($A66,DRG!$A$8:$Z$771,22,FALSE)</f>
        <v>1.333</v>
      </c>
      <c r="E66" s="319" t="str">
        <f>VLOOKUP(A66,DRG!$A$8:$Z$771,18,FALSE)</f>
        <v>A</v>
      </c>
      <c r="F66" s="316">
        <f>VLOOKUP($A66,DRG!$A$8:$Z$771,9,FALSE)</f>
        <v>26</v>
      </c>
    </row>
    <row r="67" spans="1:6" x14ac:dyDescent="0.2">
      <c r="A67" s="321" t="s">
        <v>484</v>
      </c>
      <c r="B67" s="210" t="str">
        <f>VLOOKUP($A67,DRG!$A$8:$Z$771,2,FALSE)</f>
        <v>Nonspecific Cerebrovascular Disorders W/O CC/MCC</v>
      </c>
      <c r="C67" s="138">
        <f>ROUND(VLOOKUP($A67,DRG!$A$8:$Z$771,14,FALSE),1)</f>
        <v>1.5</v>
      </c>
      <c r="D67" s="230">
        <f>VLOOKUP($A67,DRG!$A$8:$Z$771,22,FALSE)</f>
        <v>0.89329999999999998</v>
      </c>
      <c r="E67" s="319" t="str">
        <f>VLOOKUP(A67,DRG!$A$8:$Z$771,18,FALSE)</f>
        <v>A</v>
      </c>
      <c r="F67" s="316">
        <f>VLOOKUP($A67,DRG!$A$8:$Z$771,9,FALSE)</f>
        <v>17</v>
      </c>
    </row>
    <row r="68" spans="1:6" x14ac:dyDescent="0.2">
      <c r="A68" s="322" t="s">
        <v>486</v>
      </c>
      <c r="B68" s="211" t="str">
        <f>VLOOKUP($A68,DRG!$A$8:$Z$771,2,FALSE)</f>
        <v>Cranial &amp; Peripheral Nerve Disorders W MCC</v>
      </c>
      <c r="C68" s="140">
        <f>ROUND(VLOOKUP($A68,DRG!$A$8:$Z$771,14,FALSE),1)</f>
        <v>4.5999999999999996</v>
      </c>
      <c r="D68" s="231">
        <f>VLOOKUP($A68,DRG!$A$8:$Z$771,22,FALSE)</f>
        <v>1.7041999999999999</v>
      </c>
      <c r="E68" s="320" t="str">
        <f>VLOOKUP(A68,DRG!$A$8:$Z$771,18,FALSE)</f>
        <v>A</v>
      </c>
      <c r="F68" s="317">
        <f>VLOOKUP($A68,DRG!$A$8:$Z$771,9,FALSE)</f>
        <v>29</v>
      </c>
    </row>
    <row r="69" spans="1:6" x14ac:dyDescent="0.2">
      <c r="A69" s="321" t="s">
        <v>488</v>
      </c>
      <c r="B69" s="210" t="str">
        <f>VLOOKUP($A69,DRG!$A$8:$Z$771,2,FALSE)</f>
        <v>Cranial &amp; Peripheral Nerve Disorders W/O MCC</v>
      </c>
      <c r="C69" s="138">
        <f>ROUND(VLOOKUP($A69,DRG!$A$8:$Z$771,14,FALSE),1)</f>
        <v>2.7</v>
      </c>
      <c r="D69" s="230">
        <f>VLOOKUP($A69,DRG!$A$8:$Z$771,22,FALSE)</f>
        <v>0.85019999999999996</v>
      </c>
      <c r="E69" s="319" t="str">
        <f>VLOOKUP(A69,DRG!$A$8:$Z$771,18,FALSE)</f>
        <v>A</v>
      </c>
      <c r="F69" s="316">
        <f>VLOOKUP($A69,DRG!$A$8:$Z$771,9,FALSE)</f>
        <v>210</v>
      </c>
    </row>
    <row r="70" spans="1:6" x14ac:dyDescent="0.2">
      <c r="A70" s="321" t="s">
        <v>490</v>
      </c>
      <c r="B70" s="210" t="str">
        <f>VLOOKUP($A70,DRG!$A$8:$Z$771,2,FALSE)</f>
        <v>Viral Meningitis W CC/MCC</v>
      </c>
      <c r="C70" s="138">
        <f>ROUND(VLOOKUP($A70,DRG!$A$8:$Z$771,14,FALSE),1)</f>
        <v>2.7</v>
      </c>
      <c r="D70" s="230">
        <f>VLOOKUP($A70,DRG!$A$8:$Z$771,22,FALSE)</f>
        <v>0.88800000000000001</v>
      </c>
      <c r="E70" s="319" t="str">
        <f>VLOOKUP(A70,DRG!$A$8:$Z$771,18,FALSE)</f>
        <v>A</v>
      </c>
      <c r="F70" s="316">
        <f>VLOOKUP($A70,DRG!$A$8:$Z$771,9,FALSE)</f>
        <v>13</v>
      </c>
    </row>
    <row r="71" spans="1:6" x14ac:dyDescent="0.2">
      <c r="A71" s="321" t="s">
        <v>492</v>
      </c>
      <c r="B71" s="210" t="str">
        <f>VLOOKUP($A71,DRG!$A$8:$Z$771,2,FALSE)</f>
        <v>Viral Meningitis W/O CC/MCC</v>
      </c>
      <c r="C71" s="138">
        <f>ROUND(VLOOKUP($A71,DRG!$A$8:$Z$771,14,FALSE),1)</f>
        <v>2.9</v>
      </c>
      <c r="D71" s="230">
        <f>VLOOKUP($A71,DRG!$A$8:$Z$771,22,FALSE)</f>
        <v>0.82830000000000004</v>
      </c>
      <c r="E71" s="319" t="str">
        <f>VLOOKUP(A71,DRG!$A$8:$Z$771,18,FALSE)</f>
        <v>A</v>
      </c>
      <c r="F71" s="316">
        <f>VLOOKUP($A71,DRG!$A$8:$Z$771,9,FALSE)</f>
        <v>27</v>
      </c>
    </row>
    <row r="72" spans="1:6" x14ac:dyDescent="0.2">
      <c r="A72" s="321" t="s">
        <v>494</v>
      </c>
      <c r="B72" s="210" t="str">
        <f>VLOOKUP($A72,DRG!$A$8:$Z$771,2,FALSE)</f>
        <v>Hypertensive Encephalopathy W MCC</v>
      </c>
      <c r="C72" s="138">
        <f>ROUND(VLOOKUP($A72,DRG!$A$8:$Z$771,14,FALSE),1)</f>
        <v>6.1</v>
      </c>
      <c r="D72" s="230">
        <f>VLOOKUP($A72,DRG!$A$8:$Z$771,22,FALSE)</f>
        <v>2.1966000000000001</v>
      </c>
      <c r="E72" s="319" t="str">
        <f>VLOOKUP(A72,DRG!$A$8:$Z$771,18,FALSE)</f>
        <v>A</v>
      </c>
      <c r="F72" s="316">
        <f>VLOOKUP($A72,DRG!$A$8:$Z$771,9,FALSE)</f>
        <v>13</v>
      </c>
    </row>
    <row r="73" spans="1:6" x14ac:dyDescent="0.2">
      <c r="A73" s="322" t="s">
        <v>496</v>
      </c>
      <c r="B73" s="211" t="str">
        <f>VLOOKUP($A73,DRG!$A$8:$Z$771,2,FALSE)</f>
        <v>Hypertensive Encephalopathy W CC</v>
      </c>
      <c r="C73" s="140">
        <f>ROUND(VLOOKUP($A73,DRG!$A$8:$Z$771,14,FALSE),1)</f>
        <v>2.2999999999999998</v>
      </c>
      <c r="D73" s="231">
        <f>VLOOKUP($A73,DRG!$A$8:$Z$771,22,FALSE)</f>
        <v>1.1897</v>
      </c>
      <c r="E73" s="320" t="str">
        <f>VLOOKUP(A73,DRG!$A$8:$Z$771,18,FALSE)</f>
        <v>AO</v>
      </c>
      <c r="F73" s="317">
        <f>VLOOKUP($A73,DRG!$A$8:$Z$771,9,FALSE)</f>
        <v>14</v>
      </c>
    </row>
    <row r="74" spans="1:6" x14ac:dyDescent="0.2">
      <c r="A74" s="321" t="s">
        <v>498</v>
      </c>
      <c r="B74" s="210" t="str">
        <f>VLOOKUP($A74,DRG!$A$8:$Z$771,2,FALSE)</f>
        <v>Hypertensive Encephalopathy W/O CC/MCC</v>
      </c>
      <c r="C74" s="138">
        <f>ROUND(VLOOKUP($A74,DRG!$A$8:$Z$771,14,FALSE),1)</f>
        <v>2.2999999999999998</v>
      </c>
      <c r="D74" s="230">
        <f>VLOOKUP($A74,DRG!$A$8:$Z$771,22,FALSE)</f>
        <v>0.82430000000000003</v>
      </c>
      <c r="E74" s="319" t="str">
        <f>VLOOKUP(A74,DRG!$A$8:$Z$771,18,FALSE)</f>
        <v>MO</v>
      </c>
      <c r="F74" s="316">
        <f>VLOOKUP($A74,DRG!$A$8:$Z$771,9,FALSE)</f>
        <v>5</v>
      </c>
    </row>
    <row r="75" spans="1:6" x14ac:dyDescent="0.2">
      <c r="A75" s="321" t="s">
        <v>500</v>
      </c>
      <c r="B75" s="210" t="str">
        <f>VLOOKUP($A75,DRG!$A$8:$Z$771,2,FALSE)</f>
        <v>Nontraumatic Stupor &amp; Coma W MCC</v>
      </c>
      <c r="C75" s="138">
        <f>ROUND(VLOOKUP($A75,DRG!$A$8:$Z$771,14,FALSE),1)</f>
        <v>3.7</v>
      </c>
      <c r="D75" s="230">
        <f>VLOOKUP($A75,DRG!$A$8:$Z$771,22,FALSE)</f>
        <v>1.9287000000000001</v>
      </c>
      <c r="E75" s="319" t="str">
        <f>VLOOKUP(A75,DRG!$A$8:$Z$771,18,FALSE)</f>
        <v>M</v>
      </c>
      <c r="F75" s="316">
        <f>VLOOKUP($A75,DRG!$A$8:$Z$771,9,FALSE)</f>
        <v>4</v>
      </c>
    </row>
    <row r="76" spans="1:6" x14ac:dyDescent="0.2">
      <c r="A76" s="321" t="s">
        <v>502</v>
      </c>
      <c r="B76" s="210" t="str">
        <f>VLOOKUP($A76,DRG!$A$8:$Z$771,2,FALSE)</f>
        <v>Nontraumatic Stupor &amp; Coma W/O MCC</v>
      </c>
      <c r="C76" s="138">
        <f>ROUND(VLOOKUP($A76,DRG!$A$8:$Z$771,14,FALSE),1)</f>
        <v>1.5</v>
      </c>
      <c r="D76" s="230">
        <f>VLOOKUP($A76,DRG!$A$8:$Z$771,22,FALSE)</f>
        <v>0.54669999999999996</v>
      </c>
      <c r="E76" s="319" t="str">
        <f>VLOOKUP(A76,DRG!$A$8:$Z$771,18,FALSE)</f>
        <v>A</v>
      </c>
      <c r="F76" s="316">
        <f>VLOOKUP($A76,DRG!$A$8:$Z$771,9,FALSE)</f>
        <v>20</v>
      </c>
    </row>
    <row r="77" spans="1:6" x14ac:dyDescent="0.2">
      <c r="A77" s="321" t="s">
        <v>504</v>
      </c>
      <c r="B77" s="210" t="str">
        <f>VLOOKUP($A77,DRG!$A$8:$Z$771,2,FALSE)</f>
        <v>Traumatic Stupor &amp; Coma, Coma &gt;1 Hr W MCC</v>
      </c>
      <c r="C77" s="138">
        <f>ROUND(VLOOKUP($A77,DRG!$A$8:$Z$771,14,FALSE),1)</f>
        <v>4.2</v>
      </c>
      <c r="D77" s="230">
        <f>VLOOKUP($A77,DRG!$A$8:$Z$771,22,FALSE)</f>
        <v>2.4535999999999998</v>
      </c>
      <c r="E77" s="319" t="str">
        <f>VLOOKUP(A77,DRG!$A$8:$Z$771,18,FALSE)</f>
        <v>A</v>
      </c>
      <c r="F77" s="316">
        <f>VLOOKUP($A77,DRG!$A$8:$Z$771,9,FALSE)</f>
        <v>38</v>
      </c>
    </row>
    <row r="78" spans="1:6" x14ac:dyDescent="0.2">
      <c r="A78" s="322" t="s">
        <v>506</v>
      </c>
      <c r="B78" s="211" t="str">
        <f>VLOOKUP($A78,DRG!$A$8:$Z$771,2,FALSE)</f>
        <v>Traumatic Stupor &amp; Coma, Coma &gt;1 Hr W CC</v>
      </c>
      <c r="C78" s="140">
        <f>ROUND(VLOOKUP($A78,DRG!$A$8:$Z$771,14,FALSE),1)</f>
        <v>3.2</v>
      </c>
      <c r="D78" s="231">
        <f>VLOOKUP($A78,DRG!$A$8:$Z$771,22,FALSE)</f>
        <v>1.5172000000000001</v>
      </c>
      <c r="E78" s="320" t="str">
        <f>VLOOKUP(A78,DRG!$A$8:$Z$771,18,FALSE)</f>
        <v>A</v>
      </c>
      <c r="F78" s="317">
        <f>VLOOKUP($A78,DRG!$A$8:$Z$771,9,FALSE)</f>
        <v>28</v>
      </c>
    </row>
    <row r="79" spans="1:6" x14ac:dyDescent="0.2">
      <c r="A79" s="321" t="s">
        <v>508</v>
      </c>
      <c r="B79" s="210" t="str">
        <f>VLOOKUP($A79,DRG!$A$8:$Z$771,2,FALSE)</f>
        <v>Traumatic Stupor &amp; Coma, Coma &gt;1 Hr W/O CC/MCC</v>
      </c>
      <c r="C79" s="138">
        <f>ROUND(VLOOKUP($A79,DRG!$A$8:$Z$771,14,FALSE),1)</f>
        <v>1.8</v>
      </c>
      <c r="D79" s="230">
        <f>VLOOKUP($A79,DRG!$A$8:$Z$771,22,FALSE)</f>
        <v>0.95579999999999998</v>
      </c>
      <c r="E79" s="319" t="str">
        <f>VLOOKUP(A79,DRG!$A$8:$Z$771,18,FALSE)</f>
        <v>A</v>
      </c>
      <c r="F79" s="316">
        <f>VLOOKUP($A79,DRG!$A$8:$Z$771,9,FALSE)</f>
        <v>34</v>
      </c>
    </row>
    <row r="80" spans="1:6" x14ac:dyDescent="0.2">
      <c r="A80" s="321" t="s">
        <v>510</v>
      </c>
      <c r="B80" s="210" t="str">
        <f>VLOOKUP($A80,DRG!$A$8:$Z$771,2,FALSE)</f>
        <v>Traumatic Stupor &amp; Coma, Coma &lt;1 Hr W MCC</v>
      </c>
      <c r="C80" s="138">
        <f>ROUND(VLOOKUP($A80,DRG!$A$8:$Z$771,14,FALSE),1)</f>
        <v>5.8</v>
      </c>
      <c r="D80" s="230">
        <f>VLOOKUP($A80,DRG!$A$8:$Z$771,22,FALSE)</f>
        <v>2.5413999999999999</v>
      </c>
      <c r="E80" s="319" t="str">
        <f>VLOOKUP(A80,DRG!$A$8:$Z$771,18,FALSE)</f>
        <v>A</v>
      </c>
      <c r="F80" s="316">
        <f>VLOOKUP($A80,DRG!$A$8:$Z$771,9,FALSE)</f>
        <v>17</v>
      </c>
    </row>
    <row r="81" spans="1:6" x14ac:dyDescent="0.2">
      <c r="A81" s="321" t="s">
        <v>512</v>
      </c>
      <c r="B81" s="210" t="str">
        <f>VLOOKUP($A81,DRG!$A$8:$Z$771,2,FALSE)</f>
        <v>Traumatic Stupor &amp; Coma, Coma &lt;1 Hr W CC</v>
      </c>
      <c r="C81" s="138">
        <f>ROUND(VLOOKUP($A81,DRG!$A$8:$Z$771,14,FALSE),1)</f>
        <v>2.9</v>
      </c>
      <c r="D81" s="230">
        <f>VLOOKUP($A81,DRG!$A$8:$Z$771,22,FALSE)</f>
        <v>1.2201</v>
      </c>
      <c r="E81" s="319" t="str">
        <f>VLOOKUP(A81,DRG!$A$8:$Z$771,18,FALSE)</f>
        <v>A</v>
      </c>
      <c r="F81" s="316">
        <f>VLOOKUP($A81,DRG!$A$8:$Z$771,9,FALSE)</f>
        <v>41</v>
      </c>
    </row>
    <row r="82" spans="1:6" x14ac:dyDescent="0.2">
      <c r="A82" s="321" t="s">
        <v>514</v>
      </c>
      <c r="B82" s="210" t="str">
        <f>VLOOKUP($A82,DRG!$A$8:$Z$771,2,FALSE)</f>
        <v>Traumatic Stupor &amp; Coma, Coma &lt;1 Hr W/O CC/MCC</v>
      </c>
      <c r="C82" s="138">
        <f>ROUND(VLOOKUP($A82,DRG!$A$8:$Z$771,14,FALSE),1)</f>
        <v>1.9</v>
      </c>
      <c r="D82" s="230">
        <f>VLOOKUP($A82,DRG!$A$8:$Z$771,22,FALSE)</f>
        <v>0.871</v>
      </c>
      <c r="E82" s="319" t="str">
        <f>VLOOKUP(A82,DRG!$A$8:$Z$771,18,FALSE)</f>
        <v>A</v>
      </c>
      <c r="F82" s="316">
        <f>VLOOKUP($A82,DRG!$A$8:$Z$771,9,FALSE)</f>
        <v>48</v>
      </c>
    </row>
    <row r="83" spans="1:6" x14ac:dyDescent="0.2">
      <c r="A83" s="322" t="s">
        <v>516</v>
      </c>
      <c r="B83" s="211" t="str">
        <f>VLOOKUP($A83,DRG!$A$8:$Z$771,2,FALSE)</f>
        <v>Concussion W MCC</v>
      </c>
      <c r="C83" s="140">
        <f>ROUND(VLOOKUP($A83,DRG!$A$8:$Z$771,14,FALSE),1)</f>
        <v>3.5</v>
      </c>
      <c r="D83" s="231">
        <f>VLOOKUP($A83,DRG!$A$8:$Z$771,22,FALSE)</f>
        <v>1.8037000000000001</v>
      </c>
      <c r="E83" s="320" t="str">
        <f>VLOOKUP(A83,DRG!$A$8:$Z$771,18,FALSE)</f>
        <v>A</v>
      </c>
      <c r="F83" s="317">
        <f>VLOOKUP($A83,DRG!$A$8:$Z$771,9,FALSE)</f>
        <v>17</v>
      </c>
    </row>
    <row r="84" spans="1:6" x14ac:dyDescent="0.2">
      <c r="A84" s="321" t="s">
        <v>518</v>
      </c>
      <c r="B84" s="210" t="str">
        <f>VLOOKUP($A84,DRG!$A$8:$Z$771,2,FALSE)</f>
        <v>Concussion W CC</v>
      </c>
      <c r="C84" s="138">
        <f>ROUND(VLOOKUP($A84,DRG!$A$8:$Z$771,14,FALSE),1)</f>
        <v>2.2000000000000002</v>
      </c>
      <c r="D84" s="230">
        <f>VLOOKUP($A84,DRG!$A$8:$Z$771,22,FALSE)</f>
        <v>1.2222999999999999</v>
      </c>
      <c r="E84" s="319" t="str">
        <f>VLOOKUP(A84,DRG!$A$8:$Z$771,18,FALSE)</f>
        <v>A</v>
      </c>
      <c r="F84" s="316">
        <f>VLOOKUP($A84,DRG!$A$8:$Z$771,9,FALSE)</f>
        <v>32</v>
      </c>
    </row>
    <row r="85" spans="1:6" x14ac:dyDescent="0.2">
      <c r="A85" s="321" t="s">
        <v>520</v>
      </c>
      <c r="B85" s="210" t="str">
        <f>VLOOKUP($A85,DRG!$A$8:$Z$771,2,FALSE)</f>
        <v>Concussion W/O CC/MCC</v>
      </c>
      <c r="C85" s="138">
        <f>ROUND(VLOOKUP($A85,DRG!$A$8:$Z$771,14,FALSE),1)</f>
        <v>1.3</v>
      </c>
      <c r="D85" s="230">
        <f>VLOOKUP($A85,DRG!$A$8:$Z$771,22,FALSE)</f>
        <v>0.81730000000000003</v>
      </c>
      <c r="E85" s="319" t="str">
        <f>VLOOKUP(A85,DRG!$A$8:$Z$771,18,FALSE)</f>
        <v>A</v>
      </c>
      <c r="F85" s="316">
        <f>VLOOKUP($A85,DRG!$A$8:$Z$771,9,FALSE)</f>
        <v>25</v>
      </c>
    </row>
    <row r="86" spans="1:6" x14ac:dyDescent="0.2">
      <c r="A86" s="321" t="s">
        <v>663</v>
      </c>
      <c r="B86" s="210" t="str">
        <f>VLOOKUP($A86,DRG!$A$8:$Z$771,2,FALSE)</f>
        <v>Other Disorders of Nervous System W MCC</v>
      </c>
      <c r="C86" s="138">
        <f>ROUND(VLOOKUP($A86,DRG!$A$8:$Z$771,14,FALSE),1)</f>
        <v>5.6</v>
      </c>
      <c r="D86" s="230">
        <f>VLOOKUP($A86,DRG!$A$8:$Z$771,22,FALSE)</f>
        <v>2.0453000000000001</v>
      </c>
      <c r="E86" s="319" t="str">
        <f>VLOOKUP(A86,DRG!$A$8:$Z$771,18,FALSE)</f>
        <v>A</v>
      </c>
      <c r="F86" s="316">
        <f>VLOOKUP($A86,DRG!$A$8:$Z$771,9,FALSE)</f>
        <v>37</v>
      </c>
    </row>
    <row r="87" spans="1:6" x14ac:dyDescent="0.2">
      <c r="A87" s="321" t="s">
        <v>680</v>
      </c>
      <c r="B87" s="210" t="str">
        <f>VLOOKUP($A87,DRG!$A$8:$Z$771,2,FALSE)</f>
        <v>Other Disorders of Nervous System W CC</v>
      </c>
      <c r="C87" s="138">
        <f>ROUND(VLOOKUP($A87,DRG!$A$8:$Z$771,14,FALSE),1)</f>
        <v>2.2999999999999998</v>
      </c>
      <c r="D87" s="230">
        <f>VLOOKUP($A87,DRG!$A$8:$Z$771,22,FALSE)</f>
        <v>0.86399999999999999</v>
      </c>
      <c r="E87" s="319" t="str">
        <f>VLOOKUP(A87,DRG!$A$8:$Z$771,18,FALSE)</f>
        <v>A</v>
      </c>
      <c r="F87" s="316">
        <f>VLOOKUP($A87,DRG!$A$8:$Z$771,9,FALSE)</f>
        <v>75</v>
      </c>
    </row>
    <row r="88" spans="1:6" x14ac:dyDescent="0.2">
      <c r="A88" s="322" t="s">
        <v>682</v>
      </c>
      <c r="B88" s="211" t="str">
        <f>VLOOKUP($A88,DRG!$A$8:$Z$771,2,FALSE)</f>
        <v>Other Disorders of Nervous System W/O CC/MCC</v>
      </c>
      <c r="C88" s="140">
        <f>ROUND(VLOOKUP($A88,DRG!$A$8:$Z$771,14,FALSE),1)</f>
        <v>1.9</v>
      </c>
      <c r="D88" s="231">
        <f>VLOOKUP($A88,DRG!$A$8:$Z$771,22,FALSE)</f>
        <v>0.77059999999999995</v>
      </c>
      <c r="E88" s="320" t="str">
        <f>VLOOKUP(A88,DRG!$A$8:$Z$771,18,FALSE)</f>
        <v>A</v>
      </c>
      <c r="F88" s="317">
        <f>VLOOKUP($A88,DRG!$A$8:$Z$771,9,FALSE)</f>
        <v>72</v>
      </c>
    </row>
    <row r="89" spans="1:6" x14ac:dyDescent="0.2">
      <c r="A89" s="321" t="s">
        <v>684</v>
      </c>
      <c r="B89" s="210" t="str">
        <f>VLOOKUP($A89,DRG!$A$8:$Z$771,2,FALSE)</f>
        <v>Bacterial &amp; Tuberculous Infections of Nervous System W MCC</v>
      </c>
      <c r="C89" s="138">
        <f>ROUND(VLOOKUP($A89,DRG!$A$8:$Z$771,14,FALSE),1)</f>
        <v>9.6</v>
      </c>
      <c r="D89" s="230">
        <f>VLOOKUP($A89,DRG!$A$8:$Z$771,22,FALSE)</f>
        <v>4.0517000000000003</v>
      </c>
      <c r="E89" s="319" t="str">
        <f>VLOOKUP(A89,DRG!$A$8:$Z$771,18,FALSE)</f>
        <v>A</v>
      </c>
      <c r="F89" s="316">
        <f>VLOOKUP($A89,DRG!$A$8:$Z$771,9,FALSE)</f>
        <v>12</v>
      </c>
    </row>
    <row r="90" spans="1:6" x14ac:dyDescent="0.2">
      <c r="A90" s="321" t="s">
        <v>686</v>
      </c>
      <c r="B90" s="210" t="str">
        <f>VLOOKUP($A90,DRG!$A$8:$Z$771,2,FALSE)</f>
        <v>Bacterial &amp; Tuberculous Infections of Nervous System W CC</v>
      </c>
      <c r="C90" s="138">
        <f>ROUND(VLOOKUP($A90,DRG!$A$8:$Z$771,14,FALSE),1)</f>
        <v>5.7</v>
      </c>
      <c r="D90" s="230">
        <f>VLOOKUP($A90,DRG!$A$8:$Z$771,22,FALSE)</f>
        <v>3.6930000000000001</v>
      </c>
      <c r="E90" s="319" t="str">
        <f>VLOOKUP(A90,DRG!$A$8:$Z$771,18,FALSE)</f>
        <v>M</v>
      </c>
      <c r="F90" s="316">
        <f>VLOOKUP($A90,DRG!$A$8:$Z$771,9,FALSE)</f>
        <v>8</v>
      </c>
    </row>
    <row r="91" spans="1:6" x14ac:dyDescent="0.2">
      <c r="A91" s="321" t="s">
        <v>688</v>
      </c>
      <c r="B91" s="210" t="str">
        <f>VLOOKUP($A91,DRG!$A$8:$Z$771,2,FALSE)</f>
        <v>Bacterial &amp; Tuberculous Infections of Nervous System W/O CC/MCC</v>
      </c>
      <c r="C91" s="138">
        <f>ROUND(VLOOKUP($A91,DRG!$A$8:$Z$771,14,FALSE),1)</f>
        <v>4.3</v>
      </c>
      <c r="D91" s="230">
        <f>VLOOKUP($A91,DRG!$A$8:$Z$771,22,FALSE)</f>
        <v>2.3203</v>
      </c>
      <c r="E91" s="319" t="str">
        <f>VLOOKUP(A91,DRG!$A$8:$Z$771,18,FALSE)</f>
        <v>A</v>
      </c>
      <c r="F91" s="316">
        <f>VLOOKUP($A91,DRG!$A$8:$Z$771,9,FALSE)</f>
        <v>11</v>
      </c>
    </row>
    <row r="92" spans="1:6" x14ac:dyDescent="0.2">
      <c r="A92" s="321" t="s">
        <v>690</v>
      </c>
      <c r="B92" s="210" t="str">
        <f>VLOOKUP($A92,DRG!$A$8:$Z$771,2,FALSE)</f>
        <v>Non-Bacterial Infect of Nervous Sys Exc Viral Meningitis W MCC</v>
      </c>
      <c r="C92" s="138">
        <f>ROUND(VLOOKUP($A92,DRG!$A$8:$Z$771,14,FALSE),1)</f>
        <v>8.1</v>
      </c>
      <c r="D92" s="230">
        <f>VLOOKUP($A92,DRG!$A$8:$Z$771,22,FALSE)</f>
        <v>4.9523000000000001</v>
      </c>
      <c r="E92" s="319" t="str">
        <f>VLOOKUP(A92,DRG!$A$8:$Z$771,18,FALSE)</f>
        <v>M</v>
      </c>
      <c r="F92" s="316">
        <f>VLOOKUP($A92,DRG!$A$8:$Z$771,9,FALSE)</f>
        <v>5</v>
      </c>
    </row>
    <row r="93" spans="1:6" x14ac:dyDescent="0.2">
      <c r="A93" s="322" t="s">
        <v>692</v>
      </c>
      <c r="B93" s="211" t="str">
        <f>VLOOKUP($A93,DRG!$A$8:$Z$771,2,FALSE)</f>
        <v>Non-Bacterial Infect of Nervous Sys Exc Viral Meningitis W CC</v>
      </c>
      <c r="C93" s="140">
        <f>ROUND(VLOOKUP($A93,DRG!$A$8:$Z$771,14,FALSE),1)</f>
        <v>5.7</v>
      </c>
      <c r="D93" s="231">
        <f>VLOOKUP($A93,DRG!$A$8:$Z$771,22,FALSE)</f>
        <v>2.9201999999999999</v>
      </c>
      <c r="E93" s="320" t="str">
        <f>VLOOKUP(A93,DRG!$A$8:$Z$771,18,FALSE)</f>
        <v>M</v>
      </c>
      <c r="F93" s="317">
        <f>VLOOKUP($A93,DRG!$A$8:$Z$771,9,FALSE)</f>
        <v>4</v>
      </c>
    </row>
    <row r="94" spans="1:6" x14ac:dyDescent="0.2">
      <c r="A94" s="321" t="s">
        <v>694</v>
      </c>
      <c r="B94" s="210" t="str">
        <f>VLOOKUP($A94,DRG!$A$8:$Z$771,2,FALSE)</f>
        <v>Non-Bacterial Infect of Nervous Sys Exc Viral Meningitis W/O CC/MCC</v>
      </c>
      <c r="C94" s="138">
        <f>ROUND(VLOOKUP($A94,DRG!$A$8:$Z$771,14,FALSE),1)</f>
        <v>3.4</v>
      </c>
      <c r="D94" s="230">
        <f>VLOOKUP($A94,DRG!$A$8:$Z$771,22,FALSE)</f>
        <v>1.3456999999999999</v>
      </c>
      <c r="E94" s="319" t="str">
        <f>VLOOKUP(A94,DRG!$A$8:$Z$771,18,FALSE)</f>
        <v>A</v>
      </c>
      <c r="F94" s="316">
        <f>VLOOKUP($A94,DRG!$A$8:$Z$771,9,FALSE)</f>
        <v>10</v>
      </c>
    </row>
    <row r="95" spans="1:6" x14ac:dyDescent="0.2">
      <c r="A95" s="321" t="s">
        <v>696</v>
      </c>
      <c r="B95" s="210" t="str">
        <f>VLOOKUP($A95,DRG!$A$8:$Z$771,2,FALSE)</f>
        <v>Seizures W MCC</v>
      </c>
      <c r="C95" s="138">
        <f>ROUND(VLOOKUP($A95,DRG!$A$8:$Z$771,14,FALSE),1)</f>
        <v>3.6</v>
      </c>
      <c r="D95" s="230">
        <f>VLOOKUP($A95,DRG!$A$8:$Z$771,22,FALSE)</f>
        <v>1.3331</v>
      </c>
      <c r="E95" s="319" t="str">
        <f>VLOOKUP(A95,DRG!$A$8:$Z$771,18,FALSE)</f>
        <v>A</v>
      </c>
      <c r="F95" s="316">
        <f>VLOOKUP($A95,DRG!$A$8:$Z$771,9,FALSE)</f>
        <v>161</v>
      </c>
    </row>
    <row r="96" spans="1:6" x14ac:dyDescent="0.2">
      <c r="A96" s="321" t="s">
        <v>698</v>
      </c>
      <c r="B96" s="210" t="str">
        <f>VLOOKUP($A96,DRG!$A$8:$Z$771,2,FALSE)</f>
        <v>Seizures W/O MCC</v>
      </c>
      <c r="C96" s="138">
        <f>ROUND(VLOOKUP($A96,DRG!$A$8:$Z$771,14,FALSE),1)</f>
        <v>2.1</v>
      </c>
      <c r="D96" s="230">
        <f>VLOOKUP($A96,DRG!$A$8:$Z$771,22,FALSE)</f>
        <v>0.68799999999999994</v>
      </c>
      <c r="E96" s="319" t="str">
        <f>VLOOKUP(A96,DRG!$A$8:$Z$771,18,FALSE)</f>
        <v>A</v>
      </c>
      <c r="F96" s="316">
        <f>VLOOKUP($A96,DRG!$A$8:$Z$771,9,FALSE)</f>
        <v>738</v>
      </c>
    </row>
    <row r="97" spans="1:6" x14ac:dyDescent="0.2">
      <c r="A97" s="321" t="s">
        <v>700</v>
      </c>
      <c r="B97" s="210" t="str">
        <f>VLOOKUP($A97,DRG!$A$8:$Z$771,2,FALSE)</f>
        <v>Headaches W MCC</v>
      </c>
      <c r="C97" s="138">
        <f>ROUND(VLOOKUP($A97,DRG!$A$8:$Z$771,14,FALSE),1)</f>
        <v>2.4</v>
      </c>
      <c r="D97" s="230">
        <f>VLOOKUP($A97,DRG!$A$8:$Z$771,22,FALSE)</f>
        <v>0.91959999999999997</v>
      </c>
      <c r="E97" s="319" t="str">
        <f>VLOOKUP(A97,DRG!$A$8:$Z$771,18,FALSE)</f>
        <v>A</v>
      </c>
      <c r="F97" s="316">
        <f>VLOOKUP($A97,DRG!$A$8:$Z$771,9,FALSE)</f>
        <v>13</v>
      </c>
    </row>
    <row r="98" spans="1:6" x14ac:dyDescent="0.2">
      <c r="A98" s="322" t="s">
        <v>702</v>
      </c>
      <c r="B98" s="211" t="str">
        <f>VLOOKUP($A98,DRG!$A$8:$Z$771,2,FALSE)</f>
        <v>Headaches W/O MCC</v>
      </c>
      <c r="C98" s="140">
        <f>ROUND(VLOOKUP($A98,DRG!$A$8:$Z$771,14,FALSE),1)</f>
        <v>1.9</v>
      </c>
      <c r="D98" s="231">
        <f>VLOOKUP($A98,DRG!$A$8:$Z$771,22,FALSE)</f>
        <v>0.66800000000000004</v>
      </c>
      <c r="E98" s="320" t="str">
        <f>VLOOKUP(A98,DRG!$A$8:$Z$771,18,FALSE)</f>
        <v>A</v>
      </c>
      <c r="F98" s="317">
        <f>VLOOKUP($A98,DRG!$A$8:$Z$771,9,FALSE)</f>
        <v>179</v>
      </c>
    </row>
    <row r="99" spans="1:6" x14ac:dyDescent="0.2">
      <c r="A99" s="321" t="s">
        <v>722</v>
      </c>
      <c r="B99" s="210" t="str">
        <f>VLOOKUP($A99,DRG!$A$8:$Z$771,2,FALSE)</f>
        <v>Orbital Procedures W CC/MCC</v>
      </c>
      <c r="C99" s="138">
        <f>ROUND(VLOOKUP($A99,DRG!$A$8:$Z$771,14,FALSE),1)</f>
        <v>4</v>
      </c>
      <c r="D99" s="230">
        <f>VLOOKUP($A99,DRG!$A$8:$Z$771,22,FALSE)</f>
        <v>3.1911</v>
      </c>
      <c r="E99" s="319" t="str">
        <f>VLOOKUP(A99,DRG!$A$8:$Z$771,18,FALSE)</f>
        <v>M</v>
      </c>
      <c r="F99" s="316">
        <f>VLOOKUP($A99,DRG!$A$8:$Z$771,9,FALSE)</f>
        <v>8</v>
      </c>
    </row>
    <row r="100" spans="1:6" x14ac:dyDescent="0.2">
      <c r="A100" s="321" t="s">
        <v>724</v>
      </c>
      <c r="B100" s="210" t="str">
        <f>VLOOKUP($A100,DRG!$A$8:$Z$771,2,FALSE)</f>
        <v>Orbital Procedures W/O CC/MCC</v>
      </c>
      <c r="C100" s="138">
        <f>ROUND(VLOOKUP($A100,DRG!$A$8:$Z$771,14,FALSE),1)</f>
        <v>2.4</v>
      </c>
      <c r="D100" s="230">
        <f>VLOOKUP($A100,DRG!$A$8:$Z$771,22,FALSE)</f>
        <v>1.9184000000000001</v>
      </c>
      <c r="E100" s="319" t="str">
        <f>VLOOKUP(A100,DRG!$A$8:$Z$771,18,FALSE)</f>
        <v>M</v>
      </c>
      <c r="F100" s="316">
        <f>VLOOKUP($A100,DRG!$A$8:$Z$771,9,FALSE)</f>
        <v>3</v>
      </c>
    </row>
    <row r="101" spans="1:6" x14ac:dyDescent="0.2">
      <c r="A101" s="321" t="s">
        <v>726</v>
      </c>
      <c r="B101" s="210" t="str">
        <f>VLOOKUP($A101,DRG!$A$8:$Z$771,2,FALSE)</f>
        <v>Extraocular Procedures Except Orbit</v>
      </c>
      <c r="C101" s="138">
        <f>ROUND(VLOOKUP($A101,DRG!$A$8:$Z$771,14,FALSE),1)</f>
        <v>3.5</v>
      </c>
      <c r="D101" s="230">
        <f>VLOOKUP($A101,DRG!$A$8:$Z$771,22,FALSE)</f>
        <v>2.0859999999999999</v>
      </c>
      <c r="E101" s="319" t="str">
        <f>VLOOKUP(A101,DRG!$A$8:$Z$771,18,FALSE)</f>
        <v>M</v>
      </c>
      <c r="F101" s="316">
        <f>VLOOKUP($A101,DRG!$A$8:$Z$771,9,FALSE)</f>
        <v>7</v>
      </c>
    </row>
    <row r="102" spans="1:6" x14ac:dyDescent="0.2">
      <c r="A102" s="321" t="s">
        <v>728</v>
      </c>
      <c r="B102" s="210" t="str">
        <f>VLOOKUP($A102,DRG!$A$8:$Z$771,2,FALSE)</f>
        <v>Intraocular Procedures W CC/MCC</v>
      </c>
      <c r="C102" s="138">
        <f>ROUND(VLOOKUP($A102,DRG!$A$8:$Z$771,14,FALSE),1)</f>
        <v>3.5</v>
      </c>
      <c r="D102" s="230">
        <f>VLOOKUP($A102,DRG!$A$8:$Z$771,22,FALSE)</f>
        <v>2.3816999999999999</v>
      </c>
      <c r="E102" s="319" t="str">
        <f>VLOOKUP(A102,DRG!$A$8:$Z$771,18,FALSE)</f>
        <v>M</v>
      </c>
      <c r="F102" s="316">
        <f>VLOOKUP($A102,DRG!$A$8:$Z$771,9,FALSE)</f>
        <v>8</v>
      </c>
    </row>
    <row r="103" spans="1:6" x14ac:dyDescent="0.2">
      <c r="A103" s="322" t="s">
        <v>730</v>
      </c>
      <c r="B103" s="211" t="str">
        <f>VLOOKUP($A103,DRG!$A$8:$Z$771,2,FALSE)</f>
        <v>Intraocular Procedures W/O CC/MCC</v>
      </c>
      <c r="C103" s="140">
        <f>ROUND(VLOOKUP($A103,DRG!$A$8:$Z$771,14,FALSE),1)</f>
        <v>2</v>
      </c>
      <c r="D103" s="231">
        <f>VLOOKUP($A103,DRG!$A$8:$Z$771,22,FALSE)</f>
        <v>1.3229</v>
      </c>
      <c r="E103" s="320" t="str">
        <f>VLOOKUP(A103,DRG!$A$8:$Z$771,18,FALSE)</f>
        <v>M</v>
      </c>
      <c r="F103" s="317">
        <f>VLOOKUP($A103,DRG!$A$8:$Z$771,9,FALSE)</f>
        <v>2</v>
      </c>
    </row>
    <row r="104" spans="1:6" x14ac:dyDescent="0.2">
      <c r="A104" s="321" t="s">
        <v>738</v>
      </c>
      <c r="B104" s="210" t="str">
        <f>VLOOKUP($A104,DRG!$A$8:$Z$771,2,FALSE)</f>
        <v>Acute Major Eye Infections W CC/MCC</v>
      </c>
      <c r="C104" s="138">
        <f>ROUND(VLOOKUP($A104,DRG!$A$8:$Z$771,14,FALSE),1)</f>
        <v>2.6</v>
      </c>
      <c r="D104" s="230">
        <f>VLOOKUP($A104,DRG!$A$8:$Z$771,22,FALSE)</f>
        <v>0.79690000000000005</v>
      </c>
      <c r="E104" s="319" t="str">
        <f>VLOOKUP(A104,DRG!$A$8:$Z$771,18,FALSE)</f>
        <v>AP</v>
      </c>
      <c r="F104" s="316">
        <f>VLOOKUP($A104,DRG!$A$8:$Z$771,9,FALSE)</f>
        <v>10</v>
      </c>
    </row>
    <row r="105" spans="1:6" x14ac:dyDescent="0.2">
      <c r="A105" s="321" t="s">
        <v>740</v>
      </c>
      <c r="B105" s="210" t="str">
        <f>VLOOKUP($A105,DRG!$A$8:$Z$771,2,FALSE)</f>
        <v>Acute Major Eye Infections W/O CC/MCC</v>
      </c>
      <c r="C105" s="138">
        <f>ROUND(VLOOKUP($A105,DRG!$A$8:$Z$771,14,FALSE),1)</f>
        <v>3</v>
      </c>
      <c r="D105" s="230">
        <f>VLOOKUP($A105,DRG!$A$8:$Z$771,22,FALSE)</f>
        <v>0.4768</v>
      </c>
      <c r="E105" s="319" t="str">
        <f>VLOOKUP(A105,DRG!$A$8:$Z$771,18,FALSE)</f>
        <v>MP</v>
      </c>
      <c r="F105" s="316">
        <f>VLOOKUP($A105,DRG!$A$8:$Z$771,9,FALSE)</f>
        <v>6</v>
      </c>
    </row>
    <row r="106" spans="1:6" x14ac:dyDescent="0.2">
      <c r="A106" s="321" t="s">
        <v>742</v>
      </c>
      <c r="B106" s="210" t="str">
        <f>VLOOKUP($A106,DRG!$A$8:$Z$771,2,FALSE)</f>
        <v>Neurological Eye Disorders</v>
      </c>
      <c r="C106" s="138">
        <f>ROUND(VLOOKUP($A106,DRG!$A$8:$Z$771,14,FALSE),1)</f>
        <v>2.2000000000000002</v>
      </c>
      <c r="D106" s="230">
        <f>VLOOKUP($A106,DRG!$A$8:$Z$771,22,FALSE)</f>
        <v>0.83830000000000005</v>
      </c>
      <c r="E106" s="319" t="str">
        <f>VLOOKUP(A106,DRG!$A$8:$Z$771,18,FALSE)</f>
        <v>A</v>
      </c>
      <c r="F106" s="316">
        <f>VLOOKUP($A106,DRG!$A$8:$Z$771,9,FALSE)</f>
        <v>21</v>
      </c>
    </row>
    <row r="107" spans="1:6" x14ac:dyDescent="0.2">
      <c r="A107" s="321" t="s">
        <v>744</v>
      </c>
      <c r="B107" s="210" t="str">
        <f>VLOOKUP($A107,DRG!$A$8:$Z$771,2,FALSE)</f>
        <v>Other Disorders of the Eye W MCC</v>
      </c>
      <c r="C107" s="138">
        <f>ROUND(VLOOKUP($A107,DRG!$A$8:$Z$771,14,FALSE),1)</f>
        <v>3.8</v>
      </c>
      <c r="D107" s="230">
        <f>VLOOKUP($A107,DRG!$A$8:$Z$771,22,FALSE)</f>
        <v>1.9293</v>
      </c>
      <c r="E107" s="319" t="str">
        <f>VLOOKUP(A107,DRG!$A$8:$Z$771,18,FALSE)</f>
        <v>M</v>
      </c>
      <c r="F107" s="316">
        <f>VLOOKUP($A107,DRG!$A$8:$Z$771,9,FALSE)</f>
        <v>8</v>
      </c>
    </row>
    <row r="108" spans="1:6" x14ac:dyDescent="0.2">
      <c r="A108" s="322" t="s">
        <v>746</v>
      </c>
      <c r="B108" s="211" t="str">
        <f>VLOOKUP($A108,DRG!$A$8:$Z$771,2,FALSE)</f>
        <v>Other Disorders of the Eye W/O MCC</v>
      </c>
      <c r="C108" s="140">
        <f>ROUND(VLOOKUP($A108,DRG!$A$8:$Z$771,14,FALSE),1)</f>
        <v>2</v>
      </c>
      <c r="D108" s="231">
        <f>VLOOKUP($A108,DRG!$A$8:$Z$771,22,FALSE)</f>
        <v>0.66469999999999996</v>
      </c>
      <c r="E108" s="320" t="str">
        <f>VLOOKUP(A108,DRG!$A$8:$Z$771,18,FALSE)</f>
        <v>A</v>
      </c>
      <c r="F108" s="317">
        <f>VLOOKUP($A108,DRG!$A$8:$Z$771,9,FALSE)</f>
        <v>40</v>
      </c>
    </row>
    <row r="109" spans="1:6" x14ac:dyDescent="0.2">
      <c r="A109" s="321" t="s">
        <v>754</v>
      </c>
      <c r="B109" s="210" t="str">
        <f>VLOOKUP($A109,DRG!$A$8:$Z$771,2,FALSE)</f>
        <v>Major Head &amp; Neck Procedures W CC/MCC or Major Device</v>
      </c>
      <c r="C109" s="138">
        <f>ROUND(VLOOKUP($A109,DRG!$A$8:$Z$771,14,FALSE),1)</f>
        <v>3.1</v>
      </c>
      <c r="D109" s="230">
        <f>VLOOKUP($A109,DRG!$A$8:$Z$771,22,FALSE)</f>
        <v>3.335</v>
      </c>
      <c r="E109" s="319" t="str">
        <f>VLOOKUP(A109,DRG!$A$8:$Z$771,18,FALSE)</f>
        <v>AO</v>
      </c>
      <c r="F109" s="316">
        <f>VLOOKUP($A109,DRG!$A$8:$Z$771,9,FALSE)</f>
        <v>10</v>
      </c>
    </row>
    <row r="110" spans="1:6" x14ac:dyDescent="0.2">
      <c r="A110" s="321" t="s">
        <v>756</v>
      </c>
      <c r="B110" s="210" t="str">
        <f>VLOOKUP($A110,DRG!$A$8:$Z$771,2,FALSE)</f>
        <v>Major Head &amp; Neck Procedures W/O CC/MCC</v>
      </c>
      <c r="C110" s="138">
        <f>ROUND(VLOOKUP($A110,DRG!$A$8:$Z$771,14,FALSE),1)</f>
        <v>2</v>
      </c>
      <c r="D110" s="230">
        <f>VLOOKUP($A110,DRG!$A$8:$Z$771,22,FALSE)</f>
        <v>1.9951000000000001</v>
      </c>
      <c r="E110" s="319" t="str">
        <f>VLOOKUP(A110,DRG!$A$8:$Z$771,18,FALSE)</f>
        <v>AO</v>
      </c>
      <c r="F110" s="316">
        <f>VLOOKUP($A110,DRG!$A$8:$Z$771,9,FALSE)</f>
        <v>10</v>
      </c>
    </row>
    <row r="111" spans="1:6" x14ac:dyDescent="0.2">
      <c r="A111" s="321" t="s">
        <v>758</v>
      </c>
      <c r="B111" s="210" t="str">
        <f>VLOOKUP($A111,DRG!$A$8:$Z$771,2,FALSE)</f>
        <v>Cranial/Facial Procedures W CC/MCC</v>
      </c>
      <c r="C111" s="138">
        <f>ROUND(VLOOKUP($A111,DRG!$A$8:$Z$771,14,FALSE),1)</f>
        <v>2.6</v>
      </c>
      <c r="D111" s="230">
        <f>VLOOKUP($A111,DRG!$A$8:$Z$771,22,FALSE)</f>
        <v>3.0871</v>
      </c>
      <c r="E111" s="319" t="str">
        <f>VLOOKUP(A111,DRG!$A$8:$Z$771,18,FALSE)</f>
        <v>A</v>
      </c>
      <c r="F111" s="316">
        <f>VLOOKUP($A111,DRG!$A$8:$Z$771,9,FALSE)</f>
        <v>35</v>
      </c>
    </row>
    <row r="112" spans="1:6" x14ac:dyDescent="0.2">
      <c r="A112" s="321" t="s">
        <v>760</v>
      </c>
      <c r="B112" s="210" t="str">
        <f>VLOOKUP($A112,DRG!$A$8:$Z$771,2,FALSE)</f>
        <v>Cranial/Facial Procedures W/O CC/MCC</v>
      </c>
      <c r="C112" s="138">
        <f>ROUND(VLOOKUP($A112,DRG!$A$8:$Z$771,14,FALSE),1)</f>
        <v>1.8</v>
      </c>
      <c r="D112" s="230">
        <f>VLOOKUP($A112,DRG!$A$8:$Z$771,22,FALSE)</f>
        <v>2.3658999999999999</v>
      </c>
      <c r="E112" s="319" t="str">
        <f>VLOOKUP(A112,DRG!$A$8:$Z$771,18,FALSE)</f>
        <v>A</v>
      </c>
      <c r="F112" s="316">
        <f>VLOOKUP($A112,DRG!$A$8:$Z$771,9,FALSE)</f>
        <v>32</v>
      </c>
    </row>
    <row r="113" spans="1:6" x14ac:dyDescent="0.2">
      <c r="A113" s="322" t="s">
        <v>762</v>
      </c>
      <c r="B113" s="211" t="str">
        <f>VLOOKUP($A113,DRG!$A$8:$Z$771,2,FALSE)</f>
        <v>Other Ear, Nose, Mouth &amp; Throat O.R. Procedures W CC/MCC</v>
      </c>
      <c r="C113" s="140">
        <f>ROUND(VLOOKUP($A113,DRG!$A$8:$Z$771,14,FALSE),1)</f>
        <v>2</v>
      </c>
      <c r="D113" s="231">
        <f>VLOOKUP($A113,DRG!$A$8:$Z$771,22,FALSE)</f>
        <v>1.2704</v>
      </c>
      <c r="E113" s="320" t="str">
        <f>VLOOKUP(A113,DRG!$A$8:$Z$771,18,FALSE)</f>
        <v>A</v>
      </c>
      <c r="F113" s="317">
        <f>VLOOKUP($A113,DRG!$A$8:$Z$771,9,FALSE)</f>
        <v>44</v>
      </c>
    </row>
    <row r="114" spans="1:6" x14ac:dyDescent="0.2">
      <c r="A114" s="321" t="s">
        <v>764</v>
      </c>
      <c r="B114" s="210" t="str">
        <f>VLOOKUP($A114,DRG!$A$8:$Z$771,2,FALSE)</f>
        <v>Other Ear, Nose, Mouth &amp; Throat O.R. Procedures W/O CC/MCC</v>
      </c>
      <c r="C114" s="138">
        <f>ROUND(VLOOKUP($A114,DRG!$A$8:$Z$771,14,FALSE),1)</f>
        <v>1.1000000000000001</v>
      </c>
      <c r="D114" s="230">
        <f>VLOOKUP($A114,DRG!$A$8:$Z$771,22,FALSE)</f>
        <v>0.75819999999999999</v>
      </c>
      <c r="E114" s="319" t="str">
        <f>VLOOKUP(A114,DRG!$A$8:$Z$771,18,FALSE)</f>
        <v>A</v>
      </c>
      <c r="F114" s="316">
        <f>VLOOKUP($A114,DRG!$A$8:$Z$771,9,FALSE)</f>
        <v>61</v>
      </c>
    </row>
    <row r="115" spans="1:6" x14ac:dyDescent="0.2">
      <c r="A115" s="321" t="s">
        <v>766</v>
      </c>
      <c r="B115" s="210" t="str">
        <f>VLOOKUP($A115,DRG!$A$8:$Z$771,2,FALSE)</f>
        <v>Sinus &amp; Mastoid Procedures W CC/MCC</v>
      </c>
      <c r="C115" s="138">
        <f>ROUND(VLOOKUP($A115,DRG!$A$8:$Z$771,14,FALSE),1)</f>
        <v>4.0999999999999996</v>
      </c>
      <c r="D115" s="230">
        <f>VLOOKUP($A115,DRG!$A$8:$Z$771,22,FALSE)</f>
        <v>3.0295999999999998</v>
      </c>
      <c r="E115" s="319" t="str">
        <f>VLOOKUP(A115,DRG!$A$8:$Z$771,18,FALSE)</f>
        <v>M</v>
      </c>
      <c r="F115" s="316">
        <f>VLOOKUP($A115,DRG!$A$8:$Z$771,9,FALSE)</f>
        <v>2</v>
      </c>
    </row>
    <row r="116" spans="1:6" x14ac:dyDescent="0.2">
      <c r="A116" s="321" t="s">
        <v>768</v>
      </c>
      <c r="B116" s="210" t="str">
        <f>VLOOKUP($A116,DRG!$A$8:$Z$771,2,FALSE)</f>
        <v>Sinus &amp; Mastoid Procedures W/O CC/MCC</v>
      </c>
      <c r="C116" s="138">
        <f>ROUND(VLOOKUP($A116,DRG!$A$8:$Z$771,14,FALSE),1)</f>
        <v>1.9</v>
      </c>
      <c r="D116" s="230">
        <f>VLOOKUP($A116,DRG!$A$8:$Z$771,22,FALSE)</f>
        <v>1.8884000000000001</v>
      </c>
      <c r="E116" s="319" t="str">
        <f>VLOOKUP(A116,DRG!$A$8:$Z$771,18,FALSE)</f>
        <v>M</v>
      </c>
      <c r="F116" s="316">
        <f>VLOOKUP($A116,DRG!$A$8:$Z$771,9,FALSE)</f>
        <v>1</v>
      </c>
    </row>
    <row r="117" spans="1:6" x14ac:dyDescent="0.2">
      <c r="A117" s="321" t="s">
        <v>770</v>
      </c>
      <c r="B117" s="210" t="str">
        <f>VLOOKUP($A117,DRG!$A$8:$Z$771,2,FALSE)</f>
        <v>Mouth Procedures W CC/MCC</v>
      </c>
      <c r="C117" s="138">
        <f>ROUND(VLOOKUP($A117,DRG!$A$8:$Z$771,14,FALSE),1)</f>
        <v>2.6</v>
      </c>
      <c r="D117" s="230">
        <f>VLOOKUP($A117,DRG!$A$8:$Z$771,22,FALSE)</f>
        <v>0.68240000000000001</v>
      </c>
      <c r="E117" s="319" t="str">
        <f>VLOOKUP(A117,DRG!$A$8:$Z$771,18,FALSE)</f>
        <v>AP</v>
      </c>
      <c r="F117" s="316">
        <f>VLOOKUP($A117,DRG!$A$8:$Z$771,9,FALSE)</f>
        <v>14</v>
      </c>
    </row>
    <row r="118" spans="1:6" x14ac:dyDescent="0.2">
      <c r="A118" s="322" t="s">
        <v>772</v>
      </c>
      <c r="B118" s="211" t="str">
        <f>VLOOKUP($A118,DRG!$A$8:$Z$771,2,FALSE)</f>
        <v>Mouth Procedures W/O CC/MCC</v>
      </c>
      <c r="C118" s="140">
        <f>ROUND(VLOOKUP($A118,DRG!$A$8:$Z$771,14,FALSE),1)</f>
        <v>3.1</v>
      </c>
      <c r="D118" s="231">
        <f>VLOOKUP($A118,DRG!$A$8:$Z$771,22,FALSE)</f>
        <v>0.40820000000000001</v>
      </c>
      <c r="E118" s="320" t="str">
        <f>VLOOKUP(A118,DRG!$A$8:$Z$771,18,FALSE)</f>
        <v>AP</v>
      </c>
      <c r="F118" s="317">
        <f>VLOOKUP($A118,DRG!$A$8:$Z$771,9,FALSE)</f>
        <v>11</v>
      </c>
    </row>
    <row r="119" spans="1:6" x14ac:dyDescent="0.2">
      <c r="A119" s="321" t="s">
        <v>774</v>
      </c>
      <c r="B119" s="210" t="str">
        <f>VLOOKUP($A119,DRG!$A$8:$Z$771,2,FALSE)</f>
        <v>Salivary Gland Procedures</v>
      </c>
      <c r="C119" s="138">
        <f>ROUND(VLOOKUP($A119,DRG!$A$8:$Z$771,14,FALSE),1)</f>
        <v>1.5</v>
      </c>
      <c r="D119" s="230">
        <f>VLOOKUP($A119,DRG!$A$8:$Z$771,22,FALSE)</f>
        <v>1.9111</v>
      </c>
      <c r="E119" s="319" t="str">
        <f>VLOOKUP(A119,DRG!$A$8:$Z$771,18,FALSE)</f>
        <v>A</v>
      </c>
      <c r="F119" s="316">
        <f>VLOOKUP($A119,DRG!$A$8:$Z$771,9,FALSE)</f>
        <v>10</v>
      </c>
    </row>
    <row r="120" spans="1:6" x14ac:dyDescent="0.2">
      <c r="A120" s="321" t="s">
        <v>788</v>
      </c>
      <c r="B120" s="210" t="str">
        <f>VLOOKUP($A120,DRG!$A$8:$Z$771,2,FALSE)</f>
        <v>Ear, Nose, Mouth &amp; Throat Malignancy W MCC</v>
      </c>
      <c r="C120" s="138">
        <f>ROUND(VLOOKUP($A120,DRG!$A$8:$Z$771,14,FALSE),1)</f>
        <v>5.7</v>
      </c>
      <c r="D120" s="230">
        <f>VLOOKUP($A120,DRG!$A$8:$Z$771,22,FALSE)</f>
        <v>2.9725999999999999</v>
      </c>
      <c r="E120" s="319" t="str">
        <f>VLOOKUP(A120,DRG!$A$8:$Z$771,18,FALSE)</f>
        <v>M</v>
      </c>
      <c r="F120" s="316">
        <f>VLOOKUP($A120,DRG!$A$8:$Z$771,9,FALSE)</f>
        <v>8</v>
      </c>
    </row>
    <row r="121" spans="1:6" x14ac:dyDescent="0.2">
      <c r="A121" s="321" t="s">
        <v>790</v>
      </c>
      <c r="B121" s="210" t="str">
        <f>VLOOKUP($A121,DRG!$A$8:$Z$771,2,FALSE)</f>
        <v>Ear, Nose, Mouth &amp; Throat Malignancy W CC</v>
      </c>
      <c r="C121" s="138">
        <f>ROUND(VLOOKUP($A121,DRG!$A$8:$Z$771,14,FALSE),1)</f>
        <v>5</v>
      </c>
      <c r="D121" s="230">
        <f>VLOOKUP($A121,DRG!$A$8:$Z$771,22,FALSE)</f>
        <v>1.7136</v>
      </c>
      <c r="E121" s="319" t="str">
        <f>VLOOKUP(A121,DRG!$A$8:$Z$771,18,FALSE)</f>
        <v>A</v>
      </c>
      <c r="F121" s="316">
        <f>VLOOKUP($A121,DRG!$A$8:$Z$771,9,FALSE)</f>
        <v>11</v>
      </c>
    </row>
    <row r="122" spans="1:6" x14ac:dyDescent="0.2">
      <c r="A122" s="321" t="s">
        <v>792</v>
      </c>
      <c r="B122" s="210" t="str">
        <f>VLOOKUP($A122,DRG!$A$8:$Z$771,2,FALSE)</f>
        <v>Ear, Nose, Mouth &amp; Throat Malignancy W/O CC/MCC</v>
      </c>
      <c r="C122" s="138">
        <f>ROUND(VLOOKUP($A122,DRG!$A$8:$Z$771,14,FALSE),1)</f>
        <v>2.2000000000000002</v>
      </c>
      <c r="D122" s="230">
        <f>VLOOKUP($A122,DRG!$A$8:$Z$771,22,FALSE)</f>
        <v>1.2839</v>
      </c>
      <c r="E122" s="319" t="str">
        <f>VLOOKUP(A122,DRG!$A$8:$Z$771,18,FALSE)</f>
        <v>M</v>
      </c>
      <c r="F122" s="316">
        <f>VLOOKUP($A122,DRG!$A$8:$Z$771,9,FALSE)</f>
        <v>3</v>
      </c>
    </row>
    <row r="123" spans="1:6" x14ac:dyDescent="0.2">
      <c r="A123" s="322" t="s">
        <v>794</v>
      </c>
      <c r="B123" s="211" t="str">
        <f>VLOOKUP($A123,DRG!$A$8:$Z$771,2,FALSE)</f>
        <v>Dysequilibrium</v>
      </c>
      <c r="C123" s="140">
        <f>ROUND(VLOOKUP($A123,DRG!$A$8:$Z$771,14,FALSE),1)</f>
        <v>1.8</v>
      </c>
      <c r="D123" s="231">
        <f>VLOOKUP($A123,DRG!$A$8:$Z$771,22,FALSE)</f>
        <v>0.80269999999999997</v>
      </c>
      <c r="E123" s="320" t="str">
        <f>VLOOKUP(A123,DRG!$A$8:$Z$771,18,FALSE)</f>
        <v>A</v>
      </c>
      <c r="F123" s="317">
        <f>VLOOKUP($A123,DRG!$A$8:$Z$771,9,FALSE)</f>
        <v>45</v>
      </c>
    </row>
    <row r="124" spans="1:6" x14ac:dyDescent="0.2">
      <c r="A124" s="321" t="s">
        <v>796</v>
      </c>
      <c r="B124" s="210" t="str">
        <f>VLOOKUP($A124,DRG!$A$8:$Z$771,2,FALSE)</f>
        <v>Epistaxis W MCC</v>
      </c>
      <c r="C124" s="138">
        <f>ROUND(VLOOKUP($A124,DRG!$A$8:$Z$771,14,FALSE),1)</f>
        <v>3.6</v>
      </c>
      <c r="D124" s="230">
        <f>VLOOKUP($A124,DRG!$A$8:$Z$771,22,FALSE)</f>
        <v>1.9923</v>
      </c>
      <c r="E124" s="319" t="str">
        <f>VLOOKUP(A124,DRG!$A$8:$Z$771,18,FALSE)</f>
        <v>M</v>
      </c>
      <c r="F124" s="316">
        <f>VLOOKUP($A124,DRG!$A$8:$Z$771,9,FALSE)</f>
        <v>3</v>
      </c>
    </row>
    <row r="125" spans="1:6" x14ac:dyDescent="0.2">
      <c r="A125" s="321" t="s">
        <v>798</v>
      </c>
      <c r="B125" s="210" t="str">
        <f>VLOOKUP($A125,DRG!$A$8:$Z$771,2,FALSE)</f>
        <v>Epistaxis W/O MCC</v>
      </c>
      <c r="C125" s="138">
        <f>ROUND(VLOOKUP($A125,DRG!$A$8:$Z$771,14,FALSE),1)</f>
        <v>2.6</v>
      </c>
      <c r="D125" s="230">
        <f>VLOOKUP($A125,DRG!$A$8:$Z$771,22,FALSE)</f>
        <v>0.75819999999999999</v>
      </c>
      <c r="E125" s="319" t="str">
        <f>VLOOKUP(A125,DRG!$A$8:$Z$771,18,FALSE)</f>
        <v>A</v>
      </c>
      <c r="F125" s="316">
        <f>VLOOKUP($A125,DRG!$A$8:$Z$771,9,FALSE)</f>
        <v>14</v>
      </c>
    </row>
    <row r="126" spans="1:6" x14ac:dyDescent="0.2">
      <c r="A126" s="321" t="s">
        <v>800</v>
      </c>
      <c r="B126" s="210" t="str">
        <f>VLOOKUP($A126,DRG!$A$8:$Z$771,2,FALSE)</f>
        <v>Otitis Media &amp; URI W MCC</v>
      </c>
      <c r="C126" s="138">
        <f>ROUND(VLOOKUP($A126,DRG!$A$8:$Z$771,14,FALSE),1)</f>
        <v>2.7</v>
      </c>
      <c r="D126" s="230">
        <f>VLOOKUP($A126,DRG!$A$8:$Z$771,22,FALSE)</f>
        <v>0.88829999999999998</v>
      </c>
      <c r="E126" s="319" t="str">
        <f>VLOOKUP(A126,DRG!$A$8:$Z$771,18,FALSE)</f>
        <v>A</v>
      </c>
      <c r="F126" s="316">
        <f>VLOOKUP($A126,DRG!$A$8:$Z$771,9,FALSE)</f>
        <v>38</v>
      </c>
    </row>
    <row r="127" spans="1:6" x14ac:dyDescent="0.2">
      <c r="A127" s="321" t="s">
        <v>802</v>
      </c>
      <c r="B127" s="210" t="str">
        <f>VLOOKUP($A127,DRG!$A$8:$Z$771,2,FALSE)</f>
        <v>Otitis Media &amp; URI W/O MCC</v>
      </c>
      <c r="C127" s="138">
        <f>ROUND(VLOOKUP($A127,DRG!$A$8:$Z$771,14,FALSE),1)</f>
        <v>2.1</v>
      </c>
      <c r="D127" s="230">
        <f>VLOOKUP($A127,DRG!$A$8:$Z$771,22,FALSE)</f>
        <v>0.58189999999999997</v>
      </c>
      <c r="E127" s="319" t="str">
        <f>VLOOKUP(A127,DRG!$A$8:$Z$771,18,FALSE)</f>
        <v>A</v>
      </c>
      <c r="F127" s="316">
        <f>VLOOKUP($A127,DRG!$A$8:$Z$771,9,FALSE)</f>
        <v>197</v>
      </c>
    </row>
    <row r="128" spans="1:6" x14ac:dyDescent="0.2">
      <c r="A128" s="322" t="s">
        <v>804</v>
      </c>
      <c r="B128" s="211" t="str">
        <f>VLOOKUP($A128,DRG!$A$8:$Z$771,2,FALSE)</f>
        <v>Other Ear, Nose, Mouth &amp; Throat Diagnoses W MCC</v>
      </c>
      <c r="C128" s="140">
        <f>ROUND(VLOOKUP($A128,DRG!$A$8:$Z$771,14,FALSE),1)</f>
        <v>2.6</v>
      </c>
      <c r="D128" s="231">
        <f>VLOOKUP($A128,DRG!$A$8:$Z$771,22,FALSE)</f>
        <v>1.3253999999999999</v>
      </c>
      <c r="E128" s="320" t="str">
        <f>VLOOKUP(A128,DRG!$A$8:$Z$771,18,FALSE)</f>
        <v>AP</v>
      </c>
      <c r="F128" s="317">
        <f>VLOOKUP($A128,DRG!$A$8:$Z$771,9,FALSE)</f>
        <v>11</v>
      </c>
    </row>
    <row r="129" spans="1:6" x14ac:dyDescent="0.2">
      <c r="A129" s="321" t="s">
        <v>806</v>
      </c>
      <c r="B129" s="210" t="str">
        <f>VLOOKUP($A129,DRG!$A$8:$Z$771,2,FALSE)</f>
        <v>Other Ear, Nose, Mouth &amp; Throat Diagnoses W CC</v>
      </c>
      <c r="C129" s="138">
        <f>ROUND(VLOOKUP($A129,DRG!$A$8:$Z$771,14,FALSE),1)</f>
        <v>3.3</v>
      </c>
      <c r="D129" s="230">
        <f>VLOOKUP($A129,DRG!$A$8:$Z$771,22,FALSE)</f>
        <v>0.77059999999999995</v>
      </c>
      <c r="E129" s="319" t="str">
        <f>VLOOKUP(A129,DRG!$A$8:$Z$771,18,FALSE)</f>
        <v>AP</v>
      </c>
      <c r="F129" s="316">
        <f>VLOOKUP($A129,DRG!$A$8:$Z$771,9,FALSE)</f>
        <v>29</v>
      </c>
    </row>
    <row r="130" spans="1:6" x14ac:dyDescent="0.2">
      <c r="A130" s="321" t="s">
        <v>808</v>
      </c>
      <c r="B130" s="210" t="str">
        <f>VLOOKUP($A130,DRG!$A$8:$Z$771,2,FALSE)</f>
        <v>Other Ear, Nose, Mouth &amp; Throat Diagnoses W/O CC/MCC</v>
      </c>
      <c r="C130" s="138">
        <f>ROUND(VLOOKUP($A130,DRG!$A$8:$Z$771,14,FALSE),1)</f>
        <v>2</v>
      </c>
      <c r="D130" s="230">
        <f>VLOOKUP($A130,DRG!$A$8:$Z$771,22,FALSE)</f>
        <v>0.51770000000000005</v>
      </c>
      <c r="E130" s="319" t="str">
        <f>VLOOKUP(A130,DRG!$A$8:$Z$771,18,FALSE)</f>
        <v>A</v>
      </c>
      <c r="F130" s="316">
        <f>VLOOKUP($A130,DRG!$A$8:$Z$771,9,FALSE)</f>
        <v>23</v>
      </c>
    </row>
    <row r="131" spans="1:6" x14ac:dyDescent="0.2">
      <c r="A131" s="321" t="s">
        <v>810</v>
      </c>
      <c r="B131" s="210" t="str">
        <f>VLOOKUP($A131,DRG!$A$8:$Z$771,2,FALSE)</f>
        <v>Dental &amp; Oral Diseases W MCC</v>
      </c>
      <c r="C131" s="138">
        <f>ROUND(VLOOKUP($A131,DRG!$A$8:$Z$771,14,FALSE),1)</f>
        <v>4.5</v>
      </c>
      <c r="D131" s="230">
        <f>VLOOKUP($A131,DRG!$A$8:$Z$771,22,FALSE)</f>
        <v>2.3712</v>
      </c>
      <c r="E131" s="319" t="str">
        <f>VLOOKUP(A131,DRG!$A$8:$Z$771,18,FALSE)</f>
        <v>M</v>
      </c>
      <c r="F131" s="316">
        <f>VLOOKUP($A131,DRG!$A$8:$Z$771,9,FALSE)</f>
        <v>9</v>
      </c>
    </row>
    <row r="132" spans="1:6" x14ac:dyDescent="0.2">
      <c r="A132" s="321" t="s">
        <v>812</v>
      </c>
      <c r="B132" s="210" t="str">
        <f>VLOOKUP($A132,DRG!$A$8:$Z$771,2,FALSE)</f>
        <v>Dental &amp; Oral Diseases W CC</v>
      </c>
      <c r="C132" s="138">
        <f>ROUND(VLOOKUP($A132,DRG!$A$8:$Z$771,14,FALSE),1)</f>
        <v>2.4</v>
      </c>
      <c r="D132" s="230">
        <f>VLOOKUP($A132,DRG!$A$8:$Z$771,22,FALSE)</f>
        <v>0.85319999999999996</v>
      </c>
      <c r="E132" s="319" t="str">
        <f>VLOOKUP(A132,DRG!$A$8:$Z$771,18,FALSE)</f>
        <v>A</v>
      </c>
      <c r="F132" s="316">
        <f>VLOOKUP($A132,DRG!$A$8:$Z$771,9,FALSE)</f>
        <v>45</v>
      </c>
    </row>
    <row r="133" spans="1:6" x14ac:dyDescent="0.2">
      <c r="A133" s="322" t="s">
        <v>814</v>
      </c>
      <c r="B133" s="211" t="str">
        <f>VLOOKUP($A133,DRG!$A$8:$Z$771,2,FALSE)</f>
        <v>Dental &amp; Oral Diseases W/O CC/MCC</v>
      </c>
      <c r="C133" s="140">
        <f>ROUND(VLOOKUP($A133,DRG!$A$8:$Z$771,14,FALSE),1)</f>
        <v>2.2000000000000002</v>
      </c>
      <c r="D133" s="231">
        <f>VLOOKUP($A133,DRG!$A$8:$Z$771,22,FALSE)</f>
        <v>0.66720000000000002</v>
      </c>
      <c r="E133" s="320" t="str">
        <f>VLOOKUP(A133,DRG!$A$8:$Z$771,18,FALSE)</f>
        <v>A</v>
      </c>
      <c r="F133" s="317">
        <f>VLOOKUP($A133,DRG!$A$8:$Z$771,9,FALSE)</f>
        <v>18</v>
      </c>
    </row>
    <row r="134" spans="1:6" x14ac:dyDescent="0.2">
      <c r="A134" s="321" t="s">
        <v>822</v>
      </c>
      <c r="B134" s="210" t="str">
        <f>VLOOKUP($A134,DRG!$A$8:$Z$771,2,FALSE)</f>
        <v>Major Chest Procedures W MCC</v>
      </c>
      <c r="C134" s="138">
        <f>ROUND(VLOOKUP($A134,DRG!$A$8:$Z$771,14,FALSE),1)</f>
        <v>11.7</v>
      </c>
      <c r="D134" s="230">
        <f>VLOOKUP($A134,DRG!$A$8:$Z$771,22,FALSE)</f>
        <v>4.0471000000000004</v>
      </c>
      <c r="E134" s="319" t="str">
        <f>VLOOKUP(A134,DRG!$A$8:$Z$771,18,FALSE)</f>
        <v>A</v>
      </c>
      <c r="F134" s="316">
        <f>VLOOKUP($A134,DRG!$A$8:$Z$771,9,FALSE)</f>
        <v>101</v>
      </c>
    </row>
    <row r="135" spans="1:6" x14ac:dyDescent="0.2">
      <c r="A135" s="321" t="s">
        <v>824</v>
      </c>
      <c r="B135" s="210" t="str">
        <f>VLOOKUP($A135,DRG!$A$8:$Z$771,2,FALSE)</f>
        <v>Major Chest Procedures W CC</v>
      </c>
      <c r="C135" s="138">
        <f>ROUND(VLOOKUP($A135,DRG!$A$8:$Z$771,14,FALSE),1)</f>
        <v>6.6</v>
      </c>
      <c r="D135" s="230">
        <f>VLOOKUP($A135,DRG!$A$8:$Z$771,22,FALSE)</f>
        <v>3.3300999999999998</v>
      </c>
      <c r="E135" s="319" t="str">
        <f>VLOOKUP(A135,DRG!$A$8:$Z$771,18,FALSE)</f>
        <v>A</v>
      </c>
      <c r="F135" s="316">
        <f>VLOOKUP($A135,DRG!$A$8:$Z$771,9,FALSE)</f>
        <v>122</v>
      </c>
    </row>
    <row r="136" spans="1:6" x14ac:dyDescent="0.2">
      <c r="A136" s="321" t="s">
        <v>826</v>
      </c>
      <c r="B136" s="210" t="str">
        <f>VLOOKUP($A136,DRG!$A$8:$Z$771,2,FALSE)</f>
        <v>Major Chest Procedures W/O CC/MCC</v>
      </c>
      <c r="C136" s="138">
        <f>ROUND(VLOOKUP($A136,DRG!$A$8:$Z$771,14,FALSE),1)</f>
        <v>3.9</v>
      </c>
      <c r="D136" s="230">
        <f>VLOOKUP($A136,DRG!$A$8:$Z$771,22,FALSE)</f>
        <v>2.2591999999999999</v>
      </c>
      <c r="E136" s="319" t="str">
        <f>VLOOKUP(A136,DRG!$A$8:$Z$771,18,FALSE)</f>
        <v>A</v>
      </c>
      <c r="F136" s="316">
        <f>VLOOKUP($A136,DRG!$A$8:$Z$771,9,FALSE)</f>
        <v>57</v>
      </c>
    </row>
    <row r="137" spans="1:6" x14ac:dyDescent="0.2">
      <c r="A137" s="321" t="s">
        <v>828</v>
      </c>
      <c r="B137" s="210" t="str">
        <f>VLOOKUP($A137,DRG!$A$8:$Z$771,2,FALSE)</f>
        <v>Other Resp System O.R. Procedures W MCC</v>
      </c>
      <c r="C137" s="138">
        <f>ROUND(VLOOKUP($A137,DRG!$A$8:$Z$771,14,FALSE),1)</f>
        <v>9</v>
      </c>
      <c r="D137" s="230">
        <f>VLOOKUP($A137,DRG!$A$8:$Z$771,22,FALSE)</f>
        <v>3.9889999999999999</v>
      </c>
      <c r="E137" s="319" t="str">
        <f>VLOOKUP(A137,DRG!$A$8:$Z$771,18,FALSE)</f>
        <v>A</v>
      </c>
      <c r="F137" s="316">
        <f>VLOOKUP($A137,DRG!$A$8:$Z$771,9,FALSE)</f>
        <v>120</v>
      </c>
    </row>
    <row r="138" spans="1:6" x14ac:dyDescent="0.2">
      <c r="A138" s="322" t="s">
        <v>830</v>
      </c>
      <c r="B138" s="211" t="str">
        <f>VLOOKUP($A138,DRG!$A$8:$Z$771,2,FALSE)</f>
        <v>Other Resp System O.R. Procedures W CC</v>
      </c>
      <c r="C138" s="140">
        <f>ROUND(VLOOKUP($A138,DRG!$A$8:$Z$771,14,FALSE),1)</f>
        <v>4.8</v>
      </c>
      <c r="D138" s="231">
        <f>VLOOKUP($A138,DRG!$A$8:$Z$771,22,FALSE)</f>
        <v>2.0630999999999999</v>
      </c>
      <c r="E138" s="320" t="str">
        <f>VLOOKUP(A138,DRG!$A$8:$Z$771,18,FALSE)</f>
        <v>A</v>
      </c>
      <c r="F138" s="317">
        <f>VLOOKUP($A138,DRG!$A$8:$Z$771,9,FALSE)</f>
        <v>92</v>
      </c>
    </row>
    <row r="139" spans="1:6" x14ac:dyDescent="0.2">
      <c r="A139" s="321" t="s">
        <v>832</v>
      </c>
      <c r="B139" s="210" t="str">
        <f>VLOOKUP($A139,DRG!$A$8:$Z$771,2,FALSE)</f>
        <v>Other Resp System O.R. Procedures W/O CC/MCC</v>
      </c>
      <c r="C139" s="138">
        <f>ROUND(VLOOKUP($A139,DRG!$A$8:$Z$771,14,FALSE),1)</f>
        <v>2.2000000000000002</v>
      </c>
      <c r="D139" s="230">
        <f>VLOOKUP($A139,DRG!$A$8:$Z$771,22,FALSE)</f>
        <v>1.2755000000000001</v>
      </c>
      <c r="E139" s="319" t="str">
        <f>VLOOKUP(A139,DRG!$A$8:$Z$771,18,FALSE)</f>
        <v>A</v>
      </c>
      <c r="F139" s="316">
        <f>VLOOKUP($A139,DRG!$A$8:$Z$771,9,FALSE)</f>
        <v>17</v>
      </c>
    </row>
    <row r="140" spans="1:6" x14ac:dyDescent="0.2">
      <c r="A140" s="321" t="s">
        <v>846</v>
      </c>
      <c r="B140" s="210" t="str">
        <f>VLOOKUP($A140,DRG!$A$8:$Z$771,2,FALSE)</f>
        <v>Pulmonary Embolism W MCC</v>
      </c>
      <c r="C140" s="138">
        <f>ROUND(VLOOKUP($A140,DRG!$A$8:$Z$771,14,FALSE),1)</f>
        <v>4.5999999999999996</v>
      </c>
      <c r="D140" s="230">
        <f>VLOOKUP($A140,DRG!$A$8:$Z$771,22,FALSE)</f>
        <v>1.5860000000000001</v>
      </c>
      <c r="E140" s="319" t="str">
        <f>VLOOKUP(A140,DRG!$A$8:$Z$771,18,FALSE)</f>
        <v>A</v>
      </c>
      <c r="F140" s="316">
        <f>VLOOKUP($A140,DRG!$A$8:$Z$771,9,FALSE)</f>
        <v>92</v>
      </c>
    </row>
    <row r="141" spans="1:6" x14ac:dyDescent="0.2">
      <c r="A141" s="321" t="s">
        <v>848</v>
      </c>
      <c r="B141" s="210" t="str">
        <f>VLOOKUP($A141,DRG!$A$8:$Z$771,2,FALSE)</f>
        <v>Pulmonary Embolism W/O MCC</v>
      </c>
      <c r="C141" s="138">
        <f>ROUND(VLOOKUP($A141,DRG!$A$8:$Z$771,14,FALSE),1)</f>
        <v>3.4</v>
      </c>
      <c r="D141" s="230">
        <f>VLOOKUP($A141,DRG!$A$8:$Z$771,22,FALSE)</f>
        <v>1.0898000000000001</v>
      </c>
      <c r="E141" s="319" t="str">
        <f>VLOOKUP(A141,DRG!$A$8:$Z$771,18,FALSE)</f>
        <v>A</v>
      </c>
      <c r="F141" s="316">
        <f>VLOOKUP($A141,DRG!$A$8:$Z$771,9,FALSE)</f>
        <v>296</v>
      </c>
    </row>
    <row r="142" spans="1:6" x14ac:dyDescent="0.2">
      <c r="A142" s="321" t="s">
        <v>850</v>
      </c>
      <c r="B142" s="210" t="str">
        <f>VLOOKUP($A142,DRG!$A$8:$Z$771,2,FALSE)</f>
        <v>Respiratory Infections &amp; Inflammations W MCC</v>
      </c>
      <c r="C142" s="138">
        <f>ROUND(VLOOKUP($A142,DRG!$A$8:$Z$771,14,FALSE),1)</f>
        <v>6.3</v>
      </c>
      <c r="D142" s="230">
        <f>VLOOKUP($A142,DRG!$A$8:$Z$771,22,FALSE)</f>
        <v>2.113</v>
      </c>
      <c r="E142" s="319" t="str">
        <f>VLOOKUP(A142,DRG!$A$8:$Z$771,18,FALSE)</f>
        <v>A</v>
      </c>
      <c r="F142" s="316">
        <f>VLOOKUP($A142,DRG!$A$8:$Z$771,9,FALSE)</f>
        <v>225</v>
      </c>
    </row>
    <row r="143" spans="1:6" x14ac:dyDescent="0.2">
      <c r="A143" s="322" t="s">
        <v>852</v>
      </c>
      <c r="B143" s="211" t="str">
        <f>VLOOKUP($A143,DRG!$A$8:$Z$771,2,FALSE)</f>
        <v>Respiratory Infections &amp; Inflammations W CC</v>
      </c>
      <c r="C143" s="140">
        <f>ROUND(VLOOKUP($A143,DRG!$A$8:$Z$771,14,FALSE),1)</f>
        <v>5.3</v>
      </c>
      <c r="D143" s="231">
        <f>VLOOKUP($A143,DRG!$A$8:$Z$771,22,FALSE)</f>
        <v>1.5656000000000001</v>
      </c>
      <c r="E143" s="320" t="str">
        <f>VLOOKUP(A143,DRG!$A$8:$Z$771,18,FALSE)</f>
        <v>A</v>
      </c>
      <c r="F143" s="317">
        <f>VLOOKUP($A143,DRG!$A$8:$Z$771,9,FALSE)</f>
        <v>198</v>
      </c>
    </row>
    <row r="144" spans="1:6" x14ac:dyDescent="0.2">
      <c r="A144" s="321" t="s">
        <v>854</v>
      </c>
      <c r="B144" s="210" t="str">
        <f>VLOOKUP($A144,DRG!$A$8:$Z$771,2,FALSE)</f>
        <v>Respiratory Infections &amp; Inflammations W/O CC/MCC</v>
      </c>
      <c r="C144" s="138">
        <f>ROUND(VLOOKUP($A144,DRG!$A$8:$Z$771,14,FALSE),1)</f>
        <v>3.9</v>
      </c>
      <c r="D144" s="230">
        <f>VLOOKUP($A144,DRG!$A$8:$Z$771,22,FALSE)</f>
        <v>1.157</v>
      </c>
      <c r="E144" s="319" t="str">
        <f>VLOOKUP(A144,DRG!$A$8:$Z$771,18,FALSE)</f>
        <v>A</v>
      </c>
      <c r="F144" s="316">
        <f>VLOOKUP($A144,DRG!$A$8:$Z$771,9,FALSE)</f>
        <v>43</v>
      </c>
    </row>
    <row r="145" spans="1:6" x14ac:dyDescent="0.2">
      <c r="A145" s="321" t="s">
        <v>856</v>
      </c>
      <c r="B145" s="210" t="str">
        <f>VLOOKUP($A145,DRG!$A$8:$Z$771,2,FALSE)</f>
        <v>Respiratory Neoplasms W MCC</v>
      </c>
      <c r="C145" s="138">
        <f>ROUND(VLOOKUP($A145,DRG!$A$8:$Z$771,14,FALSE),1)</f>
        <v>6.6</v>
      </c>
      <c r="D145" s="230">
        <f>VLOOKUP($A145,DRG!$A$8:$Z$771,22,FALSE)</f>
        <v>2.3007</v>
      </c>
      <c r="E145" s="319" t="str">
        <f>VLOOKUP(A145,DRG!$A$8:$Z$771,18,FALSE)</f>
        <v>A</v>
      </c>
      <c r="F145" s="316">
        <f>VLOOKUP($A145,DRG!$A$8:$Z$771,9,FALSE)</f>
        <v>127</v>
      </c>
    </row>
    <row r="146" spans="1:6" x14ac:dyDescent="0.2">
      <c r="A146" s="321" t="s">
        <v>858</v>
      </c>
      <c r="B146" s="210" t="str">
        <f>VLOOKUP($A146,DRG!$A$8:$Z$771,2,FALSE)</f>
        <v>Respiratory Neoplasms W CC</v>
      </c>
      <c r="C146" s="138">
        <f>ROUND(VLOOKUP($A146,DRG!$A$8:$Z$771,14,FALSE),1)</f>
        <v>3.9</v>
      </c>
      <c r="D146" s="230">
        <f>VLOOKUP($A146,DRG!$A$8:$Z$771,22,FALSE)</f>
        <v>1.5282</v>
      </c>
      <c r="E146" s="319" t="str">
        <f>VLOOKUP(A146,DRG!$A$8:$Z$771,18,FALSE)</f>
        <v>A</v>
      </c>
      <c r="F146" s="316">
        <f>VLOOKUP($A146,DRG!$A$8:$Z$771,9,FALSE)</f>
        <v>92</v>
      </c>
    </row>
    <row r="147" spans="1:6" x14ac:dyDescent="0.2">
      <c r="A147" s="321" t="s">
        <v>860</v>
      </c>
      <c r="B147" s="210" t="str">
        <f>VLOOKUP($A147,DRG!$A$8:$Z$771,2,FALSE)</f>
        <v>Respiratory Neoplasms W/O CC/MCC</v>
      </c>
      <c r="C147" s="138">
        <f>ROUND(VLOOKUP($A147,DRG!$A$8:$Z$771,14,FALSE),1)</f>
        <v>2.6</v>
      </c>
      <c r="D147" s="230">
        <f>VLOOKUP($A147,DRG!$A$8:$Z$771,22,FALSE)</f>
        <v>1.3566</v>
      </c>
      <c r="E147" s="319" t="str">
        <f>VLOOKUP(A147,DRG!$A$8:$Z$771,18,FALSE)</f>
        <v>M</v>
      </c>
      <c r="F147" s="316">
        <f>VLOOKUP($A147,DRG!$A$8:$Z$771,9,FALSE)</f>
        <v>9</v>
      </c>
    </row>
    <row r="148" spans="1:6" x14ac:dyDescent="0.2">
      <c r="A148" s="322" t="s">
        <v>862</v>
      </c>
      <c r="B148" s="211" t="str">
        <f>VLOOKUP($A148,DRG!$A$8:$Z$771,2,FALSE)</f>
        <v>Major Chest Trauma W MCC</v>
      </c>
      <c r="C148" s="140">
        <f>ROUND(VLOOKUP($A148,DRG!$A$8:$Z$771,14,FALSE),1)</f>
        <v>4.3</v>
      </c>
      <c r="D148" s="231">
        <f>VLOOKUP($A148,DRG!$A$8:$Z$771,22,FALSE)</f>
        <v>1.7547999999999999</v>
      </c>
      <c r="E148" s="320" t="str">
        <f>VLOOKUP(A148,DRG!$A$8:$Z$771,18,FALSE)</f>
        <v>A</v>
      </c>
      <c r="F148" s="317">
        <f>VLOOKUP($A148,DRG!$A$8:$Z$771,9,FALSE)</f>
        <v>10</v>
      </c>
    </row>
    <row r="149" spans="1:6" x14ac:dyDescent="0.2">
      <c r="A149" s="321" t="s">
        <v>864</v>
      </c>
      <c r="B149" s="210" t="str">
        <f>VLOOKUP($A149,DRG!$A$8:$Z$771,2,FALSE)</f>
        <v>Major Chest Trauma W CC</v>
      </c>
      <c r="C149" s="138">
        <f>ROUND(VLOOKUP($A149,DRG!$A$8:$Z$771,14,FALSE),1)</f>
        <v>2.4</v>
      </c>
      <c r="D149" s="230">
        <f>VLOOKUP($A149,DRG!$A$8:$Z$771,22,FALSE)</f>
        <v>1.2559</v>
      </c>
      <c r="E149" s="319" t="str">
        <f>VLOOKUP(A149,DRG!$A$8:$Z$771,18,FALSE)</f>
        <v>AO</v>
      </c>
      <c r="F149" s="316">
        <f>VLOOKUP($A149,DRG!$A$8:$Z$771,9,FALSE)</f>
        <v>31</v>
      </c>
    </row>
    <row r="150" spans="1:6" x14ac:dyDescent="0.2">
      <c r="A150" s="321" t="s">
        <v>866</v>
      </c>
      <c r="B150" s="210" t="str">
        <f>VLOOKUP($A150,DRG!$A$8:$Z$771,2,FALSE)</f>
        <v>Major Chest Trauma W/O CC/MCC</v>
      </c>
      <c r="C150" s="138">
        <f>ROUND(VLOOKUP($A150,DRG!$A$8:$Z$771,14,FALSE),1)</f>
        <v>2.5</v>
      </c>
      <c r="D150" s="230">
        <f>VLOOKUP($A150,DRG!$A$8:$Z$771,22,FALSE)</f>
        <v>0.87029999999999996</v>
      </c>
      <c r="E150" s="319" t="str">
        <f>VLOOKUP(A150,DRG!$A$8:$Z$771,18,FALSE)</f>
        <v>MO</v>
      </c>
      <c r="F150" s="316">
        <f>VLOOKUP($A150,DRG!$A$8:$Z$771,9,FALSE)</f>
        <v>7</v>
      </c>
    </row>
    <row r="151" spans="1:6" x14ac:dyDescent="0.2">
      <c r="A151" s="321" t="s">
        <v>868</v>
      </c>
      <c r="B151" s="210" t="str">
        <f>VLOOKUP($A151,DRG!$A$8:$Z$771,2,FALSE)</f>
        <v>Pleural Effusion W MCC</v>
      </c>
      <c r="C151" s="138">
        <f>ROUND(VLOOKUP($A151,DRG!$A$8:$Z$771,14,FALSE),1)</f>
        <v>5.2</v>
      </c>
      <c r="D151" s="230">
        <f>VLOOKUP($A151,DRG!$A$8:$Z$771,22,FALSE)</f>
        <v>1.7842</v>
      </c>
      <c r="E151" s="319" t="str">
        <f>VLOOKUP(A151,DRG!$A$8:$Z$771,18,FALSE)</f>
        <v>A</v>
      </c>
      <c r="F151" s="316">
        <f>VLOOKUP($A151,DRG!$A$8:$Z$771,9,FALSE)</f>
        <v>36</v>
      </c>
    </row>
    <row r="152" spans="1:6" x14ac:dyDescent="0.2">
      <c r="A152" s="321" t="s">
        <v>870</v>
      </c>
      <c r="B152" s="210" t="str">
        <f>VLOOKUP($A152,DRG!$A$8:$Z$771,2,FALSE)</f>
        <v>Pleural Effusion W CC</v>
      </c>
      <c r="C152" s="138">
        <f>ROUND(VLOOKUP($A152,DRG!$A$8:$Z$771,14,FALSE),1)</f>
        <v>3.1</v>
      </c>
      <c r="D152" s="230">
        <f>VLOOKUP($A152,DRG!$A$8:$Z$771,22,FALSE)</f>
        <v>1.165</v>
      </c>
      <c r="E152" s="319" t="str">
        <f>VLOOKUP(A152,DRG!$A$8:$Z$771,18,FALSE)</f>
        <v>AP</v>
      </c>
      <c r="F152" s="316">
        <f>VLOOKUP($A152,DRG!$A$8:$Z$771,9,FALSE)</f>
        <v>52</v>
      </c>
    </row>
    <row r="153" spans="1:6" x14ac:dyDescent="0.2">
      <c r="A153" s="322" t="s">
        <v>872</v>
      </c>
      <c r="B153" s="211" t="str">
        <f>VLOOKUP($A153,DRG!$A$8:$Z$771,2,FALSE)</f>
        <v>Pleural Effusion W/O CC/MCC</v>
      </c>
      <c r="C153" s="140">
        <f>ROUND(VLOOKUP($A153,DRG!$A$8:$Z$771,14,FALSE),1)</f>
        <v>2.7</v>
      </c>
      <c r="D153" s="231">
        <f>VLOOKUP($A153,DRG!$A$8:$Z$771,22,FALSE)</f>
        <v>0.80710000000000004</v>
      </c>
      <c r="E153" s="320" t="str">
        <f>VLOOKUP(A153,DRG!$A$8:$Z$771,18,FALSE)</f>
        <v>MP</v>
      </c>
      <c r="F153" s="317">
        <f>VLOOKUP($A153,DRG!$A$8:$Z$771,9,FALSE)</f>
        <v>7</v>
      </c>
    </row>
    <row r="154" spans="1:6" x14ac:dyDescent="0.2">
      <c r="A154" s="321" t="s">
        <v>874</v>
      </c>
      <c r="B154" s="210" t="str">
        <f>VLOOKUP($A154,DRG!$A$8:$Z$771,2,FALSE)</f>
        <v>Pulmonary Edema &amp; Respiratory Failure</v>
      </c>
      <c r="C154" s="138">
        <f>ROUND(VLOOKUP($A154,DRG!$A$8:$Z$771,14,FALSE),1)</f>
        <v>3.9</v>
      </c>
      <c r="D154" s="230">
        <f>VLOOKUP($A154,DRG!$A$8:$Z$771,22,FALSE)</f>
        <v>1.3181</v>
      </c>
      <c r="E154" s="319" t="str">
        <f>VLOOKUP(A154,DRG!$A$8:$Z$771,18,FALSE)</f>
        <v>A</v>
      </c>
      <c r="F154" s="316">
        <f>VLOOKUP($A154,DRG!$A$8:$Z$771,9,FALSE)</f>
        <v>720</v>
      </c>
    </row>
    <row r="155" spans="1:6" x14ac:dyDescent="0.2">
      <c r="A155" s="321" t="s">
        <v>876</v>
      </c>
      <c r="B155" s="210" t="str">
        <f>VLOOKUP($A155,DRG!$A$8:$Z$771,2,FALSE)</f>
        <v>Chronic Obstructive Pulmonary Disease W MCC</v>
      </c>
      <c r="C155" s="138">
        <f>ROUND(VLOOKUP($A155,DRG!$A$8:$Z$771,14,FALSE),1)</f>
        <v>3.8</v>
      </c>
      <c r="D155" s="230">
        <f>VLOOKUP($A155,DRG!$A$8:$Z$771,22,FALSE)</f>
        <v>1.1584000000000001</v>
      </c>
      <c r="E155" s="319" t="str">
        <f>VLOOKUP(A155,DRG!$A$8:$Z$771,18,FALSE)</f>
        <v>A</v>
      </c>
      <c r="F155" s="316">
        <f>VLOOKUP($A155,DRG!$A$8:$Z$771,9,FALSE)</f>
        <v>857</v>
      </c>
    </row>
    <row r="156" spans="1:6" x14ac:dyDescent="0.2">
      <c r="A156" s="321" t="s">
        <v>878</v>
      </c>
      <c r="B156" s="210" t="str">
        <f>VLOOKUP($A156,DRG!$A$8:$Z$771,2,FALSE)</f>
        <v>Chronic Obstructive Pulmonary Disease W CC</v>
      </c>
      <c r="C156" s="138">
        <f>ROUND(VLOOKUP($A156,DRG!$A$8:$Z$771,14,FALSE),1)</f>
        <v>3.1</v>
      </c>
      <c r="D156" s="230">
        <f>VLOOKUP($A156,DRG!$A$8:$Z$771,22,FALSE)</f>
        <v>0.94699999999999995</v>
      </c>
      <c r="E156" s="319" t="str">
        <f>VLOOKUP(A156,DRG!$A$8:$Z$771,18,FALSE)</f>
        <v>A</v>
      </c>
      <c r="F156" s="316">
        <f>VLOOKUP($A156,DRG!$A$8:$Z$771,9,FALSE)</f>
        <v>800</v>
      </c>
    </row>
    <row r="157" spans="1:6" x14ac:dyDescent="0.2">
      <c r="A157" s="321" t="s">
        <v>880</v>
      </c>
      <c r="B157" s="210" t="str">
        <f>VLOOKUP($A157,DRG!$A$8:$Z$771,2,FALSE)</f>
        <v>Chronic Obstructive Pulmonary Disease W/O CC/MCC</v>
      </c>
      <c r="C157" s="138">
        <f>ROUND(VLOOKUP($A157,DRG!$A$8:$Z$771,14,FALSE),1)</f>
        <v>2.6</v>
      </c>
      <c r="D157" s="230">
        <f>VLOOKUP($A157,DRG!$A$8:$Z$771,22,FALSE)</f>
        <v>0.7107</v>
      </c>
      <c r="E157" s="319" t="str">
        <f>VLOOKUP(A157,DRG!$A$8:$Z$771,18,FALSE)</f>
        <v>A</v>
      </c>
      <c r="F157" s="316">
        <f>VLOOKUP($A157,DRG!$A$8:$Z$771,9,FALSE)</f>
        <v>660</v>
      </c>
    </row>
    <row r="158" spans="1:6" x14ac:dyDescent="0.2">
      <c r="A158" s="322" t="s">
        <v>882</v>
      </c>
      <c r="B158" s="211" t="str">
        <f>VLOOKUP($A158,DRG!$A$8:$Z$771,2,FALSE)</f>
        <v>Simple Pneumonia &amp; Pleurisy W MCC</v>
      </c>
      <c r="C158" s="140">
        <f>ROUND(VLOOKUP($A158,DRG!$A$8:$Z$771,14,FALSE),1)</f>
        <v>4.5999999999999996</v>
      </c>
      <c r="D158" s="231">
        <f>VLOOKUP($A158,DRG!$A$8:$Z$771,22,FALSE)</f>
        <v>1.4088000000000001</v>
      </c>
      <c r="E158" s="320" t="str">
        <f>VLOOKUP(A158,DRG!$A$8:$Z$771,18,FALSE)</f>
        <v>A</v>
      </c>
      <c r="F158" s="317">
        <f>VLOOKUP($A158,DRG!$A$8:$Z$771,9,FALSE)</f>
        <v>475</v>
      </c>
    </row>
    <row r="159" spans="1:6" x14ac:dyDescent="0.2">
      <c r="A159" s="321" t="s">
        <v>884</v>
      </c>
      <c r="B159" s="210" t="str">
        <f>VLOOKUP($A159,DRG!$A$8:$Z$771,2,FALSE)</f>
        <v>Simple Pneumonia &amp; Pleurisy W CC</v>
      </c>
      <c r="C159" s="138">
        <f>ROUND(VLOOKUP($A159,DRG!$A$8:$Z$771,14,FALSE),1)</f>
        <v>3.3</v>
      </c>
      <c r="D159" s="230">
        <f>VLOOKUP($A159,DRG!$A$8:$Z$771,22,FALSE)</f>
        <v>0.98199999999999998</v>
      </c>
      <c r="E159" s="319" t="str">
        <f>VLOOKUP(A159,DRG!$A$8:$Z$771,18,FALSE)</f>
        <v>A</v>
      </c>
      <c r="F159" s="316">
        <f>VLOOKUP($A159,DRG!$A$8:$Z$771,9,FALSE)</f>
        <v>907</v>
      </c>
    </row>
    <row r="160" spans="1:6" x14ac:dyDescent="0.2">
      <c r="A160" s="321" t="s">
        <v>886</v>
      </c>
      <c r="B160" s="210" t="str">
        <f>VLOOKUP($A160,DRG!$A$8:$Z$771,2,FALSE)</f>
        <v>Simple Pneumonia &amp; Pleurisy W/O CC/MCC</v>
      </c>
      <c r="C160" s="138">
        <f>ROUND(VLOOKUP($A160,DRG!$A$8:$Z$771,14,FALSE),1)</f>
        <v>2.2999999999999998</v>
      </c>
      <c r="D160" s="230">
        <f>VLOOKUP($A160,DRG!$A$8:$Z$771,22,FALSE)</f>
        <v>0.66510000000000002</v>
      </c>
      <c r="E160" s="319" t="str">
        <f>VLOOKUP(A160,DRG!$A$8:$Z$771,18,FALSE)</f>
        <v>A</v>
      </c>
      <c r="F160" s="316">
        <f>VLOOKUP($A160,DRG!$A$8:$Z$771,9,FALSE)</f>
        <v>390</v>
      </c>
    </row>
    <row r="161" spans="1:6" x14ac:dyDescent="0.2">
      <c r="A161" s="321" t="s">
        <v>888</v>
      </c>
      <c r="B161" s="210" t="str">
        <f>VLOOKUP($A161,DRG!$A$8:$Z$771,2,FALSE)</f>
        <v>Interstitial Lung Disease W MCC</v>
      </c>
      <c r="C161" s="138">
        <f>ROUND(VLOOKUP($A161,DRG!$A$8:$Z$771,14,FALSE),1)</f>
        <v>3.9</v>
      </c>
      <c r="D161" s="230">
        <f>VLOOKUP($A161,DRG!$A$8:$Z$771,22,FALSE)</f>
        <v>1.1257999999999999</v>
      </c>
      <c r="E161" s="319" t="str">
        <f>VLOOKUP(A161,DRG!$A$8:$Z$771,18,FALSE)</f>
        <v>A</v>
      </c>
      <c r="F161" s="316">
        <f>VLOOKUP($A161,DRG!$A$8:$Z$771,9,FALSE)</f>
        <v>13</v>
      </c>
    </row>
    <row r="162" spans="1:6" x14ac:dyDescent="0.2">
      <c r="A162" s="321" t="s">
        <v>890</v>
      </c>
      <c r="B162" s="210" t="str">
        <f>VLOOKUP($A162,DRG!$A$8:$Z$771,2,FALSE)</f>
        <v>Interstitial Lung Disease W CC</v>
      </c>
      <c r="C162" s="138">
        <f>ROUND(VLOOKUP($A162,DRG!$A$8:$Z$771,14,FALSE),1)</f>
        <v>3.6</v>
      </c>
      <c r="D162" s="230">
        <f>VLOOKUP($A162,DRG!$A$8:$Z$771,22,FALSE)</f>
        <v>0.89280000000000004</v>
      </c>
      <c r="E162" s="319" t="str">
        <f>VLOOKUP(A162,DRG!$A$8:$Z$771,18,FALSE)</f>
        <v>A</v>
      </c>
      <c r="F162" s="316">
        <f>VLOOKUP($A162,DRG!$A$8:$Z$771,9,FALSE)</f>
        <v>13</v>
      </c>
    </row>
    <row r="163" spans="1:6" x14ac:dyDescent="0.2">
      <c r="A163" s="322" t="s">
        <v>892</v>
      </c>
      <c r="B163" s="211" t="str">
        <f>VLOOKUP($A163,DRG!$A$8:$Z$771,2,FALSE)</f>
        <v>Interstitial Lung Disease W/O CC/MCC</v>
      </c>
      <c r="C163" s="140">
        <f>ROUND(VLOOKUP($A163,DRG!$A$8:$Z$771,14,FALSE),1)</f>
        <v>2.4</v>
      </c>
      <c r="D163" s="231">
        <f>VLOOKUP($A163,DRG!$A$8:$Z$771,22,FALSE)</f>
        <v>0.77610000000000001</v>
      </c>
      <c r="E163" s="320" t="str">
        <f>VLOOKUP(A163,DRG!$A$8:$Z$771,18,FALSE)</f>
        <v>A</v>
      </c>
      <c r="F163" s="317">
        <f>VLOOKUP($A163,DRG!$A$8:$Z$771,9,FALSE)</f>
        <v>12</v>
      </c>
    </row>
    <row r="164" spans="1:6" x14ac:dyDescent="0.2">
      <c r="A164" s="321" t="s">
        <v>894</v>
      </c>
      <c r="B164" s="210" t="str">
        <f>VLOOKUP($A164,DRG!$A$8:$Z$771,2,FALSE)</f>
        <v>Pneumothorax W MCC</v>
      </c>
      <c r="C164" s="138">
        <f>ROUND(VLOOKUP($A164,DRG!$A$8:$Z$771,14,FALSE),1)</f>
        <v>4.5999999999999996</v>
      </c>
      <c r="D164" s="230">
        <f>VLOOKUP($A164,DRG!$A$8:$Z$771,22,FALSE)</f>
        <v>1.5342</v>
      </c>
      <c r="E164" s="319" t="str">
        <f>VLOOKUP(A164,DRG!$A$8:$Z$771,18,FALSE)</f>
        <v>A</v>
      </c>
      <c r="F164" s="316">
        <f>VLOOKUP($A164,DRG!$A$8:$Z$771,9,FALSE)</f>
        <v>27</v>
      </c>
    </row>
    <row r="165" spans="1:6" x14ac:dyDescent="0.2">
      <c r="A165" s="321" t="s">
        <v>896</v>
      </c>
      <c r="B165" s="210" t="str">
        <f>VLOOKUP($A165,DRG!$A$8:$Z$771,2,FALSE)</f>
        <v>Pneumothorax W CC</v>
      </c>
      <c r="C165" s="138">
        <f>ROUND(VLOOKUP($A165,DRG!$A$8:$Z$771,14,FALSE),1)</f>
        <v>3.4</v>
      </c>
      <c r="D165" s="230">
        <f>VLOOKUP($A165,DRG!$A$8:$Z$771,22,FALSE)</f>
        <v>1.1094999999999999</v>
      </c>
      <c r="E165" s="319" t="str">
        <f>VLOOKUP(A165,DRG!$A$8:$Z$771,18,FALSE)</f>
        <v>A</v>
      </c>
      <c r="F165" s="316">
        <f>VLOOKUP($A165,DRG!$A$8:$Z$771,9,FALSE)</f>
        <v>86</v>
      </c>
    </row>
    <row r="166" spans="1:6" x14ac:dyDescent="0.2">
      <c r="A166" s="321" t="s">
        <v>898</v>
      </c>
      <c r="B166" s="210" t="str">
        <f>VLOOKUP($A166,DRG!$A$8:$Z$771,2,FALSE)</f>
        <v>Pneumothorax W/O CC/MCC</v>
      </c>
      <c r="C166" s="138">
        <f>ROUND(VLOOKUP($A166,DRG!$A$8:$Z$771,14,FALSE),1)</f>
        <v>2.2999999999999998</v>
      </c>
      <c r="D166" s="230">
        <f>VLOOKUP($A166,DRG!$A$8:$Z$771,22,FALSE)</f>
        <v>0.69230000000000003</v>
      </c>
      <c r="E166" s="319" t="str">
        <f>VLOOKUP(A166,DRG!$A$8:$Z$771,18,FALSE)</f>
        <v>A</v>
      </c>
      <c r="F166" s="316">
        <f>VLOOKUP($A166,DRG!$A$8:$Z$771,9,FALSE)</f>
        <v>63</v>
      </c>
    </row>
    <row r="167" spans="1:6" x14ac:dyDescent="0.2">
      <c r="A167" s="321" t="s">
        <v>900</v>
      </c>
      <c r="B167" s="210" t="str">
        <f>VLOOKUP($A167,DRG!$A$8:$Z$771,2,FALSE)</f>
        <v>Bronchitis &amp; Asthma W CC/MCC</v>
      </c>
      <c r="C167" s="138">
        <f>ROUND(VLOOKUP($A167,DRG!$A$8:$Z$771,14,FALSE),1)</f>
        <v>2.9</v>
      </c>
      <c r="D167" s="230">
        <f>VLOOKUP($A167,DRG!$A$8:$Z$771,22,FALSE)</f>
        <v>0.82279999999999998</v>
      </c>
      <c r="E167" s="319" t="str">
        <f>VLOOKUP(A167,DRG!$A$8:$Z$771,18,FALSE)</f>
        <v>A</v>
      </c>
      <c r="F167" s="316">
        <f>VLOOKUP($A167,DRG!$A$8:$Z$771,9,FALSE)</f>
        <v>248</v>
      </c>
    </row>
    <row r="168" spans="1:6" x14ac:dyDescent="0.2">
      <c r="A168" s="322" t="s">
        <v>902</v>
      </c>
      <c r="B168" s="211" t="str">
        <f>VLOOKUP($A168,DRG!$A$8:$Z$771,2,FALSE)</f>
        <v>Bronchitis &amp; Asthma W/O CC/MCC</v>
      </c>
      <c r="C168" s="140">
        <f>ROUND(VLOOKUP($A168,DRG!$A$8:$Z$771,14,FALSE),1)</f>
        <v>2.2000000000000002</v>
      </c>
      <c r="D168" s="231">
        <f>VLOOKUP($A168,DRG!$A$8:$Z$771,22,FALSE)</f>
        <v>0.51239999999999997</v>
      </c>
      <c r="E168" s="320" t="str">
        <f>VLOOKUP(A168,DRG!$A$8:$Z$771,18,FALSE)</f>
        <v>A</v>
      </c>
      <c r="F168" s="317">
        <f>VLOOKUP($A168,DRG!$A$8:$Z$771,9,FALSE)</f>
        <v>294</v>
      </c>
    </row>
    <row r="169" spans="1:6" x14ac:dyDescent="0.2">
      <c r="A169" s="321" t="s">
        <v>904</v>
      </c>
      <c r="B169" s="210" t="str">
        <f>VLOOKUP($A169,DRG!$A$8:$Z$771,2,FALSE)</f>
        <v>Respiratory Signs &amp; Symptoms</v>
      </c>
      <c r="C169" s="138">
        <f>ROUND(VLOOKUP($A169,DRG!$A$8:$Z$771,14,FALSE),1)</f>
        <v>1.9</v>
      </c>
      <c r="D169" s="230">
        <f>VLOOKUP($A169,DRG!$A$8:$Z$771,22,FALSE)</f>
        <v>0.84109999999999996</v>
      </c>
      <c r="E169" s="319" t="str">
        <f>VLOOKUP(A169,DRG!$A$8:$Z$771,18,FALSE)</f>
        <v>A</v>
      </c>
      <c r="F169" s="316">
        <f>VLOOKUP($A169,DRG!$A$8:$Z$771,9,FALSE)</f>
        <v>103</v>
      </c>
    </row>
    <row r="170" spans="1:6" x14ac:dyDescent="0.2">
      <c r="A170" s="321" t="s">
        <v>906</v>
      </c>
      <c r="B170" s="210" t="str">
        <f>VLOOKUP($A170,DRG!$A$8:$Z$771,2,FALSE)</f>
        <v>Other Respiratory System Diagnoses W MCC</v>
      </c>
      <c r="C170" s="138">
        <f>ROUND(VLOOKUP($A170,DRG!$A$8:$Z$771,14,FALSE),1)</f>
        <v>4.5999999999999996</v>
      </c>
      <c r="D170" s="230">
        <f>VLOOKUP($A170,DRG!$A$8:$Z$771,22,FALSE)</f>
        <v>1.2090000000000001</v>
      </c>
      <c r="E170" s="319" t="str">
        <f>VLOOKUP(A170,DRG!$A$8:$Z$771,18,FALSE)</f>
        <v>A</v>
      </c>
      <c r="F170" s="316">
        <f>VLOOKUP($A170,DRG!$A$8:$Z$771,9,FALSE)</f>
        <v>30</v>
      </c>
    </row>
    <row r="171" spans="1:6" x14ac:dyDescent="0.2">
      <c r="A171" s="321" t="s">
        <v>908</v>
      </c>
      <c r="B171" s="210" t="str">
        <f>VLOOKUP($A171,DRG!$A$8:$Z$771,2,FALSE)</f>
        <v>Other Respiratory System Diagnoses W/O MCC</v>
      </c>
      <c r="C171" s="138">
        <f>ROUND(VLOOKUP($A171,DRG!$A$8:$Z$771,14,FALSE),1)</f>
        <v>2.1</v>
      </c>
      <c r="D171" s="230">
        <f>VLOOKUP($A171,DRG!$A$8:$Z$771,22,FALSE)</f>
        <v>0.93940000000000001</v>
      </c>
      <c r="E171" s="319" t="str">
        <f>VLOOKUP(A171,DRG!$A$8:$Z$771,18,FALSE)</f>
        <v>A</v>
      </c>
      <c r="F171" s="316">
        <f>VLOOKUP($A171,DRG!$A$8:$Z$771,9,FALSE)</f>
        <v>78</v>
      </c>
    </row>
    <row r="172" spans="1:6" x14ac:dyDescent="0.2">
      <c r="A172" s="321" t="s">
        <v>910</v>
      </c>
      <c r="B172" s="210" t="str">
        <f>VLOOKUP($A172,DRG!$A$8:$Z$771,2,FALSE)</f>
        <v>Respiratory System Diagnosis W Ventilator Support &gt;96 Hours</v>
      </c>
      <c r="C172" s="138">
        <f>ROUND(VLOOKUP($A172,DRG!$A$8:$Z$771,14,FALSE),1)</f>
        <v>13.3</v>
      </c>
      <c r="D172" s="230">
        <f>VLOOKUP($A172,DRG!$A$8:$Z$771,22,FALSE)</f>
        <v>5.9612999999999996</v>
      </c>
      <c r="E172" s="319" t="str">
        <f>VLOOKUP(A172,DRG!$A$8:$Z$771,18,FALSE)</f>
        <v>A</v>
      </c>
      <c r="F172" s="316">
        <f>VLOOKUP($A172,DRG!$A$8:$Z$771,9,FALSE)</f>
        <v>211</v>
      </c>
    </row>
    <row r="173" spans="1:6" x14ac:dyDescent="0.2">
      <c r="A173" s="322" t="s">
        <v>912</v>
      </c>
      <c r="B173" s="211" t="str">
        <f>VLOOKUP($A173,DRG!$A$8:$Z$771,2,FALSE)</f>
        <v>Respiratory System Diagnosis W Ventilator Support &lt;96 Hours</v>
      </c>
      <c r="C173" s="140">
        <f>ROUND(VLOOKUP($A173,DRG!$A$8:$Z$771,14,FALSE),1)</f>
        <v>5.0999999999999996</v>
      </c>
      <c r="D173" s="231">
        <f>VLOOKUP($A173,DRG!$A$8:$Z$771,22,FALSE)</f>
        <v>2.4986999999999999</v>
      </c>
      <c r="E173" s="320" t="str">
        <f>VLOOKUP(A173,DRG!$A$8:$Z$771,18,FALSE)</f>
        <v>A</v>
      </c>
      <c r="F173" s="317">
        <f>VLOOKUP($A173,DRG!$A$8:$Z$771,9,FALSE)</f>
        <v>514</v>
      </c>
    </row>
    <row r="174" spans="1:6" x14ac:dyDescent="0.2">
      <c r="A174" s="321" t="s">
        <v>926</v>
      </c>
      <c r="B174" s="210" t="str">
        <f>VLOOKUP($A174,DRG!$A$8:$Z$771,2,FALSE)</f>
        <v>Other Heart Assist System Implant</v>
      </c>
      <c r="C174" s="138">
        <f>ROUND(VLOOKUP($A174,DRG!$A$8:$Z$771,14,FALSE),1)</f>
        <v>12</v>
      </c>
      <c r="D174" s="230">
        <f>VLOOKUP($A174,DRG!$A$8:$Z$771,22,FALSE)</f>
        <v>25.179300000000001</v>
      </c>
      <c r="E174" s="319" t="str">
        <f>VLOOKUP(A174,DRG!$A$8:$Z$771,18,FALSE)</f>
        <v>M</v>
      </c>
      <c r="F174" s="316">
        <f>VLOOKUP($A174,DRG!$A$8:$Z$771,9,FALSE)</f>
        <v>1</v>
      </c>
    </row>
    <row r="175" spans="1:6" x14ac:dyDescent="0.2">
      <c r="A175" s="321" t="s">
        <v>927</v>
      </c>
      <c r="B175" s="210" t="str">
        <f>VLOOKUP($A175,DRG!$A$8:$Z$771,2,FALSE)</f>
        <v>Cardiac Valve &amp; Oth Maj Cardiothoracic Proc W Card Cath W MCC</v>
      </c>
      <c r="C175" s="138">
        <f>ROUND(VLOOKUP($A175,DRG!$A$8:$Z$771,14,FALSE),1)</f>
        <v>16.899999999999999</v>
      </c>
      <c r="D175" s="230">
        <f>VLOOKUP($A175,DRG!$A$8:$Z$771,22,FALSE)</f>
        <v>11.635300000000001</v>
      </c>
      <c r="E175" s="319" t="str">
        <f>VLOOKUP(A175,DRG!$A$8:$Z$771,18,FALSE)</f>
        <v>A</v>
      </c>
      <c r="F175" s="316">
        <f>VLOOKUP($A175,DRG!$A$8:$Z$771,9,FALSE)</f>
        <v>33</v>
      </c>
    </row>
    <row r="176" spans="1:6" x14ac:dyDescent="0.2">
      <c r="A176" s="321" t="s">
        <v>929</v>
      </c>
      <c r="B176" s="210" t="str">
        <f>VLOOKUP($A176,DRG!$A$8:$Z$771,2,FALSE)</f>
        <v>Cardiac Valve &amp; Oth Maj Cardiothoracic Proc W Card Cath W CC</v>
      </c>
      <c r="C176" s="138">
        <f>ROUND(VLOOKUP($A176,DRG!$A$8:$Z$771,14,FALSE),1)</f>
        <v>9.3000000000000007</v>
      </c>
      <c r="D176" s="230">
        <f>VLOOKUP($A176,DRG!$A$8:$Z$771,22,FALSE)</f>
        <v>8.2059999999999995</v>
      </c>
      <c r="E176" s="319" t="str">
        <f>VLOOKUP(A176,DRG!$A$8:$Z$771,18,FALSE)</f>
        <v>AP</v>
      </c>
      <c r="F176" s="316">
        <f>VLOOKUP($A176,DRG!$A$8:$Z$771,9,FALSE)</f>
        <v>19</v>
      </c>
    </row>
    <row r="177" spans="1:6" x14ac:dyDescent="0.2">
      <c r="A177" s="321" t="s">
        <v>931</v>
      </c>
      <c r="B177" s="210" t="str">
        <f>VLOOKUP($A177,DRG!$A$8:$Z$771,2,FALSE)</f>
        <v>Cardiac Valve &amp; Oth Maj Cardiothoracic Proc W Card Cath W/O CC/MCC</v>
      </c>
      <c r="C177" s="138">
        <f>ROUND(VLOOKUP($A177,DRG!$A$8:$Z$771,14,FALSE),1)</f>
        <v>6.5</v>
      </c>
      <c r="D177" s="230">
        <f>VLOOKUP($A177,DRG!$A$8:$Z$771,22,FALSE)</f>
        <v>5.6852</v>
      </c>
      <c r="E177" s="319" t="str">
        <f>VLOOKUP(A177,DRG!$A$8:$Z$771,18,FALSE)</f>
        <v>MP</v>
      </c>
      <c r="F177" s="316">
        <f>VLOOKUP($A177,DRG!$A$8:$Z$771,9,FALSE)</f>
        <v>4</v>
      </c>
    </row>
    <row r="178" spans="1:6" x14ac:dyDescent="0.2">
      <c r="A178" s="322" t="s">
        <v>933</v>
      </c>
      <c r="B178" s="211" t="str">
        <f>VLOOKUP($A178,DRG!$A$8:$Z$771,2,FALSE)</f>
        <v>Cardiac Valve &amp; Oth Maj Cardiothoracic Proc W/O Card Cath W MCC</v>
      </c>
      <c r="C178" s="140">
        <f>ROUND(VLOOKUP($A178,DRG!$A$8:$Z$771,14,FALSE),1)</f>
        <v>17.8</v>
      </c>
      <c r="D178" s="231">
        <f>VLOOKUP($A178,DRG!$A$8:$Z$771,22,FALSE)</f>
        <v>9.7708999999999993</v>
      </c>
      <c r="E178" s="320" t="str">
        <f>VLOOKUP(A178,DRG!$A$8:$Z$771,18,FALSE)</f>
        <v>A</v>
      </c>
      <c r="F178" s="317">
        <f>VLOOKUP($A178,DRG!$A$8:$Z$771,9,FALSE)</f>
        <v>35</v>
      </c>
    </row>
    <row r="179" spans="1:6" x14ac:dyDescent="0.2">
      <c r="A179" s="321" t="s">
        <v>935</v>
      </c>
      <c r="B179" s="210" t="str">
        <f>VLOOKUP($A179,DRG!$A$8:$Z$771,2,FALSE)</f>
        <v>Cardiac Valve &amp; Oth Maj Cardiothoracic Proc W/O Card Cath W CC</v>
      </c>
      <c r="C179" s="138">
        <f>ROUND(VLOOKUP($A179,DRG!$A$8:$Z$771,14,FALSE),1)</f>
        <v>7.1</v>
      </c>
      <c r="D179" s="230">
        <f>VLOOKUP($A179,DRG!$A$8:$Z$771,22,FALSE)</f>
        <v>6.6054000000000004</v>
      </c>
      <c r="E179" s="319" t="str">
        <f>VLOOKUP(A179,DRG!$A$8:$Z$771,18,FALSE)</f>
        <v>A</v>
      </c>
      <c r="F179" s="316">
        <f>VLOOKUP($A179,DRG!$A$8:$Z$771,9,FALSE)</f>
        <v>65</v>
      </c>
    </row>
    <row r="180" spans="1:6" x14ac:dyDescent="0.2">
      <c r="A180" s="321" t="s">
        <v>937</v>
      </c>
      <c r="B180" s="210" t="str">
        <f>VLOOKUP($A180,DRG!$A$8:$Z$771,2,FALSE)</f>
        <v>Cardiac Valve &amp; Oth Maj Cardiothoracic Proc W/O Card Cath W/O CC/MCC</v>
      </c>
      <c r="C180" s="138">
        <f>ROUND(VLOOKUP($A180,DRG!$A$8:$Z$771,14,FALSE),1)</f>
        <v>3.4</v>
      </c>
      <c r="D180" s="230">
        <f>VLOOKUP($A180,DRG!$A$8:$Z$771,22,FALSE)</f>
        <v>4.5815000000000001</v>
      </c>
      <c r="E180" s="319" t="str">
        <f>VLOOKUP(A180,DRG!$A$8:$Z$771,18,FALSE)</f>
        <v>A</v>
      </c>
      <c r="F180" s="316">
        <f>VLOOKUP($A180,DRG!$A$8:$Z$771,9,FALSE)</f>
        <v>10</v>
      </c>
    </row>
    <row r="181" spans="1:6" x14ac:dyDescent="0.2">
      <c r="A181" s="321" t="s">
        <v>938</v>
      </c>
      <c r="B181" s="210" t="str">
        <f>VLOOKUP($A181,DRG!$A$8:$Z$771,2,FALSE)</f>
        <v>Cardiac Defib Implant W Cardiac Cath W AMI/HF/Shock W MCC</v>
      </c>
      <c r="C181" s="138">
        <f>ROUND(VLOOKUP($A181,DRG!$A$8:$Z$771,14,FALSE),1)</f>
        <v>10.199999999999999</v>
      </c>
      <c r="D181" s="230">
        <f>VLOOKUP($A181,DRG!$A$8:$Z$771,22,FALSE)</f>
        <v>13.512600000000001</v>
      </c>
      <c r="E181" s="319" t="str">
        <f>VLOOKUP(A181,DRG!$A$8:$Z$771,18,FALSE)</f>
        <v>M</v>
      </c>
      <c r="F181" s="316">
        <f>VLOOKUP($A181,DRG!$A$8:$Z$771,9,FALSE)</f>
        <v>9</v>
      </c>
    </row>
    <row r="182" spans="1:6" x14ac:dyDescent="0.2">
      <c r="A182" s="321" t="s">
        <v>939</v>
      </c>
      <c r="B182" s="210" t="str">
        <f>VLOOKUP($A182,DRG!$A$8:$Z$771,2,FALSE)</f>
        <v>Cardiac Defib Implant W Cardiac Cath W AMI/HF/Shock W/O MCC</v>
      </c>
      <c r="C182" s="138">
        <f>ROUND(VLOOKUP($A182,DRG!$A$8:$Z$771,14,FALSE),1)</f>
        <v>5.4</v>
      </c>
      <c r="D182" s="230">
        <f>VLOOKUP($A182,DRG!$A$8:$Z$771,22,FALSE)</f>
        <v>10.155900000000001</v>
      </c>
      <c r="E182" s="319" t="str">
        <f>VLOOKUP(A182,DRG!$A$8:$Z$771,18,FALSE)</f>
        <v>M</v>
      </c>
      <c r="F182" s="316">
        <f>VLOOKUP($A182,DRG!$A$8:$Z$771,9,FALSE)</f>
        <v>6</v>
      </c>
    </row>
    <row r="183" spans="1:6" x14ac:dyDescent="0.2">
      <c r="A183" s="322" t="s">
        <v>941</v>
      </c>
      <c r="B183" s="211" t="str">
        <f>VLOOKUP($A183,DRG!$A$8:$Z$771,2,FALSE)</f>
        <v>Cardiac Defib Implant W Cardiac Cath W/O AMI/HF/Shock W MCC</v>
      </c>
      <c r="C183" s="140">
        <f>ROUND(VLOOKUP($A183,DRG!$A$8:$Z$771,14,FALSE),1)</f>
        <v>9.9</v>
      </c>
      <c r="D183" s="231">
        <f>VLOOKUP($A183,DRG!$A$8:$Z$771,22,FALSE)</f>
        <v>7.0473999999999997</v>
      </c>
      <c r="E183" s="320" t="str">
        <f>VLOOKUP(A183,DRG!$A$8:$Z$771,18,FALSE)</f>
        <v>A</v>
      </c>
      <c r="F183" s="317">
        <f>VLOOKUP($A183,DRG!$A$8:$Z$771,9,FALSE)</f>
        <v>10</v>
      </c>
    </row>
    <row r="184" spans="1:6" x14ac:dyDescent="0.2">
      <c r="A184" s="321" t="s">
        <v>943</v>
      </c>
      <c r="B184" s="210" t="str">
        <f>VLOOKUP($A184,DRG!$A$8:$Z$771,2,FALSE)</f>
        <v>Cardiac Defib Implant W Cardiac Cath W/O AMI/HF/Shock W/O MCC</v>
      </c>
      <c r="C184" s="138">
        <f>ROUND(VLOOKUP($A184,DRG!$A$8:$Z$771,14,FALSE),1)</f>
        <v>3.6</v>
      </c>
      <c r="D184" s="230">
        <f>VLOOKUP($A184,DRG!$A$8:$Z$771,22,FALSE)</f>
        <v>5.6013999999999999</v>
      </c>
      <c r="E184" s="319" t="str">
        <f>VLOOKUP(A184,DRG!$A$8:$Z$771,18,FALSE)</f>
        <v>A</v>
      </c>
      <c r="F184" s="316">
        <f>VLOOKUP($A184,DRG!$A$8:$Z$771,9,FALSE)</f>
        <v>14</v>
      </c>
    </row>
    <row r="185" spans="1:6" x14ac:dyDescent="0.2">
      <c r="A185" s="321" t="s">
        <v>945</v>
      </c>
      <c r="B185" s="210" t="str">
        <f>VLOOKUP($A185,DRG!$A$8:$Z$771,2,FALSE)</f>
        <v>Cardiac Defibrillator Implant W/O Cardiac Cath W MCC</v>
      </c>
      <c r="C185" s="138">
        <f>ROUND(VLOOKUP($A185,DRG!$A$8:$Z$771,14,FALSE),1)</f>
        <v>6.1</v>
      </c>
      <c r="D185" s="230">
        <f>VLOOKUP($A185,DRG!$A$8:$Z$771,22,FALSE)</f>
        <v>6.3108000000000004</v>
      </c>
      <c r="E185" s="319" t="str">
        <f>VLOOKUP(A185,DRG!$A$8:$Z$771,18,FALSE)</f>
        <v>AO</v>
      </c>
      <c r="F185" s="316">
        <f>VLOOKUP($A185,DRG!$A$8:$Z$771,9,FALSE)</f>
        <v>21</v>
      </c>
    </row>
    <row r="186" spans="1:6" x14ac:dyDescent="0.2">
      <c r="A186" s="321" t="s">
        <v>947</v>
      </c>
      <c r="B186" s="210" t="str">
        <f>VLOOKUP($A186,DRG!$A$8:$Z$771,2,FALSE)</f>
        <v>Cardiac Defibrillator Implant W/O Cardiac Cath W/O MCC</v>
      </c>
      <c r="C186" s="138">
        <f>ROUND(VLOOKUP($A186,DRG!$A$8:$Z$771,14,FALSE),1)</f>
        <v>3.4</v>
      </c>
      <c r="D186" s="230">
        <f>VLOOKUP($A186,DRG!$A$8:$Z$771,22,FALSE)</f>
        <v>3.7418</v>
      </c>
      <c r="E186" s="319" t="str">
        <f>VLOOKUP(A186,DRG!$A$8:$Z$771,18,FALSE)</f>
        <v>AO</v>
      </c>
      <c r="F186" s="316">
        <f>VLOOKUP($A186,DRG!$A$8:$Z$771,9,FALSE)</f>
        <v>60</v>
      </c>
    </row>
    <row r="187" spans="1:6" x14ac:dyDescent="0.2">
      <c r="A187" s="321" t="s">
        <v>949</v>
      </c>
      <c r="B187" s="210" t="str">
        <f>VLOOKUP($A187,DRG!$A$8:$Z$771,2,FALSE)</f>
        <v>Other Cardiothoracic Procedures W MCC</v>
      </c>
      <c r="C187" s="138">
        <f>ROUND(VLOOKUP($A187,DRG!$A$8:$Z$771,14,FALSE),1)</f>
        <v>9.6</v>
      </c>
      <c r="D187" s="230">
        <f>VLOOKUP($A187,DRG!$A$8:$Z$771,22,FALSE)</f>
        <v>7.4964000000000004</v>
      </c>
      <c r="E187" s="319" t="str">
        <f>VLOOKUP(A187,DRG!$A$8:$Z$771,18,FALSE)</f>
        <v>A</v>
      </c>
      <c r="F187" s="316">
        <f>VLOOKUP($A187,DRG!$A$8:$Z$771,9,FALSE)</f>
        <v>28</v>
      </c>
    </row>
    <row r="188" spans="1:6" x14ac:dyDescent="0.2">
      <c r="A188" s="322" t="s">
        <v>951</v>
      </c>
      <c r="B188" s="211" t="str">
        <f>VLOOKUP($A188,DRG!$A$8:$Z$771,2,FALSE)</f>
        <v>Other Cardiothoracic Procedures W CC</v>
      </c>
      <c r="C188" s="140">
        <f>ROUND(VLOOKUP($A188,DRG!$A$8:$Z$771,14,FALSE),1)</f>
        <v>8.5</v>
      </c>
      <c r="D188" s="231">
        <f>VLOOKUP($A188,DRG!$A$8:$Z$771,22,FALSE)</f>
        <v>6.9436999999999998</v>
      </c>
      <c r="E188" s="320" t="str">
        <f>VLOOKUP(A188,DRG!$A$8:$Z$771,18,FALSE)</f>
        <v>AP</v>
      </c>
      <c r="F188" s="317">
        <f>VLOOKUP($A188,DRG!$A$8:$Z$771,9,FALSE)</f>
        <v>29</v>
      </c>
    </row>
    <row r="189" spans="1:6" x14ac:dyDescent="0.2">
      <c r="A189" s="321" t="s">
        <v>953</v>
      </c>
      <c r="B189" s="210" t="str">
        <f>VLOOKUP($A189,DRG!$A$8:$Z$771,2,FALSE)</f>
        <v>Other Cardiothoracic Procedures W/O CC/MCC</v>
      </c>
      <c r="C189" s="138">
        <f>ROUND(VLOOKUP($A189,DRG!$A$8:$Z$771,14,FALSE),1)</f>
        <v>4.3</v>
      </c>
      <c r="D189" s="230">
        <f>VLOOKUP($A189,DRG!$A$8:$Z$771,22,FALSE)</f>
        <v>4.8106999999999998</v>
      </c>
      <c r="E189" s="319" t="str">
        <f>VLOOKUP(A189,DRG!$A$8:$Z$771,18,FALSE)</f>
        <v>MP</v>
      </c>
      <c r="F189" s="316">
        <f>VLOOKUP($A189,DRG!$A$8:$Z$771,9,FALSE)</f>
        <v>8</v>
      </c>
    </row>
    <row r="190" spans="1:6" x14ac:dyDescent="0.2">
      <c r="A190" s="321" t="s">
        <v>955</v>
      </c>
      <c r="B190" s="210" t="str">
        <f>VLOOKUP($A190,DRG!$A$8:$Z$771,2,FALSE)</f>
        <v>Coronary Bypass W PTCA W MCC</v>
      </c>
      <c r="C190" s="138">
        <f>ROUND(VLOOKUP($A190,DRG!$A$8:$Z$771,14,FALSE),1)</f>
        <v>9</v>
      </c>
      <c r="D190" s="230">
        <f>VLOOKUP($A190,DRG!$A$8:$Z$771,22,FALSE)</f>
        <v>7.7443999999999997</v>
      </c>
      <c r="E190" s="319" t="str">
        <f>VLOOKUP(A190,DRG!$A$8:$Z$771,18,FALSE)</f>
        <v>A</v>
      </c>
      <c r="F190" s="316">
        <f>VLOOKUP($A190,DRG!$A$8:$Z$771,9,FALSE)</f>
        <v>13</v>
      </c>
    </row>
    <row r="191" spans="1:6" x14ac:dyDescent="0.2">
      <c r="A191" s="321" t="s">
        <v>957</v>
      </c>
      <c r="B191" s="210" t="str">
        <f>VLOOKUP($A191,DRG!$A$8:$Z$771,2,FALSE)</f>
        <v>Coronary Bypass W PTCA W/O MCC</v>
      </c>
      <c r="C191" s="138">
        <f>ROUND(VLOOKUP($A191,DRG!$A$8:$Z$771,14,FALSE),1)</f>
        <v>8.6</v>
      </c>
      <c r="D191" s="230">
        <f>VLOOKUP($A191,DRG!$A$8:$Z$771,22,FALSE)</f>
        <v>6.4229000000000003</v>
      </c>
      <c r="E191" s="319" t="str">
        <f>VLOOKUP(A191,DRG!$A$8:$Z$771,18,FALSE)</f>
        <v>A</v>
      </c>
      <c r="F191" s="316">
        <f>VLOOKUP($A191,DRG!$A$8:$Z$771,9,FALSE)</f>
        <v>8</v>
      </c>
    </row>
    <row r="192" spans="1:6" x14ac:dyDescent="0.2">
      <c r="A192" s="321" t="s">
        <v>959</v>
      </c>
      <c r="B192" s="210" t="str">
        <f>VLOOKUP($A192,DRG!$A$8:$Z$771,2,FALSE)</f>
        <v>Coronary Bypass W Cardiac Cath W MCC</v>
      </c>
      <c r="C192" s="138">
        <f>ROUND(VLOOKUP($A192,DRG!$A$8:$Z$771,14,FALSE),1)</f>
        <v>12.5</v>
      </c>
      <c r="D192" s="230">
        <f>VLOOKUP($A192,DRG!$A$8:$Z$771,22,FALSE)</f>
        <v>7.9901</v>
      </c>
      <c r="E192" s="319" t="str">
        <f>VLOOKUP(A192,DRG!$A$8:$Z$771,18,FALSE)</f>
        <v>A</v>
      </c>
      <c r="F192" s="316">
        <f>VLOOKUP($A192,DRG!$A$8:$Z$771,9,FALSE)</f>
        <v>90</v>
      </c>
    </row>
    <row r="193" spans="1:6" x14ac:dyDescent="0.2">
      <c r="A193" s="322" t="s">
        <v>961</v>
      </c>
      <c r="B193" s="211" t="str">
        <f>VLOOKUP($A193,DRG!$A$8:$Z$771,2,FALSE)</f>
        <v>Coronary Bypass W Cardiac Cath W/O MCC</v>
      </c>
      <c r="C193" s="140">
        <f>ROUND(VLOOKUP($A193,DRG!$A$8:$Z$771,14,FALSE),1)</f>
        <v>8.1999999999999993</v>
      </c>
      <c r="D193" s="231">
        <f>VLOOKUP($A193,DRG!$A$8:$Z$771,22,FALSE)</f>
        <v>5.7286000000000001</v>
      </c>
      <c r="E193" s="320" t="str">
        <f>VLOOKUP(A193,DRG!$A$8:$Z$771,18,FALSE)</f>
        <v>A</v>
      </c>
      <c r="F193" s="317">
        <f>VLOOKUP($A193,DRG!$A$8:$Z$771,9,FALSE)</f>
        <v>244</v>
      </c>
    </row>
    <row r="194" spans="1:6" x14ac:dyDescent="0.2">
      <c r="A194" s="321" t="s">
        <v>963</v>
      </c>
      <c r="B194" s="210" t="str">
        <f>VLOOKUP($A194,DRG!$A$8:$Z$771,2,FALSE)</f>
        <v>Coronary Bypass W/O Cardiac Cath W MCC</v>
      </c>
      <c r="C194" s="138">
        <f>ROUND(VLOOKUP($A194,DRG!$A$8:$Z$771,14,FALSE),1)</f>
        <v>10.199999999999999</v>
      </c>
      <c r="D194" s="230">
        <f>VLOOKUP($A194,DRG!$A$8:$Z$771,22,FALSE)</f>
        <v>6.0887000000000002</v>
      </c>
      <c r="E194" s="319" t="str">
        <f>VLOOKUP(A194,DRG!$A$8:$Z$771,18,FALSE)</f>
        <v>A</v>
      </c>
      <c r="F194" s="316">
        <f>VLOOKUP($A194,DRG!$A$8:$Z$771,9,FALSE)</f>
        <v>66</v>
      </c>
    </row>
    <row r="195" spans="1:6" x14ac:dyDescent="0.2">
      <c r="A195" s="321" t="s">
        <v>965</v>
      </c>
      <c r="B195" s="210" t="str">
        <f>VLOOKUP($A195,DRG!$A$8:$Z$771,2,FALSE)</f>
        <v>Coronary Bypass W/O Cardiac Cath W/O MCC</v>
      </c>
      <c r="C195" s="138">
        <f>ROUND(VLOOKUP($A195,DRG!$A$8:$Z$771,14,FALSE),1)</f>
        <v>6.6</v>
      </c>
      <c r="D195" s="230">
        <f>VLOOKUP($A195,DRG!$A$8:$Z$771,22,FALSE)</f>
        <v>4.8414000000000001</v>
      </c>
      <c r="E195" s="319" t="str">
        <f>VLOOKUP(A195,DRG!$A$8:$Z$771,18,FALSE)</f>
        <v>A</v>
      </c>
      <c r="F195" s="316">
        <f>VLOOKUP($A195,DRG!$A$8:$Z$771,9,FALSE)</f>
        <v>208</v>
      </c>
    </row>
    <row r="196" spans="1:6" x14ac:dyDescent="0.2">
      <c r="A196" s="321" t="s">
        <v>971</v>
      </c>
      <c r="B196" s="210" t="str">
        <f>VLOOKUP($A196,DRG!$A$8:$Z$771,2,FALSE)</f>
        <v>Amputation for Circ Sys Disorders Exc Upper Limb &amp; Toe W MCC</v>
      </c>
      <c r="C196" s="138">
        <f>ROUND(VLOOKUP($A196,DRG!$A$8:$Z$771,14,FALSE),1)</f>
        <v>13.9</v>
      </c>
      <c r="D196" s="230">
        <f>VLOOKUP($A196,DRG!$A$8:$Z$771,22,FALSE)</f>
        <v>5.38</v>
      </c>
      <c r="E196" s="319" t="str">
        <f>VLOOKUP(A196,DRG!$A$8:$Z$771,18,FALSE)</f>
        <v>A</v>
      </c>
      <c r="F196" s="316">
        <f>VLOOKUP($A196,DRG!$A$8:$Z$771,9,FALSE)</f>
        <v>28</v>
      </c>
    </row>
    <row r="197" spans="1:6" x14ac:dyDescent="0.2">
      <c r="A197" s="321" t="s">
        <v>973</v>
      </c>
      <c r="B197" s="210" t="str">
        <f>VLOOKUP($A197,DRG!$A$8:$Z$771,2,FALSE)</f>
        <v>Amputation for Circ Sys Disorders Exc Upper Limb &amp; Toe W CC</v>
      </c>
      <c r="C197" s="138">
        <f>ROUND(VLOOKUP($A197,DRG!$A$8:$Z$771,14,FALSE),1)</f>
        <v>8</v>
      </c>
      <c r="D197" s="230">
        <f>VLOOKUP($A197,DRG!$A$8:$Z$771,22,FALSE)</f>
        <v>2.7972000000000001</v>
      </c>
      <c r="E197" s="319" t="str">
        <f>VLOOKUP(A197,DRG!$A$8:$Z$771,18,FALSE)</f>
        <v>A</v>
      </c>
      <c r="F197" s="316">
        <f>VLOOKUP($A197,DRG!$A$8:$Z$771,9,FALSE)</f>
        <v>40</v>
      </c>
    </row>
    <row r="198" spans="1:6" x14ac:dyDescent="0.2">
      <c r="A198" s="322" t="s">
        <v>975</v>
      </c>
      <c r="B198" s="211" t="str">
        <f>VLOOKUP($A198,DRG!$A$8:$Z$771,2,FALSE)</f>
        <v>Amputation for Circ Sys Disorders Exc Upper Limb &amp; Toe W/O CC/MCC</v>
      </c>
      <c r="C198" s="140">
        <f>ROUND(VLOOKUP($A198,DRG!$A$8:$Z$771,14,FALSE),1)</f>
        <v>4.5</v>
      </c>
      <c r="D198" s="231">
        <f>VLOOKUP($A198,DRG!$A$8:$Z$771,22,FALSE)</f>
        <v>2.2961</v>
      </c>
      <c r="E198" s="320" t="str">
        <f>VLOOKUP(A198,DRG!$A$8:$Z$771,18,FALSE)</f>
        <v>M</v>
      </c>
      <c r="F198" s="317">
        <f>VLOOKUP($A198,DRG!$A$8:$Z$771,9,FALSE)</f>
        <v>6</v>
      </c>
    </row>
    <row r="199" spans="1:6" x14ac:dyDescent="0.2">
      <c r="A199" s="321" t="s">
        <v>977</v>
      </c>
      <c r="B199" s="210" t="str">
        <f>VLOOKUP($A199,DRG!$A$8:$Z$771,2,FALSE)</f>
        <v>Permanent Cardiac Pacemaker Implant W MCC</v>
      </c>
      <c r="C199" s="138">
        <f>ROUND(VLOOKUP($A199,DRG!$A$8:$Z$771,14,FALSE),1)</f>
        <v>8.1</v>
      </c>
      <c r="D199" s="230">
        <f>VLOOKUP($A199,DRG!$A$8:$Z$771,22,FALSE)</f>
        <v>5.0841000000000003</v>
      </c>
      <c r="E199" s="319" t="str">
        <f>VLOOKUP(A199,DRG!$A$8:$Z$771,18,FALSE)</f>
        <v>A</v>
      </c>
      <c r="F199" s="316">
        <f>VLOOKUP($A199,DRG!$A$8:$Z$771,9,FALSE)</f>
        <v>17</v>
      </c>
    </row>
    <row r="200" spans="1:6" x14ac:dyDescent="0.2">
      <c r="A200" s="321" t="s">
        <v>979</v>
      </c>
      <c r="B200" s="210" t="str">
        <f>VLOOKUP($A200,DRG!$A$8:$Z$771,2,FALSE)</f>
        <v>Permanent Cardiac Pacemaker Implant W CC</v>
      </c>
      <c r="C200" s="138">
        <f>ROUND(VLOOKUP($A200,DRG!$A$8:$Z$771,14,FALSE),1)</f>
        <v>3.4</v>
      </c>
      <c r="D200" s="230">
        <f>VLOOKUP($A200,DRG!$A$8:$Z$771,22,FALSE)</f>
        <v>2.9914000000000001</v>
      </c>
      <c r="E200" s="319" t="str">
        <f>VLOOKUP(A200,DRG!$A$8:$Z$771,18,FALSE)</f>
        <v>A</v>
      </c>
      <c r="F200" s="316">
        <f>VLOOKUP($A200,DRG!$A$8:$Z$771,9,FALSE)</f>
        <v>49</v>
      </c>
    </row>
    <row r="201" spans="1:6" x14ac:dyDescent="0.2">
      <c r="A201" s="321" t="s">
        <v>981</v>
      </c>
      <c r="B201" s="210" t="str">
        <f>VLOOKUP($A201,DRG!$A$8:$Z$771,2,FALSE)</f>
        <v>Permanent Cardiac Pacemaker Implant W/O CC/MCC</v>
      </c>
      <c r="C201" s="138">
        <f>ROUND(VLOOKUP($A201,DRG!$A$8:$Z$771,14,FALSE),1)</f>
        <v>2.2999999999999998</v>
      </c>
      <c r="D201" s="230">
        <f>VLOOKUP($A201,DRG!$A$8:$Z$771,22,FALSE)</f>
        <v>2.2326999999999999</v>
      </c>
      <c r="E201" s="319" t="str">
        <f>VLOOKUP(A201,DRG!$A$8:$Z$771,18,FALSE)</f>
        <v>A</v>
      </c>
      <c r="F201" s="316">
        <f>VLOOKUP($A201,DRG!$A$8:$Z$771,9,FALSE)</f>
        <v>37</v>
      </c>
    </row>
    <row r="202" spans="1:6" x14ac:dyDescent="0.2">
      <c r="A202" s="321" t="s">
        <v>983</v>
      </c>
      <c r="B202" s="210" t="str">
        <f>VLOOKUP($A202,DRG!$A$8:$Z$771,2,FALSE)</f>
        <v>AICD Generator Procedures</v>
      </c>
      <c r="C202" s="138">
        <f>ROUND(VLOOKUP($A202,DRG!$A$8:$Z$771,14,FALSE),1)</f>
        <v>4</v>
      </c>
      <c r="D202" s="230">
        <f>VLOOKUP($A202,DRG!$A$8:$Z$771,22,FALSE)</f>
        <v>7.4337</v>
      </c>
      <c r="E202" s="319" t="str">
        <f>VLOOKUP(A202,DRG!$A$8:$Z$771,18,FALSE)</f>
        <v>M</v>
      </c>
      <c r="F202" s="316">
        <f>VLOOKUP($A202,DRG!$A$8:$Z$771,9,FALSE)</f>
        <v>7</v>
      </c>
    </row>
    <row r="203" spans="1:6" x14ac:dyDescent="0.2">
      <c r="A203" s="322" t="s">
        <v>985</v>
      </c>
      <c r="B203" s="211" t="str">
        <f>VLOOKUP($A203,DRG!$A$8:$Z$771,2,FALSE)</f>
        <v>Perc Cardiovasc Proc W Drug-Eluting Stent W MCC or 4+ Vessels/Stents</v>
      </c>
      <c r="C203" s="140">
        <f>ROUND(VLOOKUP($A203,DRG!$A$8:$Z$771,14,FALSE),1)</f>
        <v>4.2</v>
      </c>
      <c r="D203" s="231">
        <f>VLOOKUP($A203,DRG!$A$8:$Z$771,22,FALSE)</f>
        <v>4.0068999999999999</v>
      </c>
      <c r="E203" s="320" t="str">
        <f>VLOOKUP(A203,DRG!$A$8:$Z$771,18,FALSE)</f>
        <v>A</v>
      </c>
      <c r="F203" s="317">
        <f>VLOOKUP($A203,DRG!$A$8:$Z$771,9,FALSE)</f>
        <v>175</v>
      </c>
    </row>
    <row r="204" spans="1:6" x14ac:dyDescent="0.2">
      <c r="A204" s="321" t="s">
        <v>987</v>
      </c>
      <c r="B204" s="210" t="str">
        <f>VLOOKUP($A204,DRG!$A$8:$Z$771,2,FALSE)</f>
        <v>Perc Cardiovasc Proc W Drug-Eluting Stent W/O MCC</v>
      </c>
      <c r="C204" s="138">
        <f>ROUND(VLOOKUP($A204,DRG!$A$8:$Z$771,14,FALSE),1)</f>
        <v>2.4</v>
      </c>
      <c r="D204" s="230">
        <f>VLOOKUP($A204,DRG!$A$8:$Z$771,22,FALSE)</f>
        <v>2.8456000000000001</v>
      </c>
      <c r="E204" s="319" t="str">
        <f>VLOOKUP(A204,DRG!$A$8:$Z$771,18,FALSE)</f>
        <v>A</v>
      </c>
      <c r="F204" s="316">
        <f>VLOOKUP($A204,DRG!$A$8:$Z$771,9,FALSE)</f>
        <v>792</v>
      </c>
    </row>
    <row r="205" spans="1:6" x14ac:dyDescent="0.2">
      <c r="A205" s="321" t="s">
        <v>989</v>
      </c>
      <c r="B205" s="210" t="str">
        <f>VLOOKUP($A205,DRG!$A$8:$Z$771,2,FALSE)</f>
        <v>Perc Cardiovasc Proc W Non-Drug-Eluting Stent W MCC or 4+ Ves/Stents</v>
      </c>
      <c r="C205" s="138">
        <f>ROUND(VLOOKUP($A205,DRG!$A$8:$Z$771,14,FALSE),1)</f>
        <v>4</v>
      </c>
      <c r="D205" s="230">
        <f>VLOOKUP($A205,DRG!$A$8:$Z$771,22,FALSE)</f>
        <v>3.8010999999999999</v>
      </c>
      <c r="E205" s="319" t="str">
        <f>VLOOKUP(A205,DRG!$A$8:$Z$771,18,FALSE)</f>
        <v>A</v>
      </c>
      <c r="F205" s="316">
        <f>VLOOKUP($A205,DRG!$A$8:$Z$771,9,FALSE)</f>
        <v>32</v>
      </c>
    </row>
    <row r="206" spans="1:6" x14ac:dyDescent="0.2">
      <c r="A206" s="321" t="s">
        <v>991</v>
      </c>
      <c r="B206" s="210" t="str">
        <f>VLOOKUP($A206,DRG!$A$8:$Z$771,2,FALSE)</f>
        <v>Perc Cardiovasc Proc W Non-Drug-Eluting Stent W/O MCC</v>
      </c>
      <c r="C206" s="138">
        <f>ROUND(VLOOKUP($A206,DRG!$A$8:$Z$771,14,FALSE),1)</f>
        <v>2.6</v>
      </c>
      <c r="D206" s="230">
        <f>VLOOKUP($A206,DRG!$A$8:$Z$771,22,FALSE)</f>
        <v>2.7073999999999998</v>
      </c>
      <c r="E206" s="319" t="str">
        <f>VLOOKUP(A206,DRG!$A$8:$Z$771,18,FALSE)</f>
        <v>A</v>
      </c>
      <c r="F206" s="316">
        <f>VLOOKUP($A206,DRG!$A$8:$Z$771,9,FALSE)</f>
        <v>182</v>
      </c>
    </row>
    <row r="207" spans="1:6" x14ac:dyDescent="0.2">
      <c r="A207" s="321" t="s">
        <v>1359</v>
      </c>
      <c r="B207" s="210" t="str">
        <f>VLOOKUP($A207,DRG!$A$8:$Z$771,2,FALSE)</f>
        <v>Perc Cardiovasc Proc W/O Coronary Artery Stent W MCC</v>
      </c>
      <c r="C207" s="138">
        <f>ROUND(VLOOKUP($A207,DRG!$A$8:$Z$771,14,FALSE),1)</f>
        <v>4.9000000000000004</v>
      </c>
      <c r="D207" s="230">
        <f>VLOOKUP($A207,DRG!$A$8:$Z$771,22,FALSE)</f>
        <v>3.6012</v>
      </c>
      <c r="E207" s="319" t="str">
        <f>VLOOKUP(A207,DRG!$A$8:$Z$771,18,FALSE)</f>
        <v>A</v>
      </c>
      <c r="F207" s="316">
        <f>VLOOKUP($A207,DRG!$A$8:$Z$771,9,FALSE)</f>
        <v>13</v>
      </c>
    </row>
    <row r="208" spans="1:6" x14ac:dyDescent="0.2">
      <c r="A208" s="322" t="s">
        <v>1361</v>
      </c>
      <c r="B208" s="211" t="str">
        <f>VLOOKUP($A208,DRG!$A$8:$Z$771,2,FALSE)</f>
        <v>Perc Cardiovasc Proc W/O Coronary Artery Stent W/O MCC</v>
      </c>
      <c r="C208" s="140">
        <f>ROUND(VLOOKUP($A208,DRG!$A$8:$Z$771,14,FALSE),1)</f>
        <v>2.7</v>
      </c>
      <c r="D208" s="231">
        <f>VLOOKUP($A208,DRG!$A$8:$Z$771,22,FALSE)</f>
        <v>2.1669999999999998</v>
      </c>
      <c r="E208" s="320" t="str">
        <f>VLOOKUP(A208,DRG!$A$8:$Z$771,18,FALSE)</f>
        <v>A</v>
      </c>
      <c r="F208" s="317">
        <f>VLOOKUP($A208,DRG!$A$8:$Z$771,9,FALSE)</f>
        <v>53</v>
      </c>
    </row>
    <row r="209" spans="1:6" x14ac:dyDescent="0.2">
      <c r="A209" s="321" t="s">
        <v>1363</v>
      </c>
      <c r="B209" s="210" t="str">
        <f>VLOOKUP($A209,DRG!$A$8:$Z$771,2,FALSE)</f>
        <v>Other Vascular Procedures W MCC</v>
      </c>
      <c r="C209" s="138">
        <f>ROUND(VLOOKUP($A209,DRG!$A$8:$Z$771,14,FALSE),1)</f>
        <v>7.5</v>
      </c>
      <c r="D209" s="230">
        <f>VLOOKUP($A209,DRG!$A$8:$Z$771,22,FALSE)</f>
        <v>4.7492999999999999</v>
      </c>
      <c r="E209" s="319" t="str">
        <f>VLOOKUP(A209,DRG!$A$8:$Z$771,18,FALSE)</f>
        <v>A</v>
      </c>
      <c r="F209" s="316">
        <f>VLOOKUP($A209,DRG!$A$8:$Z$771,9,FALSE)</f>
        <v>88</v>
      </c>
    </row>
    <row r="210" spans="1:6" x14ac:dyDescent="0.2">
      <c r="A210" s="321" t="s">
        <v>1365</v>
      </c>
      <c r="B210" s="210" t="str">
        <f>VLOOKUP($A210,DRG!$A$8:$Z$771,2,FALSE)</f>
        <v>Other Vascular Procedures W CC</v>
      </c>
      <c r="C210" s="138">
        <f>ROUND(VLOOKUP($A210,DRG!$A$8:$Z$771,14,FALSE),1)</f>
        <v>4.4000000000000004</v>
      </c>
      <c r="D210" s="230">
        <f>VLOOKUP($A210,DRG!$A$8:$Z$771,22,FALSE)</f>
        <v>3.1482000000000001</v>
      </c>
      <c r="E210" s="319" t="str">
        <f>VLOOKUP(A210,DRG!$A$8:$Z$771,18,FALSE)</f>
        <v>A</v>
      </c>
      <c r="F210" s="316">
        <f>VLOOKUP($A210,DRG!$A$8:$Z$771,9,FALSE)</f>
        <v>227</v>
      </c>
    </row>
    <row r="211" spans="1:6" x14ac:dyDescent="0.2">
      <c r="A211" s="321" t="s">
        <v>1367</v>
      </c>
      <c r="B211" s="210" t="str">
        <f>VLOOKUP($A211,DRG!$A$8:$Z$771,2,FALSE)</f>
        <v>Other Vascular Procedures W/O CC/MCC</v>
      </c>
      <c r="C211" s="138">
        <f>ROUND(VLOOKUP($A211,DRG!$A$8:$Z$771,14,FALSE),1)</f>
        <v>2.5</v>
      </c>
      <c r="D211" s="230">
        <f>VLOOKUP($A211,DRG!$A$8:$Z$771,22,FALSE)</f>
        <v>2.1686999999999999</v>
      </c>
      <c r="E211" s="319" t="str">
        <f>VLOOKUP(A211,DRG!$A$8:$Z$771,18,FALSE)</f>
        <v>A</v>
      </c>
      <c r="F211" s="316">
        <f>VLOOKUP($A211,DRG!$A$8:$Z$771,9,FALSE)</f>
        <v>121</v>
      </c>
    </row>
    <row r="212" spans="1:6" x14ac:dyDescent="0.2">
      <c r="A212" s="321" t="s">
        <v>1369</v>
      </c>
      <c r="B212" s="210" t="str">
        <f>VLOOKUP($A212,DRG!$A$8:$Z$771,2,FALSE)</f>
        <v>Upper Limb &amp; Toe Amputation for Circ System Disorders W MCC</v>
      </c>
      <c r="C212" s="138">
        <f>ROUND(VLOOKUP($A212,DRG!$A$8:$Z$771,14,FALSE),1)</f>
        <v>6.8</v>
      </c>
      <c r="D212" s="230">
        <f>VLOOKUP($A212,DRG!$A$8:$Z$771,22,FALSE)</f>
        <v>4.1563999999999997</v>
      </c>
      <c r="E212" s="319" t="str">
        <f>VLOOKUP(A212,DRG!$A$8:$Z$771,18,FALSE)</f>
        <v>M</v>
      </c>
      <c r="F212" s="316">
        <f>VLOOKUP($A212,DRG!$A$8:$Z$771,9,FALSE)</f>
        <v>8</v>
      </c>
    </row>
    <row r="213" spans="1:6" x14ac:dyDescent="0.2">
      <c r="A213" s="322" t="s">
        <v>1371</v>
      </c>
      <c r="B213" s="211" t="str">
        <f>VLOOKUP($A213,DRG!$A$8:$Z$771,2,FALSE)</f>
        <v>Upper Limb &amp; Toe Amputation for Circ System Disorders W CC</v>
      </c>
      <c r="C213" s="140">
        <f>ROUND(VLOOKUP($A213,DRG!$A$8:$Z$771,14,FALSE),1)</f>
        <v>4.9000000000000004</v>
      </c>
      <c r="D213" s="231">
        <f>VLOOKUP($A213,DRG!$A$8:$Z$771,22,FALSE)</f>
        <v>1.5027999999999999</v>
      </c>
      <c r="E213" s="320" t="str">
        <f>VLOOKUP(A213,DRG!$A$8:$Z$771,18,FALSE)</f>
        <v>A</v>
      </c>
      <c r="F213" s="317">
        <f>VLOOKUP($A213,DRG!$A$8:$Z$771,9,FALSE)</f>
        <v>29</v>
      </c>
    </row>
    <row r="214" spans="1:6" x14ac:dyDescent="0.2">
      <c r="A214" s="321" t="s">
        <v>1373</v>
      </c>
      <c r="B214" s="210" t="str">
        <f>VLOOKUP($A214,DRG!$A$8:$Z$771,2,FALSE)</f>
        <v>Upper Limb &amp; Toe Amputation for Circ System Disorders W/O CC/MCC</v>
      </c>
      <c r="C214" s="138">
        <f>ROUND(VLOOKUP($A214,DRG!$A$8:$Z$771,14,FALSE),1)</f>
        <v>4.4000000000000004</v>
      </c>
      <c r="D214" s="230">
        <f>VLOOKUP($A214,DRG!$A$8:$Z$771,22,FALSE)</f>
        <v>0.90720000000000001</v>
      </c>
      <c r="E214" s="319" t="str">
        <f>VLOOKUP(A214,DRG!$A$8:$Z$771,18,FALSE)</f>
        <v>A</v>
      </c>
      <c r="F214" s="316">
        <f>VLOOKUP($A214,DRG!$A$8:$Z$771,9,FALSE)</f>
        <v>3</v>
      </c>
    </row>
    <row r="215" spans="1:6" x14ac:dyDescent="0.2">
      <c r="A215" s="321" t="s">
        <v>1375</v>
      </c>
      <c r="B215" s="210" t="str">
        <f>VLOOKUP($A215,DRG!$A$8:$Z$771,2,FALSE)</f>
        <v>Cardiac Pacemaker Device Replacement W MCC</v>
      </c>
      <c r="C215" s="138">
        <f>ROUND(VLOOKUP($A215,DRG!$A$8:$Z$771,14,FALSE),1)</f>
        <v>4.9000000000000004</v>
      </c>
      <c r="D215" s="230">
        <f>VLOOKUP($A215,DRG!$A$8:$Z$771,22,FALSE)</f>
        <v>4.5350999999999999</v>
      </c>
      <c r="E215" s="319" t="str">
        <f>VLOOKUP(A215,DRG!$A$8:$Z$771,18,FALSE)</f>
        <v>M</v>
      </c>
      <c r="F215" s="316">
        <f>VLOOKUP($A215,DRG!$A$8:$Z$771,9,FALSE)</f>
        <v>2</v>
      </c>
    </row>
    <row r="216" spans="1:6" x14ac:dyDescent="0.2">
      <c r="A216" s="321" t="s">
        <v>1377</v>
      </c>
      <c r="B216" s="210" t="str">
        <f>VLOOKUP($A216,DRG!$A$8:$Z$771,2,FALSE)</f>
        <v>Cardiac Pacemaker Device Replacement W/O MCC</v>
      </c>
      <c r="C216" s="138">
        <f>ROUND(VLOOKUP($A216,DRG!$A$8:$Z$771,14,FALSE),1)</f>
        <v>2.2999999999999998</v>
      </c>
      <c r="D216" s="230">
        <f>VLOOKUP($A216,DRG!$A$8:$Z$771,22,FALSE)</f>
        <v>2.1013999999999999</v>
      </c>
      <c r="E216" s="319" t="str">
        <f>VLOOKUP(A216,DRG!$A$8:$Z$771,18,FALSE)</f>
        <v>A</v>
      </c>
      <c r="F216" s="316">
        <f>VLOOKUP($A216,DRG!$A$8:$Z$771,9,FALSE)</f>
        <v>10</v>
      </c>
    </row>
    <row r="217" spans="1:6" x14ac:dyDescent="0.2">
      <c r="A217" s="321" t="s">
        <v>1379</v>
      </c>
      <c r="B217" s="210" t="str">
        <f>VLOOKUP($A217,DRG!$A$8:$Z$771,2,FALSE)</f>
        <v>Cardiac Pacemaker Revision Except Device Replacement W MCC</v>
      </c>
      <c r="C217" s="138">
        <f>ROUND(VLOOKUP($A217,DRG!$A$8:$Z$771,14,FALSE),1)</f>
        <v>7.6</v>
      </c>
      <c r="D217" s="230">
        <f>VLOOKUP($A217,DRG!$A$8:$Z$771,22,FALSE)</f>
        <v>5.9165000000000001</v>
      </c>
      <c r="E217" s="319" t="str">
        <f>VLOOKUP(A217,DRG!$A$8:$Z$771,18,FALSE)</f>
        <v>M</v>
      </c>
      <c r="F217" s="316">
        <f>VLOOKUP($A217,DRG!$A$8:$Z$771,9,FALSE)</f>
        <v>3</v>
      </c>
    </row>
    <row r="218" spans="1:6" x14ac:dyDescent="0.2">
      <c r="A218" s="322" t="s">
        <v>1381</v>
      </c>
      <c r="B218" s="211" t="str">
        <f>VLOOKUP($A218,DRG!$A$8:$Z$771,2,FALSE)</f>
        <v>Cardiac Pacemaker Revision Except Device Replacement W CC</v>
      </c>
      <c r="C218" s="140">
        <f>ROUND(VLOOKUP($A218,DRG!$A$8:$Z$771,14,FALSE),1)</f>
        <v>3.5</v>
      </c>
      <c r="D218" s="231">
        <f>VLOOKUP($A218,DRG!$A$8:$Z$771,22,FALSE)</f>
        <v>2.9081999999999999</v>
      </c>
      <c r="E218" s="320" t="str">
        <f>VLOOKUP(A218,DRG!$A$8:$Z$771,18,FALSE)</f>
        <v>MO</v>
      </c>
      <c r="F218" s="317">
        <f>VLOOKUP($A218,DRG!$A$8:$Z$771,9,FALSE)</f>
        <v>6</v>
      </c>
    </row>
    <row r="219" spans="1:6" x14ac:dyDescent="0.2">
      <c r="A219" s="321" t="s">
        <v>1383</v>
      </c>
      <c r="B219" s="210" t="str">
        <f>VLOOKUP($A219,DRG!$A$8:$Z$771,2,FALSE)</f>
        <v>Cardiac Pacemaker Revision Except Device Replacement W/O CC/MCC</v>
      </c>
      <c r="C219" s="138">
        <f>ROUND(VLOOKUP($A219,DRG!$A$8:$Z$771,14,FALSE),1)</f>
        <v>2.5</v>
      </c>
      <c r="D219" s="230">
        <f>VLOOKUP($A219,DRG!$A$8:$Z$771,22,FALSE)</f>
        <v>2.0146999999999999</v>
      </c>
      <c r="E219" s="319" t="str">
        <f>VLOOKUP(A219,DRG!$A$8:$Z$771,18,FALSE)</f>
        <v>MO</v>
      </c>
      <c r="F219" s="316">
        <f>VLOOKUP($A219,DRG!$A$8:$Z$771,9,FALSE)</f>
        <v>7</v>
      </c>
    </row>
    <row r="220" spans="1:6" x14ac:dyDescent="0.2">
      <c r="A220" s="321" t="s">
        <v>1385</v>
      </c>
      <c r="B220" s="210" t="str">
        <f>VLOOKUP($A220,DRG!$A$8:$Z$771,2,FALSE)</f>
        <v>Vein Ligation &amp; Stripping</v>
      </c>
      <c r="C220" s="138">
        <f>ROUND(VLOOKUP($A220,DRG!$A$8:$Z$771,14,FALSE),1)</f>
        <v>4.0999999999999996</v>
      </c>
      <c r="D220" s="230">
        <f>VLOOKUP($A220,DRG!$A$8:$Z$771,22,FALSE)</f>
        <v>3.3079000000000001</v>
      </c>
      <c r="E220" s="319" t="str">
        <f>VLOOKUP(A220,DRG!$A$8:$Z$771,18,FALSE)</f>
        <v>M</v>
      </c>
      <c r="F220" s="316">
        <f>VLOOKUP($A220,DRG!$A$8:$Z$771,9,FALSE)</f>
        <v>2</v>
      </c>
    </row>
    <row r="221" spans="1:6" x14ac:dyDescent="0.2">
      <c r="A221" s="321" t="s">
        <v>1387</v>
      </c>
      <c r="B221" s="210" t="str">
        <f>VLOOKUP($A221,DRG!$A$8:$Z$771,2,FALSE)</f>
        <v>Other Circulatory System O.R. Procedures</v>
      </c>
      <c r="C221" s="138">
        <f>ROUND(VLOOKUP($A221,DRG!$A$8:$Z$771,14,FALSE),1)</f>
        <v>6.3</v>
      </c>
      <c r="D221" s="230">
        <f>VLOOKUP($A221,DRG!$A$8:$Z$771,22,FALSE)</f>
        <v>2.8460999999999999</v>
      </c>
      <c r="E221" s="319" t="str">
        <f>VLOOKUP(A221,DRG!$A$8:$Z$771,18,FALSE)</f>
        <v>A</v>
      </c>
      <c r="F221" s="316">
        <f>VLOOKUP($A221,DRG!$A$8:$Z$771,9,FALSE)</f>
        <v>66</v>
      </c>
    </row>
    <row r="222" spans="1:6" x14ac:dyDescent="0.2">
      <c r="A222" s="321" t="s">
        <v>1389</v>
      </c>
      <c r="B222" s="210" t="str">
        <f>VLOOKUP($A222,DRG!$A$8:$Z$771,2,FALSE)</f>
        <v>AICD Lead Procedures</v>
      </c>
      <c r="C222" s="138">
        <f>ROUND(VLOOKUP($A222,DRG!$A$8:$Z$771,14,FALSE),1)</f>
        <v>3.1</v>
      </c>
      <c r="D222" s="230">
        <f>VLOOKUP($A222,DRG!$A$8:$Z$771,22,FALSE)</f>
        <v>4.7081</v>
      </c>
      <c r="E222" s="319" t="str">
        <f>VLOOKUP(A222,DRG!$A$8:$Z$771,18,FALSE)</f>
        <v>M</v>
      </c>
      <c r="F222" s="316">
        <f>VLOOKUP($A222,DRG!$A$8:$Z$771,9,FALSE)</f>
        <v>1</v>
      </c>
    </row>
    <row r="223" spans="1:6" x14ac:dyDescent="0.2">
      <c r="A223" s="322" t="s">
        <v>1391</v>
      </c>
      <c r="B223" s="211" t="str">
        <f>VLOOKUP($A223,DRG!$A$8:$Z$771,2,FALSE)</f>
        <v>Endovascular Cardiac Valve Replacement W MCC</v>
      </c>
      <c r="C223" s="140">
        <f>ROUND(VLOOKUP($A223,DRG!$A$8:$Z$771,14,FALSE),1)</f>
        <v>7.3</v>
      </c>
      <c r="D223" s="231">
        <f>VLOOKUP($A223,DRG!$A$8:$Z$771,22,FALSE)</f>
        <v>13.2369</v>
      </c>
      <c r="E223" s="320" t="str">
        <f>VLOOKUP(A223,DRG!$A$8:$Z$771,18,FALSE)</f>
        <v>M</v>
      </c>
      <c r="F223" s="317">
        <f>VLOOKUP($A223,DRG!$A$8:$Z$771,9,FALSE)</f>
        <v>0</v>
      </c>
    </row>
    <row r="224" spans="1:6" x14ac:dyDescent="0.2">
      <c r="A224" s="321" t="s">
        <v>1393</v>
      </c>
      <c r="B224" s="210" t="str">
        <f>VLOOKUP($A224,DRG!$A$8:$Z$771,2,FALSE)</f>
        <v>Endovascular Cardiac Valve Replacement W/O MCC</v>
      </c>
      <c r="C224" s="138">
        <f>ROUND(VLOOKUP($A224,DRG!$A$8:$Z$771,14,FALSE),1)</f>
        <v>4.4000000000000004</v>
      </c>
      <c r="D224" s="230">
        <f>VLOOKUP($A224,DRG!$A$8:$Z$771,22,FALSE)</f>
        <v>10.4016</v>
      </c>
      <c r="E224" s="319" t="str">
        <f>VLOOKUP(A224,DRG!$A$8:$Z$771,18,FALSE)</f>
        <v>M</v>
      </c>
      <c r="F224" s="316">
        <f>VLOOKUP($A224,DRG!$A$8:$Z$771,9,FALSE)</f>
        <v>1</v>
      </c>
    </row>
    <row r="225" spans="1:6" x14ac:dyDescent="0.2">
      <c r="A225" s="321" t="s">
        <v>1395</v>
      </c>
      <c r="B225" s="210" t="str">
        <f>VLOOKUP($A225,DRG!$A$8:$Z$771,2,FALSE)</f>
        <v>Aortic and Heart Assist Procedures Except Pulsation Balloon W MCC</v>
      </c>
      <c r="C225" s="138">
        <f>ROUND(VLOOKUP($A225,DRG!$A$8:$Z$771,14,FALSE),1)</f>
        <v>9.4</v>
      </c>
      <c r="D225" s="230">
        <f>VLOOKUP($A225,DRG!$A$8:$Z$771,22,FALSE)</f>
        <v>8.0779999999999994</v>
      </c>
      <c r="E225" s="319" t="str">
        <f>VLOOKUP(A225,DRG!$A$8:$Z$771,18,FALSE)</f>
        <v>A</v>
      </c>
      <c r="F225" s="316">
        <f>VLOOKUP($A225,DRG!$A$8:$Z$771,9,FALSE)</f>
        <v>11</v>
      </c>
    </row>
    <row r="226" spans="1:6" x14ac:dyDescent="0.2">
      <c r="A226" s="321" t="s">
        <v>1397</v>
      </c>
      <c r="B226" s="210" t="str">
        <f>VLOOKUP($A226,DRG!$A$8:$Z$771,2,FALSE)</f>
        <v>Aortic and Heart Assist Procedures Except Pulsation Balloon W/O MCC</v>
      </c>
      <c r="C226" s="138">
        <f>ROUND(VLOOKUP($A226,DRG!$A$8:$Z$771,14,FALSE),1)</f>
        <v>2.9</v>
      </c>
      <c r="D226" s="230">
        <f>VLOOKUP($A226,DRG!$A$8:$Z$771,22,FALSE)</f>
        <v>4.9413999999999998</v>
      </c>
      <c r="E226" s="319" t="str">
        <f>VLOOKUP(A226,DRG!$A$8:$Z$771,18,FALSE)</f>
        <v>A</v>
      </c>
      <c r="F226" s="316">
        <f>VLOOKUP($A226,DRG!$A$8:$Z$771,9,FALSE)</f>
        <v>37</v>
      </c>
    </row>
    <row r="227" spans="1:6" x14ac:dyDescent="0.2">
      <c r="A227" s="321" t="s">
        <v>1399</v>
      </c>
      <c r="B227" s="210" t="str">
        <f>VLOOKUP($A227,DRG!$A$8:$Z$771,2,FALSE)</f>
        <v>Other Major Cardiovascular Procedures W MCC</v>
      </c>
      <c r="C227" s="138">
        <f>ROUND(VLOOKUP($A227,DRG!$A$8:$Z$771,14,FALSE),1)</f>
        <v>7.8</v>
      </c>
      <c r="D227" s="230">
        <f>VLOOKUP($A227,DRG!$A$8:$Z$771,22,FALSE)</f>
        <v>5.2203999999999997</v>
      </c>
      <c r="E227" s="319" t="str">
        <f>VLOOKUP(A227,DRG!$A$8:$Z$771,18,FALSE)</f>
        <v>A</v>
      </c>
      <c r="F227" s="316">
        <f>VLOOKUP($A227,DRG!$A$8:$Z$771,9,FALSE)</f>
        <v>77</v>
      </c>
    </row>
    <row r="228" spans="1:6" x14ac:dyDescent="0.2">
      <c r="A228" s="322" t="s">
        <v>1401</v>
      </c>
      <c r="B228" s="211" t="str">
        <f>VLOOKUP($A228,DRG!$A$8:$Z$771,2,FALSE)</f>
        <v>Other Major Cardiovascular Procedures W CC</v>
      </c>
      <c r="C228" s="140">
        <f>ROUND(VLOOKUP($A228,DRG!$A$8:$Z$771,14,FALSE),1)</f>
        <v>4.7</v>
      </c>
      <c r="D228" s="231">
        <f>VLOOKUP($A228,DRG!$A$8:$Z$771,22,FALSE)</f>
        <v>3.7841</v>
      </c>
      <c r="E228" s="320" t="str">
        <f>VLOOKUP(A228,DRG!$A$8:$Z$771,18,FALSE)</f>
        <v>A</v>
      </c>
      <c r="F228" s="317">
        <f>VLOOKUP($A228,DRG!$A$8:$Z$771,9,FALSE)</f>
        <v>78</v>
      </c>
    </row>
    <row r="229" spans="1:6" x14ac:dyDescent="0.2">
      <c r="A229" s="321" t="s">
        <v>1403</v>
      </c>
      <c r="B229" s="210" t="str">
        <f>VLOOKUP($A229,DRG!$A$8:$Z$771,2,FALSE)</f>
        <v>Other Major Cardiovascular Procedures W/O CC/MCC</v>
      </c>
      <c r="C229" s="138">
        <f>ROUND(VLOOKUP($A229,DRG!$A$8:$Z$771,14,FALSE),1)</f>
        <v>3.6</v>
      </c>
      <c r="D229" s="230">
        <f>VLOOKUP($A229,DRG!$A$8:$Z$771,22,FALSE)</f>
        <v>2.9422000000000001</v>
      </c>
      <c r="E229" s="319" t="str">
        <f>VLOOKUP(A229,DRG!$A$8:$Z$771,18,FALSE)</f>
        <v>A</v>
      </c>
      <c r="F229" s="316">
        <f>VLOOKUP($A229,DRG!$A$8:$Z$771,9,FALSE)</f>
        <v>27</v>
      </c>
    </row>
    <row r="230" spans="1:6" x14ac:dyDescent="0.2">
      <c r="A230" s="321" t="s">
        <v>1405</v>
      </c>
      <c r="B230" s="210" t="str">
        <f>VLOOKUP($A230,DRG!$A$8:$Z$771,2,FALSE)</f>
        <v>Percutaneous Intracardiac Procedures W MCC</v>
      </c>
      <c r="C230" s="138">
        <f>ROUND(VLOOKUP($A230,DRG!$A$8:$Z$771,14,FALSE),1)</f>
        <v>5.3</v>
      </c>
      <c r="D230" s="230">
        <f>VLOOKUP($A230,DRG!$A$8:$Z$771,22,FALSE)</f>
        <v>3.9232</v>
      </c>
      <c r="E230" s="319" t="str">
        <f>VLOOKUP(A230,DRG!$A$8:$Z$771,18,FALSE)</f>
        <v>A</v>
      </c>
      <c r="F230" s="316">
        <f>VLOOKUP($A230,DRG!$A$8:$Z$771,9,FALSE)</f>
        <v>17</v>
      </c>
    </row>
    <row r="231" spans="1:6" x14ac:dyDescent="0.2">
      <c r="A231" s="321" t="s">
        <v>1407</v>
      </c>
      <c r="B231" s="210" t="str">
        <f>VLOOKUP($A231,DRG!$A$8:$Z$771,2,FALSE)</f>
        <v>Percutaneous Intracardiac Procedures W/O MCC</v>
      </c>
      <c r="C231" s="138">
        <f>ROUND(VLOOKUP($A231,DRG!$A$8:$Z$771,14,FALSE),1)</f>
        <v>3</v>
      </c>
      <c r="D231" s="230">
        <f>VLOOKUP($A231,DRG!$A$8:$Z$771,22,FALSE)</f>
        <v>2.9935999999999998</v>
      </c>
      <c r="E231" s="319" t="str">
        <f>VLOOKUP(A231,DRG!$A$8:$Z$771,18,FALSE)</f>
        <v>A</v>
      </c>
      <c r="F231" s="316">
        <f>VLOOKUP($A231,DRG!$A$8:$Z$771,9,FALSE)</f>
        <v>105</v>
      </c>
    </row>
    <row r="232" spans="1:6" x14ac:dyDescent="0.2">
      <c r="A232" s="321" t="s">
        <v>1419</v>
      </c>
      <c r="B232" s="210" t="str">
        <f>VLOOKUP($A232,DRG!$A$8:$Z$771,2,FALSE)</f>
        <v>Acute Myocardial Infarction, Discharged Alive W MCC</v>
      </c>
      <c r="C232" s="138">
        <f>ROUND(VLOOKUP($A232,DRG!$A$8:$Z$771,14,FALSE),1)</f>
        <v>4.8</v>
      </c>
      <c r="D232" s="230">
        <f>VLOOKUP($A232,DRG!$A$8:$Z$771,22,FALSE)</f>
        <v>2.0506000000000002</v>
      </c>
      <c r="E232" s="319" t="str">
        <f>VLOOKUP(A232,DRG!$A$8:$Z$771,18,FALSE)</f>
        <v>A</v>
      </c>
      <c r="F232" s="316">
        <f>VLOOKUP($A232,DRG!$A$8:$Z$771,9,FALSE)</f>
        <v>173</v>
      </c>
    </row>
    <row r="233" spans="1:6" x14ac:dyDescent="0.2">
      <c r="A233" s="322" t="s">
        <v>1421</v>
      </c>
      <c r="B233" s="211" t="str">
        <f>VLOOKUP($A233,DRG!$A$8:$Z$771,2,FALSE)</f>
        <v>Acute Myocardial Infarction, Discharged Alive W CC</v>
      </c>
      <c r="C233" s="140">
        <f>ROUND(VLOOKUP($A233,DRG!$A$8:$Z$771,14,FALSE),1)</f>
        <v>2.9</v>
      </c>
      <c r="D233" s="231">
        <f>VLOOKUP($A233,DRG!$A$8:$Z$771,22,FALSE)</f>
        <v>1.3271999999999999</v>
      </c>
      <c r="E233" s="320" t="str">
        <f>VLOOKUP(A233,DRG!$A$8:$Z$771,18,FALSE)</f>
        <v>A</v>
      </c>
      <c r="F233" s="317">
        <f>VLOOKUP($A233,DRG!$A$8:$Z$771,9,FALSE)</f>
        <v>202</v>
      </c>
    </row>
    <row r="234" spans="1:6" x14ac:dyDescent="0.2">
      <c r="A234" s="321" t="s">
        <v>1004</v>
      </c>
      <c r="B234" s="210" t="str">
        <f>VLOOKUP($A234,DRG!$A$8:$Z$771,2,FALSE)</f>
        <v>Acute Myocardial Infarction, Discharged Alive W/O CC/MCC</v>
      </c>
      <c r="C234" s="138">
        <f>ROUND(VLOOKUP($A234,DRG!$A$8:$Z$771,14,FALSE),1)</f>
        <v>2.2999999999999998</v>
      </c>
      <c r="D234" s="230">
        <f>VLOOKUP($A234,DRG!$A$8:$Z$771,22,FALSE)</f>
        <v>1.149</v>
      </c>
      <c r="E234" s="319" t="str">
        <f>VLOOKUP(A234,DRG!$A$8:$Z$771,18,FALSE)</f>
        <v>A</v>
      </c>
      <c r="F234" s="316">
        <f>VLOOKUP($A234,DRG!$A$8:$Z$771,9,FALSE)</f>
        <v>189</v>
      </c>
    </row>
    <row r="235" spans="1:6" x14ac:dyDescent="0.2">
      <c r="A235" s="321" t="s">
        <v>1006</v>
      </c>
      <c r="B235" s="210" t="str">
        <f>VLOOKUP($A235,DRG!$A$8:$Z$771,2,FALSE)</f>
        <v>Acute Myocardial Infarction, Expired W MCC</v>
      </c>
      <c r="C235" s="138">
        <f>ROUND(VLOOKUP($A235,DRG!$A$8:$Z$771,14,FALSE),1)</f>
        <v>2.6</v>
      </c>
      <c r="D235" s="230">
        <f>VLOOKUP($A235,DRG!$A$8:$Z$771,22,FALSE)</f>
        <v>1.9630000000000001</v>
      </c>
      <c r="E235" s="319" t="str">
        <f>VLOOKUP(A235,DRG!$A$8:$Z$771,18,FALSE)</f>
        <v>A</v>
      </c>
      <c r="F235" s="316">
        <f>VLOOKUP($A235,DRG!$A$8:$Z$771,9,FALSE)</f>
        <v>18</v>
      </c>
    </row>
    <row r="236" spans="1:6" x14ac:dyDescent="0.2">
      <c r="A236" s="321" t="s">
        <v>1008</v>
      </c>
      <c r="B236" s="210" t="str">
        <f>VLOOKUP($A236,DRG!$A$8:$Z$771,2,FALSE)</f>
        <v>Acute Myocardial Infarction, Expired W CC</v>
      </c>
      <c r="C236" s="138">
        <f>ROUND(VLOOKUP($A236,DRG!$A$8:$Z$771,14,FALSE),1)</f>
        <v>1.8</v>
      </c>
      <c r="D236" s="230">
        <f>VLOOKUP($A236,DRG!$A$8:$Z$771,22,FALSE)</f>
        <v>1.2416</v>
      </c>
      <c r="E236" s="319" t="str">
        <f>VLOOKUP(A236,DRG!$A$8:$Z$771,18,FALSE)</f>
        <v>M</v>
      </c>
      <c r="F236" s="316">
        <f>VLOOKUP($A236,DRG!$A$8:$Z$771,9,FALSE)</f>
        <v>7</v>
      </c>
    </row>
    <row r="237" spans="1:6" x14ac:dyDescent="0.2">
      <c r="A237" s="321" t="s">
        <v>1010</v>
      </c>
      <c r="B237" s="210" t="str">
        <f>VLOOKUP($A237,DRG!$A$8:$Z$771,2,FALSE)</f>
        <v>Acute Myocardial Infarction, Expired W/O CC/MCC</v>
      </c>
      <c r="C237" s="138">
        <f>ROUND(VLOOKUP($A237,DRG!$A$8:$Z$771,14,FALSE),1)</f>
        <v>1.4</v>
      </c>
      <c r="D237" s="230">
        <f>VLOOKUP($A237,DRG!$A$8:$Z$771,22,FALSE)</f>
        <v>0.86809999999999998</v>
      </c>
      <c r="E237" s="319" t="str">
        <f>VLOOKUP(A237,DRG!$A$8:$Z$771,18,FALSE)</f>
        <v>M</v>
      </c>
      <c r="F237" s="316">
        <f>VLOOKUP($A237,DRG!$A$8:$Z$771,9,FALSE)</f>
        <v>3</v>
      </c>
    </row>
    <row r="238" spans="1:6" x14ac:dyDescent="0.2">
      <c r="A238" s="322" t="s">
        <v>1012</v>
      </c>
      <c r="B238" s="211" t="str">
        <f>VLOOKUP($A238,DRG!$A$8:$Z$771,2,FALSE)</f>
        <v>Circulatory Disorders Except AMI, W Card Cath W MCC</v>
      </c>
      <c r="C238" s="140">
        <f>ROUND(VLOOKUP($A238,DRG!$A$8:$Z$771,14,FALSE),1)</f>
        <v>4.8</v>
      </c>
      <c r="D238" s="231">
        <f>VLOOKUP($A238,DRG!$A$8:$Z$771,22,FALSE)</f>
        <v>2.2492999999999999</v>
      </c>
      <c r="E238" s="320" t="str">
        <f>VLOOKUP(A238,DRG!$A$8:$Z$771,18,FALSE)</f>
        <v>A</v>
      </c>
      <c r="F238" s="317">
        <f>VLOOKUP($A238,DRG!$A$8:$Z$771,9,FALSE)</f>
        <v>112</v>
      </c>
    </row>
    <row r="239" spans="1:6" x14ac:dyDescent="0.2">
      <c r="A239" s="321" t="s">
        <v>1014</v>
      </c>
      <c r="B239" s="210" t="str">
        <f>VLOOKUP($A239,DRG!$A$8:$Z$771,2,FALSE)</f>
        <v>Circulatory Disorders Except AMI, W Card Cath W/O MCC</v>
      </c>
      <c r="C239" s="138">
        <f>ROUND(VLOOKUP($A239,DRG!$A$8:$Z$771,14,FALSE),1)</f>
        <v>2.4</v>
      </c>
      <c r="D239" s="230">
        <f>VLOOKUP($A239,DRG!$A$8:$Z$771,22,FALSE)</f>
        <v>1.3862000000000001</v>
      </c>
      <c r="E239" s="319" t="str">
        <f>VLOOKUP(A239,DRG!$A$8:$Z$771,18,FALSE)</f>
        <v>A</v>
      </c>
      <c r="F239" s="316">
        <f>VLOOKUP($A239,DRG!$A$8:$Z$771,9,FALSE)</f>
        <v>686</v>
      </c>
    </row>
    <row r="240" spans="1:6" x14ac:dyDescent="0.2">
      <c r="A240" s="321" t="s">
        <v>1016</v>
      </c>
      <c r="B240" s="210" t="str">
        <f>VLOOKUP($A240,DRG!$A$8:$Z$771,2,FALSE)</f>
        <v>Acute &amp; Subacute Endocarditis W MCC</v>
      </c>
      <c r="C240" s="138">
        <f>ROUND(VLOOKUP($A240,DRG!$A$8:$Z$771,14,FALSE),1)</f>
        <v>12.1</v>
      </c>
      <c r="D240" s="230">
        <f>VLOOKUP($A240,DRG!$A$8:$Z$771,22,FALSE)</f>
        <v>3.9799000000000002</v>
      </c>
      <c r="E240" s="319" t="str">
        <f>VLOOKUP(A240,DRG!$A$8:$Z$771,18,FALSE)</f>
        <v>A</v>
      </c>
      <c r="F240" s="316">
        <f>VLOOKUP($A240,DRG!$A$8:$Z$771,9,FALSE)</f>
        <v>18</v>
      </c>
    </row>
    <row r="241" spans="1:6" x14ac:dyDescent="0.2">
      <c r="A241" s="321" t="s">
        <v>1018</v>
      </c>
      <c r="B241" s="210" t="str">
        <f>VLOOKUP($A241,DRG!$A$8:$Z$771,2,FALSE)</f>
        <v>Acute &amp; Subacute Endocarditis W CC</v>
      </c>
      <c r="C241" s="138">
        <f>ROUND(VLOOKUP($A241,DRG!$A$8:$Z$771,14,FALSE),1)</f>
        <v>8.1999999999999993</v>
      </c>
      <c r="D241" s="230">
        <f>VLOOKUP($A241,DRG!$A$8:$Z$771,22,FALSE)</f>
        <v>2.1206</v>
      </c>
      <c r="E241" s="319" t="str">
        <f>VLOOKUP(A241,DRG!$A$8:$Z$771,18,FALSE)</f>
        <v>A</v>
      </c>
      <c r="F241" s="316">
        <f>VLOOKUP($A241,DRG!$A$8:$Z$771,9,FALSE)</f>
        <v>10</v>
      </c>
    </row>
    <row r="242" spans="1:6" x14ac:dyDescent="0.2">
      <c r="A242" s="321" t="s">
        <v>1020</v>
      </c>
      <c r="B242" s="210" t="str">
        <f>VLOOKUP($A242,DRG!$A$8:$Z$771,2,FALSE)</f>
        <v>Acute &amp; Subacute Endocarditis W/O CC/MCC</v>
      </c>
      <c r="C242" s="138">
        <f>ROUND(VLOOKUP($A242,DRG!$A$8:$Z$771,14,FALSE),1)</f>
        <v>3.7</v>
      </c>
      <c r="D242" s="230">
        <f>VLOOKUP($A242,DRG!$A$8:$Z$771,22,FALSE)</f>
        <v>1.6728000000000001</v>
      </c>
      <c r="E242" s="319" t="str">
        <f>VLOOKUP(A242,DRG!$A$8:$Z$771,18,FALSE)</f>
        <v>M</v>
      </c>
      <c r="F242" s="316">
        <f>VLOOKUP($A242,DRG!$A$8:$Z$771,9,FALSE)</f>
        <v>1</v>
      </c>
    </row>
    <row r="243" spans="1:6" x14ac:dyDescent="0.2">
      <c r="A243" s="322" t="s">
        <v>1022</v>
      </c>
      <c r="B243" s="211" t="str">
        <f>VLOOKUP($A243,DRG!$A$8:$Z$771,2,FALSE)</f>
        <v>Heart Failure &amp; Shock W MCC</v>
      </c>
      <c r="C243" s="140">
        <f>ROUND(VLOOKUP($A243,DRG!$A$8:$Z$771,14,FALSE),1)</f>
        <v>5</v>
      </c>
      <c r="D243" s="231">
        <f>VLOOKUP($A243,DRG!$A$8:$Z$771,22,FALSE)</f>
        <v>1.7708999999999999</v>
      </c>
      <c r="E243" s="320" t="str">
        <f>VLOOKUP(A243,DRG!$A$8:$Z$771,18,FALSE)</f>
        <v>A</v>
      </c>
      <c r="F243" s="317">
        <f>VLOOKUP($A243,DRG!$A$8:$Z$771,9,FALSE)</f>
        <v>370</v>
      </c>
    </row>
    <row r="244" spans="1:6" x14ac:dyDescent="0.2">
      <c r="A244" s="321" t="s">
        <v>1024</v>
      </c>
      <c r="B244" s="210" t="str">
        <f>VLOOKUP($A244,DRG!$A$8:$Z$771,2,FALSE)</f>
        <v>Heart Failure &amp; Shock W CC</v>
      </c>
      <c r="C244" s="138">
        <f>ROUND(VLOOKUP($A244,DRG!$A$8:$Z$771,14,FALSE),1)</f>
        <v>3.6</v>
      </c>
      <c r="D244" s="230">
        <f>VLOOKUP($A244,DRG!$A$8:$Z$771,22,FALSE)</f>
        <v>1.0575000000000001</v>
      </c>
      <c r="E244" s="319" t="str">
        <f>VLOOKUP(A244,DRG!$A$8:$Z$771,18,FALSE)</f>
        <v>A</v>
      </c>
      <c r="F244" s="316">
        <f>VLOOKUP($A244,DRG!$A$8:$Z$771,9,FALSE)</f>
        <v>508</v>
      </c>
    </row>
    <row r="245" spans="1:6" x14ac:dyDescent="0.2">
      <c r="A245" s="321" t="s">
        <v>1026</v>
      </c>
      <c r="B245" s="210" t="str">
        <f>VLOOKUP($A245,DRG!$A$8:$Z$771,2,FALSE)</f>
        <v>Heart Failure &amp; Shock W/O CC/MCC</v>
      </c>
      <c r="C245" s="138">
        <f>ROUND(VLOOKUP($A245,DRG!$A$8:$Z$771,14,FALSE),1)</f>
        <v>2.6</v>
      </c>
      <c r="D245" s="230">
        <f>VLOOKUP($A245,DRG!$A$8:$Z$771,22,FALSE)</f>
        <v>0.71509999999999996</v>
      </c>
      <c r="E245" s="319" t="str">
        <f>VLOOKUP(A245,DRG!$A$8:$Z$771,18,FALSE)</f>
        <v>A</v>
      </c>
      <c r="F245" s="316">
        <f>VLOOKUP($A245,DRG!$A$8:$Z$771,9,FALSE)</f>
        <v>132</v>
      </c>
    </row>
    <row r="246" spans="1:6" x14ac:dyDescent="0.2">
      <c r="A246" s="321" t="s">
        <v>1028</v>
      </c>
      <c r="B246" s="210" t="str">
        <f>VLOOKUP($A246,DRG!$A$8:$Z$771,2,FALSE)</f>
        <v>Deep Vein Thrombophlebitis W CC/MCC</v>
      </c>
      <c r="C246" s="138">
        <f>ROUND(VLOOKUP($A246,DRG!$A$8:$Z$771,14,FALSE),1)</f>
        <v>3.8</v>
      </c>
      <c r="D246" s="230">
        <f>VLOOKUP($A246,DRG!$A$8:$Z$771,22,FALSE)</f>
        <v>1.5586</v>
      </c>
      <c r="E246" s="319" t="str">
        <f>VLOOKUP(A246,DRG!$A$8:$Z$771,18,FALSE)</f>
        <v>M</v>
      </c>
      <c r="F246" s="316">
        <f>VLOOKUP($A246,DRG!$A$8:$Z$771,9,FALSE)</f>
        <v>6</v>
      </c>
    </row>
    <row r="247" spans="1:6" x14ac:dyDescent="0.2">
      <c r="A247" s="321" t="s">
        <v>1030</v>
      </c>
      <c r="B247" s="210" t="str">
        <f>VLOOKUP($A247,DRG!$A$8:$Z$771,2,FALSE)</f>
        <v>Deep Vein Thrombophlebitis W/O CC/MCC</v>
      </c>
      <c r="C247" s="138">
        <f>ROUND(VLOOKUP($A247,DRG!$A$8:$Z$771,14,FALSE),1)</f>
        <v>3.2</v>
      </c>
      <c r="D247" s="230">
        <f>VLOOKUP($A247,DRG!$A$8:$Z$771,22,FALSE)</f>
        <v>1.1781999999999999</v>
      </c>
      <c r="E247" s="319" t="str">
        <f>VLOOKUP(A247,DRG!$A$8:$Z$771,18,FALSE)</f>
        <v>M</v>
      </c>
      <c r="F247" s="316">
        <f>VLOOKUP($A247,DRG!$A$8:$Z$771,9,FALSE)</f>
        <v>2</v>
      </c>
    </row>
    <row r="248" spans="1:6" x14ac:dyDescent="0.2">
      <c r="A248" s="322" t="s">
        <v>1032</v>
      </c>
      <c r="B248" s="211" t="str">
        <f>VLOOKUP($A248,DRG!$A$8:$Z$771,2,FALSE)</f>
        <v>Cardiac Arrest, Unexplained W MCC</v>
      </c>
      <c r="C248" s="140">
        <f>ROUND(VLOOKUP($A248,DRG!$A$8:$Z$771,14,FALSE),1)</f>
        <v>1.3</v>
      </c>
      <c r="D248" s="231">
        <f>VLOOKUP($A248,DRG!$A$8:$Z$771,22,FALSE)</f>
        <v>1.1830000000000001</v>
      </c>
      <c r="E248" s="320" t="str">
        <f>VLOOKUP(A248,DRG!$A$8:$Z$771,18,FALSE)</f>
        <v>AP</v>
      </c>
      <c r="F248" s="317">
        <f>VLOOKUP($A248,DRG!$A$8:$Z$771,9,FALSE)</f>
        <v>12</v>
      </c>
    </row>
    <row r="249" spans="1:6" x14ac:dyDescent="0.2">
      <c r="A249" s="321" t="s">
        <v>1034</v>
      </c>
      <c r="B249" s="210" t="str">
        <f>VLOOKUP($A249,DRG!$A$8:$Z$771,2,FALSE)</f>
        <v>Cardiac Arrest, Unexplained W CC</v>
      </c>
      <c r="C249" s="138">
        <f>ROUND(VLOOKUP($A249,DRG!$A$8:$Z$771,14,FALSE),1)</f>
        <v>1.3</v>
      </c>
      <c r="D249" s="230">
        <f>VLOOKUP($A249,DRG!$A$8:$Z$771,22,FALSE)</f>
        <v>0.7228</v>
      </c>
      <c r="E249" s="319" t="str">
        <f>VLOOKUP(A249,DRG!$A$8:$Z$771,18,FALSE)</f>
        <v>MP</v>
      </c>
      <c r="F249" s="316">
        <f>VLOOKUP($A249,DRG!$A$8:$Z$771,9,FALSE)</f>
        <v>6</v>
      </c>
    </row>
    <row r="250" spans="1:6" x14ac:dyDescent="0.2">
      <c r="A250" s="321" t="s">
        <v>1036</v>
      </c>
      <c r="B250" s="210" t="str">
        <f>VLOOKUP($A250,DRG!$A$8:$Z$771,2,FALSE)</f>
        <v>Cardiac Arrest, Unexplained W/O CC/MCC</v>
      </c>
      <c r="C250" s="138">
        <f>ROUND(VLOOKUP($A250,DRG!$A$8:$Z$771,14,FALSE),1)</f>
        <v>1.1000000000000001</v>
      </c>
      <c r="D250" s="230">
        <f>VLOOKUP($A250,DRG!$A$8:$Z$771,22,FALSE)</f>
        <v>0.50080000000000002</v>
      </c>
      <c r="E250" s="319" t="str">
        <f>VLOOKUP(A250,DRG!$A$8:$Z$771,18,FALSE)</f>
        <v>MO</v>
      </c>
      <c r="F250" s="316">
        <f>VLOOKUP($A250,DRG!$A$8:$Z$771,9,FALSE)</f>
        <v>1</v>
      </c>
    </row>
    <row r="251" spans="1:6" x14ac:dyDescent="0.2">
      <c r="A251" s="321" t="s">
        <v>1038</v>
      </c>
      <c r="B251" s="210" t="str">
        <f>VLOOKUP($A251,DRG!$A$8:$Z$771,2,FALSE)</f>
        <v>Peripheral Vascular Disorders W MCC</v>
      </c>
      <c r="C251" s="138">
        <f>ROUND(VLOOKUP($A251,DRG!$A$8:$Z$771,14,FALSE),1)</f>
        <v>3.9</v>
      </c>
      <c r="D251" s="230">
        <f>VLOOKUP($A251,DRG!$A$8:$Z$771,22,FALSE)</f>
        <v>1.4437</v>
      </c>
      <c r="E251" s="319" t="str">
        <f>VLOOKUP(A251,DRG!$A$8:$Z$771,18,FALSE)</f>
        <v>A</v>
      </c>
      <c r="F251" s="316">
        <f>VLOOKUP($A251,DRG!$A$8:$Z$771,9,FALSE)</f>
        <v>95</v>
      </c>
    </row>
    <row r="252" spans="1:6" x14ac:dyDescent="0.2">
      <c r="A252" s="321" t="s">
        <v>1040</v>
      </c>
      <c r="B252" s="210" t="str">
        <f>VLOOKUP($A252,DRG!$A$8:$Z$771,2,FALSE)</f>
        <v>Peripheral Vascular Disorders W CC</v>
      </c>
      <c r="C252" s="138">
        <f>ROUND(VLOOKUP($A252,DRG!$A$8:$Z$771,14,FALSE),1)</f>
        <v>3.3</v>
      </c>
      <c r="D252" s="230">
        <f>VLOOKUP($A252,DRG!$A$8:$Z$771,22,FALSE)</f>
        <v>0.93179999999999996</v>
      </c>
      <c r="E252" s="319" t="str">
        <f>VLOOKUP(A252,DRG!$A$8:$Z$771,18,FALSE)</f>
        <v>A</v>
      </c>
      <c r="F252" s="316">
        <f>VLOOKUP($A252,DRG!$A$8:$Z$771,9,FALSE)</f>
        <v>291</v>
      </c>
    </row>
    <row r="253" spans="1:6" x14ac:dyDescent="0.2">
      <c r="A253" s="322" t="s">
        <v>1042</v>
      </c>
      <c r="B253" s="211" t="str">
        <f>VLOOKUP($A253,DRG!$A$8:$Z$771,2,FALSE)</f>
        <v>Peripheral Vascular Disorders W/O CC/MCC</v>
      </c>
      <c r="C253" s="140">
        <f>ROUND(VLOOKUP($A253,DRG!$A$8:$Z$771,14,FALSE),1)</f>
        <v>2.2999999999999998</v>
      </c>
      <c r="D253" s="231">
        <f>VLOOKUP($A253,DRG!$A$8:$Z$771,22,FALSE)</f>
        <v>0.6341</v>
      </c>
      <c r="E253" s="320" t="str">
        <f>VLOOKUP(A253,DRG!$A$8:$Z$771,18,FALSE)</f>
        <v>A</v>
      </c>
      <c r="F253" s="317">
        <f>VLOOKUP($A253,DRG!$A$8:$Z$771,9,FALSE)</f>
        <v>136</v>
      </c>
    </row>
    <row r="254" spans="1:6" x14ac:dyDescent="0.2">
      <c r="A254" s="321" t="s">
        <v>1044</v>
      </c>
      <c r="B254" s="210" t="str">
        <f>VLOOKUP($A254,DRG!$A$8:$Z$771,2,FALSE)</f>
        <v>Atherosclerosis W MCC</v>
      </c>
      <c r="C254" s="138">
        <f>ROUND(VLOOKUP($A254,DRG!$A$8:$Z$771,14,FALSE),1)</f>
        <v>3.5</v>
      </c>
      <c r="D254" s="230">
        <f>VLOOKUP($A254,DRG!$A$8:$Z$771,22,FALSE)</f>
        <v>1.2722</v>
      </c>
      <c r="E254" s="319" t="str">
        <f>VLOOKUP(A254,DRG!$A$8:$Z$771,18,FALSE)</f>
        <v>A</v>
      </c>
      <c r="F254" s="316">
        <f>VLOOKUP($A254,DRG!$A$8:$Z$771,9,FALSE)</f>
        <v>13</v>
      </c>
    </row>
    <row r="255" spans="1:6" x14ac:dyDescent="0.2">
      <c r="A255" s="321" t="s">
        <v>1046</v>
      </c>
      <c r="B255" s="210" t="str">
        <f>VLOOKUP($A255,DRG!$A$8:$Z$771,2,FALSE)</f>
        <v>Atherosclerosis W/O MCC</v>
      </c>
      <c r="C255" s="138">
        <f>ROUND(VLOOKUP($A255,DRG!$A$8:$Z$771,14,FALSE),1)</f>
        <v>2</v>
      </c>
      <c r="D255" s="230">
        <f>VLOOKUP($A255,DRG!$A$8:$Z$771,22,FALSE)</f>
        <v>0.82479999999999998</v>
      </c>
      <c r="E255" s="319" t="str">
        <f>VLOOKUP(A255,DRG!$A$8:$Z$771,18,FALSE)</f>
        <v>A</v>
      </c>
      <c r="F255" s="316">
        <f>VLOOKUP($A255,DRG!$A$8:$Z$771,9,FALSE)</f>
        <v>140</v>
      </c>
    </row>
    <row r="256" spans="1:6" x14ac:dyDescent="0.2">
      <c r="A256" s="321" t="s">
        <v>1048</v>
      </c>
      <c r="B256" s="210" t="str">
        <f>VLOOKUP($A256,DRG!$A$8:$Z$771,2,FALSE)</f>
        <v>Hypertension W MCC</v>
      </c>
      <c r="C256" s="138">
        <f>ROUND(VLOOKUP($A256,DRG!$A$8:$Z$771,14,FALSE),1)</f>
        <v>3.1</v>
      </c>
      <c r="D256" s="230">
        <f>VLOOKUP($A256,DRG!$A$8:$Z$771,22,FALSE)</f>
        <v>1.1385000000000001</v>
      </c>
      <c r="E256" s="319" t="str">
        <f>VLOOKUP(A256,DRG!$A$8:$Z$771,18,FALSE)</f>
        <v>A</v>
      </c>
      <c r="F256" s="316">
        <f>VLOOKUP($A256,DRG!$A$8:$Z$771,9,FALSE)</f>
        <v>18</v>
      </c>
    </row>
    <row r="257" spans="1:6" x14ac:dyDescent="0.2">
      <c r="A257" s="321" t="s">
        <v>1050</v>
      </c>
      <c r="B257" s="210" t="str">
        <f>VLOOKUP($A257,DRG!$A$8:$Z$771,2,FALSE)</f>
        <v>Hypertension W/O MCC</v>
      </c>
      <c r="C257" s="138">
        <f>ROUND(VLOOKUP($A257,DRG!$A$8:$Z$771,14,FALSE),1)</f>
        <v>2.2000000000000002</v>
      </c>
      <c r="D257" s="230">
        <f>VLOOKUP($A257,DRG!$A$8:$Z$771,22,FALSE)</f>
        <v>0.81230000000000002</v>
      </c>
      <c r="E257" s="319" t="str">
        <f>VLOOKUP(A257,DRG!$A$8:$Z$771,18,FALSE)</f>
        <v>A</v>
      </c>
      <c r="F257" s="316">
        <f>VLOOKUP($A257,DRG!$A$8:$Z$771,9,FALSE)</f>
        <v>214</v>
      </c>
    </row>
    <row r="258" spans="1:6" x14ac:dyDescent="0.2">
      <c r="A258" s="322" t="s">
        <v>1052</v>
      </c>
      <c r="B258" s="211" t="str">
        <f>VLOOKUP($A258,DRG!$A$8:$Z$771,2,FALSE)</f>
        <v>Cardiac Congenital &amp; Valvular Disorders W MCC</v>
      </c>
      <c r="C258" s="140">
        <f>ROUND(VLOOKUP($A258,DRG!$A$8:$Z$771,14,FALSE),1)</f>
        <v>4</v>
      </c>
      <c r="D258" s="231">
        <f>VLOOKUP($A258,DRG!$A$8:$Z$771,22,FALSE)</f>
        <v>2.2252999999999998</v>
      </c>
      <c r="E258" s="320" t="str">
        <f>VLOOKUP(A258,DRG!$A$8:$Z$771,18,FALSE)</f>
        <v>M</v>
      </c>
      <c r="F258" s="317">
        <f>VLOOKUP($A258,DRG!$A$8:$Z$771,9,FALSE)</f>
        <v>6</v>
      </c>
    </row>
    <row r="259" spans="1:6" x14ac:dyDescent="0.2">
      <c r="A259" s="321" t="s">
        <v>1054</v>
      </c>
      <c r="B259" s="210" t="str">
        <f>VLOOKUP($A259,DRG!$A$8:$Z$771,2,FALSE)</f>
        <v>Cardiac Congenital &amp; Valvular Disorders W/O MCC</v>
      </c>
      <c r="C259" s="138">
        <f>ROUND(VLOOKUP($A259,DRG!$A$8:$Z$771,14,FALSE),1)</f>
        <v>2</v>
      </c>
      <c r="D259" s="230">
        <f>VLOOKUP($A259,DRG!$A$8:$Z$771,22,FALSE)</f>
        <v>0.67359999999999998</v>
      </c>
      <c r="E259" s="319" t="str">
        <f>VLOOKUP(A259,DRG!$A$8:$Z$771,18,FALSE)</f>
        <v>A</v>
      </c>
      <c r="F259" s="316">
        <f>VLOOKUP($A259,DRG!$A$8:$Z$771,9,FALSE)</f>
        <v>12</v>
      </c>
    </row>
    <row r="260" spans="1:6" x14ac:dyDescent="0.2">
      <c r="A260" s="321" t="s">
        <v>1056</v>
      </c>
      <c r="B260" s="210" t="str">
        <f>VLOOKUP($A260,DRG!$A$8:$Z$771,2,FALSE)</f>
        <v>Cardiac Arrhythmia &amp; Conduction Disorders W MCC</v>
      </c>
      <c r="C260" s="138">
        <f>ROUND(VLOOKUP($A260,DRG!$A$8:$Z$771,14,FALSE),1)</f>
        <v>4.0999999999999996</v>
      </c>
      <c r="D260" s="230">
        <f>VLOOKUP($A260,DRG!$A$8:$Z$771,22,FALSE)</f>
        <v>1.4922</v>
      </c>
      <c r="E260" s="319" t="str">
        <f>VLOOKUP(A260,DRG!$A$8:$Z$771,18,FALSE)</f>
        <v>A</v>
      </c>
      <c r="F260" s="316">
        <f>VLOOKUP($A260,DRG!$A$8:$Z$771,9,FALSE)</f>
        <v>137</v>
      </c>
    </row>
    <row r="261" spans="1:6" x14ac:dyDescent="0.2">
      <c r="A261" s="321" t="s">
        <v>1058</v>
      </c>
      <c r="B261" s="210" t="str">
        <f>VLOOKUP($A261,DRG!$A$8:$Z$771,2,FALSE)</f>
        <v>Cardiac Arrhythmia &amp; Conduction Disorders W CC</v>
      </c>
      <c r="C261" s="138">
        <f>ROUND(VLOOKUP($A261,DRG!$A$8:$Z$771,14,FALSE),1)</f>
        <v>2.6</v>
      </c>
      <c r="D261" s="230">
        <f>VLOOKUP($A261,DRG!$A$8:$Z$771,22,FALSE)</f>
        <v>0.8226</v>
      </c>
      <c r="E261" s="319" t="str">
        <f>VLOOKUP(A261,DRG!$A$8:$Z$771,18,FALSE)</f>
        <v>A</v>
      </c>
      <c r="F261" s="316">
        <f>VLOOKUP($A261,DRG!$A$8:$Z$771,9,FALSE)</f>
        <v>327</v>
      </c>
    </row>
    <row r="262" spans="1:6" x14ac:dyDescent="0.2">
      <c r="A262" s="321" t="s">
        <v>1060</v>
      </c>
      <c r="B262" s="210" t="str">
        <f>VLOOKUP($A262,DRG!$A$8:$Z$771,2,FALSE)</f>
        <v>Cardiac Arrhythmia &amp; Conduction Disorders W/O CC/MCC</v>
      </c>
      <c r="C262" s="138">
        <f>ROUND(VLOOKUP($A262,DRG!$A$8:$Z$771,14,FALSE),1)</f>
        <v>2</v>
      </c>
      <c r="D262" s="230">
        <f>VLOOKUP($A262,DRG!$A$8:$Z$771,22,FALSE)</f>
        <v>0.59209999999999996</v>
      </c>
      <c r="E262" s="319" t="str">
        <f>VLOOKUP(A262,DRG!$A$8:$Z$771,18,FALSE)</f>
        <v>A</v>
      </c>
      <c r="F262" s="316">
        <f>VLOOKUP($A262,DRG!$A$8:$Z$771,9,FALSE)</f>
        <v>435</v>
      </c>
    </row>
    <row r="263" spans="1:6" x14ac:dyDescent="0.2">
      <c r="A263" s="322" t="s">
        <v>1062</v>
      </c>
      <c r="B263" s="211" t="str">
        <f>VLOOKUP($A263,DRG!$A$8:$Z$771,2,FALSE)</f>
        <v>Angina Pectoris</v>
      </c>
      <c r="C263" s="140">
        <f>ROUND(VLOOKUP($A263,DRG!$A$8:$Z$771,14,FALSE),1)</f>
        <v>2</v>
      </c>
      <c r="D263" s="231">
        <f>VLOOKUP($A263,DRG!$A$8:$Z$771,22,FALSE)</f>
        <v>0.79020000000000001</v>
      </c>
      <c r="E263" s="320" t="str">
        <f>VLOOKUP(A263,DRG!$A$8:$Z$771,18,FALSE)</f>
        <v>A</v>
      </c>
      <c r="F263" s="317">
        <f>VLOOKUP($A263,DRG!$A$8:$Z$771,9,FALSE)</f>
        <v>50</v>
      </c>
    </row>
    <row r="264" spans="1:6" x14ac:dyDescent="0.2">
      <c r="A264" s="321" t="s">
        <v>1064</v>
      </c>
      <c r="B264" s="210" t="str">
        <f>VLOOKUP($A264,DRG!$A$8:$Z$771,2,FALSE)</f>
        <v>Syncope &amp; Collapse</v>
      </c>
      <c r="C264" s="138">
        <f>ROUND(VLOOKUP($A264,DRG!$A$8:$Z$771,14,FALSE),1)</f>
        <v>2.1</v>
      </c>
      <c r="D264" s="230">
        <f>VLOOKUP($A264,DRG!$A$8:$Z$771,22,FALSE)</f>
        <v>0.85109999999999997</v>
      </c>
      <c r="E264" s="319" t="str">
        <f>VLOOKUP(A264,DRG!$A$8:$Z$771,18,FALSE)</f>
        <v>A</v>
      </c>
      <c r="F264" s="316">
        <f>VLOOKUP($A264,DRG!$A$8:$Z$771,9,FALSE)</f>
        <v>256</v>
      </c>
    </row>
    <row r="265" spans="1:6" x14ac:dyDescent="0.2">
      <c r="A265" s="321" t="s">
        <v>1066</v>
      </c>
      <c r="B265" s="210" t="str">
        <f>VLOOKUP($A265,DRG!$A$8:$Z$771,2,FALSE)</f>
        <v>Chest Pain</v>
      </c>
      <c r="C265" s="138">
        <f>ROUND(VLOOKUP($A265,DRG!$A$8:$Z$771,14,FALSE),1)</f>
        <v>2</v>
      </c>
      <c r="D265" s="230">
        <f>VLOOKUP($A265,DRG!$A$8:$Z$771,22,FALSE)</f>
        <v>0.8659</v>
      </c>
      <c r="E265" s="319" t="str">
        <f>VLOOKUP(A265,DRG!$A$8:$Z$771,18,FALSE)</f>
        <v>A</v>
      </c>
      <c r="F265" s="316">
        <f>VLOOKUP($A265,DRG!$A$8:$Z$771,9,FALSE)</f>
        <v>739</v>
      </c>
    </row>
    <row r="266" spans="1:6" x14ac:dyDescent="0.2">
      <c r="A266" s="321" t="s">
        <v>1453</v>
      </c>
      <c r="B266" s="210" t="str">
        <f>VLOOKUP($A266,DRG!$A$8:$Z$771,2,FALSE)</f>
        <v>Other Circulatory System Diagnoses W MCC</v>
      </c>
      <c r="C266" s="138">
        <f>ROUND(VLOOKUP($A266,DRG!$A$8:$Z$771,14,FALSE),1)</f>
        <v>6.2</v>
      </c>
      <c r="D266" s="230">
        <f>VLOOKUP($A266,DRG!$A$8:$Z$771,22,FALSE)</f>
        <v>1.6823999999999999</v>
      </c>
      <c r="E266" s="319" t="str">
        <f>VLOOKUP(A266,DRG!$A$8:$Z$771,18,FALSE)</f>
        <v>A</v>
      </c>
      <c r="F266" s="316">
        <f>VLOOKUP($A266,DRG!$A$8:$Z$771,9,FALSE)</f>
        <v>195</v>
      </c>
    </row>
    <row r="267" spans="1:6" x14ac:dyDescent="0.2">
      <c r="A267" s="321" t="s">
        <v>1455</v>
      </c>
      <c r="B267" s="210" t="str">
        <f>VLOOKUP($A267,DRG!$A$8:$Z$771,2,FALSE)</f>
        <v>Other Circulatory System Diagnoses W CC</v>
      </c>
      <c r="C267" s="138">
        <f>ROUND(VLOOKUP($A267,DRG!$A$8:$Z$771,14,FALSE),1)</f>
        <v>3.1</v>
      </c>
      <c r="D267" s="230">
        <f>VLOOKUP($A267,DRG!$A$8:$Z$771,22,FALSE)</f>
        <v>1.0559000000000001</v>
      </c>
      <c r="E267" s="319" t="str">
        <f>VLOOKUP(A267,DRG!$A$8:$Z$771,18,FALSE)</f>
        <v>A</v>
      </c>
      <c r="F267" s="316">
        <f>VLOOKUP($A267,DRG!$A$8:$Z$771,9,FALSE)</f>
        <v>132</v>
      </c>
    </row>
    <row r="268" spans="1:6" x14ac:dyDescent="0.2">
      <c r="A268" s="322" t="s">
        <v>1457</v>
      </c>
      <c r="B268" s="211" t="str">
        <f>VLOOKUP($A268,DRG!$A$8:$Z$771,2,FALSE)</f>
        <v>Other Circulatory System Diagnoses W/O CC/MCC</v>
      </c>
      <c r="C268" s="140">
        <f>ROUND(VLOOKUP($A268,DRG!$A$8:$Z$771,14,FALSE),1)</f>
        <v>1.9</v>
      </c>
      <c r="D268" s="231">
        <f>VLOOKUP($A268,DRG!$A$8:$Z$771,22,FALSE)</f>
        <v>0.67820000000000003</v>
      </c>
      <c r="E268" s="320" t="str">
        <f>VLOOKUP(A268,DRG!$A$8:$Z$771,18,FALSE)</f>
        <v>A</v>
      </c>
      <c r="F268" s="317">
        <f>VLOOKUP($A268,DRG!$A$8:$Z$771,9,FALSE)</f>
        <v>38</v>
      </c>
    </row>
    <row r="269" spans="1:6" x14ac:dyDescent="0.2">
      <c r="A269" s="321" t="s">
        <v>1477</v>
      </c>
      <c r="B269" s="210" t="str">
        <f>VLOOKUP($A269,DRG!$A$8:$Z$771,2,FALSE)</f>
        <v>Stomach, Esophageal &amp; Duodenal Proc W MCC</v>
      </c>
      <c r="C269" s="138">
        <f>ROUND(VLOOKUP($A269,DRG!$A$8:$Z$771,14,FALSE),1)</f>
        <v>10.9</v>
      </c>
      <c r="D269" s="230">
        <f>VLOOKUP($A269,DRG!$A$8:$Z$771,22,FALSE)</f>
        <v>5.9218999999999999</v>
      </c>
      <c r="E269" s="319" t="str">
        <f>VLOOKUP(A269,DRG!$A$8:$Z$771,18,FALSE)</f>
        <v>A</v>
      </c>
      <c r="F269" s="316">
        <f>VLOOKUP($A269,DRG!$A$8:$Z$771,9,FALSE)</f>
        <v>65</v>
      </c>
    </row>
    <row r="270" spans="1:6" x14ac:dyDescent="0.2">
      <c r="A270" s="321" t="s">
        <v>1479</v>
      </c>
      <c r="B270" s="210" t="str">
        <f>VLOOKUP($A270,DRG!$A$8:$Z$771,2,FALSE)</f>
        <v>Stomach, Esophageal &amp; Duodenal Proc W CC</v>
      </c>
      <c r="C270" s="138">
        <f>ROUND(VLOOKUP($A270,DRG!$A$8:$Z$771,14,FALSE),1)</f>
        <v>4.7</v>
      </c>
      <c r="D270" s="230">
        <f>VLOOKUP($A270,DRG!$A$8:$Z$771,22,FALSE)</f>
        <v>2.5219</v>
      </c>
      <c r="E270" s="319" t="str">
        <f>VLOOKUP(A270,DRG!$A$8:$Z$771,18,FALSE)</f>
        <v>A</v>
      </c>
      <c r="F270" s="316">
        <f>VLOOKUP($A270,DRG!$A$8:$Z$771,9,FALSE)</f>
        <v>75</v>
      </c>
    </row>
    <row r="271" spans="1:6" x14ac:dyDescent="0.2">
      <c r="A271" s="321" t="s">
        <v>1481</v>
      </c>
      <c r="B271" s="210" t="str">
        <f>VLOOKUP($A271,DRG!$A$8:$Z$771,2,FALSE)</f>
        <v>Stomach, Esophageal &amp; Duodenal Proc W/O CC/MCC</v>
      </c>
      <c r="C271" s="138">
        <f>ROUND(VLOOKUP($A271,DRG!$A$8:$Z$771,14,FALSE),1)</f>
        <v>2.6</v>
      </c>
      <c r="D271" s="230">
        <f>VLOOKUP($A271,DRG!$A$8:$Z$771,22,FALSE)</f>
        <v>1.5647</v>
      </c>
      <c r="E271" s="319" t="str">
        <f>VLOOKUP(A271,DRG!$A$8:$Z$771,18,FALSE)</f>
        <v>A</v>
      </c>
      <c r="F271" s="316">
        <f>VLOOKUP($A271,DRG!$A$8:$Z$771,9,FALSE)</f>
        <v>102</v>
      </c>
    </row>
    <row r="272" spans="1:6" x14ac:dyDescent="0.2">
      <c r="A272" s="321" t="s">
        <v>1483</v>
      </c>
      <c r="B272" s="210" t="str">
        <f>VLOOKUP($A272,DRG!$A$8:$Z$771,2,FALSE)</f>
        <v>Major Small &amp; Large Bowel Procedures W MCC</v>
      </c>
      <c r="C272" s="138">
        <f>ROUND(VLOOKUP($A272,DRG!$A$8:$Z$771,14,FALSE),1)</f>
        <v>11.4</v>
      </c>
      <c r="D272" s="230">
        <f>VLOOKUP($A272,DRG!$A$8:$Z$771,22,FALSE)</f>
        <v>4.5526</v>
      </c>
      <c r="E272" s="319" t="str">
        <f>VLOOKUP(A272,DRG!$A$8:$Z$771,18,FALSE)</f>
        <v>A</v>
      </c>
      <c r="F272" s="316">
        <f>VLOOKUP($A272,DRG!$A$8:$Z$771,9,FALSE)</f>
        <v>202</v>
      </c>
    </row>
    <row r="273" spans="1:6" x14ac:dyDescent="0.2">
      <c r="A273" s="322" t="s">
        <v>1485</v>
      </c>
      <c r="B273" s="211" t="str">
        <f>VLOOKUP($A273,DRG!$A$8:$Z$771,2,FALSE)</f>
        <v>Major Small &amp; Large Bowel Procedures W CC</v>
      </c>
      <c r="C273" s="140">
        <f>ROUND(VLOOKUP($A273,DRG!$A$8:$Z$771,14,FALSE),1)</f>
        <v>6.9</v>
      </c>
      <c r="D273" s="231">
        <f>VLOOKUP($A273,DRG!$A$8:$Z$771,22,FALSE)</f>
        <v>2.8588</v>
      </c>
      <c r="E273" s="320" t="str">
        <f>VLOOKUP(A273,DRG!$A$8:$Z$771,18,FALSE)</f>
        <v>A</v>
      </c>
      <c r="F273" s="317">
        <f>VLOOKUP($A273,DRG!$A$8:$Z$771,9,FALSE)</f>
        <v>306</v>
      </c>
    </row>
    <row r="274" spans="1:6" x14ac:dyDescent="0.2">
      <c r="A274" s="321" t="s">
        <v>1487</v>
      </c>
      <c r="B274" s="210" t="str">
        <f>VLOOKUP($A274,DRG!$A$8:$Z$771,2,FALSE)</f>
        <v>Major Small &amp; Large Bowel Procedures W/O CC/MCC</v>
      </c>
      <c r="C274" s="138">
        <f>ROUND(VLOOKUP($A274,DRG!$A$8:$Z$771,14,FALSE),1)</f>
        <v>4.8</v>
      </c>
      <c r="D274" s="230">
        <f>VLOOKUP($A274,DRG!$A$8:$Z$771,22,FALSE)</f>
        <v>2.1297000000000001</v>
      </c>
      <c r="E274" s="319" t="str">
        <f>VLOOKUP(A274,DRG!$A$8:$Z$771,18,FALSE)</f>
        <v>A</v>
      </c>
      <c r="F274" s="316">
        <f>VLOOKUP($A274,DRG!$A$8:$Z$771,9,FALSE)</f>
        <v>169</v>
      </c>
    </row>
    <row r="275" spans="1:6" x14ac:dyDescent="0.2">
      <c r="A275" s="321" t="s">
        <v>1489</v>
      </c>
      <c r="B275" s="210" t="str">
        <f>VLOOKUP($A275,DRG!$A$8:$Z$771,2,FALSE)</f>
        <v>Rectal Resection W MCC</v>
      </c>
      <c r="C275" s="138">
        <f>ROUND(VLOOKUP($A275,DRG!$A$8:$Z$771,14,FALSE),1)</f>
        <v>10.199999999999999</v>
      </c>
      <c r="D275" s="230">
        <f>VLOOKUP($A275,DRG!$A$8:$Z$771,22,FALSE)</f>
        <v>7.2283999999999997</v>
      </c>
      <c r="E275" s="319" t="str">
        <f>VLOOKUP(A275,DRG!$A$8:$Z$771,18,FALSE)</f>
        <v>M</v>
      </c>
      <c r="F275" s="316">
        <f>VLOOKUP($A275,DRG!$A$8:$Z$771,9,FALSE)</f>
        <v>6</v>
      </c>
    </row>
    <row r="276" spans="1:6" x14ac:dyDescent="0.2">
      <c r="A276" s="321" t="s">
        <v>1491</v>
      </c>
      <c r="B276" s="210" t="str">
        <f>VLOOKUP($A276,DRG!$A$8:$Z$771,2,FALSE)</f>
        <v>Rectal Resection W CC</v>
      </c>
      <c r="C276" s="138">
        <f>ROUND(VLOOKUP($A276,DRG!$A$8:$Z$771,14,FALSE),1)</f>
        <v>7.5</v>
      </c>
      <c r="D276" s="230">
        <f>VLOOKUP($A276,DRG!$A$8:$Z$771,22,FALSE)</f>
        <v>3.3673999999999999</v>
      </c>
      <c r="E276" s="319" t="str">
        <f>VLOOKUP(A276,DRG!$A$8:$Z$771,18,FALSE)</f>
        <v>A</v>
      </c>
      <c r="F276" s="316">
        <f>VLOOKUP($A276,DRG!$A$8:$Z$771,9,FALSE)</f>
        <v>24</v>
      </c>
    </row>
    <row r="277" spans="1:6" x14ac:dyDescent="0.2">
      <c r="A277" s="321" t="s">
        <v>1493</v>
      </c>
      <c r="B277" s="210" t="str">
        <f>VLOOKUP($A277,DRG!$A$8:$Z$771,2,FALSE)</f>
        <v>Rectal Resection W/O CC/MCC</v>
      </c>
      <c r="C277" s="138">
        <f>ROUND(VLOOKUP($A277,DRG!$A$8:$Z$771,14,FALSE),1)</f>
        <v>6</v>
      </c>
      <c r="D277" s="230">
        <f>VLOOKUP($A277,DRG!$A$8:$Z$771,22,FALSE)</f>
        <v>2.8963999999999999</v>
      </c>
      <c r="E277" s="319" t="str">
        <f>VLOOKUP(A277,DRG!$A$8:$Z$771,18,FALSE)</f>
        <v>A</v>
      </c>
      <c r="F277" s="316">
        <f>VLOOKUP($A277,DRG!$A$8:$Z$771,9,FALSE)</f>
        <v>12</v>
      </c>
    </row>
    <row r="278" spans="1:6" x14ac:dyDescent="0.2">
      <c r="A278" s="322" t="s">
        <v>1495</v>
      </c>
      <c r="B278" s="211" t="str">
        <f>VLOOKUP($A278,DRG!$A$8:$Z$771,2,FALSE)</f>
        <v>Peritoneal Adhesiolysis W MCC</v>
      </c>
      <c r="C278" s="140">
        <f>ROUND(VLOOKUP($A278,DRG!$A$8:$Z$771,14,FALSE),1)</f>
        <v>9.4</v>
      </c>
      <c r="D278" s="231">
        <f>VLOOKUP($A278,DRG!$A$8:$Z$771,22,FALSE)</f>
        <v>3.66</v>
      </c>
      <c r="E278" s="320" t="str">
        <f>VLOOKUP(A278,DRG!$A$8:$Z$771,18,FALSE)</f>
        <v>A</v>
      </c>
      <c r="F278" s="317">
        <f>VLOOKUP($A278,DRG!$A$8:$Z$771,9,FALSE)</f>
        <v>24</v>
      </c>
    </row>
    <row r="279" spans="1:6" x14ac:dyDescent="0.2">
      <c r="A279" s="321" t="s">
        <v>1497</v>
      </c>
      <c r="B279" s="210" t="str">
        <f>VLOOKUP($A279,DRG!$A$8:$Z$771,2,FALSE)</f>
        <v>Peritoneal Adhesiolysis W CC</v>
      </c>
      <c r="C279" s="138">
        <f>ROUND(VLOOKUP($A279,DRG!$A$8:$Z$771,14,FALSE),1)</f>
        <v>4.5999999999999996</v>
      </c>
      <c r="D279" s="230">
        <f>VLOOKUP($A279,DRG!$A$8:$Z$771,22,FALSE)</f>
        <v>2.3224999999999998</v>
      </c>
      <c r="E279" s="319" t="str">
        <f>VLOOKUP(A279,DRG!$A$8:$Z$771,18,FALSE)</f>
        <v>A</v>
      </c>
      <c r="F279" s="316">
        <f>VLOOKUP($A279,DRG!$A$8:$Z$771,9,FALSE)</f>
        <v>65</v>
      </c>
    </row>
    <row r="280" spans="1:6" x14ac:dyDescent="0.2">
      <c r="A280" s="321" t="s">
        <v>1499</v>
      </c>
      <c r="B280" s="210" t="str">
        <f>VLOOKUP($A280,DRG!$A$8:$Z$771,2,FALSE)</f>
        <v>Peritoneal Adhesiolysis W/O CC/MCC</v>
      </c>
      <c r="C280" s="138">
        <f>ROUND(VLOOKUP($A280,DRG!$A$8:$Z$771,14,FALSE),1)</f>
        <v>3</v>
      </c>
      <c r="D280" s="230">
        <f>VLOOKUP($A280,DRG!$A$8:$Z$771,22,FALSE)</f>
        <v>1.7363</v>
      </c>
      <c r="E280" s="319" t="str">
        <f>VLOOKUP(A280,DRG!$A$8:$Z$771,18,FALSE)</f>
        <v>A</v>
      </c>
      <c r="F280" s="316">
        <f>VLOOKUP($A280,DRG!$A$8:$Z$771,9,FALSE)</f>
        <v>52</v>
      </c>
    </row>
    <row r="281" spans="1:6" x14ac:dyDescent="0.2">
      <c r="A281" s="321" t="s">
        <v>1501</v>
      </c>
      <c r="B281" s="210" t="str">
        <f>VLOOKUP($A281,DRG!$A$8:$Z$771,2,FALSE)</f>
        <v>Appendectomy W Complicated Principal Diag W MCC</v>
      </c>
      <c r="C281" s="138">
        <f>ROUND(VLOOKUP($A281,DRG!$A$8:$Z$771,14,FALSE),1)</f>
        <v>6.9</v>
      </c>
      <c r="D281" s="230">
        <f>VLOOKUP($A281,DRG!$A$8:$Z$771,22,FALSE)</f>
        <v>2.8073000000000001</v>
      </c>
      <c r="E281" s="319" t="str">
        <f>VLOOKUP(A281,DRG!$A$8:$Z$771,18,FALSE)</f>
        <v>A</v>
      </c>
      <c r="F281" s="316">
        <f>VLOOKUP($A281,DRG!$A$8:$Z$771,9,FALSE)</f>
        <v>13</v>
      </c>
    </row>
    <row r="282" spans="1:6" x14ac:dyDescent="0.2">
      <c r="A282" s="321" t="s">
        <v>1503</v>
      </c>
      <c r="B282" s="210" t="str">
        <f>VLOOKUP($A282,DRG!$A$8:$Z$771,2,FALSE)</f>
        <v>Appendectomy W Complicated Principal Diag W CC</v>
      </c>
      <c r="C282" s="138">
        <f>ROUND(VLOOKUP($A282,DRG!$A$8:$Z$771,14,FALSE),1)</f>
        <v>5</v>
      </c>
      <c r="D282" s="230">
        <f>VLOOKUP($A282,DRG!$A$8:$Z$771,22,FALSE)</f>
        <v>1.9649000000000001</v>
      </c>
      <c r="E282" s="319" t="str">
        <f>VLOOKUP(A282,DRG!$A$8:$Z$771,18,FALSE)</f>
        <v>A</v>
      </c>
      <c r="F282" s="316">
        <f>VLOOKUP($A282,DRG!$A$8:$Z$771,9,FALSE)</f>
        <v>31</v>
      </c>
    </row>
    <row r="283" spans="1:6" x14ac:dyDescent="0.2">
      <c r="A283" s="322" t="s">
        <v>1505</v>
      </c>
      <c r="B283" s="211" t="str">
        <f>VLOOKUP($A283,DRG!$A$8:$Z$771,2,FALSE)</f>
        <v>Appendectomy W Complicated Principal Diag W/O CC/MCC</v>
      </c>
      <c r="C283" s="140">
        <f>ROUND(VLOOKUP($A283,DRG!$A$8:$Z$771,14,FALSE),1)</f>
        <v>2.9</v>
      </c>
      <c r="D283" s="231">
        <f>VLOOKUP($A283,DRG!$A$8:$Z$771,22,FALSE)</f>
        <v>1.5117</v>
      </c>
      <c r="E283" s="320" t="str">
        <f>VLOOKUP(A283,DRG!$A$8:$Z$771,18,FALSE)</f>
        <v>A</v>
      </c>
      <c r="F283" s="317">
        <f>VLOOKUP($A283,DRG!$A$8:$Z$771,9,FALSE)</f>
        <v>62</v>
      </c>
    </row>
    <row r="284" spans="1:6" x14ac:dyDescent="0.2">
      <c r="A284" s="321" t="s">
        <v>1507</v>
      </c>
      <c r="B284" s="210" t="str">
        <f>VLOOKUP($A284,DRG!$A$8:$Z$771,2,FALSE)</f>
        <v>Appendectomy W/O Complicated Principal Diag W MCC</v>
      </c>
      <c r="C284" s="138">
        <f>ROUND(VLOOKUP($A284,DRG!$A$8:$Z$771,14,FALSE),1)</f>
        <v>4.5</v>
      </c>
      <c r="D284" s="230">
        <f>VLOOKUP($A284,DRG!$A$8:$Z$771,22,FALSE)</f>
        <v>3.4140999999999999</v>
      </c>
      <c r="E284" s="319" t="str">
        <f>VLOOKUP(A284,DRG!$A$8:$Z$771,18,FALSE)</f>
        <v>M</v>
      </c>
      <c r="F284" s="316">
        <f>VLOOKUP($A284,DRG!$A$8:$Z$771,9,FALSE)</f>
        <v>8</v>
      </c>
    </row>
    <row r="285" spans="1:6" x14ac:dyDescent="0.2">
      <c r="A285" s="321" t="s">
        <v>1509</v>
      </c>
      <c r="B285" s="210" t="str">
        <f>VLOOKUP($A285,DRG!$A$8:$Z$771,2,FALSE)</f>
        <v>Appendectomy W/O Complicated Principal Diag W CC</v>
      </c>
      <c r="C285" s="138">
        <f>ROUND(VLOOKUP($A285,DRG!$A$8:$Z$771,14,FALSE),1)</f>
        <v>1.9</v>
      </c>
      <c r="D285" s="230">
        <f>VLOOKUP($A285,DRG!$A$8:$Z$771,22,FALSE)</f>
        <v>1.3947000000000001</v>
      </c>
      <c r="E285" s="319" t="str">
        <f>VLOOKUP(A285,DRG!$A$8:$Z$771,18,FALSE)</f>
        <v>A</v>
      </c>
      <c r="F285" s="316">
        <f>VLOOKUP($A285,DRG!$A$8:$Z$771,9,FALSE)</f>
        <v>49</v>
      </c>
    </row>
    <row r="286" spans="1:6" x14ac:dyDescent="0.2">
      <c r="A286" s="321" t="s">
        <v>1511</v>
      </c>
      <c r="B286" s="210" t="str">
        <f>VLOOKUP($A286,DRG!$A$8:$Z$771,2,FALSE)</f>
        <v>Appendectomy W/O Complicated Principal Diag W/O CC/MCC</v>
      </c>
      <c r="C286" s="138">
        <f>ROUND(VLOOKUP($A286,DRG!$A$8:$Z$771,14,FALSE),1)</f>
        <v>1.6</v>
      </c>
      <c r="D286" s="230">
        <f>VLOOKUP($A286,DRG!$A$8:$Z$771,22,FALSE)</f>
        <v>1.2807999999999999</v>
      </c>
      <c r="E286" s="319" t="str">
        <f>VLOOKUP(A286,DRG!$A$8:$Z$771,18,FALSE)</f>
        <v>A</v>
      </c>
      <c r="F286" s="316">
        <f>VLOOKUP($A286,DRG!$A$8:$Z$771,9,FALSE)</f>
        <v>122</v>
      </c>
    </row>
    <row r="287" spans="1:6" x14ac:dyDescent="0.2">
      <c r="A287" s="321" t="s">
        <v>1513</v>
      </c>
      <c r="B287" s="210" t="str">
        <f>VLOOKUP($A287,DRG!$A$8:$Z$771,2,FALSE)</f>
        <v>Minor Small &amp; Large Bowel Procedures W MCC</v>
      </c>
      <c r="C287" s="138">
        <f>ROUND(VLOOKUP($A287,DRG!$A$8:$Z$771,14,FALSE),1)</f>
        <v>8</v>
      </c>
      <c r="D287" s="230">
        <f>VLOOKUP($A287,DRG!$A$8:$Z$771,22,FALSE)</f>
        <v>4.9218999999999999</v>
      </c>
      <c r="E287" s="319" t="str">
        <f>VLOOKUP(A287,DRG!$A$8:$Z$771,18,FALSE)</f>
        <v>M</v>
      </c>
      <c r="F287" s="316">
        <f>VLOOKUP($A287,DRG!$A$8:$Z$771,9,FALSE)</f>
        <v>6</v>
      </c>
    </row>
    <row r="288" spans="1:6" x14ac:dyDescent="0.2">
      <c r="A288" s="322" t="s">
        <v>1516</v>
      </c>
      <c r="B288" s="211" t="str">
        <f>VLOOKUP($A288,DRG!$A$8:$Z$771,2,FALSE)</f>
        <v>Minor Small &amp; Large Bowel Procedures W CC</v>
      </c>
      <c r="C288" s="140">
        <f>ROUND(VLOOKUP($A288,DRG!$A$8:$Z$771,14,FALSE),1)</f>
        <v>5.0999999999999996</v>
      </c>
      <c r="D288" s="231">
        <f>VLOOKUP($A288,DRG!$A$8:$Z$771,22,FALSE)</f>
        <v>1.7483</v>
      </c>
      <c r="E288" s="320" t="str">
        <f>VLOOKUP(A288,DRG!$A$8:$Z$771,18,FALSE)</f>
        <v>A</v>
      </c>
      <c r="F288" s="317">
        <f>VLOOKUP($A288,DRG!$A$8:$Z$771,9,FALSE)</f>
        <v>23</v>
      </c>
    </row>
    <row r="289" spans="1:6" x14ac:dyDescent="0.2">
      <c r="A289" s="321" t="s">
        <v>1107</v>
      </c>
      <c r="B289" s="210" t="str">
        <f>VLOOKUP($A289,DRG!$A$8:$Z$771,2,FALSE)</f>
        <v>Minor Small &amp; Large Bowel Procedures W/O CC/MCC</v>
      </c>
      <c r="C289" s="138">
        <f>ROUND(VLOOKUP($A289,DRG!$A$8:$Z$771,14,FALSE),1)</f>
        <v>4</v>
      </c>
      <c r="D289" s="230">
        <f>VLOOKUP($A289,DRG!$A$8:$Z$771,22,FALSE)</f>
        <v>1.5334000000000001</v>
      </c>
      <c r="E289" s="319" t="str">
        <f>VLOOKUP(A289,DRG!$A$8:$Z$771,18,FALSE)</f>
        <v>A</v>
      </c>
      <c r="F289" s="316">
        <f>VLOOKUP($A289,DRG!$A$8:$Z$771,9,FALSE)</f>
        <v>32</v>
      </c>
    </row>
    <row r="290" spans="1:6" x14ac:dyDescent="0.2">
      <c r="A290" s="321" t="s">
        <v>1109</v>
      </c>
      <c r="B290" s="210" t="str">
        <f>VLOOKUP($A290,DRG!$A$8:$Z$771,2,FALSE)</f>
        <v>Anal &amp; Stomal Procedures W MCC</v>
      </c>
      <c r="C290" s="138">
        <f>ROUND(VLOOKUP($A290,DRG!$A$8:$Z$771,14,FALSE),1)</f>
        <v>6</v>
      </c>
      <c r="D290" s="230">
        <f>VLOOKUP($A290,DRG!$A$8:$Z$771,22,FALSE)</f>
        <v>1.8573999999999999</v>
      </c>
      <c r="E290" s="319" t="str">
        <f>VLOOKUP(A290,DRG!$A$8:$Z$771,18,FALSE)</f>
        <v>A</v>
      </c>
      <c r="F290" s="316">
        <f>VLOOKUP($A290,DRG!$A$8:$Z$771,9,FALSE)</f>
        <v>11</v>
      </c>
    </row>
    <row r="291" spans="1:6" x14ac:dyDescent="0.2">
      <c r="A291" s="321" t="s">
        <v>1111</v>
      </c>
      <c r="B291" s="210" t="str">
        <f>VLOOKUP($A291,DRG!$A$8:$Z$771,2,FALSE)</f>
        <v>Anal &amp; Stomal Procedures W CC</v>
      </c>
      <c r="C291" s="138">
        <f>ROUND(VLOOKUP($A291,DRG!$A$8:$Z$771,14,FALSE),1)</f>
        <v>3.4</v>
      </c>
      <c r="D291" s="230">
        <f>VLOOKUP($A291,DRG!$A$8:$Z$771,22,FALSE)</f>
        <v>1.1801999999999999</v>
      </c>
      <c r="E291" s="319" t="str">
        <f>VLOOKUP(A291,DRG!$A$8:$Z$771,18,FALSE)</f>
        <v>A</v>
      </c>
      <c r="F291" s="316">
        <f>VLOOKUP($A291,DRG!$A$8:$Z$771,9,FALSE)</f>
        <v>46</v>
      </c>
    </row>
    <row r="292" spans="1:6" x14ac:dyDescent="0.2">
      <c r="A292" s="321" t="s">
        <v>1116</v>
      </c>
      <c r="B292" s="210" t="str">
        <f>VLOOKUP($A292,DRG!$A$8:$Z$771,2,FALSE)</f>
        <v>Anal &amp; Stomal Procedures W/O CC/MCC</v>
      </c>
      <c r="C292" s="138">
        <f>ROUND(VLOOKUP($A292,DRG!$A$8:$Z$771,14,FALSE),1)</f>
        <v>2.2999999999999998</v>
      </c>
      <c r="D292" s="230">
        <f>VLOOKUP($A292,DRG!$A$8:$Z$771,22,FALSE)</f>
        <v>0.95440000000000003</v>
      </c>
      <c r="E292" s="319" t="str">
        <f>VLOOKUP(A292,DRG!$A$8:$Z$771,18,FALSE)</f>
        <v>A</v>
      </c>
      <c r="F292" s="316">
        <f>VLOOKUP($A292,DRG!$A$8:$Z$771,9,FALSE)</f>
        <v>32</v>
      </c>
    </row>
    <row r="293" spans="1:6" x14ac:dyDescent="0.2">
      <c r="A293" s="322" t="s">
        <v>1118</v>
      </c>
      <c r="B293" s="211" t="str">
        <f>VLOOKUP($A293,DRG!$A$8:$Z$771,2,FALSE)</f>
        <v>Inguinal &amp; Femoral Hernia Procedures W MCC</v>
      </c>
      <c r="C293" s="140">
        <f>ROUND(VLOOKUP($A293,DRG!$A$8:$Z$771,14,FALSE),1)</f>
        <v>5.6</v>
      </c>
      <c r="D293" s="231">
        <f>VLOOKUP($A293,DRG!$A$8:$Z$771,22,FALSE)</f>
        <v>3.9626999999999999</v>
      </c>
      <c r="E293" s="320" t="str">
        <f>VLOOKUP(A293,DRG!$A$8:$Z$771,18,FALSE)</f>
        <v>M</v>
      </c>
      <c r="F293" s="317">
        <f>VLOOKUP($A293,DRG!$A$8:$Z$771,9,FALSE)</f>
        <v>2</v>
      </c>
    </row>
    <row r="294" spans="1:6" x14ac:dyDescent="0.2">
      <c r="A294" s="321" t="s">
        <v>1120</v>
      </c>
      <c r="B294" s="210" t="str">
        <f>VLOOKUP($A294,DRG!$A$8:$Z$771,2,FALSE)</f>
        <v>Inguinal &amp; Femoral Hernia Procedures W CC</v>
      </c>
      <c r="C294" s="138">
        <f>ROUND(VLOOKUP($A294,DRG!$A$8:$Z$771,14,FALSE),1)</f>
        <v>3.5</v>
      </c>
      <c r="D294" s="230">
        <f>VLOOKUP($A294,DRG!$A$8:$Z$771,22,FALSE)</f>
        <v>1.4495</v>
      </c>
      <c r="E294" s="319" t="str">
        <f>VLOOKUP(A294,DRG!$A$8:$Z$771,18,FALSE)</f>
        <v>A</v>
      </c>
      <c r="F294" s="316">
        <f>VLOOKUP($A294,DRG!$A$8:$Z$771,9,FALSE)</f>
        <v>17</v>
      </c>
    </row>
    <row r="295" spans="1:6" x14ac:dyDescent="0.2">
      <c r="A295" s="321" t="s">
        <v>1122</v>
      </c>
      <c r="B295" s="210" t="str">
        <f>VLOOKUP($A295,DRG!$A$8:$Z$771,2,FALSE)</f>
        <v>Inguinal &amp; Femoral Hernia Procedures W/O CC/MCC</v>
      </c>
      <c r="C295" s="138">
        <f>ROUND(VLOOKUP($A295,DRG!$A$8:$Z$771,14,FALSE),1)</f>
        <v>1.6</v>
      </c>
      <c r="D295" s="230">
        <f>VLOOKUP($A295,DRG!$A$8:$Z$771,22,FALSE)</f>
        <v>1.1543000000000001</v>
      </c>
      <c r="E295" s="319" t="str">
        <f>VLOOKUP(A295,DRG!$A$8:$Z$771,18,FALSE)</f>
        <v>A</v>
      </c>
      <c r="F295" s="316">
        <f>VLOOKUP($A295,DRG!$A$8:$Z$771,9,FALSE)</f>
        <v>15</v>
      </c>
    </row>
    <row r="296" spans="1:6" x14ac:dyDescent="0.2">
      <c r="A296" s="321" t="s">
        <v>1124</v>
      </c>
      <c r="B296" s="210" t="str">
        <f>VLOOKUP($A296,DRG!$A$8:$Z$771,2,FALSE)</f>
        <v>Hernia Procedures Except Inguinal &amp; Femoral W MCC</v>
      </c>
      <c r="C296" s="138">
        <f>ROUND(VLOOKUP($A296,DRG!$A$8:$Z$771,14,FALSE),1)</f>
        <v>6.2</v>
      </c>
      <c r="D296" s="230">
        <f>VLOOKUP($A296,DRG!$A$8:$Z$771,22,FALSE)</f>
        <v>4.6224999999999996</v>
      </c>
      <c r="E296" s="319" t="str">
        <f>VLOOKUP(A296,DRG!$A$8:$Z$771,18,FALSE)</f>
        <v>M</v>
      </c>
      <c r="F296" s="316">
        <f>VLOOKUP($A296,DRG!$A$8:$Z$771,9,FALSE)</f>
        <v>6</v>
      </c>
    </row>
    <row r="297" spans="1:6" x14ac:dyDescent="0.2">
      <c r="A297" s="321" t="s">
        <v>1126</v>
      </c>
      <c r="B297" s="210" t="str">
        <f>VLOOKUP($A297,DRG!$A$8:$Z$771,2,FALSE)</f>
        <v>Hernia Procedures Except Inguinal &amp; Femoral W CC</v>
      </c>
      <c r="C297" s="138">
        <f>ROUND(VLOOKUP($A297,DRG!$A$8:$Z$771,14,FALSE),1)</f>
        <v>3.7</v>
      </c>
      <c r="D297" s="230">
        <f>VLOOKUP($A297,DRG!$A$8:$Z$771,22,FALSE)</f>
        <v>2.0689000000000002</v>
      </c>
      <c r="E297" s="319" t="str">
        <f>VLOOKUP(A297,DRG!$A$8:$Z$771,18,FALSE)</f>
        <v>A</v>
      </c>
      <c r="F297" s="316">
        <f>VLOOKUP($A297,DRG!$A$8:$Z$771,9,FALSE)</f>
        <v>71</v>
      </c>
    </row>
    <row r="298" spans="1:6" x14ac:dyDescent="0.2">
      <c r="A298" s="322" t="s">
        <v>1128</v>
      </c>
      <c r="B298" s="211" t="str">
        <f>VLOOKUP($A298,DRG!$A$8:$Z$771,2,FALSE)</f>
        <v>Hernia Procedures Except Inguinal &amp; Femoral W/O CC/MCC</v>
      </c>
      <c r="C298" s="140">
        <f>ROUND(VLOOKUP($A298,DRG!$A$8:$Z$771,14,FALSE),1)</f>
        <v>2.6</v>
      </c>
      <c r="D298" s="231">
        <f>VLOOKUP($A298,DRG!$A$8:$Z$771,22,FALSE)</f>
        <v>1.4191</v>
      </c>
      <c r="E298" s="320" t="str">
        <f>VLOOKUP(A298,DRG!$A$8:$Z$771,18,FALSE)</f>
        <v>A</v>
      </c>
      <c r="F298" s="317">
        <f>VLOOKUP($A298,DRG!$A$8:$Z$771,9,FALSE)</f>
        <v>70</v>
      </c>
    </row>
    <row r="299" spans="1:6" x14ac:dyDescent="0.2">
      <c r="A299" s="321" t="s">
        <v>1130</v>
      </c>
      <c r="B299" s="210" t="str">
        <f>VLOOKUP($A299,DRG!$A$8:$Z$771,2,FALSE)</f>
        <v>Other Digestive System O.R. Procedures W MCC</v>
      </c>
      <c r="C299" s="138">
        <f>ROUND(VLOOKUP($A299,DRG!$A$8:$Z$771,14,FALSE),1)</f>
        <v>11.2</v>
      </c>
      <c r="D299" s="230">
        <f>VLOOKUP($A299,DRG!$A$8:$Z$771,22,FALSE)</f>
        <v>4.2957999999999998</v>
      </c>
      <c r="E299" s="319" t="str">
        <f>VLOOKUP(A299,DRG!$A$8:$Z$771,18,FALSE)</f>
        <v>A</v>
      </c>
      <c r="F299" s="316">
        <f>VLOOKUP($A299,DRG!$A$8:$Z$771,9,FALSE)</f>
        <v>26</v>
      </c>
    </row>
    <row r="300" spans="1:6" x14ac:dyDescent="0.2">
      <c r="A300" s="321" t="s">
        <v>1132</v>
      </c>
      <c r="B300" s="210" t="str">
        <f>VLOOKUP($A300,DRG!$A$8:$Z$771,2,FALSE)</f>
        <v>Other Digestive System O.R. Procedures W CC</v>
      </c>
      <c r="C300" s="138">
        <f>ROUND(VLOOKUP($A300,DRG!$A$8:$Z$771,14,FALSE),1)</f>
        <v>4.3</v>
      </c>
      <c r="D300" s="230">
        <f>VLOOKUP($A300,DRG!$A$8:$Z$771,22,FALSE)</f>
        <v>2.0943000000000001</v>
      </c>
      <c r="E300" s="319" t="str">
        <f>VLOOKUP(A300,DRG!$A$8:$Z$771,18,FALSE)</f>
        <v>A</v>
      </c>
      <c r="F300" s="316">
        <f>VLOOKUP($A300,DRG!$A$8:$Z$771,9,FALSE)</f>
        <v>37</v>
      </c>
    </row>
    <row r="301" spans="1:6" x14ac:dyDescent="0.2">
      <c r="A301" s="321" t="s">
        <v>1134</v>
      </c>
      <c r="B301" s="210" t="str">
        <f>VLOOKUP($A301,DRG!$A$8:$Z$771,2,FALSE)</f>
        <v>Other Digestive System O.R. Procedures W/O CC/MCC</v>
      </c>
      <c r="C301" s="138">
        <f>ROUND(VLOOKUP($A301,DRG!$A$8:$Z$771,14,FALSE),1)</f>
        <v>3.9</v>
      </c>
      <c r="D301" s="230">
        <f>VLOOKUP($A301,DRG!$A$8:$Z$771,22,FALSE)</f>
        <v>1.7131000000000001</v>
      </c>
      <c r="E301" s="319" t="str">
        <f>VLOOKUP(A301,DRG!$A$8:$Z$771,18,FALSE)</f>
        <v>A</v>
      </c>
      <c r="F301" s="316">
        <f>VLOOKUP($A301,DRG!$A$8:$Z$771,9,FALSE)</f>
        <v>21</v>
      </c>
    </row>
    <row r="302" spans="1:6" x14ac:dyDescent="0.2">
      <c r="A302" s="321" t="s">
        <v>1154</v>
      </c>
      <c r="B302" s="210" t="str">
        <f>VLOOKUP($A302,DRG!$A$8:$Z$771,2,FALSE)</f>
        <v>Major Esophageal Disorders W MCC</v>
      </c>
      <c r="C302" s="138">
        <f>ROUND(VLOOKUP($A302,DRG!$A$8:$Z$771,14,FALSE),1)</f>
        <v>5.4</v>
      </c>
      <c r="D302" s="230">
        <f>VLOOKUP($A302,DRG!$A$8:$Z$771,22,FALSE)</f>
        <v>2.0032999999999999</v>
      </c>
      <c r="E302" s="319" t="str">
        <f>VLOOKUP(A302,DRG!$A$8:$Z$771,18,FALSE)</f>
        <v>A</v>
      </c>
      <c r="F302" s="316">
        <f>VLOOKUP($A302,DRG!$A$8:$Z$771,9,FALSE)</f>
        <v>22</v>
      </c>
    </row>
    <row r="303" spans="1:6" x14ac:dyDescent="0.2">
      <c r="A303" s="322" t="s">
        <v>1156</v>
      </c>
      <c r="B303" s="211" t="str">
        <f>VLOOKUP($A303,DRG!$A$8:$Z$771,2,FALSE)</f>
        <v>Major Esophageal Disorders W CC</v>
      </c>
      <c r="C303" s="140">
        <f>ROUND(VLOOKUP($A303,DRG!$A$8:$Z$771,14,FALSE),1)</f>
        <v>3.1</v>
      </c>
      <c r="D303" s="231">
        <f>VLOOKUP($A303,DRG!$A$8:$Z$771,22,FALSE)</f>
        <v>1.2630999999999999</v>
      </c>
      <c r="E303" s="320" t="str">
        <f>VLOOKUP(A303,DRG!$A$8:$Z$771,18,FALSE)</f>
        <v>AO</v>
      </c>
      <c r="F303" s="317">
        <f>VLOOKUP($A303,DRG!$A$8:$Z$771,9,FALSE)</f>
        <v>32</v>
      </c>
    </row>
    <row r="304" spans="1:6" x14ac:dyDescent="0.2">
      <c r="A304" s="321" t="s">
        <v>1158</v>
      </c>
      <c r="B304" s="210" t="str">
        <f>VLOOKUP($A304,DRG!$A$8:$Z$771,2,FALSE)</f>
        <v>Major Esophageal Disorders W/O CC/MCC</v>
      </c>
      <c r="C304" s="138">
        <f>ROUND(VLOOKUP($A304,DRG!$A$8:$Z$771,14,FALSE),1)</f>
        <v>2.4</v>
      </c>
      <c r="D304" s="230">
        <f>VLOOKUP($A304,DRG!$A$8:$Z$771,22,FALSE)</f>
        <v>0.87509999999999999</v>
      </c>
      <c r="E304" s="319" t="str">
        <f>VLOOKUP(A304,DRG!$A$8:$Z$771,18,FALSE)</f>
        <v>MO</v>
      </c>
      <c r="F304" s="316">
        <f>VLOOKUP($A304,DRG!$A$8:$Z$771,9,FALSE)</f>
        <v>8</v>
      </c>
    </row>
    <row r="305" spans="1:6" x14ac:dyDescent="0.2">
      <c r="A305" s="321" t="s">
        <v>1160</v>
      </c>
      <c r="B305" s="210" t="str">
        <f>VLOOKUP($A305,DRG!$A$8:$Z$771,2,FALSE)</f>
        <v>Major Gastrointestinal Disorders &amp; Peritoneal Infections W MCC</v>
      </c>
      <c r="C305" s="138">
        <f>ROUND(VLOOKUP($A305,DRG!$A$8:$Z$771,14,FALSE),1)</f>
        <v>6.4</v>
      </c>
      <c r="D305" s="230">
        <f>VLOOKUP($A305,DRG!$A$8:$Z$771,22,FALSE)</f>
        <v>1.9302999999999999</v>
      </c>
      <c r="E305" s="319" t="str">
        <f>VLOOKUP(A305,DRG!$A$8:$Z$771,18,FALSE)</f>
        <v>A</v>
      </c>
      <c r="F305" s="316">
        <f>VLOOKUP($A305,DRG!$A$8:$Z$771,9,FALSE)</f>
        <v>65</v>
      </c>
    </row>
    <row r="306" spans="1:6" x14ac:dyDescent="0.2">
      <c r="A306" s="321" t="s">
        <v>1162</v>
      </c>
      <c r="B306" s="210" t="str">
        <f>VLOOKUP($A306,DRG!$A$8:$Z$771,2,FALSE)</f>
        <v>Major Gastrointestinal Disorders &amp; Peritoneal Infections W CC</v>
      </c>
      <c r="C306" s="138">
        <f>ROUND(VLOOKUP($A306,DRG!$A$8:$Z$771,14,FALSE),1)</f>
        <v>4.2</v>
      </c>
      <c r="D306" s="230">
        <f>VLOOKUP($A306,DRG!$A$8:$Z$771,22,FALSE)</f>
        <v>1.0871</v>
      </c>
      <c r="E306" s="319" t="str">
        <f>VLOOKUP(A306,DRG!$A$8:$Z$771,18,FALSE)</f>
        <v>A</v>
      </c>
      <c r="F306" s="316">
        <f>VLOOKUP($A306,DRG!$A$8:$Z$771,9,FALSE)</f>
        <v>161</v>
      </c>
    </row>
    <row r="307" spans="1:6" x14ac:dyDescent="0.2">
      <c r="A307" s="321" t="s">
        <v>1164</v>
      </c>
      <c r="B307" s="210" t="str">
        <f>VLOOKUP($A307,DRG!$A$8:$Z$771,2,FALSE)</f>
        <v>Major Gastrointestinal Disorders &amp; Peritoneal Infections W/O CC/MCC</v>
      </c>
      <c r="C307" s="138">
        <f>ROUND(VLOOKUP($A307,DRG!$A$8:$Z$771,14,FALSE),1)</f>
        <v>2.7</v>
      </c>
      <c r="D307" s="230">
        <f>VLOOKUP($A307,DRG!$A$8:$Z$771,22,FALSE)</f>
        <v>0.69450000000000001</v>
      </c>
      <c r="E307" s="319" t="str">
        <f>VLOOKUP(A307,DRG!$A$8:$Z$771,18,FALSE)</f>
        <v>A</v>
      </c>
      <c r="F307" s="316">
        <f>VLOOKUP($A307,DRG!$A$8:$Z$771,9,FALSE)</f>
        <v>65</v>
      </c>
    </row>
    <row r="308" spans="1:6" x14ac:dyDescent="0.2">
      <c r="A308" s="322" t="s">
        <v>1166</v>
      </c>
      <c r="B308" s="211" t="str">
        <f>VLOOKUP($A308,DRG!$A$8:$Z$771,2,FALSE)</f>
        <v>Digestive Malignancy W MCC</v>
      </c>
      <c r="C308" s="140">
        <f>ROUND(VLOOKUP($A308,DRG!$A$8:$Z$771,14,FALSE),1)</f>
        <v>6.6</v>
      </c>
      <c r="D308" s="231">
        <f>VLOOKUP($A308,DRG!$A$8:$Z$771,22,FALSE)</f>
        <v>2.2143000000000002</v>
      </c>
      <c r="E308" s="320" t="str">
        <f>VLOOKUP(A308,DRG!$A$8:$Z$771,18,FALSE)</f>
        <v>A</v>
      </c>
      <c r="F308" s="317">
        <f>VLOOKUP($A308,DRG!$A$8:$Z$771,9,FALSE)</f>
        <v>32</v>
      </c>
    </row>
    <row r="309" spans="1:6" x14ac:dyDescent="0.2">
      <c r="A309" s="321" t="s">
        <v>1168</v>
      </c>
      <c r="B309" s="210" t="str">
        <f>VLOOKUP($A309,DRG!$A$8:$Z$771,2,FALSE)</f>
        <v>Digestive Malignancy W CC</v>
      </c>
      <c r="C309" s="138">
        <f>ROUND(VLOOKUP($A309,DRG!$A$8:$Z$771,14,FALSE),1)</f>
        <v>3.9</v>
      </c>
      <c r="D309" s="230">
        <f>VLOOKUP($A309,DRG!$A$8:$Z$771,22,FALSE)</f>
        <v>1.3746</v>
      </c>
      <c r="E309" s="319" t="str">
        <f>VLOOKUP(A309,DRG!$A$8:$Z$771,18,FALSE)</f>
        <v>A</v>
      </c>
      <c r="F309" s="316">
        <f>VLOOKUP($A309,DRG!$A$8:$Z$771,9,FALSE)</f>
        <v>64</v>
      </c>
    </row>
    <row r="310" spans="1:6" x14ac:dyDescent="0.2">
      <c r="A310" s="321" t="s">
        <v>1170</v>
      </c>
      <c r="B310" s="210" t="str">
        <f>VLOOKUP($A310,DRG!$A$8:$Z$771,2,FALSE)</f>
        <v>Digestive Malignancy W/O CC/MCC</v>
      </c>
      <c r="C310" s="138">
        <f>ROUND(VLOOKUP($A310,DRG!$A$8:$Z$771,14,FALSE),1)</f>
        <v>2.6</v>
      </c>
      <c r="D310" s="230">
        <f>VLOOKUP($A310,DRG!$A$8:$Z$771,22,FALSE)</f>
        <v>0.99</v>
      </c>
      <c r="E310" s="319" t="str">
        <f>VLOOKUP(A310,DRG!$A$8:$Z$771,18,FALSE)</f>
        <v>A</v>
      </c>
      <c r="F310" s="316">
        <f>VLOOKUP($A310,DRG!$A$8:$Z$771,9,FALSE)</f>
        <v>14</v>
      </c>
    </row>
    <row r="311" spans="1:6" x14ac:dyDescent="0.2">
      <c r="A311" s="321" t="s">
        <v>1172</v>
      </c>
      <c r="B311" s="210" t="str">
        <f>VLOOKUP($A311,DRG!$A$8:$Z$771,2,FALSE)</f>
        <v>G.I. Hemorrhage W MCC</v>
      </c>
      <c r="C311" s="138">
        <f>ROUND(VLOOKUP($A311,DRG!$A$8:$Z$771,14,FALSE),1)</f>
        <v>4.4000000000000004</v>
      </c>
      <c r="D311" s="230">
        <f>VLOOKUP($A311,DRG!$A$8:$Z$771,22,FALSE)</f>
        <v>1.9105000000000001</v>
      </c>
      <c r="E311" s="319" t="str">
        <f>VLOOKUP(A311,DRG!$A$8:$Z$771,18,FALSE)</f>
        <v>A</v>
      </c>
      <c r="F311" s="316">
        <f>VLOOKUP($A311,DRG!$A$8:$Z$771,9,FALSE)</f>
        <v>164</v>
      </c>
    </row>
    <row r="312" spans="1:6" x14ac:dyDescent="0.2">
      <c r="A312" s="321" t="s">
        <v>1174</v>
      </c>
      <c r="B312" s="210" t="str">
        <f>VLOOKUP($A312,DRG!$A$8:$Z$771,2,FALSE)</f>
        <v>G.I. Hemorrhage W CC</v>
      </c>
      <c r="C312" s="138">
        <f>ROUND(VLOOKUP($A312,DRG!$A$8:$Z$771,14,FALSE),1)</f>
        <v>3</v>
      </c>
      <c r="D312" s="230">
        <f>VLOOKUP($A312,DRG!$A$8:$Z$771,22,FALSE)</f>
        <v>1.0989</v>
      </c>
      <c r="E312" s="319" t="str">
        <f>VLOOKUP(A312,DRG!$A$8:$Z$771,18,FALSE)</f>
        <v>A</v>
      </c>
      <c r="F312" s="316">
        <f>VLOOKUP($A312,DRG!$A$8:$Z$771,9,FALSE)</f>
        <v>415</v>
      </c>
    </row>
    <row r="313" spans="1:6" x14ac:dyDescent="0.2">
      <c r="A313" s="322" t="s">
        <v>159</v>
      </c>
      <c r="B313" s="211" t="str">
        <f>VLOOKUP($A313,DRG!$A$8:$Z$771,2,FALSE)</f>
        <v>G.I. Hemorrhage W/O CC/MCC</v>
      </c>
      <c r="C313" s="140">
        <f>ROUND(VLOOKUP($A313,DRG!$A$8:$Z$771,14,FALSE),1)</f>
        <v>2.2000000000000002</v>
      </c>
      <c r="D313" s="231">
        <f>VLOOKUP($A313,DRG!$A$8:$Z$771,22,FALSE)</f>
        <v>0.74180000000000001</v>
      </c>
      <c r="E313" s="320" t="str">
        <f>VLOOKUP(A313,DRG!$A$8:$Z$771,18,FALSE)</f>
        <v>A</v>
      </c>
      <c r="F313" s="317">
        <f>VLOOKUP($A313,DRG!$A$8:$Z$771,9,FALSE)</f>
        <v>152</v>
      </c>
    </row>
    <row r="314" spans="1:6" x14ac:dyDescent="0.2">
      <c r="A314" s="321" t="s">
        <v>161</v>
      </c>
      <c r="B314" s="210" t="str">
        <f>VLOOKUP($A314,DRG!$A$8:$Z$771,2,FALSE)</f>
        <v>Complicated Peptic Ulcer W MCC</v>
      </c>
      <c r="C314" s="138">
        <f>ROUND(VLOOKUP($A314,DRG!$A$8:$Z$771,14,FALSE),1)</f>
        <v>3.8</v>
      </c>
      <c r="D314" s="230">
        <f>VLOOKUP($A314,DRG!$A$8:$Z$771,22,FALSE)</f>
        <v>1.2974000000000001</v>
      </c>
      <c r="E314" s="319" t="str">
        <f>VLOOKUP(A314,DRG!$A$8:$Z$771,18,FALSE)</f>
        <v>A</v>
      </c>
      <c r="F314" s="316">
        <f>VLOOKUP($A314,DRG!$A$8:$Z$771,9,FALSE)</f>
        <v>11</v>
      </c>
    </row>
    <row r="315" spans="1:6" x14ac:dyDescent="0.2">
      <c r="A315" s="321" t="s">
        <v>163</v>
      </c>
      <c r="B315" s="210" t="str">
        <f>VLOOKUP($A315,DRG!$A$8:$Z$771,2,FALSE)</f>
        <v>Complicated Peptic Ulcer W CC</v>
      </c>
      <c r="C315" s="138">
        <f>ROUND(VLOOKUP($A315,DRG!$A$8:$Z$771,14,FALSE),1)</f>
        <v>3.3</v>
      </c>
      <c r="D315" s="230">
        <f>VLOOKUP($A315,DRG!$A$8:$Z$771,22,FALSE)</f>
        <v>1.1335</v>
      </c>
      <c r="E315" s="319" t="str">
        <f>VLOOKUP(A315,DRG!$A$8:$Z$771,18,FALSE)</f>
        <v>A</v>
      </c>
      <c r="F315" s="316">
        <f>VLOOKUP($A315,DRG!$A$8:$Z$771,9,FALSE)</f>
        <v>32</v>
      </c>
    </row>
    <row r="316" spans="1:6" x14ac:dyDescent="0.2">
      <c r="A316" s="321" t="s">
        <v>168</v>
      </c>
      <c r="B316" s="210" t="str">
        <f>VLOOKUP($A316,DRG!$A$8:$Z$771,2,FALSE)</f>
        <v>Complicated Peptic Ulcer W/O CC/MCC</v>
      </c>
      <c r="C316" s="138">
        <f>ROUND(VLOOKUP($A316,DRG!$A$8:$Z$771,14,FALSE),1)</f>
        <v>2.2000000000000002</v>
      </c>
      <c r="D316" s="230">
        <f>VLOOKUP($A316,DRG!$A$8:$Z$771,22,FALSE)</f>
        <v>0.61829999999999996</v>
      </c>
      <c r="E316" s="319" t="str">
        <f>VLOOKUP(A316,DRG!$A$8:$Z$771,18,FALSE)</f>
        <v>A</v>
      </c>
      <c r="F316" s="316">
        <f>VLOOKUP($A316,DRG!$A$8:$Z$771,9,FALSE)</f>
        <v>13</v>
      </c>
    </row>
    <row r="317" spans="1:6" x14ac:dyDescent="0.2">
      <c r="A317" s="321" t="s">
        <v>170</v>
      </c>
      <c r="B317" s="210" t="str">
        <f>VLOOKUP($A317,DRG!$A$8:$Z$771,2,FALSE)</f>
        <v>Uncomplicated Peptic Ulcer W MCC</v>
      </c>
      <c r="C317" s="138">
        <f>ROUND(VLOOKUP($A317,DRG!$A$8:$Z$771,14,FALSE),1)</f>
        <v>5.6</v>
      </c>
      <c r="D317" s="230">
        <f>VLOOKUP($A317,DRG!$A$8:$Z$771,22,FALSE)</f>
        <v>1.5875999999999999</v>
      </c>
      <c r="E317" s="319" t="str">
        <f>VLOOKUP(A317,DRG!$A$8:$Z$771,18,FALSE)</f>
        <v>A</v>
      </c>
      <c r="F317" s="316">
        <f>VLOOKUP($A317,DRG!$A$8:$Z$771,9,FALSE)</f>
        <v>4</v>
      </c>
    </row>
    <row r="318" spans="1:6" x14ac:dyDescent="0.2">
      <c r="A318" s="322" t="s">
        <v>172</v>
      </c>
      <c r="B318" s="211" t="str">
        <f>VLOOKUP($A318,DRG!$A$8:$Z$771,2,FALSE)</f>
        <v>Uncomplicated Peptic Ulcer W/O MCC</v>
      </c>
      <c r="C318" s="140">
        <f>ROUND(VLOOKUP($A318,DRG!$A$8:$Z$771,14,FALSE),1)</f>
        <v>2.7</v>
      </c>
      <c r="D318" s="231">
        <f>VLOOKUP($A318,DRG!$A$8:$Z$771,22,FALSE)</f>
        <v>0.95020000000000004</v>
      </c>
      <c r="E318" s="320" t="str">
        <f>VLOOKUP(A318,DRG!$A$8:$Z$771,18,FALSE)</f>
        <v>A</v>
      </c>
      <c r="F318" s="317">
        <f>VLOOKUP($A318,DRG!$A$8:$Z$771,9,FALSE)</f>
        <v>30</v>
      </c>
    </row>
    <row r="319" spans="1:6" x14ac:dyDescent="0.2">
      <c r="A319" s="321" t="s">
        <v>174</v>
      </c>
      <c r="B319" s="210" t="str">
        <f>VLOOKUP($A319,DRG!$A$8:$Z$771,2,FALSE)</f>
        <v>Inflammatory Bowel Disease W MCC</v>
      </c>
      <c r="C319" s="138">
        <f>ROUND(VLOOKUP($A319,DRG!$A$8:$Z$771,14,FALSE),1)</f>
        <v>5.5</v>
      </c>
      <c r="D319" s="230">
        <f>VLOOKUP($A319,DRG!$A$8:$Z$771,22,FALSE)</f>
        <v>1.7436</v>
      </c>
      <c r="E319" s="319" t="str">
        <f>VLOOKUP(A319,DRG!$A$8:$Z$771,18,FALSE)</f>
        <v>A</v>
      </c>
      <c r="F319" s="316">
        <f>VLOOKUP($A319,DRG!$A$8:$Z$771,9,FALSE)</f>
        <v>25</v>
      </c>
    </row>
    <row r="320" spans="1:6" x14ac:dyDescent="0.2">
      <c r="A320" s="321" t="s">
        <v>176</v>
      </c>
      <c r="B320" s="210" t="str">
        <f>VLOOKUP($A320,DRG!$A$8:$Z$771,2,FALSE)</f>
        <v>Inflammatory Bowel Disease W CC</v>
      </c>
      <c r="C320" s="138">
        <f>ROUND(VLOOKUP($A320,DRG!$A$8:$Z$771,14,FALSE),1)</f>
        <v>3.4</v>
      </c>
      <c r="D320" s="230">
        <f>VLOOKUP($A320,DRG!$A$8:$Z$771,22,FALSE)</f>
        <v>0.90680000000000005</v>
      </c>
      <c r="E320" s="319" t="str">
        <f>VLOOKUP(A320,DRG!$A$8:$Z$771,18,FALSE)</f>
        <v>A</v>
      </c>
      <c r="F320" s="316">
        <f>VLOOKUP($A320,DRG!$A$8:$Z$771,9,FALSE)</f>
        <v>164</v>
      </c>
    </row>
    <row r="321" spans="1:6" x14ac:dyDescent="0.2">
      <c r="A321" s="321" t="s">
        <v>178</v>
      </c>
      <c r="B321" s="210" t="str">
        <f>VLOOKUP($A321,DRG!$A$8:$Z$771,2,FALSE)</f>
        <v>Inflammatory Bowel Disease W/O CC/MCC</v>
      </c>
      <c r="C321" s="138">
        <f>ROUND(VLOOKUP($A321,DRG!$A$8:$Z$771,14,FALSE),1)</f>
        <v>2.9</v>
      </c>
      <c r="D321" s="230">
        <f>VLOOKUP($A321,DRG!$A$8:$Z$771,22,FALSE)</f>
        <v>0.72550000000000003</v>
      </c>
      <c r="E321" s="319" t="str">
        <f>VLOOKUP(A321,DRG!$A$8:$Z$771,18,FALSE)</f>
        <v>A</v>
      </c>
      <c r="F321" s="316">
        <f>VLOOKUP($A321,DRG!$A$8:$Z$771,9,FALSE)</f>
        <v>94</v>
      </c>
    </row>
    <row r="322" spans="1:6" x14ac:dyDescent="0.2">
      <c r="A322" s="321" t="s">
        <v>180</v>
      </c>
      <c r="B322" s="210" t="str">
        <f>VLOOKUP($A322,DRG!$A$8:$Z$771,2,FALSE)</f>
        <v>G.I. Obstruction W MCC</v>
      </c>
      <c r="C322" s="138">
        <f>ROUND(VLOOKUP($A322,DRG!$A$8:$Z$771,14,FALSE),1)</f>
        <v>4.8</v>
      </c>
      <c r="D322" s="230">
        <f>VLOOKUP($A322,DRG!$A$8:$Z$771,22,FALSE)</f>
        <v>1.6409</v>
      </c>
      <c r="E322" s="319" t="str">
        <f>VLOOKUP(A322,DRG!$A$8:$Z$771,18,FALSE)</f>
        <v>A</v>
      </c>
      <c r="F322" s="316">
        <f>VLOOKUP($A322,DRG!$A$8:$Z$771,9,FALSE)</f>
        <v>46</v>
      </c>
    </row>
    <row r="323" spans="1:6" x14ac:dyDescent="0.2">
      <c r="A323" s="322" t="s">
        <v>182</v>
      </c>
      <c r="B323" s="211" t="str">
        <f>VLOOKUP($A323,DRG!$A$8:$Z$771,2,FALSE)</f>
        <v>G.I. Obstruction W CC</v>
      </c>
      <c r="C323" s="140">
        <f>ROUND(VLOOKUP($A323,DRG!$A$8:$Z$771,14,FALSE),1)</f>
        <v>3.2</v>
      </c>
      <c r="D323" s="231">
        <f>VLOOKUP($A323,DRG!$A$8:$Z$771,22,FALSE)</f>
        <v>0.86650000000000005</v>
      </c>
      <c r="E323" s="320" t="str">
        <f>VLOOKUP(A323,DRG!$A$8:$Z$771,18,FALSE)</f>
        <v>A</v>
      </c>
      <c r="F323" s="317">
        <f>VLOOKUP($A323,DRG!$A$8:$Z$771,9,FALSE)</f>
        <v>235</v>
      </c>
    </row>
    <row r="324" spans="1:6" x14ac:dyDescent="0.2">
      <c r="A324" s="321" t="s">
        <v>184</v>
      </c>
      <c r="B324" s="210" t="str">
        <f>VLOOKUP($A324,DRG!$A$8:$Z$771,2,FALSE)</f>
        <v>G.I. Obstruction W/O CC/MCC</v>
      </c>
      <c r="C324" s="138">
        <f>ROUND(VLOOKUP($A324,DRG!$A$8:$Z$771,14,FALSE),1)</f>
        <v>2.7</v>
      </c>
      <c r="D324" s="230">
        <f>VLOOKUP($A324,DRG!$A$8:$Z$771,22,FALSE)</f>
        <v>0.64449999999999996</v>
      </c>
      <c r="E324" s="319" t="str">
        <f>VLOOKUP(A324,DRG!$A$8:$Z$771,18,FALSE)</f>
        <v>A</v>
      </c>
      <c r="F324" s="316">
        <f>VLOOKUP($A324,DRG!$A$8:$Z$771,9,FALSE)</f>
        <v>180</v>
      </c>
    </row>
    <row r="325" spans="1:6" x14ac:dyDescent="0.2">
      <c r="A325" s="321" t="s">
        <v>186</v>
      </c>
      <c r="B325" s="210" t="str">
        <f>VLOOKUP($A325,DRG!$A$8:$Z$771,2,FALSE)</f>
        <v>Esophagitis, Gastroent &amp; Misc Digest Disorders W MCC</v>
      </c>
      <c r="C325" s="138">
        <f>ROUND(VLOOKUP($A325,DRG!$A$8:$Z$771,14,FALSE),1)</f>
        <v>3.9</v>
      </c>
      <c r="D325" s="230">
        <f>VLOOKUP($A325,DRG!$A$8:$Z$771,22,FALSE)</f>
        <v>1.3575999999999999</v>
      </c>
      <c r="E325" s="319" t="str">
        <f>VLOOKUP(A325,DRG!$A$8:$Z$771,18,FALSE)</f>
        <v>A</v>
      </c>
      <c r="F325" s="316">
        <f>VLOOKUP($A325,DRG!$A$8:$Z$771,9,FALSE)</f>
        <v>192</v>
      </c>
    </row>
    <row r="326" spans="1:6" x14ac:dyDescent="0.2">
      <c r="A326" s="321" t="s">
        <v>188</v>
      </c>
      <c r="B326" s="210" t="str">
        <f>VLOOKUP($A326,DRG!$A$8:$Z$771,2,FALSE)</f>
        <v>Esophagitis, Gastroent &amp; Misc Digest Disorders W/O MCC</v>
      </c>
      <c r="C326" s="138">
        <f>ROUND(VLOOKUP($A326,DRG!$A$8:$Z$771,14,FALSE),1)</f>
        <v>2.4</v>
      </c>
      <c r="D326" s="230">
        <f>VLOOKUP($A326,DRG!$A$8:$Z$771,22,FALSE)</f>
        <v>0.75449999999999995</v>
      </c>
      <c r="E326" s="319" t="str">
        <f>VLOOKUP(A326,DRG!$A$8:$Z$771,18,FALSE)</f>
        <v>A</v>
      </c>
      <c r="F326" s="316">
        <f>VLOOKUP($A326,DRG!$A$8:$Z$771,9,FALSE)</f>
        <v>1452</v>
      </c>
    </row>
    <row r="327" spans="1:6" x14ac:dyDescent="0.2">
      <c r="A327" s="321" t="s">
        <v>190</v>
      </c>
      <c r="B327" s="210" t="str">
        <f>VLOOKUP($A327,DRG!$A$8:$Z$771,2,FALSE)</f>
        <v>Other Digestive System Diagnoses W MCC</v>
      </c>
      <c r="C327" s="138">
        <f>ROUND(VLOOKUP($A327,DRG!$A$8:$Z$771,14,FALSE),1)</f>
        <v>4.4000000000000004</v>
      </c>
      <c r="D327" s="230">
        <f>VLOOKUP($A327,DRG!$A$8:$Z$771,22,FALSE)</f>
        <v>1.8248</v>
      </c>
      <c r="E327" s="319" t="str">
        <f>VLOOKUP(A327,DRG!$A$8:$Z$771,18,FALSE)</f>
        <v>A</v>
      </c>
      <c r="F327" s="316">
        <f>VLOOKUP($A327,DRG!$A$8:$Z$771,9,FALSE)</f>
        <v>60</v>
      </c>
    </row>
    <row r="328" spans="1:6" x14ac:dyDescent="0.2">
      <c r="A328" s="322" t="s">
        <v>192</v>
      </c>
      <c r="B328" s="211" t="str">
        <f>VLOOKUP($A328,DRG!$A$8:$Z$771,2,FALSE)</f>
        <v>Other Digestive System Diagnoses W CC</v>
      </c>
      <c r="C328" s="140">
        <f>ROUND(VLOOKUP($A328,DRG!$A$8:$Z$771,14,FALSE),1)</f>
        <v>3.7</v>
      </c>
      <c r="D328" s="231">
        <f>VLOOKUP($A328,DRG!$A$8:$Z$771,22,FALSE)</f>
        <v>1.1397999999999999</v>
      </c>
      <c r="E328" s="320" t="str">
        <f>VLOOKUP(A328,DRG!$A$8:$Z$771,18,FALSE)</f>
        <v>A</v>
      </c>
      <c r="F328" s="317">
        <f>VLOOKUP($A328,DRG!$A$8:$Z$771,9,FALSE)</f>
        <v>199</v>
      </c>
    </row>
    <row r="329" spans="1:6" x14ac:dyDescent="0.2">
      <c r="A329" s="321" t="s">
        <v>194</v>
      </c>
      <c r="B329" s="210" t="str">
        <f>VLOOKUP($A329,DRG!$A$8:$Z$771,2,FALSE)</f>
        <v>Other Digestive System Diagnoses W/O CC/MCC</v>
      </c>
      <c r="C329" s="138">
        <f>ROUND(VLOOKUP($A329,DRG!$A$8:$Z$771,14,FALSE),1)</f>
        <v>2.2000000000000002</v>
      </c>
      <c r="D329" s="230">
        <f>VLOOKUP($A329,DRG!$A$8:$Z$771,22,FALSE)</f>
        <v>0.77390000000000003</v>
      </c>
      <c r="E329" s="319" t="str">
        <f>VLOOKUP(A329,DRG!$A$8:$Z$771,18,FALSE)</f>
        <v>A</v>
      </c>
      <c r="F329" s="316">
        <f>VLOOKUP($A329,DRG!$A$8:$Z$771,9,FALSE)</f>
        <v>94</v>
      </c>
    </row>
    <row r="330" spans="1:6" x14ac:dyDescent="0.2">
      <c r="A330" s="321" t="s">
        <v>214</v>
      </c>
      <c r="B330" s="210" t="str">
        <f>VLOOKUP($A330,DRG!$A$8:$Z$771,2,FALSE)</f>
        <v>Pancreas, Liver &amp; Shunt Procedures W MCC</v>
      </c>
      <c r="C330" s="138">
        <f>ROUND(VLOOKUP($A330,DRG!$A$8:$Z$771,14,FALSE),1)</f>
        <v>9</v>
      </c>
      <c r="D330" s="230">
        <f>VLOOKUP($A330,DRG!$A$8:$Z$771,22,FALSE)</f>
        <v>5.5804</v>
      </c>
      <c r="E330" s="319" t="str">
        <f>VLOOKUP(A330,DRG!$A$8:$Z$771,18,FALSE)</f>
        <v>A</v>
      </c>
      <c r="F330" s="316">
        <f>VLOOKUP($A330,DRG!$A$8:$Z$771,9,FALSE)</f>
        <v>18</v>
      </c>
    </row>
    <row r="331" spans="1:6" x14ac:dyDescent="0.2">
      <c r="A331" s="321" t="s">
        <v>216</v>
      </c>
      <c r="B331" s="210" t="str">
        <f>VLOOKUP($A331,DRG!$A$8:$Z$771,2,FALSE)</f>
        <v>Pancreas, Liver &amp; Shunt Procedures W CC</v>
      </c>
      <c r="C331" s="138">
        <f>ROUND(VLOOKUP($A331,DRG!$A$8:$Z$771,14,FALSE),1)</f>
        <v>6.5</v>
      </c>
      <c r="D331" s="230">
        <f>VLOOKUP($A331,DRG!$A$8:$Z$771,22,FALSE)</f>
        <v>3.9481000000000002</v>
      </c>
      <c r="E331" s="319" t="str">
        <f>VLOOKUP(A331,DRG!$A$8:$Z$771,18,FALSE)</f>
        <v>A</v>
      </c>
      <c r="F331" s="316">
        <f>VLOOKUP($A331,DRG!$A$8:$Z$771,9,FALSE)</f>
        <v>34</v>
      </c>
    </row>
    <row r="332" spans="1:6" x14ac:dyDescent="0.2">
      <c r="A332" s="321" t="s">
        <v>218</v>
      </c>
      <c r="B332" s="210" t="str">
        <f>VLOOKUP($A332,DRG!$A$8:$Z$771,2,FALSE)</f>
        <v>Pancreas, Liver &amp; Shunt Procedures W/O CC/MCC</v>
      </c>
      <c r="C332" s="138">
        <f>ROUND(VLOOKUP($A332,DRG!$A$8:$Z$771,14,FALSE),1)</f>
        <v>4.0999999999999996</v>
      </c>
      <c r="D332" s="230">
        <f>VLOOKUP($A332,DRG!$A$8:$Z$771,22,FALSE)</f>
        <v>2.1821000000000002</v>
      </c>
      <c r="E332" s="319" t="str">
        <f>VLOOKUP(A332,DRG!$A$8:$Z$771,18,FALSE)</f>
        <v>A</v>
      </c>
      <c r="F332" s="316">
        <f>VLOOKUP($A332,DRG!$A$8:$Z$771,9,FALSE)</f>
        <v>15</v>
      </c>
    </row>
    <row r="333" spans="1:6" x14ac:dyDescent="0.2">
      <c r="A333" s="322" t="s">
        <v>220</v>
      </c>
      <c r="B333" s="211" t="str">
        <f>VLOOKUP($A333,DRG!$A$8:$Z$771,2,FALSE)</f>
        <v>Biliary Tract Proc Except Only Cholecyst W or W/O C.D.E. W MCC</v>
      </c>
      <c r="C333" s="140">
        <f>ROUND(VLOOKUP($A333,DRG!$A$8:$Z$771,14,FALSE),1)</f>
        <v>9.6</v>
      </c>
      <c r="D333" s="231">
        <f>VLOOKUP($A333,DRG!$A$8:$Z$771,22,FALSE)</f>
        <v>5.7858000000000001</v>
      </c>
      <c r="E333" s="320" t="str">
        <f>VLOOKUP(A333,DRG!$A$8:$Z$771,18,FALSE)</f>
        <v>M</v>
      </c>
      <c r="F333" s="317">
        <f>VLOOKUP($A333,DRG!$A$8:$Z$771,9,FALSE)</f>
        <v>5</v>
      </c>
    </row>
    <row r="334" spans="1:6" x14ac:dyDescent="0.2">
      <c r="A334" s="321" t="s">
        <v>222</v>
      </c>
      <c r="B334" s="210" t="str">
        <f>VLOOKUP($A334,DRG!$A$8:$Z$771,2,FALSE)</f>
        <v>Biliary Tract Proc Except Only Cholecyst W or W/O C.D.E. W CC</v>
      </c>
      <c r="C334" s="138">
        <f>ROUND(VLOOKUP($A334,DRG!$A$8:$Z$771,14,FALSE),1)</f>
        <v>6.6</v>
      </c>
      <c r="D334" s="230">
        <f>VLOOKUP($A334,DRG!$A$8:$Z$771,22,FALSE)</f>
        <v>3.9097</v>
      </c>
      <c r="E334" s="319" t="str">
        <f>VLOOKUP(A334,DRG!$A$8:$Z$771,18,FALSE)</f>
        <v>M</v>
      </c>
      <c r="F334" s="316">
        <f>VLOOKUP($A334,DRG!$A$8:$Z$771,9,FALSE)</f>
        <v>7</v>
      </c>
    </row>
    <row r="335" spans="1:6" x14ac:dyDescent="0.2">
      <c r="A335" s="321" t="s">
        <v>224</v>
      </c>
      <c r="B335" s="210" t="str">
        <f>VLOOKUP($A335,DRG!$A$8:$Z$771,2,FALSE)</f>
        <v>Biliary Tract Proc Except Only Cholecyst W or W/O C.D.E. W/O CC/MCC</v>
      </c>
      <c r="C335" s="138">
        <f>ROUND(VLOOKUP($A335,DRG!$A$8:$Z$771,14,FALSE),1)</f>
        <v>4.5</v>
      </c>
      <c r="D335" s="230">
        <f>VLOOKUP($A335,DRG!$A$8:$Z$771,22,FALSE)</f>
        <v>2.4706999999999999</v>
      </c>
      <c r="E335" s="319" t="str">
        <f>VLOOKUP(A335,DRG!$A$8:$Z$771,18,FALSE)</f>
        <v>M</v>
      </c>
      <c r="F335" s="316">
        <f>VLOOKUP($A335,DRG!$A$8:$Z$771,9,FALSE)</f>
        <v>2</v>
      </c>
    </row>
    <row r="336" spans="1:6" x14ac:dyDescent="0.2">
      <c r="A336" s="321" t="s">
        <v>226</v>
      </c>
      <c r="B336" s="210" t="str">
        <f>VLOOKUP($A336,DRG!$A$8:$Z$771,2,FALSE)</f>
        <v>Cholecystectomy W C.D.E. W MCC</v>
      </c>
      <c r="C336" s="138">
        <f>ROUND(VLOOKUP($A336,DRG!$A$8:$Z$771,14,FALSE),1)</f>
        <v>8.9</v>
      </c>
      <c r="D336" s="230">
        <f>VLOOKUP($A336,DRG!$A$8:$Z$771,22,FALSE)</f>
        <v>5.6759000000000004</v>
      </c>
      <c r="E336" s="319" t="str">
        <f>VLOOKUP(A336,DRG!$A$8:$Z$771,18,FALSE)</f>
        <v>M</v>
      </c>
      <c r="F336" s="316">
        <f>VLOOKUP($A336,DRG!$A$8:$Z$771,9,FALSE)</f>
        <v>2</v>
      </c>
    </row>
    <row r="337" spans="1:6" x14ac:dyDescent="0.2">
      <c r="A337" s="321" t="s">
        <v>228</v>
      </c>
      <c r="B337" s="210" t="str">
        <f>VLOOKUP($A337,DRG!$A$8:$Z$771,2,FALSE)</f>
        <v>Cholecystectomy W C.D.E. W CC</v>
      </c>
      <c r="C337" s="138">
        <f>ROUND(VLOOKUP($A337,DRG!$A$8:$Z$771,14,FALSE),1)</f>
        <v>6.6</v>
      </c>
      <c r="D337" s="230">
        <f>VLOOKUP($A337,DRG!$A$8:$Z$771,22,FALSE)</f>
        <v>3.9624999999999999</v>
      </c>
      <c r="E337" s="319" t="str">
        <f>VLOOKUP(A337,DRG!$A$8:$Z$771,18,FALSE)</f>
        <v>M</v>
      </c>
      <c r="F337" s="316">
        <f>VLOOKUP($A337,DRG!$A$8:$Z$771,9,FALSE)</f>
        <v>2</v>
      </c>
    </row>
    <row r="338" spans="1:6" x14ac:dyDescent="0.2">
      <c r="A338" s="322" t="s">
        <v>230</v>
      </c>
      <c r="B338" s="211" t="str">
        <f>VLOOKUP($A338,DRG!$A$8:$Z$771,2,FALSE)</f>
        <v>Cholecystectomy W C.D.E. W/O CC/MCC</v>
      </c>
      <c r="C338" s="140">
        <f>ROUND(VLOOKUP($A338,DRG!$A$8:$Z$771,14,FALSE),1)</f>
        <v>4.0999999999999996</v>
      </c>
      <c r="D338" s="231">
        <f>VLOOKUP($A338,DRG!$A$8:$Z$771,22,FALSE)</f>
        <v>2.8544</v>
      </c>
      <c r="E338" s="320" t="str">
        <f>VLOOKUP(A338,DRG!$A$8:$Z$771,18,FALSE)</f>
        <v>M</v>
      </c>
      <c r="F338" s="317">
        <f>VLOOKUP($A338,DRG!$A$8:$Z$771,9,FALSE)</f>
        <v>3</v>
      </c>
    </row>
    <row r="339" spans="1:6" x14ac:dyDescent="0.2">
      <c r="A339" s="321" t="s">
        <v>232</v>
      </c>
      <c r="B339" s="210" t="str">
        <f>VLOOKUP($A339,DRG!$A$8:$Z$771,2,FALSE)</f>
        <v>Cholecystectomy Except by Laparoscope W/O C.D.E. W MCC</v>
      </c>
      <c r="C339" s="138">
        <f>ROUND(VLOOKUP($A339,DRG!$A$8:$Z$771,14,FALSE),1)</f>
        <v>8.8000000000000007</v>
      </c>
      <c r="D339" s="230">
        <f>VLOOKUP($A339,DRG!$A$8:$Z$771,22,FALSE)</f>
        <v>3.7974999999999999</v>
      </c>
      <c r="E339" s="319" t="str">
        <f>VLOOKUP(A339,DRG!$A$8:$Z$771,18,FALSE)</f>
        <v>A</v>
      </c>
      <c r="F339" s="316">
        <f>VLOOKUP($A339,DRG!$A$8:$Z$771,9,FALSE)</f>
        <v>17</v>
      </c>
    </row>
    <row r="340" spans="1:6" x14ac:dyDescent="0.2">
      <c r="A340" s="321" t="s">
        <v>234</v>
      </c>
      <c r="B340" s="210" t="str">
        <f>VLOOKUP($A340,DRG!$A$8:$Z$771,2,FALSE)</f>
        <v>Cholecystectomy Except by Laparoscope W/O C.D.E. W CC</v>
      </c>
      <c r="C340" s="138">
        <f>ROUND(VLOOKUP($A340,DRG!$A$8:$Z$771,14,FALSE),1)</f>
        <v>4.2</v>
      </c>
      <c r="D340" s="230">
        <f>VLOOKUP($A340,DRG!$A$8:$Z$771,22,FALSE)</f>
        <v>1.8464</v>
      </c>
      <c r="E340" s="319" t="str">
        <f>VLOOKUP(A340,DRG!$A$8:$Z$771,18,FALSE)</f>
        <v>A</v>
      </c>
      <c r="F340" s="316">
        <f>VLOOKUP($A340,DRG!$A$8:$Z$771,9,FALSE)</f>
        <v>21</v>
      </c>
    </row>
    <row r="341" spans="1:6" x14ac:dyDescent="0.2">
      <c r="A341" s="321" t="s">
        <v>236</v>
      </c>
      <c r="B341" s="210" t="str">
        <f>VLOOKUP($A341,DRG!$A$8:$Z$771,2,FALSE)</f>
        <v>Cholecystectomy Except by Laparoscope W/O C.D.E. W/O CC/MCC</v>
      </c>
      <c r="C341" s="138">
        <f>ROUND(VLOOKUP($A341,DRG!$A$8:$Z$771,14,FALSE),1)</f>
        <v>3</v>
      </c>
      <c r="D341" s="230">
        <f>VLOOKUP($A341,DRG!$A$8:$Z$771,22,FALSE)</f>
        <v>1.6062000000000001</v>
      </c>
      <c r="E341" s="319" t="str">
        <f>VLOOKUP(A341,DRG!$A$8:$Z$771,18,FALSE)</f>
        <v>A</v>
      </c>
      <c r="F341" s="316">
        <f>VLOOKUP($A341,DRG!$A$8:$Z$771,9,FALSE)</f>
        <v>33</v>
      </c>
    </row>
    <row r="342" spans="1:6" x14ac:dyDescent="0.2">
      <c r="A342" s="321" t="s">
        <v>238</v>
      </c>
      <c r="B342" s="210" t="str">
        <f>VLOOKUP($A342,DRG!$A$8:$Z$771,2,FALSE)</f>
        <v>Laparoscopic Cholecystectomy W/O C.D.E. W MCC</v>
      </c>
      <c r="C342" s="138">
        <f>ROUND(VLOOKUP($A342,DRG!$A$8:$Z$771,14,FALSE),1)</f>
        <v>4.4000000000000004</v>
      </c>
      <c r="D342" s="230">
        <f>VLOOKUP($A342,DRG!$A$8:$Z$771,22,FALSE)</f>
        <v>2.2662</v>
      </c>
      <c r="E342" s="319" t="str">
        <f>VLOOKUP(A342,DRG!$A$8:$Z$771,18,FALSE)</f>
        <v>A</v>
      </c>
      <c r="F342" s="316">
        <f>VLOOKUP($A342,DRG!$A$8:$Z$771,9,FALSE)</f>
        <v>90</v>
      </c>
    </row>
    <row r="343" spans="1:6" x14ac:dyDescent="0.2">
      <c r="A343" s="322" t="s">
        <v>240</v>
      </c>
      <c r="B343" s="211" t="str">
        <f>VLOOKUP($A343,DRG!$A$8:$Z$771,2,FALSE)</f>
        <v>Laparoscopic Cholecystectomy W/O C.D.E. W CC</v>
      </c>
      <c r="C343" s="140">
        <f>ROUND(VLOOKUP($A343,DRG!$A$8:$Z$771,14,FALSE),1)</f>
        <v>3.5</v>
      </c>
      <c r="D343" s="231">
        <f>VLOOKUP($A343,DRG!$A$8:$Z$771,22,FALSE)</f>
        <v>1.7946</v>
      </c>
      <c r="E343" s="320" t="str">
        <f>VLOOKUP(A343,DRG!$A$8:$Z$771,18,FALSE)</f>
        <v>A</v>
      </c>
      <c r="F343" s="317">
        <f>VLOOKUP($A343,DRG!$A$8:$Z$771,9,FALSE)</f>
        <v>233</v>
      </c>
    </row>
    <row r="344" spans="1:6" x14ac:dyDescent="0.2">
      <c r="A344" s="321" t="s">
        <v>242</v>
      </c>
      <c r="B344" s="210" t="str">
        <f>VLOOKUP($A344,DRG!$A$8:$Z$771,2,FALSE)</f>
        <v>Laparoscopic Cholecystectomy W/O C.D.E. W/O CC/MCC</v>
      </c>
      <c r="C344" s="138">
        <f>ROUND(VLOOKUP($A344,DRG!$A$8:$Z$771,14,FALSE),1)</f>
        <v>2.2000000000000002</v>
      </c>
      <c r="D344" s="230">
        <f>VLOOKUP($A344,DRG!$A$8:$Z$771,22,FALSE)</f>
        <v>1.3960999999999999</v>
      </c>
      <c r="E344" s="319" t="str">
        <f>VLOOKUP(A344,DRG!$A$8:$Z$771,18,FALSE)</f>
        <v>A</v>
      </c>
      <c r="F344" s="316">
        <f>VLOOKUP($A344,DRG!$A$8:$Z$771,9,FALSE)</f>
        <v>287</v>
      </c>
    </row>
    <row r="345" spans="1:6" x14ac:dyDescent="0.2">
      <c r="A345" s="321" t="s">
        <v>244</v>
      </c>
      <c r="B345" s="210" t="str">
        <f>VLOOKUP($A345,DRG!$A$8:$Z$771,2,FALSE)</f>
        <v>Hepatobiliary Diagnostic Procedures W MCC</v>
      </c>
      <c r="C345" s="138">
        <f>ROUND(VLOOKUP($A345,DRG!$A$8:$Z$771,14,FALSE),1)</f>
        <v>8.1</v>
      </c>
      <c r="D345" s="230">
        <f>VLOOKUP($A345,DRG!$A$8:$Z$771,22,FALSE)</f>
        <v>5.8068999999999997</v>
      </c>
      <c r="E345" s="319" t="str">
        <f>VLOOKUP(A345,DRG!$A$8:$Z$771,18,FALSE)</f>
        <v>M</v>
      </c>
      <c r="F345" s="316">
        <f>VLOOKUP($A345,DRG!$A$8:$Z$771,9,FALSE)</f>
        <v>8</v>
      </c>
    </row>
    <row r="346" spans="1:6" x14ac:dyDescent="0.2">
      <c r="A346" s="321" t="s">
        <v>246</v>
      </c>
      <c r="B346" s="210" t="str">
        <f>VLOOKUP($A346,DRG!$A$8:$Z$771,2,FALSE)</f>
        <v>Hepatobiliary Diagnostic Procedures W CC</v>
      </c>
      <c r="C346" s="138">
        <f>ROUND(VLOOKUP($A346,DRG!$A$8:$Z$771,14,FALSE),1)</f>
        <v>4.5999999999999996</v>
      </c>
      <c r="D346" s="230">
        <f>VLOOKUP($A346,DRG!$A$8:$Z$771,22,FALSE)</f>
        <v>2.7869999999999999</v>
      </c>
      <c r="E346" s="319" t="str">
        <f>VLOOKUP(A346,DRG!$A$8:$Z$771,18,FALSE)</f>
        <v>A</v>
      </c>
      <c r="F346" s="316">
        <f>VLOOKUP($A346,DRG!$A$8:$Z$771,9,FALSE)</f>
        <v>10</v>
      </c>
    </row>
    <row r="347" spans="1:6" x14ac:dyDescent="0.2">
      <c r="A347" s="321" t="s">
        <v>248</v>
      </c>
      <c r="B347" s="210" t="str">
        <f>VLOOKUP($A347,DRG!$A$8:$Z$771,2,FALSE)</f>
        <v>Hepatobiliary Diagnostic Procedures W/O CC/MCC</v>
      </c>
      <c r="C347" s="138">
        <f>ROUND(VLOOKUP($A347,DRG!$A$8:$Z$771,14,FALSE),1)</f>
        <v>2.8</v>
      </c>
      <c r="D347" s="230">
        <f>VLOOKUP($A347,DRG!$A$8:$Z$771,22,FALSE)</f>
        <v>2.0526</v>
      </c>
      <c r="E347" s="319" t="str">
        <f>VLOOKUP(A347,DRG!$A$8:$Z$771,18,FALSE)</f>
        <v>M</v>
      </c>
      <c r="F347" s="316">
        <f>VLOOKUP($A347,DRG!$A$8:$Z$771,9,FALSE)</f>
        <v>2</v>
      </c>
    </row>
    <row r="348" spans="1:6" x14ac:dyDescent="0.2">
      <c r="A348" s="322" t="s">
        <v>250</v>
      </c>
      <c r="B348" s="211" t="str">
        <f>VLOOKUP($A348,DRG!$A$8:$Z$771,2,FALSE)</f>
        <v>Other Hepatobiliary or Pancreas O.R. Procedures W MCC</v>
      </c>
      <c r="C348" s="140">
        <f>ROUND(VLOOKUP($A348,DRG!$A$8:$Z$771,14,FALSE),1)</f>
        <v>9.8000000000000007</v>
      </c>
      <c r="D348" s="231">
        <f>VLOOKUP($A348,DRG!$A$8:$Z$771,22,FALSE)</f>
        <v>6.7652000000000001</v>
      </c>
      <c r="E348" s="320" t="str">
        <f>VLOOKUP(A348,DRG!$A$8:$Z$771,18,FALSE)</f>
        <v>M</v>
      </c>
      <c r="F348" s="317">
        <f>VLOOKUP($A348,DRG!$A$8:$Z$771,9,FALSE)</f>
        <v>9</v>
      </c>
    </row>
    <row r="349" spans="1:6" x14ac:dyDescent="0.2">
      <c r="A349" s="321" t="s">
        <v>252</v>
      </c>
      <c r="B349" s="210" t="str">
        <f>VLOOKUP($A349,DRG!$A$8:$Z$771,2,FALSE)</f>
        <v>Other Hepatobiliary or Pancreas O.R. Procedures W CC</v>
      </c>
      <c r="C349" s="138">
        <f>ROUND(VLOOKUP($A349,DRG!$A$8:$Z$771,14,FALSE),1)</f>
        <v>6</v>
      </c>
      <c r="D349" s="230">
        <f>VLOOKUP($A349,DRG!$A$8:$Z$771,22,FALSE)</f>
        <v>3.6560000000000001</v>
      </c>
      <c r="E349" s="319" t="str">
        <f>VLOOKUP(A349,DRG!$A$8:$Z$771,18,FALSE)</f>
        <v>M</v>
      </c>
      <c r="F349" s="316">
        <f>VLOOKUP($A349,DRG!$A$8:$Z$771,9,FALSE)</f>
        <v>5</v>
      </c>
    </row>
    <row r="350" spans="1:6" x14ac:dyDescent="0.2">
      <c r="A350" s="321" t="s">
        <v>254</v>
      </c>
      <c r="B350" s="210" t="str">
        <f>VLOOKUP($A350,DRG!$A$8:$Z$771,2,FALSE)</f>
        <v>Other Hepatobiliary or Pancreas O.R. Procedures W/O CC/MCC</v>
      </c>
      <c r="C350" s="138">
        <f>ROUND(VLOOKUP($A350,DRG!$A$8:$Z$771,14,FALSE),1)</f>
        <v>3.6</v>
      </c>
      <c r="D350" s="230">
        <f>VLOOKUP($A350,DRG!$A$8:$Z$771,22,FALSE)</f>
        <v>2.4630000000000001</v>
      </c>
      <c r="E350" s="319" t="str">
        <f>VLOOKUP(A350,DRG!$A$8:$Z$771,18,FALSE)</f>
        <v>M</v>
      </c>
      <c r="F350" s="316">
        <f>VLOOKUP($A350,DRG!$A$8:$Z$771,9,FALSE)</f>
        <v>0</v>
      </c>
    </row>
    <row r="351" spans="1:6" x14ac:dyDescent="0.2">
      <c r="A351" s="321" t="s">
        <v>268</v>
      </c>
      <c r="B351" s="210" t="str">
        <f>VLOOKUP($A351,DRG!$A$8:$Z$771,2,FALSE)</f>
        <v>Cirrhosis &amp; Alcoholic Hepatitis W MCC</v>
      </c>
      <c r="C351" s="138">
        <f>ROUND(VLOOKUP($A351,DRG!$A$8:$Z$771,14,FALSE),1)</f>
        <v>5.0999999999999996</v>
      </c>
      <c r="D351" s="230">
        <f>VLOOKUP($A351,DRG!$A$8:$Z$771,22,FALSE)</f>
        <v>1.929</v>
      </c>
      <c r="E351" s="319" t="str">
        <f>VLOOKUP(A351,DRG!$A$8:$Z$771,18,FALSE)</f>
        <v>A</v>
      </c>
      <c r="F351" s="316">
        <f>VLOOKUP($A351,DRG!$A$8:$Z$771,9,FALSE)</f>
        <v>197</v>
      </c>
    </row>
    <row r="352" spans="1:6" x14ac:dyDescent="0.2">
      <c r="A352" s="321" t="s">
        <v>270</v>
      </c>
      <c r="B352" s="210" t="str">
        <f>VLOOKUP($A352,DRG!$A$8:$Z$771,2,FALSE)</f>
        <v>Cirrhosis &amp; Alcoholic Hepatitis W CC</v>
      </c>
      <c r="C352" s="138">
        <f>ROUND(VLOOKUP($A352,DRG!$A$8:$Z$771,14,FALSE),1)</f>
        <v>3.1</v>
      </c>
      <c r="D352" s="230">
        <f>VLOOKUP($A352,DRG!$A$8:$Z$771,22,FALSE)</f>
        <v>1.0442</v>
      </c>
      <c r="E352" s="319" t="str">
        <f>VLOOKUP(A352,DRG!$A$8:$Z$771,18,FALSE)</f>
        <v>A</v>
      </c>
      <c r="F352" s="316">
        <f>VLOOKUP($A352,DRG!$A$8:$Z$771,9,FALSE)</f>
        <v>164</v>
      </c>
    </row>
    <row r="353" spans="1:6" x14ac:dyDescent="0.2">
      <c r="A353" s="322" t="s">
        <v>272</v>
      </c>
      <c r="B353" s="211" t="str">
        <f>VLOOKUP($A353,DRG!$A$8:$Z$771,2,FALSE)</f>
        <v>Cirrhosis &amp; Alcoholic Hepatitis W/O CC/MCC</v>
      </c>
      <c r="C353" s="140">
        <f>ROUND(VLOOKUP($A353,DRG!$A$8:$Z$771,14,FALSE),1)</f>
        <v>2.1</v>
      </c>
      <c r="D353" s="231">
        <f>VLOOKUP($A353,DRG!$A$8:$Z$771,22,FALSE)</f>
        <v>0.57189999999999996</v>
      </c>
      <c r="E353" s="320" t="str">
        <f>VLOOKUP(A353,DRG!$A$8:$Z$771,18,FALSE)</f>
        <v>A</v>
      </c>
      <c r="F353" s="317">
        <f>VLOOKUP($A353,DRG!$A$8:$Z$771,9,FALSE)</f>
        <v>10</v>
      </c>
    </row>
    <row r="354" spans="1:6" x14ac:dyDescent="0.2">
      <c r="A354" s="321" t="s">
        <v>274</v>
      </c>
      <c r="B354" s="210" t="str">
        <f>VLOOKUP($A354,DRG!$A$8:$Z$771,2,FALSE)</f>
        <v>Malignancy of Hepatobiliary System or Pancreas W MCC</v>
      </c>
      <c r="C354" s="138">
        <f>ROUND(VLOOKUP($A354,DRG!$A$8:$Z$771,14,FALSE),1)</f>
        <v>5</v>
      </c>
      <c r="D354" s="230">
        <f>VLOOKUP($A354,DRG!$A$8:$Z$771,22,FALSE)</f>
        <v>1.7161</v>
      </c>
      <c r="E354" s="319" t="str">
        <f>VLOOKUP(A354,DRG!$A$8:$Z$771,18,FALSE)</f>
        <v>A</v>
      </c>
      <c r="F354" s="316">
        <f>VLOOKUP($A354,DRG!$A$8:$Z$771,9,FALSE)</f>
        <v>44</v>
      </c>
    </row>
    <row r="355" spans="1:6" x14ac:dyDescent="0.2">
      <c r="A355" s="321" t="s">
        <v>276</v>
      </c>
      <c r="B355" s="210" t="str">
        <f>VLOOKUP($A355,DRG!$A$8:$Z$771,2,FALSE)</f>
        <v>Malignancy of Hepatobiliary System or Pancreas W CC</v>
      </c>
      <c r="C355" s="138">
        <f>ROUND(VLOOKUP($A355,DRG!$A$8:$Z$771,14,FALSE),1)</f>
        <v>4.0999999999999996</v>
      </c>
      <c r="D355" s="230">
        <f>VLOOKUP($A355,DRG!$A$8:$Z$771,22,FALSE)</f>
        <v>1.5250999999999999</v>
      </c>
      <c r="E355" s="319" t="str">
        <f>VLOOKUP(A355,DRG!$A$8:$Z$771,18,FALSE)</f>
        <v>AO</v>
      </c>
      <c r="F355" s="316">
        <f>VLOOKUP($A355,DRG!$A$8:$Z$771,9,FALSE)</f>
        <v>74</v>
      </c>
    </row>
    <row r="356" spans="1:6" x14ac:dyDescent="0.2">
      <c r="A356" s="321" t="s">
        <v>278</v>
      </c>
      <c r="B356" s="210" t="str">
        <f>VLOOKUP($A356,DRG!$A$8:$Z$771,2,FALSE)</f>
        <v>Malignancy of Hepatobiliary System or Pancreas W/O CC/MCC</v>
      </c>
      <c r="C356" s="138">
        <f>ROUND(VLOOKUP($A356,DRG!$A$8:$Z$771,14,FALSE),1)</f>
        <v>2.7</v>
      </c>
      <c r="D356" s="230">
        <f>VLOOKUP($A356,DRG!$A$8:$Z$771,22,FALSE)</f>
        <v>1.0566</v>
      </c>
      <c r="E356" s="319" t="str">
        <f>VLOOKUP(A356,DRG!$A$8:$Z$771,18,FALSE)</f>
        <v>MO</v>
      </c>
      <c r="F356" s="316">
        <f>VLOOKUP($A356,DRG!$A$8:$Z$771,9,FALSE)</f>
        <v>7</v>
      </c>
    </row>
    <row r="357" spans="1:6" x14ac:dyDescent="0.2">
      <c r="A357" s="321" t="s">
        <v>280</v>
      </c>
      <c r="B357" s="210" t="str">
        <f>VLOOKUP($A357,DRG!$A$8:$Z$771,2,FALSE)</f>
        <v>Disorders of Pancreas Except Malignancy W MCC</v>
      </c>
      <c r="C357" s="138">
        <f>ROUND(VLOOKUP($A357,DRG!$A$8:$Z$771,14,FALSE),1)</f>
        <v>5.0999999999999996</v>
      </c>
      <c r="D357" s="230">
        <f>VLOOKUP($A357,DRG!$A$8:$Z$771,22,FALSE)</f>
        <v>1.8194999999999999</v>
      </c>
      <c r="E357" s="319" t="str">
        <f>VLOOKUP(A357,DRG!$A$8:$Z$771,18,FALSE)</f>
        <v>A</v>
      </c>
      <c r="F357" s="316">
        <f>VLOOKUP($A357,DRG!$A$8:$Z$771,9,FALSE)</f>
        <v>124</v>
      </c>
    </row>
    <row r="358" spans="1:6" x14ac:dyDescent="0.2">
      <c r="A358" s="322" t="s">
        <v>281</v>
      </c>
      <c r="B358" s="211" t="str">
        <f>VLOOKUP($A358,DRG!$A$8:$Z$771,2,FALSE)</f>
        <v>Disorders of Pancreas Except Malignancy W CC</v>
      </c>
      <c r="C358" s="140">
        <f>ROUND(VLOOKUP($A358,DRG!$A$8:$Z$771,14,FALSE),1)</f>
        <v>3.4</v>
      </c>
      <c r="D358" s="231">
        <f>VLOOKUP($A358,DRG!$A$8:$Z$771,22,FALSE)</f>
        <v>0.95709999999999995</v>
      </c>
      <c r="E358" s="320" t="str">
        <f>VLOOKUP(A358,DRG!$A$8:$Z$771,18,FALSE)</f>
        <v>A</v>
      </c>
      <c r="F358" s="317">
        <f>VLOOKUP($A358,DRG!$A$8:$Z$771,9,FALSE)</f>
        <v>565</v>
      </c>
    </row>
    <row r="359" spans="1:6" x14ac:dyDescent="0.2">
      <c r="A359" s="321" t="s">
        <v>283</v>
      </c>
      <c r="B359" s="210" t="str">
        <f>VLOOKUP($A359,DRG!$A$8:$Z$771,2,FALSE)</f>
        <v>Disorders of Pancreas Except Malignancy W/O CC/MCC</v>
      </c>
      <c r="C359" s="138">
        <f>ROUND(VLOOKUP($A359,DRG!$A$8:$Z$771,14,FALSE),1)</f>
        <v>2.5</v>
      </c>
      <c r="D359" s="230">
        <f>VLOOKUP($A359,DRG!$A$8:$Z$771,22,FALSE)</f>
        <v>0.69299999999999995</v>
      </c>
      <c r="E359" s="319" t="str">
        <f>VLOOKUP(A359,DRG!$A$8:$Z$771,18,FALSE)</f>
        <v>A</v>
      </c>
      <c r="F359" s="316">
        <f>VLOOKUP($A359,DRG!$A$8:$Z$771,9,FALSE)</f>
        <v>440</v>
      </c>
    </row>
    <row r="360" spans="1:6" x14ac:dyDescent="0.2">
      <c r="A360" s="321" t="s">
        <v>285</v>
      </c>
      <c r="B360" s="210" t="str">
        <f>VLOOKUP($A360,DRG!$A$8:$Z$771,2,FALSE)</f>
        <v>Disorders of Liver Except Malig, Cirr, Alc Hepa W MCC</v>
      </c>
      <c r="C360" s="138">
        <f>ROUND(VLOOKUP($A360,DRG!$A$8:$Z$771,14,FALSE),1)</f>
        <v>5.2</v>
      </c>
      <c r="D360" s="230">
        <f>VLOOKUP($A360,DRG!$A$8:$Z$771,22,FALSE)</f>
        <v>1.9100999999999999</v>
      </c>
      <c r="E360" s="319" t="str">
        <f>VLOOKUP(A360,DRG!$A$8:$Z$771,18,FALSE)</f>
        <v>A</v>
      </c>
      <c r="F360" s="316">
        <f>VLOOKUP($A360,DRG!$A$8:$Z$771,9,FALSE)</f>
        <v>211</v>
      </c>
    </row>
    <row r="361" spans="1:6" x14ac:dyDescent="0.2">
      <c r="A361" s="321" t="s">
        <v>287</v>
      </c>
      <c r="B361" s="210" t="str">
        <f>VLOOKUP($A361,DRG!$A$8:$Z$771,2,FALSE)</f>
        <v>Disorders of Liver Except Malig, Cirr, Alc Hepa W CC</v>
      </c>
      <c r="C361" s="138">
        <f>ROUND(VLOOKUP($A361,DRG!$A$8:$Z$771,14,FALSE),1)</f>
        <v>3.1</v>
      </c>
      <c r="D361" s="230">
        <f>VLOOKUP($A361,DRG!$A$8:$Z$771,22,FALSE)</f>
        <v>0.96619999999999995</v>
      </c>
      <c r="E361" s="319" t="str">
        <f>VLOOKUP(A361,DRG!$A$8:$Z$771,18,FALSE)</f>
        <v>A</v>
      </c>
      <c r="F361" s="316">
        <f>VLOOKUP($A361,DRG!$A$8:$Z$771,9,FALSE)</f>
        <v>318</v>
      </c>
    </row>
    <row r="362" spans="1:6" x14ac:dyDescent="0.2">
      <c r="A362" s="321" t="s">
        <v>289</v>
      </c>
      <c r="B362" s="210" t="str">
        <f>VLOOKUP($A362,DRG!$A$8:$Z$771,2,FALSE)</f>
        <v>Disorders of Liver Except Malig, Cirr, Alc Hepa W/O CC/MCC</v>
      </c>
      <c r="C362" s="138">
        <f>ROUND(VLOOKUP($A362,DRG!$A$8:$Z$771,14,FALSE),1)</f>
        <v>2.5</v>
      </c>
      <c r="D362" s="230">
        <f>VLOOKUP($A362,DRG!$A$8:$Z$771,22,FALSE)</f>
        <v>0.72230000000000005</v>
      </c>
      <c r="E362" s="319" t="str">
        <f>VLOOKUP(A362,DRG!$A$8:$Z$771,18,FALSE)</f>
        <v>A</v>
      </c>
      <c r="F362" s="316">
        <f>VLOOKUP($A362,DRG!$A$8:$Z$771,9,FALSE)</f>
        <v>90</v>
      </c>
    </row>
    <row r="363" spans="1:6" x14ac:dyDescent="0.2">
      <c r="A363" s="322" t="s">
        <v>291</v>
      </c>
      <c r="B363" s="211" t="str">
        <f>VLOOKUP($A363,DRG!$A$8:$Z$771,2,FALSE)</f>
        <v>Disorders of the Biliary Tract W MCC</v>
      </c>
      <c r="C363" s="140">
        <f>ROUND(VLOOKUP($A363,DRG!$A$8:$Z$771,14,FALSE),1)</f>
        <v>3.8</v>
      </c>
      <c r="D363" s="231">
        <f>VLOOKUP($A363,DRG!$A$8:$Z$771,22,FALSE)</f>
        <v>1.4296</v>
      </c>
      <c r="E363" s="320" t="str">
        <f>VLOOKUP(A363,DRG!$A$8:$Z$771,18,FALSE)</f>
        <v>A</v>
      </c>
      <c r="F363" s="317">
        <f>VLOOKUP($A363,DRG!$A$8:$Z$771,9,FALSE)</f>
        <v>44</v>
      </c>
    </row>
    <row r="364" spans="1:6" x14ac:dyDescent="0.2">
      <c r="A364" s="321" t="s">
        <v>293</v>
      </c>
      <c r="B364" s="210" t="str">
        <f>VLOOKUP($A364,DRG!$A$8:$Z$771,2,FALSE)</f>
        <v>Disorders of the Biliary Tract W CC</v>
      </c>
      <c r="C364" s="138">
        <f>ROUND(VLOOKUP($A364,DRG!$A$8:$Z$771,14,FALSE),1)</f>
        <v>3.2</v>
      </c>
      <c r="D364" s="230">
        <f>VLOOKUP($A364,DRG!$A$8:$Z$771,22,FALSE)</f>
        <v>1.1213</v>
      </c>
      <c r="E364" s="319" t="str">
        <f>VLOOKUP(A364,DRG!$A$8:$Z$771,18,FALSE)</f>
        <v>A</v>
      </c>
      <c r="F364" s="316">
        <f>VLOOKUP($A364,DRG!$A$8:$Z$771,9,FALSE)</f>
        <v>92</v>
      </c>
    </row>
    <row r="365" spans="1:6" x14ac:dyDescent="0.2">
      <c r="A365" s="321" t="s">
        <v>295</v>
      </c>
      <c r="B365" s="210" t="str">
        <f>VLOOKUP($A365,DRG!$A$8:$Z$771,2,FALSE)</f>
        <v>Disorders of the Biliary Tract W/O CC/MCC</v>
      </c>
      <c r="C365" s="138">
        <f>ROUND(VLOOKUP($A365,DRG!$A$8:$Z$771,14,FALSE),1)</f>
        <v>2.4</v>
      </c>
      <c r="D365" s="230">
        <f>VLOOKUP($A365,DRG!$A$8:$Z$771,22,FALSE)</f>
        <v>0.97050000000000003</v>
      </c>
      <c r="E365" s="319" t="str">
        <f>VLOOKUP(A365,DRG!$A$8:$Z$771,18,FALSE)</f>
        <v>A</v>
      </c>
      <c r="F365" s="316">
        <f>VLOOKUP($A365,DRG!$A$8:$Z$771,9,FALSE)</f>
        <v>84</v>
      </c>
    </row>
    <row r="366" spans="1:6" x14ac:dyDescent="0.2">
      <c r="A366" s="321" t="s">
        <v>320</v>
      </c>
      <c r="B366" s="210" t="str">
        <f>VLOOKUP($A366,DRG!$A$8:$Z$771,2,FALSE)</f>
        <v>Combined Anterior/Posterior Spinal Fusion W MCC</v>
      </c>
      <c r="C366" s="138">
        <f>ROUND(VLOOKUP($A366,DRG!$A$8:$Z$771,14,FALSE),1)</f>
        <v>9.1999999999999993</v>
      </c>
      <c r="D366" s="230">
        <f>VLOOKUP($A366,DRG!$A$8:$Z$771,22,FALSE)</f>
        <v>18.1312</v>
      </c>
      <c r="E366" s="319" t="str">
        <f>VLOOKUP(A366,DRG!$A$8:$Z$771,18,FALSE)</f>
        <v>M</v>
      </c>
      <c r="F366" s="316">
        <f>VLOOKUP($A366,DRG!$A$8:$Z$771,9,FALSE)</f>
        <v>3</v>
      </c>
    </row>
    <row r="367" spans="1:6" x14ac:dyDescent="0.2">
      <c r="A367" s="321" t="s">
        <v>322</v>
      </c>
      <c r="B367" s="210" t="str">
        <f>VLOOKUP($A367,DRG!$A$8:$Z$771,2,FALSE)</f>
        <v>Combined Anterior/Posterior Spinal Fusion W CC</v>
      </c>
      <c r="C367" s="138">
        <f>ROUND(VLOOKUP($A367,DRG!$A$8:$Z$771,14,FALSE),1)</f>
        <v>4.5</v>
      </c>
      <c r="D367" s="230">
        <f>VLOOKUP($A367,DRG!$A$8:$Z$771,22,FALSE)</f>
        <v>8.5488</v>
      </c>
      <c r="E367" s="319" t="str">
        <f>VLOOKUP(A367,DRG!$A$8:$Z$771,18,FALSE)</f>
        <v>A</v>
      </c>
      <c r="F367" s="316">
        <f>VLOOKUP($A367,DRG!$A$8:$Z$771,9,FALSE)</f>
        <v>20</v>
      </c>
    </row>
    <row r="368" spans="1:6" x14ac:dyDescent="0.2">
      <c r="A368" s="322" t="s">
        <v>324</v>
      </c>
      <c r="B368" s="211" t="str">
        <f>VLOOKUP($A368,DRG!$A$8:$Z$771,2,FALSE)</f>
        <v>Combined Anterior/Posterior Spinal Fusion W/O CC/MCC</v>
      </c>
      <c r="C368" s="140">
        <f>ROUND(VLOOKUP($A368,DRG!$A$8:$Z$771,14,FALSE),1)</f>
        <v>3.6</v>
      </c>
      <c r="D368" s="231">
        <f>VLOOKUP($A368,DRG!$A$8:$Z$771,22,FALSE)</f>
        <v>7.8597000000000001</v>
      </c>
      <c r="E368" s="320" t="str">
        <f>VLOOKUP(A368,DRG!$A$8:$Z$771,18,FALSE)</f>
        <v>A</v>
      </c>
      <c r="F368" s="317">
        <f>VLOOKUP($A368,DRG!$A$8:$Z$771,9,FALSE)</f>
        <v>29</v>
      </c>
    </row>
    <row r="369" spans="1:6" x14ac:dyDescent="0.2">
      <c r="A369" s="321" t="s">
        <v>326</v>
      </c>
      <c r="B369" s="210" t="str">
        <f>VLOOKUP($A369,DRG!$A$8:$Z$771,2,FALSE)</f>
        <v>Spinal Fus Exc Cerv W Spinal Curv/Malig/Infec or Ext Fus W MCC</v>
      </c>
      <c r="C369" s="138">
        <f>ROUND(VLOOKUP($A369,DRG!$A$8:$Z$771,14,FALSE),1)</f>
        <v>9.8000000000000007</v>
      </c>
      <c r="D369" s="230">
        <f>VLOOKUP($A369,DRG!$A$8:$Z$771,22,FALSE)</f>
        <v>14.920199999999999</v>
      </c>
      <c r="E369" s="319" t="str">
        <f>VLOOKUP(A369,DRG!$A$8:$Z$771,18,FALSE)</f>
        <v>M</v>
      </c>
      <c r="F369" s="316">
        <f>VLOOKUP($A369,DRG!$A$8:$Z$771,9,FALSE)</f>
        <v>3</v>
      </c>
    </row>
    <row r="370" spans="1:6" x14ac:dyDescent="0.2">
      <c r="A370" s="321" t="s">
        <v>327</v>
      </c>
      <c r="B370" s="210" t="str">
        <f>VLOOKUP($A370,DRG!$A$8:$Z$771,2,FALSE)</f>
        <v>Spinal Fus Exc Cerv W Spinal Curv/Malig/Infec or Ext Fus W CC</v>
      </c>
      <c r="C370" s="138">
        <f>ROUND(VLOOKUP($A370,DRG!$A$8:$Z$771,14,FALSE),1)</f>
        <v>5.9</v>
      </c>
      <c r="D370" s="230">
        <f>VLOOKUP($A370,DRG!$A$8:$Z$771,22,FALSE)</f>
        <v>10.3627</v>
      </c>
      <c r="E370" s="319" t="str">
        <f>VLOOKUP(A370,DRG!$A$8:$Z$771,18,FALSE)</f>
        <v>A</v>
      </c>
      <c r="F370" s="316">
        <f>VLOOKUP($A370,DRG!$A$8:$Z$771,9,FALSE)</f>
        <v>23</v>
      </c>
    </row>
    <row r="371" spans="1:6" x14ac:dyDescent="0.2">
      <c r="A371" s="321" t="s">
        <v>328</v>
      </c>
      <c r="B371" s="210" t="str">
        <f>VLOOKUP($A371,DRG!$A$8:$Z$771,2,FALSE)</f>
        <v>Spinal Fus Exc Cerv W Spinal Curv/Malig/Infec or Ext Fus W/O CC/MCC</v>
      </c>
      <c r="C371" s="138">
        <f>ROUND(VLOOKUP($A371,DRG!$A$8:$Z$771,14,FALSE),1)</f>
        <v>3.8</v>
      </c>
      <c r="D371" s="230">
        <f>VLOOKUP($A371,DRG!$A$8:$Z$771,22,FALSE)</f>
        <v>9.3099000000000007</v>
      </c>
      <c r="E371" s="319" t="str">
        <f>VLOOKUP(A371,DRG!$A$8:$Z$771,18,FALSE)</f>
        <v>A</v>
      </c>
      <c r="F371" s="316">
        <f>VLOOKUP($A371,DRG!$A$8:$Z$771,9,FALSE)</f>
        <v>14</v>
      </c>
    </row>
    <row r="372" spans="1:6" x14ac:dyDescent="0.2">
      <c r="A372" s="321" t="s">
        <v>329</v>
      </c>
      <c r="B372" s="210" t="str">
        <f>VLOOKUP($A372,DRG!$A$8:$Z$771,2,FALSE)</f>
        <v>Spinal Fusion Except Cervical W MCC</v>
      </c>
      <c r="C372" s="138">
        <f>ROUND(VLOOKUP($A372,DRG!$A$8:$Z$771,14,FALSE),1)</f>
        <v>8.4</v>
      </c>
      <c r="D372" s="230">
        <f>VLOOKUP($A372,DRG!$A$8:$Z$771,22,FALSE)</f>
        <v>7.8339999999999996</v>
      </c>
      <c r="E372" s="319" t="str">
        <f>VLOOKUP(A372,DRG!$A$8:$Z$771,18,FALSE)</f>
        <v>A</v>
      </c>
      <c r="F372" s="316">
        <f>VLOOKUP($A372,DRG!$A$8:$Z$771,9,FALSE)</f>
        <v>18</v>
      </c>
    </row>
    <row r="373" spans="1:6" x14ac:dyDescent="0.2">
      <c r="A373" s="322" t="s">
        <v>330</v>
      </c>
      <c r="B373" s="211" t="str">
        <f>VLOOKUP($A373,DRG!$A$8:$Z$771,2,FALSE)</f>
        <v>Spinal Fusion Except Cervical W/O MCC</v>
      </c>
      <c r="C373" s="140">
        <f>ROUND(VLOOKUP($A373,DRG!$A$8:$Z$771,14,FALSE),1)</f>
        <v>2.5</v>
      </c>
      <c r="D373" s="231">
        <f>VLOOKUP($A373,DRG!$A$8:$Z$771,22,FALSE)</f>
        <v>4.8064999999999998</v>
      </c>
      <c r="E373" s="320" t="str">
        <f>VLOOKUP(A373,DRG!$A$8:$Z$771,18,FALSE)</f>
        <v>A</v>
      </c>
      <c r="F373" s="317">
        <f>VLOOKUP($A373,DRG!$A$8:$Z$771,9,FALSE)</f>
        <v>221</v>
      </c>
    </row>
    <row r="374" spans="1:6" x14ac:dyDescent="0.2">
      <c r="A374" s="321" t="s">
        <v>331</v>
      </c>
      <c r="B374" s="210" t="str">
        <f>VLOOKUP($A374,DRG!$A$8:$Z$771,2,FALSE)</f>
        <v>Bilateral or Multiple Major Joint Procs of Lower Extremity W MCC</v>
      </c>
      <c r="C374" s="138">
        <f>ROUND(VLOOKUP($A374,DRG!$A$8:$Z$771,14,FALSE),1)</f>
        <v>6.3</v>
      </c>
      <c r="D374" s="230">
        <f>VLOOKUP($A374,DRG!$A$8:$Z$771,22,FALSE)</f>
        <v>8.0860000000000003</v>
      </c>
      <c r="E374" s="319" t="str">
        <f>VLOOKUP(A374,DRG!$A$8:$Z$771,18,FALSE)</f>
        <v>M</v>
      </c>
      <c r="F374" s="316">
        <f>VLOOKUP($A374,DRG!$A$8:$Z$771,9,FALSE)</f>
        <v>2</v>
      </c>
    </row>
    <row r="375" spans="1:6" x14ac:dyDescent="0.2">
      <c r="A375" s="321" t="s">
        <v>333</v>
      </c>
      <c r="B375" s="210" t="str">
        <f>VLOOKUP($A375,DRG!$A$8:$Z$771,2,FALSE)</f>
        <v>Bilateral or Multiple Major Joint Procs of Lower Extremity W/O MCC</v>
      </c>
      <c r="C375" s="138">
        <f>ROUND(VLOOKUP($A375,DRG!$A$8:$Z$771,14,FALSE),1)</f>
        <v>2.9</v>
      </c>
      <c r="D375" s="230">
        <f>VLOOKUP($A375,DRG!$A$8:$Z$771,22,FALSE)</f>
        <v>3.3944999999999999</v>
      </c>
      <c r="E375" s="319" t="str">
        <f>VLOOKUP(A375,DRG!$A$8:$Z$771,18,FALSE)</f>
        <v>A</v>
      </c>
      <c r="F375" s="316">
        <f>VLOOKUP($A375,DRG!$A$8:$Z$771,9,FALSE)</f>
        <v>34</v>
      </c>
    </row>
    <row r="376" spans="1:6" x14ac:dyDescent="0.2">
      <c r="A376" s="321" t="s">
        <v>335</v>
      </c>
      <c r="B376" s="210" t="str">
        <f>VLOOKUP($A376,DRG!$A$8:$Z$771,2,FALSE)</f>
        <v>Wnd Debrid &amp; Skn Grft Exc Hand, for Musculo-Conn Tiss Dis W MCC</v>
      </c>
      <c r="C376" s="138">
        <f>ROUND(VLOOKUP($A376,DRG!$A$8:$Z$771,14,FALSE),1)</f>
        <v>9.6999999999999993</v>
      </c>
      <c r="D376" s="230">
        <f>VLOOKUP($A376,DRG!$A$8:$Z$771,22,FALSE)</f>
        <v>3.9150999999999998</v>
      </c>
      <c r="E376" s="319" t="str">
        <f>VLOOKUP(A376,DRG!$A$8:$Z$771,18,FALSE)</f>
        <v>A</v>
      </c>
      <c r="F376" s="316">
        <f>VLOOKUP($A376,DRG!$A$8:$Z$771,9,FALSE)</f>
        <v>21</v>
      </c>
    </row>
    <row r="377" spans="1:6" x14ac:dyDescent="0.2">
      <c r="A377" s="321" t="s">
        <v>337</v>
      </c>
      <c r="B377" s="210" t="str">
        <f>VLOOKUP($A377,DRG!$A$8:$Z$771,2,FALSE)</f>
        <v>Wnd Debrid &amp; Skn Grft Exc Hand, for Musculo-Conn Tiss Dis W CC</v>
      </c>
      <c r="C377" s="138">
        <f>ROUND(VLOOKUP($A377,DRG!$A$8:$Z$771,14,FALSE),1)</f>
        <v>6.6</v>
      </c>
      <c r="D377" s="230">
        <f>VLOOKUP($A377,DRG!$A$8:$Z$771,22,FALSE)</f>
        <v>3.3391000000000002</v>
      </c>
      <c r="E377" s="319" t="str">
        <f>VLOOKUP(A377,DRG!$A$8:$Z$771,18,FALSE)</f>
        <v>A</v>
      </c>
      <c r="F377" s="316">
        <f>VLOOKUP($A377,DRG!$A$8:$Z$771,9,FALSE)</f>
        <v>78</v>
      </c>
    </row>
    <row r="378" spans="1:6" x14ac:dyDescent="0.2">
      <c r="A378" s="322" t="s">
        <v>339</v>
      </c>
      <c r="B378" s="211" t="str">
        <f>VLOOKUP($A378,DRG!$A$8:$Z$771,2,FALSE)</f>
        <v>Wnd Debrid &amp; Skn Grft Exc Hand, for Musculo-Conn Tiss Dis W/O CC/MCC</v>
      </c>
      <c r="C378" s="140">
        <f>ROUND(VLOOKUP($A378,DRG!$A$8:$Z$771,14,FALSE),1)</f>
        <v>4.7</v>
      </c>
      <c r="D378" s="231">
        <f>VLOOKUP($A378,DRG!$A$8:$Z$771,22,FALSE)</f>
        <v>2.2284000000000002</v>
      </c>
      <c r="E378" s="320" t="str">
        <f>VLOOKUP(A378,DRG!$A$8:$Z$771,18,FALSE)</f>
        <v>A</v>
      </c>
      <c r="F378" s="317">
        <f>VLOOKUP($A378,DRG!$A$8:$Z$771,9,FALSE)</f>
        <v>18</v>
      </c>
    </row>
    <row r="379" spans="1:6" x14ac:dyDescent="0.2">
      <c r="A379" s="321" t="s">
        <v>341</v>
      </c>
      <c r="B379" s="210" t="str">
        <f>VLOOKUP($A379,DRG!$A$8:$Z$771,2,FALSE)</f>
        <v>Revision of Hip or Knee Replacement W MCC</v>
      </c>
      <c r="C379" s="138">
        <f>ROUND(VLOOKUP($A379,DRG!$A$8:$Z$771,14,FALSE),1)</f>
        <v>6.6</v>
      </c>
      <c r="D379" s="230">
        <f>VLOOKUP($A379,DRG!$A$8:$Z$771,22,FALSE)</f>
        <v>7.9935</v>
      </c>
      <c r="E379" s="319" t="str">
        <f>VLOOKUP(A379,DRG!$A$8:$Z$771,18,FALSE)</f>
        <v>M</v>
      </c>
      <c r="F379" s="316">
        <f>VLOOKUP($A379,DRG!$A$8:$Z$771,9,FALSE)</f>
        <v>8</v>
      </c>
    </row>
    <row r="380" spans="1:6" x14ac:dyDescent="0.2">
      <c r="A380" s="321" t="s">
        <v>343</v>
      </c>
      <c r="B380" s="210" t="str">
        <f>VLOOKUP($A380,DRG!$A$8:$Z$771,2,FALSE)</f>
        <v>Revision of Hip or Knee Replacement W CC</v>
      </c>
      <c r="C380" s="138">
        <f>ROUND(VLOOKUP($A380,DRG!$A$8:$Z$771,14,FALSE),1)</f>
        <v>3.8</v>
      </c>
      <c r="D380" s="230">
        <f>VLOOKUP($A380,DRG!$A$8:$Z$771,22,FALSE)</f>
        <v>4.0182000000000002</v>
      </c>
      <c r="E380" s="319" t="str">
        <f>VLOOKUP(A380,DRG!$A$8:$Z$771,18,FALSE)</f>
        <v>A</v>
      </c>
      <c r="F380" s="316">
        <f>VLOOKUP($A380,DRG!$A$8:$Z$771,9,FALSE)</f>
        <v>60</v>
      </c>
    </row>
    <row r="381" spans="1:6" x14ac:dyDescent="0.2">
      <c r="A381" s="321" t="s">
        <v>345</v>
      </c>
      <c r="B381" s="210" t="str">
        <f>VLOOKUP($A381,DRG!$A$8:$Z$771,2,FALSE)</f>
        <v>Revision of Hip or Knee Replacement W/O CC/MCC</v>
      </c>
      <c r="C381" s="138">
        <f>ROUND(VLOOKUP($A381,DRG!$A$8:$Z$771,14,FALSE),1)</f>
        <v>3.2</v>
      </c>
      <c r="D381" s="230">
        <f>VLOOKUP($A381,DRG!$A$8:$Z$771,22,FALSE)</f>
        <v>2.7780999999999998</v>
      </c>
      <c r="E381" s="319" t="str">
        <f>VLOOKUP(A381,DRG!$A$8:$Z$771,18,FALSE)</f>
        <v>A</v>
      </c>
      <c r="F381" s="316">
        <f>VLOOKUP($A381,DRG!$A$8:$Z$771,9,FALSE)</f>
        <v>40</v>
      </c>
    </row>
    <row r="382" spans="1:6" x14ac:dyDescent="0.2">
      <c r="A382" s="321" t="s">
        <v>347</v>
      </c>
      <c r="B382" s="210" t="str">
        <f>VLOOKUP($A382,DRG!$A$8:$Z$771,2,FALSE)</f>
        <v>Major Joint Replacement or Reattachment of Lower Extremity W MCC</v>
      </c>
      <c r="C382" s="138">
        <f>ROUND(VLOOKUP($A382,DRG!$A$8:$Z$771,14,FALSE),1)</f>
        <v>5.4</v>
      </c>
      <c r="D382" s="230">
        <f>VLOOKUP($A382,DRG!$A$8:$Z$771,22,FALSE)</f>
        <v>3.2361</v>
      </c>
      <c r="E382" s="319" t="str">
        <f>VLOOKUP(A382,DRG!$A$8:$Z$771,18,FALSE)</f>
        <v>A</v>
      </c>
      <c r="F382" s="316">
        <f>VLOOKUP($A382,DRG!$A$8:$Z$771,9,FALSE)</f>
        <v>38</v>
      </c>
    </row>
    <row r="383" spans="1:6" x14ac:dyDescent="0.2">
      <c r="A383" s="322" t="s">
        <v>349</v>
      </c>
      <c r="B383" s="211" t="str">
        <f>VLOOKUP($A383,DRG!$A$8:$Z$771,2,FALSE)</f>
        <v>Major Joint Replacement or Reattachment of Lower Extremity W/O MCC</v>
      </c>
      <c r="C383" s="140">
        <f>ROUND(VLOOKUP($A383,DRG!$A$8:$Z$771,14,FALSE),1)</f>
        <v>2.8</v>
      </c>
      <c r="D383" s="231">
        <f>VLOOKUP($A383,DRG!$A$8:$Z$771,22,FALSE)</f>
        <v>2.4813000000000001</v>
      </c>
      <c r="E383" s="320" t="str">
        <f>VLOOKUP(A383,DRG!$A$8:$Z$771,18,FALSE)</f>
        <v>A</v>
      </c>
      <c r="F383" s="317">
        <f>VLOOKUP($A383,DRG!$A$8:$Z$771,9,FALSE)</f>
        <v>1532</v>
      </c>
    </row>
    <row r="384" spans="1:6" x14ac:dyDescent="0.2">
      <c r="A384" s="321" t="s">
        <v>351</v>
      </c>
      <c r="B384" s="210" t="str">
        <f>VLOOKUP($A384,DRG!$A$8:$Z$771,2,FALSE)</f>
        <v>Cervical Spinal Fusion W MCC</v>
      </c>
      <c r="C384" s="138">
        <f>ROUND(VLOOKUP($A384,DRG!$A$8:$Z$771,14,FALSE),1)</f>
        <v>4.4000000000000004</v>
      </c>
      <c r="D384" s="230">
        <f>VLOOKUP($A384,DRG!$A$8:$Z$771,22,FALSE)</f>
        <v>3.9333999999999998</v>
      </c>
      <c r="E384" s="319" t="str">
        <f>VLOOKUP(A384,DRG!$A$8:$Z$771,18,FALSE)</f>
        <v>A</v>
      </c>
      <c r="F384" s="316">
        <f>VLOOKUP($A384,DRG!$A$8:$Z$771,9,FALSE)</f>
        <v>16</v>
      </c>
    </row>
    <row r="385" spans="1:6" x14ac:dyDescent="0.2">
      <c r="A385" s="321" t="s">
        <v>353</v>
      </c>
      <c r="B385" s="210" t="str">
        <f>VLOOKUP($A385,DRG!$A$8:$Z$771,2,FALSE)</f>
        <v>Cervical Spinal Fusion W CC</v>
      </c>
      <c r="C385" s="138">
        <f>ROUND(VLOOKUP($A385,DRG!$A$8:$Z$771,14,FALSE),1)</f>
        <v>2.2000000000000002</v>
      </c>
      <c r="D385" s="230">
        <f>VLOOKUP($A385,DRG!$A$8:$Z$771,22,FALSE)</f>
        <v>3.3652000000000002</v>
      </c>
      <c r="E385" s="319" t="str">
        <f>VLOOKUP(A385,DRG!$A$8:$Z$771,18,FALSE)</f>
        <v>A</v>
      </c>
      <c r="F385" s="316">
        <f>VLOOKUP($A385,DRG!$A$8:$Z$771,9,FALSE)</f>
        <v>81</v>
      </c>
    </row>
    <row r="386" spans="1:6" x14ac:dyDescent="0.2">
      <c r="A386" s="321" t="s">
        <v>354</v>
      </c>
      <c r="B386" s="210" t="str">
        <f>VLOOKUP($A386,DRG!$A$8:$Z$771,2,FALSE)</f>
        <v>Cervical Spinal Fusion W/O CC/MCC</v>
      </c>
      <c r="C386" s="138">
        <f>ROUND(VLOOKUP($A386,DRG!$A$8:$Z$771,14,FALSE),1)</f>
        <v>1.5</v>
      </c>
      <c r="D386" s="230">
        <f>VLOOKUP($A386,DRG!$A$8:$Z$771,22,FALSE)</f>
        <v>2.4060999999999999</v>
      </c>
      <c r="E386" s="319" t="str">
        <f>VLOOKUP(A386,DRG!$A$8:$Z$771,18,FALSE)</f>
        <v>A</v>
      </c>
      <c r="F386" s="316">
        <f>VLOOKUP($A386,DRG!$A$8:$Z$771,9,FALSE)</f>
        <v>271</v>
      </c>
    </row>
    <row r="387" spans="1:6" x14ac:dyDescent="0.2">
      <c r="A387" s="321" t="s">
        <v>356</v>
      </c>
      <c r="B387" s="210" t="str">
        <f>VLOOKUP($A387,DRG!$A$8:$Z$771,2,FALSE)</f>
        <v>Amputation for Musculoskeletal Sys &amp; Conn Tissue Dis W MCC</v>
      </c>
      <c r="C387" s="138">
        <f>ROUND(VLOOKUP($A387,DRG!$A$8:$Z$771,14,FALSE),1)</f>
        <v>14.6</v>
      </c>
      <c r="D387" s="230">
        <f>VLOOKUP($A387,DRG!$A$8:$Z$771,22,FALSE)</f>
        <v>5.3868</v>
      </c>
      <c r="E387" s="319" t="str">
        <f>VLOOKUP(A387,DRG!$A$8:$Z$771,18,FALSE)</f>
        <v>A</v>
      </c>
      <c r="F387" s="316">
        <f>VLOOKUP($A387,DRG!$A$8:$Z$771,9,FALSE)</f>
        <v>10</v>
      </c>
    </row>
    <row r="388" spans="1:6" x14ac:dyDescent="0.2">
      <c r="A388" s="322" t="s">
        <v>357</v>
      </c>
      <c r="B388" s="211" t="str">
        <f>VLOOKUP($A388,DRG!$A$8:$Z$771,2,FALSE)</f>
        <v>Amputation for Musculoskeletal Sys &amp; Conn Tissue Dis W CC</v>
      </c>
      <c r="C388" s="140">
        <f>ROUND(VLOOKUP($A388,DRG!$A$8:$Z$771,14,FALSE),1)</f>
        <v>6.2</v>
      </c>
      <c r="D388" s="231">
        <f>VLOOKUP($A388,DRG!$A$8:$Z$771,22,FALSE)</f>
        <v>2.1032000000000002</v>
      </c>
      <c r="E388" s="320" t="str">
        <f>VLOOKUP(A388,DRG!$A$8:$Z$771,18,FALSE)</f>
        <v>A</v>
      </c>
      <c r="F388" s="317">
        <f>VLOOKUP($A388,DRG!$A$8:$Z$771,9,FALSE)</f>
        <v>41</v>
      </c>
    </row>
    <row r="389" spans="1:6" x14ac:dyDescent="0.2">
      <c r="A389" s="321" t="s">
        <v>359</v>
      </c>
      <c r="B389" s="210" t="str">
        <f>VLOOKUP($A389,DRG!$A$8:$Z$771,2,FALSE)</f>
        <v>Amputation for Musculoskeletal Sys &amp; Conn Tissue Dis W/O CC/MCC</v>
      </c>
      <c r="C389" s="138">
        <f>ROUND(VLOOKUP($A389,DRG!$A$8:$Z$771,14,FALSE),1)</f>
        <v>3.8</v>
      </c>
      <c r="D389" s="230">
        <f>VLOOKUP($A389,DRG!$A$8:$Z$771,22,FALSE)</f>
        <v>1.2117</v>
      </c>
      <c r="E389" s="319" t="str">
        <f>VLOOKUP(A389,DRG!$A$8:$Z$771,18,FALSE)</f>
        <v>A</v>
      </c>
      <c r="F389" s="316">
        <f>VLOOKUP($A389,DRG!$A$8:$Z$771,9,FALSE)</f>
        <v>10</v>
      </c>
    </row>
    <row r="390" spans="1:6" x14ac:dyDescent="0.2">
      <c r="A390" s="321" t="s">
        <v>361</v>
      </c>
      <c r="B390" s="210" t="str">
        <f>VLOOKUP($A390,DRG!$A$8:$Z$771,2,FALSE)</f>
        <v>Biopsies of Musculoskeletal System &amp; Connective Tissue W MCC</v>
      </c>
      <c r="C390" s="138">
        <f>ROUND(VLOOKUP($A390,DRG!$A$8:$Z$771,14,FALSE),1)</f>
        <v>8.4</v>
      </c>
      <c r="D390" s="230">
        <f>VLOOKUP($A390,DRG!$A$8:$Z$771,22,FALSE)</f>
        <v>2.9371999999999998</v>
      </c>
      <c r="E390" s="319" t="str">
        <f>VLOOKUP(A390,DRG!$A$8:$Z$771,18,FALSE)</f>
        <v>A</v>
      </c>
      <c r="F390" s="316">
        <f>VLOOKUP($A390,DRG!$A$8:$Z$771,9,FALSE)</f>
        <v>15</v>
      </c>
    </row>
    <row r="391" spans="1:6" x14ac:dyDescent="0.2">
      <c r="A391" s="321" t="s">
        <v>363</v>
      </c>
      <c r="B391" s="210" t="str">
        <f>VLOOKUP($A391,DRG!$A$8:$Z$771,2,FALSE)</f>
        <v>Biopsies of Musculoskeletal System &amp; Connective Tissue W CC</v>
      </c>
      <c r="C391" s="138">
        <f>ROUND(VLOOKUP($A391,DRG!$A$8:$Z$771,14,FALSE),1)</f>
        <v>8</v>
      </c>
      <c r="D391" s="230">
        <f>VLOOKUP($A391,DRG!$A$8:$Z$771,22,FALSE)</f>
        <v>2.4706999999999999</v>
      </c>
      <c r="E391" s="319" t="str">
        <f>VLOOKUP(A391,DRG!$A$8:$Z$771,18,FALSE)</f>
        <v>A</v>
      </c>
      <c r="F391" s="316">
        <f>VLOOKUP($A391,DRG!$A$8:$Z$771,9,FALSE)</f>
        <v>34</v>
      </c>
    </row>
    <row r="392" spans="1:6" x14ac:dyDescent="0.2">
      <c r="A392" s="321" t="s">
        <v>365</v>
      </c>
      <c r="B392" s="210" t="str">
        <f>VLOOKUP($A392,DRG!$A$8:$Z$771,2,FALSE)</f>
        <v>Biopsies of Musculoskeletal System &amp; Connective Tissue W/O CC/MCC</v>
      </c>
      <c r="C392" s="138">
        <f>ROUND(VLOOKUP($A392,DRG!$A$8:$Z$771,14,FALSE),1)</f>
        <v>2.8</v>
      </c>
      <c r="D392" s="230">
        <f>VLOOKUP($A392,DRG!$A$8:$Z$771,22,FALSE)</f>
        <v>1.5029999999999999</v>
      </c>
      <c r="E392" s="319" t="str">
        <f>VLOOKUP(A392,DRG!$A$8:$Z$771,18,FALSE)</f>
        <v>A</v>
      </c>
      <c r="F392" s="316">
        <f>VLOOKUP($A392,DRG!$A$8:$Z$771,9,FALSE)</f>
        <v>17</v>
      </c>
    </row>
    <row r="393" spans="1:6" x14ac:dyDescent="0.2">
      <c r="A393" s="322" t="s">
        <v>367</v>
      </c>
      <c r="B393" s="211" t="str">
        <f>VLOOKUP($A393,DRG!$A$8:$Z$771,2,FALSE)</f>
        <v>Hip &amp; Femur Procedures Except Major Joint W MCC</v>
      </c>
      <c r="C393" s="140">
        <f>ROUND(VLOOKUP($A393,DRG!$A$8:$Z$771,14,FALSE),1)</f>
        <v>5.7</v>
      </c>
      <c r="D393" s="231">
        <f>VLOOKUP($A393,DRG!$A$8:$Z$771,22,FALSE)</f>
        <v>3.6966000000000001</v>
      </c>
      <c r="E393" s="320" t="str">
        <f>VLOOKUP(A393,DRG!$A$8:$Z$771,18,FALSE)</f>
        <v>A</v>
      </c>
      <c r="F393" s="317">
        <f>VLOOKUP($A393,DRG!$A$8:$Z$771,9,FALSE)</f>
        <v>46</v>
      </c>
    </row>
    <row r="394" spans="1:6" x14ac:dyDescent="0.2">
      <c r="A394" s="321" t="s">
        <v>369</v>
      </c>
      <c r="B394" s="210" t="str">
        <f>VLOOKUP($A394,DRG!$A$8:$Z$771,2,FALSE)</f>
        <v>Hip &amp; Femur Procedures Except Major Joint W CC</v>
      </c>
      <c r="C394" s="138">
        <f>ROUND(VLOOKUP($A394,DRG!$A$8:$Z$771,14,FALSE),1)</f>
        <v>4.0999999999999996</v>
      </c>
      <c r="D394" s="230">
        <f>VLOOKUP($A394,DRG!$A$8:$Z$771,22,FALSE)</f>
        <v>2.4115000000000002</v>
      </c>
      <c r="E394" s="319" t="str">
        <f>VLOOKUP(A394,DRG!$A$8:$Z$771,18,FALSE)</f>
        <v>A</v>
      </c>
      <c r="F394" s="316">
        <f>VLOOKUP($A394,DRG!$A$8:$Z$771,9,FALSE)</f>
        <v>143</v>
      </c>
    </row>
    <row r="395" spans="1:6" x14ac:dyDescent="0.2">
      <c r="A395" s="321" t="s">
        <v>371</v>
      </c>
      <c r="B395" s="210" t="str">
        <f>VLOOKUP($A395,DRG!$A$8:$Z$771,2,FALSE)</f>
        <v>Hip &amp; Femur Procedures Except Major Joint W/O CC/MCC</v>
      </c>
      <c r="C395" s="138">
        <f>ROUND(VLOOKUP($A395,DRG!$A$8:$Z$771,14,FALSE),1)</f>
        <v>2.4</v>
      </c>
      <c r="D395" s="230">
        <f>VLOOKUP($A395,DRG!$A$8:$Z$771,22,FALSE)</f>
        <v>1.8985000000000001</v>
      </c>
      <c r="E395" s="319" t="str">
        <f>VLOOKUP(A395,DRG!$A$8:$Z$771,18,FALSE)</f>
        <v>A</v>
      </c>
      <c r="F395" s="316">
        <f>VLOOKUP($A395,DRG!$A$8:$Z$771,9,FALSE)</f>
        <v>124</v>
      </c>
    </row>
    <row r="396" spans="1:6" x14ac:dyDescent="0.2">
      <c r="A396" s="321" t="s">
        <v>373</v>
      </c>
      <c r="B396" s="210" t="str">
        <f>VLOOKUP($A396,DRG!$A$8:$Z$771,2,FALSE)</f>
        <v>Major Joint/Limb Reattachment Procedure of Upper Extremities</v>
      </c>
      <c r="C396" s="138">
        <f>ROUND(VLOOKUP($A396,DRG!$A$8:$Z$771,14,FALSE),1)</f>
        <v>1.9</v>
      </c>
      <c r="D396" s="230">
        <f>VLOOKUP($A396,DRG!$A$8:$Z$771,22,FALSE)</f>
        <v>2.6932</v>
      </c>
      <c r="E396" s="319" t="str">
        <f>VLOOKUP(A396,DRG!$A$8:$Z$771,18,FALSE)</f>
        <v>A</v>
      </c>
      <c r="F396" s="316">
        <f>VLOOKUP($A396,DRG!$A$8:$Z$771,9,FALSE)</f>
        <v>97</v>
      </c>
    </row>
    <row r="397" spans="1:6" x14ac:dyDescent="0.2">
      <c r="A397" s="321" t="s">
        <v>377</v>
      </c>
      <c r="B397" s="210" t="str">
        <f>VLOOKUP($A397,DRG!$A$8:$Z$771,2,FALSE)</f>
        <v>Knee Procedures W PDX of Infection W MCC</v>
      </c>
      <c r="C397" s="138">
        <f>ROUND(VLOOKUP($A397,DRG!$A$8:$Z$771,14,FALSE),1)</f>
        <v>8.1</v>
      </c>
      <c r="D397" s="230">
        <f>VLOOKUP($A397,DRG!$A$8:$Z$771,22,FALSE)</f>
        <v>2.5899000000000001</v>
      </c>
      <c r="E397" s="319" t="str">
        <f>VLOOKUP(A397,DRG!$A$8:$Z$771,18,FALSE)</f>
        <v>MO</v>
      </c>
      <c r="F397" s="316">
        <f>VLOOKUP($A397,DRG!$A$8:$Z$771,9,FALSE)</f>
        <v>9</v>
      </c>
    </row>
    <row r="398" spans="1:6" x14ac:dyDescent="0.2">
      <c r="A398" s="322" t="s">
        <v>379</v>
      </c>
      <c r="B398" s="211" t="str">
        <f>VLOOKUP($A398,DRG!$A$8:$Z$771,2,FALSE)</f>
        <v>Knee Procedures W PDX of Infection W CC</v>
      </c>
      <c r="C398" s="140">
        <f>ROUND(VLOOKUP($A398,DRG!$A$8:$Z$771,14,FALSE),1)</f>
        <v>6.9</v>
      </c>
      <c r="D398" s="231">
        <f>VLOOKUP($A398,DRG!$A$8:$Z$771,22,FALSE)</f>
        <v>1.5059</v>
      </c>
      <c r="E398" s="320" t="str">
        <f>VLOOKUP(A398,DRG!$A$8:$Z$771,18,FALSE)</f>
        <v>AO</v>
      </c>
      <c r="F398" s="317">
        <f>VLOOKUP($A398,DRG!$A$8:$Z$771,9,FALSE)</f>
        <v>18</v>
      </c>
    </row>
    <row r="399" spans="1:6" x14ac:dyDescent="0.2">
      <c r="A399" s="321" t="s">
        <v>381</v>
      </c>
      <c r="B399" s="210" t="str">
        <f>VLOOKUP($A399,DRG!$A$8:$Z$771,2,FALSE)</f>
        <v>Knee Procedures W PDX of Infection W/O CC/MCC</v>
      </c>
      <c r="C399" s="138">
        <f>ROUND(VLOOKUP($A399,DRG!$A$8:$Z$771,14,FALSE),1)</f>
        <v>3.5</v>
      </c>
      <c r="D399" s="230">
        <f>VLOOKUP($A399,DRG!$A$8:$Z$771,22,FALSE)</f>
        <v>1.0434000000000001</v>
      </c>
      <c r="E399" s="319" t="str">
        <f>VLOOKUP(A399,DRG!$A$8:$Z$771,18,FALSE)</f>
        <v>AO</v>
      </c>
      <c r="F399" s="316">
        <f>VLOOKUP($A399,DRG!$A$8:$Z$771,9,FALSE)</f>
        <v>11</v>
      </c>
    </row>
    <row r="400" spans="1:6" x14ac:dyDescent="0.2">
      <c r="A400" s="321" t="s">
        <v>383</v>
      </c>
      <c r="B400" s="210" t="str">
        <f>VLOOKUP($A400,DRG!$A$8:$Z$771,2,FALSE)</f>
        <v>Knee Procedures W/O PDX of Infection W CC/MCC</v>
      </c>
      <c r="C400" s="138">
        <f>ROUND(VLOOKUP($A400,DRG!$A$8:$Z$771,14,FALSE),1)</f>
        <v>2.9</v>
      </c>
      <c r="D400" s="230">
        <f>VLOOKUP($A400,DRG!$A$8:$Z$771,22,FALSE)</f>
        <v>2.2730999999999999</v>
      </c>
      <c r="E400" s="319" t="str">
        <f>VLOOKUP(A400,DRG!$A$8:$Z$771,18,FALSE)</f>
        <v>AP</v>
      </c>
      <c r="F400" s="316">
        <f>VLOOKUP($A400,DRG!$A$8:$Z$771,9,FALSE)</f>
        <v>24</v>
      </c>
    </row>
    <row r="401" spans="1:6" x14ac:dyDescent="0.2">
      <c r="A401" s="321" t="s">
        <v>385</v>
      </c>
      <c r="B401" s="210" t="str">
        <f>VLOOKUP($A401,DRG!$A$8:$Z$771,2,FALSE)</f>
        <v>Knee Procedures W/O PDX of Infection W/O CC/MCC</v>
      </c>
      <c r="C401" s="138">
        <f>ROUND(VLOOKUP($A401,DRG!$A$8:$Z$771,14,FALSE),1)</f>
        <v>1.7</v>
      </c>
      <c r="D401" s="230">
        <f>VLOOKUP($A401,DRG!$A$8:$Z$771,22,FALSE)</f>
        <v>1.3597999999999999</v>
      </c>
      <c r="E401" s="319" t="str">
        <f>VLOOKUP(A401,DRG!$A$8:$Z$771,18,FALSE)</f>
        <v>AP</v>
      </c>
      <c r="F401" s="316">
        <f>VLOOKUP($A401,DRG!$A$8:$Z$771,9,FALSE)</f>
        <v>37</v>
      </c>
    </row>
    <row r="402" spans="1:6" x14ac:dyDescent="0.2">
      <c r="A402" s="321" t="s">
        <v>1520</v>
      </c>
      <c r="B402" s="210" t="str">
        <f>VLOOKUP($A402,DRG!$A$8:$Z$771,2,FALSE)</f>
        <v>Lower Extrem &amp; Humer Proc Except Hip, Foot, Femur W MCC</v>
      </c>
      <c r="C402" s="138">
        <f>ROUND(VLOOKUP($A402,DRG!$A$8:$Z$771,14,FALSE),1)</f>
        <v>6.5</v>
      </c>
      <c r="D402" s="230">
        <f>VLOOKUP($A402,DRG!$A$8:$Z$771,22,FALSE)</f>
        <v>4.1848999999999998</v>
      </c>
      <c r="E402" s="319" t="str">
        <f>VLOOKUP(A402,DRG!$A$8:$Z$771,18,FALSE)</f>
        <v>A</v>
      </c>
      <c r="F402" s="316">
        <f>VLOOKUP($A402,DRG!$A$8:$Z$771,9,FALSE)</f>
        <v>37</v>
      </c>
    </row>
    <row r="403" spans="1:6" x14ac:dyDescent="0.2">
      <c r="A403" s="322" t="s">
        <v>1522</v>
      </c>
      <c r="B403" s="211" t="str">
        <f>VLOOKUP($A403,DRG!$A$8:$Z$771,2,FALSE)</f>
        <v>Lower Extrem &amp; Humer Proc Except Hip, Foot, Femur W CC</v>
      </c>
      <c r="C403" s="140">
        <f>ROUND(VLOOKUP($A403,DRG!$A$8:$Z$771,14,FALSE),1)</f>
        <v>3.5</v>
      </c>
      <c r="D403" s="231">
        <f>VLOOKUP($A403,DRG!$A$8:$Z$771,22,FALSE)</f>
        <v>2.6362000000000001</v>
      </c>
      <c r="E403" s="320" t="str">
        <f>VLOOKUP(A403,DRG!$A$8:$Z$771,18,FALSE)</f>
        <v>A</v>
      </c>
      <c r="F403" s="317">
        <f>VLOOKUP($A403,DRG!$A$8:$Z$771,9,FALSE)</f>
        <v>167</v>
      </c>
    </row>
    <row r="404" spans="1:6" x14ac:dyDescent="0.2">
      <c r="A404" s="321" t="s">
        <v>1524</v>
      </c>
      <c r="B404" s="210" t="str">
        <f>VLOOKUP($A404,DRG!$A$8:$Z$771,2,FALSE)</f>
        <v>Lower Extrem &amp; Humer Proc Except Hip, Foot, Femur W/O CC/MCC</v>
      </c>
      <c r="C404" s="138">
        <f>ROUND(VLOOKUP($A404,DRG!$A$8:$Z$771,14,FALSE),1)</f>
        <v>2</v>
      </c>
      <c r="D404" s="230">
        <f>VLOOKUP($A404,DRG!$A$8:$Z$771,22,FALSE)</f>
        <v>1.7458</v>
      </c>
      <c r="E404" s="319" t="str">
        <f>VLOOKUP(A404,DRG!$A$8:$Z$771,18,FALSE)</f>
        <v>A</v>
      </c>
      <c r="F404" s="316">
        <f>VLOOKUP($A404,DRG!$A$8:$Z$771,9,FALSE)</f>
        <v>299</v>
      </c>
    </row>
    <row r="405" spans="1:6" x14ac:dyDescent="0.2">
      <c r="A405" s="321" t="s">
        <v>1526</v>
      </c>
      <c r="B405" s="210" t="str">
        <f>VLOOKUP($A405,DRG!$A$8:$Z$771,2,FALSE)</f>
        <v>Local Excision &amp; Removal Int Fix Devices Exc Hip &amp; Femur W MCC</v>
      </c>
      <c r="C405" s="138">
        <f>ROUND(VLOOKUP($A405,DRG!$A$8:$Z$771,14,FALSE),1)</f>
        <v>7.3</v>
      </c>
      <c r="D405" s="230">
        <f>VLOOKUP($A405,DRG!$A$8:$Z$771,22,FALSE)</f>
        <v>3.1128</v>
      </c>
      <c r="E405" s="319" t="str">
        <f>VLOOKUP(A405,DRG!$A$8:$Z$771,18,FALSE)</f>
        <v>A</v>
      </c>
      <c r="F405" s="316">
        <f>VLOOKUP($A405,DRG!$A$8:$Z$771,9,FALSE)</f>
        <v>16</v>
      </c>
    </row>
    <row r="406" spans="1:6" x14ac:dyDescent="0.2">
      <c r="A406" s="321" t="s">
        <v>1528</v>
      </c>
      <c r="B406" s="210" t="str">
        <f>VLOOKUP($A406,DRG!$A$8:$Z$771,2,FALSE)</f>
        <v>Local Excision &amp; Removal Int Fix Devices Exc Hip &amp; Femur W CC</v>
      </c>
      <c r="C406" s="138">
        <f>ROUND(VLOOKUP($A406,DRG!$A$8:$Z$771,14,FALSE),1)</f>
        <v>3.7</v>
      </c>
      <c r="D406" s="230">
        <f>VLOOKUP($A406,DRG!$A$8:$Z$771,22,FALSE)</f>
        <v>1.738</v>
      </c>
      <c r="E406" s="319" t="str">
        <f>VLOOKUP(A406,DRG!$A$8:$Z$771,18,FALSE)</f>
        <v>A</v>
      </c>
      <c r="F406" s="316">
        <f>VLOOKUP($A406,DRG!$A$8:$Z$771,9,FALSE)</f>
        <v>48</v>
      </c>
    </row>
    <row r="407" spans="1:6" x14ac:dyDescent="0.2">
      <c r="A407" s="321" t="s">
        <v>1530</v>
      </c>
      <c r="B407" s="210" t="str">
        <f>VLOOKUP($A407,DRG!$A$8:$Z$771,2,FALSE)</f>
        <v>Local Excision &amp; Removal Int Fix Devices Exc Hip &amp; Femur W/O CC/MCC</v>
      </c>
      <c r="C407" s="138">
        <f>ROUND(VLOOKUP($A407,DRG!$A$8:$Z$771,14,FALSE),1)</f>
        <v>1.8</v>
      </c>
      <c r="D407" s="230">
        <f>VLOOKUP($A407,DRG!$A$8:$Z$771,22,FALSE)</f>
        <v>1.3704000000000001</v>
      </c>
      <c r="E407" s="319" t="str">
        <f>VLOOKUP(A407,DRG!$A$8:$Z$771,18,FALSE)</f>
        <v>A</v>
      </c>
      <c r="F407" s="316">
        <f>VLOOKUP($A407,DRG!$A$8:$Z$771,9,FALSE)</f>
        <v>31</v>
      </c>
    </row>
    <row r="408" spans="1:6" x14ac:dyDescent="0.2">
      <c r="A408" s="322" t="s">
        <v>1531</v>
      </c>
      <c r="B408" s="211" t="str">
        <f>VLOOKUP($A408,DRG!$A$8:$Z$771,2,FALSE)</f>
        <v>Local Excision &amp; Removal Int Fix Devices of Hip &amp; Femur W CC/MCC</v>
      </c>
      <c r="C408" s="140">
        <f>ROUND(VLOOKUP($A408,DRG!$A$8:$Z$771,14,FALSE),1)</f>
        <v>3.6</v>
      </c>
      <c r="D408" s="231">
        <f>VLOOKUP($A408,DRG!$A$8:$Z$771,22,FALSE)</f>
        <v>1.6407</v>
      </c>
      <c r="E408" s="320" t="str">
        <f>VLOOKUP(A408,DRG!$A$8:$Z$771,18,FALSE)</f>
        <v>AP</v>
      </c>
      <c r="F408" s="317">
        <f>VLOOKUP($A408,DRG!$A$8:$Z$771,9,FALSE)</f>
        <v>14</v>
      </c>
    </row>
    <row r="409" spans="1:6" x14ac:dyDescent="0.2">
      <c r="A409" s="321" t="s">
        <v>1533</v>
      </c>
      <c r="B409" s="210" t="str">
        <f>VLOOKUP($A409,DRG!$A$8:$Z$771,2,FALSE)</f>
        <v>Local Excision &amp; Removal Int Fix Devices of Hip &amp; Femur W/O CC/MCC</v>
      </c>
      <c r="C409" s="138">
        <f>ROUND(VLOOKUP($A409,DRG!$A$8:$Z$771,14,FALSE),1)</f>
        <v>2.2000000000000002</v>
      </c>
      <c r="D409" s="230">
        <f>VLOOKUP($A409,DRG!$A$8:$Z$771,22,FALSE)</f>
        <v>0.98150000000000004</v>
      </c>
      <c r="E409" s="319" t="str">
        <f>VLOOKUP(A409,DRG!$A$8:$Z$771,18,FALSE)</f>
        <v>MP</v>
      </c>
      <c r="F409" s="316">
        <f>VLOOKUP($A409,DRG!$A$8:$Z$771,9,FALSE)</f>
        <v>2</v>
      </c>
    </row>
    <row r="410" spans="1:6" x14ac:dyDescent="0.2">
      <c r="A410" s="321" t="s">
        <v>1534</v>
      </c>
      <c r="B410" s="210" t="str">
        <f>VLOOKUP($A410,DRG!$A$8:$Z$771,2,FALSE)</f>
        <v>Soft Tissue Procedures W MCC</v>
      </c>
      <c r="C410" s="138">
        <f>ROUND(VLOOKUP($A410,DRG!$A$8:$Z$771,14,FALSE),1)</f>
        <v>13.9</v>
      </c>
      <c r="D410" s="230">
        <f>VLOOKUP($A410,DRG!$A$8:$Z$771,22,FALSE)</f>
        <v>4.3869999999999996</v>
      </c>
      <c r="E410" s="319" t="str">
        <f>VLOOKUP(A410,DRG!$A$8:$Z$771,18,FALSE)</f>
        <v>A</v>
      </c>
      <c r="F410" s="316">
        <f>VLOOKUP($A410,DRG!$A$8:$Z$771,9,FALSE)</f>
        <v>10</v>
      </c>
    </row>
    <row r="411" spans="1:6" x14ac:dyDescent="0.2">
      <c r="A411" s="321" t="s">
        <v>1536</v>
      </c>
      <c r="B411" s="210" t="str">
        <f>VLOOKUP($A411,DRG!$A$8:$Z$771,2,FALSE)</f>
        <v>Soft Tissue Procedures W CC</v>
      </c>
      <c r="C411" s="138">
        <f>ROUND(VLOOKUP($A411,DRG!$A$8:$Z$771,14,FALSE),1)</f>
        <v>3.1</v>
      </c>
      <c r="D411" s="230">
        <f>VLOOKUP($A411,DRG!$A$8:$Z$771,22,FALSE)</f>
        <v>1.4997</v>
      </c>
      <c r="E411" s="319" t="str">
        <f>VLOOKUP(A411,DRG!$A$8:$Z$771,18,FALSE)</f>
        <v>A</v>
      </c>
      <c r="F411" s="316">
        <f>VLOOKUP($A411,DRG!$A$8:$Z$771,9,FALSE)</f>
        <v>26</v>
      </c>
    </row>
    <row r="412" spans="1:6" x14ac:dyDescent="0.2">
      <c r="A412" s="321" t="s">
        <v>1537</v>
      </c>
      <c r="B412" s="210" t="str">
        <f>VLOOKUP($A412,DRG!$A$8:$Z$771,2,FALSE)</f>
        <v>Soft Tissue Procedures W/O CC/MCC</v>
      </c>
      <c r="C412" s="138">
        <f>ROUND(VLOOKUP($A412,DRG!$A$8:$Z$771,14,FALSE),1)</f>
        <v>2.6</v>
      </c>
      <c r="D412" s="230">
        <f>VLOOKUP($A412,DRG!$A$8:$Z$771,22,FALSE)</f>
        <v>1.3143</v>
      </c>
      <c r="E412" s="319" t="str">
        <f>VLOOKUP(A412,DRG!$A$8:$Z$771,18,FALSE)</f>
        <v>A</v>
      </c>
      <c r="F412" s="316">
        <f>VLOOKUP($A412,DRG!$A$8:$Z$771,9,FALSE)</f>
        <v>42</v>
      </c>
    </row>
    <row r="413" spans="1:6" x14ac:dyDescent="0.2">
      <c r="A413" s="322" t="s">
        <v>1539</v>
      </c>
      <c r="B413" s="211" t="str">
        <f>VLOOKUP($A413,DRG!$A$8:$Z$771,2,FALSE)</f>
        <v>Foot Procedures W MCC</v>
      </c>
      <c r="C413" s="140">
        <f>ROUND(VLOOKUP($A413,DRG!$A$8:$Z$771,14,FALSE),1)</f>
        <v>6.7</v>
      </c>
      <c r="D413" s="231">
        <f>VLOOKUP($A413,DRG!$A$8:$Z$771,22,FALSE)</f>
        <v>3.5973000000000002</v>
      </c>
      <c r="E413" s="320" t="str">
        <f>VLOOKUP(A413,DRG!$A$8:$Z$771,18,FALSE)</f>
        <v>M</v>
      </c>
      <c r="F413" s="317">
        <f>VLOOKUP($A413,DRG!$A$8:$Z$771,9,FALSE)</f>
        <v>7</v>
      </c>
    </row>
    <row r="414" spans="1:6" x14ac:dyDescent="0.2">
      <c r="A414" s="321" t="s">
        <v>1541</v>
      </c>
      <c r="B414" s="210" t="str">
        <f>VLOOKUP($A414,DRG!$A$8:$Z$771,2,FALSE)</f>
        <v>Foot Procedures W CC</v>
      </c>
      <c r="C414" s="138">
        <f>ROUND(VLOOKUP($A414,DRG!$A$8:$Z$771,14,FALSE),1)</f>
        <v>4.5999999999999996</v>
      </c>
      <c r="D414" s="230">
        <f>VLOOKUP($A414,DRG!$A$8:$Z$771,22,FALSE)</f>
        <v>1.5471999999999999</v>
      </c>
      <c r="E414" s="319" t="str">
        <f>VLOOKUP(A414,DRG!$A$8:$Z$771,18,FALSE)</f>
        <v>A</v>
      </c>
      <c r="F414" s="316">
        <f>VLOOKUP($A414,DRG!$A$8:$Z$771,9,FALSE)</f>
        <v>35</v>
      </c>
    </row>
    <row r="415" spans="1:6" x14ac:dyDescent="0.2">
      <c r="A415" s="321" t="s">
        <v>1543</v>
      </c>
      <c r="B415" s="210" t="str">
        <f>VLOOKUP($A415,DRG!$A$8:$Z$771,2,FALSE)</f>
        <v>Foot Procedures W/O CC/MCC</v>
      </c>
      <c r="C415" s="138">
        <f>ROUND(VLOOKUP($A415,DRG!$A$8:$Z$771,14,FALSE),1)</f>
        <v>2.1</v>
      </c>
      <c r="D415" s="230">
        <f>VLOOKUP($A415,DRG!$A$8:$Z$771,22,FALSE)</f>
        <v>1.3374999999999999</v>
      </c>
      <c r="E415" s="319" t="str">
        <f>VLOOKUP(A415,DRG!$A$8:$Z$771,18,FALSE)</f>
        <v>A</v>
      </c>
      <c r="F415" s="316">
        <f>VLOOKUP($A415,DRG!$A$8:$Z$771,9,FALSE)</f>
        <v>40</v>
      </c>
    </row>
    <row r="416" spans="1:6" x14ac:dyDescent="0.2">
      <c r="A416" s="321" t="s">
        <v>0</v>
      </c>
      <c r="B416" s="210" t="str">
        <f>VLOOKUP($A416,DRG!$A$8:$Z$771,2,FALSE)</f>
        <v>Major Thumb or Joint Procedures</v>
      </c>
      <c r="C416" s="138">
        <f>ROUND(VLOOKUP($A416,DRG!$A$8:$Z$771,14,FALSE),1)</f>
        <v>3.4</v>
      </c>
      <c r="D416" s="230">
        <f>VLOOKUP($A416,DRG!$A$8:$Z$771,22,FALSE)</f>
        <v>2.1398000000000001</v>
      </c>
      <c r="E416" s="319" t="str">
        <f>VLOOKUP(A416,DRG!$A$8:$Z$771,18,FALSE)</f>
        <v>M</v>
      </c>
      <c r="F416" s="316">
        <f>VLOOKUP($A416,DRG!$A$8:$Z$771,9,FALSE)</f>
        <v>7</v>
      </c>
    </row>
    <row r="417" spans="1:6" x14ac:dyDescent="0.2">
      <c r="A417" s="321" t="s">
        <v>1</v>
      </c>
      <c r="B417" s="210" t="str">
        <f>VLOOKUP($A417,DRG!$A$8:$Z$771,2,FALSE)</f>
        <v>Major Shoulder or Elbow Joint Procedures W CC/MCC</v>
      </c>
      <c r="C417" s="138">
        <f>ROUND(VLOOKUP($A417,DRG!$A$8:$Z$771,14,FALSE),1)</f>
        <v>4.3</v>
      </c>
      <c r="D417" s="230">
        <f>VLOOKUP($A417,DRG!$A$8:$Z$771,22,FALSE)</f>
        <v>2.9658000000000002</v>
      </c>
      <c r="E417" s="319" t="str">
        <f>VLOOKUP(A417,DRG!$A$8:$Z$771,18,FALSE)</f>
        <v>M</v>
      </c>
      <c r="F417" s="316">
        <f>VLOOKUP($A417,DRG!$A$8:$Z$771,9,FALSE)</f>
        <v>5</v>
      </c>
    </row>
    <row r="418" spans="1:6" x14ac:dyDescent="0.2">
      <c r="A418" s="322" t="s">
        <v>3</v>
      </c>
      <c r="B418" s="211" t="str">
        <f>VLOOKUP($A418,DRG!$A$8:$Z$771,2,FALSE)</f>
        <v>Major Shoulder or Elbow Joint Procedures W/O CC/MCC</v>
      </c>
      <c r="C418" s="140">
        <f>ROUND(VLOOKUP($A418,DRG!$A$8:$Z$771,14,FALSE),1)</f>
        <v>2.2000000000000002</v>
      </c>
      <c r="D418" s="231">
        <f>VLOOKUP($A418,DRG!$A$8:$Z$771,22,FALSE)</f>
        <v>2.5592000000000001</v>
      </c>
      <c r="E418" s="320" t="str">
        <f>VLOOKUP(A418,DRG!$A$8:$Z$771,18,FALSE)</f>
        <v>M</v>
      </c>
      <c r="F418" s="317">
        <f>VLOOKUP($A418,DRG!$A$8:$Z$771,9,FALSE)</f>
        <v>5</v>
      </c>
    </row>
    <row r="419" spans="1:6" x14ac:dyDescent="0.2">
      <c r="A419" s="321" t="s">
        <v>5</v>
      </c>
      <c r="B419" s="210" t="str">
        <f>VLOOKUP($A419,DRG!$A$8:$Z$771,2,FALSE)</f>
        <v>Arthroscopy</v>
      </c>
      <c r="C419" s="138">
        <f>ROUND(VLOOKUP($A419,DRG!$A$8:$Z$771,14,FALSE),1)</f>
        <v>3.4</v>
      </c>
      <c r="D419" s="230">
        <f>VLOOKUP($A419,DRG!$A$8:$Z$771,22,FALSE)</f>
        <v>2.6272000000000002</v>
      </c>
      <c r="E419" s="319" t="str">
        <f>VLOOKUP(A419,DRG!$A$8:$Z$771,18,FALSE)</f>
        <v>M</v>
      </c>
      <c r="F419" s="316">
        <f>VLOOKUP($A419,DRG!$A$8:$Z$771,9,FALSE)</f>
        <v>3</v>
      </c>
    </row>
    <row r="420" spans="1:6" x14ac:dyDescent="0.2">
      <c r="A420" s="321" t="s">
        <v>7</v>
      </c>
      <c r="B420" s="210" t="str">
        <f>VLOOKUP($A420,DRG!$A$8:$Z$771,2,FALSE)</f>
        <v>Shoulder, Elbow or Forearm Proc, Exc Major Joint Proc W MCC</v>
      </c>
      <c r="C420" s="138">
        <f>ROUND(VLOOKUP($A420,DRG!$A$8:$Z$771,14,FALSE),1)</f>
        <v>4.8</v>
      </c>
      <c r="D420" s="230">
        <f>VLOOKUP($A420,DRG!$A$8:$Z$771,22,FALSE)</f>
        <v>3.8734999999999999</v>
      </c>
      <c r="E420" s="319" t="str">
        <f>VLOOKUP(A420,DRG!$A$8:$Z$771,18,FALSE)</f>
        <v>M</v>
      </c>
      <c r="F420" s="316">
        <f>VLOOKUP($A420,DRG!$A$8:$Z$771,9,FALSE)</f>
        <v>9</v>
      </c>
    </row>
    <row r="421" spans="1:6" x14ac:dyDescent="0.2">
      <c r="A421" s="321" t="s">
        <v>9</v>
      </c>
      <c r="B421" s="210" t="str">
        <f>VLOOKUP($A421,DRG!$A$8:$Z$771,2,FALSE)</f>
        <v>Shoulder, Elbow or Forearm Proc, Exc Major Joint Proc W CC</v>
      </c>
      <c r="C421" s="138">
        <f>ROUND(VLOOKUP($A421,DRG!$A$8:$Z$771,14,FALSE),1)</f>
        <v>2.2000000000000002</v>
      </c>
      <c r="D421" s="230">
        <f>VLOOKUP($A421,DRG!$A$8:$Z$771,22,FALSE)</f>
        <v>2.1227</v>
      </c>
      <c r="E421" s="319" t="str">
        <f>VLOOKUP(A421,DRG!$A$8:$Z$771,18,FALSE)</f>
        <v>A</v>
      </c>
      <c r="F421" s="316">
        <f>VLOOKUP($A421,DRG!$A$8:$Z$771,9,FALSE)</f>
        <v>27</v>
      </c>
    </row>
    <row r="422" spans="1:6" x14ac:dyDescent="0.2">
      <c r="A422" s="321" t="s">
        <v>136</v>
      </c>
      <c r="B422" s="210" t="str">
        <f>VLOOKUP($A422,DRG!$A$8:$Z$771,2,FALSE)</f>
        <v>Shoulder, Elbow or Forearm Proc, Exc Major Joint Proc W/O CC/MCC</v>
      </c>
      <c r="C422" s="138">
        <f>ROUND(VLOOKUP($A422,DRG!$A$8:$Z$771,14,FALSE),1)</f>
        <v>1.7</v>
      </c>
      <c r="D422" s="230">
        <f>VLOOKUP($A422,DRG!$A$8:$Z$771,22,FALSE)</f>
        <v>1.5295000000000001</v>
      </c>
      <c r="E422" s="319" t="str">
        <f>VLOOKUP(A422,DRG!$A$8:$Z$771,18,FALSE)</f>
        <v>A</v>
      </c>
      <c r="F422" s="316">
        <f>VLOOKUP($A422,DRG!$A$8:$Z$771,9,FALSE)</f>
        <v>24</v>
      </c>
    </row>
    <row r="423" spans="1:6" x14ac:dyDescent="0.2">
      <c r="A423" s="322" t="s">
        <v>137</v>
      </c>
      <c r="B423" s="211" t="str">
        <f>VLOOKUP($A423,DRG!$A$8:$Z$771,2,FALSE)</f>
        <v>Hand or Wrist Proc, Except Major Thumb or Joint Proc W CC/MCC</v>
      </c>
      <c r="C423" s="140">
        <f>ROUND(VLOOKUP($A423,DRG!$A$8:$Z$771,14,FALSE),1)</f>
        <v>3.2</v>
      </c>
      <c r="D423" s="231">
        <f>VLOOKUP($A423,DRG!$A$8:$Z$771,22,FALSE)</f>
        <v>1.32</v>
      </c>
      <c r="E423" s="320" t="str">
        <f>VLOOKUP(A423,DRG!$A$8:$Z$771,18,FALSE)</f>
        <v>A</v>
      </c>
      <c r="F423" s="317">
        <f>VLOOKUP($A423,DRG!$A$8:$Z$771,9,FALSE)</f>
        <v>11</v>
      </c>
    </row>
    <row r="424" spans="1:6" x14ac:dyDescent="0.2">
      <c r="A424" s="321" t="s">
        <v>139</v>
      </c>
      <c r="B424" s="210" t="str">
        <f>VLOOKUP($A424,DRG!$A$8:$Z$771,2,FALSE)</f>
        <v>Hand or Wrist Proc, Except Major Thumb or Joint Proc W/O CC/MCC</v>
      </c>
      <c r="C424" s="138">
        <f>ROUND(VLOOKUP($A424,DRG!$A$8:$Z$771,14,FALSE),1)</f>
        <v>2.6</v>
      </c>
      <c r="D424" s="230">
        <f>VLOOKUP($A424,DRG!$A$8:$Z$771,22,FALSE)</f>
        <v>1.0298</v>
      </c>
      <c r="E424" s="319" t="str">
        <f>VLOOKUP(A424,DRG!$A$8:$Z$771,18,FALSE)</f>
        <v>A</v>
      </c>
      <c r="F424" s="316">
        <f>VLOOKUP($A424,DRG!$A$8:$Z$771,9,FALSE)</f>
        <v>10</v>
      </c>
    </row>
    <row r="425" spans="1:6" x14ac:dyDescent="0.2">
      <c r="A425" s="321" t="s">
        <v>140</v>
      </c>
      <c r="B425" s="210" t="str">
        <f>VLOOKUP($A425,DRG!$A$8:$Z$771,2,FALSE)</f>
        <v>Other Musculoskelet Sys &amp; Conn Tiss O.R. Proc W MCC</v>
      </c>
      <c r="C425" s="138">
        <f>ROUND(VLOOKUP($A425,DRG!$A$8:$Z$771,14,FALSE),1)</f>
        <v>5.4</v>
      </c>
      <c r="D425" s="230">
        <f>VLOOKUP($A425,DRG!$A$8:$Z$771,22,FALSE)</f>
        <v>4.6429999999999998</v>
      </c>
      <c r="E425" s="319" t="str">
        <f>VLOOKUP(A425,DRG!$A$8:$Z$771,18,FALSE)</f>
        <v>AP</v>
      </c>
      <c r="F425" s="316">
        <f>VLOOKUP($A425,DRG!$A$8:$Z$771,9,FALSE)</f>
        <v>17</v>
      </c>
    </row>
    <row r="426" spans="1:6" x14ac:dyDescent="0.2">
      <c r="A426" s="321" t="s">
        <v>141</v>
      </c>
      <c r="B426" s="210" t="str">
        <f>VLOOKUP($A426,DRG!$A$8:$Z$771,2,FALSE)</f>
        <v>Other Musculoskelet Sys &amp; Conn Tiss O.R. Proc W CC</v>
      </c>
      <c r="C426" s="138">
        <f>ROUND(VLOOKUP($A426,DRG!$A$8:$Z$771,14,FALSE),1)</f>
        <v>4.4000000000000004</v>
      </c>
      <c r="D426" s="230">
        <f>VLOOKUP($A426,DRG!$A$8:$Z$771,22,FALSE)</f>
        <v>2.7688999999999999</v>
      </c>
      <c r="E426" s="319" t="str">
        <f>VLOOKUP(A426,DRG!$A$8:$Z$771,18,FALSE)</f>
        <v>AP</v>
      </c>
      <c r="F426" s="316">
        <f>VLOOKUP($A426,DRG!$A$8:$Z$771,9,FALSE)</f>
        <v>39</v>
      </c>
    </row>
    <row r="427" spans="1:6" x14ac:dyDescent="0.2">
      <c r="A427" s="321" t="s">
        <v>142</v>
      </c>
      <c r="B427" s="210" t="str">
        <f>VLOOKUP($A427,DRG!$A$8:$Z$771,2,FALSE)</f>
        <v>Other Musculoskelet Sys &amp; Conn Tiss O.R. Proc W/O CC/MCC</v>
      </c>
      <c r="C427" s="138">
        <f>ROUND(VLOOKUP($A427,DRG!$A$8:$Z$771,14,FALSE),1)</f>
        <v>1.9</v>
      </c>
      <c r="D427" s="230">
        <f>VLOOKUP($A427,DRG!$A$8:$Z$771,22,FALSE)</f>
        <v>2.0785</v>
      </c>
      <c r="E427" s="319" t="str">
        <f>VLOOKUP(A427,DRG!$A$8:$Z$771,18,FALSE)</f>
        <v>A</v>
      </c>
      <c r="F427" s="316">
        <f>VLOOKUP($A427,DRG!$A$8:$Z$771,9,FALSE)</f>
        <v>27</v>
      </c>
    </row>
    <row r="428" spans="1:6" x14ac:dyDescent="0.2">
      <c r="A428" s="322" t="s">
        <v>2321</v>
      </c>
      <c r="B428" s="211" t="str">
        <f>VLOOKUP($A428,DRG!$A$8:$Z$771,2,FALSE)</f>
        <v>Back &amp; Neck Proc Exc Spinal Fusion W MCC or Disc Device/Neurostim</v>
      </c>
      <c r="C428" s="140">
        <f>ROUND(VLOOKUP($A428,DRG!$A$8:$Z$771,14,FALSE),1)</f>
        <v>4.4000000000000004</v>
      </c>
      <c r="D428" s="231">
        <f>VLOOKUP($A428,DRG!$A$8:$Z$771,22,FALSE)</f>
        <v>3.1532</v>
      </c>
      <c r="E428" s="320" t="str">
        <f>VLOOKUP(A428,DRG!$A$8:$Z$771,18,FALSE)</f>
        <v>A</v>
      </c>
      <c r="F428" s="317">
        <f>VLOOKUP($A428,DRG!$A$8:$Z$771,9,FALSE)</f>
        <v>11</v>
      </c>
    </row>
    <row r="429" spans="1:6" x14ac:dyDescent="0.2">
      <c r="A429" s="321" t="s">
        <v>2323</v>
      </c>
      <c r="B429" s="210" t="str">
        <f>VLOOKUP($A429,DRG!$A$8:$Z$771,2,FALSE)</f>
        <v>Back &amp; Neck Proc Exc Spinal Fusion W CC</v>
      </c>
      <c r="C429" s="138">
        <f>ROUND(VLOOKUP($A429,DRG!$A$8:$Z$771,14,FALSE),1)</f>
        <v>3</v>
      </c>
      <c r="D429" s="230">
        <f>VLOOKUP($A429,DRG!$A$8:$Z$771,22,FALSE)</f>
        <v>1.9394</v>
      </c>
      <c r="E429" s="319" t="str">
        <f>VLOOKUP(A429,DRG!$A$8:$Z$771,18,FALSE)</f>
        <v>A</v>
      </c>
      <c r="F429" s="316">
        <f>VLOOKUP($A429,DRG!$A$8:$Z$771,9,FALSE)</f>
        <v>75</v>
      </c>
    </row>
    <row r="430" spans="1:6" x14ac:dyDescent="0.2">
      <c r="A430" s="321" t="s">
        <v>2325</v>
      </c>
      <c r="B430" s="210" t="str">
        <f>VLOOKUP($A430,DRG!$A$8:$Z$771,2,FALSE)</f>
        <v>Back &amp; Neck Proc Exc Spinal Fusion W/O CC/MCC</v>
      </c>
      <c r="C430" s="138">
        <f>ROUND(VLOOKUP($A430,DRG!$A$8:$Z$771,14,FALSE),1)</f>
        <v>1.5</v>
      </c>
      <c r="D430" s="230">
        <f>VLOOKUP($A430,DRG!$A$8:$Z$771,22,FALSE)</f>
        <v>1.2473000000000001</v>
      </c>
      <c r="E430" s="319" t="str">
        <f>VLOOKUP(A430,DRG!$A$8:$Z$771,18,FALSE)</f>
        <v>A</v>
      </c>
      <c r="F430" s="316">
        <f>VLOOKUP($A430,DRG!$A$8:$Z$771,9,FALSE)</f>
        <v>159</v>
      </c>
    </row>
    <row r="431" spans="1:6" x14ac:dyDescent="0.2">
      <c r="A431" s="321" t="s">
        <v>1445</v>
      </c>
      <c r="B431" s="210" t="str">
        <f>VLOOKUP($A431,DRG!$A$8:$Z$771,2,FALSE)</f>
        <v>Fractures of Femur W MCC</v>
      </c>
      <c r="C431" s="138">
        <f>ROUND(VLOOKUP($A431,DRG!$A$8:$Z$771,14,FALSE),1)</f>
        <v>4.5</v>
      </c>
      <c r="D431" s="230">
        <f>VLOOKUP($A431,DRG!$A$8:$Z$771,22,FALSE)</f>
        <v>2.2214</v>
      </c>
      <c r="E431" s="319" t="str">
        <f>VLOOKUP(A431,DRG!$A$8:$Z$771,18,FALSE)</f>
        <v>M</v>
      </c>
      <c r="F431" s="316">
        <f>VLOOKUP($A431,DRG!$A$8:$Z$771,9,FALSE)</f>
        <v>0</v>
      </c>
    </row>
    <row r="432" spans="1:6" x14ac:dyDescent="0.2">
      <c r="A432" s="321" t="s">
        <v>1446</v>
      </c>
      <c r="B432" s="210" t="str">
        <f>VLOOKUP($A432,DRG!$A$8:$Z$771,2,FALSE)</f>
        <v>Fractures of Femur W/O MCC</v>
      </c>
      <c r="C432" s="138">
        <f>ROUND(VLOOKUP($A432,DRG!$A$8:$Z$771,14,FALSE),1)</f>
        <v>2.9</v>
      </c>
      <c r="D432" s="230">
        <f>VLOOKUP($A432,DRG!$A$8:$Z$771,22,FALSE)</f>
        <v>1.1664000000000001</v>
      </c>
      <c r="E432" s="319" t="str">
        <f>VLOOKUP(A432,DRG!$A$8:$Z$771,18,FALSE)</f>
        <v>M</v>
      </c>
      <c r="F432" s="316">
        <f>VLOOKUP($A432,DRG!$A$8:$Z$771,9,FALSE)</f>
        <v>8</v>
      </c>
    </row>
    <row r="433" spans="1:6" x14ac:dyDescent="0.2">
      <c r="A433" s="322" t="s">
        <v>1447</v>
      </c>
      <c r="B433" s="211" t="str">
        <f>VLOOKUP($A433,DRG!$A$8:$Z$771,2,FALSE)</f>
        <v>Fractures of Hip &amp; Pelvis W MCC</v>
      </c>
      <c r="C433" s="140">
        <f>ROUND(VLOOKUP($A433,DRG!$A$8:$Z$771,14,FALSE),1)</f>
        <v>4</v>
      </c>
      <c r="D433" s="231">
        <f>VLOOKUP($A433,DRG!$A$8:$Z$771,22,FALSE)</f>
        <v>1.9406000000000001</v>
      </c>
      <c r="E433" s="320" t="str">
        <f>VLOOKUP(A433,DRG!$A$8:$Z$771,18,FALSE)</f>
        <v>M</v>
      </c>
      <c r="F433" s="317">
        <f>VLOOKUP($A433,DRG!$A$8:$Z$771,9,FALSE)</f>
        <v>6</v>
      </c>
    </row>
    <row r="434" spans="1:6" x14ac:dyDescent="0.2">
      <c r="A434" s="321" t="s">
        <v>1448</v>
      </c>
      <c r="B434" s="210" t="str">
        <f>VLOOKUP($A434,DRG!$A$8:$Z$771,2,FALSE)</f>
        <v>Fractures of Hip &amp; Pelvis W/O MCC</v>
      </c>
      <c r="C434" s="138">
        <f>ROUND(VLOOKUP($A434,DRG!$A$8:$Z$771,14,FALSE),1)</f>
        <v>2.9</v>
      </c>
      <c r="D434" s="230">
        <f>VLOOKUP($A434,DRG!$A$8:$Z$771,22,FALSE)</f>
        <v>0.95309999999999995</v>
      </c>
      <c r="E434" s="319" t="str">
        <f>VLOOKUP(A434,DRG!$A$8:$Z$771,18,FALSE)</f>
        <v>A</v>
      </c>
      <c r="F434" s="316">
        <f>VLOOKUP($A434,DRG!$A$8:$Z$771,9,FALSE)</f>
        <v>23</v>
      </c>
    </row>
    <row r="435" spans="1:6" x14ac:dyDescent="0.2">
      <c r="A435" s="321" t="s">
        <v>1449</v>
      </c>
      <c r="B435" s="210" t="str">
        <f>VLOOKUP($A435,DRG!$A$8:$Z$771,2,FALSE)</f>
        <v>Sprains, Strains &amp; Dislocations of Hip, Pelvis &amp; Thigh W CC/MCC</v>
      </c>
      <c r="C435" s="138">
        <f>ROUND(VLOOKUP($A435,DRG!$A$8:$Z$771,14,FALSE),1)</f>
        <v>3.3</v>
      </c>
      <c r="D435" s="230">
        <f>VLOOKUP($A435,DRG!$A$8:$Z$771,22,FALSE)</f>
        <v>1.4348000000000001</v>
      </c>
      <c r="E435" s="319" t="str">
        <f>VLOOKUP(A435,DRG!$A$8:$Z$771,18,FALSE)</f>
        <v>M</v>
      </c>
      <c r="F435" s="316">
        <f>VLOOKUP($A435,DRG!$A$8:$Z$771,9,FALSE)</f>
        <v>2</v>
      </c>
    </row>
    <row r="436" spans="1:6" x14ac:dyDescent="0.2">
      <c r="A436" s="321" t="s">
        <v>1450</v>
      </c>
      <c r="B436" s="210" t="str">
        <f>VLOOKUP($A436,DRG!$A$8:$Z$771,2,FALSE)</f>
        <v>Sprains, Strains &amp; Dislocations of Hip, Pelvis &amp; Thigh W/O CC/MCC</v>
      </c>
      <c r="C436" s="138">
        <f>ROUND(VLOOKUP($A436,DRG!$A$8:$Z$771,14,FALSE),1)</f>
        <v>2.5</v>
      </c>
      <c r="D436" s="230">
        <f>VLOOKUP($A436,DRG!$A$8:$Z$771,22,FALSE)</f>
        <v>0.96709999999999996</v>
      </c>
      <c r="E436" s="319" t="str">
        <f>VLOOKUP(A436,DRG!$A$8:$Z$771,18,FALSE)</f>
        <v>M</v>
      </c>
      <c r="F436" s="316">
        <f>VLOOKUP($A436,DRG!$A$8:$Z$771,9,FALSE)</f>
        <v>0</v>
      </c>
    </row>
    <row r="437" spans="1:6" x14ac:dyDescent="0.2">
      <c r="A437" s="321" t="s">
        <v>1451</v>
      </c>
      <c r="B437" s="210" t="str">
        <f>VLOOKUP($A437,DRG!$A$8:$Z$771,2,FALSE)</f>
        <v>Osteomyelitis W MCC</v>
      </c>
      <c r="C437" s="138">
        <f>ROUND(VLOOKUP($A437,DRG!$A$8:$Z$771,14,FALSE),1)</f>
        <v>6</v>
      </c>
      <c r="D437" s="230">
        <f>VLOOKUP($A437,DRG!$A$8:$Z$771,22,FALSE)</f>
        <v>1.7537</v>
      </c>
      <c r="E437" s="319" t="str">
        <f>VLOOKUP(A437,DRG!$A$8:$Z$771,18,FALSE)</f>
        <v>A</v>
      </c>
      <c r="F437" s="316">
        <f>VLOOKUP($A437,DRG!$A$8:$Z$771,9,FALSE)</f>
        <v>18</v>
      </c>
    </row>
    <row r="438" spans="1:6" x14ac:dyDescent="0.2">
      <c r="A438" s="322" t="s">
        <v>1452</v>
      </c>
      <c r="B438" s="211" t="str">
        <f>VLOOKUP($A438,DRG!$A$8:$Z$771,2,FALSE)</f>
        <v>Osteomyelitis W CC</v>
      </c>
      <c r="C438" s="140">
        <f>ROUND(VLOOKUP($A438,DRG!$A$8:$Z$771,14,FALSE),1)</f>
        <v>4.9000000000000004</v>
      </c>
      <c r="D438" s="231">
        <f>VLOOKUP($A438,DRG!$A$8:$Z$771,22,FALSE)</f>
        <v>1.3264</v>
      </c>
      <c r="E438" s="320" t="str">
        <f>VLOOKUP(A438,DRG!$A$8:$Z$771,18,FALSE)</f>
        <v>A</v>
      </c>
      <c r="F438" s="317">
        <f>VLOOKUP($A438,DRG!$A$8:$Z$771,9,FALSE)</f>
        <v>36</v>
      </c>
    </row>
    <row r="439" spans="1:6" x14ac:dyDescent="0.2">
      <c r="A439" s="321" t="s">
        <v>1112</v>
      </c>
      <c r="B439" s="210" t="str">
        <f>VLOOKUP($A439,DRG!$A$8:$Z$771,2,FALSE)</f>
        <v>Osteomyelitis W/O CC/MCC</v>
      </c>
      <c r="C439" s="138">
        <f>ROUND(VLOOKUP($A439,DRG!$A$8:$Z$771,14,FALSE),1)</f>
        <v>2.9</v>
      </c>
      <c r="D439" s="230">
        <f>VLOOKUP($A439,DRG!$A$8:$Z$771,22,FALSE)</f>
        <v>0.79349999999999998</v>
      </c>
      <c r="E439" s="319" t="str">
        <f>VLOOKUP(A439,DRG!$A$8:$Z$771,18,FALSE)</f>
        <v>A</v>
      </c>
      <c r="F439" s="316">
        <f>VLOOKUP($A439,DRG!$A$8:$Z$771,9,FALSE)</f>
        <v>19</v>
      </c>
    </row>
    <row r="440" spans="1:6" x14ac:dyDescent="0.2">
      <c r="A440" s="321" t="s">
        <v>1113</v>
      </c>
      <c r="B440" s="210" t="str">
        <f>VLOOKUP($A440,DRG!$A$8:$Z$771,2,FALSE)</f>
        <v>Pathological Fractures &amp; Musculoskelet &amp; Conn Tiss Malig W MCC</v>
      </c>
      <c r="C440" s="138">
        <f>ROUND(VLOOKUP($A440,DRG!$A$8:$Z$771,14,FALSE),1)</f>
        <v>6.9</v>
      </c>
      <c r="D440" s="230">
        <f>VLOOKUP($A440,DRG!$A$8:$Z$771,22,FALSE)</f>
        <v>2.0720999999999998</v>
      </c>
      <c r="E440" s="319" t="str">
        <f>VLOOKUP(A440,DRG!$A$8:$Z$771,18,FALSE)</f>
        <v>A</v>
      </c>
      <c r="F440" s="316">
        <f>VLOOKUP($A440,DRG!$A$8:$Z$771,9,FALSE)</f>
        <v>13</v>
      </c>
    </row>
    <row r="441" spans="1:6" x14ac:dyDescent="0.2">
      <c r="A441" s="321" t="s">
        <v>1114</v>
      </c>
      <c r="B441" s="210" t="str">
        <f>VLOOKUP($A441,DRG!$A$8:$Z$771,2,FALSE)</f>
        <v>Pathological Fractures &amp; Musculoskelet &amp; Conn Tiss Malig W CC</v>
      </c>
      <c r="C441" s="138">
        <f>ROUND(VLOOKUP($A441,DRG!$A$8:$Z$771,14,FALSE),1)</f>
        <v>3.7</v>
      </c>
      <c r="D441" s="230">
        <f>VLOOKUP($A441,DRG!$A$8:$Z$771,22,FALSE)</f>
        <v>1.2404999999999999</v>
      </c>
      <c r="E441" s="319" t="str">
        <f>VLOOKUP(A441,DRG!$A$8:$Z$771,18,FALSE)</f>
        <v>AP</v>
      </c>
      <c r="F441" s="316">
        <f>VLOOKUP($A441,DRG!$A$8:$Z$771,9,FALSE)</f>
        <v>32</v>
      </c>
    </row>
    <row r="442" spans="1:6" x14ac:dyDescent="0.2">
      <c r="A442" s="321" t="s">
        <v>1429</v>
      </c>
      <c r="B442" s="210" t="str">
        <f>VLOOKUP($A442,DRG!$A$8:$Z$771,2,FALSE)</f>
        <v>Pathological Fractures &amp; Musculoskelet &amp; Conn Tiss Malig W/O CC/MCC</v>
      </c>
      <c r="C442" s="138">
        <f>ROUND(VLOOKUP($A442,DRG!$A$8:$Z$771,14,FALSE),1)</f>
        <v>3.1</v>
      </c>
      <c r="D442" s="230">
        <f>VLOOKUP($A442,DRG!$A$8:$Z$771,22,FALSE)</f>
        <v>0.85940000000000005</v>
      </c>
      <c r="E442" s="319" t="str">
        <f>VLOOKUP(A442,DRG!$A$8:$Z$771,18,FALSE)</f>
        <v>MP</v>
      </c>
      <c r="F442" s="316">
        <f>VLOOKUP($A442,DRG!$A$8:$Z$771,9,FALSE)</f>
        <v>9</v>
      </c>
    </row>
    <row r="443" spans="1:6" x14ac:dyDescent="0.2">
      <c r="A443" s="322" t="s">
        <v>1430</v>
      </c>
      <c r="B443" s="211" t="str">
        <f>VLOOKUP($A443,DRG!$A$8:$Z$771,2,FALSE)</f>
        <v>Connective Tissue Disorders W MCC</v>
      </c>
      <c r="C443" s="140">
        <f>ROUND(VLOOKUP($A443,DRG!$A$8:$Z$771,14,FALSE),1)</f>
        <v>6.2</v>
      </c>
      <c r="D443" s="231">
        <f>VLOOKUP($A443,DRG!$A$8:$Z$771,22,FALSE)</f>
        <v>1.9818</v>
      </c>
      <c r="E443" s="320" t="str">
        <f>VLOOKUP(A443,DRG!$A$8:$Z$771,18,FALSE)</f>
        <v>A</v>
      </c>
      <c r="F443" s="317">
        <f>VLOOKUP($A443,DRG!$A$8:$Z$771,9,FALSE)</f>
        <v>12</v>
      </c>
    </row>
    <row r="444" spans="1:6" x14ac:dyDescent="0.2">
      <c r="A444" s="321" t="s">
        <v>1431</v>
      </c>
      <c r="B444" s="210" t="str">
        <f>VLOOKUP($A444,DRG!$A$8:$Z$771,2,FALSE)</f>
        <v>Connective Tissue Disorders W CC</v>
      </c>
      <c r="C444" s="138">
        <f>ROUND(VLOOKUP($A444,DRG!$A$8:$Z$771,14,FALSE),1)</f>
        <v>3.4</v>
      </c>
      <c r="D444" s="230">
        <f>VLOOKUP($A444,DRG!$A$8:$Z$771,22,FALSE)</f>
        <v>1.1640999999999999</v>
      </c>
      <c r="E444" s="319" t="str">
        <f>VLOOKUP(A444,DRG!$A$8:$Z$771,18,FALSE)</f>
        <v>A</v>
      </c>
      <c r="F444" s="316">
        <f>VLOOKUP($A444,DRG!$A$8:$Z$771,9,FALSE)</f>
        <v>26</v>
      </c>
    </row>
    <row r="445" spans="1:6" x14ac:dyDescent="0.2">
      <c r="A445" s="321" t="s">
        <v>1432</v>
      </c>
      <c r="B445" s="210" t="str">
        <f>VLOOKUP($A445,DRG!$A$8:$Z$771,2,FALSE)</f>
        <v>Connective Tissue Disorders W/O CC/MCC</v>
      </c>
      <c r="C445" s="138">
        <f>ROUND(VLOOKUP($A445,DRG!$A$8:$Z$771,14,FALSE),1)</f>
        <v>2.2000000000000002</v>
      </c>
      <c r="D445" s="230">
        <f>VLOOKUP($A445,DRG!$A$8:$Z$771,22,FALSE)</f>
        <v>1.0306999999999999</v>
      </c>
      <c r="E445" s="319" t="str">
        <f>VLOOKUP(A445,DRG!$A$8:$Z$771,18,FALSE)</f>
        <v>A</v>
      </c>
      <c r="F445" s="316">
        <f>VLOOKUP($A445,DRG!$A$8:$Z$771,9,FALSE)</f>
        <v>17</v>
      </c>
    </row>
    <row r="446" spans="1:6" x14ac:dyDescent="0.2">
      <c r="A446" s="321" t="s">
        <v>1433</v>
      </c>
      <c r="B446" s="210" t="str">
        <f>VLOOKUP($A446,DRG!$A$8:$Z$771,2,FALSE)</f>
        <v>Septic Arthritis W MCC</v>
      </c>
      <c r="C446" s="138">
        <f>ROUND(VLOOKUP($A446,DRG!$A$8:$Z$771,14,FALSE),1)</f>
        <v>6</v>
      </c>
      <c r="D446" s="230">
        <f>VLOOKUP($A446,DRG!$A$8:$Z$771,22,FALSE)</f>
        <v>2.9714999999999998</v>
      </c>
      <c r="E446" s="319" t="str">
        <f>VLOOKUP(A446,DRG!$A$8:$Z$771,18,FALSE)</f>
        <v>M</v>
      </c>
      <c r="F446" s="316">
        <f>VLOOKUP($A446,DRG!$A$8:$Z$771,9,FALSE)</f>
        <v>4</v>
      </c>
    </row>
    <row r="447" spans="1:6" x14ac:dyDescent="0.2">
      <c r="A447" s="321" t="s">
        <v>1434</v>
      </c>
      <c r="B447" s="210" t="str">
        <f>VLOOKUP($A447,DRG!$A$8:$Z$771,2,FALSE)</f>
        <v>Septic Arthritis W CC</v>
      </c>
      <c r="C447" s="138">
        <f>ROUND(VLOOKUP($A447,DRG!$A$8:$Z$771,14,FALSE),1)</f>
        <v>4.4000000000000004</v>
      </c>
      <c r="D447" s="230">
        <f>VLOOKUP($A447,DRG!$A$8:$Z$771,22,FALSE)</f>
        <v>1.3665</v>
      </c>
      <c r="E447" s="319" t="str">
        <f>VLOOKUP(A447,DRG!$A$8:$Z$771,18,FALSE)</f>
        <v>AO</v>
      </c>
      <c r="F447" s="316">
        <f>VLOOKUP($A447,DRG!$A$8:$Z$771,9,FALSE)</f>
        <v>13</v>
      </c>
    </row>
    <row r="448" spans="1:6" x14ac:dyDescent="0.2">
      <c r="A448" s="322" t="s">
        <v>1435</v>
      </c>
      <c r="B448" s="211" t="str">
        <f>VLOOKUP($A448,DRG!$A$8:$Z$771,2,FALSE)</f>
        <v>Septic Arthritis W/O CC/MCC</v>
      </c>
      <c r="C448" s="140">
        <f>ROUND(VLOOKUP($A448,DRG!$A$8:$Z$771,14,FALSE),1)</f>
        <v>2.9</v>
      </c>
      <c r="D448" s="231">
        <f>VLOOKUP($A448,DRG!$A$8:$Z$771,22,FALSE)</f>
        <v>0.94669999999999999</v>
      </c>
      <c r="E448" s="320" t="str">
        <f>VLOOKUP(A448,DRG!$A$8:$Z$771,18,FALSE)</f>
        <v>MO</v>
      </c>
      <c r="F448" s="317">
        <f>VLOOKUP($A448,DRG!$A$8:$Z$771,9,FALSE)</f>
        <v>2</v>
      </c>
    </row>
    <row r="449" spans="1:6" x14ac:dyDescent="0.2">
      <c r="A449" s="321" t="s">
        <v>1436</v>
      </c>
      <c r="B449" s="210" t="str">
        <f>VLOOKUP($A449,DRG!$A$8:$Z$771,2,FALSE)</f>
        <v>Medical Back Problems W MCC</v>
      </c>
      <c r="C449" s="138">
        <f>ROUND(VLOOKUP($A449,DRG!$A$8:$Z$771,14,FALSE),1)</f>
        <v>3</v>
      </c>
      <c r="D449" s="230">
        <f>VLOOKUP($A449,DRG!$A$8:$Z$771,22,FALSE)</f>
        <v>1.1254999999999999</v>
      </c>
      <c r="E449" s="319" t="str">
        <f>VLOOKUP(A449,DRG!$A$8:$Z$771,18,FALSE)</f>
        <v>A</v>
      </c>
      <c r="F449" s="316">
        <f>VLOOKUP($A449,DRG!$A$8:$Z$771,9,FALSE)</f>
        <v>20</v>
      </c>
    </row>
    <row r="450" spans="1:6" x14ac:dyDescent="0.2">
      <c r="A450" s="321" t="s">
        <v>1437</v>
      </c>
      <c r="B450" s="210" t="str">
        <f>VLOOKUP($A450,DRG!$A$8:$Z$771,2,FALSE)</f>
        <v>Medical Back Problems W/O MCC</v>
      </c>
      <c r="C450" s="138">
        <f>ROUND(VLOOKUP($A450,DRG!$A$8:$Z$771,14,FALSE),1)</f>
        <v>2.2999999999999998</v>
      </c>
      <c r="D450" s="230">
        <f>VLOOKUP($A450,DRG!$A$8:$Z$771,22,FALSE)</f>
        <v>0.97899999999999998</v>
      </c>
      <c r="E450" s="319" t="str">
        <f>VLOOKUP(A450,DRG!$A$8:$Z$771,18,FALSE)</f>
        <v>A</v>
      </c>
      <c r="F450" s="316">
        <f>VLOOKUP($A450,DRG!$A$8:$Z$771,9,FALSE)</f>
        <v>194</v>
      </c>
    </row>
    <row r="451" spans="1:6" x14ac:dyDescent="0.2">
      <c r="A451" s="321" t="s">
        <v>1438</v>
      </c>
      <c r="B451" s="210" t="str">
        <f>VLOOKUP($A451,DRG!$A$8:$Z$771,2,FALSE)</f>
        <v>Bone Diseases &amp; Arthropathies W MCC</v>
      </c>
      <c r="C451" s="138">
        <f>ROUND(VLOOKUP($A451,DRG!$A$8:$Z$771,14,FALSE),1)</f>
        <v>5.2</v>
      </c>
      <c r="D451" s="230">
        <f>VLOOKUP($A451,DRG!$A$8:$Z$771,22,FALSE)</f>
        <v>6.0731000000000002</v>
      </c>
      <c r="E451" s="319" t="str">
        <f>VLOOKUP(A451,DRG!$A$8:$Z$771,18,FALSE)</f>
        <v>A</v>
      </c>
      <c r="F451" s="316">
        <f>VLOOKUP($A451,DRG!$A$8:$Z$771,9,FALSE)</f>
        <v>13</v>
      </c>
    </row>
    <row r="452" spans="1:6" x14ac:dyDescent="0.2">
      <c r="A452" s="321" t="s">
        <v>1439</v>
      </c>
      <c r="B452" s="210" t="str">
        <f>VLOOKUP($A452,DRG!$A$8:$Z$771,2,FALSE)</f>
        <v>Bone Diseases &amp; Arthropathies W/O MCC</v>
      </c>
      <c r="C452" s="138">
        <f>ROUND(VLOOKUP($A452,DRG!$A$8:$Z$771,14,FALSE),1)</f>
        <v>2.7</v>
      </c>
      <c r="D452" s="230">
        <f>VLOOKUP($A452,DRG!$A$8:$Z$771,22,FALSE)</f>
        <v>0.74550000000000005</v>
      </c>
      <c r="E452" s="319" t="str">
        <f>VLOOKUP(A452,DRG!$A$8:$Z$771,18,FALSE)</f>
        <v>A</v>
      </c>
      <c r="F452" s="316">
        <f>VLOOKUP($A452,DRG!$A$8:$Z$771,9,FALSE)</f>
        <v>25</v>
      </c>
    </row>
    <row r="453" spans="1:6" x14ac:dyDescent="0.2">
      <c r="A453" s="322" t="s">
        <v>1440</v>
      </c>
      <c r="B453" s="211" t="str">
        <f>VLOOKUP($A453,DRG!$A$8:$Z$771,2,FALSE)</f>
        <v>Signs &amp; Symptoms of Musculoskeletal System &amp; Conn Tissue W MCC</v>
      </c>
      <c r="C453" s="140">
        <f>ROUND(VLOOKUP($A453,DRG!$A$8:$Z$771,14,FALSE),1)</f>
        <v>3.7</v>
      </c>
      <c r="D453" s="231">
        <f>VLOOKUP($A453,DRG!$A$8:$Z$771,22,FALSE)</f>
        <v>1.4132</v>
      </c>
      <c r="E453" s="320" t="str">
        <f>VLOOKUP(A453,DRG!$A$8:$Z$771,18,FALSE)</f>
        <v>MO</v>
      </c>
      <c r="F453" s="317">
        <f>VLOOKUP($A453,DRG!$A$8:$Z$771,9,FALSE)</f>
        <v>9</v>
      </c>
    </row>
    <row r="454" spans="1:6" x14ac:dyDescent="0.2">
      <c r="A454" s="321" t="s">
        <v>1441</v>
      </c>
      <c r="B454" s="210" t="str">
        <f>VLOOKUP($A454,DRG!$A$8:$Z$771,2,FALSE)</f>
        <v>Signs &amp; Symptoms of Musculoskeletal System &amp; Conn Tissue W/O MCC</v>
      </c>
      <c r="C454" s="138">
        <f>ROUND(VLOOKUP($A454,DRG!$A$8:$Z$771,14,FALSE),1)</f>
        <v>2.2999999999999998</v>
      </c>
      <c r="D454" s="230">
        <f>VLOOKUP($A454,DRG!$A$8:$Z$771,22,FALSE)</f>
        <v>0.83799999999999997</v>
      </c>
      <c r="E454" s="319" t="str">
        <f>VLOOKUP(A454,DRG!$A$8:$Z$771,18,FALSE)</f>
        <v>AO</v>
      </c>
      <c r="F454" s="316">
        <f>VLOOKUP($A454,DRG!$A$8:$Z$771,9,FALSE)</f>
        <v>95</v>
      </c>
    </row>
    <row r="455" spans="1:6" x14ac:dyDescent="0.2">
      <c r="A455" s="321" t="s">
        <v>1442</v>
      </c>
      <c r="B455" s="210" t="str">
        <f>VLOOKUP($A455,DRG!$A$8:$Z$771,2,FALSE)</f>
        <v>Tendonitis, Myositis &amp; Bursitis W MCC</v>
      </c>
      <c r="C455" s="138">
        <f>ROUND(VLOOKUP($A455,DRG!$A$8:$Z$771,14,FALSE),1)</f>
        <v>6</v>
      </c>
      <c r="D455" s="230">
        <f>VLOOKUP($A455,DRG!$A$8:$Z$771,22,FALSE)</f>
        <v>1.6101000000000001</v>
      </c>
      <c r="E455" s="319" t="str">
        <f>VLOOKUP(A455,DRG!$A$8:$Z$771,18,FALSE)</f>
        <v>A</v>
      </c>
      <c r="F455" s="316">
        <f>VLOOKUP($A455,DRG!$A$8:$Z$771,9,FALSE)</f>
        <v>29</v>
      </c>
    </row>
    <row r="456" spans="1:6" x14ac:dyDescent="0.2">
      <c r="A456" s="321" t="s">
        <v>1443</v>
      </c>
      <c r="B456" s="210" t="str">
        <f>VLOOKUP($A456,DRG!$A$8:$Z$771,2,FALSE)</f>
        <v>Tendonitis, Myositis &amp; Bursitis W/O MCC</v>
      </c>
      <c r="C456" s="138">
        <f>ROUND(VLOOKUP($A456,DRG!$A$8:$Z$771,14,FALSE),1)</f>
        <v>2.7</v>
      </c>
      <c r="D456" s="230">
        <f>VLOOKUP($A456,DRG!$A$8:$Z$771,22,FALSE)</f>
        <v>0.79469999999999996</v>
      </c>
      <c r="E456" s="319" t="str">
        <f>VLOOKUP(A456,DRG!$A$8:$Z$771,18,FALSE)</f>
        <v>A</v>
      </c>
      <c r="F456" s="316">
        <f>VLOOKUP($A456,DRG!$A$8:$Z$771,9,FALSE)</f>
        <v>108</v>
      </c>
    </row>
    <row r="457" spans="1:6" x14ac:dyDescent="0.2">
      <c r="A457" s="321" t="s">
        <v>1444</v>
      </c>
      <c r="B457" s="210" t="str">
        <f>VLOOKUP($A457,DRG!$A$8:$Z$771,2,FALSE)</f>
        <v>Aftercare, Musculoskeletal System &amp; Connective Tissue W MCC</v>
      </c>
      <c r="C457" s="138">
        <f>ROUND(VLOOKUP($A457,DRG!$A$8:$Z$771,14,FALSE),1)</f>
        <v>5</v>
      </c>
      <c r="D457" s="230">
        <f>VLOOKUP($A457,DRG!$A$8:$Z$771,22,FALSE)</f>
        <v>3.0457000000000001</v>
      </c>
      <c r="E457" s="319" t="str">
        <f>VLOOKUP(A457,DRG!$A$8:$Z$771,18,FALSE)</f>
        <v>M</v>
      </c>
      <c r="F457" s="316">
        <f>VLOOKUP($A457,DRG!$A$8:$Z$771,9,FALSE)</f>
        <v>6</v>
      </c>
    </row>
    <row r="458" spans="1:6" x14ac:dyDescent="0.2">
      <c r="A458" s="322" t="s">
        <v>664</v>
      </c>
      <c r="B458" s="211" t="str">
        <f>VLOOKUP($A458,DRG!$A$8:$Z$771,2,FALSE)</f>
        <v>Aftercare, Musculoskeletal System &amp; Connective Tissue W CC</v>
      </c>
      <c r="C458" s="140">
        <f>ROUND(VLOOKUP($A458,DRG!$A$8:$Z$771,14,FALSE),1)</f>
        <v>4.0999999999999996</v>
      </c>
      <c r="D458" s="231">
        <f>VLOOKUP($A458,DRG!$A$8:$Z$771,22,FALSE)</f>
        <v>1.1614</v>
      </c>
      <c r="E458" s="320" t="str">
        <f>VLOOKUP(A458,DRG!$A$8:$Z$771,18,FALSE)</f>
        <v>A</v>
      </c>
      <c r="F458" s="317">
        <f>VLOOKUP($A458,DRG!$A$8:$Z$771,9,FALSE)</f>
        <v>25</v>
      </c>
    </row>
    <row r="459" spans="1:6" x14ac:dyDescent="0.2">
      <c r="A459" s="321" t="s">
        <v>665</v>
      </c>
      <c r="B459" s="210" t="str">
        <f>VLOOKUP($A459,DRG!$A$8:$Z$771,2,FALSE)</f>
        <v>Aftercare, Musculoskeletal System &amp; Connective Tissue W/O CC/MCC</v>
      </c>
      <c r="C459" s="138">
        <f>ROUND(VLOOKUP($A459,DRG!$A$8:$Z$771,14,FALSE),1)</f>
        <v>2.1</v>
      </c>
      <c r="D459" s="230">
        <f>VLOOKUP($A459,DRG!$A$8:$Z$771,22,FALSE)</f>
        <v>1.0851999999999999</v>
      </c>
      <c r="E459" s="319" t="str">
        <f>VLOOKUP(A459,DRG!$A$8:$Z$771,18,FALSE)</f>
        <v>M</v>
      </c>
      <c r="F459" s="316">
        <f>VLOOKUP($A459,DRG!$A$8:$Z$771,9,FALSE)</f>
        <v>5</v>
      </c>
    </row>
    <row r="460" spans="1:6" x14ac:dyDescent="0.2">
      <c r="A460" s="321" t="s">
        <v>666</v>
      </c>
      <c r="B460" s="210" t="str">
        <f>VLOOKUP($A460,DRG!$A$8:$Z$771,2,FALSE)</f>
        <v>Fx, Sprn, Strn &amp; Disl Except Femur, Hip, Pelvis &amp; Thigh W MCC</v>
      </c>
      <c r="C460" s="138">
        <f>ROUND(VLOOKUP($A460,DRG!$A$8:$Z$771,14,FALSE),1)</f>
        <v>3.6</v>
      </c>
      <c r="D460" s="230">
        <f>VLOOKUP($A460,DRG!$A$8:$Z$771,22,FALSE)</f>
        <v>1.1777</v>
      </c>
      <c r="E460" s="319" t="str">
        <f>VLOOKUP(A460,DRG!$A$8:$Z$771,18,FALSE)</f>
        <v>A</v>
      </c>
      <c r="F460" s="316">
        <f>VLOOKUP($A460,DRG!$A$8:$Z$771,9,FALSE)</f>
        <v>14</v>
      </c>
    </row>
    <row r="461" spans="1:6" x14ac:dyDescent="0.2">
      <c r="A461" s="321" t="s">
        <v>667</v>
      </c>
      <c r="B461" s="210" t="str">
        <f>VLOOKUP($A461,DRG!$A$8:$Z$771,2,FALSE)</f>
        <v>Fx, Sprn, Strn &amp; Disl Except Femur, Hip, Pelvis &amp; Thigh W/O MCC</v>
      </c>
      <c r="C461" s="138">
        <f>ROUND(VLOOKUP($A461,DRG!$A$8:$Z$771,14,FALSE),1)</f>
        <v>2.1</v>
      </c>
      <c r="D461" s="230">
        <f>VLOOKUP($A461,DRG!$A$8:$Z$771,22,FALSE)</f>
        <v>1.0102</v>
      </c>
      <c r="E461" s="319" t="str">
        <f>VLOOKUP(A461,DRG!$A$8:$Z$771,18,FALSE)</f>
        <v>A</v>
      </c>
      <c r="F461" s="316">
        <f>VLOOKUP($A461,DRG!$A$8:$Z$771,9,FALSE)</f>
        <v>68</v>
      </c>
    </row>
    <row r="462" spans="1:6" x14ac:dyDescent="0.2">
      <c r="A462" s="321" t="s">
        <v>668</v>
      </c>
      <c r="B462" s="210" t="str">
        <f>VLOOKUP($A462,DRG!$A$8:$Z$771,2,FALSE)</f>
        <v>Other Musculoskeletal Sys &amp; Connective Tissue Diagnoses W MCC</v>
      </c>
      <c r="C462" s="138">
        <f>ROUND(VLOOKUP($A462,DRG!$A$8:$Z$771,14,FALSE),1)</f>
        <v>4.7</v>
      </c>
      <c r="D462" s="230">
        <f>VLOOKUP($A462,DRG!$A$8:$Z$771,22,FALSE)</f>
        <v>2.4150999999999998</v>
      </c>
      <c r="E462" s="319" t="str">
        <f>VLOOKUP(A462,DRG!$A$8:$Z$771,18,FALSE)</f>
        <v>M</v>
      </c>
      <c r="F462" s="316">
        <f>VLOOKUP($A462,DRG!$A$8:$Z$771,9,FALSE)</f>
        <v>8</v>
      </c>
    </row>
    <row r="463" spans="1:6" x14ac:dyDescent="0.2">
      <c r="A463" s="322" t="s">
        <v>669</v>
      </c>
      <c r="B463" s="211" t="str">
        <f>VLOOKUP($A463,DRG!$A$8:$Z$771,2,FALSE)</f>
        <v>Other Musculoskeletal Sys &amp; Connective Tissue Diagnoses W CC</v>
      </c>
      <c r="C463" s="140">
        <f>ROUND(VLOOKUP($A463,DRG!$A$8:$Z$771,14,FALSE),1)</f>
        <v>3.5</v>
      </c>
      <c r="D463" s="231">
        <f>VLOOKUP($A463,DRG!$A$8:$Z$771,22,FALSE)</f>
        <v>0.99750000000000005</v>
      </c>
      <c r="E463" s="320" t="str">
        <f>VLOOKUP(A463,DRG!$A$8:$Z$771,18,FALSE)</f>
        <v>A</v>
      </c>
      <c r="F463" s="317">
        <f>VLOOKUP($A463,DRG!$A$8:$Z$771,9,FALSE)</f>
        <v>38</v>
      </c>
    </row>
    <row r="464" spans="1:6" x14ac:dyDescent="0.2">
      <c r="A464" s="321" t="s">
        <v>670</v>
      </c>
      <c r="B464" s="210" t="str">
        <f>VLOOKUP($A464,DRG!$A$8:$Z$771,2,FALSE)</f>
        <v>Other Musculoskeletal Sys &amp; Connective Tissue Diagnoses W/O CC/MCC</v>
      </c>
      <c r="C464" s="138">
        <f>ROUND(VLOOKUP($A464,DRG!$A$8:$Z$771,14,FALSE),1)</f>
        <v>1.9</v>
      </c>
      <c r="D464" s="230">
        <f>VLOOKUP($A464,DRG!$A$8:$Z$771,22,FALSE)</f>
        <v>0.6835</v>
      </c>
      <c r="E464" s="319" t="str">
        <f>VLOOKUP(A464,DRG!$A$8:$Z$771,18,FALSE)</f>
        <v>A</v>
      </c>
      <c r="F464" s="316">
        <f>VLOOKUP($A464,DRG!$A$8:$Z$771,9,FALSE)</f>
        <v>12</v>
      </c>
    </row>
    <row r="465" spans="1:6" x14ac:dyDescent="0.2">
      <c r="A465" s="321" t="s">
        <v>2283</v>
      </c>
      <c r="B465" s="210" t="str">
        <f>VLOOKUP($A465,DRG!$A$8:$Z$771,2,FALSE)</f>
        <v>Skin Debridement W MCC</v>
      </c>
      <c r="C465" s="138">
        <f>ROUND(VLOOKUP($A465,DRG!$A$8:$Z$771,14,FALSE),1)</f>
        <v>8.1</v>
      </c>
      <c r="D465" s="230">
        <f>VLOOKUP($A465,DRG!$A$8:$Z$771,22,FALSE)</f>
        <v>2.4161999999999999</v>
      </c>
      <c r="E465" s="319" t="str">
        <f>VLOOKUP(A465,DRG!$A$8:$Z$771,18,FALSE)</f>
        <v>A</v>
      </c>
      <c r="F465" s="316">
        <f>VLOOKUP($A465,DRG!$A$8:$Z$771,9,FALSE)</f>
        <v>31</v>
      </c>
    </row>
    <row r="466" spans="1:6" x14ac:dyDescent="0.2">
      <c r="A466" s="321" t="s">
        <v>2285</v>
      </c>
      <c r="B466" s="210" t="str">
        <f>VLOOKUP($A466,DRG!$A$8:$Z$771,2,FALSE)</f>
        <v>Skin Debridement W CC</v>
      </c>
      <c r="C466" s="138">
        <f>ROUND(VLOOKUP($A466,DRG!$A$8:$Z$771,14,FALSE),1)</f>
        <v>4.4000000000000004</v>
      </c>
      <c r="D466" s="230">
        <f>VLOOKUP($A466,DRG!$A$8:$Z$771,22,FALSE)</f>
        <v>1.3478000000000001</v>
      </c>
      <c r="E466" s="319" t="str">
        <f>VLOOKUP(A466,DRG!$A$8:$Z$771,18,FALSE)</f>
        <v>A</v>
      </c>
      <c r="F466" s="316">
        <f>VLOOKUP($A466,DRG!$A$8:$Z$771,9,FALSE)</f>
        <v>64</v>
      </c>
    </row>
    <row r="467" spans="1:6" x14ac:dyDescent="0.2">
      <c r="A467" s="321" t="s">
        <v>2287</v>
      </c>
      <c r="B467" s="210" t="str">
        <f>VLOOKUP($A467,DRG!$A$8:$Z$771,2,FALSE)</f>
        <v>Skin Debridement W/O CC/MCC</v>
      </c>
      <c r="C467" s="138">
        <f>ROUND(VLOOKUP($A467,DRG!$A$8:$Z$771,14,FALSE),1)</f>
        <v>3.3</v>
      </c>
      <c r="D467" s="230">
        <f>VLOOKUP($A467,DRG!$A$8:$Z$771,22,FALSE)</f>
        <v>1.0005999999999999</v>
      </c>
      <c r="E467" s="319" t="str">
        <f>VLOOKUP(A467,DRG!$A$8:$Z$771,18,FALSE)</f>
        <v>A</v>
      </c>
      <c r="F467" s="316">
        <f>VLOOKUP($A467,DRG!$A$8:$Z$771,9,FALSE)</f>
        <v>51</v>
      </c>
    </row>
    <row r="468" spans="1:6" x14ac:dyDescent="0.2">
      <c r="A468" s="322" t="s">
        <v>671</v>
      </c>
      <c r="B468" s="211" t="str">
        <f>VLOOKUP($A468,DRG!$A$8:$Z$771,2,FALSE)</f>
        <v>Skin Graft for Skin Ulcer or Cellulitis W MCC</v>
      </c>
      <c r="C468" s="140">
        <f>ROUND(VLOOKUP($A468,DRG!$A$8:$Z$771,14,FALSE),1)</f>
        <v>8.6</v>
      </c>
      <c r="D468" s="231">
        <f>VLOOKUP($A468,DRG!$A$8:$Z$771,22,FALSE)</f>
        <v>6.2069999999999999</v>
      </c>
      <c r="E468" s="320" t="str">
        <f>VLOOKUP(A468,DRG!$A$8:$Z$771,18,FALSE)</f>
        <v>M</v>
      </c>
      <c r="F468" s="317">
        <f>VLOOKUP($A468,DRG!$A$8:$Z$771,9,FALSE)</f>
        <v>8</v>
      </c>
    </row>
    <row r="469" spans="1:6" x14ac:dyDescent="0.2">
      <c r="A469" s="321" t="s">
        <v>672</v>
      </c>
      <c r="B469" s="210" t="str">
        <f>VLOOKUP($A469,DRG!$A$8:$Z$771,2,FALSE)</f>
        <v>Skin Graft for Skin Ulcer or Cellulitis W CC</v>
      </c>
      <c r="C469" s="138">
        <f>ROUND(VLOOKUP($A469,DRG!$A$8:$Z$771,14,FALSE),1)</f>
        <v>7.4</v>
      </c>
      <c r="D469" s="230">
        <f>VLOOKUP($A469,DRG!$A$8:$Z$771,22,FALSE)</f>
        <v>4.5095000000000001</v>
      </c>
      <c r="E469" s="319" t="str">
        <f>VLOOKUP(A469,DRG!$A$8:$Z$771,18,FALSE)</f>
        <v>M</v>
      </c>
      <c r="F469" s="316">
        <f>VLOOKUP($A469,DRG!$A$8:$Z$771,9,FALSE)</f>
        <v>8</v>
      </c>
    </row>
    <row r="470" spans="1:6" x14ac:dyDescent="0.2">
      <c r="A470" s="321" t="s">
        <v>673</v>
      </c>
      <c r="B470" s="210" t="str">
        <f>VLOOKUP($A470,DRG!$A$8:$Z$771,2,FALSE)</f>
        <v>Skin Graft for Skin Ulcer or Cellulitis W/O CC/MCC</v>
      </c>
      <c r="C470" s="138">
        <f>ROUND(VLOOKUP($A470,DRG!$A$8:$Z$771,14,FALSE),1)</f>
        <v>4.4000000000000004</v>
      </c>
      <c r="D470" s="230">
        <f>VLOOKUP($A470,DRG!$A$8:$Z$771,22,FALSE)</f>
        <v>2.5602999999999998</v>
      </c>
      <c r="E470" s="319" t="str">
        <f>VLOOKUP(A470,DRG!$A$8:$Z$771,18,FALSE)</f>
        <v>M</v>
      </c>
      <c r="F470" s="316">
        <f>VLOOKUP($A470,DRG!$A$8:$Z$771,9,FALSE)</f>
        <v>3</v>
      </c>
    </row>
    <row r="471" spans="1:6" x14ac:dyDescent="0.2">
      <c r="A471" s="321" t="s">
        <v>674</v>
      </c>
      <c r="B471" s="210" t="str">
        <f>VLOOKUP($A471,DRG!$A$8:$Z$771,2,FALSE)</f>
        <v>Skin Graft Exc for Skin Ulcer or Cellulitis W MCC</v>
      </c>
      <c r="C471" s="138">
        <f>ROUND(VLOOKUP($A471,DRG!$A$8:$Z$771,14,FALSE),1)</f>
        <v>8.9</v>
      </c>
      <c r="D471" s="230">
        <f>VLOOKUP($A471,DRG!$A$8:$Z$771,22,FALSE)</f>
        <v>8.4852000000000007</v>
      </c>
      <c r="E471" s="319" t="str">
        <f>VLOOKUP(A471,DRG!$A$8:$Z$771,18,FALSE)</f>
        <v>M</v>
      </c>
      <c r="F471" s="316">
        <f>VLOOKUP($A471,DRG!$A$8:$Z$771,9,FALSE)</f>
        <v>1</v>
      </c>
    </row>
    <row r="472" spans="1:6" x14ac:dyDescent="0.2">
      <c r="A472" s="321" t="s">
        <v>675</v>
      </c>
      <c r="B472" s="210" t="str">
        <f>VLOOKUP($A472,DRG!$A$8:$Z$771,2,FALSE)</f>
        <v>Skin Graft Exc for Skin Ulcer or Cellulitis W CC</v>
      </c>
      <c r="C472" s="138">
        <f>ROUND(VLOOKUP($A472,DRG!$A$8:$Z$771,14,FALSE),1)</f>
        <v>5.0999999999999996</v>
      </c>
      <c r="D472" s="230">
        <f>VLOOKUP($A472,DRG!$A$8:$Z$771,22,FALSE)</f>
        <v>2.7174999999999998</v>
      </c>
      <c r="E472" s="319" t="str">
        <f>VLOOKUP(A472,DRG!$A$8:$Z$771,18,FALSE)</f>
        <v>A</v>
      </c>
      <c r="F472" s="316">
        <f>VLOOKUP($A472,DRG!$A$8:$Z$771,9,FALSE)</f>
        <v>11</v>
      </c>
    </row>
    <row r="473" spans="1:6" x14ac:dyDescent="0.2">
      <c r="A473" s="322" t="s">
        <v>676</v>
      </c>
      <c r="B473" s="211" t="str">
        <f>VLOOKUP($A473,DRG!$A$8:$Z$771,2,FALSE)</f>
        <v>Skin Graft Exc for Skin Ulcer or Cellulitis W/O CC/MCC</v>
      </c>
      <c r="C473" s="140">
        <f>ROUND(VLOOKUP($A473,DRG!$A$8:$Z$771,14,FALSE),1)</f>
        <v>3.3</v>
      </c>
      <c r="D473" s="231">
        <f>VLOOKUP($A473,DRG!$A$8:$Z$771,22,FALSE)</f>
        <v>1.613</v>
      </c>
      <c r="E473" s="320" t="str">
        <f>VLOOKUP(A473,DRG!$A$8:$Z$771,18,FALSE)</f>
        <v>A</v>
      </c>
      <c r="F473" s="317">
        <f>VLOOKUP($A473,DRG!$A$8:$Z$771,9,FALSE)</f>
        <v>13</v>
      </c>
    </row>
    <row r="474" spans="1:6" x14ac:dyDescent="0.2">
      <c r="A474" s="321" t="s">
        <v>677</v>
      </c>
      <c r="B474" s="210" t="str">
        <f>VLOOKUP($A474,DRG!$A$8:$Z$771,2,FALSE)</f>
        <v>Other Skin, Subcut Tiss &amp; Breast Proc W MCC</v>
      </c>
      <c r="C474" s="138">
        <f>ROUND(VLOOKUP($A474,DRG!$A$8:$Z$771,14,FALSE),1)</f>
        <v>8</v>
      </c>
      <c r="D474" s="230">
        <f>VLOOKUP($A474,DRG!$A$8:$Z$771,22,FALSE)</f>
        <v>2.5644</v>
      </c>
      <c r="E474" s="319" t="str">
        <f>VLOOKUP(A474,DRG!$A$8:$Z$771,18,FALSE)</f>
        <v>A</v>
      </c>
      <c r="F474" s="316">
        <f>VLOOKUP($A474,DRG!$A$8:$Z$771,9,FALSE)</f>
        <v>41</v>
      </c>
    </row>
    <row r="475" spans="1:6" x14ac:dyDescent="0.2">
      <c r="A475" s="321" t="s">
        <v>992</v>
      </c>
      <c r="B475" s="210" t="str">
        <f>VLOOKUP($A475,DRG!$A$8:$Z$771,2,FALSE)</f>
        <v>Other Skin, Subcut Tiss &amp; Breast Proc W CC</v>
      </c>
      <c r="C475" s="138">
        <f>ROUND(VLOOKUP($A475,DRG!$A$8:$Z$771,14,FALSE),1)</f>
        <v>4.0999999999999996</v>
      </c>
      <c r="D475" s="230">
        <f>VLOOKUP($A475,DRG!$A$8:$Z$771,22,FALSE)</f>
        <v>1.9176</v>
      </c>
      <c r="E475" s="319" t="str">
        <f>VLOOKUP(A475,DRG!$A$8:$Z$771,18,FALSE)</f>
        <v>A</v>
      </c>
      <c r="F475" s="316">
        <f>VLOOKUP($A475,DRG!$A$8:$Z$771,9,FALSE)</f>
        <v>131</v>
      </c>
    </row>
    <row r="476" spans="1:6" x14ac:dyDescent="0.2">
      <c r="A476" s="321" t="s">
        <v>993</v>
      </c>
      <c r="B476" s="210" t="str">
        <f>VLOOKUP($A476,DRG!$A$8:$Z$771,2,FALSE)</f>
        <v>Other Skin, Subcut Tiss &amp; Breast Proc W/O CC/MCC</v>
      </c>
      <c r="C476" s="138">
        <f>ROUND(VLOOKUP($A476,DRG!$A$8:$Z$771,14,FALSE),1)</f>
        <v>2.2999999999999998</v>
      </c>
      <c r="D476" s="230">
        <f>VLOOKUP($A476,DRG!$A$8:$Z$771,22,FALSE)</f>
        <v>1.4421999999999999</v>
      </c>
      <c r="E476" s="319" t="str">
        <f>VLOOKUP(A476,DRG!$A$8:$Z$771,18,FALSE)</f>
        <v>A</v>
      </c>
      <c r="F476" s="316">
        <f>VLOOKUP($A476,DRG!$A$8:$Z$771,9,FALSE)</f>
        <v>124</v>
      </c>
    </row>
    <row r="477" spans="1:6" x14ac:dyDescent="0.2">
      <c r="A477" s="321" t="s">
        <v>994</v>
      </c>
      <c r="B477" s="210" t="str">
        <f>VLOOKUP($A477,DRG!$A$8:$Z$771,2,FALSE)</f>
        <v>Mastectomy for Malignancy W CC/MCC</v>
      </c>
      <c r="C477" s="138">
        <f>ROUND(VLOOKUP($A477,DRG!$A$8:$Z$771,14,FALSE),1)</f>
        <v>2.2000000000000002</v>
      </c>
      <c r="D477" s="230">
        <f>VLOOKUP($A477,DRG!$A$8:$Z$771,22,FALSE)</f>
        <v>2.2423999999999999</v>
      </c>
      <c r="E477" s="319" t="str">
        <f>VLOOKUP(A477,DRG!$A$8:$Z$771,18,FALSE)</f>
        <v>A</v>
      </c>
      <c r="F477" s="316">
        <f>VLOOKUP($A477,DRG!$A$8:$Z$771,9,FALSE)</f>
        <v>28</v>
      </c>
    </row>
    <row r="478" spans="1:6" x14ac:dyDescent="0.2">
      <c r="A478" s="322" t="s">
        <v>995</v>
      </c>
      <c r="B478" s="211" t="str">
        <f>VLOOKUP($A478,DRG!$A$8:$Z$771,2,FALSE)</f>
        <v>Mastectomy for Malignancy W/O CC/MCC</v>
      </c>
      <c r="C478" s="140">
        <f>ROUND(VLOOKUP($A478,DRG!$A$8:$Z$771,14,FALSE),1)</f>
        <v>1.7</v>
      </c>
      <c r="D478" s="231">
        <f>VLOOKUP($A478,DRG!$A$8:$Z$771,22,FALSE)</f>
        <v>1.8053999999999999</v>
      </c>
      <c r="E478" s="320" t="str">
        <f>VLOOKUP(A478,DRG!$A$8:$Z$771,18,FALSE)</f>
        <v>A</v>
      </c>
      <c r="F478" s="317">
        <f>VLOOKUP($A478,DRG!$A$8:$Z$771,9,FALSE)</f>
        <v>41</v>
      </c>
    </row>
    <row r="479" spans="1:6" x14ac:dyDescent="0.2">
      <c r="A479" s="321" t="s">
        <v>996</v>
      </c>
      <c r="B479" s="210" t="str">
        <f>VLOOKUP($A479,DRG!$A$8:$Z$771,2,FALSE)</f>
        <v>Breast Biopsy, Local Excision &amp; Other Breast Procedures W CC/MCC</v>
      </c>
      <c r="C479" s="138">
        <f>ROUND(VLOOKUP($A479,DRG!$A$8:$Z$771,14,FALSE),1)</f>
        <v>3.9</v>
      </c>
      <c r="D479" s="230">
        <f>VLOOKUP($A479,DRG!$A$8:$Z$771,22,FALSE)</f>
        <v>2.4605000000000001</v>
      </c>
      <c r="E479" s="319" t="str">
        <f>VLOOKUP(A479,DRG!$A$8:$Z$771,18,FALSE)</f>
        <v>A</v>
      </c>
      <c r="F479" s="316">
        <f>VLOOKUP($A479,DRG!$A$8:$Z$771,9,FALSE)</f>
        <v>16</v>
      </c>
    </row>
    <row r="480" spans="1:6" x14ac:dyDescent="0.2">
      <c r="A480" s="321" t="s">
        <v>1514</v>
      </c>
      <c r="B480" s="210" t="str">
        <f>VLOOKUP($A480,DRG!$A$8:$Z$771,2,FALSE)</f>
        <v>Breast Biopsy, Local Excision &amp; Other Breast Procedures W/O CC/MCC</v>
      </c>
      <c r="C480" s="138">
        <f>ROUND(VLOOKUP($A480,DRG!$A$8:$Z$771,14,FALSE),1)</f>
        <v>2.6</v>
      </c>
      <c r="D480" s="230">
        <f>VLOOKUP($A480,DRG!$A$8:$Z$771,22,FALSE)</f>
        <v>2.2023999999999999</v>
      </c>
      <c r="E480" s="319" t="str">
        <f>VLOOKUP(A480,DRG!$A$8:$Z$771,18,FALSE)</f>
        <v>A</v>
      </c>
      <c r="F480" s="316">
        <f>VLOOKUP($A480,DRG!$A$8:$Z$771,9,FALSE)</f>
        <v>25</v>
      </c>
    </row>
    <row r="481" spans="1:6" x14ac:dyDescent="0.2">
      <c r="A481" s="321" t="s">
        <v>997</v>
      </c>
      <c r="B481" s="210" t="str">
        <f>VLOOKUP($A481,DRG!$A$8:$Z$771,2,FALSE)</f>
        <v>Skin Ulcers W MCC</v>
      </c>
      <c r="C481" s="138">
        <f>ROUND(VLOOKUP($A481,DRG!$A$8:$Z$771,14,FALSE),1)</f>
        <v>3.2</v>
      </c>
      <c r="D481" s="230">
        <f>VLOOKUP($A481,DRG!$A$8:$Z$771,22,FALSE)</f>
        <v>1.1760999999999999</v>
      </c>
      <c r="E481" s="319" t="str">
        <f>VLOOKUP(A481,DRG!$A$8:$Z$771,18,FALSE)</f>
        <v>AT</v>
      </c>
      <c r="F481" s="316">
        <f>VLOOKUP($A481,DRG!$A$8:$Z$771,9,FALSE)</f>
        <v>20</v>
      </c>
    </row>
    <row r="482" spans="1:6" x14ac:dyDescent="0.2">
      <c r="A482" s="321" t="s">
        <v>998</v>
      </c>
      <c r="B482" s="210" t="str">
        <f>VLOOKUP($A482,DRG!$A$8:$Z$771,2,FALSE)</f>
        <v>Skin Ulcers W CC</v>
      </c>
      <c r="C482" s="138">
        <f>ROUND(VLOOKUP($A482,DRG!$A$8:$Z$771,14,FALSE),1)</f>
        <v>4.2</v>
      </c>
      <c r="D482" s="230">
        <f>VLOOKUP($A482,DRG!$A$8:$Z$771,22,FALSE)</f>
        <v>0.68400000000000005</v>
      </c>
      <c r="E482" s="319" t="str">
        <f>VLOOKUP(A482,DRG!$A$8:$Z$771,18,FALSE)</f>
        <v>AT</v>
      </c>
      <c r="F482" s="316">
        <f>VLOOKUP($A482,DRG!$A$8:$Z$771,9,FALSE)</f>
        <v>41</v>
      </c>
    </row>
    <row r="483" spans="1:6" x14ac:dyDescent="0.2">
      <c r="A483" s="322" t="s">
        <v>999</v>
      </c>
      <c r="B483" s="211" t="str">
        <f>VLOOKUP($A483,DRG!$A$8:$Z$771,2,FALSE)</f>
        <v>Skin Ulcers W/O CC/MCC</v>
      </c>
      <c r="C483" s="140">
        <f>ROUND(VLOOKUP($A483,DRG!$A$8:$Z$771,14,FALSE),1)</f>
        <v>3.1</v>
      </c>
      <c r="D483" s="231">
        <f>VLOOKUP($A483,DRG!$A$8:$Z$771,22,FALSE)</f>
        <v>0.4738</v>
      </c>
      <c r="E483" s="320" t="str">
        <f>VLOOKUP(A483,DRG!$A$8:$Z$771,18,FALSE)</f>
        <v>MT</v>
      </c>
      <c r="F483" s="317">
        <f>VLOOKUP($A483,DRG!$A$8:$Z$771,9,FALSE)</f>
        <v>5</v>
      </c>
    </row>
    <row r="484" spans="1:6" x14ac:dyDescent="0.2">
      <c r="A484" s="321" t="s">
        <v>1000</v>
      </c>
      <c r="B484" s="210" t="str">
        <f>VLOOKUP($A484,DRG!$A$8:$Z$771,2,FALSE)</f>
        <v>Major Skin Disorders W MCC</v>
      </c>
      <c r="C484" s="138">
        <f>ROUND(VLOOKUP($A484,DRG!$A$8:$Z$771,14,FALSE),1)</f>
        <v>5.4</v>
      </c>
      <c r="D484" s="230">
        <f>VLOOKUP($A484,DRG!$A$8:$Z$771,22,FALSE)</f>
        <v>0.88290000000000002</v>
      </c>
      <c r="E484" s="319" t="str">
        <f>VLOOKUP(A484,DRG!$A$8:$Z$771,18,FALSE)</f>
        <v>M</v>
      </c>
      <c r="F484" s="316">
        <f>VLOOKUP($A484,DRG!$A$8:$Z$771,9,FALSE)</f>
        <v>3</v>
      </c>
    </row>
    <row r="485" spans="1:6" x14ac:dyDescent="0.2">
      <c r="A485" s="321" t="s">
        <v>1001</v>
      </c>
      <c r="B485" s="210" t="str">
        <f>VLOOKUP($A485,DRG!$A$8:$Z$771,2,FALSE)</f>
        <v>Major Skin Disorders W/O MCC</v>
      </c>
      <c r="C485" s="138">
        <f>ROUND(VLOOKUP($A485,DRG!$A$8:$Z$771,14,FALSE),1)</f>
        <v>3.4</v>
      </c>
      <c r="D485" s="230">
        <f>VLOOKUP($A485,DRG!$A$8:$Z$771,22,FALSE)</f>
        <v>0.55110000000000003</v>
      </c>
      <c r="E485" s="319" t="str">
        <f>VLOOKUP(A485,DRG!$A$8:$Z$771,18,FALSE)</f>
        <v>A</v>
      </c>
      <c r="F485" s="316">
        <f>VLOOKUP($A485,DRG!$A$8:$Z$771,9,FALSE)</f>
        <v>14</v>
      </c>
    </row>
    <row r="486" spans="1:6" x14ac:dyDescent="0.2">
      <c r="A486" s="321" t="s">
        <v>1002</v>
      </c>
      <c r="B486" s="210" t="str">
        <f>VLOOKUP($A486,DRG!$A$8:$Z$771,2,FALSE)</f>
        <v>Malignant Breast Disorders W MCC</v>
      </c>
      <c r="C486" s="138">
        <f>ROUND(VLOOKUP($A486,DRG!$A$8:$Z$771,14,FALSE),1)</f>
        <v>5.3</v>
      </c>
      <c r="D486" s="230">
        <f>VLOOKUP($A486,DRG!$A$8:$Z$771,22,FALSE)</f>
        <v>2.7595999999999998</v>
      </c>
      <c r="E486" s="319" t="str">
        <f>VLOOKUP(A486,DRG!$A$8:$Z$771,18,FALSE)</f>
        <v>M</v>
      </c>
      <c r="F486" s="316">
        <f>VLOOKUP($A486,DRG!$A$8:$Z$771,9,FALSE)</f>
        <v>9</v>
      </c>
    </row>
    <row r="487" spans="1:6" x14ac:dyDescent="0.2">
      <c r="A487" s="321" t="s">
        <v>525</v>
      </c>
      <c r="B487" s="210" t="str">
        <f>VLOOKUP($A487,DRG!$A$8:$Z$771,2,FALSE)</f>
        <v>Malignant Breast Disorders W CC</v>
      </c>
      <c r="C487" s="138">
        <f>ROUND(VLOOKUP($A487,DRG!$A$8:$Z$771,14,FALSE),1)</f>
        <v>3.7</v>
      </c>
      <c r="D487" s="230">
        <f>VLOOKUP($A487,DRG!$A$8:$Z$771,22,FALSE)</f>
        <v>1.6840999999999999</v>
      </c>
      <c r="E487" s="319" t="str">
        <f>VLOOKUP(A487,DRG!$A$8:$Z$771,18,FALSE)</f>
        <v>M</v>
      </c>
      <c r="F487" s="316">
        <f>VLOOKUP($A487,DRG!$A$8:$Z$771,9,FALSE)</f>
        <v>4</v>
      </c>
    </row>
    <row r="488" spans="1:6" x14ac:dyDescent="0.2">
      <c r="A488" s="322" t="s">
        <v>526</v>
      </c>
      <c r="B488" s="211" t="str">
        <f>VLOOKUP($A488,DRG!$A$8:$Z$771,2,FALSE)</f>
        <v>Malignant Breast Disorders W/O CC/MCC</v>
      </c>
      <c r="C488" s="140">
        <f>ROUND(VLOOKUP($A488,DRG!$A$8:$Z$771,14,FALSE),1)</f>
        <v>2.2999999999999998</v>
      </c>
      <c r="D488" s="231">
        <f>VLOOKUP($A488,DRG!$A$8:$Z$771,22,FALSE)</f>
        <v>1.1437999999999999</v>
      </c>
      <c r="E488" s="320" t="str">
        <f>VLOOKUP(A488,DRG!$A$8:$Z$771,18,FALSE)</f>
        <v>M</v>
      </c>
      <c r="F488" s="317">
        <f>VLOOKUP($A488,DRG!$A$8:$Z$771,9,FALSE)</f>
        <v>1</v>
      </c>
    </row>
    <row r="489" spans="1:6" x14ac:dyDescent="0.2">
      <c r="A489" s="321" t="s">
        <v>527</v>
      </c>
      <c r="B489" s="210" t="str">
        <f>VLOOKUP($A489,DRG!$A$8:$Z$771,2,FALSE)</f>
        <v>Non-Malignant Breast Disorders W CC/MCC</v>
      </c>
      <c r="C489" s="138">
        <f>ROUND(VLOOKUP($A489,DRG!$A$8:$Z$771,14,FALSE),1)</f>
        <v>2.5</v>
      </c>
      <c r="D489" s="230">
        <f>VLOOKUP($A489,DRG!$A$8:$Z$771,22,FALSE)</f>
        <v>0.73960000000000004</v>
      </c>
      <c r="E489" s="319" t="str">
        <f>VLOOKUP(A489,DRG!$A$8:$Z$771,18,FALSE)</f>
        <v>A</v>
      </c>
      <c r="F489" s="316">
        <f>VLOOKUP($A489,DRG!$A$8:$Z$771,9,FALSE)</f>
        <v>21</v>
      </c>
    </row>
    <row r="490" spans="1:6" x14ac:dyDescent="0.2">
      <c r="A490" s="321" t="s">
        <v>528</v>
      </c>
      <c r="B490" s="210" t="str">
        <f>VLOOKUP($A490,DRG!$A$8:$Z$771,2,FALSE)</f>
        <v>Non-Malignant Breast Disorders W/O CC/MCC</v>
      </c>
      <c r="C490" s="138">
        <f>ROUND(VLOOKUP($A490,DRG!$A$8:$Z$771,14,FALSE),1)</f>
        <v>2.4</v>
      </c>
      <c r="D490" s="230">
        <f>VLOOKUP($A490,DRG!$A$8:$Z$771,22,FALSE)</f>
        <v>0.60140000000000005</v>
      </c>
      <c r="E490" s="319" t="str">
        <f>VLOOKUP(A490,DRG!$A$8:$Z$771,18,FALSE)</f>
        <v>A</v>
      </c>
      <c r="F490" s="316">
        <f>VLOOKUP($A490,DRG!$A$8:$Z$771,9,FALSE)</f>
        <v>22</v>
      </c>
    </row>
    <row r="491" spans="1:6" x14ac:dyDescent="0.2">
      <c r="A491" s="321" t="s">
        <v>529</v>
      </c>
      <c r="B491" s="210" t="str">
        <f>VLOOKUP($A491,DRG!$A$8:$Z$771,2,FALSE)</f>
        <v>Cellulitis W MCC</v>
      </c>
      <c r="C491" s="138">
        <f>ROUND(VLOOKUP($A491,DRG!$A$8:$Z$771,14,FALSE),1)</f>
        <v>5</v>
      </c>
      <c r="D491" s="230">
        <f>VLOOKUP($A491,DRG!$A$8:$Z$771,22,FALSE)</f>
        <v>1.4319999999999999</v>
      </c>
      <c r="E491" s="319" t="str">
        <f>VLOOKUP(A491,DRG!$A$8:$Z$771,18,FALSE)</f>
        <v>A</v>
      </c>
      <c r="F491" s="316">
        <f>VLOOKUP($A491,DRG!$A$8:$Z$771,9,FALSE)</f>
        <v>120</v>
      </c>
    </row>
    <row r="492" spans="1:6" x14ac:dyDescent="0.2">
      <c r="A492" s="321" t="s">
        <v>530</v>
      </c>
      <c r="B492" s="210" t="str">
        <f>VLOOKUP($A492,DRG!$A$8:$Z$771,2,FALSE)</f>
        <v>Cellulitis W/O MCC</v>
      </c>
      <c r="C492" s="138">
        <f>ROUND(VLOOKUP($A492,DRG!$A$8:$Z$771,14,FALSE),1)</f>
        <v>3</v>
      </c>
      <c r="D492" s="230">
        <f>VLOOKUP($A492,DRG!$A$8:$Z$771,22,FALSE)</f>
        <v>0.76400000000000001</v>
      </c>
      <c r="E492" s="319" t="str">
        <f>VLOOKUP(A492,DRG!$A$8:$Z$771,18,FALSE)</f>
        <v>A</v>
      </c>
      <c r="F492" s="316">
        <f>VLOOKUP($A492,DRG!$A$8:$Z$771,9,FALSE)</f>
        <v>1445</v>
      </c>
    </row>
    <row r="493" spans="1:6" x14ac:dyDescent="0.2">
      <c r="A493" s="322" t="s">
        <v>531</v>
      </c>
      <c r="B493" s="211" t="str">
        <f>VLOOKUP($A493,DRG!$A$8:$Z$771,2,FALSE)</f>
        <v>Trauma to the Skin, Subcut Tiss &amp; Breast W MCC</v>
      </c>
      <c r="C493" s="140">
        <f>ROUND(VLOOKUP($A493,DRG!$A$8:$Z$771,14,FALSE),1)</f>
        <v>3.4</v>
      </c>
      <c r="D493" s="231">
        <f>VLOOKUP($A493,DRG!$A$8:$Z$771,22,FALSE)</f>
        <v>1.0174000000000001</v>
      </c>
      <c r="E493" s="320" t="str">
        <f>VLOOKUP(A493,DRG!$A$8:$Z$771,18,FALSE)</f>
        <v>AO</v>
      </c>
      <c r="F493" s="317">
        <f>VLOOKUP($A493,DRG!$A$8:$Z$771,9,FALSE)</f>
        <v>16</v>
      </c>
    </row>
    <row r="494" spans="1:6" x14ac:dyDescent="0.2">
      <c r="A494" s="321" t="s">
        <v>532</v>
      </c>
      <c r="B494" s="210" t="str">
        <f>VLOOKUP($A494,DRG!$A$8:$Z$771,2,FALSE)</f>
        <v>Trauma to the Skin, Subcut Tiss &amp; Breast W/O MCC</v>
      </c>
      <c r="C494" s="138">
        <f>ROUND(VLOOKUP($A494,DRG!$A$8:$Z$771,14,FALSE),1)</f>
        <v>1.9</v>
      </c>
      <c r="D494" s="230">
        <f>VLOOKUP($A494,DRG!$A$8:$Z$771,22,FALSE)</f>
        <v>0.60329999999999995</v>
      </c>
      <c r="E494" s="319" t="str">
        <f>VLOOKUP(A494,DRG!$A$8:$Z$771,18,FALSE)</f>
        <v>AO</v>
      </c>
      <c r="F494" s="316">
        <f>VLOOKUP($A494,DRG!$A$8:$Z$771,9,FALSE)</f>
        <v>62</v>
      </c>
    </row>
    <row r="495" spans="1:6" x14ac:dyDescent="0.2">
      <c r="A495" s="321" t="s">
        <v>533</v>
      </c>
      <c r="B495" s="210" t="str">
        <f>VLOOKUP($A495,DRG!$A$8:$Z$771,2,FALSE)</f>
        <v>Minor Skin Disorders W MCC</v>
      </c>
      <c r="C495" s="138">
        <f>ROUND(VLOOKUP($A495,DRG!$A$8:$Z$771,14,FALSE),1)</f>
        <v>4.3</v>
      </c>
      <c r="D495" s="230">
        <f>VLOOKUP($A495,DRG!$A$8:$Z$771,22,FALSE)</f>
        <v>1.1740999999999999</v>
      </c>
      <c r="E495" s="319" t="str">
        <f>VLOOKUP(A495,DRG!$A$8:$Z$771,18,FALSE)</f>
        <v>A</v>
      </c>
      <c r="F495" s="316">
        <f>VLOOKUP($A495,DRG!$A$8:$Z$771,9,FALSE)</f>
        <v>17</v>
      </c>
    </row>
    <row r="496" spans="1:6" x14ac:dyDescent="0.2">
      <c r="A496" s="321" t="s">
        <v>534</v>
      </c>
      <c r="B496" s="210" t="str">
        <f>VLOOKUP($A496,DRG!$A$8:$Z$771,2,FALSE)</f>
        <v>Minor Skin Disorders W/O MCC</v>
      </c>
      <c r="C496" s="138">
        <f>ROUND(VLOOKUP($A496,DRG!$A$8:$Z$771,14,FALSE),1)</f>
        <v>2.2000000000000002</v>
      </c>
      <c r="D496" s="230">
        <f>VLOOKUP($A496,DRG!$A$8:$Z$771,22,FALSE)</f>
        <v>0.63319999999999999</v>
      </c>
      <c r="E496" s="319" t="str">
        <f>VLOOKUP(A496,DRG!$A$8:$Z$771,18,FALSE)</f>
        <v>A</v>
      </c>
      <c r="F496" s="316">
        <f>VLOOKUP($A496,DRG!$A$8:$Z$771,9,FALSE)</f>
        <v>56</v>
      </c>
    </row>
    <row r="497" spans="1:6" x14ac:dyDescent="0.2">
      <c r="A497" s="321" t="s">
        <v>535</v>
      </c>
      <c r="B497" s="210" t="str">
        <f>VLOOKUP($A497,DRG!$A$8:$Z$771,2,FALSE)</f>
        <v>Adrenal &amp; Pituitary Procedures W CC/MCC</v>
      </c>
      <c r="C497" s="138">
        <f>ROUND(VLOOKUP($A497,DRG!$A$8:$Z$771,14,FALSE),1)</f>
        <v>4.4000000000000004</v>
      </c>
      <c r="D497" s="230">
        <f>VLOOKUP($A497,DRG!$A$8:$Z$771,22,FALSE)</f>
        <v>3.2490999999999999</v>
      </c>
      <c r="E497" s="319" t="str">
        <f>VLOOKUP(A497,DRG!$A$8:$Z$771,18,FALSE)</f>
        <v>A</v>
      </c>
      <c r="F497" s="316">
        <f>VLOOKUP($A497,DRG!$A$8:$Z$771,9,FALSE)</f>
        <v>15</v>
      </c>
    </row>
    <row r="498" spans="1:6" x14ac:dyDescent="0.2">
      <c r="A498" s="322" t="s">
        <v>536</v>
      </c>
      <c r="B498" s="211" t="str">
        <f>VLOOKUP($A498,DRG!$A$8:$Z$771,2,FALSE)</f>
        <v>Adrenal &amp; Pituitary Procedures W/O CC/MCC</v>
      </c>
      <c r="C498" s="140">
        <f>ROUND(VLOOKUP($A498,DRG!$A$8:$Z$771,14,FALSE),1)</f>
        <v>2.6</v>
      </c>
      <c r="D498" s="231">
        <f>VLOOKUP($A498,DRG!$A$8:$Z$771,22,FALSE)</f>
        <v>2.5171999999999999</v>
      </c>
      <c r="E498" s="320" t="str">
        <f>VLOOKUP(A498,DRG!$A$8:$Z$771,18,FALSE)</f>
        <v>A</v>
      </c>
      <c r="F498" s="317">
        <f>VLOOKUP($A498,DRG!$A$8:$Z$771,9,FALSE)</f>
        <v>19</v>
      </c>
    </row>
    <row r="499" spans="1:6" x14ac:dyDescent="0.2">
      <c r="A499" s="321" t="s">
        <v>537</v>
      </c>
      <c r="B499" s="210" t="str">
        <f>VLOOKUP($A499,DRG!$A$8:$Z$771,2,FALSE)</f>
        <v>Amputat of Lower Limb for Endocrine, Nutrit &amp; Metabol Dis W MCC</v>
      </c>
      <c r="C499" s="138">
        <f>ROUND(VLOOKUP($A499,DRG!$A$8:$Z$771,14,FALSE),1)</f>
        <v>9.1</v>
      </c>
      <c r="D499" s="230">
        <f>VLOOKUP($A499,DRG!$A$8:$Z$771,22,FALSE)</f>
        <v>2.8788999999999998</v>
      </c>
      <c r="E499" s="319" t="str">
        <f>VLOOKUP(A499,DRG!$A$8:$Z$771,18,FALSE)</f>
        <v>A</v>
      </c>
      <c r="F499" s="316">
        <f>VLOOKUP($A499,DRG!$A$8:$Z$771,9,FALSE)</f>
        <v>15</v>
      </c>
    </row>
    <row r="500" spans="1:6" x14ac:dyDescent="0.2">
      <c r="A500" s="321" t="s">
        <v>538</v>
      </c>
      <c r="B500" s="210" t="str">
        <f>VLOOKUP($A500,DRG!$A$8:$Z$771,2,FALSE)</f>
        <v>Amputat of Lower Limb for Endocrine, Nutrit &amp; Metabol Dis W CC</v>
      </c>
      <c r="C500" s="138">
        <f>ROUND(VLOOKUP($A500,DRG!$A$8:$Z$771,14,FALSE),1)</f>
        <v>6.8</v>
      </c>
      <c r="D500" s="230">
        <f>VLOOKUP($A500,DRG!$A$8:$Z$771,22,FALSE)</f>
        <v>2.0535999999999999</v>
      </c>
      <c r="E500" s="319" t="str">
        <f>VLOOKUP(A500,DRG!$A$8:$Z$771,18,FALSE)</f>
        <v>A</v>
      </c>
      <c r="F500" s="316">
        <f>VLOOKUP($A500,DRG!$A$8:$Z$771,9,FALSE)</f>
        <v>90</v>
      </c>
    </row>
    <row r="501" spans="1:6" x14ac:dyDescent="0.2">
      <c r="A501" s="321" t="s">
        <v>539</v>
      </c>
      <c r="B501" s="210" t="str">
        <f>VLOOKUP($A501,DRG!$A$8:$Z$771,2,FALSE)</f>
        <v>Amputat of Lower Limb for Endocrine, Nutrit &amp; Metabol Dis W/O CC/MCC</v>
      </c>
      <c r="C501" s="138">
        <f>ROUND(VLOOKUP($A501,DRG!$A$8:$Z$771,14,FALSE),1)</f>
        <v>4.3</v>
      </c>
      <c r="D501" s="230">
        <f>VLOOKUP($A501,DRG!$A$8:$Z$771,22,FALSE)</f>
        <v>1.8724000000000001</v>
      </c>
      <c r="E501" s="319" t="str">
        <f>VLOOKUP(A501,DRG!$A$8:$Z$771,18,FALSE)</f>
        <v>M</v>
      </c>
      <c r="F501" s="316">
        <f>VLOOKUP($A501,DRG!$A$8:$Z$771,9,FALSE)</f>
        <v>6</v>
      </c>
    </row>
    <row r="502" spans="1:6" x14ac:dyDescent="0.2">
      <c r="A502" s="321" t="s">
        <v>540</v>
      </c>
      <c r="B502" s="210" t="str">
        <f>VLOOKUP($A502,DRG!$A$8:$Z$771,2,FALSE)</f>
        <v>O.R. Procedures for Obesity W MCC</v>
      </c>
      <c r="C502" s="138">
        <f>ROUND(VLOOKUP($A502,DRG!$A$8:$Z$771,14,FALSE),1)</f>
        <v>3.8</v>
      </c>
      <c r="D502" s="230">
        <f>VLOOKUP($A502,DRG!$A$8:$Z$771,22,FALSE)</f>
        <v>4.6664000000000003</v>
      </c>
      <c r="E502" s="319" t="str">
        <f>VLOOKUP(A502,DRG!$A$8:$Z$771,18,FALSE)</f>
        <v>M</v>
      </c>
      <c r="F502" s="316">
        <f>VLOOKUP($A502,DRG!$A$8:$Z$771,9,FALSE)</f>
        <v>5</v>
      </c>
    </row>
    <row r="503" spans="1:6" x14ac:dyDescent="0.2">
      <c r="A503" s="322" t="s">
        <v>541</v>
      </c>
      <c r="B503" s="211" t="str">
        <f>VLOOKUP($A503,DRG!$A$8:$Z$771,2,FALSE)</f>
        <v>O.R. Procedures for Obesity W CC</v>
      </c>
      <c r="C503" s="140">
        <f>ROUND(VLOOKUP($A503,DRG!$A$8:$Z$771,14,FALSE),1)</f>
        <v>3.3</v>
      </c>
      <c r="D503" s="231">
        <f>VLOOKUP($A503,DRG!$A$8:$Z$771,22,FALSE)</f>
        <v>2.2126000000000001</v>
      </c>
      <c r="E503" s="320" t="str">
        <f>VLOOKUP(A503,DRG!$A$8:$Z$771,18,FALSE)</f>
        <v>A</v>
      </c>
      <c r="F503" s="317">
        <f>VLOOKUP($A503,DRG!$A$8:$Z$771,9,FALSE)</f>
        <v>19</v>
      </c>
    </row>
    <row r="504" spans="1:6" x14ac:dyDescent="0.2">
      <c r="A504" s="321" t="s">
        <v>542</v>
      </c>
      <c r="B504" s="210" t="str">
        <f>VLOOKUP($A504,DRG!$A$8:$Z$771,2,FALSE)</f>
        <v>O.R. Procedures for Obesity W/O CC/MCC</v>
      </c>
      <c r="C504" s="138">
        <f>ROUND(VLOOKUP($A504,DRG!$A$8:$Z$771,14,FALSE),1)</f>
        <v>2.7</v>
      </c>
      <c r="D504" s="230">
        <f>VLOOKUP($A504,DRG!$A$8:$Z$771,22,FALSE)</f>
        <v>1.9508000000000001</v>
      </c>
      <c r="E504" s="319" t="str">
        <f>VLOOKUP(A504,DRG!$A$8:$Z$771,18,FALSE)</f>
        <v>A</v>
      </c>
      <c r="F504" s="316">
        <f>VLOOKUP($A504,DRG!$A$8:$Z$771,9,FALSE)</f>
        <v>96</v>
      </c>
    </row>
    <row r="505" spans="1:6" x14ac:dyDescent="0.2">
      <c r="A505" s="321" t="s">
        <v>543</v>
      </c>
      <c r="B505" s="210" t="str">
        <f>VLOOKUP($A505,DRG!$A$8:$Z$771,2,FALSE)</f>
        <v>Skin Grafts &amp; Wound Debrid for Endoc, Nutrit &amp; Metab Dis W MCC</v>
      </c>
      <c r="C505" s="138">
        <f>ROUND(VLOOKUP($A505,DRG!$A$8:$Z$771,14,FALSE),1)</f>
        <v>6.8</v>
      </c>
      <c r="D505" s="230">
        <f>VLOOKUP($A505,DRG!$A$8:$Z$771,22,FALSE)</f>
        <v>2.7378</v>
      </c>
      <c r="E505" s="319" t="str">
        <f>VLOOKUP(A505,DRG!$A$8:$Z$771,18,FALSE)</f>
        <v>AO</v>
      </c>
      <c r="F505" s="316">
        <f>VLOOKUP($A505,DRG!$A$8:$Z$771,9,FALSE)</f>
        <v>13</v>
      </c>
    </row>
    <row r="506" spans="1:6" x14ac:dyDescent="0.2">
      <c r="A506" s="321" t="s">
        <v>544</v>
      </c>
      <c r="B506" s="210" t="str">
        <f>VLOOKUP($A506,DRG!$A$8:$Z$771,2,FALSE)</f>
        <v>Skin Grafts &amp; Wound Debrid for Endoc, Nutrit &amp; Metab Dis W CC</v>
      </c>
      <c r="C506" s="138">
        <f>ROUND(VLOOKUP($A506,DRG!$A$8:$Z$771,14,FALSE),1)</f>
        <v>7.1</v>
      </c>
      <c r="D506" s="230">
        <f>VLOOKUP($A506,DRG!$A$8:$Z$771,22,FALSE)</f>
        <v>1.5921000000000001</v>
      </c>
      <c r="E506" s="319" t="str">
        <f>VLOOKUP(A506,DRG!$A$8:$Z$771,18,FALSE)</f>
        <v>AP</v>
      </c>
      <c r="F506" s="316">
        <f>VLOOKUP($A506,DRG!$A$8:$Z$771,9,FALSE)</f>
        <v>47</v>
      </c>
    </row>
    <row r="507" spans="1:6" x14ac:dyDescent="0.2">
      <c r="A507" s="321" t="s">
        <v>545</v>
      </c>
      <c r="B507" s="210" t="str">
        <f>VLOOKUP($A507,DRG!$A$8:$Z$771,2,FALSE)</f>
        <v>Skin Grafts &amp; Wound Debrid for Endoc, Nutrit &amp; Metab Dis W/O CC/MCC</v>
      </c>
      <c r="C507" s="138">
        <f>ROUND(VLOOKUP($A507,DRG!$A$8:$Z$771,14,FALSE),1)</f>
        <v>3.7</v>
      </c>
      <c r="D507" s="230">
        <f>VLOOKUP($A507,DRG!$A$8:$Z$771,22,FALSE)</f>
        <v>1.2755000000000001</v>
      </c>
      <c r="E507" s="319" t="str">
        <f>VLOOKUP(A507,DRG!$A$8:$Z$771,18,FALSE)</f>
        <v>MP</v>
      </c>
      <c r="F507" s="316">
        <f>VLOOKUP($A507,DRG!$A$8:$Z$771,9,FALSE)</f>
        <v>6</v>
      </c>
    </row>
    <row r="508" spans="1:6" x14ac:dyDescent="0.2">
      <c r="A508" s="322" t="s">
        <v>546</v>
      </c>
      <c r="B508" s="211" t="str">
        <f>VLOOKUP($A508,DRG!$A$8:$Z$771,2,FALSE)</f>
        <v>Thyroid, Parathyroid &amp; Thyroglossal Procedures W MCC</v>
      </c>
      <c r="C508" s="140">
        <f>ROUND(VLOOKUP($A508,DRG!$A$8:$Z$771,14,FALSE),1)</f>
        <v>4.9000000000000004</v>
      </c>
      <c r="D508" s="231">
        <f>VLOOKUP($A508,DRG!$A$8:$Z$771,22,FALSE)</f>
        <v>4.1452</v>
      </c>
      <c r="E508" s="320" t="str">
        <f>VLOOKUP(A508,DRG!$A$8:$Z$771,18,FALSE)</f>
        <v>M</v>
      </c>
      <c r="F508" s="317">
        <f>VLOOKUP($A508,DRG!$A$8:$Z$771,9,FALSE)</f>
        <v>4</v>
      </c>
    </row>
    <row r="509" spans="1:6" x14ac:dyDescent="0.2">
      <c r="A509" s="321" t="s">
        <v>547</v>
      </c>
      <c r="B509" s="210" t="str">
        <f>VLOOKUP($A509,DRG!$A$8:$Z$771,2,FALSE)</f>
        <v>Thyroid, Parathyroid &amp; Thyroglossal Procedures W CC</v>
      </c>
      <c r="C509" s="138">
        <f>ROUND(VLOOKUP($A509,DRG!$A$8:$Z$771,14,FALSE),1)</f>
        <v>1.9</v>
      </c>
      <c r="D509" s="230">
        <f>VLOOKUP($A509,DRG!$A$8:$Z$771,22,FALSE)</f>
        <v>1.3853</v>
      </c>
      <c r="E509" s="319" t="str">
        <f>VLOOKUP(A509,DRG!$A$8:$Z$771,18,FALSE)</f>
        <v>A</v>
      </c>
      <c r="F509" s="316">
        <f>VLOOKUP($A509,DRG!$A$8:$Z$771,9,FALSE)</f>
        <v>17</v>
      </c>
    </row>
    <row r="510" spans="1:6" x14ac:dyDescent="0.2">
      <c r="A510" s="321" t="s">
        <v>548</v>
      </c>
      <c r="B510" s="210" t="str">
        <f>VLOOKUP($A510,DRG!$A$8:$Z$771,2,FALSE)</f>
        <v>Thyroid, Parathyroid &amp; Thyroglossal Procedures W/O CC/MCC</v>
      </c>
      <c r="C510" s="138">
        <f>ROUND(VLOOKUP($A510,DRG!$A$8:$Z$771,14,FALSE),1)</f>
        <v>1.3</v>
      </c>
      <c r="D510" s="230">
        <f>VLOOKUP($A510,DRG!$A$8:$Z$771,22,FALSE)</f>
        <v>1.1879999999999999</v>
      </c>
      <c r="E510" s="319" t="str">
        <f>VLOOKUP(A510,DRG!$A$8:$Z$771,18,FALSE)</f>
        <v>A</v>
      </c>
      <c r="F510" s="316">
        <f>VLOOKUP($A510,DRG!$A$8:$Z$771,9,FALSE)</f>
        <v>98</v>
      </c>
    </row>
    <row r="511" spans="1:6" x14ac:dyDescent="0.2">
      <c r="A511" s="321" t="s">
        <v>549</v>
      </c>
      <c r="B511" s="210" t="str">
        <f>VLOOKUP($A511,DRG!$A$8:$Z$771,2,FALSE)</f>
        <v>Other Endocrine, Nutrit &amp; Metab O.R. Proc W MCC</v>
      </c>
      <c r="C511" s="138">
        <f>ROUND(VLOOKUP($A511,DRG!$A$8:$Z$771,14,FALSE),1)</f>
        <v>7.3</v>
      </c>
      <c r="D511" s="230">
        <f>VLOOKUP($A511,DRG!$A$8:$Z$771,22,FALSE)</f>
        <v>3.3552</v>
      </c>
      <c r="E511" s="319" t="str">
        <f>VLOOKUP(A511,DRG!$A$8:$Z$771,18,FALSE)</f>
        <v>A</v>
      </c>
      <c r="F511" s="316">
        <f>VLOOKUP($A511,DRG!$A$8:$Z$771,9,FALSE)</f>
        <v>11</v>
      </c>
    </row>
    <row r="512" spans="1:6" x14ac:dyDescent="0.2">
      <c r="A512" s="321" t="s">
        <v>550</v>
      </c>
      <c r="B512" s="210" t="str">
        <f>VLOOKUP($A512,DRG!$A$8:$Z$771,2,FALSE)</f>
        <v>Other Endocrine, Nutrit &amp; Metab O.R. Proc W CC</v>
      </c>
      <c r="C512" s="138">
        <f>ROUND(VLOOKUP($A512,DRG!$A$8:$Z$771,14,FALSE),1)</f>
        <v>7.3</v>
      </c>
      <c r="D512" s="230">
        <f>VLOOKUP($A512,DRG!$A$8:$Z$771,22,FALSE)</f>
        <v>2.0768</v>
      </c>
      <c r="E512" s="319" t="str">
        <f>VLOOKUP(A512,DRG!$A$8:$Z$771,18,FALSE)</f>
        <v>AP</v>
      </c>
      <c r="F512" s="316">
        <f>VLOOKUP($A512,DRG!$A$8:$Z$771,9,FALSE)</f>
        <v>53</v>
      </c>
    </row>
    <row r="513" spans="1:6" x14ac:dyDescent="0.2">
      <c r="A513" s="322" t="s">
        <v>551</v>
      </c>
      <c r="B513" s="211" t="str">
        <f>VLOOKUP($A513,DRG!$A$8:$Z$771,2,FALSE)</f>
        <v>Other Endocrine, Nutrit &amp; Metab O.R. Proc W/O CC/MCC</v>
      </c>
      <c r="C513" s="140">
        <f>ROUND(VLOOKUP($A513,DRG!$A$8:$Z$771,14,FALSE),1)</f>
        <v>3</v>
      </c>
      <c r="D513" s="231">
        <f>VLOOKUP($A513,DRG!$A$8:$Z$771,22,FALSE)</f>
        <v>1.4389000000000001</v>
      </c>
      <c r="E513" s="320" t="str">
        <f>VLOOKUP(A513,DRG!$A$8:$Z$771,18,FALSE)</f>
        <v>MP</v>
      </c>
      <c r="F513" s="317">
        <f>VLOOKUP($A513,DRG!$A$8:$Z$771,9,FALSE)</f>
        <v>4</v>
      </c>
    </row>
    <row r="514" spans="1:6" x14ac:dyDescent="0.2">
      <c r="A514" s="321" t="s">
        <v>552</v>
      </c>
      <c r="B514" s="210" t="str">
        <f>VLOOKUP($A514,DRG!$A$8:$Z$771,2,FALSE)</f>
        <v>Diabetes W MCC</v>
      </c>
      <c r="C514" s="138">
        <f>ROUND(VLOOKUP($A514,DRG!$A$8:$Z$771,14,FALSE),1)</f>
        <v>3.9</v>
      </c>
      <c r="D514" s="230">
        <f>VLOOKUP($A514,DRG!$A$8:$Z$771,22,FALSE)</f>
        <v>1.393</v>
      </c>
      <c r="E514" s="319" t="str">
        <f>VLOOKUP(A514,DRG!$A$8:$Z$771,18,FALSE)</f>
        <v>A</v>
      </c>
      <c r="F514" s="316">
        <f>VLOOKUP($A514,DRG!$A$8:$Z$771,9,FALSE)</f>
        <v>217</v>
      </c>
    </row>
    <row r="515" spans="1:6" x14ac:dyDescent="0.2">
      <c r="A515" s="321" t="s">
        <v>553</v>
      </c>
      <c r="B515" s="210" t="str">
        <f>VLOOKUP($A515,DRG!$A$8:$Z$771,2,FALSE)</f>
        <v>Diabetes W CC</v>
      </c>
      <c r="C515" s="138">
        <f>ROUND(VLOOKUP($A515,DRG!$A$8:$Z$771,14,FALSE),1)</f>
        <v>2.8</v>
      </c>
      <c r="D515" s="230">
        <f>VLOOKUP($A515,DRG!$A$8:$Z$771,22,FALSE)</f>
        <v>0.85729999999999995</v>
      </c>
      <c r="E515" s="319" t="str">
        <f>VLOOKUP(A515,DRG!$A$8:$Z$771,18,FALSE)</f>
        <v>A</v>
      </c>
      <c r="F515" s="316">
        <f>VLOOKUP($A515,DRG!$A$8:$Z$771,9,FALSE)</f>
        <v>816</v>
      </c>
    </row>
    <row r="516" spans="1:6" x14ac:dyDescent="0.2">
      <c r="A516" s="321" t="s">
        <v>554</v>
      </c>
      <c r="B516" s="210" t="str">
        <f>VLOOKUP($A516,DRG!$A$8:$Z$771,2,FALSE)</f>
        <v>Diabetes W/O CC/MCC</v>
      </c>
      <c r="C516" s="138">
        <f>ROUND(VLOOKUP($A516,DRG!$A$8:$Z$771,14,FALSE),1)</f>
        <v>2</v>
      </c>
      <c r="D516" s="230">
        <f>VLOOKUP($A516,DRG!$A$8:$Z$771,22,FALSE)</f>
        <v>0.63370000000000004</v>
      </c>
      <c r="E516" s="319" t="str">
        <f>VLOOKUP(A516,DRG!$A$8:$Z$771,18,FALSE)</f>
        <v>A</v>
      </c>
      <c r="F516" s="316">
        <f>VLOOKUP($A516,DRG!$A$8:$Z$771,9,FALSE)</f>
        <v>464</v>
      </c>
    </row>
    <row r="517" spans="1:6" x14ac:dyDescent="0.2">
      <c r="A517" s="321" t="s">
        <v>555</v>
      </c>
      <c r="B517" s="210" t="str">
        <f>VLOOKUP($A517,DRG!$A$8:$Z$771,2,FALSE)</f>
        <v>Misc Disorders of Nutrition, Metabolism, Fluids/Electrolytes W MCC</v>
      </c>
      <c r="C517" s="138">
        <f>ROUND(VLOOKUP($A517,DRG!$A$8:$Z$771,14,FALSE),1)</f>
        <v>3.6</v>
      </c>
      <c r="D517" s="230">
        <f>VLOOKUP($A517,DRG!$A$8:$Z$771,22,FALSE)</f>
        <v>1.0660000000000001</v>
      </c>
      <c r="E517" s="319" t="str">
        <f>VLOOKUP(A517,DRG!$A$8:$Z$771,18,FALSE)</f>
        <v>A</v>
      </c>
      <c r="F517" s="316">
        <f>VLOOKUP($A517,DRG!$A$8:$Z$771,9,FALSE)</f>
        <v>191</v>
      </c>
    </row>
    <row r="518" spans="1:6" x14ac:dyDescent="0.2">
      <c r="A518" s="322" t="s">
        <v>556</v>
      </c>
      <c r="B518" s="211" t="str">
        <f>VLOOKUP($A518,DRG!$A$8:$Z$771,2,FALSE)</f>
        <v>Misc Disorders of Nutrition, Metabolism, Fluids/Electrolytes W/O MCC</v>
      </c>
      <c r="C518" s="140">
        <f>ROUND(VLOOKUP($A518,DRG!$A$8:$Z$771,14,FALSE),1)</f>
        <v>2.2999999999999998</v>
      </c>
      <c r="D518" s="231">
        <f>VLOOKUP($A518,DRG!$A$8:$Z$771,22,FALSE)</f>
        <v>0.6694</v>
      </c>
      <c r="E518" s="320" t="str">
        <f>VLOOKUP(A518,DRG!$A$8:$Z$771,18,FALSE)</f>
        <v>A</v>
      </c>
      <c r="F518" s="317">
        <f>VLOOKUP($A518,DRG!$A$8:$Z$771,9,FALSE)</f>
        <v>563</v>
      </c>
    </row>
    <row r="519" spans="1:6" x14ac:dyDescent="0.2">
      <c r="A519" s="321" t="s">
        <v>557</v>
      </c>
      <c r="B519" s="210" t="str">
        <f>VLOOKUP($A519,DRG!$A$8:$Z$771,2,FALSE)</f>
        <v>Inborn and Other Disorders of Metabolism</v>
      </c>
      <c r="C519" s="138">
        <f>ROUND(VLOOKUP($A519,DRG!$A$8:$Z$771,14,FALSE),1)</f>
        <v>2.6</v>
      </c>
      <c r="D519" s="230">
        <f>VLOOKUP($A519,DRG!$A$8:$Z$771,22,FALSE)</f>
        <v>0.76100000000000001</v>
      </c>
      <c r="E519" s="319" t="str">
        <f>VLOOKUP(A519,DRG!$A$8:$Z$771,18,FALSE)</f>
        <v>A</v>
      </c>
      <c r="F519" s="316">
        <f>VLOOKUP($A519,DRG!$A$8:$Z$771,9,FALSE)</f>
        <v>23</v>
      </c>
    </row>
    <row r="520" spans="1:6" x14ac:dyDescent="0.2">
      <c r="A520" s="321" t="s">
        <v>558</v>
      </c>
      <c r="B520" s="210" t="str">
        <f>VLOOKUP($A520,DRG!$A$8:$Z$771,2,FALSE)</f>
        <v>Endocrine Disorders W MCC</v>
      </c>
      <c r="C520" s="138">
        <f>ROUND(VLOOKUP($A520,DRG!$A$8:$Z$771,14,FALSE),1)</f>
        <v>5.9</v>
      </c>
      <c r="D520" s="230">
        <f>VLOOKUP($A520,DRG!$A$8:$Z$771,22,FALSE)</f>
        <v>1.3894</v>
      </c>
      <c r="E520" s="319" t="str">
        <f>VLOOKUP(A520,DRG!$A$8:$Z$771,18,FALSE)</f>
        <v>A</v>
      </c>
      <c r="F520" s="316">
        <f>VLOOKUP($A520,DRG!$A$8:$Z$771,9,FALSE)</f>
        <v>25</v>
      </c>
    </row>
    <row r="521" spans="1:6" x14ac:dyDescent="0.2">
      <c r="A521" s="321" t="s">
        <v>559</v>
      </c>
      <c r="B521" s="210" t="str">
        <f>VLOOKUP($A521,DRG!$A$8:$Z$771,2,FALSE)</f>
        <v>Endocrine Disorders W CC</v>
      </c>
      <c r="C521" s="138">
        <f>ROUND(VLOOKUP($A521,DRG!$A$8:$Z$771,14,FALSE),1)</f>
        <v>3.2</v>
      </c>
      <c r="D521" s="230">
        <f>VLOOKUP($A521,DRG!$A$8:$Z$771,22,FALSE)</f>
        <v>0.94079999999999997</v>
      </c>
      <c r="E521" s="319" t="str">
        <f>VLOOKUP(A521,DRG!$A$8:$Z$771,18,FALSE)</f>
        <v>A</v>
      </c>
      <c r="F521" s="316">
        <f>VLOOKUP($A521,DRG!$A$8:$Z$771,9,FALSE)</f>
        <v>68</v>
      </c>
    </row>
    <row r="522" spans="1:6" x14ac:dyDescent="0.2">
      <c r="A522" s="321" t="s">
        <v>560</v>
      </c>
      <c r="B522" s="210" t="str">
        <f>VLOOKUP($A522,DRG!$A$8:$Z$771,2,FALSE)</f>
        <v>Endocrine Disorders W/O CC/MCC</v>
      </c>
      <c r="C522" s="138">
        <f>ROUND(VLOOKUP($A522,DRG!$A$8:$Z$771,14,FALSE),1)</f>
        <v>1.9</v>
      </c>
      <c r="D522" s="230">
        <f>VLOOKUP($A522,DRG!$A$8:$Z$771,22,FALSE)</f>
        <v>0.58120000000000005</v>
      </c>
      <c r="E522" s="319" t="str">
        <f>VLOOKUP(A522,DRG!$A$8:$Z$771,18,FALSE)</f>
        <v>A</v>
      </c>
      <c r="F522" s="316">
        <f>VLOOKUP($A522,DRG!$A$8:$Z$771,9,FALSE)</f>
        <v>22</v>
      </c>
    </row>
    <row r="523" spans="1:6" x14ac:dyDescent="0.2">
      <c r="A523" s="322" t="s">
        <v>561</v>
      </c>
      <c r="B523" s="211" t="str">
        <f>VLOOKUP($A523,DRG!$A$8:$Z$771,2,FALSE)</f>
        <v>Kidney Transplant</v>
      </c>
      <c r="C523" s="140">
        <f>ROUND(VLOOKUP($A523,DRG!$A$8:$Z$771,14,FALSE),1)</f>
        <v>5.5</v>
      </c>
      <c r="D523" s="231">
        <f>VLOOKUP($A523,DRG!$A$8:$Z$771,22,FALSE)</f>
        <v>3.1539999999999999</v>
      </c>
      <c r="E523" s="320" t="str">
        <f>VLOOKUP(A523,DRG!$A$8:$Z$771,18,FALSE)</f>
        <v>Z</v>
      </c>
      <c r="F523" s="317">
        <f>VLOOKUP($A523,DRG!$A$8:$Z$771,9,FALSE)</f>
        <v>0</v>
      </c>
    </row>
    <row r="524" spans="1:6" x14ac:dyDescent="0.2">
      <c r="A524" s="321" t="s">
        <v>562</v>
      </c>
      <c r="B524" s="210" t="str">
        <f>VLOOKUP($A524,DRG!$A$8:$Z$771,2,FALSE)</f>
        <v>Major Bladder Procedures W MCC</v>
      </c>
      <c r="C524" s="138">
        <f>ROUND(VLOOKUP($A524,DRG!$A$8:$Z$771,14,FALSE),1)</f>
        <v>11.9</v>
      </c>
      <c r="D524" s="230">
        <f>VLOOKUP($A524,DRG!$A$8:$Z$771,22,FALSE)</f>
        <v>9.5896000000000008</v>
      </c>
      <c r="E524" s="319" t="str">
        <f>VLOOKUP(A524,DRG!$A$8:$Z$771,18,FALSE)</f>
        <v>M</v>
      </c>
      <c r="F524" s="316">
        <f>VLOOKUP($A524,DRG!$A$8:$Z$771,9,FALSE)</f>
        <v>3</v>
      </c>
    </row>
    <row r="525" spans="1:6" x14ac:dyDescent="0.2">
      <c r="A525" s="321" t="s">
        <v>563</v>
      </c>
      <c r="B525" s="210" t="str">
        <f>VLOOKUP($A525,DRG!$A$8:$Z$771,2,FALSE)</f>
        <v>Major Bladder Procedures W CC</v>
      </c>
      <c r="C525" s="138">
        <f>ROUND(VLOOKUP($A525,DRG!$A$8:$Z$771,14,FALSE),1)</f>
        <v>5.2</v>
      </c>
      <c r="D525" s="230">
        <f>VLOOKUP($A525,DRG!$A$8:$Z$771,22,FALSE)</f>
        <v>3.7566000000000002</v>
      </c>
      <c r="E525" s="319" t="str">
        <f>VLOOKUP(A525,DRG!$A$8:$Z$771,18,FALSE)</f>
        <v>AP</v>
      </c>
      <c r="F525" s="316">
        <f>VLOOKUP($A525,DRG!$A$8:$Z$771,9,FALSE)</f>
        <v>11</v>
      </c>
    </row>
    <row r="526" spans="1:6" x14ac:dyDescent="0.2">
      <c r="A526" s="321" t="s">
        <v>564</v>
      </c>
      <c r="B526" s="210" t="str">
        <f>VLOOKUP($A526,DRG!$A$8:$Z$771,2,FALSE)</f>
        <v>Major Bladder Procedures W/O CC/MCC</v>
      </c>
      <c r="C526" s="138">
        <f>ROUND(VLOOKUP($A526,DRG!$A$8:$Z$771,14,FALSE),1)</f>
        <v>4.8</v>
      </c>
      <c r="D526" s="230">
        <f>VLOOKUP($A526,DRG!$A$8:$Z$771,22,FALSE)</f>
        <v>2.6025999999999998</v>
      </c>
      <c r="E526" s="319" t="str">
        <f>VLOOKUP(A526,DRG!$A$8:$Z$771,18,FALSE)</f>
        <v>MP</v>
      </c>
      <c r="F526" s="316">
        <f>VLOOKUP($A526,DRG!$A$8:$Z$771,9,FALSE)</f>
        <v>7</v>
      </c>
    </row>
    <row r="527" spans="1:6" x14ac:dyDescent="0.2">
      <c r="A527" s="321" t="s">
        <v>565</v>
      </c>
      <c r="B527" s="210" t="str">
        <f>VLOOKUP($A527,DRG!$A$8:$Z$771,2,FALSE)</f>
        <v>Kidney &amp; Ureter Procedures for Neoplasm W MCC</v>
      </c>
      <c r="C527" s="138">
        <f>ROUND(VLOOKUP($A527,DRG!$A$8:$Z$771,14,FALSE),1)</f>
        <v>8.1</v>
      </c>
      <c r="D527" s="230">
        <f>VLOOKUP($A527,DRG!$A$8:$Z$771,22,FALSE)</f>
        <v>4.5960000000000001</v>
      </c>
      <c r="E527" s="319" t="str">
        <f>VLOOKUP(A527,DRG!$A$8:$Z$771,18,FALSE)</f>
        <v>A</v>
      </c>
      <c r="F527" s="316">
        <f>VLOOKUP($A527,DRG!$A$8:$Z$771,9,FALSE)</f>
        <v>12</v>
      </c>
    </row>
    <row r="528" spans="1:6" x14ac:dyDescent="0.2">
      <c r="A528" s="322" t="s">
        <v>1068</v>
      </c>
      <c r="B528" s="211" t="str">
        <f>VLOOKUP($A528,DRG!$A$8:$Z$771,2,FALSE)</f>
        <v>Kidney &amp; Ureter Procedures for Neoplasm W CC</v>
      </c>
      <c r="C528" s="140">
        <f>ROUND(VLOOKUP($A528,DRG!$A$8:$Z$771,14,FALSE),1)</f>
        <v>3.2</v>
      </c>
      <c r="D528" s="231">
        <f>VLOOKUP($A528,DRG!$A$8:$Z$771,22,FALSE)</f>
        <v>2.4561000000000002</v>
      </c>
      <c r="E528" s="320" t="str">
        <f>VLOOKUP(A528,DRG!$A$8:$Z$771,18,FALSE)</f>
        <v>A</v>
      </c>
      <c r="F528" s="317">
        <f>VLOOKUP($A528,DRG!$A$8:$Z$771,9,FALSE)</f>
        <v>56</v>
      </c>
    </row>
    <row r="529" spans="1:6" x14ac:dyDescent="0.2">
      <c r="A529" s="321" t="s">
        <v>1069</v>
      </c>
      <c r="B529" s="210" t="str">
        <f>VLOOKUP($A529,DRG!$A$8:$Z$771,2,FALSE)</f>
        <v>Kidney &amp; Ureter Procedures for Neoplasm W/O CC/MCC</v>
      </c>
      <c r="C529" s="138">
        <f>ROUND(VLOOKUP($A529,DRG!$A$8:$Z$771,14,FALSE),1)</f>
        <v>2.2999999999999998</v>
      </c>
      <c r="D529" s="230">
        <f>VLOOKUP($A529,DRG!$A$8:$Z$771,22,FALSE)</f>
        <v>2.2584</v>
      </c>
      <c r="E529" s="319" t="str">
        <f>VLOOKUP(A529,DRG!$A$8:$Z$771,18,FALSE)</f>
        <v>A</v>
      </c>
      <c r="F529" s="316">
        <f>VLOOKUP($A529,DRG!$A$8:$Z$771,9,FALSE)</f>
        <v>63</v>
      </c>
    </row>
    <row r="530" spans="1:6" x14ac:dyDescent="0.2">
      <c r="A530" s="321" t="s">
        <v>1070</v>
      </c>
      <c r="B530" s="210" t="str">
        <f>VLOOKUP($A530,DRG!$A$8:$Z$771,2,FALSE)</f>
        <v>Kidney &amp; Ureter Procedures for Non-Neoplasm W MCC</v>
      </c>
      <c r="C530" s="138">
        <f>ROUND(VLOOKUP($A530,DRG!$A$8:$Z$771,14,FALSE),1)</f>
        <v>4.5999999999999996</v>
      </c>
      <c r="D530" s="230">
        <f>VLOOKUP($A530,DRG!$A$8:$Z$771,22,FALSE)</f>
        <v>3.7953000000000001</v>
      </c>
      <c r="E530" s="319" t="str">
        <f>VLOOKUP(A530,DRG!$A$8:$Z$771,18,FALSE)</f>
        <v>A</v>
      </c>
      <c r="F530" s="316">
        <f>VLOOKUP($A530,DRG!$A$8:$Z$771,9,FALSE)</f>
        <v>20</v>
      </c>
    </row>
    <row r="531" spans="1:6" x14ac:dyDescent="0.2">
      <c r="A531" s="321" t="s">
        <v>1071</v>
      </c>
      <c r="B531" s="210" t="str">
        <f>VLOOKUP($A531,DRG!$A$8:$Z$771,2,FALSE)</f>
        <v>Kidney &amp; Ureter Procedures for Non-Neoplasm W CC</v>
      </c>
      <c r="C531" s="138">
        <f>ROUND(VLOOKUP($A531,DRG!$A$8:$Z$771,14,FALSE),1)</f>
        <v>2.9</v>
      </c>
      <c r="D531" s="230">
        <f>VLOOKUP($A531,DRG!$A$8:$Z$771,22,FALSE)</f>
        <v>2.2067999999999999</v>
      </c>
      <c r="E531" s="319" t="str">
        <f>VLOOKUP(A531,DRG!$A$8:$Z$771,18,FALSE)</f>
        <v>AP</v>
      </c>
      <c r="F531" s="316">
        <f>VLOOKUP($A531,DRG!$A$8:$Z$771,9,FALSE)</f>
        <v>73</v>
      </c>
    </row>
    <row r="532" spans="1:6" x14ac:dyDescent="0.2">
      <c r="A532" s="321" t="s">
        <v>1072</v>
      </c>
      <c r="B532" s="210" t="str">
        <f>VLOOKUP($A532,DRG!$A$8:$Z$771,2,FALSE)</f>
        <v>Kidney &amp; Ureter Procedures for Non-Neoplasm W/O CC/MCC</v>
      </c>
      <c r="C532" s="138">
        <f>ROUND(VLOOKUP($A532,DRG!$A$8:$Z$771,14,FALSE),1)</f>
        <v>1.9</v>
      </c>
      <c r="D532" s="230">
        <f>VLOOKUP($A532,DRG!$A$8:$Z$771,22,FALSE)</f>
        <v>1.7565</v>
      </c>
      <c r="E532" s="319" t="str">
        <f>VLOOKUP(A532,DRG!$A$8:$Z$771,18,FALSE)</f>
        <v>AP</v>
      </c>
      <c r="F532" s="316">
        <f>VLOOKUP($A532,DRG!$A$8:$Z$771,9,FALSE)</f>
        <v>44</v>
      </c>
    </row>
    <row r="533" spans="1:6" x14ac:dyDescent="0.2">
      <c r="A533" s="322" t="s">
        <v>1073</v>
      </c>
      <c r="B533" s="211" t="str">
        <f>VLOOKUP($A533,DRG!$A$8:$Z$771,2,FALSE)</f>
        <v>Minor Bladder Procedures W MCC</v>
      </c>
      <c r="C533" s="140">
        <f>ROUND(VLOOKUP($A533,DRG!$A$8:$Z$771,14,FALSE),1)</f>
        <v>7.6</v>
      </c>
      <c r="D533" s="231">
        <f>VLOOKUP($A533,DRG!$A$8:$Z$771,22,FALSE)</f>
        <v>4.5837000000000003</v>
      </c>
      <c r="E533" s="320" t="str">
        <f>VLOOKUP(A533,DRG!$A$8:$Z$771,18,FALSE)</f>
        <v>M</v>
      </c>
      <c r="F533" s="317">
        <f>VLOOKUP($A533,DRG!$A$8:$Z$771,9,FALSE)</f>
        <v>5</v>
      </c>
    </row>
    <row r="534" spans="1:6" x14ac:dyDescent="0.2">
      <c r="A534" s="321" t="s">
        <v>1074</v>
      </c>
      <c r="B534" s="210" t="str">
        <f>VLOOKUP($A534,DRG!$A$8:$Z$771,2,FALSE)</f>
        <v>Minor Bladder Procedures W CC</v>
      </c>
      <c r="C534" s="138">
        <f>ROUND(VLOOKUP($A534,DRG!$A$8:$Z$771,14,FALSE),1)</f>
        <v>4.0999999999999996</v>
      </c>
      <c r="D534" s="230">
        <f>VLOOKUP($A534,DRG!$A$8:$Z$771,22,FALSE)</f>
        <v>2.6413000000000002</v>
      </c>
      <c r="E534" s="319" t="str">
        <f>VLOOKUP(A534,DRG!$A$8:$Z$771,18,FALSE)</f>
        <v>M</v>
      </c>
      <c r="F534" s="316">
        <f>VLOOKUP($A534,DRG!$A$8:$Z$771,9,FALSE)</f>
        <v>9</v>
      </c>
    </row>
    <row r="535" spans="1:6" x14ac:dyDescent="0.2">
      <c r="A535" s="321" t="s">
        <v>1075</v>
      </c>
      <c r="B535" s="210" t="str">
        <f>VLOOKUP($A535,DRG!$A$8:$Z$771,2,FALSE)</f>
        <v>Minor Bladder Procedures W/O CC/MCC</v>
      </c>
      <c r="C535" s="138">
        <f>ROUND(VLOOKUP($A535,DRG!$A$8:$Z$771,14,FALSE),1)</f>
        <v>1.4</v>
      </c>
      <c r="D535" s="230">
        <f>VLOOKUP($A535,DRG!$A$8:$Z$771,22,FALSE)</f>
        <v>1.1759999999999999</v>
      </c>
      <c r="E535" s="319" t="str">
        <f>VLOOKUP(A535,DRG!$A$8:$Z$771,18,FALSE)</f>
        <v>A</v>
      </c>
      <c r="F535" s="316">
        <f>VLOOKUP($A535,DRG!$A$8:$Z$771,9,FALSE)</f>
        <v>5</v>
      </c>
    </row>
    <row r="536" spans="1:6" x14ac:dyDescent="0.2">
      <c r="A536" s="321" t="s">
        <v>1076</v>
      </c>
      <c r="B536" s="210" t="str">
        <f>VLOOKUP($A536,DRG!$A$8:$Z$771,2,FALSE)</f>
        <v>Prostatectomy W MCC</v>
      </c>
      <c r="C536" s="138">
        <f>ROUND(VLOOKUP($A536,DRG!$A$8:$Z$771,14,FALSE),1)</f>
        <v>8.9</v>
      </c>
      <c r="D536" s="230">
        <f>VLOOKUP($A536,DRG!$A$8:$Z$771,22,FALSE)</f>
        <v>4.9382000000000001</v>
      </c>
      <c r="E536" s="319" t="str">
        <f>VLOOKUP(A536,DRG!$A$8:$Z$771,18,FALSE)</f>
        <v>M</v>
      </c>
      <c r="F536" s="316">
        <f>VLOOKUP($A536,DRG!$A$8:$Z$771,9,FALSE)</f>
        <v>1</v>
      </c>
    </row>
    <row r="537" spans="1:6" x14ac:dyDescent="0.2">
      <c r="A537" s="321" t="s">
        <v>1077</v>
      </c>
      <c r="B537" s="210" t="str">
        <f>VLOOKUP($A537,DRG!$A$8:$Z$771,2,FALSE)</f>
        <v>Prostatectomy W CC</v>
      </c>
      <c r="C537" s="138">
        <f>ROUND(VLOOKUP($A537,DRG!$A$8:$Z$771,14,FALSE),1)</f>
        <v>4.5999999999999996</v>
      </c>
      <c r="D537" s="230">
        <f>VLOOKUP($A537,DRG!$A$8:$Z$771,22,FALSE)</f>
        <v>2.8359000000000001</v>
      </c>
      <c r="E537" s="319" t="str">
        <f>VLOOKUP(A537,DRG!$A$8:$Z$771,18,FALSE)</f>
        <v>M</v>
      </c>
      <c r="F537" s="316">
        <f>VLOOKUP($A537,DRG!$A$8:$Z$771,9,FALSE)</f>
        <v>3</v>
      </c>
    </row>
    <row r="538" spans="1:6" x14ac:dyDescent="0.2">
      <c r="A538" s="322" t="s">
        <v>1078</v>
      </c>
      <c r="B538" s="211" t="str">
        <f>VLOOKUP($A538,DRG!$A$8:$Z$771,2,FALSE)</f>
        <v>Prostatectomy W/O CC/MCC</v>
      </c>
      <c r="C538" s="140">
        <f>ROUND(VLOOKUP($A538,DRG!$A$8:$Z$771,14,FALSE),1)</f>
        <v>2.2999999999999998</v>
      </c>
      <c r="D538" s="231">
        <f>VLOOKUP($A538,DRG!$A$8:$Z$771,22,FALSE)</f>
        <v>1.5805</v>
      </c>
      <c r="E538" s="320" t="str">
        <f>VLOOKUP(A538,DRG!$A$8:$Z$771,18,FALSE)</f>
        <v>M</v>
      </c>
      <c r="F538" s="317">
        <f>VLOOKUP($A538,DRG!$A$8:$Z$771,9,FALSE)</f>
        <v>4</v>
      </c>
    </row>
    <row r="539" spans="1:6" x14ac:dyDescent="0.2">
      <c r="A539" s="321" t="s">
        <v>1079</v>
      </c>
      <c r="B539" s="210" t="str">
        <f>VLOOKUP($A539,DRG!$A$8:$Z$771,2,FALSE)</f>
        <v>Transurethral Procedures W MCC</v>
      </c>
      <c r="C539" s="138">
        <f>ROUND(VLOOKUP($A539,DRG!$A$8:$Z$771,14,FALSE),1)</f>
        <v>6.6</v>
      </c>
      <c r="D539" s="230">
        <f>VLOOKUP($A539,DRG!$A$8:$Z$771,22,FALSE)</f>
        <v>2.5</v>
      </c>
      <c r="E539" s="319" t="str">
        <f>VLOOKUP(A539,DRG!$A$8:$Z$771,18,FALSE)</f>
        <v>A</v>
      </c>
      <c r="F539" s="316">
        <f>VLOOKUP($A539,DRG!$A$8:$Z$771,9,FALSE)</f>
        <v>15</v>
      </c>
    </row>
    <row r="540" spans="1:6" x14ac:dyDescent="0.2">
      <c r="A540" s="321" t="s">
        <v>1080</v>
      </c>
      <c r="B540" s="210" t="str">
        <f>VLOOKUP($A540,DRG!$A$8:$Z$771,2,FALSE)</f>
        <v>Transurethral Procedures W CC</v>
      </c>
      <c r="C540" s="138">
        <f>ROUND(VLOOKUP($A540,DRG!$A$8:$Z$771,14,FALSE),1)</f>
        <v>2.2000000000000002</v>
      </c>
      <c r="D540" s="230">
        <f>VLOOKUP($A540,DRG!$A$8:$Z$771,22,FALSE)</f>
        <v>1.3015000000000001</v>
      </c>
      <c r="E540" s="319" t="str">
        <f>VLOOKUP(A540,DRG!$A$8:$Z$771,18,FALSE)</f>
        <v>A</v>
      </c>
      <c r="F540" s="316">
        <f>VLOOKUP($A540,DRG!$A$8:$Z$771,9,FALSE)</f>
        <v>113</v>
      </c>
    </row>
    <row r="541" spans="1:6" x14ac:dyDescent="0.2">
      <c r="A541" s="321" t="s">
        <v>1081</v>
      </c>
      <c r="B541" s="210" t="str">
        <f>VLOOKUP($A541,DRG!$A$8:$Z$771,2,FALSE)</f>
        <v>Transurethral Procedures W/O CC/MCC</v>
      </c>
      <c r="C541" s="138">
        <f>ROUND(VLOOKUP($A541,DRG!$A$8:$Z$771,14,FALSE),1)</f>
        <v>1.6</v>
      </c>
      <c r="D541" s="230">
        <f>VLOOKUP($A541,DRG!$A$8:$Z$771,22,FALSE)</f>
        <v>0.87819999999999998</v>
      </c>
      <c r="E541" s="319" t="str">
        <f>VLOOKUP(A541,DRG!$A$8:$Z$771,18,FALSE)</f>
        <v>A</v>
      </c>
      <c r="F541" s="316">
        <f>VLOOKUP($A541,DRG!$A$8:$Z$771,9,FALSE)</f>
        <v>24</v>
      </c>
    </row>
    <row r="542" spans="1:6" x14ac:dyDescent="0.2">
      <c r="A542" s="321" t="s">
        <v>1082</v>
      </c>
      <c r="B542" s="210" t="str">
        <f>VLOOKUP($A542,DRG!$A$8:$Z$771,2,FALSE)</f>
        <v>Urethral Procedures W CC/MCC</v>
      </c>
      <c r="C542" s="138">
        <f>ROUND(VLOOKUP($A542,DRG!$A$8:$Z$771,14,FALSE),1)</f>
        <v>4.0999999999999996</v>
      </c>
      <c r="D542" s="230">
        <f>VLOOKUP($A542,DRG!$A$8:$Z$771,22,FALSE)</f>
        <v>2.4912000000000001</v>
      </c>
      <c r="E542" s="319" t="str">
        <f>VLOOKUP(A542,DRG!$A$8:$Z$771,18,FALSE)</f>
        <v>M</v>
      </c>
      <c r="F542" s="316">
        <f>VLOOKUP($A542,DRG!$A$8:$Z$771,9,FALSE)</f>
        <v>4</v>
      </c>
    </row>
    <row r="543" spans="1:6" x14ac:dyDescent="0.2">
      <c r="A543" s="322" t="s">
        <v>1083</v>
      </c>
      <c r="B543" s="211" t="str">
        <f>VLOOKUP($A543,DRG!$A$8:$Z$771,2,FALSE)</f>
        <v>Urethral Procedures W/O CC/MCC</v>
      </c>
      <c r="C543" s="140">
        <f>ROUND(VLOOKUP($A543,DRG!$A$8:$Z$771,14,FALSE),1)</f>
        <v>1.9</v>
      </c>
      <c r="D543" s="231">
        <f>VLOOKUP($A543,DRG!$A$8:$Z$771,22,FALSE)</f>
        <v>1.3867</v>
      </c>
      <c r="E543" s="320" t="str">
        <f>VLOOKUP(A543,DRG!$A$8:$Z$771,18,FALSE)</f>
        <v>M</v>
      </c>
      <c r="F543" s="317">
        <f>VLOOKUP($A543,DRG!$A$8:$Z$771,9,FALSE)</f>
        <v>4</v>
      </c>
    </row>
    <row r="544" spans="1:6" x14ac:dyDescent="0.2">
      <c r="A544" s="321" t="s">
        <v>1084</v>
      </c>
      <c r="B544" s="210" t="str">
        <f>VLOOKUP($A544,DRG!$A$8:$Z$771,2,FALSE)</f>
        <v>Other Kidney &amp; Urinary Tract Procedures W MCC</v>
      </c>
      <c r="C544" s="138">
        <f>ROUND(VLOOKUP($A544,DRG!$A$8:$Z$771,14,FALSE),1)</f>
        <v>7.3</v>
      </c>
      <c r="D544" s="230">
        <f>VLOOKUP($A544,DRG!$A$8:$Z$771,22,FALSE)</f>
        <v>3.1863000000000001</v>
      </c>
      <c r="E544" s="319" t="str">
        <f>VLOOKUP(A544,DRG!$A$8:$Z$771,18,FALSE)</f>
        <v>A</v>
      </c>
      <c r="F544" s="316">
        <f>VLOOKUP($A544,DRG!$A$8:$Z$771,9,FALSE)</f>
        <v>38</v>
      </c>
    </row>
    <row r="545" spans="1:6" x14ac:dyDescent="0.2">
      <c r="A545" s="321" t="s">
        <v>1085</v>
      </c>
      <c r="B545" s="210" t="str">
        <f>VLOOKUP($A545,DRG!$A$8:$Z$771,2,FALSE)</f>
        <v>Other Kidney &amp; Urinary Tract Procedures W CC</v>
      </c>
      <c r="C545" s="138">
        <f>ROUND(VLOOKUP($A545,DRG!$A$8:$Z$771,14,FALSE),1)</f>
        <v>4.8</v>
      </c>
      <c r="D545" s="230">
        <f>VLOOKUP($A545,DRG!$A$8:$Z$771,22,FALSE)</f>
        <v>2.1869000000000001</v>
      </c>
      <c r="E545" s="319" t="str">
        <f>VLOOKUP(A545,DRG!$A$8:$Z$771,18,FALSE)</f>
        <v>AP</v>
      </c>
      <c r="F545" s="316">
        <f>VLOOKUP($A545,DRG!$A$8:$Z$771,9,FALSE)</f>
        <v>46</v>
      </c>
    </row>
    <row r="546" spans="1:6" x14ac:dyDescent="0.2">
      <c r="A546" s="321" t="s">
        <v>1086</v>
      </c>
      <c r="B546" s="210" t="str">
        <f>VLOOKUP($A546,DRG!$A$8:$Z$771,2,FALSE)</f>
        <v>Other Kidney &amp; Urinary Tract Procedures W/O CC/MCC</v>
      </c>
      <c r="C546" s="138">
        <f>ROUND(VLOOKUP($A546,DRG!$A$8:$Z$771,14,FALSE),1)</f>
        <v>2.4</v>
      </c>
      <c r="D546" s="230">
        <f>VLOOKUP($A546,DRG!$A$8:$Z$771,22,FALSE)</f>
        <v>1.5149999999999999</v>
      </c>
      <c r="E546" s="319" t="str">
        <f>VLOOKUP(A546,DRG!$A$8:$Z$771,18,FALSE)</f>
        <v>MP</v>
      </c>
      <c r="F546" s="316">
        <f>VLOOKUP($A546,DRG!$A$8:$Z$771,9,FALSE)</f>
        <v>4</v>
      </c>
    </row>
    <row r="547" spans="1:6" x14ac:dyDescent="0.2">
      <c r="A547" s="321" t="s">
        <v>1087</v>
      </c>
      <c r="B547" s="210" t="str">
        <f>VLOOKUP($A547,DRG!$A$8:$Z$771,2,FALSE)</f>
        <v>Renal Failure W MCC</v>
      </c>
      <c r="C547" s="138">
        <f>ROUND(VLOOKUP($A547,DRG!$A$8:$Z$771,14,FALSE),1)</f>
        <v>4.8</v>
      </c>
      <c r="D547" s="230">
        <f>VLOOKUP($A547,DRG!$A$8:$Z$771,22,FALSE)</f>
        <v>1.7224999999999999</v>
      </c>
      <c r="E547" s="319" t="str">
        <f>VLOOKUP(A547,DRG!$A$8:$Z$771,18,FALSE)</f>
        <v>A</v>
      </c>
      <c r="F547" s="316">
        <f>VLOOKUP($A547,DRG!$A$8:$Z$771,9,FALSE)</f>
        <v>306</v>
      </c>
    </row>
    <row r="548" spans="1:6" x14ac:dyDescent="0.2">
      <c r="A548" s="322" t="s">
        <v>1088</v>
      </c>
      <c r="B548" s="211" t="str">
        <f>VLOOKUP($A548,DRG!$A$8:$Z$771,2,FALSE)</f>
        <v>Renal Failure W CC</v>
      </c>
      <c r="C548" s="140">
        <f>ROUND(VLOOKUP($A548,DRG!$A$8:$Z$771,14,FALSE),1)</f>
        <v>3.2</v>
      </c>
      <c r="D548" s="231">
        <f>VLOOKUP($A548,DRG!$A$8:$Z$771,22,FALSE)</f>
        <v>0.95689999999999997</v>
      </c>
      <c r="E548" s="320" t="str">
        <f>VLOOKUP(A548,DRG!$A$8:$Z$771,18,FALSE)</f>
        <v>A</v>
      </c>
      <c r="F548" s="317">
        <f>VLOOKUP($A548,DRG!$A$8:$Z$771,9,FALSE)</f>
        <v>643</v>
      </c>
    </row>
    <row r="549" spans="1:6" x14ac:dyDescent="0.2">
      <c r="A549" s="321" t="s">
        <v>1089</v>
      </c>
      <c r="B549" s="210" t="str">
        <f>VLOOKUP($A549,DRG!$A$8:$Z$771,2,FALSE)</f>
        <v>Renal Failure W/O CC/MCC</v>
      </c>
      <c r="C549" s="138">
        <f>ROUND(VLOOKUP($A549,DRG!$A$8:$Z$771,14,FALSE),1)</f>
        <v>2.2999999999999998</v>
      </c>
      <c r="D549" s="230">
        <f>VLOOKUP($A549,DRG!$A$8:$Z$771,22,FALSE)</f>
        <v>0.61939999999999995</v>
      </c>
      <c r="E549" s="319" t="str">
        <f>VLOOKUP(A549,DRG!$A$8:$Z$771,18,FALSE)</f>
        <v>A</v>
      </c>
      <c r="F549" s="316">
        <f>VLOOKUP($A549,DRG!$A$8:$Z$771,9,FALSE)</f>
        <v>141</v>
      </c>
    </row>
    <row r="550" spans="1:6" x14ac:dyDescent="0.2">
      <c r="A550" s="321" t="s">
        <v>1090</v>
      </c>
      <c r="B550" s="210" t="str">
        <f>VLOOKUP($A550,DRG!$A$8:$Z$771,2,FALSE)</f>
        <v>Admit for Renal Dialysis</v>
      </c>
      <c r="C550" s="138">
        <f>ROUND(VLOOKUP($A550,DRG!$A$8:$Z$771,14,FALSE),1)</f>
        <v>2.9</v>
      </c>
      <c r="D550" s="230">
        <f>VLOOKUP($A550,DRG!$A$8:$Z$771,22,FALSE)</f>
        <v>1.6448</v>
      </c>
      <c r="E550" s="319" t="str">
        <f>VLOOKUP(A550,DRG!$A$8:$Z$771,18,FALSE)</f>
        <v>M</v>
      </c>
      <c r="F550" s="316">
        <f>VLOOKUP($A550,DRG!$A$8:$Z$771,9,FALSE)</f>
        <v>9</v>
      </c>
    </row>
    <row r="551" spans="1:6" x14ac:dyDescent="0.2">
      <c r="A551" s="321" t="s">
        <v>1091</v>
      </c>
      <c r="B551" s="210" t="str">
        <f>VLOOKUP($A551,DRG!$A$8:$Z$771,2,FALSE)</f>
        <v>Kidney &amp; Urinary Tract Neoplasms W MCC</v>
      </c>
      <c r="C551" s="138">
        <f>ROUND(VLOOKUP($A551,DRG!$A$8:$Z$771,14,FALSE),1)</f>
        <v>5.3</v>
      </c>
      <c r="D551" s="230">
        <f>VLOOKUP($A551,DRG!$A$8:$Z$771,22,FALSE)</f>
        <v>2.6442999999999999</v>
      </c>
      <c r="E551" s="319" t="str">
        <f>VLOOKUP(A551,DRG!$A$8:$Z$771,18,FALSE)</f>
        <v>M</v>
      </c>
      <c r="F551" s="316">
        <f>VLOOKUP($A551,DRG!$A$8:$Z$771,9,FALSE)</f>
        <v>4</v>
      </c>
    </row>
    <row r="552" spans="1:6" x14ac:dyDescent="0.2">
      <c r="A552" s="321" t="s">
        <v>1092</v>
      </c>
      <c r="B552" s="210" t="str">
        <f>VLOOKUP($A552,DRG!$A$8:$Z$771,2,FALSE)</f>
        <v>Kidney &amp; Urinary Tract Neoplasms W CC</v>
      </c>
      <c r="C552" s="138">
        <f>ROUND(VLOOKUP($A552,DRG!$A$8:$Z$771,14,FALSE),1)</f>
        <v>3.4</v>
      </c>
      <c r="D552" s="230">
        <f>VLOOKUP($A552,DRG!$A$8:$Z$771,22,FALSE)</f>
        <v>1.1154999999999999</v>
      </c>
      <c r="E552" s="319" t="str">
        <f>VLOOKUP(A552,DRG!$A$8:$Z$771,18,FALSE)</f>
        <v>AO</v>
      </c>
      <c r="F552" s="316">
        <f>VLOOKUP($A552,DRG!$A$8:$Z$771,9,FALSE)</f>
        <v>10</v>
      </c>
    </row>
    <row r="553" spans="1:6" x14ac:dyDescent="0.2">
      <c r="A553" s="322" t="s">
        <v>1093</v>
      </c>
      <c r="B553" s="211" t="str">
        <f>VLOOKUP($A553,DRG!$A$8:$Z$771,2,FALSE)</f>
        <v>Kidney &amp; Urinary Tract Neoplasms W/O CC/MCC</v>
      </c>
      <c r="C553" s="140">
        <f>ROUND(VLOOKUP($A553,DRG!$A$8:$Z$771,14,FALSE),1)</f>
        <v>2.2000000000000002</v>
      </c>
      <c r="D553" s="231">
        <f>VLOOKUP($A553,DRG!$A$8:$Z$771,22,FALSE)</f>
        <v>0.77300000000000002</v>
      </c>
      <c r="E553" s="320" t="str">
        <f>VLOOKUP(A553,DRG!$A$8:$Z$771,18,FALSE)</f>
        <v>MO</v>
      </c>
      <c r="F553" s="317">
        <f>VLOOKUP($A553,DRG!$A$8:$Z$771,9,FALSE)</f>
        <v>1</v>
      </c>
    </row>
    <row r="554" spans="1:6" x14ac:dyDescent="0.2">
      <c r="A554" s="321" t="s">
        <v>1094</v>
      </c>
      <c r="B554" s="210" t="str">
        <f>VLOOKUP($A554,DRG!$A$8:$Z$771,2,FALSE)</f>
        <v>Kidney &amp; Urinary Tract Infections W MCC</v>
      </c>
      <c r="C554" s="138">
        <f>ROUND(VLOOKUP($A554,DRG!$A$8:$Z$771,14,FALSE),1)</f>
        <v>4</v>
      </c>
      <c r="D554" s="230">
        <f>VLOOKUP($A554,DRG!$A$8:$Z$771,22,FALSE)</f>
        <v>1.1993</v>
      </c>
      <c r="E554" s="319" t="str">
        <f>VLOOKUP(A554,DRG!$A$8:$Z$771,18,FALSE)</f>
        <v>A</v>
      </c>
      <c r="F554" s="316">
        <f>VLOOKUP($A554,DRG!$A$8:$Z$771,9,FALSE)</f>
        <v>133</v>
      </c>
    </row>
    <row r="555" spans="1:6" x14ac:dyDescent="0.2">
      <c r="A555" s="321" t="s">
        <v>1095</v>
      </c>
      <c r="B555" s="210" t="str">
        <f>VLOOKUP($A555,DRG!$A$8:$Z$771,2,FALSE)</f>
        <v>Kidney &amp; Urinary Tract Infections W/O MCC</v>
      </c>
      <c r="C555" s="138">
        <f>ROUND(VLOOKUP($A555,DRG!$A$8:$Z$771,14,FALSE),1)</f>
        <v>2.6</v>
      </c>
      <c r="D555" s="230">
        <f>VLOOKUP($A555,DRG!$A$8:$Z$771,22,FALSE)</f>
        <v>0.7137</v>
      </c>
      <c r="E555" s="319" t="str">
        <f>VLOOKUP(A555,DRG!$A$8:$Z$771,18,FALSE)</f>
        <v>A</v>
      </c>
      <c r="F555" s="316">
        <f>VLOOKUP($A555,DRG!$A$8:$Z$771,9,FALSE)</f>
        <v>608</v>
      </c>
    </row>
    <row r="556" spans="1:6" x14ac:dyDescent="0.2">
      <c r="A556" s="321" t="s">
        <v>1096</v>
      </c>
      <c r="B556" s="210" t="str">
        <f>VLOOKUP($A556,DRG!$A$8:$Z$771,2,FALSE)</f>
        <v>Urinary Stones W ESW Lithotripsy W CC/MCC</v>
      </c>
      <c r="C556" s="138">
        <f>ROUND(VLOOKUP($A556,DRG!$A$8:$Z$771,14,FALSE),1)</f>
        <v>1.9</v>
      </c>
      <c r="D556" s="230">
        <f>VLOOKUP($A556,DRG!$A$8:$Z$771,22,FALSE)</f>
        <v>1.6221000000000001</v>
      </c>
      <c r="E556" s="319" t="str">
        <f>VLOOKUP(A556,DRG!$A$8:$Z$771,18,FALSE)</f>
        <v>AP</v>
      </c>
      <c r="F556" s="316">
        <f>VLOOKUP($A556,DRG!$A$8:$Z$771,9,FALSE)</f>
        <v>20</v>
      </c>
    </row>
    <row r="557" spans="1:6" x14ac:dyDescent="0.2">
      <c r="A557" s="321" t="s">
        <v>1097</v>
      </c>
      <c r="B557" s="210" t="str">
        <f>VLOOKUP($A557,DRG!$A$8:$Z$771,2,FALSE)</f>
        <v>Urinary Stones W ESW Lithotripsy W/O CC/MCC</v>
      </c>
      <c r="C557" s="138">
        <f>ROUND(VLOOKUP($A557,DRG!$A$8:$Z$771,14,FALSE),1)</f>
        <v>1.9</v>
      </c>
      <c r="D557" s="230">
        <f>VLOOKUP($A557,DRG!$A$8:$Z$771,22,FALSE)</f>
        <v>0.97050000000000003</v>
      </c>
      <c r="E557" s="319" t="str">
        <f>VLOOKUP(A557,DRG!$A$8:$Z$771,18,FALSE)</f>
        <v>MP</v>
      </c>
      <c r="F557" s="316">
        <f>VLOOKUP($A557,DRG!$A$8:$Z$771,9,FALSE)</f>
        <v>5</v>
      </c>
    </row>
    <row r="558" spans="1:6" x14ac:dyDescent="0.2">
      <c r="A558" s="322" t="s">
        <v>1098</v>
      </c>
      <c r="B558" s="211" t="str">
        <f>VLOOKUP($A558,DRG!$A$8:$Z$771,2,FALSE)</f>
        <v>Urinary Stones W/O ESW Lithotripsy W MCC</v>
      </c>
      <c r="C558" s="140">
        <f>ROUND(VLOOKUP($A558,DRG!$A$8:$Z$771,14,FALSE),1)</f>
        <v>3.3</v>
      </c>
      <c r="D558" s="231">
        <f>VLOOKUP($A558,DRG!$A$8:$Z$771,22,FALSE)</f>
        <v>1.2534000000000001</v>
      </c>
      <c r="E558" s="320" t="str">
        <f>VLOOKUP(A558,DRG!$A$8:$Z$771,18,FALSE)</f>
        <v>A</v>
      </c>
      <c r="F558" s="317">
        <f>VLOOKUP($A558,DRG!$A$8:$Z$771,9,FALSE)</f>
        <v>18</v>
      </c>
    </row>
    <row r="559" spans="1:6" x14ac:dyDescent="0.2">
      <c r="A559" s="321" t="s">
        <v>1099</v>
      </c>
      <c r="B559" s="210" t="str">
        <f>VLOOKUP($A559,DRG!$A$8:$Z$771,2,FALSE)</f>
        <v>Urinary Stones W/O ESW Lithotripsy W/O MCC</v>
      </c>
      <c r="C559" s="138">
        <f>ROUND(VLOOKUP($A559,DRG!$A$8:$Z$771,14,FALSE),1)</f>
        <v>1.8</v>
      </c>
      <c r="D559" s="230">
        <f>VLOOKUP($A559,DRG!$A$8:$Z$771,22,FALSE)</f>
        <v>0.79930000000000001</v>
      </c>
      <c r="E559" s="319" t="str">
        <f>VLOOKUP(A559,DRG!$A$8:$Z$771,18,FALSE)</f>
        <v>A</v>
      </c>
      <c r="F559" s="316">
        <f>VLOOKUP($A559,DRG!$A$8:$Z$771,9,FALSE)</f>
        <v>195</v>
      </c>
    </row>
    <row r="560" spans="1:6" x14ac:dyDescent="0.2">
      <c r="A560" s="321" t="s">
        <v>1100</v>
      </c>
      <c r="B560" s="210" t="str">
        <f>VLOOKUP($A560,DRG!$A$8:$Z$771,2,FALSE)</f>
        <v>Kidney &amp; Urinary Tract Signs &amp; Symptoms W MCC</v>
      </c>
      <c r="C560" s="138">
        <f>ROUND(VLOOKUP($A560,DRG!$A$8:$Z$771,14,FALSE),1)</f>
        <v>4.0999999999999996</v>
      </c>
      <c r="D560" s="230">
        <f>VLOOKUP($A560,DRG!$A$8:$Z$771,22,FALSE)</f>
        <v>1.9818</v>
      </c>
      <c r="E560" s="319" t="str">
        <f>VLOOKUP(A560,DRG!$A$8:$Z$771,18,FALSE)</f>
        <v>M</v>
      </c>
      <c r="F560" s="316">
        <f>VLOOKUP($A560,DRG!$A$8:$Z$771,9,FALSE)</f>
        <v>8</v>
      </c>
    </row>
    <row r="561" spans="1:6" x14ac:dyDescent="0.2">
      <c r="A561" s="321" t="s">
        <v>1101</v>
      </c>
      <c r="B561" s="210" t="str">
        <f>VLOOKUP($A561,DRG!$A$8:$Z$771,2,FALSE)</f>
        <v>Kidney &amp; Urinary Tract Signs &amp; Symptoms W/O MCC</v>
      </c>
      <c r="C561" s="138">
        <f>ROUND(VLOOKUP($A561,DRG!$A$8:$Z$771,14,FALSE),1)</f>
        <v>2.2999999999999998</v>
      </c>
      <c r="D561" s="230">
        <f>VLOOKUP($A561,DRG!$A$8:$Z$771,22,FALSE)</f>
        <v>0.65310000000000001</v>
      </c>
      <c r="E561" s="319" t="str">
        <f>VLOOKUP(A561,DRG!$A$8:$Z$771,18,FALSE)</f>
        <v>A</v>
      </c>
      <c r="F561" s="316">
        <f>VLOOKUP($A561,DRG!$A$8:$Z$771,9,FALSE)</f>
        <v>24</v>
      </c>
    </row>
    <row r="562" spans="1:6" x14ac:dyDescent="0.2">
      <c r="A562" s="321" t="s">
        <v>1102</v>
      </c>
      <c r="B562" s="210" t="str">
        <f>VLOOKUP($A562,DRG!$A$8:$Z$771,2,FALSE)</f>
        <v>Urethral Stricture</v>
      </c>
      <c r="C562" s="138">
        <f>ROUND(VLOOKUP($A562,DRG!$A$8:$Z$771,14,FALSE),1)</f>
        <v>2.8</v>
      </c>
      <c r="D562" s="230">
        <f>VLOOKUP($A562,DRG!$A$8:$Z$771,22,FALSE)</f>
        <v>1.4937</v>
      </c>
      <c r="E562" s="319" t="str">
        <f>VLOOKUP(A562,DRG!$A$8:$Z$771,18,FALSE)</f>
        <v>M</v>
      </c>
      <c r="F562" s="316">
        <f>VLOOKUP($A562,DRG!$A$8:$Z$771,9,FALSE)</f>
        <v>4</v>
      </c>
    </row>
    <row r="563" spans="1:6" x14ac:dyDescent="0.2">
      <c r="A563" s="322" t="s">
        <v>1104</v>
      </c>
      <c r="B563" s="211" t="str">
        <f>VLOOKUP($A563,DRG!$A$8:$Z$771,2,FALSE)</f>
        <v>Other Kidney &amp; Urinary Tract Diagnoses W MCC</v>
      </c>
      <c r="C563" s="140">
        <f>ROUND(VLOOKUP($A563,DRG!$A$8:$Z$771,14,FALSE),1)</f>
        <v>5.0999999999999996</v>
      </c>
      <c r="D563" s="231">
        <f>VLOOKUP($A563,DRG!$A$8:$Z$771,22,FALSE)</f>
        <v>1.5885</v>
      </c>
      <c r="E563" s="320" t="str">
        <f>VLOOKUP(A563,DRG!$A$8:$Z$771,18,FALSE)</f>
        <v>A</v>
      </c>
      <c r="F563" s="317">
        <f>VLOOKUP($A563,DRG!$A$8:$Z$771,9,FALSE)</f>
        <v>108</v>
      </c>
    </row>
    <row r="564" spans="1:6" x14ac:dyDescent="0.2">
      <c r="A564" s="321" t="s">
        <v>1105</v>
      </c>
      <c r="B564" s="210" t="str">
        <f>VLOOKUP($A564,DRG!$A$8:$Z$771,2,FALSE)</f>
        <v>Other Kidney &amp; Urinary Tract Diagnoses W CC</v>
      </c>
      <c r="C564" s="138">
        <f>ROUND(VLOOKUP($A564,DRG!$A$8:$Z$771,14,FALSE),1)</f>
        <v>4</v>
      </c>
      <c r="D564" s="230">
        <f>VLOOKUP($A564,DRG!$A$8:$Z$771,22,FALSE)</f>
        <v>1.3217000000000001</v>
      </c>
      <c r="E564" s="319" t="str">
        <f>VLOOKUP(A564,DRG!$A$8:$Z$771,18,FALSE)</f>
        <v>A</v>
      </c>
      <c r="F564" s="316">
        <f>VLOOKUP($A564,DRG!$A$8:$Z$771,9,FALSE)</f>
        <v>121</v>
      </c>
    </row>
    <row r="565" spans="1:6" x14ac:dyDescent="0.2">
      <c r="A565" s="321" t="s">
        <v>635</v>
      </c>
      <c r="B565" s="210" t="str">
        <f>VLOOKUP($A565,DRG!$A$8:$Z$771,2,FALSE)</f>
        <v>Other Kidney &amp; Urinary Tract Diagnoses W/O CC/MCC</v>
      </c>
      <c r="C565" s="138">
        <f>ROUND(VLOOKUP($A565,DRG!$A$8:$Z$771,14,FALSE),1)</f>
        <v>2.7</v>
      </c>
      <c r="D565" s="230">
        <f>VLOOKUP($A565,DRG!$A$8:$Z$771,22,FALSE)</f>
        <v>0.70430000000000004</v>
      </c>
      <c r="E565" s="319" t="str">
        <f>VLOOKUP(A565,DRG!$A$8:$Z$771,18,FALSE)</f>
        <v>A</v>
      </c>
      <c r="F565" s="316">
        <f>VLOOKUP($A565,DRG!$A$8:$Z$771,9,FALSE)</f>
        <v>33</v>
      </c>
    </row>
    <row r="566" spans="1:6" x14ac:dyDescent="0.2">
      <c r="A566" s="321" t="s">
        <v>636</v>
      </c>
      <c r="B566" s="210" t="str">
        <f>VLOOKUP($A566,DRG!$A$8:$Z$771,2,FALSE)</f>
        <v>Major Male Pelvic Procedures W CC/MCC</v>
      </c>
      <c r="C566" s="138">
        <f>ROUND(VLOOKUP($A566,DRG!$A$8:$Z$771,14,FALSE),1)</f>
        <v>2.9</v>
      </c>
      <c r="D566" s="230">
        <f>VLOOKUP($A566,DRG!$A$8:$Z$771,22,FALSE)</f>
        <v>2.5283000000000002</v>
      </c>
      <c r="E566" s="319" t="str">
        <f>VLOOKUP(A566,DRG!$A$8:$Z$771,18,FALSE)</f>
        <v>A</v>
      </c>
      <c r="F566" s="316">
        <f>VLOOKUP($A566,DRG!$A$8:$Z$771,9,FALSE)</f>
        <v>29</v>
      </c>
    </row>
    <row r="567" spans="1:6" x14ac:dyDescent="0.2">
      <c r="A567" s="321" t="s">
        <v>637</v>
      </c>
      <c r="B567" s="210" t="str">
        <f>VLOOKUP($A567,DRG!$A$8:$Z$771,2,FALSE)</f>
        <v>Major Male Pelvic Procedures W/O CC/MCC</v>
      </c>
      <c r="C567" s="138">
        <f>ROUND(VLOOKUP($A567,DRG!$A$8:$Z$771,14,FALSE),1)</f>
        <v>2</v>
      </c>
      <c r="D567" s="230">
        <f>VLOOKUP($A567,DRG!$A$8:$Z$771,22,FALSE)</f>
        <v>2.0670999999999999</v>
      </c>
      <c r="E567" s="319" t="str">
        <f>VLOOKUP(A567,DRG!$A$8:$Z$771,18,FALSE)</f>
        <v>A</v>
      </c>
      <c r="F567" s="316">
        <f>VLOOKUP($A567,DRG!$A$8:$Z$771,9,FALSE)</f>
        <v>51</v>
      </c>
    </row>
    <row r="568" spans="1:6" x14ac:dyDescent="0.2">
      <c r="A568" s="322" t="s">
        <v>638</v>
      </c>
      <c r="B568" s="211" t="str">
        <f>VLOOKUP($A568,DRG!$A$8:$Z$771,2,FALSE)</f>
        <v>Penis Procedures W CC/MCC</v>
      </c>
      <c r="C568" s="140">
        <f>ROUND(VLOOKUP($A568,DRG!$A$8:$Z$771,14,FALSE),1)</f>
        <v>4</v>
      </c>
      <c r="D568" s="231">
        <f>VLOOKUP($A568,DRG!$A$8:$Z$771,22,FALSE)</f>
        <v>3.1282000000000001</v>
      </c>
      <c r="E568" s="320" t="str">
        <f>VLOOKUP(A568,DRG!$A$8:$Z$771,18,FALSE)</f>
        <v>M</v>
      </c>
      <c r="F568" s="317">
        <f>VLOOKUP($A568,DRG!$A$8:$Z$771,9,FALSE)</f>
        <v>4</v>
      </c>
    </row>
    <row r="569" spans="1:6" x14ac:dyDescent="0.2">
      <c r="A569" s="321" t="s">
        <v>639</v>
      </c>
      <c r="B569" s="210" t="str">
        <f>VLOOKUP($A569,DRG!$A$8:$Z$771,2,FALSE)</f>
        <v>Penis Procedures W/O CC/MCC</v>
      </c>
      <c r="C569" s="138">
        <f>ROUND(VLOOKUP($A569,DRG!$A$8:$Z$771,14,FALSE),1)</f>
        <v>2.1</v>
      </c>
      <c r="D569" s="230">
        <f>VLOOKUP($A569,DRG!$A$8:$Z$771,22,FALSE)</f>
        <v>1.0769</v>
      </c>
      <c r="E569" s="319" t="str">
        <f>VLOOKUP(A569,DRG!$A$8:$Z$771,18,FALSE)</f>
        <v>A</v>
      </c>
      <c r="F569" s="316">
        <f>VLOOKUP($A569,DRG!$A$8:$Z$771,9,FALSE)</f>
        <v>10</v>
      </c>
    </row>
    <row r="570" spans="1:6" x14ac:dyDescent="0.2">
      <c r="A570" s="321" t="s">
        <v>640</v>
      </c>
      <c r="B570" s="210" t="str">
        <f>VLOOKUP($A570,DRG!$A$8:$Z$771,2,FALSE)</f>
        <v>Testes Procedures W CC/MCC</v>
      </c>
      <c r="C570" s="138">
        <f>ROUND(VLOOKUP($A570,DRG!$A$8:$Z$771,14,FALSE),1)</f>
        <v>3.8</v>
      </c>
      <c r="D570" s="230">
        <f>VLOOKUP($A570,DRG!$A$8:$Z$771,22,FALSE)</f>
        <v>1.6568000000000001</v>
      </c>
      <c r="E570" s="319" t="str">
        <f>VLOOKUP(A570,DRG!$A$8:$Z$771,18,FALSE)</f>
        <v>AP</v>
      </c>
      <c r="F570" s="316">
        <f>VLOOKUP($A570,DRG!$A$8:$Z$771,9,FALSE)</f>
        <v>14</v>
      </c>
    </row>
    <row r="571" spans="1:6" x14ac:dyDescent="0.2">
      <c r="A571" s="321" t="s">
        <v>641</v>
      </c>
      <c r="B571" s="210" t="str">
        <f>VLOOKUP($A571,DRG!$A$8:$Z$771,2,FALSE)</f>
        <v>Testes Procedures W/O CC/MCC</v>
      </c>
      <c r="C571" s="138">
        <f>ROUND(VLOOKUP($A571,DRG!$A$8:$Z$771,14,FALSE),1)</f>
        <v>2.2999999999999998</v>
      </c>
      <c r="D571" s="230">
        <f>VLOOKUP($A571,DRG!$A$8:$Z$771,22,FALSE)</f>
        <v>0.99119999999999997</v>
      </c>
      <c r="E571" s="319" t="str">
        <f>VLOOKUP(A571,DRG!$A$8:$Z$771,18,FALSE)</f>
        <v>MP</v>
      </c>
      <c r="F571" s="316">
        <f>VLOOKUP($A571,DRG!$A$8:$Z$771,9,FALSE)</f>
        <v>6</v>
      </c>
    </row>
    <row r="572" spans="1:6" x14ac:dyDescent="0.2">
      <c r="A572" s="321" t="s">
        <v>642</v>
      </c>
      <c r="B572" s="210" t="str">
        <f>VLOOKUP($A572,DRG!$A$8:$Z$771,2,FALSE)</f>
        <v>Transurethral Prostatectomy W CC/MCC</v>
      </c>
      <c r="C572" s="138">
        <f>ROUND(VLOOKUP($A572,DRG!$A$8:$Z$771,14,FALSE),1)</f>
        <v>2.7</v>
      </c>
      <c r="D572" s="230">
        <f>VLOOKUP($A572,DRG!$A$8:$Z$771,22,FALSE)</f>
        <v>1.141</v>
      </c>
      <c r="E572" s="319" t="str">
        <f>VLOOKUP(A572,DRG!$A$8:$Z$771,18,FALSE)</f>
        <v>A</v>
      </c>
      <c r="F572" s="316">
        <f>VLOOKUP($A572,DRG!$A$8:$Z$771,9,FALSE)</f>
        <v>10</v>
      </c>
    </row>
    <row r="573" spans="1:6" x14ac:dyDescent="0.2">
      <c r="A573" s="322" t="s">
        <v>643</v>
      </c>
      <c r="B573" s="211" t="str">
        <f>VLOOKUP($A573,DRG!$A$8:$Z$771,2,FALSE)</f>
        <v>Transurethral Prostatectomy W/O CC/MCC</v>
      </c>
      <c r="C573" s="140">
        <f>ROUND(VLOOKUP($A573,DRG!$A$8:$Z$771,14,FALSE),1)</f>
        <v>1.6</v>
      </c>
      <c r="D573" s="231">
        <f>VLOOKUP($A573,DRG!$A$8:$Z$771,22,FALSE)</f>
        <v>0.79849999999999999</v>
      </c>
      <c r="E573" s="320" t="str">
        <f>VLOOKUP(A573,DRG!$A$8:$Z$771,18,FALSE)</f>
        <v>A</v>
      </c>
      <c r="F573" s="317">
        <f>VLOOKUP($A573,DRG!$A$8:$Z$771,9,FALSE)</f>
        <v>13</v>
      </c>
    </row>
    <row r="574" spans="1:6" x14ac:dyDescent="0.2">
      <c r="A574" s="321" t="s">
        <v>644</v>
      </c>
      <c r="B574" s="210" t="str">
        <f>VLOOKUP($A574,DRG!$A$8:$Z$771,2,FALSE)</f>
        <v>Other Male Reproductive System O.R. Proc for Malignancy W CC/MCC</v>
      </c>
      <c r="C574" s="138">
        <f>ROUND(VLOOKUP($A574,DRG!$A$8:$Z$771,14,FALSE),1)</f>
        <v>5.2</v>
      </c>
      <c r="D574" s="230">
        <f>VLOOKUP($A574,DRG!$A$8:$Z$771,22,FALSE)</f>
        <v>2.9809000000000001</v>
      </c>
      <c r="E574" s="319" t="str">
        <f>VLOOKUP(A574,DRG!$A$8:$Z$771,18,FALSE)</f>
        <v>M</v>
      </c>
      <c r="F574" s="316">
        <f>VLOOKUP($A574,DRG!$A$8:$Z$771,9,FALSE)</f>
        <v>2</v>
      </c>
    </row>
    <row r="575" spans="1:6" x14ac:dyDescent="0.2">
      <c r="A575" s="321" t="s">
        <v>645</v>
      </c>
      <c r="B575" s="210" t="str">
        <f>VLOOKUP($A575,DRG!$A$8:$Z$771,2,FALSE)</f>
        <v>Other Male Reproductive System O.R. Proc for Malignancy W/O CC/MCC</v>
      </c>
      <c r="C575" s="138">
        <f>ROUND(VLOOKUP($A575,DRG!$A$8:$Z$771,14,FALSE),1)</f>
        <v>1.6</v>
      </c>
      <c r="D575" s="230">
        <f>VLOOKUP($A575,DRG!$A$8:$Z$771,22,FALSE)</f>
        <v>1.7715000000000001</v>
      </c>
      <c r="E575" s="319" t="str">
        <f>VLOOKUP(A575,DRG!$A$8:$Z$771,18,FALSE)</f>
        <v>M</v>
      </c>
      <c r="F575" s="316">
        <f>VLOOKUP($A575,DRG!$A$8:$Z$771,9,FALSE)</f>
        <v>0</v>
      </c>
    </row>
    <row r="576" spans="1:6" x14ac:dyDescent="0.2">
      <c r="A576" s="321" t="s">
        <v>646</v>
      </c>
      <c r="B576" s="210" t="str">
        <f>VLOOKUP($A576,DRG!$A$8:$Z$771,2,FALSE)</f>
        <v>Other Male Reproductive System O.R. Proc Exc Malignancy W CC/MCC</v>
      </c>
      <c r="C576" s="138">
        <f>ROUND(VLOOKUP($A576,DRG!$A$8:$Z$771,14,FALSE),1)</f>
        <v>4.7</v>
      </c>
      <c r="D576" s="230">
        <f>VLOOKUP($A576,DRG!$A$8:$Z$771,22,FALSE)</f>
        <v>2.7989999999999999</v>
      </c>
      <c r="E576" s="319" t="str">
        <f>VLOOKUP(A576,DRG!$A$8:$Z$771,18,FALSE)</f>
        <v>M</v>
      </c>
      <c r="F576" s="316">
        <f>VLOOKUP($A576,DRG!$A$8:$Z$771,9,FALSE)</f>
        <v>1</v>
      </c>
    </row>
    <row r="577" spans="1:6" x14ac:dyDescent="0.2">
      <c r="A577" s="321" t="s">
        <v>647</v>
      </c>
      <c r="B577" s="210" t="str">
        <f>VLOOKUP($A577,DRG!$A$8:$Z$771,2,FALSE)</f>
        <v>Other Male Reproductive System O.R. Proc Exc Malignancy W/O CC/MCC</v>
      </c>
      <c r="C577" s="138">
        <f>ROUND(VLOOKUP($A577,DRG!$A$8:$Z$771,14,FALSE),1)</f>
        <v>2.1</v>
      </c>
      <c r="D577" s="230">
        <f>VLOOKUP($A577,DRG!$A$8:$Z$771,22,FALSE)</f>
        <v>1.4386000000000001</v>
      </c>
      <c r="E577" s="319" t="str">
        <f>VLOOKUP(A577,DRG!$A$8:$Z$771,18,FALSE)</f>
        <v>M</v>
      </c>
      <c r="F577" s="316">
        <f>VLOOKUP($A577,DRG!$A$8:$Z$771,9,FALSE)</f>
        <v>1</v>
      </c>
    </row>
    <row r="578" spans="1:6" x14ac:dyDescent="0.2">
      <c r="A578" s="322" t="s">
        <v>648</v>
      </c>
      <c r="B578" s="211" t="str">
        <f>VLOOKUP($A578,DRG!$A$8:$Z$771,2,FALSE)</f>
        <v>Malignancy, Male Reproductive System W MCC</v>
      </c>
      <c r="C578" s="140">
        <f>ROUND(VLOOKUP($A578,DRG!$A$8:$Z$771,14,FALSE),1)</f>
        <v>5.5</v>
      </c>
      <c r="D578" s="231">
        <f>VLOOKUP($A578,DRG!$A$8:$Z$771,22,FALSE)</f>
        <v>2.7551999999999999</v>
      </c>
      <c r="E578" s="320" t="str">
        <f>VLOOKUP(A578,DRG!$A$8:$Z$771,18,FALSE)</f>
        <v>M</v>
      </c>
      <c r="F578" s="317">
        <f>VLOOKUP($A578,DRG!$A$8:$Z$771,9,FALSE)</f>
        <v>2</v>
      </c>
    </row>
    <row r="579" spans="1:6" x14ac:dyDescent="0.2">
      <c r="A579" s="321" t="s">
        <v>649</v>
      </c>
      <c r="B579" s="210" t="str">
        <f>VLOOKUP($A579,DRG!$A$8:$Z$771,2,FALSE)</f>
        <v>Malignancy, Male Reproductive System W CC</v>
      </c>
      <c r="C579" s="138">
        <f>ROUND(VLOOKUP($A579,DRG!$A$8:$Z$771,14,FALSE),1)</f>
        <v>3.8</v>
      </c>
      <c r="D579" s="230">
        <f>VLOOKUP($A579,DRG!$A$8:$Z$771,22,FALSE)</f>
        <v>1.7415</v>
      </c>
      <c r="E579" s="319" t="str">
        <f>VLOOKUP(A579,DRG!$A$8:$Z$771,18,FALSE)</f>
        <v>M</v>
      </c>
      <c r="F579" s="316">
        <f>VLOOKUP($A579,DRG!$A$8:$Z$771,9,FALSE)</f>
        <v>3</v>
      </c>
    </row>
    <row r="580" spans="1:6" x14ac:dyDescent="0.2">
      <c r="A580" s="321" t="s">
        <v>650</v>
      </c>
      <c r="B580" s="210" t="str">
        <f>VLOOKUP($A580,DRG!$A$8:$Z$771,2,FALSE)</f>
        <v>Malignancy, Male Reproductive System W/O CC/MCC</v>
      </c>
      <c r="C580" s="138">
        <f>ROUND(VLOOKUP($A580,DRG!$A$8:$Z$771,14,FALSE),1)</f>
        <v>2</v>
      </c>
      <c r="D580" s="230">
        <f>VLOOKUP($A580,DRG!$A$8:$Z$771,22,FALSE)</f>
        <v>1.0381</v>
      </c>
      <c r="E580" s="319" t="str">
        <f>VLOOKUP(A580,DRG!$A$8:$Z$771,18,FALSE)</f>
        <v>M</v>
      </c>
      <c r="F580" s="316">
        <f>VLOOKUP($A580,DRG!$A$8:$Z$771,9,FALSE)</f>
        <v>2</v>
      </c>
    </row>
    <row r="581" spans="1:6" x14ac:dyDescent="0.2">
      <c r="A581" s="321" t="s">
        <v>651</v>
      </c>
      <c r="B581" s="210" t="str">
        <f>VLOOKUP($A581,DRG!$A$8:$Z$771,2,FALSE)</f>
        <v>Benign Prostatic Hypertrophy W MCC</v>
      </c>
      <c r="C581" s="138">
        <f>ROUND(VLOOKUP($A581,DRG!$A$8:$Z$771,14,FALSE),1)</f>
        <v>4.5</v>
      </c>
      <c r="D581" s="230">
        <f>VLOOKUP($A581,DRG!$A$8:$Z$771,22,FALSE)</f>
        <v>2.0935000000000001</v>
      </c>
      <c r="E581" s="319" t="str">
        <f>VLOOKUP(A581,DRG!$A$8:$Z$771,18,FALSE)</f>
        <v>M</v>
      </c>
      <c r="F581" s="316">
        <f>VLOOKUP($A581,DRG!$A$8:$Z$771,9,FALSE)</f>
        <v>2</v>
      </c>
    </row>
    <row r="582" spans="1:6" x14ac:dyDescent="0.2">
      <c r="A582" s="321" t="s">
        <v>652</v>
      </c>
      <c r="B582" s="210" t="str">
        <f>VLOOKUP($A582,DRG!$A$8:$Z$771,2,FALSE)</f>
        <v>Benign Prostatic Hypertrophy W/O MCC</v>
      </c>
      <c r="C582" s="138">
        <f>ROUND(VLOOKUP($A582,DRG!$A$8:$Z$771,14,FALSE),1)</f>
        <v>2.7</v>
      </c>
      <c r="D582" s="230">
        <f>VLOOKUP($A582,DRG!$A$8:$Z$771,22,FALSE)</f>
        <v>1.1747000000000001</v>
      </c>
      <c r="E582" s="319" t="str">
        <f>VLOOKUP(A582,DRG!$A$8:$Z$771,18,FALSE)</f>
        <v>M</v>
      </c>
      <c r="F582" s="316">
        <f>VLOOKUP($A582,DRG!$A$8:$Z$771,9,FALSE)</f>
        <v>7</v>
      </c>
    </row>
    <row r="583" spans="1:6" x14ac:dyDescent="0.2">
      <c r="A583" s="322" t="s">
        <v>653</v>
      </c>
      <c r="B583" s="211" t="str">
        <f>VLOOKUP($A583,DRG!$A$8:$Z$771,2,FALSE)</f>
        <v>Inflammation of the Male Reproductive System W MCC</v>
      </c>
      <c r="C583" s="140">
        <f>ROUND(VLOOKUP($A583,DRG!$A$8:$Z$771,14,FALSE),1)</f>
        <v>4.9000000000000004</v>
      </c>
      <c r="D583" s="231">
        <f>VLOOKUP($A583,DRG!$A$8:$Z$771,22,FALSE)</f>
        <v>2.2938000000000001</v>
      </c>
      <c r="E583" s="320" t="str">
        <f>VLOOKUP(A583,DRG!$A$8:$Z$771,18,FALSE)</f>
        <v>M</v>
      </c>
      <c r="F583" s="317">
        <f>VLOOKUP($A583,DRG!$A$8:$Z$771,9,FALSE)</f>
        <v>8</v>
      </c>
    </row>
    <row r="584" spans="1:6" x14ac:dyDescent="0.2">
      <c r="A584" s="321" t="s">
        <v>654</v>
      </c>
      <c r="B584" s="210" t="str">
        <f>VLOOKUP($A584,DRG!$A$8:$Z$771,2,FALSE)</f>
        <v>Inflammation of the Male Reproductive System W/O MCC</v>
      </c>
      <c r="C584" s="138">
        <f>ROUND(VLOOKUP($A584,DRG!$A$8:$Z$771,14,FALSE),1)</f>
        <v>3.4</v>
      </c>
      <c r="D584" s="230">
        <f>VLOOKUP($A584,DRG!$A$8:$Z$771,22,FALSE)</f>
        <v>1.0617000000000001</v>
      </c>
      <c r="E584" s="319" t="str">
        <f>VLOOKUP(A584,DRG!$A$8:$Z$771,18,FALSE)</f>
        <v>A</v>
      </c>
      <c r="F584" s="316">
        <f>VLOOKUP($A584,DRG!$A$8:$Z$771,9,FALSE)</f>
        <v>59</v>
      </c>
    </row>
    <row r="585" spans="1:6" x14ac:dyDescent="0.2">
      <c r="A585" s="321" t="s">
        <v>655</v>
      </c>
      <c r="B585" s="210" t="str">
        <f>VLOOKUP($A585,DRG!$A$8:$Z$771,2,FALSE)</f>
        <v>Other Male Reproductive System Diagnoses W CC/MCC</v>
      </c>
      <c r="C585" s="138">
        <f>ROUND(VLOOKUP($A585,DRG!$A$8:$Z$771,14,FALSE),1)</f>
        <v>3</v>
      </c>
      <c r="D585" s="230">
        <f>VLOOKUP($A585,DRG!$A$8:$Z$771,22,FALSE)</f>
        <v>1.0038</v>
      </c>
      <c r="E585" s="319" t="str">
        <f>VLOOKUP(A585,DRG!$A$8:$Z$771,18,FALSE)</f>
        <v>AP</v>
      </c>
      <c r="F585" s="316">
        <f>VLOOKUP($A585,DRG!$A$8:$Z$771,9,FALSE)</f>
        <v>11</v>
      </c>
    </row>
    <row r="586" spans="1:6" x14ac:dyDescent="0.2">
      <c r="A586" s="321" t="s">
        <v>656</v>
      </c>
      <c r="B586" s="210" t="str">
        <f>VLOOKUP($A586,DRG!$A$8:$Z$771,2,FALSE)</f>
        <v>Other Male Reproductive System Diagnoses W/O CC/MCC</v>
      </c>
      <c r="C586" s="138">
        <f>ROUND(VLOOKUP($A586,DRG!$A$8:$Z$771,14,FALSE),1)</f>
        <v>2.2999999999999998</v>
      </c>
      <c r="D586" s="230">
        <f>VLOOKUP($A586,DRG!$A$8:$Z$771,22,FALSE)</f>
        <v>0.60040000000000004</v>
      </c>
      <c r="E586" s="319" t="str">
        <f>VLOOKUP(A586,DRG!$A$8:$Z$771,18,FALSE)</f>
        <v>MP</v>
      </c>
      <c r="F586" s="316">
        <f>VLOOKUP($A586,DRG!$A$8:$Z$771,9,FALSE)</f>
        <v>6</v>
      </c>
    </row>
    <row r="587" spans="1:6" x14ac:dyDescent="0.2">
      <c r="A587" s="321" t="s">
        <v>657</v>
      </c>
      <c r="B587" s="210" t="str">
        <f>VLOOKUP($A587,DRG!$A$8:$Z$771,2,FALSE)</f>
        <v>Pelvic Evisceration, Rad Hysterectomy &amp; Rad Vulvectomy W CC/MCC</v>
      </c>
      <c r="C587" s="138">
        <f>ROUND(VLOOKUP($A587,DRG!$A$8:$Z$771,14,FALSE),1)</f>
        <v>4.5999999999999996</v>
      </c>
      <c r="D587" s="230">
        <f>VLOOKUP($A587,DRG!$A$8:$Z$771,22,FALSE)</f>
        <v>2.9634999999999998</v>
      </c>
      <c r="E587" s="319" t="str">
        <f>VLOOKUP(A587,DRG!$A$8:$Z$771,18,FALSE)</f>
        <v>A</v>
      </c>
      <c r="F587" s="316">
        <f>VLOOKUP($A587,DRG!$A$8:$Z$771,9,FALSE)</f>
        <v>18</v>
      </c>
    </row>
    <row r="588" spans="1:6" x14ac:dyDescent="0.2">
      <c r="A588" s="322" t="s">
        <v>658</v>
      </c>
      <c r="B588" s="211" t="str">
        <f>VLOOKUP($A588,DRG!$A$8:$Z$771,2,FALSE)</f>
        <v>Pelvic Evisceration, Rad Hysterectomy &amp; Rad Vulvectomy W/O CC/MCC</v>
      </c>
      <c r="C588" s="140">
        <f>ROUND(VLOOKUP($A588,DRG!$A$8:$Z$771,14,FALSE),1)</f>
        <v>1.9</v>
      </c>
      <c r="D588" s="231">
        <f>VLOOKUP($A588,DRG!$A$8:$Z$771,22,FALSE)</f>
        <v>1.5841000000000001</v>
      </c>
      <c r="E588" s="320" t="str">
        <f>VLOOKUP(A588,DRG!$A$8:$Z$771,18,FALSE)</f>
        <v>A</v>
      </c>
      <c r="F588" s="317">
        <f>VLOOKUP($A588,DRG!$A$8:$Z$771,9,FALSE)</f>
        <v>24</v>
      </c>
    </row>
    <row r="589" spans="1:6" x14ac:dyDescent="0.2">
      <c r="A589" s="321" t="s">
        <v>659</v>
      </c>
      <c r="B589" s="210" t="str">
        <f>VLOOKUP($A589,DRG!$A$8:$Z$771,2,FALSE)</f>
        <v>Uterine &amp; Adnexa Proc for Ovarian or Adnexal Malignancy W MCC</v>
      </c>
      <c r="C589" s="138">
        <f>ROUND(VLOOKUP($A589,DRG!$A$8:$Z$771,14,FALSE),1)</f>
        <v>9.9</v>
      </c>
      <c r="D589" s="230">
        <f>VLOOKUP($A589,DRG!$A$8:$Z$771,22,FALSE)</f>
        <v>6.8662000000000001</v>
      </c>
      <c r="E589" s="319" t="str">
        <f>VLOOKUP(A589,DRG!$A$8:$Z$771,18,FALSE)</f>
        <v>M</v>
      </c>
      <c r="F589" s="316">
        <f>VLOOKUP($A589,DRG!$A$8:$Z$771,9,FALSE)</f>
        <v>8</v>
      </c>
    </row>
    <row r="590" spans="1:6" x14ac:dyDescent="0.2">
      <c r="A590" s="321" t="s">
        <v>660</v>
      </c>
      <c r="B590" s="210" t="str">
        <f>VLOOKUP($A590,DRG!$A$8:$Z$771,2,FALSE)</f>
        <v>Uterine &amp; Adnexa Proc for Ovarian or Adnexal Malignancy W CC</v>
      </c>
      <c r="C590" s="138">
        <f>ROUND(VLOOKUP($A590,DRG!$A$8:$Z$771,14,FALSE),1)</f>
        <v>4.8</v>
      </c>
      <c r="D590" s="230">
        <f>VLOOKUP($A590,DRG!$A$8:$Z$771,22,FALSE)</f>
        <v>2.4699</v>
      </c>
      <c r="E590" s="319" t="str">
        <f>VLOOKUP(A590,DRG!$A$8:$Z$771,18,FALSE)</f>
        <v>A</v>
      </c>
      <c r="F590" s="316">
        <f>VLOOKUP($A590,DRG!$A$8:$Z$771,9,FALSE)</f>
        <v>26</v>
      </c>
    </row>
    <row r="591" spans="1:6" x14ac:dyDescent="0.2">
      <c r="A591" s="321" t="s">
        <v>661</v>
      </c>
      <c r="B591" s="210" t="str">
        <f>VLOOKUP($A591,DRG!$A$8:$Z$771,2,FALSE)</f>
        <v>Uterine &amp; Adnexa Proc for Ovarian or Adnexal Malignancy W/O CC/MCC</v>
      </c>
      <c r="C591" s="138">
        <f>ROUND(VLOOKUP($A591,DRG!$A$8:$Z$771,14,FALSE),1)</f>
        <v>3</v>
      </c>
      <c r="D591" s="230">
        <f>VLOOKUP($A591,DRG!$A$8:$Z$771,22,FALSE)</f>
        <v>2.141</v>
      </c>
      <c r="E591" s="319" t="str">
        <f>VLOOKUP(A591,DRG!$A$8:$Z$771,18,FALSE)</f>
        <v>M</v>
      </c>
      <c r="F591" s="316">
        <f>VLOOKUP($A591,DRG!$A$8:$Z$771,9,FALSE)</f>
        <v>6</v>
      </c>
    </row>
    <row r="592" spans="1:6" x14ac:dyDescent="0.2">
      <c r="A592" s="321" t="s">
        <v>1175</v>
      </c>
      <c r="B592" s="210" t="str">
        <f>VLOOKUP($A592,DRG!$A$8:$Z$771,2,FALSE)</f>
        <v>Uterine, Adnexa Proc for Non-Ovarian/Adnexal Malig W MCC</v>
      </c>
      <c r="C592" s="138">
        <f>ROUND(VLOOKUP($A592,DRG!$A$8:$Z$771,14,FALSE),1)</f>
        <v>6.6</v>
      </c>
      <c r="D592" s="230">
        <f>VLOOKUP($A592,DRG!$A$8:$Z$771,22,FALSE)</f>
        <v>5.4061000000000003</v>
      </c>
      <c r="E592" s="319" t="str">
        <f>VLOOKUP(A592,DRG!$A$8:$Z$771,18,FALSE)</f>
        <v>M</v>
      </c>
      <c r="F592" s="316">
        <f>VLOOKUP($A592,DRG!$A$8:$Z$771,9,FALSE)</f>
        <v>4</v>
      </c>
    </row>
    <row r="593" spans="1:6" x14ac:dyDescent="0.2">
      <c r="A593" s="322" t="s">
        <v>1176</v>
      </c>
      <c r="B593" s="211" t="str">
        <f>VLOOKUP($A593,DRG!$A$8:$Z$771,2,FALSE)</f>
        <v>Uterine, Adnexa Proc for Non-Ovarian/Adnexal Malig W CC</v>
      </c>
      <c r="C593" s="140">
        <f>ROUND(VLOOKUP($A593,DRG!$A$8:$Z$771,14,FALSE),1)</f>
        <v>3.4</v>
      </c>
      <c r="D593" s="231">
        <f>VLOOKUP($A593,DRG!$A$8:$Z$771,22,FALSE)</f>
        <v>1.6644000000000001</v>
      </c>
      <c r="E593" s="320" t="str">
        <f>VLOOKUP(A593,DRG!$A$8:$Z$771,18,FALSE)</f>
        <v>A</v>
      </c>
      <c r="F593" s="317">
        <f>VLOOKUP($A593,DRG!$A$8:$Z$771,9,FALSE)</f>
        <v>46</v>
      </c>
    </row>
    <row r="594" spans="1:6" x14ac:dyDescent="0.2">
      <c r="A594" s="321" t="s">
        <v>1177</v>
      </c>
      <c r="B594" s="210" t="str">
        <f>VLOOKUP($A594,DRG!$A$8:$Z$771,2,FALSE)</f>
        <v>Uterine, Adnexa Proc for Non-Ovarian/Adnexal Malig W/O CC/MCC</v>
      </c>
      <c r="C594" s="138">
        <f>ROUND(VLOOKUP($A594,DRG!$A$8:$Z$771,14,FALSE),1)</f>
        <v>2.2999999999999998</v>
      </c>
      <c r="D594" s="230">
        <f>VLOOKUP($A594,DRG!$A$8:$Z$771,22,FALSE)</f>
        <v>1.4691000000000001</v>
      </c>
      <c r="E594" s="319" t="str">
        <f>VLOOKUP(A594,DRG!$A$8:$Z$771,18,FALSE)</f>
        <v>A</v>
      </c>
      <c r="F594" s="316">
        <f>VLOOKUP($A594,DRG!$A$8:$Z$771,9,FALSE)</f>
        <v>53</v>
      </c>
    </row>
    <row r="595" spans="1:6" x14ac:dyDescent="0.2">
      <c r="A595" s="321" t="s">
        <v>1178</v>
      </c>
      <c r="B595" s="210" t="str">
        <f>VLOOKUP($A595,DRG!$A$8:$Z$771,2,FALSE)</f>
        <v>Uterine &amp; Adnexa Proc for Non-Malignancy W CC/MCC</v>
      </c>
      <c r="C595" s="138">
        <f>ROUND(VLOOKUP($A595,DRG!$A$8:$Z$771,14,FALSE),1)</f>
        <v>3.1</v>
      </c>
      <c r="D595" s="230">
        <f>VLOOKUP($A595,DRG!$A$8:$Z$771,22,FALSE)</f>
        <v>1.6832</v>
      </c>
      <c r="E595" s="319" t="str">
        <f>VLOOKUP(A595,DRG!$A$8:$Z$771,18,FALSE)</f>
        <v>A</v>
      </c>
      <c r="F595" s="316">
        <f>VLOOKUP($A595,DRG!$A$8:$Z$771,9,FALSE)</f>
        <v>155</v>
      </c>
    </row>
    <row r="596" spans="1:6" x14ac:dyDescent="0.2">
      <c r="A596" s="321" t="s">
        <v>1179</v>
      </c>
      <c r="B596" s="210" t="str">
        <f>VLOOKUP($A596,DRG!$A$8:$Z$771,2,FALSE)</f>
        <v>Uterine &amp; Adnexa Proc for Non-Malignancy W/O CC/MCC</v>
      </c>
      <c r="C596" s="138">
        <f>ROUND(VLOOKUP($A596,DRG!$A$8:$Z$771,14,FALSE),1)</f>
        <v>1.9</v>
      </c>
      <c r="D596" s="230">
        <f>VLOOKUP($A596,DRG!$A$8:$Z$771,22,FALSE)</f>
        <v>1.0945</v>
      </c>
      <c r="E596" s="319" t="str">
        <f>VLOOKUP(A596,DRG!$A$8:$Z$771,18,FALSE)</f>
        <v>A</v>
      </c>
      <c r="F596" s="316">
        <f>VLOOKUP($A596,DRG!$A$8:$Z$771,9,FALSE)</f>
        <v>489</v>
      </c>
    </row>
    <row r="597" spans="1:6" x14ac:dyDescent="0.2">
      <c r="A597" s="321" t="s">
        <v>1180</v>
      </c>
      <c r="B597" s="210" t="str">
        <f>VLOOKUP($A597,DRG!$A$8:$Z$771,2,FALSE)</f>
        <v>D&amp;C, Conization, Laparoscopy &amp; Tubal Interruption W CC/MCC</v>
      </c>
      <c r="C597" s="138">
        <f>ROUND(VLOOKUP($A597,DRG!$A$8:$Z$771,14,FALSE),1)</f>
        <v>3.1</v>
      </c>
      <c r="D597" s="230">
        <f>VLOOKUP($A597,DRG!$A$8:$Z$771,22,FALSE)</f>
        <v>1.2684</v>
      </c>
      <c r="E597" s="319" t="str">
        <f>VLOOKUP(A597,DRG!$A$8:$Z$771,18,FALSE)</f>
        <v>A</v>
      </c>
      <c r="F597" s="316">
        <f>VLOOKUP($A597,DRG!$A$8:$Z$771,9,FALSE)</f>
        <v>29</v>
      </c>
    </row>
    <row r="598" spans="1:6" x14ac:dyDescent="0.2">
      <c r="A598" s="322" t="s">
        <v>1181</v>
      </c>
      <c r="B598" s="211" t="str">
        <f>VLOOKUP($A598,DRG!$A$8:$Z$771,2,FALSE)</f>
        <v>D&amp;C, Conization, Laparoscopy &amp; Tubal Interruption W/O CC/MCC</v>
      </c>
      <c r="C598" s="140">
        <f>ROUND(VLOOKUP($A598,DRG!$A$8:$Z$771,14,FALSE),1)</f>
        <v>1.8</v>
      </c>
      <c r="D598" s="231">
        <f>VLOOKUP($A598,DRG!$A$8:$Z$771,22,FALSE)</f>
        <v>0.96760000000000002</v>
      </c>
      <c r="E598" s="320" t="str">
        <f>VLOOKUP(A598,DRG!$A$8:$Z$771,18,FALSE)</f>
        <v>A</v>
      </c>
      <c r="F598" s="317">
        <f>VLOOKUP($A598,DRG!$A$8:$Z$771,9,FALSE)</f>
        <v>12</v>
      </c>
    </row>
    <row r="599" spans="1:6" x14ac:dyDescent="0.2">
      <c r="A599" s="321" t="s">
        <v>1182</v>
      </c>
      <c r="B599" s="210" t="str">
        <f>VLOOKUP($A599,DRG!$A$8:$Z$771,2,FALSE)</f>
        <v>Vagina, Cervix &amp; Vulva Procedures W CC/MCC</v>
      </c>
      <c r="C599" s="138">
        <f>ROUND(VLOOKUP($A599,DRG!$A$8:$Z$771,14,FALSE),1)</f>
        <v>3.5</v>
      </c>
      <c r="D599" s="230">
        <f>VLOOKUP($A599,DRG!$A$8:$Z$771,22,FALSE)</f>
        <v>1.3645</v>
      </c>
      <c r="E599" s="319" t="str">
        <f>VLOOKUP(A599,DRG!$A$8:$Z$771,18,FALSE)</f>
        <v>A</v>
      </c>
      <c r="F599" s="316">
        <f>VLOOKUP($A599,DRG!$A$8:$Z$771,9,FALSE)</f>
        <v>22</v>
      </c>
    </row>
    <row r="600" spans="1:6" x14ac:dyDescent="0.2">
      <c r="A600" s="321" t="s">
        <v>1183</v>
      </c>
      <c r="B600" s="210" t="str">
        <f>VLOOKUP($A600,DRG!$A$8:$Z$771,2,FALSE)</f>
        <v>Vagina, Cervix &amp; Vulva Procedures W/O CC/MCC</v>
      </c>
      <c r="C600" s="138">
        <f>ROUND(VLOOKUP($A600,DRG!$A$8:$Z$771,14,FALSE),1)</f>
        <v>1.5</v>
      </c>
      <c r="D600" s="230">
        <f>VLOOKUP($A600,DRG!$A$8:$Z$771,22,FALSE)</f>
        <v>1.0398000000000001</v>
      </c>
      <c r="E600" s="319" t="str">
        <f>VLOOKUP(A600,DRG!$A$8:$Z$771,18,FALSE)</f>
        <v>A</v>
      </c>
      <c r="F600" s="316">
        <f>VLOOKUP($A600,DRG!$A$8:$Z$771,9,FALSE)</f>
        <v>31</v>
      </c>
    </row>
    <row r="601" spans="1:6" x14ac:dyDescent="0.2">
      <c r="A601" s="321" t="s">
        <v>1184</v>
      </c>
      <c r="B601" s="210" t="str">
        <f>VLOOKUP($A601,DRG!$A$8:$Z$771,2,FALSE)</f>
        <v>Female Reproductive System Reconstructive Procedures</v>
      </c>
      <c r="C601" s="138">
        <f>ROUND(VLOOKUP($A601,DRG!$A$8:$Z$771,14,FALSE),1)</f>
        <v>1.3</v>
      </c>
      <c r="D601" s="230">
        <f>VLOOKUP($A601,DRG!$A$8:$Z$771,22,FALSE)</f>
        <v>0.83340000000000003</v>
      </c>
      <c r="E601" s="319" t="str">
        <f>VLOOKUP(A601,DRG!$A$8:$Z$771,18,FALSE)</f>
        <v>A</v>
      </c>
      <c r="F601" s="316">
        <f>VLOOKUP($A601,DRG!$A$8:$Z$771,9,FALSE)</f>
        <v>42</v>
      </c>
    </row>
    <row r="602" spans="1:6" x14ac:dyDescent="0.2">
      <c r="A602" s="321" t="s">
        <v>1185</v>
      </c>
      <c r="B602" s="210" t="str">
        <f>VLOOKUP($A602,DRG!$A$8:$Z$771,2,FALSE)</f>
        <v>Other Female Reproductive System O.R. Procedures W CC/MCC</v>
      </c>
      <c r="C602" s="138">
        <f>ROUND(VLOOKUP($A602,DRG!$A$8:$Z$771,14,FALSE),1)</f>
        <v>5</v>
      </c>
      <c r="D602" s="230">
        <f>VLOOKUP($A602,DRG!$A$8:$Z$771,22,FALSE)</f>
        <v>3.3934000000000002</v>
      </c>
      <c r="E602" s="319" t="str">
        <f>VLOOKUP(A602,DRG!$A$8:$Z$771,18,FALSE)</f>
        <v>A</v>
      </c>
      <c r="F602" s="316">
        <f>VLOOKUP($A602,DRG!$A$8:$Z$771,9,FALSE)</f>
        <v>12</v>
      </c>
    </row>
    <row r="603" spans="1:6" x14ac:dyDescent="0.2">
      <c r="A603" s="322" t="s">
        <v>1186</v>
      </c>
      <c r="B603" s="211" t="str">
        <f>VLOOKUP($A603,DRG!$A$8:$Z$771,2,FALSE)</f>
        <v>Other Female Reproductive System O.R. Procedures W/O CC/MCC</v>
      </c>
      <c r="C603" s="140">
        <f>ROUND(VLOOKUP($A603,DRG!$A$8:$Z$771,14,FALSE),1)</f>
        <v>2.5</v>
      </c>
      <c r="D603" s="231">
        <f>VLOOKUP($A603,DRG!$A$8:$Z$771,22,FALSE)</f>
        <v>1.3911</v>
      </c>
      <c r="E603" s="320" t="str">
        <f>VLOOKUP(A603,DRG!$A$8:$Z$771,18,FALSE)</f>
        <v>A</v>
      </c>
      <c r="F603" s="317">
        <f>VLOOKUP($A603,DRG!$A$8:$Z$771,9,FALSE)</f>
        <v>10</v>
      </c>
    </row>
    <row r="604" spans="1:6" x14ac:dyDescent="0.2">
      <c r="A604" s="321" t="s">
        <v>1187</v>
      </c>
      <c r="B604" s="210" t="str">
        <f>VLOOKUP($A604,DRG!$A$8:$Z$771,2,FALSE)</f>
        <v>Malignancy, Female Reproductive System W MCC</v>
      </c>
      <c r="C604" s="138">
        <f>ROUND(VLOOKUP($A604,DRG!$A$8:$Z$771,14,FALSE),1)</f>
        <v>5.8</v>
      </c>
      <c r="D604" s="230">
        <f>VLOOKUP($A604,DRG!$A$8:$Z$771,22,FALSE)</f>
        <v>3.0461999999999998</v>
      </c>
      <c r="E604" s="319" t="str">
        <f>VLOOKUP(A604,DRG!$A$8:$Z$771,18,FALSE)</f>
        <v>M</v>
      </c>
      <c r="F604" s="316">
        <f>VLOOKUP($A604,DRG!$A$8:$Z$771,9,FALSE)</f>
        <v>6</v>
      </c>
    </row>
    <row r="605" spans="1:6" x14ac:dyDescent="0.2">
      <c r="A605" s="321" t="s">
        <v>1188</v>
      </c>
      <c r="B605" s="210" t="str">
        <f>VLOOKUP($A605,DRG!$A$8:$Z$771,2,FALSE)</f>
        <v>Malignancy, Female Reproductive System W CC</v>
      </c>
      <c r="C605" s="138">
        <f>ROUND(VLOOKUP($A605,DRG!$A$8:$Z$771,14,FALSE),1)</f>
        <v>3.7</v>
      </c>
      <c r="D605" s="230">
        <f>VLOOKUP($A605,DRG!$A$8:$Z$771,22,FALSE)</f>
        <v>1.3354999999999999</v>
      </c>
      <c r="E605" s="319" t="str">
        <f>VLOOKUP(A605,DRG!$A$8:$Z$771,18,FALSE)</f>
        <v>A</v>
      </c>
      <c r="F605" s="316">
        <f>VLOOKUP($A605,DRG!$A$8:$Z$771,9,FALSE)</f>
        <v>27</v>
      </c>
    </row>
    <row r="606" spans="1:6" x14ac:dyDescent="0.2">
      <c r="A606" s="321" t="s">
        <v>1189</v>
      </c>
      <c r="B606" s="210" t="str">
        <f>VLOOKUP($A606,DRG!$A$8:$Z$771,2,FALSE)</f>
        <v>Malignancy, Female Reproductive System W/O CC/MCC</v>
      </c>
      <c r="C606" s="138">
        <f>ROUND(VLOOKUP($A606,DRG!$A$8:$Z$771,14,FALSE),1)</f>
        <v>2.2000000000000002</v>
      </c>
      <c r="D606" s="230">
        <f>VLOOKUP($A606,DRG!$A$8:$Z$771,22,FALSE)</f>
        <v>0.90939999999999999</v>
      </c>
      <c r="E606" s="319" t="str">
        <f>VLOOKUP(A606,DRG!$A$8:$Z$771,18,FALSE)</f>
        <v>M</v>
      </c>
      <c r="F606" s="316">
        <f>VLOOKUP($A606,DRG!$A$8:$Z$771,9,FALSE)</f>
        <v>0</v>
      </c>
    </row>
    <row r="607" spans="1:6" x14ac:dyDescent="0.2">
      <c r="A607" s="321" t="s">
        <v>1190</v>
      </c>
      <c r="B607" s="210" t="str">
        <f>VLOOKUP($A607,DRG!$A$8:$Z$771,2,FALSE)</f>
        <v>Infections, Female Reproductive System W MCC</v>
      </c>
      <c r="C607" s="138">
        <f>ROUND(VLOOKUP($A607,DRG!$A$8:$Z$771,14,FALSE),1)</f>
        <v>5.2</v>
      </c>
      <c r="D607" s="230">
        <f>VLOOKUP($A607,DRG!$A$8:$Z$771,22,FALSE)</f>
        <v>2.1758000000000002</v>
      </c>
      <c r="E607" s="319" t="str">
        <f>VLOOKUP(A607,DRG!$A$8:$Z$771,18,FALSE)</f>
        <v>M</v>
      </c>
      <c r="F607" s="316">
        <f>VLOOKUP($A607,DRG!$A$8:$Z$771,9,FALSE)</f>
        <v>4</v>
      </c>
    </row>
    <row r="608" spans="1:6" x14ac:dyDescent="0.2">
      <c r="A608" s="322" t="s">
        <v>1191</v>
      </c>
      <c r="B608" s="211" t="str">
        <f>VLOOKUP($A608,DRG!$A$8:$Z$771,2,FALSE)</f>
        <v>Infections, Female Reproductive System W CC</v>
      </c>
      <c r="C608" s="140">
        <f>ROUND(VLOOKUP($A608,DRG!$A$8:$Z$771,14,FALSE),1)</f>
        <v>2.7</v>
      </c>
      <c r="D608" s="231">
        <f>VLOOKUP($A608,DRG!$A$8:$Z$771,22,FALSE)</f>
        <v>0.84570000000000001</v>
      </c>
      <c r="E608" s="320" t="str">
        <f>VLOOKUP(A608,DRG!$A$8:$Z$771,18,FALSE)</f>
        <v>A</v>
      </c>
      <c r="F608" s="317">
        <f>VLOOKUP($A608,DRG!$A$8:$Z$771,9,FALSE)</f>
        <v>22</v>
      </c>
    </row>
    <row r="609" spans="1:6" x14ac:dyDescent="0.2">
      <c r="A609" s="321" t="s">
        <v>1192</v>
      </c>
      <c r="B609" s="210" t="str">
        <f>VLOOKUP($A609,DRG!$A$8:$Z$771,2,FALSE)</f>
        <v>Infections, Female Reproductive System W/O CC/MCC</v>
      </c>
      <c r="C609" s="138">
        <f>ROUND(VLOOKUP($A609,DRG!$A$8:$Z$771,14,FALSE),1)</f>
        <v>2.2999999999999998</v>
      </c>
      <c r="D609" s="230">
        <f>VLOOKUP($A609,DRG!$A$8:$Z$771,22,FALSE)</f>
        <v>0.61409999999999998</v>
      </c>
      <c r="E609" s="319" t="str">
        <f>VLOOKUP(A609,DRG!$A$8:$Z$771,18,FALSE)</f>
        <v>A</v>
      </c>
      <c r="F609" s="316">
        <f>VLOOKUP($A609,DRG!$A$8:$Z$771,9,FALSE)</f>
        <v>21</v>
      </c>
    </row>
    <row r="610" spans="1:6" x14ac:dyDescent="0.2">
      <c r="A610" s="321" t="s">
        <v>1193</v>
      </c>
      <c r="B610" s="210" t="str">
        <f>VLOOKUP($A610,DRG!$A$8:$Z$771,2,FALSE)</f>
        <v>Menstrual &amp; Other Female Reproductive System Disorders W CC/MCC</v>
      </c>
      <c r="C610" s="138">
        <f>ROUND(VLOOKUP($A610,DRG!$A$8:$Z$771,14,FALSE),1)</f>
        <v>2</v>
      </c>
      <c r="D610" s="230">
        <f>VLOOKUP($A610,DRG!$A$8:$Z$771,22,FALSE)</f>
        <v>0.68469999999999998</v>
      </c>
      <c r="E610" s="319" t="str">
        <f>VLOOKUP(A610,DRG!$A$8:$Z$771,18,FALSE)</f>
        <v>A</v>
      </c>
      <c r="F610" s="316">
        <f>VLOOKUP($A610,DRG!$A$8:$Z$771,9,FALSE)</f>
        <v>28</v>
      </c>
    </row>
    <row r="611" spans="1:6" x14ac:dyDescent="0.2">
      <c r="A611" s="321" t="s">
        <v>1194</v>
      </c>
      <c r="B611" s="210" t="str">
        <f>VLOOKUP($A611,DRG!$A$8:$Z$771,2,FALSE)</f>
        <v>Menstrual &amp; Other Female Reproductive System Disorders W/O CC/MCC</v>
      </c>
      <c r="C611" s="138">
        <f>ROUND(VLOOKUP($A611,DRG!$A$8:$Z$771,14,FALSE),1)</f>
        <v>1.8</v>
      </c>
      <c r="D611" s="230">
        <f>VLOOKUP($A611,DRG!$A$8:$Z$771,22,FALSE)</f>
        <v>0.626</v>
      </c>
      <c r="E611" s="319" t="str">
        <f>VLOOKUP(A611,DRG!$A$8:$Z$771,18,FALSE)</f>
        <v>A</v>
      </c>
      <c r="F611" s="316">
        <f>VLOOKUP($A611,DRG!$A$8:$Z$771,9,FALSE)</f>
        <v>14</v>
      </c>
    </row>
    <row r="612" spans="1:6" x14ac:dyDescent="0.2">
      <c r="A612" s="321" t="s">
        <v>1195</v>
      </c>
      <c r="B612" s="210" t="str">
        <f>VLOOKUP($A612,DRG!$A$8:$Z$771,2,FALSE)</f>
        <v>Cesarean Section W CC/MCC</v>
      </c>
      <c r="C612" s="138">
        <f>ROUND(VLOOKUP($A612,DRG!$A$8:$Z$771,14,FALSE),1)</f>
        <v>3</v>
      </c>
      <c r="D612" s="230">
        <f>VLOOKUP($A612,DRG!$A$8:$Z$771,22,FALSE)</f>
        <v>0.88690000000000002</v>
      </c>
      <c r="E612" s="319" t="str">
        <f>VLOOKUP(A612,DRG!$A$8:$Z$771,18,FALSE)</f>
        <v>A</v>
      </c>
      <c r="F612" s="316">
        <f>VLOOKUP($A612,DRG!$A$8:$Z$771,9,FALSE)</f>
        <v>817</v>
      </c>
    </row>
    <row r="613" spans="1:6" x14ac:dyDescent="0.2">
      <c r="A613" s="322" t="s">
        <v>1196</v>
      </c>
      <c r="B613" s="211" t="str">
        <f>VLOOKUP($A613,DRG!$A$8:$Z$771,2,FALSE)</f>
        <v>Cesarean Section W/O CC/MCC</v>
      </c>
      <c r="C613" s="140">
        <f>ROUND(VLOOKUP($A613,DRG!$A$8:$Z$771,14,FALSE),1)</f>
        <v>2.5</v>
      </c>
      <c r="D613" s="231">
        <f>VLOOKUP($A613,DRG!$A$8:$Z$771,22,FALSE)</f>
        <v>0.71579999999999999</v>
      </c>
      <c r="E613" s="320" t="str">
        <f>VLOOKUP(A613,DRG!$A$8:$Z$771,18,FALSE)</f>
        <v>A</v>
      </c>
      <c r="F613" s="317">
        <f>VLOOKUP($A613,DRG!$A$8:$Z$771,9,FALSE)</f>
        <v>1078</v>
      </c>
    </row>
    <row r="614" spans="1:6" x14ac:dyDescent="0.2">
      <c r="A614" s="321" t="s">
        <v>1197</v>
      </c>
      <c r="B614" s="210" t="str">
        <f>VLOOKUP($A614,DRG!$A$8:$Z$771,2,FALSE)</f>
        <v>Vaginal Delivery W Sterilization &amp;/or D&amp;C</v>
      </c>
      <c r="C614" s="138">
        <f>ROUND(VLOOKUP($A614,DRG!$A$8:$Z$771,14,FALSE),1)</f>
        <v>2.4</v>
      </c>
      <c r="D614" s="230">
        <f>VLOOKUP($A614,DRG!$A$8:$Z$771,22,FALSE)</f>
        <v>0.84909999999999997</v>
      </c>
      <c r="E614" s="319" t="str">
        <f>VLOOKUP(A614,DRG!$A$8:$Z$771,18,FALSE)</f>
        <v>A</v>
      </c>
      <c r="F614" s="316">
        <f>VLOOKUP($A614,DRG!$A$8:$Z$771,9,FALSE)</f>
        <v>124</v>
      </c>
    </row>
    <row r="615" spans="1:6" x14ac:dyDescent="0.2">
      <c r="A615" s="321" t="s">
        <v>1198</v>
      </c>
      <c r="B615" s="210" t="str">
        <f>VLOOKUP($A615,DRG!$A$8:$Z$771,2,FALSE)</f>
        <v>Vaginal Delivery W O.R. Proc Except Steril &amp;/or D&amp;C</v>
      </c>
      <c r="C615" s="138">
        <f>ROUND(VLOOKUP($A615,DRG!$A$8:$Z$771,14,FALSE),1)</f>
        <v>3.6</v>
      </c>
      <c r="D615" s="230">
        <f>VLOOKUP($A615,DRG!$A$8:$Z$771,22,FALSE)</f>
        <v>2.0015999999999998</v>
      </c>
      <c r="E615" s="319" t="str">
        <f>VLOOKUP(A615,DRG!$A$8:$Z$771,18,FALSE)</f>
        <v>M</v>
      </c>
      <c r="F615" s="316">
        <f>VLOOKUP($A615,DRG!$A$8:$Z$771,9,FALSE)</f>
        <v>3</v>
      </c>
    </row>
    <row r="616" spans="1:6" x14ac:dyDescent="0.2">
      <c r="A616" s="321" t="s">
        <v>1199</v>
      </c>
      <c r="B616" s="210" t="str">
        <f>VLOOKUP($A616,DRG!$A$8:$Z$771,2,FALSE)</f>
        <v>Postpartum &amp; Post Abortion Diagnoses W O.R. Procedure</v>
      </c>
      <c r="C616" s="138">
        <f>ROUND(VLOOKUP($A616,DRG!$A$8:$Z$771,14,FALSE),1)</f>
        <v>3.4</v>
      </c>
      <c r="D616" s="230">
        <f>VLOOKUP($A616,DRG!$A$8:$Z$771,22,FALSE)</f>
        <v>1.4591000000000001</v>
      </c>
      <c r="E616" s="319" t="str">
        <f>VLOOKUP(A616,DRG!$A$8:$Z$771,18,FALSE)</f>
        <v>A</v>
      </c>
      <c r="F616" s="316">
        <f>VLOOKUP($A616,DRG!$A$8:$Z$771,9,FALSE)</f>
        <v>20</v>
      </c>
    </row>
    <row r="617" spans="1:6" x14ac:dyDescent="0.2">
      <c r="A617" s="321" t="s">
        <v>1201</v>
      </c>
      <c r="B617" s="210" t="str">
        <f>VLOOKUP($A617,DRG!$A$8:$Z$771,2,FALSE)</f>
        <v>Abortion W D&amp;C, Aspiration Curettage or Hysterotomy</v>
      </c>
      <c r="C617" s="138">
        <f>ROUND(VLOOKUP($A617,DRG!$A$8:$Z$771,14,FALSE),1)</f>
        <v>1.3</v>
      </c>
      <c r="D617" s="230">
        <f>VLOOKUP($A617,DRG!$A$8:$Z$771,22,FALSE)</f>
        <v>0.92900000000000005</v>
      </c>
      <c r="E617" s="319" t="str">
        <f>VLOOKUP(A617,DRG!$A$8:$Z$771,18,FALSE)</f>
        <v>A</v>
      </c>
      <c r="F617" s="316">
        <f>VLOOKUP($A617,DRG!$A$8:$Z$771,9,FALSE)</f>
        <v>19</v>
      </c>
    </row>
    <row r="618" spans="1:6" x14ac:dyDescent="0.2">
      <c r="A618" s="322" t="s">
        <v>1202</v>
      </c>
      <c r="B618" s="211" t="str">
        <f>VLOOKUP($A618,DRG!$A$8:$Z$771,2,FALSE)</f>
        <v>Vaginal Delivery W Complicating Diagnoses</v>
      </c>
      <c r="C618" s="140">
        <f>ROUND(VLOOKUP($A618,DRG!$A$8:$Z$771,14,FALSE),1)</f>
        <v>2.4</v>
      </c>
      <c r="D618" s="231">
        <f>VLOOKUP($A618,DRG!$A$8:$Z$771,22,FALSE)</f>
        <v>0.58879999999999999</v>
      </c>
      <c r="E618" s="320" t="str">
        <f>VLOOKUP(A618,DRG!$A$8:$Z$771,18,FALSE)</f>
        <v>A</v>
      </c>
      <c r="F618" s="317">
        <f>VLOOKUP($A618,DRG!$A$8:$Z$771,9,FALSE)</f>
        <v>489</v>
      </c>
    </row>
    <row r="619" spans="1:6" x14ac:dyDescent="0.2">
      <c r="A619" s="321" t="s">
        <v>1203</v>
      </c>
      <c r="B619" s="210" t="str">
        <f>VLOOKUP($A619,DRG!$A$8:$Z$771,2,FALSE)</f>
        <v>Vaginal Delivery W/O Complicating Diagnoses</v>
      </c>
      <c r="C619" s="138">
        <f>ROUND(VLOOKUP($A619,DRG!$A$8:$Z$771,14,FALSE),1)</f>
        <v>2.2000000000000002</v>
      </c>
      <c r="D619" s="230">
        <f>VLOOKUP($A619,DRG!$A$8:$Z$771,22,FALSE)</f>
        <v>0.47699999999999998</v>
      </c>
      <c r="E619" s="319" t="str">
        <f>VLOOKUP(A619,DRG!$A$8:$Z$771,18,FALSE)</f>
        <v>A</v>
      </c>
      <c r="F619" s="316">
        <f>VLOOKUP($A619,DRG!$A$8:$Z$771,9,FALSE)</f>
        <v>2597</v>
      </c>
    </row>
    <row r="620" spans="1:6" x14ac:dyDescent="0.2">
      <c r="A620" s="321" t="s">
        <v>1204</v>
      </c>
      <c r="B620" s="210" t="str">
        <f>VLOOKUP($A620,DRG!$A$8:$Z$771,2,FALSE)</f>
        <v>Postpartum &amp; Post Abortion Diagnoses W/O O.R. Procedure</v>
      </c>
      <c r="C620" s="138">
        <f>ROUND(VLOOKUP($A620,DRG!$A$8:$Z$771,14,FALSE),1)</f>
        <v>2.2000000000000002</v>
      </c>
      <c r="D620" s="230">
        <f>VLOOKUP($A620,DRG!$A$8:$Z$771,22,FALSE)</f>
        <v>0.59789999999999999</v>
      </c>
      <c r="E620" s="319" t="str">
        <f>VLOOKUP(A620,DRG!$A$8:$Z$771,18,FALSE)</f>
        <v>A</v>
      </c>
      <c r="F620" s="316">
        <f>VLOOKUP($A620,DRG!$A$8:$Z$771,9,FALSE)</f>
        <v>63</v>
      </c>
    </row>
    <row r="621" spans="1:6" x14ac:dyDescent="0.2">
      <c r="A621" s="321" t="s">
        <v>1206</v>
      </c>
      <c r="B621" s="210" t="str">
        <f>VLOOKUP($A621,DRG!$A$8:$Z$771,2,FALSE)</f>
        <v>Ectopic Pregnancy</v>
      </c>
      <c r="C621" s="138">
        <f>ROUND(VLOOKUP($A621,DRG!$A$8:$Z$771,14,FALSE),1)</f>
        <v>1.7</v>
      </c>
      <c r="D621" s="230">
        <f>VLOOKUP($A621,DRG!$A$8:$Z$771,22,FALSE)</f>
        <v>1.2723</v>
      </c>
      <c r="E621" s="319" t="str">
        <f>VLOOKUP(A621,DRG!$A$8:$Z$771,18,FALSE)</f>
        <v>A</v>
      </c>
      <c r="F621" s="316">
        <f>VLOOKUP($A621,DRG!$A$8:$Z$771,9,FALSE)</f>
        <v>20</v>
      </c>
    </row>
    <row r="622" spans="1:6" x14ac:dyDescent="0.2">
      <c r="A622" s="321" t="s">
        <v>1207</v>
      </c>
      <c r="B622" s="210" t="str">
        <f>VLOOKUP($A622,DRG!$A$8:$Z$771,2,FALSE)</f>
        <v>Threatened Abortion</v>
      </c>
      <c r="C622" s="138">
        <f>ROUND(VLOOKUP($A622,DRG!$A$8:$Z$771,14,FALSE),1)</f>
        <v>2.6</v>
      </c>
      <c r="D622" s="230">
        <f>VLOOKUP($A622,DRG!$A$8:$Z$771,22,FALSE)</f>
        <v>0.61380000000000001</v>
      </c>
      <c r="E622" s="319" t="str">
        <f>VLOOKUP(A622,DRG!$A$8:$Z$771,18,FALSE)</f>
        <v>A</v>
      </c>
      <c r="F622" s="316">
        <f>VLOOKUP($A622,DRG!$A$8:$Z$771,9,FALSE)</f>
        <v>84</v>
      </c>
    </row>
    <row r="623" spans="1:6" x14ac:dyDescent="0.2">
      <c r="A623" s="322" t="s">
        <v>1208</v>
      </c>
      <c r="B623" s="211" t="str">
        <f>VLOOKUP($A623,DRG!$A$8:$Z$771,2,FALSE)</f>
        <v>Abortion W/O D&amp;C</v>
      </c>
      <c r="C623" s="140">
        <f>ROUND(VLOOKUP($A623,DRG!$A$8:$Z$771,14,FALSE),1)</f>
        <v>1.3</v>
      </c>
      <c r="D623" s="231">
        <f>VLOOKUP($A623,DRG!$A$8:$Z$771,22,FALSE)</f>
        <v>0.45190000000000002</v>
      </c>
      <c r="E623" s="320" t="str">
        <f>VLOOKUP(A623,DRG!$A$8:$Z$771,18,FALSE)</f>
        <v>A</v>
      </c>
      <c r="F623" s="317">
        <f>VLOOKUP($A623,DRG!$A$8:$Z$771,9,FALSE)</f>
        <v>27</v>
      </c>
    </row>
    <row r="624" spans="1:6" x14ac:dyDescent="0.2">
      <c r="A624" s="321" t="s">
        <v>1209</v>
      </c>
      <c r="B624" s="210" t="str">
        <f>VLOOKUP($A624,DRG!$A$8:$Z$771,2,FALSE)</f>
        <v>False Labor</v>
      </c>
      <c r="C624" s="138">
        <f>ROUND(VLOOKUP($A624,DRG!$A$8:$Z$771,14,FALSE),1)</f>
        <v>1.1000000000000001</v>
      </c>
      <c r="D624" s="230">
        <f>VLOOKUP($A624,DRG!$A$8:$Z$771,22,FALSE)</f>
        <v>0.32719999999999999</v>
      </c>
      <c r="E624" s="319" t="str">
        <f>VLOOKUP(A624,DRG!$A$8:$Z$771,18,FALSE)</f>
        <v>M</v>
      </c>
      <c r="F624" s="316">
        <f>VLOOKUP($A624,DRG!$A$8:$Z$771,9,FALSE)</f>
        <v>5</v>
      </c>
    </row>
    <row r="625" spans="1:6" x14ac:dyDescent="0.2">
      <c r="A625" s="321" t="s">
        <v>1210</v>
      </c>
      <c r="B625" s="210" t="str">
        <f>VLOOKUP($A625,DRG!$A$8:$Z$771,2,FALSE)</f>
        <v>Other Antepartum Diagnoses W Medical Complications</v>
      </c>
      <c r="C625" s="138">
        <f>ROUND(VLOOKUP($A625,DRG!$A$8:$Z$771,14,FALSE),1)</f>
        <v>2.2000000000000002</v>
      </c>
      <c r="D625" s="230">
        <f>VLOOKUP($A625,DRG!$A$8:$Z$771,22,FALSE)</f>
        <v>0.60389999999999999</v>
      </c>
      <c r="E625" s="319" t="str">
        <f>VLOOKUP(A625,DRG!$A$8:$Z$771,18,FALSE)</f>
        <v>A</v>
      </c>
      <c r="F625" s="316">
        <f>VLOOKUP($A625,DRG!$A$8:$Z$771,9,FALSE)</f>
        <v>461</v>
      </c>
    </row>
    <row r="626" spans="1:6" x14ac:dyDescent="0.2">
      <c r="A626" s="321" t="s">
        <v>1211</v>
      </c>
      <c r="B626" s="210" t="str">
        <f>VLOOKUP($A626,DRG!$A$8:$Z$771,2,FALSE)</f>
        <v>Other Antepartum Diagnoses W/O Medical Complications</v>
      </c>
      <c r="C626" s="138">
        <f>ROUND(VLOOKUP($A626,DRG!$A$8:$Z$771,14,FALSE),1)</f>
        <v>1.7</v>
      </c>
      <c r="D626" s="230">
        <f>VLOOKUP($A626,DRG!$A$8:$Z$771,22,FALSE)</f>
        <v>0.50519999999999998</v>
      </c>
      <c r="E626" s="319" t="str">
        <f>VLOOKUP(A626,DRG!$A$8:$Z$771,18,FALSE)</f>
        <v>A</v>
      </c>
      <c r="F626" s="316">
        <f>VLOOKUP($A626,DRG!$A$8:$Z$771,9,FALSE)</f>
        <v>35</v>
      </c>
    </row>
    <row r="627" spans="1:6" x14ac:dyDescent="0.2">
      <c r="A627" s="321" t="s">
        <v>1212</v>
      </c>
      <c r="B627" s="210" t="str">
        <f>VLOOKUP($A627,DRG!$A$8:$Z$771,2,FALSE)</f>
        <v>Neonates, Died or Transferred to Another Acute Care Facility</v>
      </c>
      <c r="C627" s="138">
        <f>ROUND(VLOOKUP($A627,DRG!$A$8:$Z$771,14,FALSE),1)</f>
        <v>1.2</v>
      </c>
      <c r="D627" s="230">
        <f>VLOOKUP($A627,DRG!$A$8:$Z$771,22,FALSE)</f>
        <v>0.17280000000000001</v>
      </c>
      <c r="E627" s="319" t="str">
        <f>VLOOKUP(A627,DRG!$A$8:$Z$771,18,FALSE)</f>
        <v>A</v>
      </c>
      <c r="F627" s="316">
        <f>VLOOKUP($A627,DRG!$A$8:$Z$771,9,FALSE)</f>
        <v>126</v>
      </c>
    </row>
    <row r="628" spans="1:6" x14ac:dyDescent="0.2">
      <c r="A628" s="322" t="s">
        <v>1213</v>
      </c>
      <c r="B628" s="211" t="str">
        <f>VLOOKUP($A628,DRG!$A$8:$Z$771,2,FALSE)</f>
        <v>Extreme Immaturity or Respiratory Distress Syndrome, Neonate</v>
      </c>
      <c r="C628" s="140">
        <f>ROUND(VLOOKUP($A628,DRG!$A$8:$Z$771,14,FALSE),1)</f>
        <v>6.7</v>
      </c>
      <c r="D628" s="231">
        <f>VLOOKUP($A628,DRG!$A$8:$Z$771,22,FALSE)</f>
        <v>1.0497000000000001</v>
      </c>
      <c r="E628" s="320" t="str">
        <f>VLOOKUP(A628,DRG!$A$8:$Z$771,18,FALSE)</f>
        <v>A</v>
      </c>
      <c r="F628" s="317">
        <f>VLOOKUP($A628,DRG!$A$8:$Z$771,9,FALSE)</f>
        <v>22</v>
      </c>
    </row>
    <row r="629" spans="1:6" x14ac:dyDescent="0.2">
      <c r="A629" s="321" t="s">
        <v>1214</v>
      </c>
      <c r="B629" s="210" t="str">
        <f>VLOOKUP($A629,DRG!$A$8:$Z$771,2,FALSE)</f>
        <v>Prematurity W Major Problems</v>
      </c>
      <c r="C629" s="138">
        <f>ROUND(VLOOKUP($A629,DRG!$A$8:$Z$771,14,FALSE),1)</f>
        <v>6.1</v>
      </c>
      <c r="D629" s="230">
        <f>VLOOKUP($A629,DRG!$A$8:$Z$771,22,FALSE)</f>
        <v>0.77329999999999999</v>
      </c>
      <c r="E629" s="319" t="str">
        <f>VLOOKUP(A629,DRG!$A$8:$Z$771,18,FALSE)</f>
        <v>A</v>
      </c>
      <c r="F629" s="316">
        <f>VLOOKUP($A629,DRG!$A$8:$Z$771,9,FALSE)</f>
        <v>47</v>
      </c>
    </row>
    <row r="630" spans="1:6" x14ac:dyDescent="0.2">
      <c r="A630" s="321" t="s">
        <v>1215</v>
      </c>
      <c r="B630" s="210" t="str">
        <f>VLOOKUP($A630,DRG!$A$8:$Z$771,2,FALSE)</f>
        <v>Prematurity W/O Major Problems</v>
      </c>
      <c r="C630" s="138">
        <f>ROUND(VLOOKUP($A630,DRG!$A$8:$Z$771,14,FALSE),1)</f>
        <v>3.3</v>
      </c>
      <c r="D630" s="230">
        <f>VLOOKUP($A630,DRG!$A$8:$Z$771,22,FALSE)</f>
        <v>0.3352</v>
      </c>
      <c r="E630" s="319" t="str">
        <f>VLOOKUP(A630,DRG!$A$8:$Z$771,18,FALSE)</f>
        <v>A</v>
      </c>
      <c r="F630" s="316">
        <f>VLOOKUP($A630,DRG!$A$8:$Z$771,9,FALSE)</f>
        <v>138</v>
      </c>
    </row>
    <row r="631" spans="1:6" x14ac:dyDescent="0.2">
      <c r="A631" s="321" t="s">
        <v>1216</v>
      </c>
      <c r="B631" s="210" t="str">
        <f>VLOOKUP($A631,DRG!$A$8:$Z$771,2,FALSE)</f>
        <v>Full Term Neonate W Major Problems</v>
      </c>
      <c r="C631" s="138">
        <f>ROUND(VLOOKUP($A631,DRG!$A$8:$Z$771,14,FALSE),1)</f>
        <v>4.8</v>
      </c>
      <c r="D631" s="230">
        <f>VLOOKUP($A631,DRG!$A$8:$Z$771,22,FALSE)</f>
        <v>0.49559999999999998</v>
      </c>
      <c r="E631" s="319" t="str">
        <f>VLOOKUP(A631,DRG!$A$8:$Z$771,18,FALSE)</f>
        <v>A</v>
      </c>
      <c r="F631" s="316">
        <f>VLOOKUP($A631,DRG!$A$8:$Z$771,9,FALSE)</f>
        <v>208</v>
      </c>
    </row>
    <row r="632" spans="1:6" x14ac:dyDescent="0.2">
      <c r="A632" s="321" t="s">
        <v>1217</v>
      </c>
      <c r="B632" s="210" t="str">
        <f>VLOOKUP($A632,DRG!$A$8:$Z$771,2,FALSE)</f>
        <v>Neonate W Other Significant Problems</v>
      </c>
      <c r="C632" s="138">
        <f>ROUND(VLOOKUP($A632,DRG!$A$8:$Z$771,14,FALSE),1)</f>
        <v>2.2999999999999998</v>
      </c>
      <c r="D632" s="230">
        <f>VLOOKUP($A632,DRG!$A$8:$Z$771,22,FALSE)</f>
        <v>0.22800000000000001</v>
      </c>
      <c r="E632" s="319" t="str">
        <f>VLOOKUP(A632,DRG!$A$8:$Z$771,18,FALSE)</f>
        <v>A</v>
      </c>
      <c r="F632" s="316">
        <f>VLOOKUP($A632,DRG!$A$8:$Z$771,9,FALSE)</f>
        <v>469</v>
      </c>
    </row>
    <row r="633" spans="1:6" x14ac:dyDescent="0.2">
      <c r="A633" s="322" t="s">
        <v>1218</v>
      </c>
      <c r="B633" s="211" t="str">
        <f>VLOOKUP($A633,DRG!$A$8:$Z$771,2,FALSE)</f>
        <v>Normal Newborn</v>
      </c>
      <c r="C633" s="140">
        <f>ROUND(VLOOKUP($A633,DRG!$A$8:$Z$771,14,FALSE),1)</f>
        <v>2</v>
      </c>
      <c r="D633" s="231">
        <f>VLOOKUP($A633,DRG!$A$8:$Z$771,22,FALSE)</f>
        <v>0.17199999999999999</v>
      </c>
      <c r="E633" s="320" t="str">
        <f>VLOOKUP(A633,DRG!$A$8:$Z$771,18,FALSE)</f>
        <v>A</v>
      </c>
      <c r="F633" s="317">
        <f>VLOOKUP($A633,DRG!$A$8:$Z$771,9,FALSE)</f>
        <v>3333</v>
      </c>
    </row>
    <row r="634" spans="1:6" x14ac:dyDescent="0.2">
      <c r="A634" s="321" t="s">
        <v>1219</v>
      </c>
      <c r="B634" s="210" t="str">
        <f>VLOOKUP($A634,DRG!$A$8:$Z$771,2,FALSE)</f>
        <v>Splenectomy W MCC</v>
      </c>
      <c r="C634" s="138">
        <f>ROUND(VLOOKUP($A634,DRG!$A$8:$Z$771,14,FALSE),1)</f>
        <v>9.1999999999999993</v>
      </c>
      <c r="D634" s="230">
        <f>VLOOKUP($A634,DRG!$A$8:$Z$771,22,FALSE)</f>
        <v>7.5456000000000003</v>
      </c>
      <c r="E634" s="319" t="str">
        <f>VLOOKUP(A634,DRG!$A$8:$Z$771,18,FALSE)</f>
        <v>M</v>
      </c>
      <c r="F634" s="316">
        <f>VLOOKUP($A634,DRG!$A$8:$Z$771,9,FALSE)</f>
        <v>7</v>
      </c>
    </row>
    <row r="635" spans="1:6" x14ac:dyDescent="0.2">
      <c r="A635" s="321" t="s">
        <v>1220</v>
      </c>
      <c r="B635" s="210" t="str">
        <f>VLOOKUP($A635,DRG!$A$8:$Z$771,2,FALSE)</f>
        <v>Splenectomy W CC</v>
      </c>
      <c r="C635" s="138">
        <f>ROUND(VLOOKUP($A635,DRG!$A$8:$Z$771,14,FALSE),1)</f>
        <v>5.3</v>
      </c>
      <c r="D635" s="230">
        <f>VLOOKUP($A635,DRG!$A$8:$Z$771,22,FALSE)</f>
        <v>4.3404999999999996</v>
      </c>
      <c r="E635" s="319" t="str">
        <f>VLOOKUP(A635,DRG!$A$8:$Z$771,18,FALSE)</f>
        <v>M</v>
      </c>
      <c r="F635" s="316">
        <f>VLOOKUP($A635,DRG!$A$8:$Z$771,9,FALSE)</f>
        <v>7</v>
      </c>
    </row>
    <row r="636" spans="1:6" x14ac:dyDescent="0.2">
      <c r="A636" s="321" t="s">
        <v>11</v>
      </c>
      <c r="B636" s="210" t="str">
        <f>VLOOKUP($A636,DRG!$A$8:$Z$771,2,FALSE)</f>
        <v>Splenectomy W/O CC/MCC</v>
      </c>
      <c r="C636" s="138">
        <f>ROUND(VLOOKUP($A636,DRG!$A$8:$Z$771,14,FALSE),1)</f>
        <v>3</v>
      </c>
      <c r="D636" s="230">
        <f>VLOOKUP($A636,DRG!$A$8:$Z$771,22,FALSE)</f>
        <v>1.6908000000000001</v>
      </c>
      <c r="E636" s="319" t="str">
        <f>VLOOKUP(A636,DRG!$A$8:$Z$771,18,FALSE)</f>
        <v>A</v>
      </c>
      <c r="F636" s="316">
        <f>VLOOKUP($A636,DRG!$A$8:$Z$771,9,FALSE)</f>
        <v>14</v>
      </c>
    </row>
    <row r="637" spans="1:6" x14ac:dyDescent="0.2">
      <c r="A637" s="321" t="s">
        <v>13</v>
      </c>
      <c r="B637" s="210" t="str">
        <f>VLOOKUP($A637,DRG!$A$8:$Z$771,2,FALSE)</f>
        <v>Other O.R. Proc of the Blood &amp; Blood Forming Organs W MCC</v>
      </c>
      <c r="C637" s="138">
        <f>ROUND(VLOOKUP($A637,DRG!$A$8:$Z$771,14,FALSE),1)</f>
        <v>8.1</v>
      </c>
      <c r="D637" s="230">
        <f>VLOOKUP($A637,DRG!$A$8:$Z$771,22,FALSE)</f>
        <v>5.3742000000000001</v>
      </c>
      <c r="E637" s="319" t="str">
        <f>VLOOKUP(A637,DRG!$A$8:$Z$771,18,FALSE)</f>
        <v>M</v>
      </c>
      <c r="F637" s="316">
        <f>VLOOKUP($A637,DRG!$A$8:$Z$771,9,FALSE)</f>
        <v>8</v>
      </c>
    </row>
    <row r="638" spans="1:6" x14ac:dyDescent="0.2">
      <c r="A638" s="322" t="s">
        <v>15</v>
      </c>
      <c r="B638" s="211" t="str">
        <f>VLOOKUP($A638,DRG!$A$8:$Z$771,2,FALSE)</f>
        <v>Other O.R. Proc of the Blood &amp; Blood Forming Organs W CC</v>
      </c>
      <c r="C638" s="140">
        <f>ROUND(VLOOKUP($A638,DRG!$A$8:$Z$771,14,FALSE),1)</f>
        <v>4.2</v>
      </c>
      <c r="D638" s="231">
        <f>VLOOKUP($A638,DRG!$A$8:$Z$771,22,FALSE)</f>
        <v>1.8985000000000001</v>
      </c>
      <c r="E638" s="320" t="str">
        <f>VLOOKUP(A638,DRG!$A$8:$Z$771,18,FALSE)</f>
        <v>A</v>
      </c>
      <c r="F638" s="317">
        <f>VLOOKUP($A638,DRG!$A$8:$Z$771,9,FALSE)</f>
        <v>15</v>
      </c>
    </row>
    <row r="639" spans="1:6" x14ac:dyDescent="0.2">
      <c r="A639" s="321" t="s">
        <v>17</v>
      </c>
      <c r="B639" s="210" t="str">
        <f>VLOOKUP($A639,DRG!$A$8:$Z$771,2,FALSE)</f>
        <v>Other O.R. Proc of the Blood &amp; Blood Forming Organs W/O CC/MCC</v>
      </c>
      <c r="C639" s="138">
        <f>ROUND(VLOOKUP($A639,DRG!$A$8:$Z$771,14,FALSE),1)</f>
        <v>1.3</v>
      </c>
      <c r="D639" s="230">
        <f>VLOOKUP($A639,DRG!$A$8:$Z$771,22,FALSE)</f>
        <v>1.1575</v>
      </c>
      <c r="E639" s="319" t="str">
        <f>VLOOKUP(A639,DRG!$A$8:$Z$771,18,FALSE)</f>
        <v>A</v>
      </c>
      <c r="F639" s="316">
        <f>VLOOKUP($A639,DRG!$A$8:$Z$771,9,FALSE)</f>
        <v>12</v>
      </c>
    </row>
    <row r="640" spans="1:6" x14ac:dyDescent="0.2">
      <c r="A640" s="321" t="s">
        <v>1221</v>
      </c>
      <c r="B640" s="210" t="str">
        <f>VLOOKUP($A640,DRG!$A$8:$Z$771,2,FALSE)</f>
        <v>Major Hematol/Immun Diag Exc Sickle Cell Crisis &amp; Coagul W MCC</v>
      </c>
      <c r="C640" s="138">
        <f>ROUND(VLOOKUP($A640,DRG!$A$8:$Z$771,14,FALSE),1)</f>
        <v>6.8</v>
      </c>
      <c r="D640" s="230">
        <f>VLOOKUP($A640,DRG!$A$8:$Z$771,22,FALSE)</f>
        <v>2.4693999999999998</v>
      </c>
      <c r="E640" s="319" t="str">
        <f>VLOOKUP(A640,DRG!$A$8:$Z$771,18,FALSE)</f>
        <v>A</v>
      </c>
      <c r="F640" s="316">
        <f>VLOOKUP($A640,DRG!$A$8:$Z$771,9,FALSE)</f>
        <v>67</v>
      </c>
    </row>
    <row r="641" spans="1:6" x14ac:dyDescent="0.2">
      <c r="A641" s="321" t="s">
        <v>1222</v>
      </c>
      <c r="B641" s="210" t="str">
        <f>VLOOKUP($A641,DRG!$A$8:$Z$771,2,FALSE)</f>
        <v>Major Hematol/Immun Diag Exc Sickle Cell Crisis &amp; Coagul W CC</v>
      </c>
      <c r="C641" s="138">
        <f>ROUND(VLOOKUP($A641,DRG!$A$8:$Z$771,14,FALSE),1)</f>
        <v>3.5</v>
      </c>
      <c r="D641" s="230">
        <f>VLOOKUP($A641,DRG!$A$8:$Z$771,22,FALSE)</f>
        <v>1.1202000000000001</v>
      </c>
      <c r="E641" s="319" t="str">
        <f>VLOOKUP(A641,DRG!$A$8:$Z$771,18,FALSE)</f>
        <v>A</v>
      </c>
      <c r="F641" s="316">
        <f>VLOOKUP($A641,DRG!$A$8:$Z$771,9,FALSE)</f>
        <v>181</v>
      </c>
    </row>
    <row r="642" spans="1:6" x14ac:dyDescent="0.2">
      <c r="A642" s="321" t="s">
        <v>1223</v>
      </c>
      <c r="B642" s="210" t="str">
        <f>VLOOKUP($A642,DRG!$A$8:$Z$771,2,FALSE)</f>
        <v>Major Hematol/Immun Diag Exc Sickle Cell Crisis &amp; Coagul W/O CC/MCC</v>
      </c>
      <c r="C642" s="138">
        <f>ROUND(VLOOKUP($A642,DRG!$A$8:$Z$771,14,FALSE),1)</f>
        <v>2.7</v>
      </c>
      <c r="D642" s="230">
        <f>VLOOKUP($A642,DRG!$A$8:$Z$771,22,FALSE)</f>
        <v>0.77339999999999998</v>
      </c>
      <c r="E642" s="319" t="str">
        <f>VLOOKUP(A642,DRG!$A$8:$Z$771,18,FALSE)</f>
        <v>A</v>
      </c>
      <c r="F642" s="316">
        <f>VLOOKUP($A642,DRG!$A$8:$Z$771,9,FALSE)</f>
        <v>38</v>
      </c>
    </row>
    <row r="643" spans="1:6" x14ac:dyDescent="0.2">
      <c r="A643" s="322" t="s">
        <v>1224</v>
      </c>
      <c r="B643" s="211" t="str">
        <f>VLOOKUP($A643,DRG!$A$8:$Z$771,2,FALSE)</f>
        <v>Red Blood Cell Disorders W MCC</v>
      </c>
      <c r="C643" s="140">
        <f>ROUND(VLOOKUP($A643,DRG!$A$8:$Z$771,14,FALSE),1)</f>
        <v>3.6</v>
      </c>
      <c r="D643" s="231">
        <f>VLOOKUP($A643,DRG!$A$8:$Z$771,22,FALSE)</f>
        <v>1.3976999999999999</v>
      </c>
      <c r="E643" s="320" t="str">
        <f>VLOOKUP(A643,DRG!$A$8:$Z$771,18,FALSE)</f>
        <v>A</v>
      </c>
      <c r="F643" s="317">
        <f>VLOOKUP($A643,DRG!$A$8:$Z$771,9,FALSE)</f>
        <v>79</v>
      </c>
    </row>
    <row r="644" spans="1:6" x14ac:dyDescent="0.2">
      <c r="A644" s="321" t="s">
        <v>1225</v>
      </c>
      <c r="B644" s="210" t="str">
        <f>VLOOKUP($A644,DRG!$A$8:$Z$771,2,FALSE)</f>
        <v>Red Blood Cell Disorders W/O MCC</v>
      </c>
      <c r="C644" s="138">
        <f>ROUND(VLOOKUP($A644,DRG!$A$8:$Z$771,14,FALSE),1)</f>
        <v>2.5</v>
      </c>
      <c r="D644" s="230">
        <f>VLOOKUP($A644,DRG!$A$8:$Z$771,22,FALSE)</f>
        <v>0.86990000000000001</v>
      </c>
      <c r="E644" s="319" t="str">
        <f>VLOOKUP(A644,DRG!$A$8:$Z$771,18,FALSE)</f>
        <v>A</v>
      </c>
      <c r="F644" s="316">
        <f>VLOOKUP($A644,DRG!$A$8:$Z$771,9,FALSE)</f>
        <v>282</v>
      </c>
    </row>
    <row r="645" spans="1:6" x14ac:dyDescent="0.2">
      <c r="A645" s="321" t="s">
        <v>1226</v>
      </c>
      <c r="B645" s="210" t="str">
        <f>VLOOKUP($A645,DRG!$A$8:$Z$771,2,FALSE)</f>
        <v>Coagulation Disorders</v>
      </c>
      <c r="C645" s="138">
        <f>ROUND(VLOOKUP($A645,DRG!$A$8:$Z$771,14,FALSE),1)</f>
        <v>2.7</v>
      </c>
      <c r="D645" s="230">
        <f>VLOOKUP($A645,DRG!$A$8:$Z$771,22,FALSE)</f>
        <v>1.1988000000000001</v>
      </c>
      <c r="E645" s="319" t="str">
        <f>VLOOKUP(A645,DRG!$A$8:$Z$771,18,FALSE)</f>
        <v>A</v>
      </c>
      <c r="F645" s="316">
        <f>VLOOKUP($A645,DRG!$A$8:$Z$771,9,FALSE)</f>
        <v>87</v>
      </c>
    </row>
    <row r="646" spans="1:6" x14ac:dyDescent="0.2">
      <c r="A646" s="321" t="s">
        <v>1227</v>
      </c>
      <c r="B646" s="210" t="str">
        <f>VLOOKUP($A646,DRG!$A$8:$Z$771,2,FALSE)</f>
        <v>Reticuloendothelial &amp; Immunity Disorders W MCC</v>
      </c>
      <c r="C646" s="138">
        <f>ROUND(VLOOKUP($A646,DRG!$A$8:$Z$771,14,FALSE),1)</f>
        <v>4.7</v>
      </c>
      <c r="D646" s="230">
        <f>VLOOKUP($A646,DRG!$A$8:$Z$771,22,FALSE)</f>
        <v>2.6366000000000001</v>
      </c>
      <c r="E646" s="319" t="str">
        <f>VLOOKUP(A646,DRG!$A$8:$Z$771,18,FALSE)</f>
        <v>M</v>
      </c>
      <c r="F646" s="316">
        <f>VLOOKUP($A646,DRG!$A$8:$Z$771,9,FALSE)</f>
        <v>9</v>
      </c>
    </row>
    <row r="647" spans="1:6" x14ac:dyDescent="0.2">
      <c r="A647" s="321" t="s">
        <v>1228</v>
      </c>
      <c r="B647" s="210" t="str">
        <f>VLOOKUP($A647,DRG!$A$8:$Z$771,2,FALSE)</f>
        <v>Reticuloendothelial &amp; Immunity Disorders W CC</v>
      </c>
      <c r="C647" s="138">
        <f>ROUND(VLOOKUP($A647,DRG!$A$8:$Z$771,14,FALSE),1)</f>
        <v>2.8</v>
      </c>
      <c r="D647" s="230">
        <f>VLOOKUP($A647,DRG!$A$8:$Z$771,22,FALSE)</f>
        <v>0.86370000000000002</v>
      </c>
      <c r="E647" s="319" t="str">
        <f>VLOOKUP(A647,DRG!$A$8:$Z$771,18,FALSE)</f>
        <v>A</v>
      </c>
      <c r="F647" s="316">
        <f>VLOOKUP($A647,DRG!$A$8:$Z$771,9,FALSE)</f>
        <v>33</v>
      </c>
    </row>
    <row r="648" spans="1:6" x14ac:dyDescent="0.2">
      <c r="A648" s="322" t="s">
        <v>1229</v>
      </c>
      <c r="B648" s="211" t="str">
        <f>VLOOKUP($A648,DRG!$A$8:$Z$771,2,FALSE)</f>
        <v>Reticuloendothelial &amp; Immunity Disorders W/O CC/MCC</v>
      </c>
      <c r="C648" s="140">
        <f>ROUND(VLOOKUP($A648,DRG!$A$8:$Z$771,14,FALSE),1)</f>
        <v>1.9</v>
      </c>
      <c r="D648" s="231">
        <f>VLOOKUP($A648,DRG!$A$8:$Z$771,22,FALSE)</f>
        <v>0.57869999999999999</v>
      </c>
      <c r="E648" s="320" t="str">
        <f>VLOOKUP(A648,DRG!$A$8:$Z$771,18,FALSE)</f>
        <v>A</v>
      </c>
      <c r="F648" s="317">
        <f>VLOOKUP($A648,DRG!$A$8:$Z$771,9,FALSE)</f>
        <v>14</v>
      </c>
    </row>
    <row r="649" spans="1:6" x14ac:dyDescent="0.2">
      <c r="A649" s="321" t="s">
        <v>1230</v>
      </c>
      <c r="B649" s="210" t="str">
        <f>VLOOKUP($A649,DRG!$A$8:$Z$771,2,FALSE)</f>
        <v>Lymphoma &amp; Leukemia W Major O.R. Procedure W MCC</v>
      </c>
      <c r="C649" s="138">
        <f>ROUND(VLOOKUP($A649,DRG!$A$8:$Z$771,14,FALSE),1)</f>
        <v>12.1</v>
      </c>
      <c r="D649" s="230">
        <f>VLOOKUP($A649,DRG!$A$8:$Z$771,22,FALSE)</f>
        <v>9.3831000000000007</v>
      </c>
      <c r="E649" s="319" t="str">
        <f>VLOOKUP(A649,DRG!$A$8:$Z$771,18,FALSE)</f>
        <v>M</v>
      </c>
      <c r="F649" s="316">
        <f>VLOOKUP($A649,DRG!$A$8:$Z$771,9,FALSE)</f>
        <v>3</v>
      </c>
    </row>
    <row r="650" spans="1:6" x14ac:dyDescent="0.2">
      <c r="A650" s="321" t="s">
        <v>1231</v>
      </c>
      <c r="B650" s="210" t="str">
        <f>VLOOKUP($A650,DRG!$A$8:$Z$771,2,FALSE)</f>
        <v>Lymphoma &amp; Leukemia W Major O.R. Procedure W CC</v>
      </c>
      <c r="C650" s="138">
        <f>ROUND(VLOOKUP($A650,DRG!$A$8:$Z$771,14,FALSE),1)</f>
        <v>6.5</v>
      </c>
      <c r="D650" s="230">
        <f>VLOOKUP($A650,DRG!$A$8:$Z$771,22,FALSE)</f>
        <v>3.8224999999999998</v>
      </c>
      <c r="E650" s="319" t="str">
        <f>VLOOKUP(A650,DRG!$A$8:$Z$771,18,FALSE)</f>
        <v>A</v>
      </c>
      <c r="F650" s="316">
        <f>VLOOKUP($A650,DRG!$A$8:$Z$771,9,FALSE)</f>
        <v>13</v>
      </c>
    </row>
    <row r="651" spans="1:6" x14ac:dyDescent="0.2">
      <c r="A651" s="321" t="s">
        <v>1232</v>
      </c>
      <c r="B651" s="210" t="str">
        <f>VLOOKUP($A651,DRG!$A$8:$Z$771,2,FALSE)</f>
        <v>Lymphoma &amp; Leukemia W Major O.R. Procedure W/O CC/MCC</v>
      </c>
      <c r="C651" s="138">
        <f>ROUND(VLOOKUP($A651,DRG!$A$8:$Z$771,14,FALSE),1)</f>
        <v>2.1</v>
      </c>
      <c r="D651" s="230">
        <f>VLOOKUP($A651,DRG!$A$8:$Z$771,22,FALSE)</f>
        <v>2.0385</v>
      </c>
      <c r="E651" s="319" t="str">
        <f>VLOOKUP(A651,DRG!$A$8:$Z$771,18,FALSE)</f>
        <v>M</v>
      </c>
      <c r="F651" s="316">
        <f>VLOOKUP($A651,DRG!$A$8:$Z$771,9,FALSE)</f>
        <v>8</v>
      </c>
    </row>
    <row r="652" spans="1:6" x14ac:dyDescent="0.2">
      <c r="A652" s="321" t="s">
        <v>1233</v>
      </c>
      <c r="B652" s="210" t="str">
        <f>VLOOKUP($A652,DRG!$A$8:$Z$771,2,FALSE)</f>
        <v>Lymphoma &amp; Non-Acute Leukemia W Other O.R. Proc W MCC</v>
      </c>
      <c r="C652" s="138">
        <f>ROUND(VLOOKUP($A652,DRG!$A$8:$Z$771,14,FALSE),1)</f>
        <v>11.1</v>
      </c>
      <c r="D652" s="230">
        <f>VLOOKUP($A652,DRG!$A$8:$Z$771,22,FALSE)</f>
        <v>6.9002999999999997</v>
      </c>
      <c r="E652" s="319" t="str">
        <f>VLOOKUP(A652,DRG!$A$8:$Z$771,18,FALSE)</f>
        <v>M</v>
      </c>
      <c r="F652" s="316">
        <f>VLOOKUP($A652,DRG!$A$8:$Z$771,9,FALSE)</f>
        <v>7</v>
      </c>
    </row>
    <row r="653" spans="1:6" x14ac:dyDescent="0.2">
      <c r="A653" s="322" t="s">
        <v>1234</v>
      </c>
      <c r="B653" s="211" t="str">
        <f>VLOOKUP($A653,DRG!$A$8:$Z$771,2,FALSE)</f>
        <v>Lymphoma &amp; Non-Acute Leukemia W Other O.R. Proc W CC</v>
      </c>
      <c r="C653" s="140">
        <f>ROUND(VLOOKUP($A653,DRG!$A$8:$Z$771,14,FALSE),1)</f>
        <v>6.9</v>
      </c>
      <c r="D653" s="231">
        <f>VLOOKUP($A653,DRG!$A$8:$Z$771,22,FALSE)</f>
        <v>2.7787000000000002</v>
      </c>
      <c r="E653" s="320" t="str">
        <f>VLOOKUP(A653,DRG!$A$8:$Z$771,18,FALSE)</f>
        <v>A</v>
      </c>
      <c r="F653" s="317">
        <f>VLOOKUP($A653,DRG!$A$8:$Z$771,9,FALSE)</f>
        <v>13</v>
      </c>
    </row>
    <row r="654" spans="1:6" x14ac:dyDescent="0.2">
      <c r="A654" s="321" t="s">
        <v>1235</v>
      </c>
      <c r="B654" s="210" t="str">
        <f>VLOOKUP($A654,DRG!$A$8:$Z$771,2,FALSE)</f>
        <v>Lymphoma &amp; Non-Acute Leukemia W Other O.R. Proc W/O CC/MCC</v>
      </c>
      <c r="C654" s="138">
        <f>ROUND(VLOOKUP($A654,DRG!$A$8:$Z$771,14,FALSE),1)</f>
        <v>2.9</v>
      </c>
      <c r="D654" s="230">
        <f>VLOOKUP($A654,DRG!$A$8:$Z$771,22,FALSE)</f>
        <v>2.2153999999999998</v>
      </c>
      <c r="E654" s="319" t="str">
        <f>VLOOKUP(A654,DRG!$A$8:$Z$771,18,FALSE)</f>
        <v>M</v>
      </c>
      <c r="F654" s="316">
        <f>VLOOKUP($A654,DRG!$A$8:$Z$771,9,FALSE)</f>
        <v>8</v>
      </c>
    </row>
    <row r="655" spans="1:6" x14ac:dyDescent="0.2">
      <c r="A655" s="321" t="s">
        <v>1236</v>
      </c>
      <c r="B655" s="210" t="str">
        <f>VLOOKUP($A655,DRG!$A$8:$Z$771,2,FALSE)</f>
        <v>Myeloprolif Disord or Poorly Diff Neopl W Maj O.R. Proc W MCC</v>
      </c>
      <c r="C655" s="138">
        <f>ROUND(VLOOKUP($A655,DRG!$A$8:$Z$771,14,FALSE),1)</f>
        <v>10.8</v>
      </c>
      <c r="D655" s="230">
        <f>VLOOKUP($A655,DRG!$A$8:$Z$771,22,FALSE)</f>
        <v>7.3619000000000003</v>
      </c>
      <c r="E655" s="319" t="str">
        <f>VLOOKUP(A655,DRG!$A$8:$Z$771,18,FALSE)</f>
        <v>M</v>
      </c>
      <c r="F655" s="316">
        <f>VLOOKUP($A655,DRG!$A$8:$Z$771,9,FALSE)</f>
        <v>6</v>
      </c>
    </row>
    <row r="656" spans="1:6" x14ac:dyDescent="0.2">
      <c r="A656" s="321" t="s">
        <v>1237</v>
      </c>
      <c r="B656" s="210" t="str">
        <f>VLOOKUP($A656,DRG!$A$8:$Z$771,2,FALSE)</f>
        <v>Myeloprolif Disord or Poorly Diff Neopl W Maj O.R. Proc W CC</v>
      </c>
      <c r="C656" s="138">
        <f>ROUND(VLOOKUP($A656,DRG!$A$8:$Z$771,14,FALSE),1)</f>
        <v>5.0999999999999996</v>
      </c>
      <c r="D656" s="230">
        <f>VLOOKUP($A656,DRG!$A$8:$Z$771,22,FALSE)</f>
        <v>2.6339999999999999</v>
      </c>
      <c r="E656" s="319" t="str">
        <f>VLOOKUP(A656,DRG!$A$8:$Z$771,18,FALSE)</f>
        <v>AO</v>
      </c>
      <c r="F656" s="316">
        <f>VLOOKUP($A656,DRG!$A$8:$Z$771,9,FALSE)</f>
        <v>15</v>
      </c>
    </row>
    <row r="657" spans="1:6" x14ac:dyDescent="0.2">
      <c r="A657" s="321" t="s">
        <v>1238</v>
      </c>
      <c r="B657" s="210" t="str">
        <f>VLOOKUP($A657,DRG!$A$8:$Z$771,2,FALSE)</f>
        <v>Myeloprolif Disord or Poorly Diff Neopl W Maj O.R. Proc W/O CC/MCC</v>
      </c>
      <c r="C657" s="138">
        <f>ROUND(VLOOKUP($A657,DRG!$A$8:$Z$771,14,FALSE),1)</f>
        <v>2.8</v>
      </c>
      <c r="D657" s="230">
        <f>VLOOKUP($A657,DRG!$A$8:$Z$771,22,FALSE)</f>
        <v>1.8248</v>
      </c>
      <c r="E657" s="319" t="str">
        <f>VLOOKUP(A657,DRG!$A$8:$Z$771,18,FALSE)</f>
        <v>MO</v>
      </c>
      <c r="F657" s="316">
        <f>VLOOKUP($A657,DRG!$A$8:$Z$771,9,FALSE)</f>
        <v>6</v>
      </c>
    </row>
    <row r="658" spans="1:6" x14ac:dyDescent="0.2">
      <c r="A658" s="322" t="s">
        <v>1239</v>
      </c>
      <c r="B658" s="211" t="str">
        <f>VLOOKUP($A658,DRG!$A$8:$Z$771,2,FALSE)</f>
        <v>Myeloprolif Disord or Poorly Diff Neopl W Other O.R. Proc W CC/MCC</v>
      </c>
      <c r="C658" s="140">
        <f>ROUND(VLOOKUP($A658,DRG!$A$8:$Z$771,14,FALSE),1)</f>
        <v>6.8</v>
      </c>
      <c r="D658" s="231">
        <f>VLOOKUP($A658,DRG!$A$8:$Z$771,22,FALSE)</f>
        <v>3.9228999999999998</v>
      </c>
      <c r="E658" s="320" t="str">
        <f>VLOOKUP(A658,DRG!$A$8:$Z$771,18,FALSE)</f>
        <v>M</v>
      </c>
      <c r="F658" s="317">
        <f>VLOOKUP($A658,DRG!$A$8:$Z$771,9,FALSE)</f>
        <v>9</v>
      </c>
    </row>
    <row r="659" spans="1:6" x14ac:dyDescent="0.2">
      <c r="A659" s="321" t="s">
        <v>1240</v>
      </c>
      <c r="B659" s="210" t="str">
        <f>VLOOKUP($A659,DRG!$A$8:$Z$771,2,FALSE)</f>
        <v>Myeloprolif Disord or Poorly Diff Neopl W Other O.R. Proc W/O CC/MCC</v>
      </c>
      <c r="C659" s="138">
        <f>ROUND(VLOOKUP($A659,DRG!$A$8:$Z$771,14,FALSE),1)</f>
        <v>2.6</v>
      </c>
      <c r="D659" s="230">
        <f>VLOOKUP($A659,DRG!$A$8:$Z$771,22,FALSE)</f>
        <v>2.1682999999999999</v>
      </c>
      <c r="E659" s="319" t="str">
        <f>VLOOKUP(A659,DRG!$A$8:$Z$771,18,FALSE)</f>
        <v>M</v>
      </c>
      <c r="F659" s="316">
        <f>VLOOKUP($A659,DRG!$A$8:$Z$771,9,FALSE)</f>
        <v>2</v>
      </c>
    </row>
    <row r="660" spans="1:6" x14ac:dyDescent="0.2">
      <c r="A660" s="321" t="s">
        <v>1241</v>
      </c>
      <c r="B660" s="210" t="str">
        <f>VLOOKUP($A660,DRG!$A$8:$Z$771,2,FALSE)</f>
        <v>Acute Leukemia W/O Major O.R. Procedure W MCC</v>
      </c>
      <c r="C660" s="138">
        <f>ROUND(VLOOKUP($A660,DRG!$A$8:$Z$771,14,FALSE),1)</f>
        <v>15.8</v>
      </c>
      <c r="D660" s="230">
        <f>VLOOKUP($A660,DRG!$A$8:$Z$771,22,FALSE)</f>
        <v>7.3361999999999998</v>
      </c>
      <c r="E660" s="319" t="str">
        <f>VLOOKUP(A660,DRG!$A$8:$Z$771,18,FALSE)</f>
        <v>A</v>
      </c>
      <c r="F660" s="316">
        <f>VLOOKUP($A660,DRG!$A$8:$Z$771,9,FALSE)</f>
        <v>38</v>
      </c>
    </row>
    <row r="661" spans="1:6" x14ac:dyDescent="0.2">
      <c r="A661" s="321" t="s">
        <v>1242</v>
      </c>
      <c r="B661" s="210" t="str">
        <f>VLOOKUP($A661,DRG!$A$8:$Z$771,2,FALSE)</f>
        <v>Acute Leukemia W/O Major O.R. Procedure W CC</v>
      </c>
      <c r="C661" s="138">
        <f>ROUND(VLOOKUP($A661,DRG!$A$8:$Z$771,14,FALSE),1)</f>
        <v>6.4</v>
      </c>
      <c r="D661" s="230">
        <f>VLOOKUP($A661,DRG!$A$8:$Z$771,22,FALSE)</f>
        <v>3.6833</v>
      </c>
      <c r="E661" s="319" t="str">
        <f>VLOOKUP(A661,DRG!$A$8:$Z$771,18,FALSE)</f>
        <v>A</v>
      </c>
      <c r="F661" s="316">
        <f>VLOOKUP($A661,DRG!$A$8:$Z$771,9,FALSE)</f>
        <v>14</v>
      </c>
    </row>
    <row r="662" spans="1:6" x14ac:dyDescent="0.2">
      <c r="A662" s="321" t="s">
        <v>1243</v>
      </c>
      <c r="B662" s="210" t="str">
        <f>VLOOKUP($A662,DRG!$A$8:$Z$771,2,FALSE)</f>
        <v>Acute Leukemia W/O Major O.R. Procedure W/O CC/MCC</v>
      </c>
      <c r="C662" s="138">
        <f>ROUND(VLOOKUP($A662,DRG!$A$8:$Z$771,14,FALSE),1)</f>
        <v>2.6</v>
      </c>
      <c r="D662" s="230">
        <f>VLOOKUP($A662,DRG!$A$8:$Z$771,22,FALSE)</f>
        <v>0.57520000000000004</v>
      </c>
      <c r="E662" s="319" t="str">
        <f>VLOOKUP(A662,DRG!$A$8:$Z$771,18,FALSE)</f>
        <v>A</v>
      </c>
      <c r="F662" s="316">
        <f>VLOOKUP($A662,DRG!$A$8:$Z$771,9,FALSE)</f>
        <v>10</v>
      </c>
    </row>
    <row r="663" spans="1:6" x14ac:dyDescent="0.2">
      <c r="A663" s="322" t="s">
        <v>1244</v>
      </c>
      <c r="B663" s="211" t="str">
        <f>VLOOKUP($A663,DRG!$A$8:$Z$771,2,FALSE)</f>
        <v>Chemo W Acute Leukemia as SDX or W High Dose Chemo Agent W MCC</v>
      </c>
      <c r="C663" s="140">
        <f>ROUND(VLOOKUP($A663,DRG!$A$8:$Z$771,14,FALSE),1)</f>
        <v>13</v>
      </c>
      <c r="D663" s="231">
        <f>VLOOKUP($A663,DRG!$A$8:$Z$771,22,FALSE)</f>
        <v>4.0522999999999998</v>
      </c>
      <c r="E663" s="320" t="str">
        <f>VLOOKUP(A663,DRG!$A$8:$Z$771,18,FALSE)</f>
        <v>A</v>
      </c>
      <c r="F663" s="317">
        <f>VLOOKUP($A663,DRG!$A$8:$Z$771,9,FALSE)</f>
        <v>28</v>
      </c>
    </row>
    <row r="664" spans="1:6" x14ac:dyDescent="0.2">
      <c r="A664" s="321" t="s">
        <v>1245</v>
      </c>
      <c r="B664" s="210" t="str">
        <f>VLOOKUP($A664,DRG!$A$8:$Z$771,2,FALSE)</f>
        <v>Chemo W Acute Leukemia as SDX W CC or High Dose Chemo Agent</v>
      </c>
      <c r="C664" s="138">
        <f>ROUND(VLOOKUP($A664,DRG!$A$8:$Z$771,14,FALSE),1)</f>
        <v>5.0999999999999996</v>
      </c>
      <c r="D664" s="230">
        <f>VLOOKUP($A664,DRG!$A$8:$Z$771,22,FALSE)</f>
        <v>1.4091</v>
      </c>
      <c r="E664" s="319" t="str">
        <f>VLOOKUP(A664,DRG!$A$8:$Z$771,18,FALSE)</f>
        <v>A</v>
      </c>
      <c r="F664" s="316">
        <f>VLOOKUP($A664,DRG!$A$8:$Z$771,9,FALSE)</f>
        <v>29</v>
      </c>
    </row>
    <row r="665" spans="1:6" x14ac:dyDescent="0.2">
      <c r="A665" s="321" t="s">
        <v>1246</v>
      </c>
      <c r="B665" s="210" t="str">
        <f>VLOOKUP($A665,DRG!$A$8:$Z$771,2,FALSE)</f>
        <v>Chemo W Acute Leukemia as SDX W/O CC/MCC</v>
      </c>
      <c r="C665" s="138">
        <f>ROUND(VLOOKUP($A665,DRG!$A$8:$Z$771,14,FALSE),1)</f>
        <v>3.6</v>
      </c>
      <c r="D665" s="230">
        <f>VLOOKUP($A665,DRG!$A$8:$Z$771,22,FALSE)</f>
        <v>0.78800000000000003</v>
      </c>
      <c r="E665" s="319" t="str">
        <f>VLOOKUP(A665,DRG!$A$8:$Z$771,18,FALSE)</f>
        <v>A</v>
      </c>
      <c r="F665" s="316">
        <f>VLOOKUP($A665,DRG!$A$8:$Z$771,9,FALSE)</f>
        <v>41</v>
      </c>
    </row>
    <row r="666" spans="1:6" x14ac:dyDescent="0.2">
      <c r="A666" s="321" t="s">
        <v>1247</v>
      </c>
      <c r="B666" s="210" t="str">
        <f>VLOOKUP($A666,DRG!$A$8:$Z$771,2,FALSE)</f>
        <v>Lymphoma &amp; Non-Acute Leukemia W MCC</v>
      </c>
      <c r="C666" s="138">
        <f>ROUND(VLOOKUP($A666,DRG!$A$8:$Z$771,14,FALSE),1)</f>
        <v>6.5</v>
      </c>
      <c r="D666" s="230">
        <f>VLOOKUP($A666,DRG!$A$8:$Z$771,22,FALSE)</f>
        <v>2.7947000000000002</v>
      </c>
      <c r="E666" s="319" t="str">
        <f>VLOOKUP(A666,DRG!$A$8:$Z$771,18,FALSE)</f>
        <v>A</v>
      </c>
      <c r="F666" s="316">
        <f>VLOOKUP($A666,DRG!$A$8:$Z$771,9,FALSE)</f>
        <v>25</v>
      </c>
    </row>
    <row r="667" spans="1:6" x14ac:dyDescent="0.2">
      <c r="A667" s="321" t="s">
        <v>1248</v>
      </c>
      <c r="B667" s="210" t="str">
        <f>VLOOKUP($A667,DRG!$A$8:$Z$771,2,FALSE)</f>
        <v>Lymphoma &amp; Non-Acute Leukemia W CC</v>
      </c>
      <c r="C667" s="138">
        <f>ROUND(VLOOKUP($A667,DRG!$A$8:$Z$771,14,FALSE),1)</f>
        <v>5.6</v>
      </c>
      <c r="D667" s="230">
        <f>VLOOKUP($A667,DRG!$A$8:$Z$771,22,FALSE)</f>
        <v>1.8411</v>
      </c>
      <c r="E667" s="319" t="str">
        <f>VLOOKUP(A667,DRG!$A$8:$Z$771,18,FALSE)</f>
        <v>A</v>
      </c>
      <c r="F667" s="316">
        <f>VLOOKUP($A667,DRG!$A$8:$Z$771,9,FALSE)</f>
        <v>27</v>
      </c>
    </row>
    <row r="668" spans="1:6" x14ac:dyDescent="0.2">
      <c r="A668" s="322" t="s">
        <v>1249</v>
      </c>
      <c r="B668" s="211" t="str">
        <f>VLOOKUP($A668,DRG!$A$8:$Z$771,2,FALSE)</f>
        <v>Lymphoma &amp; Non-Acute Leukemia W/O CC/MCC</v>
      </c>
      <c r="C668" s="140">
        <f>ROUND(VLOOKUP($A668,DRG!$A$8:$Z$771,14,FALSE),1)</f>
        <v>3.7</v>
      </c>
      <c r="D668" s="231">
        <f>VLOOKUP($A668,DRG!$A$8:$Z$771,22,FALSE)</f>
        <v>1.4157</v>
      </c>
      <c r="E668" s="320" t="str">
        <f>VLOOKUP(A668,DRG!$A$8:$Z$771,18,FALSE)</f>
        <v>A</v>
      </c>
      <c r="F668" s="317">
        <f>VLOOKUP($A668,DRG!$A$8:$Z$771,9,FALSE)</f>
        <v>17</v>
      </c>
    </row>
    <row r="669" spans="1:6" x14ac:dyDescent="0.2">
      <c r="A669" s="321" t="s">
        <v>1250</v>
      </c>
      <c r="B669" s="210" t="str">
        <f>VLOOKUP($A669,DRG!$A$8:$Z$771,2,FALSE)</f>
        <v>Other Myeloprolif Dis or Poorly Diff Neopl Diag W MCC</v>
      </c>
      <c r="C669" s="138">
        <f>ROUND(VLOOKUP($A669,DRG!$A$8:$Z$771,14,FALSE),1)</f>
        <v>5.6</v>
      </c>
      <c r="D669" s="230">
        <f>VLOOKUP($A669,DRG!$A$8:$Z$771,22,FALSE)</f>
        <v>2.9287000000000001</v>
      </c>
      <c r="E669" s="319" t="str">
        <f>VLOOKUP(A669,DRG!$A$8:$Z$771,18,FALSE)</f>
        <v>M</v>
      </c>
      <c r="F669" s="316">
        <f>VLOOKUP($A669,DRG!$A$8:$Z$771,9,FALSE)</f>
        <v>8</v>
      </c>
    </row>
    <row r="670" spans="1:6" x14ac:dyDescent="0.2">
      <c r="A670" s="321" t="s">
        <v>1251</v>
      </c>
      <c r="B670" s="210" t="str">
        <f>VLOOKUP($A670,DRG!$A$8:$Z$771,2,FALSE)</f>
        <v>Other Myeloprolif Dis or Poorly Diff Neopl Diag W CC</v>
      </c>
      <c r="C670" s="138">
        <f>ROUND(VLOOKUP($A670,DRG!$A$8:$Z$771,14,FALSE),1)</f>
        <v>3.5</v>
      </c>
      <c r="D670" s="230">
        <f>VLOOKUP($A670,DRG!$A$8:$Z$771,22,FALSE)</f>
        <v>1.1940999999999999</v>
      </c>
      <c r="E670" s="319" t="str">
        <f>VLOOKUP(A670,DRG!$A$8:$Z$771,18,FALSE)</f>
        <v>AP</v>
      </c>
      <c r="F670" s="316">
        <f>VLOOKUP($A670,DRG!$A$8:$Z$771,9,FALSE)</f>
        <v>11</v>
      </c>
    </row>
    <row r="671" spans="1:6" x14ac:dyDescent="0.2">
      <c r="A671" s="321" t="s">
        <v>1252</v>
      </c>
      <c r="B671" s="210" t="str">
        <f>VLOOKUP($A671,DRG!$A$8:$Z$771,2,FALSE)</f>
        <v>Other Myeloprolif Dis or Poorly Diff Neopl Diag W/O CC/MCC</v>
      </c>
      <c r="C671" s="138">
        <f>ROUND(VLOOKUP($A671,DRG!$A$8:$Z$771,14,FALSE),1)</f>
        <v>2.8</v>
      </c>
      <c r="D671" s="230">
        <f>VLOOKUP($A671,DRG!$A$8:$Z$771,22,FALSE)</f>
        <v>0.82730000000000004</v>
      </c>
      <c r="E671" s="319" t="str">
        <f>VLOOKUP(A671,DRG!$A$8:$Z$771,18,FALSE)</f>
        <v>MP</v>
      </c>
      <c r="F671" s="316">
        <f>VLOOKUP($A671,DRG!$A$8:$Z$771,9,FALSE)</f>
        <v>2</v>
      </c>
    </row>
    <row r="672" spans="1:6" x14ac:dyDescent="0.2">
      <c r="A672" s="321" t="s">
        <v>1253</v>
      </c>
      <c r="B672" s="210" t="str">
        <f>VLOOKUP($A672,DRG!$A$8:$Z$771,2,FALSE)</f>
        <v>Chemotherapy W/O Acute Leukemia as Secondary Diagnosis W MCC</v>
      </c>
      <c r="C672" s="138">
        <f>ROUND(VLOOKUP($A672,DRG!$A$8:$Z$771,14,FALSE),1)</f>
        <v>4</v>
      </c>
      <c r="D672" s="230">
        <f>VLOOKUP($A672,DRG!$A$8:$Z$771,22,FALSE)</f>
        <v>1.2504</v>
      </c>
      <c r="E672" s="319" t="str">
        <f>VLOOKUP(A672,DRG!$A$8:$Z$771,18,FALSE)</f>
        <v>A</v>
      </c>
      <c r="F672" s="316">
        <f>VLOOKUP($A672,DRG!$A$8:$Z$771,9,FALSE)</f>
        <v>29</v>
      </c>
    </row>
    <row r="673" spans="1:6" x14ac:dyDescent="0.2">
      <c r="A673" s="322" t="s">
        <v>1254</v>
      </c>
      <c r="B673" s="211" t="str">
        <f>VLOOKUP($A673,DRG!$A$8:$Z$771,2,FALSE)</f>
        <v>Chemotherapy W/O Acute Leukemia as Secondary Diagnosis W CC</v>
      </c>
      <c r="C673" s="140">
        <f>ROUND(VLOOKUP($A673,DRG!$A$8:$Z$771,14,FALSE),1)</f>
        <v>3</v>
      </c>
      <c r="D673" s="231">
        <f>VLOOKUP($A673,DRG!$A$8:$Z$771,22,FALSE)</f>
        <v>0.8175</v>
      </c>
      <c r="E673" s="320" t="str">
        <f>VLOOKUP(A673,DRG!$A$8:$Z$771,18,FALSE)</f>
        <v>A</v>
      </c>
      <c r="F673" s="317">
        <f>VLOOKUP($A673,DRG!$A$8:$Z$771,9,FALSE)</f>
        <v>293</v>
      </c>
    </row>
    <row r="674" spans="1:6" x14ac:dyDescent="0.2">
      <c r="A674" s="321" t="s">
        <v>1255</v>
      </c>
      <c r="B674" s="210" t="str">
        <f>VLOOKUP($A674,DRG!$A$8:$Z$771,2,FALSE)</f>
        <v>Chemotherapy W/O Acute Leukemia as Secondary Diagnosis W/O CC/MCC</v>
      </c>
      <c r="C674" s="138">
        <f>ROUND(VLOOKUP($A674,DRG!$A$8:$Z$771,14,FALSE),1)</f>
        <v>2.7</v>
      </c>
      <c r="D674" s="230">
        <f>VLOOKUP($A674,DRG!$A$8:$Z$771,22,FALSE)</f>
        <v>0.56100000000000005</v>
      </c>
      <c r="E674" s="319" t="str">
        <f>VLOOKUP(A674,DRG!$A$8:$Z$771,18,FALSE)</f>
        <v>A</v>
      </c>
      <c r="F674" s="316">
        <f>VLOOKUP($A674,DRG!$A$8:$Z$771,9,FALSE)</f>
        <v>34</v>
      </c>
    </row>
    <row r="675" spans="1:6" x14ac:dyDescent="0.2">
      <c r="A675" s="321" t="s">
        <v>1256</v>
      </c>
      <c r="B675" s="210" t="str">
        <f>VLOOKUP($A675,DRG!$A$8:$Z$771,2,FALSE)</f>
        <v>Radiotherapy</v>
      </c>
      <c r="C675" s="138">
        <f>ROUND(VLOOKUP($A675,DRG!$A$8:$Z$771,14,FALSE),1)</f>
        <v>4.9000000000000004</v>
      </c>
      <c r="D675" s="230">
        <f>VLOOKUP($A675,DRG!$A$8:$Z$771,22,FALSE)</f>
        <v>2.6560999999999999</v>
      </c>
      <c r="E675" s="319" t="str">
        <f>VLOOKUP(A675,DRG!$A$8:$Z$771,18,FALSE)</f>
        <v>M</v>
      </c>
      <c r="F675" s="316">
        <f>VLOOKUP($A675,DRG!$A$8:$Z$771,9,FALSE)</f>
        <v>6</v>
      </c>
    </row>
    <row r="676" spans="1:6" x14ac:dyDescent="0.2">
      <c r="A676" s="321" t="s">
        <v>1257</v>
      </c>
      <c r="B676" s="210" t="str">
        <f>VLOOKUP($A676,DRG!$A$8:$Z$771,2,FALSE)</f>
        <v>Infectious &amp; Parasitic Diseases W O.R. Procedure W MCC</v>
      </c>
      <c r="C676" s="138">
        <f>ROUND(VLOOKUP($A676,DRG!$A$8:$Z$771,14,FALSE),1)</f>
        <v>13.4</v>
      </c>
      <c r="D676" s="230">
        <f>VLOOKUP($A676,DRG!$A$8:$Z$771,22,FALSE)</f>
        <v>5.7742000000000004</v>
      </c>
      <c r="E676" s="319" t="str">
        <f>VLOOKUP(A676,DRG!$A$8:$Z$771,18,FALSE)</f>
        <v>A</v>
      </c>
      <c r="F676" s="316">
        <f>VLOOKUP($A676,DRG!$A$8:$Z$771,9,FALSE)</f>
        <v>420</v>
      </c>
    </row>
    <row r="677" spans="1:6" x14ac:dyDescent="0.2">
      <c r="A677" s="321" t="s">
        <v>1258</v>
      </c>
      <c r="B677" s="210" t="str">
        <f>VLOOKUP($A677,DRG!$A$8:$Z$771,2,FALSE)</f>
        <v>Infectious &amp; Parasitic Diseases W O.R. Procedure W CC</v>
      </c>
      <c r="C677" s="138">
        <f>ROUND(VLOOKUP($A677,DRG!$A$8:$Z$771,14,FALSE),1)</f>
        <v>6.2</v>
      </c>
      <c r="D677" s="230">
        <f>VLOOKUP($A677,DRG!$A$8:$Z$771,22,FALSE)</f>
        <v>2.1076000000000001</v>
      </c>
      <c r="E677" s="319" t="str">
        <f>VLOOKUP(A677,DRG!$A$8:$Z$771,18,FALSE)</f>
        <v>AP</v>
      </c>
      <c r="F677" s="316">
        <f>VLOOKUP($A677,DRG!$A$8:$Z$771,9,FALSE)</f>
        <v>128</v>
      </c>
    </row>
    <row r="678" spans="1:6" x14ac:dyDescent="0.2">
      <c r="A678" s="322" t="s">
        <v>1259</v>
      </c>
      <c r="B678" s="211" t="str">
        <f>VLOOKUP($A678,DRG!$A$8:$Z$771,2,FALSE)</f>
        <v>Infectious &amp; Parasitic Diseases W O.R. Procedure W/O CC/MCC</v>
      </c>
      <c r="C678" s="140">
        <f>ROUND(VLOOKUP($A678,DRG!$A$8:$Z$771,14,FALSE),1)</f>
        <v>3.5</v>
      </c>
      <c r="D678" s="231">
        <f>VLOOKUP($A678,DRG!$A$8:$Z$771,22,FALSE)</f>
        <v>1.4601999999999999</v>
      </c>
      <c r="E678" s="320" t="str">
        <f>VLOOKUP(A678,DRG!$A$8:$Z$771,18,FALSE)</f>
        <v>MP</v>
      </c>
      <c r="F678" s="317">
        <f>VLOOKUP($A678,DRG!$A$8:$Z$771,9,FALSE)</f>
        <v>7</v>
      </c>
    </row>
    <row r="679" spans="1:6" x14ac:dyDescent="0.2">
      <c r="A679" s="321" t="s">
        <v>1260</v>
      </c>
      <c r="B679" s="210" t="str">
        <f>VLOOKUP($A679,DRG!$A$8:$Z$771,2,FALSE)</f>
        <v>Postoperative or Post-Traumatic Infections W O.R. Proc W MCC</v>
      </c>
      <c r="C679" s="138">
        <f>ROUND(VLOOKUP($A679,DRG!$A$8:$Z$771,14,FALSE),1)</f>
        <v>9.9</v>
      </c>
      <c r="D679" s="230">
        <f>VLOOKUP($A679,DRG!$A$8:$Z$771,22,FALSE)</f>
        <v>3.7534999999999998</v>
      </c>
      <c r="E679" s="319" t="str">
        <f>VLOOKUP(A679,DRG!$A$8:$Z$771,18,FALSE)</f>
        <v>A</v>
      </c>
      <c r="F679" s="316">
        <f>VLOOKUP($A679,DRG!$A$8:$Z$771,9,FALSE)</f>
        <v>41</v>
      </c>
    </row>
    <row r="680" spans="1:6" x14ac:dyDescent="0.2">
      <c r="A680" s="321" t="s">
        <v>1261</v>
      </c>
      <c r="B680" s="210" t="str">
        <f>VLOOKUP($A680,DRG!$A$8:$Z$771,2,FALSE)</f>
        <v>Postoperative or Post-Traumatic Infections W O.R. Proc W CC</v>
      </c>
      <c r="C680" s="138">
        <f>ROUND(VLOOKUP($A680,DRG!$A$8:$Z$771,14,FALSE),1)</f>
        <v>5.5</v>
      </c>
      <c r="D680" s="230">
        <f>VLOOKUP($A680,DRG!$A$8:$Z$771,22,FALSE)</f>
        <v>2.0746000000000002</v>
      </c>
      <c r="E680" s="319" t="str">
        <f>VLOOKUP(A680,DRG!$A$8:$Z$771,18,FALSE)</f>
        <v>A</v>
      </c>
      <c r="F680" s="316">
        <f>VLOOKUP($A680,DRG!$A$8:$Z$771,9,FALSE)</f>
        <v>108</v>
      </c>
    </row>
    <row r="681" spans="1:6" x14ac:dyDescent="0.2">
      <c r="A681" s="321" t="s">
        <v>1262</v>
      </c>
      <c r="B681" s="210" t="str">
        <f>VLOOKUP($A681,DRG!$A$8:$Z$771,2,FALSE)</f>
        <v>Postoperative or Post-Traumatic Infections W O.R. Proc W/O CC/MCC</v>
      </c>
      <c r="C681" s="138">
        <f>ROUND(VLOOKUP($A681,DRG!$A$8:$Z$771,14,FALSE),1)</f>
        <v>4</v>
      </c>
      <c r="D681" s="230">
        <f>VLOOKUP($A681,DRG!$A$8:$Z$771,22,FALSE)</f>
        <v>1.2719</v>
      </c>
      <c r="E681" s="319" t="str">
        <f>VLOOKUP(A681,DRG!$A$8:$Z$771,18,FALSE)</f>
        <v>A</v>
      </c>
      <c r="F681" s="316">
        <f>VLOOKUP($A681,DRG!$A$8:$Z$771,9,FALSE)</f>
        <v>20</v>
      </c>
    </row>
    <row r="682" spans="1:6" x14ac:dyDescent="0.2">
      <c r="A682" s="321" t="s">
        <v>1263</v>
      </c>
      <c r="B682" s="210" t="str">
        <f>VLOOKUP($A682,DRG!$A$8:$Z$771,2,FALSE)</f>
        <v>Postoperative &amp; Post-Traumatic Infections W MCC</v>
      </c>
      <c r="C682" s="138">
        <f>ROUND(VLOOKUP($A682,DRG!$A$8:$Z$771,14,FALSE),1)</f>
        <v>5.7</v>
      </c>
      <c r="D682" s="230">
        <f>VLOOKUP($A682,DRG!$A$8:$Z$771,22,FALSE)</f>
        <v>1.8289</v>
      </c>
      <c r="E682" s="319" t="str">
        <f>VLOOKUP(A682,DRG!$A$8:$Z$771,18,FALSE)</f>
        <v>A</v>
      </c>
      <c r="F682" s="316">
        <f>VLOOKUP($A682,DRG!$A$8:$Z$771,9,FALSE)</f>
        <v>71</v>
      </c>
    </row>
    <row r="683" spans="1:6" x14ac:dyDescent="0.2">
      <c r="A683" s="322" t="s">
        <v>1264</v>
      </c>
      <c r="B683" s="211" t="str">
        <f>VLOOKUP($A683,DRG!$A$8:$Z$771,2,FALSE)</f>
        <v>Postoperative &amp; Post-Traumatic Infections W/O MCC</v>
      </c>
      <c r="C683" s="140">
        <f>ROUND(VLOOKUP($A683,DRG!$A$8:$Z$771,14,FALSE),1)</f>
        <v>3.4</v>
      </c>
      <c r="D683" s="231">
        <f>VLOOKUP($A683,DRG!$A$8:$Z$771,22,FALSE)</f>
        <v>0.8851</v>
      </c>
      <c r="E683" s="320" t="str">
        <f>VLOOKUP(A683,DRG!$A$8:$Z$771,18,FALSE)</f>
        <v>A</v>
      </c>
      <c r="F683" s="317">
        <f>VLOOKUP($A683,DRG!$A$8:$Z$771,9,FALSE)</f>
        <v>193</v>
      </c>
    </row>
    <row r="684" spans="1:6" x14ac:dyDescent="0.2">
      <c r="A684" s="321" t="s">
        <v>1265</v>
      </c>
      <c r="B684" s="210" t="str">
        <f>VLOOKUP($A684,DRG!$A$8:$Z$771,2,FALSE)</f>
        <v>Fever</v>
      </c>
      <c r="C684" s="138">
        <f>ROUND(VLOOKUP($A684,DRG!$A$8:$Z$771,14,FALSE),1)</f>
        <v>2.4</v>
      </c>
      <c r="D684" s="230">
        <f>VLOOKUP($A684,DRG!$A$8:$Z$771,22,FALSE)</f>
        <v>0.70489999999999997</v>
      </c>
      <c r="E684" s="319" t="str">
        <f>VLOOKUP(A684,DRG!$A$8:$Z$771,18,FALSE)</f>
        <v>A</v>
      </c>
      <c r="F684" s="316">
        <f>VLOOKUP($A684,DRG!$A$8:$Z$771,9,FALSE)</f>
        <v>110</v>
      </c>
    </row>
    <row r="685" spans="1:6" x14ac:dyDescent="0.2">
      <c r="A685" s="321" t="s">
        <v>1266</v>
      </c>
      <c r="B685" s="210" t="str">
        <f>VLOOKUP($A685,DRG!$A$8:$Z$771,2,FALSE)</f>
        <v>Viral Illness W MCC</v>
      </c>
      <c r="C685" s="138">
        <f>ROUND(VLOOKUP($A685,DRG!$A$8:$Z$771,14,FALSE),1)</f>
        <v>2.9</v>
      </c>
      <c r="D685" s="230">
        <f>VLOOKUP($A685,DRG!$A$8:$Z$771,22,FALSE)</f>
        <v>0.94440000000000002</v>
      </c>
      <c r="E685" s="319" t="str">
        <f>VLOOKUP(A685,DRG!$A$8:$Z$771,18,FALSE)</f>
        <v>A</v>
      </c>
      <c r="F685" s="316">
        <f>VLOOKUP($A685,DRG!$A$8:$Z$771,9,FALSE)</f>
        <v>15</v>
      </c>
    </row>
    <row r="686" spans="1:6" x14ac:dyDescent="0.2">
      <c r="A686" s="321" t="s">
        <v>1267</v>
      </c>
      <c r="B686" s="210" t="str">
        <f>VLOOKUP($A686,DRG!$A$8:$Z$771,2,FALSE)</f>
        <v>Viral Illness W/O MCC</v>
      </c>
      <c r="C686" s="138">
        <f>ROUND(VLOOKUP($A686,DRG!$A$8:$Z$771,14,FALSE),1)</f>
        <v>1.9</v>
      </c>
      <c r="D686" s="230">
        <f>VLOOKUP($A686,DRG!$A$8:$Z$771,22,FALSE)</f>
        <v>0.54900000000000004</v>
      </c>
      <c r="E686" s="319" t="str">
        <f>VLOOKUP(A686,DRG!$A$8:$Z$771,18,FALSE)</f>
        <v>A</v>
      </c>
      <c r="F686" s="316">
        <f>VLOOKUP($A686,DRG!$A$8:$Z$771,9,FALSE)</f>
        <v>73</v>
      </c>
    </row>
    <row r="687" spans="1:6" x14ac:dyDescent="0.2">
      <c r="A687" s="321" t="s">
        <v>1268</v>
      </c>
      <c r="B687" s="210" t="str">
        <f>VLOOKUP($A687,DRG!$A$8:$Z$771,2,FALSE)</f>
        <v>Other Infectious &amp; Parasitic Diseases Diagnoses W MCC</v>
      </c>
      <c r="C687" s="138">
        <f>ROUND(VLOOKUP($A687,DRG!$A$8:$Z$771,14,FALSE),1)</f>
        <v>6.4</v>
      </c>
      <c r="D687" s="230">
        <f>VLOOKUP($A687,DRG!$A$8:$Z$771,22,FALSE)</f>
        <v>2.3942000000000001</v>
      </c>
      <c r="E687" s="319" t="str">
        <f>VLOOKUP(A687,DRG!$A$8:$Z$771,18,FALSE)</f>
        <v>A</v>
      </c>
      <c r="F687" s="316">
        <f>VLOOKUP($A687,DRG!$A$8:$Z$771,9,FALSE)</f>
        <v>32</v>
      </c>
    </row>
    <row r="688" spans="1:6" x14ac:dyDescent="0.2">
      <c r="A688" s="322" t="s">
        <v>1269</v>
      </c>
      <c r="B688" s="211" t="str">
        <f>VLOOKUP($A688,DRG!$A$8:$Z$771,2,FALSE)</f>
        <v>Other Infectious &amp; Parasitic Diseases Diagnoses W CC</v>
      </c>
      <c r="C688" s="140">
        <f>ROUND(VLOOKUP($A688,DRG!$A$8:$Z$771,14,FALSE),1)</f>
        <v>2.9</v>
      </c>
      <c r="D688" s="231">
        <f>VLOOKUP($A688,DRG!$A$8:$Z$771,22,FALSE)</f>
        <v>1.1080000000000001</v>
      </c>
      <c r="E688" s="320" t="str">
        <f>VLOOKUP(A688,DRG!$A$8:$Z$771,18,FALSE)</f>
        <v>AP</v>
      </c>
      <c r="F688" s="317">
        <f>VLOOKUP($A688,DRG!$A$8:$Z$771,9,FALSE)</f>
        <v>11</v>
      </c>
    </row>
    <row r="689" spans="1:6" x14ac:dyDescent="0.2">
      <c r="A689" s="321" t="s">
        <v>1270</v>
      </c>
      <c r="B689" s="210" t="str">
        <f>VLOOKUP($A689,DRG!$A$8:$Z$771,2,FALSE)</f>
        <v>Other Infectious &amp; Parasitic Diseases Diagnoses W/O CC/MCC</v>
      </c>
      <c r="C689" s="138">
        <f>ROUND(VLOOKUP($A689,DRG!$A$8:$Z$771,14,FALSE),1)</f>
        <v>2.8</v>
      </c>
      <c r="D689" s="230">
        <f>VLOOKUP($A689,DRG!$A$8:$Z$771,22,FALSE)</f>
        <v>0.76759999999999995</v>
      </c>
      <c r="E689" s="319" t="str">
        <f>VLOOKUP(A689,DRG!$A$8:$Z$771,18,FALSE)</f>
        <v>MP</v>
      </c>
      <c r="F689" s="316">
        <f>VLOOKUP($A689,DRG!$A$8:$Z$771,9,FALSE)</f>
        <v>6</v>
      </c>
    </row>
    <row r="690" spans="1:6" x14ac:dyDescent="0.2">
      <c r="A690" s="321" t="s">
        <v>1271</v>
      </c>
      <c r="B690" s="210" t="str">
        <f>VLOOKUP($A690,DRG!$A$8:$Z$771,2,FALSE)</f>
        <v>Septicemia or Severe Sepsis W MV &gt;96 Hours</v>
      </c>
      <c r="C690" s="138">
        <f>ROUND(VLOOKUP($A690,DRG!$A$8:$Z$771,14,FALSE),1)</f>
        <v>13.8</v>
      </c>
      <c r="D690" s="230">
        <f>VLOOKUP($A690,DRG!$A$8:$Z$771,22,FALSE)</f>
        <v>6.4813000000000001</v>
      </c>
      <c r="E690" s="319" t="str">
        <f>VLOOKUP(A690,DRG!$A$8:$Z$771,18,FALSE)</f>
        <v>A</v>
      </c>
      <c r="F690" s="316">
        <f>VLOOKUP($A690,DRG!$A$8:$Z$771,9,FALSE)</f>
        <v>213</v>
      </c>
    </row>
    <row r="691" spans="1:6" x14ac:dyDescent="0.2">
      <c r="A691" s="321" t="s">
        <v>1272</v>
      </c>
      <c r="B691" s="210" t="str">
        <f>VLOOKUP($A691,DRG!$A$8:$Z$771,2,FALSE)</f>
        <v>Septicemia or Severe Sepsis W/O MV &gt;96 Hours W MCC</v>
      </c>
      <c r="C691" s="138">
        <f>ROUND(VLOOKUP($A691,DRG!$A$8:$Z$771,14,FALSE),1)</f>
        <v>5.2</v>
      </c>
      <c r="D691" s="230">
        <f>VLOOKUP($A691,DRG!$A$8:$Z$771,22,FALSE)</f>
        <v>2.1187999999999998</v>
      </c>
      <c r="E691" s="319" t="str">
        <f>VLOOKUP(A691,DRG!$A$8:$Z$771,18,FALSE)</f>
        <v>A</v>
      </c>
      <c r="F691" s="316">
        <f>VLOOKUP($A691,DRG!$A$8:$Z$771,9,FALSE)</f>
        <v>1650</v>
      </c>
    </row>
    <row r="692" spans="1:6" x14ac:dyDescent="0.2">
      <c r="A692" s="321" t="s">
        <v>1273</v>
      </c>
      <c r="B692" s="210" t="str">
        <f>VLOOKUP($A692,DRG!$A$8:$Z$771,2,FALSE)</f>
        <v>Septicemia or Severe Sepsis W/O MV &gt;96 Hours W/O MCC</v>
      </c>
      <c r="C692" s="138">
        <f>ROUND(VLOOKUP($A692,DRG!$A$8:$Z$771,14,FALSE),1)</f>
        <v>3.6</v>
      </c>
      <c r="D692" s="230">
        <f>VLOOKUP($A692,DRG!$A$8:$Z$771,22,FALSE)</f>
        <v>1.1153</v>
      </c>
      <c r="E692" s="319" t="str">
        <f>VLOOKUP(A692,DRG!$A$8:$Z$771,18,FALSE)</f>
        <v>A</v>
      </c>
      <c r="F692" s="316">
        <f>VLOOKUP($A692,DRG!$A$8:$Z$771,9,FALSE)</f>
        <v>806</v>
      </c>
    </row>
    <row r="693" spans="1:6" x14ac:dyDescent="0.2">
      <c r="A693" s="322" t="s">
        <v>1274</v>
      </c>
      <c r="B693" s="211" t="str">
        <f>VLOOKUP($A693,DRG!$A$8:$Z$771,2,FALSE)</f>
        <v>O.R. Procedure W Principal Diagnoses of Mental Illness</v>
      </c>
      <c r="C693" s="140">
        <f>ROUND(VLOOKUP($A693,DRG!$A$8:$Z$771,14,FALSE),1)</f>
        <v>7.8</v>
      </c>
      <c r="D693" s="231">
        <f>VLOOKUP($A693,DRG!$A$8:$Z$771,22,FALSE)</f>
        <v>4.8920000000000003</v>
      </c>
      <c r="E693" s="320" t="str">
        <f>VLOOKUP(A693,DRG!$A$8:$Z$771,18,FALSE)</f>
        <v>M</v>
      </c>
      <c r="F693" s="317">
        <f>VLOOKUP($A693,DRG!$A$8:$Z$771,9,FALSE)</f>
        <v>3</v>
      </c>
    </row>
    <row r="694" spans="1:6" x14ac:dyDescent="0.2">
      <c r="A694" s="321" t="s">
        <v>1275</v>
      </c>
      <c r="B694" s="210" t="str">
        <f>VLOOKUP($A694,DRG!$A$8:$Z$771,2,FALSE)</f>
        <v>Acute Adjustment Reaction &amp; Psychosocial Dysfunction</v>
      </c>
      <c r="C694" s="138">
        <f>ROUND(VLOOKUP($A694,DRG!$A$8:$Z$771,14,FALSE),1)</f>
        <v>2.7</v>
      </c>
      <c r="D694" s="230">
        <f>VLOOKUP($A694,DRG!$A$8:$Z$771,22,FALSE)</f>
        <v>0.79139999999999999</v>
      </c>
      <c r="E694" s="319" t="str">
        <f>VLOOKUP(A694,DRG!$A$8:$Z$771,18,FALSE)</f>
        <v>A</v>
      </c>
      <c r="F694" s="316">
        <f>VLOOKUP($A694,DRG!$A$8:$Z$771,9,FALSE)</f>
        <v>93</v>
      </c>
    </row>
    <row r="695" spans="1:6" x14ac:dyDescent="0.2">
      <c r="A695" s="321" t="s">
        <v>1276</v>
      </c>
      <c r="B695" s="210" t="str">
        <f>VLOOKUP($A695,DRG!$A$8:$Z$771,2,FALSE)</f>
        <v>Depressive Neuroses</v>
      </c>
      <c r="C695" s="138">
        <f>ROUND(VLOOKUP($A695,DRG!$A$8:$Z$771,14,FALSE),1)</f>
        <v>3.8</v>
      </c>
      <c r="D695" s="230">
        <f>VLOOKUP($A695,DRG!$A$8:$Z$771,22,FALSE)</f>
        <v>0.5363</v>
      </c>
      <c r="E695" s="319" t="str">
        <f>VLOOKUP(A695,DRG!$A$8:$Z$771,18,FALSE)</f>
        <v>A</v>
      </c>
      <c r="F695" s="316">
        <f>VLOOKUP($A695,DRG!$A$8:$Z$771,9,FALSE)</f>
        <v>52</v>
      </c>
    </row>
    <row r="696" spans="1:6" x14ac:dyDescent="0.2">
      <c r="A696" s="321" t="s">
        <v>1277</v>
      </c>
      <c r="B696" s="210" t="str">
        <f>VLOOKUP($A696,DRG!$A$8:$Z$771,2,FALSE)</f>
        <v>Neuroses Except Depressive</v>
      </c>
      <c r="C696" s="138">
        <f>ROUND(VLOOKUP($A696,DRG!$A$8:$Z$771,14,FALSE),1)</f>
        <v>5.0999999999999996</v>
      </c>
      <c r="D696" s="230">
        <f>VLOOKUP($A696,DRG!$A$8:$Z$771,22,FALSE)</f>
        <v>0.64929999999999999</v>
      </c>
      <c r="E696" s="319" t="str">
        <f>VLOOKUP(A696,DRG!$A$8:$Z$771,18,FALSE)</f>
        <v>A</v>
      </c>
      <c r="F696" s="316">
        <f>VLOOKUP($A696,DRG!$A$8:$Z$771,9,FALSE)</f>
        <v>26</v>
      </c>
    </row>
    <row r="697" spans="1:6" x14ac:dyDescent="0.2">
      <c r="A697" s="321" t="s">
        <v>1278</v>
      </c>
      <c r="B697" s="210" t="str">
        <f>VLOOKUP($A697,DRG!$A$8:$Z$771,2,FALSE)</f>
        <v>Disorders of Personality &amp; Impulse Control</v>
      </c>
      <c r="C697" s="138">
        <f>ROUND(VLOOKUP($A697,DRG!$A$8:$Z$771,14,FALSE),1)</f>
        <v>4</v>
      </c>
      <c r="D697" s="230">
        <f>VLOOKUP($A697,DRG!$A$8:$Z$771,22,FALSE)</f>
        <v>0.52549999999999997</v>
      </c>
      <c r="E697" s="319" t="str">
        <f>VLOOKUP(A697,DRG!$A$8:$Z$771,18,FALSE)</f>
        <v>A</v>
      </c>
      <c r="F697" s="316">
        <f>VLOOKUP($A697,DRG!$A$8:$Z$771,9,FALSE)</f>
        <v>10</v>
      </c>
    </row>
    <row r="698" spans="1:6" x14ac:dyDescent="0.2">
      <c r="A698" s="322" t="s">
        <v>1279</v>
      </c>
      <c r="B698" s="211" t="str">
        <f>VLOOKUP($A698,DRG!$A$8:$Z$771,2,FALSE)</f>
        <v>Organic Disturbances &amp; Mental Retardation</v>
      </c>
      <c r="C698" s="140">
        <f>ROUND(VLOOKUP($A698,DRG!$A$8:$Z$771,14,FALSE),1)</f>
        <v>1.9</v>
      </c>
      <c r="D698" s="231">
        <f>VLOOKUP($A698,DRG!$A$8:$Z$771,22,FALSE)</f>
        <v>0.48139999999999999</v>
      </c>
      <c r="E698" s="320" t="str">
        <f>VLOOKUP(A698,DRG!$A$8:$Z$771,18,FALSE)</f>
        <v>A</v>
      </c>
      <c r="F698" s="317">
        <f>VLOOKUP($A698,DRG!$A$8:$Z$771,9,FALSE)</f>
        <v>40</v>
      </c>
    </row>
    <row r="699" spans="1:6" x14ac:dyDescent="0.2">
      <c r="A699" s="321" t="s">
        <v>1280</v>
      </c>
      <c r="B699" s="210" t="str">
        <f>VLOOKUP($A699,DRG!$A$8:$Z$771,2,FALSE)</f>
        <v>Psychoses</v>
      </c>
      <c r="C699" s="138">
        <f>ROUND(VLOOKUP($A699,DRG!$A$8:$Z$771,14,FALSE),1)</f>
        <v>5.7</v>
      </c>
      <c r="D699" s="230">
        <f>VLOOKUP($A699,DRG!$A$8:$Z$771,22,FALSE)</f>
        <v>0.75309999999999999</v>
      </c>
      <c r="E699" s="319" t="str">
        <f>VLOOKUP(A699,DRG!$A$8:$Z$771,18,FALSE)</f>
        <v>A</v>
      </c>
      <c r="F699" s="316">
        <f>VLOOKUP($A699,DRG!$A$8:$Z$771,9,FALSE)</f>
        <v>767</v>
      </c>
    </row>
    <row r="700" spans="1:6" x14ac:dyDescent="0.2">
      <c r="A700" s="321" t="s">
        <v>1281</v>
      </c>
      <c r="B700" s="210" t="str">
        <f>VLOOKUP($A700,DRG!$A$8:$Z$771,2,FALSE)</f>
        <v>Behavioral &amp; Developmental Disorders</v>
      </c>
      <c r="C700" s="138">
        <f>ROUND(VLOOKUP($A700,DRG!$A$8:$Z$771,14,FALSE),1)</f>
        <v>3.9</v>
      </c>
      <c r="D700" s="230">
        <f>VLOOKUP($A700,DRG!$A$8:$Z$771,22,FALSE)</f>
        <v>1.3828</v>
      </c>
      <c r="E700" s="319" t="str">
        <f>VLOOKUP(A700,DRG!$A$8:$Z$771,18,FALSE)</f>
        <v>M</v>
      </c>
      <c r="F700" s="316">
        <f>VLOOKUP($A700,DRG!$A$8:$Z$771,9,FALSE)</f>
        <v>8</v>
      </c>
    </row>
    <row r="701" spans="1:6" x14ac:dyDescent="0.2">
      <c r="A701" s="321" t="s">
        <v>1283</v>
      </c>
      <c r="B701" s="210" t="str">
        <f>VLOOKUP($A701,DRG!$A$8:$Z$771,2,FALSE)</f>
        <v>Other Mental Disorder Diagnoses</v>
      </c>
      <c r="C701" s="138">
        <f>ROUND(VLOOKUP($A701,DRG!$A$8:$Z$771,14,FALSE),1)</f>
        <v>3</v>
      </c>
      <c r="D701" s="230">
        <f>VLOOKUP($A701,DRG!$A$8:$Z$771,22,FALSE)</f>
        <v>1.5766</v>
      </c>
      <c r="E701" s="319" t="str">
        <f>VLOOKUP(A701,DRG!$A$8:$Z$771,18,FALSE)</f>
        <v>M</v>
      </c>
      <c r="F701" s="316">
        <f>VLOOKUP($A701,DRG!$A$8:$Z$771,9,FALSE)</f>
        <v>7</v>
      </c>
    </row>
    <row r="702" spans="1:6" x14ac:dyDescent="0.2">
      <c r="A702" s="321" t="s">
        <v>1284</v>
      </c>
      <c r="B702" s="210" t="str">
        <f>VLOOKUP($A702,DRG!$A$8:$Z$771,2,FALSE)</f>
        <v>Alcohol/Drug Abuse or Dependence, Left AMA</v>
      </c>
      <c r="C702" s="138">
        <f>ROUND(VLOOKUP($A702,DRG!$A$8:$Z$771,14,FALSE),1)</f>
        <v>1.9</v>
      </c>
      <c r="D702" s="230">
        <f>VLOOKUP($A702,DRG!$A$8:$Z$771,22,FALSE)</f>
        <v>0.62570000000000003</v>
      </c>
      <c r="E702" s="319" t="str">
        <f>VLOOKUP(A702,DRG!$A$8:$Z$771,18,FALSE)</f>
        <v>A</v>
      </c>
      <c r="F702" s="316">
        <f>VLOOKUP($A702,DRG!$A$8:$Z$771,9,FALSE)</f>
        <v>79</v>
      </c>
    </row>
    <row r="703" spans="1:6" x14ac:dyDescent="0.2">
      <c r="A703" s="322" t="s">
        <v>1285</v>
      </c>
      <c r="B703" s="211" t="str">
        <f>VLOOKUP($A703,DRG!$A$8:$Z$771,2,FALSE)</f>
        <v>Alcohol/Drug Abuse or Dependence W Rehabilitation Therapy</v>
      </c>
      <c r="C703" s="140">
        <f>ROUND(VLOOKUP($A703,DRG!$A$8:$Z$771,14,FALSE),1)</f>
        <v>4.7</v>
      </c>
      <c r="D703" s="231">
        <f>VLOOKUP($A703,DRG!$A$8:$Z$771,22,FALSE)</f>
        <v>0.7026</v>
      </c>
      <c r="E703" s="320" t="str">
        <f>VLOOKUP(A703,DRG!$A$8:$Z$771,18,FALSE)</f>
        <v>A</v>
      </c>
      <c r="F703" s="317">
        <f>VLOOKUP($A703,DRG!$A$8:$Z$771,9,FALSE)</f>
        <v>4</v>
      </c>
    </row>
    <row r="704" spans="1:6" x14ac:dyDescent="0.2">
      <c r="A704" s="321" t="s">
        <v>1286</v>
      </c>
      <c r="B704" s="210" t="str">
        <f>VLOOKUP($A704,DRG!$A$8:$Z$771,2,FALSE)</f>
        <v>Alcohol/Drug Abuse or Dependence W/O Rehabilitation Therapy W MCC</v>
      </c>
      <c r="C704" s="138">
        <f>ROUND(VLOOKUP($A704,DRG!$A$8:$Z$771,14,FALSE),1)</f>
        <v>5.0999999999999996</v>
      </c>
      <c r="D704" s="230">
        <f>VLOOKUP($A704,DRG!$A$8:$Z$771,22,FALSE)</f>
        <v>1.9563999999999999</v>
      </c>
      <c r="E704" s="319" t="str">
        <f>VLOOKUP(A704,DRG!$A$8:$Z$771,18,FALSE)</f>
        <v>A</v>
      </c>
      <c r="F704" s="316">
        <f>VLOOKUP($A704,DRG!$A$8:$Z$771,9,FALSE)</f>
        <v>108</v>
      </c>
    </row>
    <row r="705" spans="1:6" x14ac:dyDescent="0.2">
      <c r="A705" s="321" t="s">
        <v>1287</v>
      </c>
      <c r="B705" s="210" t="str">
        <f>VLOOKUP($A705,DRG!$A$8:$Z$771,2,FALSE)</f>
        <v>Alcohol/Drug Abuse or Dependence W/O Rehabilitation Therapy W/O MCC</v>
      </c>
      <c r="C705" s="138">
        <f>ROUND(VLOOKUP($A705,DRG!$A$8:$Z$771,14,FALSE),1)</f>
        <v>3.5</v>
      </c>
      <c r="D705" s="230">
        <f>VLOOKUP($A705,DRG!$A$8:$Z$771,22,FALSE)</f>
        <v>0.75519999999999998</v>
      </c>
      <c r="E705" s="319" t="str">
        <f>VLOOKUP(A705,DRG!$A$8:$Z$771,18,FALSE)</f>
        <v>A</v>
      </c>
      <c r="F705" s="316">
        <f>VLOOKUP($A705,DRG!$A$8:$Z$771,9,FALSE)</f>
        <v>657</v>
      </c>
    </row>
    <row r="706" spans="1:6" x14ac:dyDescent="0.2">
      <c r="A706" s="321" t="s">
        <v>1288</v>
      </c>
      <c r="B706" s="210" t="str">
        <f>VLOOKUP($A706,DRG!$A$8:$Z$771,2,FALSE)</f>
        <v>Wound Debridements for Injuries W MCC</v>
      </c>
      <c r="C706" s="138">
        <f>ROUND(VLOOKUP($A706,DRG!$A$8:$Z$771,14,FALSE),1)</f>
        <v>11.4</v>
      </c>
      <c r="D706" s="230">
        <f>VLOOKUP($A706,DRG!$A$8:$Z$771,22,FALSE)</f>
        <v>3.0680000000000001</v>
      </c>
      <c r="E706" s="319" t="str">
        <f>VLOOKUP(A706,DRG!$A$8:$Z$771,18,FALSE)</f>
        <v>A</v>
      </c>
      <c r="F706" s="316">
        <f>VLOOKUP($A706,DRG!$A$8:$Z$771,9,FALSE)</f>
        <v>5</v>
      </c>
    </row>
    <row r="707" spans="1:6" x14ac:dyDescent="0.2">
      <c r="A707" s="321" t="s">
        <v>1289</v>
      </c>
      <c r="B707" s="210" t="str">
        <f>VLOOKUP($A707,DRG!$A$8:$Z$771,2,FALSE)</f>
        <v>Wound Debridements for Injuries W CC</v>
      </c>
      <c r="C707" s="138">
        <f>ROUND(VLOOKUP($A707,DRG!$A$8:$Z$771,14,FALSE),1)</f>
        <v>5.4</v>
      </c>
      <c r="D707" s="230">
        <f>VLOOKUP($A707,DRG!$A$8:$Z$771,22,FALSE)</f>
        <v>1.7896000000000001</v>
      </c>
      <c r="E707" s="319" t="str">
        <f>VLOOKUP(A707,DRG!$A$8:$Z$771,18,FALSE)</f>
        <v>A</v>
      </c>
      <c r="F707" s="316">
        <f>VLOOKUP($A707,DRG!$A$8:$Z$771,9,FALSE)</f>
        <v>20</v>
      </c>
    </row>
    <row r="708" spans="1:6" x14ac:dyDescent="0.2">
      <c r="A708" s="322" t="s">
        <v>1290</v>
      </c>
      <c r="B708" s="211" t="str">
        <f>VLOOKUP($A708,DRG!$A$8:$Z$771,2,FALSE)</f>
        <v>Wound Debridements for Injuries W/O CC/MCC</v>
      </c>
      <c r="C708" s="140">
        <f>ROUND(VLOOKUP($A708,DRG!$A$8:$Z$771,14,FALSE),1)</f>
        <v>3.7</v>
      </c>
      <c r="D708" s="231">
        <f>VLOOKUP($A708,DRG!$A$8:$Z$771,22,FALSE)</f>
        <v>1.6135999999999999</v>
      </c>
      <c r="E708" s="320" t="str">
        <f>VLOOKUP(A708,DRG!$A$8:$Z$771,18,FALSE)</f>
        <v>A</v>
      </c>
      <c r="F708" s="317">
        <f>VLOOKUP($A708,DRG!$A$8:$Z$771,9,FALSE)</f>
        <v>11</v>
      </c>
    </row>
    <row r="709" spans="1:6" x14ac:dyDescent="0.2">
      <c r="A709" s="321" t="s">
        <v>1291</v>
      </c>
      <c r="B709" s="210" t="str">
        <f>VLOOKUP($A709,DRG!$A$8:$Z$771,2,FALSE)</f>
        <v>Skin Grafts for Injuries W CC/MCC</v>
      </c>
      <c r="C709" s="138">
        <f>ROUND(VLOOKUP($A709,DRG!$A$8:$Z$771,14,FALSE),1)</f>
        <v>4.8</v>
      </c>
      <c r="D709" s="230">
        <f>VLOOKUP($A709,DRG!$A$8:$Z$771,22,FALSE)</f>
        <v>2.9315000000000002</v>
      </c>
      <c r="E709" s="319" t="str">
        <f>VLOOKUP(A709,DRG!$A$8:$Z$771,18,FALSE)</f>
        <v>A</v>
      </c>
      <c r="F709" s="316">
        <f>VLOOKUP($A709,DRG!$A$8:$Z$771,9,FALSE)</f>
        <v>15</v>
      </c>
    </row>
    <row r="710" spans="1:6" x14ac:dyDescent="0.2">
      <c r="A710" s="321" t="s">
        <v>1292</v>
      </c>
      <c r="B710" s="210" t="str">
        <f>VLOOKUP($A710,DRG!$A$8:$Z$771,2,FALSE)</f>
        <v>Skin Grafts for Injuries W/O CC/MCC</v>
      </c>
      <c r="C710" s="138">
        <f>ROUND(VLOOKUP($A710,DRG!$A$8:$Z$771,14,FALSE),1)</f>
        <v>3.6</v>
      </c>
      <c r="D710" s="230">
        <f>VLOOKUP($A710,DRG!$A$8:$Z$771,22,FALSE)</f>
        <v>1.5345</v>
      </c>
      <c r="E710" s="319" t="str">
        <f>VLOOKUP(A710,DRG!$A$8:$Z$771,18,FALSE)</f>
        <v>A</v>
      </c>
      <c r="F710" s="316">
        <f>VLOOKUP($A710,DRG!$A$8:$Z$771,9,FALSE)</f>
        <v>11</v>
      </c>
    </row>
    <row r="711" spans="1:6" x14ac:dyDescent="0.2">
      <c r="A711" s="321" t="s">
        <v>1293</v>
      </c>
      <c r="B711" s="210" t="str">
        <f>VLOOKUP($A711,DRG!$A$8:$Z$771,2,FALSE)</f>
        <v>Hand Procedures for Injuries</v>
      </c>
      <c r="C711" s="138">
        <f>ROUND(VLOOKUP($A711,DRG!$A$8:$Z$771,14,FALSE),1)</f>
        <v>2.8</v>
      </c>
      <c r="D711" s="230">
        <f>VLOOKUP($A711,DRG!$A$8:$Z$771,22,FALSE)</f>
        <v>2.4855999999999998</v>
      </c>
      <c r="E711" s="319" t="str">
        <f>VLOOKUP(A711,DRG!$A$8:$Z$771,18,FALSE)</f>
        <v>M</v>
      </c>
      <c r="F711" s="316">
        <f>VLOOKUP($A711,DRG!$A$8:$Z$771,9,FALSE)</f>
        <v>8</v>
      </c>
    </row>
    <row r="712" spans="1:6" x14ac:dyDescent="0.2">
      <c r="A712" s="321" t="s">
        <v>1294</v>
      </c>
      <c r="B712" s="210" t="str">
        <f>VLOOKUP($A712,DRG!$A$8:$Z$771,2,FALSE)</f>
        <v>Other O.R. Procedures for Injuries W MCC</v>
      </c>
      <c r="C712" s="138">
        <f>ROUND(VLOOKUP($A712,DRG!$A$8:$Z$771,14,FALSE),1)</f>
        <v>6.2</v>
      </c>
      <c r="D712" s="230">
        <f>VLOOKUP($A712,DRG!$A$8:$Z$771,22,FALSE)</f>
        <v>3.0358999999999998</v>
      </c>
      <c r="E712" s="319" t="str">
        <f>VLOOKUP(A712,DRG!$A$8:$Z$771,18,FALSE)</f>
        <v>A</v>
      </c>
      <c r="F712" s="316">
        <f>VLOOKUP($A712,DRG!$A$8:$Z$771,9,FALSE)</f>
        <v>53</v>
      </c>
    </row>
    <row r="713" spans="1:6" x14ac:dyDescent="0.2">
      <c r="A713" s="322" t="s">
        <v>1295</v>
      </c>
      <c r="B713" s="211" t="str">
        <f>VLOOKUP($A713,DRG!$A$8:$Z$771,2,FALSE)</f>
        <v>Other O.R. Procedures for Injuries W CC</v>
      </c>
      <c r="C713" s="140">
        <f>ROUND(VLOOKUP($A713,DRG!$A$8:$Z$771,14,FALSE),1)</f>
        <v>4.5999999999999996</v>
      </c>
      <c r="D713" s="231">
        <f>VLOOKUP($A713,DRG!$A$8:$Z$771,22,FALSE)</f>
        <v>2.2033999999999998</v>
      </c>
      <c r="E713" s="320" t="str">
        <f>VLOOKUP(A713,DRG!$A$8:$Z$771,18,FALSE)</f>
        <v>A</v>
      </c>
      <c r="F713" s="317">
        <f>VLOOKUP($A713,DRG!$A$8:$Z$771,9,FALSE)</f>
        <v>95</v>
      </c>
    </row>
    <row r="714" spans="1:6" x14ac:dyDescent="0.2">
      <c r="A714" s="321" t="s">
        <v>1296</v>
      </c>
      <c r="B714" s="210" t="str">
        <f>VLOOKUP($A714,DRG!$A$8:$Z$771,2,FALSE)</f>
        <v>Other O.R. Procedures for Injuries W/O CC/MCC</v>
      </c>
      <c r="C714" s="138">
        <f>ROUND(VLOOKUP($A714,DRG!$A$8:$Z$771,14,FALSE),1)</f>
        <v>3</v>
      </c>
      <c r="D714" s="230">
        <f>VLOOKUP($A714,DRG!$A$8:$Z$771,22,FALSE)</f>
        <v>1.5572999999999999</v>
      </c>
      <c r="E714" s="319" t="str">
        <f>VLOOKUP(A714,DRG!$A$8:$Z$771,18,FALSE)</f>
        <v>A</v>
      </c>
      <c r="F714" s="316">
        <f>VLOOKUP($A714,DRG!$A$8:$Z$771,9,FALSE)</f>
        <v>41</v>
      </c>
    </row>
    <row r="715" spans="1:6" x14ac:dyDescent="0.2">
      <c r="A715" s="321" t="s">
        <v>1297</v>
      </c>
      <c r="B715" s="210" t="str">
        <f>VLOOKUP($A715,DRG!$A$8:$Z$771,2,FALSE)</f>
        <v>Traumatic Injury W MCC</v>
      </c>
      <c r="C715" s="138">
        <f>ROUND(VLOOKUP($A715,DRG!$A$8:$Z$771,14,FALSE),1)</f>
        <v>3.8</v>
      </c>
      <c r="D715" s="230">
        <f>VLOOKUP($A715,DRG!$A$8:$Z$771,22,FALSE)</f>
        <v>2.1509999999999998</v>
      </c>
      <c r="E715" s="319" t="str">
        <f>VLOOKUP(A715,DRG!$A$8:$Z$771,18,FALSE)</f>
        <v>M</v>
      </c>
      <c r="F715" s="316">
        <f>VLOOKUP($A715,DRG!$A$8:$Z$771,9,FALSE)</f>
        <v>6</v>
      </c>
    </row>
    <row r="716" spans="1:6" x14ac:dyDescent="0.2">
      <c r="A716" s="321" t="s">
        <v>1298</v>
      </c>
      <c r="B716" s="210" t="str">
        <f>VLOOKUP($A716,DRG!$A$8:$Z$771,2,FALSE)</f>
        <v>Traumatic Injury W/O MCC</v>
      </c>
      <c r="C716" s="138">
        <f>ROUND(VLOOKUP($A716,DRG!$A$8:$Z$771,14,FALSE),1)</f>
        <v>2.4</v>
      </c>
      <c r="D716" s="230">
        <f>VLOOKUP($A716,DRG!$A$8:$Z$771,22,FALSE)</f>
        <v>0.83450000000000002</v>
      </c>
      <c r="E716" s="319" t="str">
        <f>VLOOKUP(A716,DRG!$A$8:$Z$771,18,FALSE)</f>
        <v>A</v>
      </c>
      <c r="F716" s="316">
        <f>VLOOKUP($A716,DRG!$A$8:$Z$771,9,FALSE)</f>
        <v>34</v>
      </c>
    </row>
    <row r="717" spans="1:6" x14ac:dyDescent="0.2">
      <c r="A717" s="321" t="s">
        <v>1299</v>
      </c>
      <c r="B717" s="210" t="str">
        <f>VLOOKUP($A717,DRG!$A$8:$Z$771,2,FALSE)</f>
        <v>Allergic Reactions W MCC</v>
      </c>
      <c r="C717" s="138">
        <f>ROUND(VLOOKUP($A717,DRG!$A$8:$Z$771,14,FALSE),1)</f>
        <v>3.3</v>
      </c>
      <c r="D717" s="230">
        <f>VLOOKUP($A717,DRG!$A$8:$Z$771,22,FALSE)</f>
        <v>1.6957</v>
      </c>
      <c r="E717" s="319" t="str">
        <f>VLOOKUP(A717,DRG!$A$8:$Z$771,18,FALSE)</f>
        <v>A</v>
      </c>
      <c r="F717" s="316">
        <f>VLOOKUP($A717,DRG!$A$8:$Z$771,9,FALSE)</f>
        <v>14</v>
      </c>
    </row>
    <row r="718" spans="1:6" x14ac:dyDescent="0.2">
      <c r="A718" s="322" t="s">
        <v>1300</v>
      </c>
      <c r="B718" s="211" t="str">
        <f>VLOOKUP($A718,DRG!$A$8:$Z$771,2,FALSE)</f>
        <v>Allergic Reactions W/O MCC</v>
      </c>
      <c r="C718" s="140">
        <f>ROUND(VLOOKUP($A718,DRG!$A$8:$Z$771,14,FALSE),1)</f>
        <v>1.6</v>
      </c>
      <c r="D718" s="231">
        <f>VLOOKUP($A718,DRG!$A$8:$Z$771,22,FALSE)</f>
        <v>0.60119999999999996</v>
      </c>
      <c r="E718" s="320" t="str">
        <f>VLOOKUP(A718,DRG!$A$8:$Z$771,18,FALSE)</f>
        <v>A</v>
      </c>
      <c r="F718" s="317">
        <f>VLOOKUP($A718,DRG!$A$8:$Z$771,9,FALSE)</f>
        <v>25</v>
      </c>
    </row>
    <row r="719" spans="1:6" x14ac:dyDescent="0.2">
      <c r="A719" s="321" t="s">
        <v>1301</v>
      </c>
      <c r="B719" s="210" t="str">
        <f>VLOOKUP($A719,DRG!$A$8:$Z$771,2,FALSE)</f>
        <v>Poisoning &amp; Toxic Effects of Drugs W MCC</v>
      </c>
      <c r="C719" s="138">
        <f>ROUND(VLOOKUP($A719,DRG!$A$8:$Z$771,14,FALSE),1)</f>
        <v>2.9</v>
      </c>
      <c r="D719" s="230">
        <f>VLOOKUP($A719,DRG!$A$8:$Z$771,22,FALSE)</f>
        <v>1.4850000000000001</v>
      </c>
      <c r="E719" s="319" t="str">
        <f>VLOOKUP(A719,DRG!$A$8:$Z$771,18,FALSE)</f>
        <v>A</v>
      </c>
      <c r="F719" s="316">
        <f>VLOOKUP($A719,DRG!$A$8:$Z$771,9,FALSE)</f>
        <v>661</v>
      </c>
    </row>
    <row r="720" spans="1:6" x14ac:dyDescent="0.2">
      <c r="A720" s="321" t="s">
        <v>1302</v>
      </c>
      <c r="B720" s="210" t="str">
        <f>VLOOKUP($A720,DRG!$A$8:$Z$771,2,FALSE)</f>
        <v>Poisoning &amp; Toxic Effects of Drugs W/O MCC</v>
      </c>
      <c r="C720" s="138">
        <f>ROUND(VLOOKUP($A720,DRG!$A$8:$Z$771,14,FALSE),1)</f>
        <v>1.8</v>
      </c>
      <c r="D720" s="230">
        <f>VLOOKUP($A720,DRG!$A$8:$Z$771,22,FALSE)</f>
        <v>0.61609999999999998</v>
      </c>
      <c r="E720" s="319" t="str">
        <f>VLOOKUP(A720,DRG!$A$8:$Z$771,18,FALSE)</f>
        <v>A</v>
      </c>
      <c r="F720" s="316">
        <f>VLOOKUP($A720,DRG!$A$8:$Z$771,9,FALSE)</f>
        <v>666</v>
      </c>
    </row>
    <row r="721" spans="1:6" x14ac:dyDescent="0.2">
      <c r="A721" s="321" t="s">
        <v>1303</v>
      </c>
      <c r="B721" s="210" t="str">
        <f>VLOOKUP($A721,DRG!$A$8:$Z$771,2,FALSE)</f>
        <v>Complications of Treatment W MCC</v>
      </c>
      <c r="C721" s="138">
        <f>ROUND(VLOOKUP($A721,DRG!$A$8:$Z$771,14,FALSE),1)</f>
        <v>4.0999999999999996</v>
      </c>
      <c r="D721" s="230">
        <f>VLOOKUP($A721,DRG!$A$8:$Z$771,22,FALSE)</f>
        <v>1.7053</v>
      </c>
      <c r="E721" s="319" t="str">
        <f>VLOOKUP(A721,DRG!$A$8:$Z$771,18,FALSE)</f>
        <v>A</v>
      </c>
      <c r="F721" s="316">
        <f>VLOOKUP($A721,DRG!$A$8:$Z$771,9,FALSE)</f>
        <v>54</v>
      </c>
    </row>
    <row r="722" spans="1:6" x14ac:dyDescent="0.2">
      <c r="A722" s="321" t="s">
        <v>1304</v>
      </c>
      <c r="B722" s="210" t="str">
        <f>VLOOKUP($A722,DRG!$A$8:$Z$771,2,FALSE)</f>
        <v>Complications of Treatment W CC</v>
      </c>
      <c r="C722" s="138">
        <f>ROUND(VLOOKUP($A722,DRG!$A$8:$Z$771,14,FALSE),1)</f>
        <v>3.3</v>
      </c>
      <c r="D722" s="230">
        <f>VLOOKUP($A722,DRG!$A$8:$Z$771,22,FALSE)</f>
        <v>1.1689000000000001</v>
      </c>
      <c r="E722" s="319" t="str">
        <f>VLOOKUP(A722,DRG!$A$8:$Z$771,18,FALSE)</f>
        <v>A</v>
      </c>
      <c r="F722" s="316">
        <f>VLOOKUP($A722,DRG!$A$8:$Z$771,9,FALSE)</f>
        <v>86</v>
      </c>
    </row>
    <row r="723" spans="1:6" x14ac:dyDescent="0.2">
      <c r="A723" s="322" t="s">
        <v>1305</v>
      </c>
      <c r="B723" s="211" t="str">
        <f>VLOOKUP($A723,DRG!$A$8:$Z$771,2,FALSE)</f>
        <v>Complications of Treatment W/O CC/MCC</v>
      </c>
      <c r="C723" s="140">
        <f>ROUND(VLOOKUP($A723,DRG!$A$8:$Z$771,14,FALSE),1)</f>
        <v>2.1</v>
      </c>
      <c r="D723" s="231">
        <f>VLOOKUP($A723,DRG!$A$8:$Z$771,22,FALSE)</f>
        <v>0.61439999999999995</v>
      </c>
      <c r="E723" s="320" t="str">
        <f>VLOOKUP(A723,DRG!$A$8:$Z$771,18,FALSE)</f>
        <v>A</v>
      </c>
      <c r="F723" s="317">
        <f>VLOOKUP($A723,DRG!$A$8:$Z$771,9,FALSE)</f>
        <v>44</v>
      </c>
    </row>
    <row r="724" spans="1:6" x14ac:dyDescent="0.2">
      <c r="A724" s="321" t="s">
        <v>1306</v>
      </c>
      <c r="B724" s="210" t="str">
        <f>VLOOKUP($A724,DRG!$A$8:$Z$771,2,FALSE)</f>
        <v>Other Injury, Poisoning &amp; Toxic Effect Diag W MCC</v>
      </c>
      <c r="C724" s="138">
        <f>ROUND(VLOOKUP($A724,DRG!$A$8:$Z$771,14,FALSE),1)</f>
        <v>4.2</v>
      </c>
      <c r="D724" s="230">
        <f>VLOOKUP($A724,DRG!$A$8:$Z$771,22,FALSE)</f>
        <v>1.869</v>
      </c>
      <c r="E724" s="319" t="str">
        <f>VLOOKUP(A724,DRG!$A$8:$Z$771,18,FALSE)</f>
        <v>A</v>
      </c>
      <c r="F724" s="316">
        <f>VLOOKUP($A724,DRG!$A$8:$Z$771,9,FALSE)</f>
        <v>17</v>
      </c>
    </row>
    <row r="725" spans="1:6" x14ac:dyDescent="0.2">
      <c r="A725" s="321" t="s">
        <v>1307</v>
      </c>
      <c r="B725" s="210" t="str">
        <f>VLOOKUP($A725,DRG!$A$8:$Z$771,2,FALSE)</f>
        <v>Other Injury, Poisoning &amp; Toxic Effect Diag W/O MCC</v>
      </c>
      <c r="C725" s="138">
        <f>ROUND(VLOOKUP($A725,DRG!$A$8:$Z$771,14,FALSE),1)</f>
        <v>2.2999999999999998</v>
      </c>
      <c r="D725" s="230">
        <f>VLOOKUP($A725,DRG!$A$8:$Z$771,22,FALSE)</f>
        <v>0.74039999999999995</v>
      </c>
      <c r="E725" s="319" t="str">
        <f>VLOOKUP(A725,DRG!$A$8:$Z$771,18,FALSE)</f>
        <v>A</v>
      </c>
      <c r="F725" s="316">
        <f>VLOOKUP($A725,DRG!$A$8:$Z$771,9,FALSE)</f>
        <v>20</v>
      </c>
    </row>
    <row r="726" spans="1:6" x14ac:dyDescent="0.2">
      <c r="A726" s="321" t="s">
        <v>1308</v>
      </c>
      <c r="B726" s="210" t="str">
        <f>VLOOKUP($A726,DRG!$A$8:$Z$771,2,FALSE)</f>
        <v>Extensive Burns or Full Thickness Burns W MV &gt;96 Hrs W Skin Graft</v>
      </c>
      <c r="C726" s="138">
        <f>ROUND(VLOOKUP($A726,DRG!$A$8:$Z$771,14,FALSE),1)</f>
        <v>23.5</v>
      </c>
      <c r="D726" s="230">
        <f>VLOOKUP($A726,DRG!$A$8:$Z$771,22,FALSE)</f>
        <v>19.6126</v>
      </c>
      <c r="E726" s="319" t="str">
        <f>VLOOKUP(A726,DRG!$A$8:$Z$771,18,FALSE)</f>
        <v>M</v>
      </c>
      <c r="F726" s="316">
        <f>VLOOKUP($A726,DRG!$A$8:$Z$771,9,FALSE)</f>
        <v>5</v>
      </c>
    </row>
    <row r="727" spans="1:6" x14ac:dyDescent="0.2">
      <c r="A727" s="321" t="s">
        <v>1309</v>
      </c>
      <c r="B727" s="210" t="str">
        <f>VLOOKUP($A727,DRG!$A$8:$Z$771,2,FALSE)</f>
        <v>Full Thickness Burn W Skin Graft or Inhal Inj W CC/MCC</v>
      </c>
      <c r="C727" s="138">
        <f>ROUND(VLOOKUP($A727,DRG!$A$8:$Z$771,14,FALSE),1)</f>
        <v>11.2</v>
      </c>
      <c r="D727" s="230">
        <f>VLOOKUP($A727,DRG!$A$8:$Z$771,22,FALSE)</f>
        <v>5.7662000000000004</v>
      </c>
      <c r="E727" s="319" t="str">
        <f>VLOOKUP(A727,DRG!$A$8:$Z$771,18,FALSE)</f>
        <v>A</v>
      </c>
      <c r="F727" s="316">
        <f>VLOOKUP($A727,DRG!$A$8:$Z$771,9,FALSE)</f>
        <v>11</v>
      </c>
    </row>
    <row r="728" spans="1:6" x14ac:dyDescent="0.2">
      <c r="A728" s="322" t="s">
        <v>1311</v>
      </c>
      <c r="B728" s="211" t="str">
        <f>VLOOKUP($A728,DRG!$A$8:$Z$771,2,FALSE)</f>
        <v>Full Thickness Burn W Skin Graft or Inhal Inj W/O CC/MCC</v>
      </c>
      <c r="C728" s="140">
        <f>ROUND(VLOOKUP($A728,DRG!$A$8:$Z$771,14,FALSE),1)</f>
        <v>5.5</v>
      </c>
      <c r="D728" s="231">
        <f>VLOOKUP($A728,DRG!$A$8:$Z$771,22,FALSE)</f>
        <v>3.9119000000000002</v>
      </c>
      <c r="E728" s="320" t="str">
        <f>VLOOKUP(A728,DRG!$A$8:$Z$771,18,FALSE)</f>
        <v>M</v>
      </c>
      <c r="F728" s="317">
        <f>VLOOKUP($A728,DRG!$A$8:$Z$771,9,FALSE)</f>
        <v>7</v>
      </c>
    </row>
    <row r="729" spans="1:6" x14ac:dyDescent="0.2">
      <c r="A729" s="321" t="s">
        <v>1313</v>
      </c>
      <c r="B729" s="210" t="str">
        <f>VLOOKUP($A729,DRG!$A$8:$Z$771,2,FALSE)</f>
        <v>Extensive Burns or Full Thickness Burns W MV &gt;96 Hrs W/O Skin Graft</v>
      </c>
      <c r="C729" s="138">
        <f>ROUND(VLOOKUP($A729,DRG!$A$8:$Z$771,14,FALSE),1)</f>
        <v>2.6</v>
      </c>
      <c r="D729" s="230">
        <f>VLOOKUP($A729,DRG!$A$8:$Z$771,22,FALSE)</f>
        <v>4.5500999999999996</v>
      </c>
      <c r="E729" s="319" t="str">
        <f>VLOOKUP(A729,DRG!$A$8:$Z$771,18,FALSE)</f>
        <v>M</v>
      </c>
      <c r="F729" s="316">
        <f>VLOOKUP($A729,DRG!$A$8:$Z$771,9,FALSE)</f>
        <v>2</v>
      </c>
    </row>
    <row r="730" spans="1:6" x14ac:dyDescent="0.2">
      <c r="A730" s="321" t="s">
        <v>1314</v>
      </c>
      <c r="B730" s="210" t="str">
        <f>VLOOKUP($A730,DRG!$A$8:$Z$771,2,FALSE)</f>
        <v>Full Thickness Burn W/O Skin Grft or Inhal Inj</v>
      </c>
      <c r="C730" s="138">
        <f>ROUND(VLOOKUP($A730,DRG!$A$8:$Z$771,14,FALSE),1)</f>
        <v>3.6</v>
      </c>
      <c r="D730" s="230">
        <f>VLOOKUP($A730,DRG!$A$8:$Z$771,22,FALSE)</f>
        <v>1.4584999999999999</v>
      </c>
      <c r="E730" s="319" t="str">
        <f>VLOOKUP(A730,DRG!$A$8:$Z$771,18,FALSE)</f>
        <v>A</v>
      </c>
      <c r="F730" s="316">
        <f>VLOOKUP($A730,DRG!$A$8:$Z$771,9,FALSE)</f>
        <v>22</v>
      </c>
    </row>
    <row r="731" spans="1:6" x14ac:dyDescent="0.2">
      <c r="A731" s="321" t="s">
        <v>1316</v>
      </c>
      <c r="B731" s="210" t="str">
        <f>VLOOKUP($A731,DRG!$A$8:$Z$771,2,FALSE)</f>
        <v>Non-Extensive Burns</v>
      </c>
      <c r="C731" s="138">
        <f>ROUND(VLOOKUP($A731,DRG!$A$8:$Z$771,14,FALSE),1)</f>
        <v>3.5</v>
      </c>
      <c r="D731" s="230">
        <f>VLOOKUP($A731,DRG!$A$8:$Z$771,22,FALSE)</f>
        <v>1.9326000000000001</v>
      </c>
      <c r="E731" s="319" t="str">
        <f>VLOOKUP(A731,DRG!$A$8:$Z$771,18,FALSE)</f>
        <v>A</v>
      </c>
      <c r="F731" s="316">
        <f>VLOOKUP($A731,DRG!$A$8:$Z$771,9,FALSE)</f>
        <v>39</v>
      </c>
    </row>
    <row r="732" spans="1:6" x14ac:dyDescent="0.2">
      <c r="A732" s="321" t="s">
        <v>1317</v>
      </c>
      <c r="B732" s="210" t="str">
        <f>VLOOKUP($A732,DRG!$A$8:$Z$771,2,FALSE)</f>
        <v>O.R. Proc W Diagnoses of Other Contact W Health Services W MCC</v>
      </c>
      <c r="C732" s="138">
        <f>ROUND(VLOOKUP($A732,DRG!$A$8:$Z$771,14,FALSE),1)</f>
        <v>13.7</v>
      </c>
      <c r="D732" s="230">
        <f>VLOOKUP($A732,DRG!$A$8:$Z$771,22,FALSE)</f>
        <v>5.8971999999999998</v>
      </c>
      <c r="E732" s="319" t="str">
        <f>VLOOKUP(A732,DRG!$A$8:$Z$771,18,FALSE)</f>
        <v>A</v>
      </c>
      <c r="F732" s="316">
        <f>VLOOKUP($A732,DRG!$A$8:$Z$771,9,FALSE)</f>
        <v>14</v>
      </c>
    </row>
    <row r="733" spans="1:6" x14ac:dyDescent="0.2">
      <c r="A733" s="322" t="s">
        <v>1318</v>
      </c>
      <c r="B733" s="211" t="str">
        <f>VLOOKUP($A733,DRG!$A$8:$Z$771,2,FALSE)</f>
        <v>O.R. Proc W Diagnoses of Other Contact W Health Services W CC</v>
      </c>
      <c r="C733" s="140">
        <f>ROUND(VLOOKUP($A733,DRG!$A$8:$Z$771,14,FALSE),1)</f>
        <v>10.6</v>
      </c>
      <c r="D733" s="231">
        <f>VLOOKUP($A733,DRG!$A$8:$Z$771,22,FALSE)</f>
        <v>3.6741000000000001</v>
      </c>
      <c r="E733" s="320" t="str">
        <f>VLOOKUP(A733,DRG!$A$8:$Z$771,18,FALSE)</f>
        <v>A</v>
      </c>
      <c r="F733" s="317">
        <f>VLOOKUP($A733,DRG!$A$8:$Z$771,9,FALSE)</f>
        <v>46</v>
      </c>
    </row>
    <row r="734" spans="1:6" x14ac:dyDescent="0.2">
      <c r="A734" s="321" t="s">
        <v>1319</v>
      </c>
      <c r="B734" s="210" t="str">
        <f>VLOOKUP($A734,DRG!$A$8:$Z$771,2,FALSE)</f>
        <v>O.R. Proc W Diagnoses of Other Contact W Health Services W/O CC/MCC</v>
      </c>
      <c r="C734" s="138">
        <f>ROUND(VLOOKUP($A734,DRG!$A$8:$Z$771,14,FALSE),1)</f>
        <v>5.5</v>
      </c>
      <c r="D734" s="230">
        <f>VLOOKUP($A734,DRG!$A$8:$Z$771,22,FALSE)</f>
        <v>2.6070000000000002</v>
      </c>
      <c r="E734" s="319" t="str">
        <f>VLOOKUP(A734,DRG!$A$8:$Z$771,18,FALSE)</f>
        <v>A</v>
      </c>
      <c r="F734" s="316">
        <f>VLOOKUP($A734,DRG!$A$8:$Z$771,9,FALSE)</f>
        <v>28</v>
      </c>
    </row>
    <row r="735" spans="1:6" x14ac:dyDescent="0.2">
      <c r="A735" s="321" t="s">
        <v>1322</v>
      </c>
      <c r="B735" s="210" t="str">
        <f>VLOOKUP($A735,DRG!$A$8:$Z$771,2,FALSE)</f>
        <v>Signs &amp; Symptoms W MCC</v>
      </c>
      <c r="C735" s="138">
        <f>ROUND(VLOOKUP($A735,DRG!$A$8:$Z$771,14,FALSE),1)</f>
        <v>4</v>
      </c>
      <c r="D735" s="230">
        <f>VLOOKUP($A735,DRG!$A$8:$Z$771,22,FALSE)</f>
        <v>1.3605</v>
      </c>
      <c r="E735" s="319" t="str">
        <f>VLOOKUP(A735,DRG!$A$8:$Z$771,18,FALSE)</f>
        <v>A</v>
      </c>
      <c r="F735" s="316">
        <f>VLOOKUP($A735,DRG!$A$8:$Z$771,9,FALSE)</f>
        <v>59</v>
      </c>
    </row>
    <row r="736" spans="1:6" x14ac:dyDescent="0.2">
      <c r="A736" s="321" t="s">
        <v>1323</v>
      </c>
      <c r="B736" s="210" t="str">
        <f>VLOOKUP($A736,DRG!$A$8:$Z$771,2,FALSE)</f>
        <v>Signs &amp; Symptoms W/O MCC</v>
      </c>
      <c r="C736" s="138">
        <f>ROUND(VLOOKUP($A736,DRG!$A$8:$Z$771,14,FALSE),1)</f>
        <v>2.5</v>
      </c>
      <c r="D736" s="230">
        <f>VLOOKUP($A736,DRG!$A$8:$Z$771,22,FALSE)</f>
        <v>0.82899999999999996</v>
      </c>
      <c r="E736" s="319" t="str">
        <f>VLOOKUP(A736,DRG!$A$8:$Z$771,18,FALSE)</f>
        <v>A</v>
      </c>
      <c r="F736" s="316">
        <f>VLOOKUP($A736,DRG!$A$8:$Z$771,9,FALSE)</f>
        <v>257</v>
      </c>
    </row>
    <row r="737" spans="1:6" x14ac:dyDescent="0.2">
      <c r="A737" s="321" t="s">
        <v>1324</v>
      </c>
      <c r="B737" s="210" t="str">
        <f>VLOOKUP($A737,DRG!$A$8:$Z$771,2,FALSE)</f>
        <v>Aftercare W CC/MCC</v>
      </c>
      <c r="C737" s="138">
        <f>ROUND(VLOOKUP($A737,DRG!$A$8:$Z$771,14,FALSE),1)</f>
        <v>3.3</v>
      </c>
      <c r="D737" s="230">
        <f>VLOOKUP($A737,DRG!$A$8:$Z$771,22,FALSE)</f>
        <v>1.7761</v>
      </c>
      <c r="E737" s="319" t="str">
        <f>VLOOKUP(A737,DRG!$A$8:$Z$771,18,FALSE)</f>
        <v>M</v>
      </c>
      <c r="F737" s="316">
        <f>VLOOKUP($A737,DRG!$A$8:$Z$771,9,FALSE)</f>
        <v>6</v>
      </c>
    </row>
    <row r="738" spans="1:6" x14ac:dyDescent="0.2">
      <c r="A738" s="322" t="s">
        <v>1325</v>
      </c>
      <c r="B738" s="211" t="str">
        <f>VLOOKUP($A738,DRG!$A$8:$Z$771,2,FALSE)</f>
        <v>Aftercare W/O CC/MCC</v>
      </c>
      <c r="C738" s="140">
        <f>ROUND(VLOOKUP($A738,DRG!$A$8:$Z$771,14,FALSE),1)</f>
        <v>2.2999999999999998</v>
      </c>
      <c r="D738" s="231">
        <f>VLOOKUP($A738,DRG!$A$8:$Z$771,22,FALSE)</f>
        <v>0.91959999999999997</v>
      </c>
      <c r="E738" s="320" t="str">
        <f>VLOOKUP(A738,DRG!$A$8:$Z$771,18,FALSE)</f>
        <v>M</v>
      </c>
      <c r="F738" s="317">
        <f>VLOOKUP($A738,DRG!$A$8:$Z$771,9,FALSE)</f>
        <v>6</v>
      </c>
    </row>
    <row r="739" spans="1:6" x14ac:dyDescent="0.2">
      <c r="A739" s="321" t="s">
        <v>1326</v>
      </c>
      <c r="B739" s="210" t="str">
        <f>VLOOKUP($A739,DRG!$A$8:$Z$771,2,FALSE)</f>
        <v>Other Factors Influencing Health Status</v>
      </c>
      <c r="C739" s="138">
        <f>ROUND(VLOOKUP($A739,DRG!$A$8:$Z$771,14,FALSE),1)</f>
        <v>1.8</v>
      </c>
      <c r="D739" s="230">
        <f>VLOOKUP($A739,DRG!$A$8:$Z$771,22,FALSE)</f>
        <v>0.33029999999999998</v>
      </c>
      <c r="E739" s="319" t="str">
        <f>VLOOKUP(A739,DRG!$A$8:$Z$771,18,FALSE)</f>
        <v>A</v>
      </c>
      <c r="F739" s="316">
        <f>VLOOKUP($A739,DRG!$A$8:$Z$771,9,FALSE)</f>
        <v>23</v>
      </c>
    </row>
    <row r="740" spans="1:6" x14ac:dyDescent="0.2">
      <c r="A740" s="321" t="s">
        <v>1327</v>
      </c>
      <c r="B740" s="210" t="str">
        <f>VLOOKUP($A740,DRG!$A$8:$Z$771,2,FALSE)</f>
        <v>Craniotomy for Multiple Significant Trauma</v>
      </c>
      <c r="C740" s="138">
        <f>ROUND(VLOOKUP($A740,DRG!$A$8:$Z$771,14,FALSE),1)</f>
        <v>8.4</v>
      </c>
      <c r="D740" s="230">
        <f>VLOOKUP($A740,DRG!$A$8:$Z$771,22,FALSE)</f>
        <v>9.0053000000000001</v>
      </c>
      <c r="E740" s="319" t="str">
        <f>VLOOKUP(A740,DRG!$A$8:$Z$771,18,FALSE)</f>
        <v>M</v>
      </c>
      <c r="F740" s="316">
        <f>VLOOKUP($A740,DRG!$A$8:$Z$771,9,FALSE)</f>
        <v>9</v>
      </c>
    </row>
    <row r="741" spans="1:6" x14ac:dyDescent="0.2">
      <c r="A741" s="321" t="s">
        <v>1328</v>
      </c>
      <c r="B741" s="210" t="str">
        <f>VLOOKUP($A741,DRG!$A$8:$Z$771,2,FALSE)</f>
        <v>Limb Reattachment, Hip &amp; Femur Proc for Multiple Significant Trauma</v>
      </c>
      <c r="C741" s="138">
        <f>ROUND(VLOOKUP($A741,DRG!$A$8:$Z$771,14,FALSE),1)</f>
        <v>8.3000000000000007</v>
      </c>
      <c r="D741" s="230">
        <f>VLOOKUP($A741,DRG!$A$8:$Z$771,22,FALSE)</f>
        <v>5.3779000000000003</v>
      </c>
      <c r="E741" s="319" t="str">
        <f>VLOOKUP(A741,DRG!$A$8:$Z$771,18,FALSE)</f>
        <v>A</v>
      </c>
      <c r="F741" s="316">
        <f>VLOOKUP($A741,DRG!$A$8:$Z$771,9,FALSE)</f>
        <v>40</v>
      </c>
    </row>
    <row r="742" spans="1:6" x14ac:dyDescent="0.2">
      <c r="A742" s="321" t="s">
        <v>1329</v>
      </c>
      <c r="B742" s="210" t="str">
        <f>VLOOKUP($A742,DRG!$A$8:$Z$771,2,FALSE)</f>
        <v>Other O.R. Procedures for Multiple Significant Trauma W MCC</v>
      </c>
      <c r="C742" s="138">
        <f>ROUND(VLOOKUP($A742,DRG!$A$8:$Z$771,14,FALSE),1)</f>
        <v>12.1</v>
      </c>
      <c r="D742" s="230">
        <f>VLOOKUP($A742,DRG!$A$8:$Z$771,22,FALSE)</f>
        <v>8.1277000000000008</v>
      </c>
      <c r="E742" s="319" t="str">
        <f>VLOOKUP(A742,DRG!$A$8:$Z$771,18,FALSE)</f>
        <v>A</v>
      </c>
      <c r="F742" s="316">
        <f>VLOOKUP($A742,DRG!$A$8:$Z$771,9,FALSE)</f>
        <v>69</v>
      </c>
    </row>
    <row r="743" spans="1:6" x14ac:dyDescent="0.2">
      <c r="A743" s="322" t="s">
        <v>1330</v>
      </c>
      <c r="B743" s="211" t="str">
        <f>VLOOKUP($A743,DRG!$A$8:$Z$771,2,FALSE)</f>
        <v>Other O.R. Procedures for Multiple Significant Trauma W CC</v>
      </c>
      <c r="C743" s="140">
        <f>ROUND(VLOOKUP($A743,DRG!$A$8:$Z$771,14,FALSE),1)</f>
        <v>7.3</v>
      </c>
      <c r="D743" s="231">
        <f>VLOOKUP($A743,DRG!$A$8:$Z$771,22,FALSE)</f>
        <v>4.7667000000000002</v>
      </c>
      <c r="E743" s="320" t="str">
        <f>VLOOKUP(A743,DRG!$A$8:$Z$771,18,FALSE)</f>
        <v>A</v>
      </c>
      <c r="F743" s="317">
        <f>VLOOKUP($A743,DRG!$A$8:$Z$771,9,FALSE)</f>
        <v>54</v>
      </c>
    </row>
    <row r="744" spans="1:6" x14ac:dyDescent="0.2">
      <c r="A744" s="321" t="s">
        <v>1331</v>
      </c>
      <c r="B744" s="210" t="str">
        <f>VLOOKUP($A744,DRG!$A$8:$Z$771,2,FALSE)</f>
        <v>Other O.R. Procedures for Multiple Significant Trauma W/O CC/MCC</v>
      </c>
      <c r="C744" s="138">
        <f>ROUND(VLOOKUP($A744,DRG!$A$8:$Z$771,14,FALSE),1)</f>
        <v>4.2</v>
      </c>
      <c r="D744" s="230">
        <f>VLOOKUP($A744,DRG!$A$8:$Z$771,22,FALSE)</f>
        <v>3.4428000000000001</v>
      </c>
      <c r="E744" s="319" t="str">
        <f>VLOOKUP(A744,DRG!$A$8:$Z$771,18,FALSE)</f>
        <v>M</v>
      </c>
      <c r="F744" s="316">
        <f>VLOOKUP($A744,DRG!$A$8:$Z$771,9,FALSE)</f>
        <v>9</v>
      </c>
    </row>
    <row r="745" spans="1:6" x14ac:dyDescent="0.2">
      <c r="A745" s="321" t="s">
        <v>1332</v>
      </c>
      <c r="B745" s="210" t="str">
        <f>VLOOKUP($A745,DRG!$A$8:$Z$771,2,FALSE)</f>
        <v>Other Multiple Significant Trauma W MCC</v>
      </c>
      <c r="C745" s="138">
        <f>ROUND(VLOOKUP($A745,DRG!$A$8:$Z$771,14,FALSE),1)</f>
        <v>9.8000000000000007</v>
      </c>
      <c r="D745" s="230">
        <f>VLOOKUP($A745,DRG!$A$8:$Z$771,22,FALSE)</f>
        <v>4.0926</v>
      </c>
      <c r="E745" s="319" t="str">
        <f>VLOOKUP(A745,DRG!$A$8:$Z$771,18,FALSE)</f>
        <v>A</v>
      </c>
      <c r="F745" s="316">
        <f>VLOOKUP($A745,DRG!$A$8:$Z$771,9,FALSE)</f>
        <v>17</v>
      </c>
    </row>
    <row r="746" spans="1:6" x14ac:dyDescent="0.2">
      <c r="A746" s="321" t="s">
        <v>1333</v>
      </c>
      <c r="B746" s="210" t="str">
        <f>VLOOKUP($A746,DRG!$A$8:$Z$771,2,FALSE)</f>
        <v>Other Multiple Significant Trauma W CC</v>
      </c>
      <c r="C746" s="138">
        <f>ROUND(VLOOKUP($A746,DRG!$A$8:$Z$771,14,FALSE),1)</f>
        <v>4.3</v>
      </c>
      <c r="D746" s="230">
        <f>VLOOKUP($A746,DRG!$A$8:$Z$771,22,FALSE)</f>
        <v>1.7951999999999999</v>
      </c>
      <c r="E746" s="319" t="str">
        <f>VLOOKUP(A746,DRG!$A$8:$Z$771,18,FALSE)</f>
        <v>A</v>
      </c>
      <c r="F746" s="316">
        <f>VLOOKUP($A746,DRG!$A$8:$Z$771,9,FALSE)</f>
        <v>57</v>
      </c>
    </row>
    <row r="747" spans="1:6" x14ac:dyDescent="0.2">
      <c r="A747" s="321" t="s">
        <v>1334</v>
      </c>
      <c r="B747" s="210" t="str">
        <f>VLOOKUP($A747,DRG!$A$8:$Z$771,2,FALSE)</f>
        <v>Other Multiple Significant Trauma W/O CC/MCC</v>
      </c>
      <c r="C747" s="138">
        <f>ROUND(VLOOKUP($A747,DRG!$A$8:$Z$771,14,FALSE),1)</f>
        <v>2.4</v>
      </c>
      <c r="D747" s="230">
        <f>VLOOKUP($A747,DRG!$A$8:$Z$771,22,FALSE)</f>
        <v>1.2794000000000001</v>
      </c>
      <c r="E747" s="319" t="str">
        <f>VLOOKUP(A747,DRG!$A$8:$Z$771,18,FALSE)</f>
        <v>A</v>
      </c>
      <c r="F747" s="316">
        <f>VLOOKUP($A747,DRG!$A$8:$Z$771,9,FALSE)</f>
        <v>11</v>
      </c>
    </row>
    <row r="748" spans="1:6" x14ac:dyDescent="0.2">
      <c r="A748" s="322" t="s">
        <v>1335</v>
      </c>
      <c r="B748" s="211" t="str">
        <f>VLOOKUP($A748,DRG!$A$8:$Z$771,2,FALSE)</f>
        <v>HIV W Extensive O.R. Procedure W MCC</v>
      </c>
      <c r="C748" s="140">
        <f>ROUND(VLOOKUP($A748,DRG!$A$8:$Z$771,14,FALSE),1)</f>
        <v>11.2</v>
      </c>
      <c r="D748" s="231">
        <f>VLOOKUP($A748,DRG!$A$8:$Z$771,22,FALSE)</f>
        <v>7.9771999999999998</v>
      </c>
      <c r="E748" s="320" t="str">
        <f>VLOOKUP(A748,DRG!$A$8:$Z$771,18,FALSE)</f>
        <v>M</v>
      </c>
      <c r="F748" s="317">
        <f>VLOOKUP($A748,DRG!$A$8:$Z$771,9,FALSE)</f>
        <v>5</v>
      </c>
    </row>
    <row r="749" spans="1:6" x14ac:dyDescent="0.2">
      <c r="A749" s="321" t="s">
        <v>1336</v>
      </c>
      <c r="B749" s="210" t="str">
        <f>VLOOKUP($A749,DRG!$A$8:$Z$771,2,FALSE)</f>
        <v>HIV W Extensive O.R. Procedure W/O MCC</v>
      </c>
      <c r="C749" s="138">
        <f>ROUND(VLOOKUP($A749,DRG!$A$8:$Z$771,14,FALSE),1)</f>
        <v>5.0999999999999996</v>
      </c>
      <c r="D749" s="230">
        <f>VLOOKUP($A749,DRG!$A$8:$Z$771,22,FALSE)</f>
        <v>4.2904999999999998</v>
      </c>
      <c r="E749" s="319" t="str">
        <f>VLOOKUP(A749,DRG!$A$8:$Z$771,18,FALSE)</f>
        <v>M</v>
      </c>
      <c r="F749" s="316">
        <f>VLOOKUP($A749,DRG!$A$8:$Z$771,9,FALSE)</f>
        <v>0</v>
      </c>
    </row>
    <row r="750" spans="1:6" x14ac:dyDescent="0.2">
      <c r="A750" s="321" t="s">
        <v>1337</v>
      </c>
      <c r="B750" s="210" t="str">
        <f>VLOOKUP($A750,DRG!$A$8:$Z$771,2,FALSE)</f>
        <v>HIV W Major Related Condition W MCC</v>
      </c>
      <c r="C750" s="138">
        <f>ROUND(VLOOKUP($A750,DRG!$A$8:$Z$771,14,FALSE),1)</f>
        <v>8.1</v>
      </c>
      <c r="D750" s="230">
        <f>VLOOKUP($A750,DRG!$A$8:$Z$771,22,FALSE)</f>
        <v>2.9596</v>
      </c>
      <c r="E750" s="319" t="str">
        <f>VLOOKUP(A750,DRG!$A$8:$Z$771,18,FALSE)</f>
        <v>A</v>
      </c>
      <c r="F750" s="316">
        <f>VLOOKUP($A750,DRG!$A$8:$Z$771,9,FALSE)</f>
        <v>33</v>
      </c>
    </row>
    <row r="751" spans="1:6" x14ac:dyDescent="0.2">
      <c r="A751" s="321" t="s">
        <v>1338</v>
      </c>
      <c r="B751" s="210" t="str">
        <f>VLOOKUP($A751,DRG!$A$8:$Z$771,2,FALSE)</f>
        <v>HIV W Major Related Condition W CC</v>
      </c>
      <c r="C751" s="138">
        <f>ROUND(VLOOKUP($A751,DRG!$A$8:$Z$771,14,FALSE),1)</f>
        <v>5.0999999999999996</v>
      </c>
      <c r="D751" s="230">
        <f>VLOOKUP($A751,DRG!$A$8:$Z$771,22,FALSE)</f>
        <v>1.4735</v>
      </c>
      <c r="E751" s="319" t="str">
        <f>VLOOKUP(A751,DRG!$A$8:$Z$771,18,FALSE)</f>
        <v>A</v>
      </c>
      <c r="F751" s="316">
        <f>VLOOKUP($A751,DRG!$A$8:$Z$771,9,FALSE)</f>
        <v>30</v>
      </c>
    </row>
    <row r="752" spans="1:6" x14ac:dyDescent="0.2">
      <c r="A752" s="321" t="s">
        <v>1339</v>
      </c>
      <c r="B752" s="210" t="str">
        <f>VLOOKUP($A752,DRG!$A$8:$Z$771,2,FALSE)</f>
        <v>HIV W Major Related Condition W/O CC/MCC</v>
      </c>
      <c r="C752" s="138">
        <f>ROUND(VLOOKUP($A752,DRG!$A$8:$Z$771,14,FALSE),1)</f>
        <v>3.9</v>
      </c>
      <c r="D752" s="230">
        <f>VLOOKUP($A752,DRG!$A$8:$Z$771,22,FALSE)</f>
        <v>1.0683</v>
      </c>
      <c r="E752" s="319" t="str">
        <f>VLOOKUP(A752,DRG!$A$8:$Z$771,18,FALSE)</f>
        <v>A</v>
      </c>
      <c r="F752" s="316">
        <f>VLOOKUP($A752,DRG!$A$8:$Z$771,9,FALSE)</f>
        <v>10</v>
      </c>
    </row>
    <row r="753" spans="1:6" x14ac:dyDescent="0.2">
      <c r="A753" s="322" t="s">
        <v>1340</v>
      </c>
      <c r="B753" s="211" t="str">
        <f>VLOOKUP($A753,DRG!$A$8:$Z$771,2,FALSE)</f>
        <v>HIV W or W/O Other Related Condition</v>
      </c>
      <c r="C753" s="140">
        <f>ROUND(VLOOKUP($A753,DRG!$A$8:$Z$771,14,FALSE),1)</f>
        <v>3.2</v>
      </c>
      <c r="D753" s="231">
        <f>VLOOKUP($A753,DRG!$A$8:$Z$771,22,FALSE)</f>
        <v>1.1520999999999999</v>
      </c>
      <c r="E753" s="320" t="str">
        <f>VLOOKUP(A753,DRG!$A$8:$Z$771,18,FALSE)</f>
        <v>A</v>
      </c>
      <c r="F753" s="317">
        <f>VLOOKUP($A753,DRG!$A$8:$Z$771,9,FALSE)</f>
        <v>17</v>
      </c>
    </row>
    <row r="754" spans="1:6" x14ac:dyDescent="0.2">
      <c r="A754" s="321" t="s">
        <v>1341</v>
      </c>
      <c r="B754" s="210" t="str">
        <f>VLOOKUP($A754,DRG!$A$8:$Z$771,2,FALSE)</f>
        <v>Extensive O.R. Procedure Unrelated to Principal Diagnosis W MCC</v>
      </c>
      <c r="C754" s="138">
        <f>ROUND(VLOOKUP($A754,DRG!$A$8:$Z$771,14,FALSE),1)</f>
        <v>10.8</v>
      </c>
      <c r="D754" s="230">
        <f>VLOOKUP($A754,DRG!$A$8:$Z$771,22,FALSE)</f>
        <v>4.9359999999999999</v>
      </c>
      <c r="E754" s="319" t="str">
        <f>VLOOKUP(A754,DRG!$A$8:$Z$771,18,FALSE)</f>
        <v>A</v>
      </c>
      <c r="F754" s="316">
        <f>VLOOKUP($A754,DRG!$A$8:$Z$771,9,FALSE)</f>
        <v>105</v>
      </c>
    </row>
    <row r="755" spans="1:6" x14ac:dyDescent="0.2">
      <c r="A755" s="321" t="s">
        <v>1342</v>
      </c>
      <c r="B755" s="210" t="str">
        <f>VLOOKUP($A755,DRG!$A$8:$Z$771,2,FALSE)</f>
        <v>Extensive O.R. Procedure Unrelated to Principal Diagnosis W CC</v>
      </c>
      <c r="C755" s="138">
        <f>ROUND(VLOOKUP($A755,DRG!$A$8:$Z$771,14,FALSE),1)</f>
        <v>5.8</v>
      </c>
      <c r="D755" s="230">
        <f>VLOOKUP($A755,DRG!$A$8:$Z$771,22,FALSE)</f>
        <v>3.0063</v>
      </c>
      <c r="E755" s="319" t="str">
        <f>VLOOKUP(A755,DRG!$A$8:$Z$771,18,FALSE)</f>
        <v>A</v>
      </c>
      <c r="F755" s="316">
        <f>VLOOKUP($A755,DRG!$A$8:$Z$771,9,FALSE)</f>
        <v>117</v>
      </c>
    </row>
    <row r="756" spans="1:6" x14ac:dyDescent="0.2">
      <c r="A756" s="321" t="s">
        <v>1343</v>
      </c>
      <c r="B756" s="210" t="str">
        <f>VLOOKUP($A756,DRG!$A$8:$Z$771,2,FALSE)</f>
        <v>Extensive O.R. Procedure Unrelated to Principal Diagnosis W/O CC/MCC</v>
      </c>
      <c r="C756" s="138">
        <f>ROUND(VLOOKUP($A756,DRG!$A$8:$Z$771,14,FALSE),1)</f>
        <v>2.1</v>
      </c>
      <c r="D756" s="230">
        <f>VLOOKUP($A756,DRG!$A$8:$Z$771,22,FALSE)</f>
        <v>1.4456</v>
      </c>
      <c r="E756" s="319" t="str">
        <f>VLOOKUP(A756,DRG!$A$8:$Z$771,18,FALSE)</f>
        <v>A</v>
      </c>
      <c r="F756" s="316">
        <f>VLOOKUP($A756,DRG!$A$8:$Z$771,9,FALSE)</f>
        <v>47</v>
      </c>
    </row>
    <row r="757" spans="1:6" x14ac:dyDescent="0.2">
      <c r="A757" s="321" t="s">
        <v>1344</v>
      </c>
      <c r="B757" s="210" t="str">
        <f>VLOOKUP($A757,DRG!$A$8:$Z$771,2,FALSE)</f>
        <v>Prostatic O.R. Procedure Unrelated to Principal Diagnosis W MCC</v>
      </c>
      <c r="C757" s="138">
        <f>ROUND(VLOOKUP($A757,DRG!$A$8:$Z$771,14,FALSE),1)</f>
        <v>9.3000000000000007</v>
      </c>
      <c r="D757" s="230">
        <f>VLOOKUP($A757,DRG!$A$8:$Z$771,22,FALSE)</f>
        <v>5.3685</v>
      </c>
      <c r="E757" s="319" t="str">
        <f>VLOOKUP(A757,DRG!$A$8:$Z$771,18,FALSE)</f>
        <v>M</v>
      </c>
      <c r="F757" s="316">
        <f>VLOOKUP($A757,DRG!$A$8:$Z$771,9,FALSE)</f>
        <v>1</v>
      </c>
    </row>
    <row r="758" spans="1:6" x14ac:dyDescent="0.2">
      <c r="A758" s="322" t="s">
        <v>1345</v>
      </c>
      <c r="B758" s="211" t="str">
        <f>VLOOKUP($A758,DRG!$A$8:$Z$771,2,FALSE)</f>
        <v>Prostatic O.R. Procedure Unrelated to Principal Diagnosis W CC</v>
      </c>
      <c r="C758" s="140">
        <f>ROUND(VLOOKUP($A758,DRG!$A$8:$Z$771,14,FALSE),1)</f>
        <v>4.8</v>
      </c>
      <c r="D758" s="231">
        <f>VLOOKUP($A758,DRG!$A$8:$Z$771,22,FALSE)</f>
        <v>3.0676999999999999</v>
      </c>
      <c r="E758" s="320" t="str">
        <f>VLOOKUP(A758,DRG!$A$8:$Z$771,18,FALSE)</f>
        <v>M</v>
      </c>
      <c r="F758" s="317">
        <f>VLOOKUP($A758,DRG!$A$8:$Z$771,9,FALSE)</f>
        <v>3</v>
      </c>
    </row>
    <row r="759" spans="1:6" x14ac:dyDescent="0.2">
      <c r="A759" s="321" t="s">
        <v>1346</v>
      </c>
      <c r="B759" s="210" t="str">
        <f>VLOOKUP($A759,DRG!$A$8:$Z$771,2,FALSE)</f>
        <v>Prostatic O.R. Procedure Unrelated to Principal Diagnosis W/O CC/MCC</v>
      </c>
      <c r="C759" s="138">
        <f>ROUND(VLOOKUP($A759,DRG!$A$8:$Z$771,14,FALSE),1)</f>
        <v>2.4</v>
      </c>
      <c r="D759" s="230">
        <f>VLOOKUP($A759,DRG!$A$8:$Z$771,22,FALSE)</f>
        <v>1.9159999999999999</v>
      </c>
      <c r="E759" s="319" t="str">
        <f>VLOOKUP(A759,DRG!$A$8:$Z$771,18,FALSE)</f>
        <v>M</v>
      </c>
      <c r="F759" s="316">
        <f>VLOOKUP($A759,DRG!$A$8:$Z$771,9,FALSE)</f>
        <v>3</v>
      </c>
    </row>
    <row r="760" spans="1:6" x14ac:dyDescent="0.2">
      <c r="A760" s="321" t="s">
        <v>1347</v>
      </c>
      <c r="B760" s="210" t="str">
        <f>VLOOKUP($A760,DRG!$A$8:$Z$771,2,FALSE)</f>
        <v>Non-Extensive O.R. Proc Unrelated to Principal Diagnosis W MCC</v>
      </c>
      <c r="C760" s="138">
        <f>ROUND(VLOOKUP($A760,DRG!$A$8:$Z$771,14,FALSE),1)</f>
        <v>8</v>
      </c>
      <c r="D760" s="230">
        <f>VLOOKUP($A760,DRG!$A$8:$Z$771,22,FALSE)</f>
        <v>3.3361999999999998</v>
      </c>
      <c r="E760" s="319" t="str">
        <f>VLOOKUP(A760,DRG!$A$8:$Z$771,18,FALSE)</f>
        <v>A</v>
      </c>
      <c r="F760" s="316">
        <f>VLOOKUP($A760,DRG!$A$8:$Z$771,9,FALSE)</f>
        <v>30</v>
      </c>
    </row>
    <row r="761" spans="1:6" x14ac:dyDescent="0.2">
      <c r="A761" s="321" t="s">
        <v>1348</v>
      </c>
      <c r="B761" s="210" t="str">
        <f>VLOOKUP($A761,DRG!$A$8:$Z$771,2,FALSE)</f>
        <v>Non-Extensive O.R. Proc Unrelated to Principal Diagnosis W CC</v>
      </c>
      <c r="C761" s="138">
        <f>ROUND(VLOOKUP($A761,DRG!$A$8:$Z$771,14,FALSE),1)</f>
        <v>4.5999999999999996</v>
      </c>
      <c r="D761" s="230">
        <f>VLOOKUP($A761,DRG!$A$8:$Z$771,22,FALSE)</f>
        <v>1.6782999999999999</v>
      </c>
      <c r="E761" s="319" t="str">
        <f>VLOOKUP(A761,DRG!$A$8:$Z$771,18,FALSE)</f>
        <v>A</v>
      </c>
      <c r="F761" s="316">
        <f>VLOOKUP($A761,DRG!$A$8:$Z$771,9,FALSE)</f>
        <v>62</v>
      </c>
    </row>
    <row r="762" spans="1:6" x14ac:dyDescent="0.2">
      <c r="A762" s="321" t="s">
        <v>1349</v>
      </c>
      <c r="B762" s="210" t="str">
        <f>VLOOKUP($A762,DRG!$A$8:$Z$771,2,FALSE)</f>
        <v>Non-Extensive O.R. Proc Unrelated to Principal Diagnosis W/O CC/MCC</v>
      </c>
      <c r="C762" s="138">
        <f>ROUND(VLOOKUP($A762,DRG!$A$8:$Z$771,14,FALSE),1)</f>
        <v>2</v>
      </c>
      <c r="D762" s="230">
        <f>VLOOKUP($A762,DRG!$A$8:$Z$771,22,FALSE)</f>
        <v>1.2775000000000001</v>
      </c>
      <c r="E762" s="319" t="str">
        <f>VLOOKUP(A762,DRG!$A$8:$Z$771,18,FALSE)</f>
        <v>A</v>
      </c>
      <c r="F762" s="316">
        <f>VLOOKUP($A762,DRG!$A$8:$Z$771,9,FALSE)</f>
        <v>34</v>
      </c>
    </row>
    <row r="763" spans="1:6" x14ac:dyDescent="0.2">
      <c r="A763" s="322" t="s">
        <v>1352</v>
      </c>
      <c r="B763" s="211" t="str">
        <f>VLOOKUP($A763,DRG!$A$8:$Z$771,2,FALSE)</f>
        <v>Level III: Neonates, Died or Transferred to Another Acute Care Facility</v>
      </c>
      <c r="C763" s="140">
        <f>ROUND(VLOOKUP($A763,DRG!$A$8:$Z$771,14,FALSE),1)</f>
        <v>5.8</v>
      </c>
      <c r="D763" s="231">
        <f>VLOOKUP($A763,DRG!$A$8:$Z$771,22,FALSE)</f>
        <v>4.4287999999999998</v>
      </c>
      <c r="E763" s="320" t="str">
        <f>VLOOKUP(A763,DRG!$A$8:$Z$771,18,FALSE)</f>
        <v>A</v>
      </c>
      <c r="F763" s="317">
        <f>VLOOKUP($A763,DRG!$A$8:$Z$771,9,FALSE)</f>
        <v>44</v>
      </c>
    </row>
    <row r="764" spans="1:6" x14ac:dyDescent="0.2">
      <c r="A764" s="321" t="s">
        <v>1353</v>
      </c>
      <c r="B764" s="210" t="str">
        <f>VLOOKUP($A764,DRG!$A$8:$Z$771,2,FALSE)</f>
        <v>Level III: Extreme Immaturity or Respiratory Distress Syndrome</v>
      </c>
      <c r="C764" s="138">
        <f>ROUND(VLOOKUP($A764,DRG!$A$8:$Z$771,14,FALSE),1)</f>
        <v>23.6</v>
      </c>
      <c r="D764" s="230">
        <f>VLOOKUP($A764,DRG!$A$8:$Z$771,22,FALSE)</f>
        <v>6.9059999999999997</v>
      </c>
      <c r="E764" s="319" t="str">
        <f>VLOOKUP(A764,DRG!$A$8:$Z$771,18,FALSE)</f>
        <v>A</v>
      </c>
      <c r="F764" s="316">
        <f>VLOOKUP($A764,DRG!$A$8:$Z$771,9,FALSE)</f>
        <v>161</v>
      </c>
    </row>
    <row r="765" spans="1:6" x14ac:dyDescent="0.2">
      <c r="A765" s="321" t="s">
        <v>1354</v>
      </c>
      <c r="B765" s="210" t="str">
        <f>VLOOKUP($A765,DRG!$A$8:$Z$771,2,FALSE)</f>
        <v>Level III: Prematurity W Major Problems</v>
      </c>
      <c r="C765" s="138">
        <f>ROUND(VLOOKUP($A765,DRG!$A$8:$Z$771,14,FALSE),1)</f>
        <v>8.8000000000000007</v>
      </c>
      <c r="D765" s="230">
        <f>VLOOKUP($A765,DRG!$A$8:$Z$771,22,FALSE)</f>
        <v>2.6194000000000002</v>
      </c>
      <c r="E765" s="319" t="str">
        <f>VLOOKUP(A765,DRG!$A$8:$Z$771,18,FALSE)</f>
        <v>A</v>
      </c>
      <c r="F765" s="316">
        <f>VLOOKUP($A765,DRG!$A$8:$Z$771,9,FALSE)</f>
        <v>159</v>
      </c>
    </row>
    <row r="766" spans="1:6" x14ac:dyDescent="0.2">
      <c r="A766" s="321" t="s">
        <v>1355</v>
      </c>
      <c r="B766" s="210" t="str">
        <f>VLOOKUP($A766,DRG!$A$8:$Z$771,2,FALSE)</f>
        <v>Level III: Prematurity W/O Major Problems</v>
      </c>
      <c r="C766" s="138">
        <f>ROUND(VLOOKUP($A766,DRG!$A$8:$Z$771,14,FALSE),1)</f>
        <v>5</v>
      </c>
      <c r="D766" s="230">
        <f>VLOOKUP($A766,DRG!$A$8:$Z$771,22,FALSE)</f>
        <v>1.2029000000000001</v>
      </c>
      <c r="E766" s="319" t="str">
        <f>VLOOKUP(A766,DRG!$A$8:$Z$771,18,FALSE)</f>
        <v>A</v>
      </c>
      <c r="F766" s="316">
        <f>VLOOKUP($A766,DRG!$A$8:$Z$771,9,FALSE)</f>
        <v>146</v>
      </c>
    </row>
    <row r="767" spans="1:6" x14ac:dyDescent="0.2">
      <c r="A767" s="321" t="s">
        <v>1356</v>
      </c>
      <c r="B767" s="210" t="str">
        <f>VLOOKUP($A767,DRG!$A$8:$Z$771,2,FALSE)</f>
        <v>Level III: Full Term Neonate W Major Problems</v>
      </c>
      <c r="C767" s="138">
        <f>ROUND(VLOOKUP($A767,DRG!$A$8:$Z$771,14,FALSE),1)</f>
        <v>7.4</v>
      </c>
      <c r="D767" s="230">
        <f>VLOOKUP($A767,DRG!$A$8:$Z$771,22,FALSE)</f>
        <v>1.9718</v>
      </c>
      <c r="E767" s="319" t="str">
        <f>VLOOKUP(A767,DRG!$A$8:$Z$771,18,FALSE)</f>
        <v>A</v>
      </c>
      <c r="F767" s="316">
        <f>VLOOKUP($A767,DRG!$A$8:$Z$771,9,FALSE)</f>
        <v>289</v>
      </c>
    </row>
    <row r="768" spans="1:6" x14ac:dyDescent="0.2">
      <c r="A768" s="322" t="s">
        <v>1357</v>
      </c>
      <c r="B768" s="211" t="str">
        <f>VLOOKUP($A768,DRG!$A$8:$Z$771,2,FALSE)</f>
        <v>Level III: Neonate W Other Significant Problems</v>
      </c>
      <c r="C768" s="140">
        <f>ROUND(VLOOKUP($A768,DRG!$A$8:$Z$771,14,FALSE),1)</f>
        <v>2.2999999999999998</v>
      </c>
      <c r="D768" s="231">
        <f>VLOOKUP($A768,DRG!$A$8:$Z$771,22,FALSE)</f>
        <v>0.27829999999999999</v>
      </c>
      <c r="E768" s="320" t="str">
        <f>VLOOKUP(A768,DRG!$A$8:$Z$771,18,FALSE)</f>
        <v>A</v>
      </c>
      <c r="F768" s="317">
        <f>VLOOKUP($A768,DRG!$A$8:$Z$771,9,FALSE)</f>
        <v>402</v>
      </c>
    </row>
    <row r="769" spans="1:6" x14ac:dyDescent="0.2">
      <c r="A769" s="323"/>
      <c r="B769" s="277"/>
      <c r="C769" s="138"/>
      <c r="D769" s="324"/>
      <c r="E769" s="23"/>
      <c r="F769" s="315"/>
    </row>
    <row r="770" spans="1:6" x14ac:dyDescent="0.2">
      <c r="A770" s="323"/>
      <c r="B770" s="277"/>
      <c r="C770" s="138"/>
      <c r="D770" s="324"/>
      <c r="E770" s="23"/>
      <c r="F770" s="315"/>
    </row>
    <row r="771" spans="1:6" x14ac:dyDescent="0.2">
      <c r="A771" s="323"/>
    </row>
    <row r="772" spans="1:6" x14ac:dyDescent="0.2">
      <c r="A772" s="323"/>
    </row>
  </sheetData>
  <sortState ref="A730:F772">
    <sortCondition ref="A730:A772"/>
  </sortState>
  <phoneticPr fontId="0" type="noConversion"/>
  <pageMargins left="0.75" right="0.75" top="0.5" bottom="0.65" header="0.5" footer="0.35"/>
  <pageSetup scale="83" fitToHeight="14" orientation="portrait" horizontalDpi="4294967292" r:id="rId1"/>
  <headerFooter scaleWithDoc="0" alignWithMargins="0">
    <oddHeader>&amp;RExhibit 9D
&amp;9(page &amp;P of &amp;N)</oddHeader>
    <oddFooter>&amp;L&amp;9Myers and Stauffer LC&amp;C&amp;9&amp;F [&amp;A]&amp;R&amp;9&amp;D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Z775"/>
  <sheetViews>
    <sheetView workbookViewId="0">
      <pane xSplit="2" ySplit="7" topLeftCell="C725" activePane="bottomRight" state="frozen"/>
      <selection pane="topRight" activeCell="C1" sqref="C1"/>
      <selection pane="bottomLeft" activeCell="A8" sqref="A8"/>
      <selection pane="bottomRight"/>
    </sheetView>
  </sheetViews>
  <sheetFormatPr defaultRowHeight="12.75" x14ac:dyDescent="0.2"/>
  <cols>
    <col min="1" max="1" width="5" style="1" customWidth="1"/>
    <col min="2" max="2" width="67.5703125" style="1" bestFit="1" customWidth="1"/>
    <col min="3" max="3" width="7.7109375" style="20" bestFit="1" customWidth="1"/>
    <col min="4" max="4" width="9.28515625" style="20" bestFit="1" customWidth="1"/>
    <col min="5" max="5" width="8.7109375" style="20" bestFit="1" customWidth="1"/>
    <col min="6" max="6" width="10.28515625" style="20" bestFit="1" customWidth="1"/>
    <col min="7" max="7" width="6.140625" style="2" bestFit="1" customWidth="1"/>
    <col min="8" max="8" width="1.7109375" style="1" customWidth="1"/>
    <col min="9" max="9" width="7.7109375" style="20" bestFit="1" customWidth="1"/>
    <col min="10" max="11" width="8.7109375" style="20" bestFit="1" customWidth="1"/>
    <col min="12" max="12" width="6.140625" style="121" bestFit="1" customWidth="1"/>
    <col min="13" max="13" width="7.28515625" style="121" bestFit="1" customWidth="1"/>
    <col min="14" max="14" width="6.42578125" style="121" bestFit="1" customWidth="1"/>
    <col min="15" max="15" width="6.85546875" style="119" bestFit="1" customWidth="1"/>
    <col min="16" max="16" width="8.7109375" style="2" bestFit="1" customWidth="1"/>
    <col min="17" max="17" width="8.85546875" style="2" bestFit="1" customWidth="1"/>
    <col min="18" max="18" width="7.42578125" style="42" bestFit="1" customWidth="1"/>
    <col min="19" max="19" width="1.7109375" style="1" customWidth="1"/>
    <col min="20" max="20" width="7.42578125" style="42" bestFit="1" customWidth="1"/>
    <col min="21" max="21" width="8.7109375" style="1" bestFit="1" customWidth="1"/>
    <col min="22" max="22" width="8.7109375" style="117" bestFit="1" customWidth="1"/>
    <col min="23" max="23" width="11.28515625" hidden="1" customWidth="1"/>
    <col min="24" max="24" width="10.28515625" hidden="1" customWidth="1"/>
    <col min="25" max="25" width="8.85546875" style="3" customWidth="1"/>
    <col min="26" max="26" width="8" style="3" bestFit="1" customWidth="1"/>
  </cols>
  <sheetData>
    <row r="1" spans="1:26" s="143" customFormat="1" ht="20.25" x14ac:dyDescent="0.3">
      <c r="A1" s="144" t="s">
        <v>2353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Y1" s="144"/>
      <c r="Z1" s="144"/>
    </row>
    <row r="2" spans="1:26" s="143" customFormat="1" ht="15" customHeight="1" x14ac:dyDescent="0.2">
      <c r="A2" s="145" t="s">
        <v>2354</v>
      </c>
      <c r="B2" s="145"/>
      <c r="C2" s="155"/>
      <c r="D2" s="15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  <c r="R2" s="128"/>
      <c r="S2" s="145"/>
      <c r="T2" s="128"/>
      <c r="U2" s="145"/>
      <c r="V2" s="145"/>
      <c r="Y2" s="145"/>
      <c r="Z2" s="145"/>
    </row>
    <row r="3" spans="1:26" s="143" customFormat="1" ht="15" customHeight="1" x14ac:dyDescent="0.2">
      <c r="A3" s="145" t="s">
        <v>310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Y3" s="145"/>
      <c r="Z3" s="145"/>
    </row>
    <row r="4" spans="1:26" s="143" customFormat="1" ht="15" customHeight="1" x14ac:dyDescent="0.2">
      <c r="B4" s="131"/>
      <c r="C4" s="146"/>
      <c r="D4" s="146"/>
      <c r="E4" s="146"/>
      <c r="F4" s="146"/>
      <c r="G4" s="128"/>
      <c r="H4" s="147"/>
      <c r="I4" s="125"/>
      <c r="J4" s="125"/>
      <c r="K4" s="125"/>
      <c r="L4" s="126"/>
      <c r="M4" s="126"/>
      <c r="N4" s="126"/>
      <c r="O4" s="127"/>
      <c r="R4" s="130"/>
      <c r="S4" s="131"/>
      <c r="T4" s="130"/>
      <c r="U4" s="131"/>
      <c r="V4" s="332">
        <v>1.5669</v>
      </c>
      <c r="Y4" s="333"/>
      <c r="Z4" s="333"/>
    </row>
    <row r="5" spans="1:26" x14ac:dyDescent="0.2">
      <c r="A5" s="167"/>
      <c r="I5" s="348" t="s">
        <v>2372</v>
      </c>
      <c r="J5" s="349"/>
      <c r="K5" s="349"/>
      <c r="L5" s="350"/>
      <c r="M5" s="350"/>
      <c r="N5" s="350"/>
      <c r="O5" s="351"/>
      <c r="P5" s="352"/>
      <c r="Q5" s="352"/>
      <c r="R5" s="353"/>
      <c r="S5" s="131"/>
      <c r="T5" s="130"/>
      <c r="U5" s="131"/>
      <c r="V5" s="168"/>
      <c r="Y5" s="168"/>
      <c r="Z5" s="168"/>
    </row>
    <row r="6" spans="1:26" ht="38.25" x14ac:dyDescent="0.2">
      <c r="A6" s="148" t="s">
        <v>146</v>
      </c>
      <c r="B6" s="149" t="s">
        <v>156</v>
      </c>
      <c r="C6" s="152" t="s">
        <v>1422</v>
      </c>
      <c r="D6" s="191" t="s">
        <v>2262</v>
      </c>
      <c r="E6" s="152" t="s">
        <v>1423</v>
      </c>
      <c r="F6" s="152" t="s">
        <v>1424</v>
      </c>
      <c r="G6" s="152" t="s">
        <v>1425</v>
      </c>
      <c r="H6" s="153"/>
      <c r="I6" s="153" t="s">
        <v>4</v>
      </c>
      <c r="J6" s="153" t="s">
        <v>308</v>
      </c>
      <c r="K6" s="153" t="s">
        <v>309</v>
      </c>
      <c r="L6" s="153" t="s">
        <v>133</v>
      </c>
      <c r="M6" s="153" t="s">
        <v>134</v>
      </c>
      <c r="N6" s="153" t="s">
        <v>135</v>
      </c>
      <c r="O6" s="153" t="s">
        <v>394</v>
      </c>
      <c r="P6" s="153" t="s">
        <v>132</v>
      </c>
      <c r="Q6" s="153" t="s">
        <v>311</v>
      </c>
      <c r="R6" s="153" t="s">
        <v>2355</v>
      </c>
      <c r="S6" s="153"/>
      <c r="T6" s="330" t="s">
        <v>2327</v>
      </c>
      <c r="U6" s="330" t="s">
        <v>2328</v>
      </c>
      <c r="V6" s="330" t="s">
        <v>2356</v>
      </c>
      <c r="W6" s="330" t="s">
        <v>2370</v>
      </c>
      <c r="X6" s="330" t="s">
        <v>2371</v>
      </c>
      <c r="Y6" s="330" t="s">
        <v>1426</v>
      </c>
      <c r="Z6" s="331" t="s">
        <v>1427</v>
      </c>
    </row>
    <row r="7" spans="1:26" x14ac:dyDescent="0.2">
      <c r="A7" s="150"/>
      <c r="B7" s="151"/>
      <c r="C7" s="181"/>
      <c r="D7" s="181"/>
      <c r="E7" s="181"/>
      <c r="F7" s="181"/>
      <c r="G7" s="182"/>
      <c r="H7" s="16"/>
      <c r="I7" s="175"/>
      <c r="J7" s="176"/>
      <c r="K7" s="176"/>
      <c r="L7" s="177"/>
      <c r="M7" s="177"/>
      <c r="N7" s="177"/>
      <c r="O7" s="178"/>
      <c r="P7" s="179"/>
      <c r="Q7" s="179"/>
      <c r="R7" s="180"/>
      <c r="S7" s="174"/>
      <c r="T7" s="319"/>
      <c r="U7" s="327"/>
      <c r="V7" s="328"/>
      <c r="Y7" s="329"/>
      <c r="Z7" s="61"/>
    </row>
    <row r="8" spans="1:26" x14ac:dyDescent="0.2">
      <c r="A8" s="237" t="s">
        <v>405</v>
      </c>
      <c r="B8" s="247" t="str">
        <f>VLOOKUP($A8,data!$B$2:$AS$765,4,FALSE)</f>
        <v>Heart Transplant or Implant of Heart Assist System W MCC</v>
      </c>
      <c r="C8" s="238">
        <f>VLOOKUP($A8,data!$B$2:$AS$765,6,FALSE)</f>
        <v>0</v>
      </c>
      <c r="D8" s="238">
        <f>VLOOKUP($A8,data!$B$2:$AS$765,7,FALSE)</f>
        <v>0</v>
      </c>
      <c r="E8" s="238">
        <f>VLOOKUP($A8,data!$B$2:$AS$765,10,FALSE)</f>
        <v>0</v>
      </c>
      <c r="F8" s="238">
        <f>VLOOKUP($A8,data!$B$2:$AS$765,11,FALSE)</f>
        <v>0</v>
      </c>
      <c r="G8" s="257">
        <f>VLOOKUP($A8,data!$B$2:$AS$765,12,FALSE)</f>
        <v>0</v>
      </c>
      <c r="H8" s="16"/>
      <c r="I8" s="158">
        <f>VLOOKUP($A8,data!$B$2:$AS$765,14,FALSE)</f>
        <v>0</v>
      </c>
      <c r="J8" s="156">
        <f>VLOOKUP($A8,data!$B$2:$AS$765,15,FALSE)</f>
        <v>0</v>
      </c>
      <c r="K8" s="156">
        <f>VLOOKUP($A8,data!$B$2:$AS$765,16,FALSE)</f>
        <v>0</v>
      </c>
      <c r="L8" s="160">
        <f>VLOOKUP($A8,data!$B$2:$AS$765,17,FALSE)</f>
        <v>38.799999999999997</v>
      </c>
      <c r="M8" s="160">
        <f>VLOOKUP($A8,data!$B$2:$AS$765,18,FALSE)</f>
        <v>0</v>
      </c>
      <c r="N8" s="160">
        <f>VLOOKUP($A8,data!$B$2:$AS$765,19,FALSE)</f>
        <v>29.4</v>
      </c>
      <c r="O8" s="120">
        <f>VLOOKUP($A8,data!$B$2:$AS$765,20,FALSE)</f>
        <v>0</v>
      </c>
      <c r="P8" s="162">
        <f>VLOOKUP($A8,data!$B$2:$AS$765,22,FALSE)</f>
        <v>26.246600000000001</v>
      </c>
      <c r="Q8" s="162">
        <f>VLOOKUP($A8,data!$B$2:$AS$765,30,FALSE)</f>
        <v>26.246600000000001</v>
      </c>
      <c r="R8" s="217" t="str">
        <f>VLOOKUP($A8,data!$B$2:$AS$765,34,FALSE)</f>
        <v>Z</v>
      </c>
      <c r="S8" s="166"/>
      <c r="T8" s="219" t="str">
        <f>IF(ISERROR(VLOOKUP($A8,v32_final!$A$9:$E$763,5,FALSE)),"",VLOOKUP($A8,v32_final!$A$9:$E$763,5,FALSE))</f>
        <v>Z</v>
      </c>
      <c r="U8" s="162">
        <f>IF(ISERROR(VLOOKUP($A8,v32_final!$A$9:$E$763,4,FALSE)),"",VLOOKUP($A8,v32_final!$A$9:$E$763,4,FALSE))</f>
        <v>25.391999999999999</v>
      </c>
      <c r="V8" s="164">
        <f>VLOOKUP($A8,data!$B$2:$AS$765,35,FALSE)</f>
        <v>26.246600000000001</v>
      </c>
      <c r="W8" s="324">
        <f t="shared" ref="W8:W71" si="0">IF(R8="Z",Q8,ROUND(Q8*$V$4,4))</f>
        <v>26.246600000000001</v>
      </c>
      <c r="X8" s="324">
        <f t="shared" ref="X8:X71" si="1">W8-V8</f>
        <v>0</v>
      </c>
      <c r="Y8" s="134">
        <f>IF(U8&lt;&gt;"",IF(V8&lt;&gt;"",V8-U8,""),"")</f>
        <v>0.85460000000000136</v>
      </c>
      <c r="Z8" s="132">
        <f>IF(Y8="","",Y8/U8)</f>
        <v>3.3656269691241393E-2</v>
      </c>
    </row>
    <row r="9" spans="1:26" x14ac:dyDescent="0.2">
      <c r="A9" s="237" t="s">
        <v>408</v>
      </c>
      <c r="B9" s="247" t="str">
        <f>VLOOKUP($A9,data!$B$2:$AS$765,4,FALSE)</f>
        <v>Heart Transplant or Implant of Heart Assist System W/O MCC</v>
      </c>
      <c r="C9" s="238">
        <f>VLOOKUP($A9,data!$B$2:$AS$765,6,FALSE)</f>
        <v>0</v>
      </c>
      <c r="D9" s="238">
        <f>VLOOKUP($A9,data!$B$2:$AS$765,7,FALSE)</f>
        <v>0</v>
      </c>
      <c r="E9" s="238">
        <f>VLOOKUP($A9,data!$B$2:$AS$765,10,FALSE)</f>
        <v>0</v>
      </c>
      <c r="F9" s="238">
        <f>VLOOKUP($A9,data!$B$2:$AS$765,11,FALSE)</f>
        <v>0</v>
      </c>
      <c r="G9" s="257">
        <f>VLOOKUP($A9,data!$B$2:$AS$765,12,FALSE)</f>
        <v>0</v>
      </c>
      <c r="H9" s="16"/>
      <c r="I9" s="158">
        <f>VLOOKUP($A9,data!$B$2:$AS$765,14,FALSE)</f>
        <v>0</v>
      </c>
      <c r="J9" s="156">
        <f>VLOOKUP($A9,data!$B$2:$AS$765,15,FALSE)</f>
        <v>0</v>
      </c>
      <c r="K9" s="156">
        <f>VLOOKUP($A9,data!$B$2:$AS$765,16,FALSE)</f>
        <v>0</v>
      </c>
      <c r="L9" s="160">
        <f>VLOOKUP($A9,data!$B$2:$AS$765,17,FALSE)</f>
        <v>20</v>
      </c>
      <c r="M9" s="160">
        <f>VLOOKUP($A9,data!$B$2:$AS$765,18,FALSE)</f>
        <v>0</v>
      </c>
      <c r="N9" s="160">
        <f>VLOOKUP($A9,data!$B$2:$AS$765,19,FALSE)</f>
        <v>16.600000000000001</v>
      </c>
      <c r="O9" s="120">
        <f>VLOOKUP($A9,data!$B$2:$AS$765,20,FALSE)</f>
        <v>0</v>
      </c>
      <c r="P9" s="162">
        <f>VLOOKUP($A9,data!$B$2:$AS$765,22,FALSE)</f>
        <v>14.6448</v>
      </c>
      <c r="Q9" s="162">
        <f>VLOOKUP($A9,data!$B$2:$AS$765,30,FALSE)</f>
        <v>14.6448</v>
      </c>
      <c r="R9" s="217" t="str">
        <f>VLOOKUP($A9,data!$B$2:$AS$765,34,FALSE)</f>
        <v>Z</v>
      </c>
      <c r="S9" s="166"/>
      <c r="T9" s="219" t="str">
        <f>IF(ISERROR(VLOOKUP($A9,v32_final!$A$9:$E$763,5,FALSE)),"",VLOOKUP($A9,v32_final!$A$9:$E$763,5,FALSE))</f>
        <v>Z</v>
      </c>
      <c r="U9" s="162">
        <f>IF(ISERROR(VLOOKUP($A9,v32_final!$A$9:$E$763,4,FALSE)),"",VLOOKUP($A9,v32_final!$A$9:$E$763,4,FALSE))</f>
        <v>15.682</v>
      </c>
      <c r="V9" s="164">
        <f>VLOOKUP($A9,data!$B$2:$AS$765,35,FALSE)</f>
        <v>14.6448</v>
      </c>
      <c r="W9" s="324">
        <f t="shared" si="0"/>
        <v>14.6448</v>
      </c>
      <c r="X9" s="324">
        <f t="shared" si="1"/>
        <v>0</v>
      </c>
      <c r="Y9" s="134">
        <f t="shared" ref="Y9:Y72" si="2">IF(U9&lt;&gt;"",IF(V9&lt;&gt;"",V9-U9,""),"")</f>
        <v>-1.0372000000000003</v>
      </c>
      <c r="Z9" s="132">
        <f t="shared" ref="Z9:Z72" si="3">IF(Y9="","",Y9/U9)</f>
        <v>-6.6139523020022975E-2</v>
      </c>
    </row>
    <row r="10" spans="1:26" x14ac:dyDescent="0.2">
      <c r="A10" s="237" t="s">
        <v>411</v>
      </c>
      <c r="B10" s="247" t="str">
        <f>VLOOKUP($A10,data!$B$2:$AS$765,4,FALSE)</f>
        <v>ECMO or Trach W MV &gt;96 Hrs or PDX Exc Face, Mouth &amp; Neck W Maj O.R.</v>
      </c>
      <c r="C10" s="238">
        <f>VLOOKUP($A10,data!$B$2:$AS$765,6,FALSE)</f>
        <v>153</v>
      </c>
      <c r="D10" s="238">
        <f>VLOOKUP($A10,data!$B$2:$AS$765,7,FALSE)</f>
        <v>5</v>
      </c>
      <c r="E10" s="238">
        <f>VLOOKUP($A10,data!$B$2:$AS$765,10,FALSE)</f>
        <v>300002.55</v>
      </c>
      <c r="F10" s="238">
        <f>VLOOKUP($A10,data!$B$2:$AS$765,11,FALSE)</f>
        <v>176721.56</v>
      </c>
      <c r="G10" s="257">
        <f>VLOOKUP($A10,data!$B$2:$AS$765,12,FALSE)</f>
        <v>41.75</v>
      </c>
      <c r="H10" s="16"/>
      <c r="I10" s="158">
        <f>VLOOKUP($A10,data!$B$2:$AS$765,14,FALSE)</f>
        <v>148</v>
      </c>
      <c r="J10" s="156">
        <f>VLOOKUP($A10,data!$B$2:$AS$765,15,FALSE)</f>
        <v>277866.88</v>
      </c>
      <c r="K10" s="156">
        <f>VLOOKUP($A10,data!$B$2:$AS$765,16,FALSE)</f>
        <v>127367.15</v>
      </c>
      <c r="L10" s="160">
        <f>VLOOKUP($A10,data!$B$2:$AS$765,17,FALSE)</f>
        <v>38.92</v>
      </c>
      <c r="M10" s="160">
        <f>VLOOKUP($A10,data!$B$2:$AS$765,18,FALSE)</f>
        <v>21.14</v>
      </c>
      <c r="N10" s="160">
        <f>VLOOKUP($A10,data!$B$2:$AS$765,19,FALSE)</f>
        <v>33.619999999999997</v>
      </c>
      <c r="O10" s="120">
        <f>VLOOKUP($A10,data!$B$2:$AS$765,20,FALSE)</f>
        <v>1</v>
      </c>
      <c r="P10" s="162">
        <f>VLOOKUP($A10,data!$B$2:$AS$765,22,FALSE)</f>
        <v>11.416700000000001</v>
      </c>
      <c r="Q10" s="162">
        <f>VLOOKUP($A10,data!$B$2:$AS$765,30,FALSE)</f>
        <v>9.7677999999999994</v>
      </c>
      <c r="R10" s="217" t="str">
        <f>VLOOKUP($A10,data!$B$2:$AS$765,34,FALSE)</f>
        <v>A</v>
      </c>
      <c r="S10" s="166"/>
      <c r="T10" s="219" t="str">
        <f>IF(ISERROR(VLOOKUP($A10,v32_final!$A$9:$E$763,5,FALSE)),"",VLOOKUP($A10,v32_final!$A$9:$E$763,5,FALSE))</f>
        <v>A</v>
      </c>
      <c r="U10" s="162">
        <f>IF(ISERROR(VLOOKUP($A10,v32_final!$A$9:$E$763,4,FALSE)),"",VLOOKUP($A10,v32_final!$A$9:$E$763,4,FALSE))</f>
        <v>14.502800000000001</v>
      </c>
      <c r="V10" s="164">
        <f>VLOOKUP($A10,data!$B$2:$AS$765,35,FALSE)</f>
        <v>15.305199999999999</v>
      </c>
      <c r="W10" s="324">
        <f t="shared" si="0"/>
        <v>15.305199999999999</v>
      </c>
      <c r="X10" s="324">
        <f t="shared" si="1"/>
        <v>0</v>
      </c>
      <c r="Y10" s="134">
        <f t="shared" si="2"/>
        <v>0.80239999999999867</v>
      </c>
      <c r="Z10" s="132">
        <f t="shared" si="3"/>
        <v>5.5327247152273946E-2</v>
      </c>
    </row>
    <row r="11" spans="1:26" x14ac:dyDescent="0.2">
      <c r="A11" s="237" t="s">
        <v>413</v>
      </c>
      <c r="B11" s="247" t="str">
        <f>VLOOKUP($A11,data!$B$2:$AS$765,4,FALSE)</f>
        <v>Trach W MV &gt;96 Hrs or PDX Exc Face, Mouth &amp; Neck W/O Maj O.R.</v>
      </c>
      <c r="C11" s="238">
        <f>VLOOKUP($A11,data!$B$2:$AS$765,6,FALSE)</f>
        <v>111</v>
      </c>
      <c r="D11" s="238">
        <f>VLOOKUP($A11,data!$B$2:$AS$765,7,FALSE)</f>
        <v>5</v>
      </c>
      <c r="E11" s="238">
        <f>VLOOKUP($A11,data!$B$2:$AS$765,10,FALSE)</f>
        <v>221910.45</v>
      </c>
      <c r="F11" s="238">
        <f>VLOOKUP($A11,data!$B$2:$AS$765,11,FALSE)</f>
        <v>277512.95</v>
      </c>
      <c r="G11" s="257">
        <f>VLOOKUP($A11,data!$B$2:$AS$765,12,FALSE)</f>
        <v>36.619999999999997</v>
      </c>
      <c r="H11" s="16"/>
      <c r="I11" s="158">
        <f>VLOOKUP($A11,data!$B$2:$AS$765,14,FALSE)</f>
        <v>109</v>
      </c>
      <c r="J11" s="156">
        <f>VLOOKUP($A11,data!$B$2:$AS$765,15,FALSE)</f>
        <v>191242.39</v>
      </c>
      <c r="K11" s="156">
        <f>VLOOKUP($A11,data!$B$2:$AS$765,16,FALSE)</f>
        <v>135836.75</v>
      </c>
      <c r="L11" s="160">
        <f>VLOOKUP($A11,data!$B$2:$AS$765,17,FALSE)</f>
        <v>31.04</v>
      </c>
      <c r="M11" s="160">
        <f>VLOOKUP($A11,data!$B$2:$AS$765,18,FALSE)</f>
        <v>20.29</v>
      </c>
      <c r="N11" s="160">
        <f>VLOOKUP($A11,data!$B$2:$AS$765,19,FALSE)</f>
        <v>24.59</v>
      </c>
      <c r="O11" s="120">
        <f>VLOOKUP($A11,data!$B$2:$AS$765,20,FALSE)</f>
        <v>1</v>
      </c>
      <c r="P11" s="162">
        <f>VLOOKUP($A11,data!$B$2:$AS$765,22,FALSE)</f>
        <v>7.8575999999999997</v>
      </c>
      <c r="Q11" s="162">
        <f>VLOOKUP($A11,data!$B$2:$AS$765,30,FALSE)</f>
        <v>6.1048</v>
      </c>
      <c r="R11" s="217" t="str">
        <f>VLOOKUP($A11,data!$B$2:$AS$765,34,FALSE)</f>
        <v>A</v>
      </c>
      <c r="S11" s="166"/>
      <c r="T11" s="219" t="str">
        <f>IF(ISERROR(VLOOKUP($A11,v32_final!$A$9:$E$763,5,FALSE)),"",VLOOKUP($A11,v32_final!$A$9:$E$763,5,FALSE))</f>
        <v>A</v>
      </c>
      <c r="U11" s="162">
        <f>IF(ISERROR(VLOOKUP($A11,v32_final!$A$9:$E$763,4,FALSE)),"",VLOOKUP($A11,v32_final!$A$9:$E$763,4,FALSE))</f>
        <v>9.0330999999999992</v>
      </c>
      <c r="V11" s="164">
        <f>VLOOKUP($A11,data!$B$2:$AS$765,35,FALSE)</f>
        <v>9.5655999999999999</v>
      </c>
      <c r="W11" s="324">
        <f t="shared" si="0"/>
        <v>9.5655999999999999</v>
      </c>
      <c r="X11" s="324">
        <f t="shared" si="1"/>
        <v>0</v>
      </c>
      <c r="Y11" s="134">
        <f t="shared" si="2"/>
        <v>0.53250000000000064</v>
      </c>
      <c r="Z11" s="132">
        <f t="shared" si="3"/>
        <v>5.8949862173561754E-2</v>
      </c>
    </row>
    <row r="12" spans="1:26" x14ac:dyDescent="0.2">
      <c r="A12" s="246" t="s">
        <v>415</v>
      </c>
      <c r="B12" s="258" t="str">
        <f>VLOOKUP($A12,data!$B$2:$AS$765,4,FALSE)</f>
        <v>Liver Transplant W MCC or Intestinal Transplant</v>
      </c>
      <c r="C12" s="259">
        <f>VLOOKUP($A12,data!$B$2:$AS$765,6,FALSE)</f>
        <v>0</v>
      </c>
      <c r="D12" s="259">
        <f>VLOOKUP($A12,data!$B$2:$AS$765,7,FALSE)</f>
        <v>0</v>
      </c>
      <c r="E12" s="259">
        <f>VLOOKUP($A12,data!$B$2:$AS$765,10,FALSE)</f>
        <v>0</v>
      </c>
      <c r="F12" s="259">
        <f>VLOOKUP($A12,data!$B$2:$AS$765,11,FALSE)</f>
        <v>0</v>
      </c>
      <c r="G12" s="325">
        <f>VLOOKUP($A12,data!$B$2:$AS$765,12,FALSE)</f>
        <v>0</v>
      </c>
      <c r="H12" s="16"/>
      <c r="I12" s="159">
        <f>VLOOKUP($A12,data!$B$2:$AS$765,14,FALSE)</f>
        <v>0</v>
      </c>
      <c r="J12" s="157">
        <f>VLOOKUP($A12,data!$B$2:$AS$765,15,FALSE)</f>
        <v>0</v>
      </c>
      <c r="K12" s="157">
        <f>VLOOKUP($A12,data!$B$2:$AS$765,16,FALSE)</f>
        <v>0</v>
      </c>
      <c r="L12" s="161">
        <f>VLOOKUP($A12,data!$B$2:$AS$765,17,FALSE)</f>
        <v>21</v>
      </c>
      <c r="M12" s="161">
        <f>VLOOKUP($A12,data!$B$2:$AS$765,18,FALSE)</f>
        <v>0</v>
      </c>
      <c r="N12" s="161">
        <f>VLOOKUP($A12,data!$B$2:$AS$765,19,FALSE)</f>
        <v>15.3</v>
      </c>
      <c r="O12" s="129">
        <f>VLOOKUP($A12,data!$B$2:$AS$765,20,FALSE)</f>
        <v>0</v>
      </c>
      <c r="P12" s="163">
        <f>VLOOKUP($A12,data!$B$2:$AS$765,22,FALSE)</f>
        <v>10.7263</v>
      </c>
      <c r="Q12" s="163">
        <f>VLOOKUP($A12,data!$B$2:$AS$765,30,FALSE)</f>
        <v>10.7263</v>
      </c>
      <c r="R12" s="218" t="str">
        <f>VLOOKUP($A12,data!$B$2:$AS$765,34,FALSE)</f>
        <v>Z</v>
      </c>
      <c r="S12" s="166"/>
      <c r="T12" s="220" t="str">
        <f>IF(ISERROR(VLOOKUP($A12,v32_final!$A$9:$E$763,5,FALSE)),"",VLOOKUP($A12,v32_final!$A$9:$E$763,5,FALSE))</f>
        <v>Z</v>
      </c>
      <c r="U12" s="163">
        <f>IF(ISERROR(VLOOKUP($A12,v32_final!$A$9:$E$763,4,FALSE)),"",VLOOKUP($A12,v32_final!$A$9:$E$763,4,FALSE))</f>
        <v>10.497299999999999</v>
      </c>
      <c r="V12" s="165">
        <f>VLOOKUP($A12,data!$B$2:$AS$765,35,FALSE)</f>
        <v>10.7263</v>
      </c>
      <c r="W12" s="326">
        <f t="shared" si="0"/>
        <v>10.7263</v>
      </c>
      <c r="X12" s="326">
        <f t="shared" si="1"/>
        <v>0</v>
      </c>
      <c r="Y12" s="135">
        <f t="shared" si="2"/>
        <v>0.22900000000000098</v>
      </c>
      <c r="Z12" s="133">
        <f t="shared" si="3"/>
        <v>2.1815133415259258E-2</v>
      </c>
    </row>
    <row r="13" spans="1:26" x14ac:dyDescent="0.2">
      <c r="A13" s="237" t="s">
        <v>417</v>
      </c>
      <c r="B13" s="247" t="str">
        <f>VLOOKUP($A13,data!$B$2:$AS$765,4,FALSE)</f>
        <v>Liver Transplant W/O MCC</v>
      </c>
      <c r="C13" s="238">
        <f>VLOOKUP($A13,data!$B$2:$AS$765,6,FALSE)</f>
        <v>0</v>
      </c>
      <c r="D13" s="238">
        <f>VLOOKUP($A13,data!$B$2:$AS$765,7,FALSE)</f>
        <v>0</v>
      </c>
      <c r="E13" s="238">
        <f>VLOOKUP($A13,data!$B$2:$AS$765,10,FALSE)</f>
        <v>0</v>
      </c>
      <c r="F13" s="238">
        <f>VLOOKUP($A13,data!$B$2:$AS$765,11,FALSE)</f>
        <v>0</v>
      </c>
      <c r="G13" s="257">
        <f>VLOOKUP($A13,data!$B$2:$AS$765,12,FALSE)</f>
        <v>0</v>
      </c>
      <c r="H13" s="16"/>
      <c r="I13" s="158">
        <f>VLOOKUP($A13,data!$B$2:$AS$765,14,FALSE)</f>
        <v>0</v>
      </c>
      <c r="J13" s="156">
        <f>VLOOKUP($A13,data!$B$2:$AS$765,15,FALSE)</f>
        <v>0</v>
      </c>
      <c r="K13" s="156">
        <f>VLOOKUP($A13,data!$B$2:$AS$765,16,FALSE)</f>
        <v>0</v>
      </c>
      <c r="L13" s="160">
        <f>VLOOKUP($A13,data!$B$2:$AS$765,17,FALSE)</f>
        <v>8.8000000000000007</v>
      </c>
      <c r="M13" s="160">
        <f>VLOOKUP($A13,data!$B$2:$AS$765,18,FALSE)</f>
        <v>0</v>
      </c>
      <c r="N13" s="160">
        <f>VLOOKUP($A13,data!$B$2:$AS$765,19,FALSE)</f>
        <v>7.9</v>
      </c>
      <c r="O13" s="120">
        <f>VLOOKUP($A13,data!$B$2:$AS$765,20,FALSE)</f>
        <v>0</v>
      </c>
      <c r="P13" s="162">
        <f>VLOOKUP($A13,data!$B$2:$AS$765,22,FALSE)</f>
        <v>4.8330000000000002</v>
      </c>
      <c r="Q13" s="162">
        <f>VLOOKUP($A13,data!$B$2:$AS$765,30,FALSE)</f>
        <v>4.8330000000000002</v>
      </c>
      <c r="R13" s="217" t="str">
        <f>VLOOKUP($A13,data!$B$2:$AS$765,34,FALSE)</f>
        <v>Z</v>
      </c>
      <c r="S13" s="166"/>
      <c r="T13" s="219" t="str">
        <f>IF(ISERROR(VLOOKUP($A13,v32_final!$A$9:$E$763,5,FALSE)),"",VLOOKUP($A13,v32_final!$A$9:$E$763,5,FALSE))</f>
        <v>Z</v>
      </c>
      <c r="U13" s="162">
        <f>IF(ISERROR(VLOOKUP($A13,v32_final!$A$9:$E$763,4,FALSE)),"",VLOOKUP($A13,v32_final!$A$9:$E$763,4,FALSE))</f>
        <v>4.7461000000000002</v>
      </c>
      <c r="V13" s="164">
        <f>VLOOKUP($A13,data!$B$2:$AS$765,35,FALSE)</f>
        <v>4.8330000000000002</v>
      </c>
      <c r="W13" s="324">
        <f t="shared" si="0"/>
        <v>4.8330000000000002</v>
      </c>
      <c r="X13" s="324">
        <f t="shared" si="1"/>
        <v>0</v>
      </c>
      <c r="Y13" s="134">
        <f t="shared" si="2"/>
        <v>8.6899999999999977E-2</v>
      </c>
      <c r="Z13" s="132">
        <f t="shared" si="3"/>
        <v>1.8309770127051678E-2</v>
      </c>
    </row>
    <row r="14" spans="1:26" x14ac:dyDescent="0.2">
      <c r="A14" s="237" t="s">
        <v>419</v>
      </c>
      <c r="B14" s="247" t="str">
        <f>VLOOKUP($A14,data!$B$2:$AS$765,4,FALSE)</f>
        <v>Lung Transplant</v>
      </c>
      <c r="C14" s="238">
        <f>VLOOKUP($A14,data!$B$2:$AS$765,6,FALSE)</f>
        <v>0</v>
      </c>
      <c r="D14" s="238">
        <f>VLOOKUP($A14,data!$B$2:$AS$765,7,FALSE)</f>
        <v>0</v>
      </c>
      <c r="E14" s="238">
        <f>VLOOKUP($A14,data!$B$2:$AS$765,10,FALSE)</f>
        <v>0</v>
      </c>
      <c r="F14" s="238">
        <f>VLOOKUP($A14,data!$B$2:$AS$765,11,FALSE)</f>
        <v>0</v>
      </c>
      <c r="G14" s="257">
        <f>VLOOKUP($A14,data!$B$2:$AS$765,12,FALSE)</f>
        <v>0</v>
      </c>
      <c r="H14" s="16"/>
      <c r="I14" s="158">
        <f>VLOOKUP($A14,data!$B$2:$AS$765,14,FALSE)</f>
        <v>0</v>
      </c>
      <c r="J14" s="156">
        <f>VLOOKUP($A14,data!$B$2:$AS$765,15,FALSE)</f>
        <v>0</v>
      </c>
      <c r="K14" s="156">
        <f>VLOOKUP($A14,data!$B$2:$AS$765,16,FALSE)</f>
        <v>0</v>
      </c>
      <c r="L14" s="160">
        <f>VLOOKUP($A14,data!$B$2:$AS$765,17,FALSE)</f>
        <v>18.8</v>
      </c>
      <c r="M14" s="160">
        <f>VLOOKUP($A14,data!$B$2:$AS$765,18,FALSE)</f>
        <v>0</v>
      </c>
      <c r="N14" s="160">
        <f>VLOOKUP($A14,data!$B$2:$AS$765,19,FALSE)</f>
        <v>15.8</v>
      </c>
      <c r="O14" s="120">
        <f>VLOOKUP($A14,data!$B$2:$AS$765,20,FALSE)</f>
        <v>0</v>
      </c>
      <c r="P14" s="162">
        <f>VLOOKUP($A14,data!$B$2:$AS$765,22,FALSE)</f>
        <v>9.7006999999999994</v>
      </c>
      <c r="Q14" s="162">
        <f>VLOOKUP($A14,data!$B$2:$AS$765,30,FALSE)</f>
        <v>9.7006999999999994</v>
      </c>
      <c r="R14" s="217" t="str">
        <f>VLOOKUP($A14,data!$B$2:$AS$765,34,FALSE)</f>
        <v>Z</v>
      </c>
      <c r="S14" s="166"/>
      <c r="T14" s="219" t="str">
        <f>IF(ISERROR(VLOOKUP($A14,v32_final!$A$9:$E$763,5,FALSE)),"",VLOOKUP($A14,v32_final!$A$9:$E$763,5,FALSE))</f>
        <v>Z</v>
      </c>
      <c r="U14" s="162">
        <f>IF(ISERROR(VLOOKUP($A14,v32_final!$A$9:$E$763,4,FALSE)),"",VLOOKUP($A14,v32_final!$A$9:$E$763,4,FALSE))</f>
        <v>9.2986000000000004</v>
      </c>
      <c r="V14" s="164">
        <f>VLOOKUP($A14,data!$B$2:$AS$765,35,FALSE)</f>
        <v>9.7006999999999994</v>
      </c>
      <c r="W14" s="324">
        <f t="shared" si="0"/>
        <v>9.7006999999999994</v>
      </c>
      <c r="X14" s="324">
        <f t="shared" si="1"/>
        <v>0</v>
      </c>
      <c r="Y14" s="134">
        <f t="shared" si="2"/>
        <v>0.40209999999999901</v>
      </c>
      <c r="Z14" s="132">
        <f t="shared" si="3"/>
        <v>4.3243068849073946E-2</v>
      </c>
    </row>
    <row r="15" spans="1:26" x14ac:dyDescent="0.2">
      <c r="A15" s="237" t="s">
        <v>421</v>
      </c>
      <c r="B15" s="247" t="str">
        <f>VLOOKUP($A15,data!$B$2:$AS$765,4,FALSE)</f>
        <v>Simultaneous Pancreas/Kidney Transplant</v>
      </c>
      <c r="C15" s="238">
        <f>VLOOKUP($A15,data!$B$2:$AS$765,6,FALSE)</f>
        <v>0</v>
      </c>
      <c r="D15" s="238">
        <f>VLOOKUP($A15,data!$B$2:$AS$765,7,FALSE)</f>
        <v>0</v>
      </c>
      <c r="E15" s="238">
        <f>VLOOKUP($A15,data!$B$2:$AS$765,10,FALSE)</f>
        <v>0</v>
      </c>
      <c r="F15" s="238">
        <f>VLOOKUP($A15,data!$B$2:$AS$765,11,FALSE)</f>
        <v>0</v>
      </c>
      <c r="G15" s="257">
        <f>VLOOKUP($A15,data!$B$2:$AS$765,12,FALSE)</f>
        <v>0</v>
      </c>
      <c r="H15" s="16"/>
      <c r="I15" s="158">
        <f>VLOOKUP($A15,data!$B$2:$AS$765,14,FALSE)</f>
        <v>0</v>
      </c>
      <c r="J15" s="156">
        <f>VLOOKUP($A15,data!$B$2:$AS$765,15,FALSE)</f>
        <v>0</v>
      </c>
      <c r="K15" s="156">
        <f>VLOOKUP($A15,data!$B$2:$AS$765,16,FALSE)</f>
        <v>0</v>
      </c>
      <c r="L15" s="160">
        <f>VLOOKUP($A15,data!$B$2:$AS$765,17,FALSE)</f>
        <v>11.4</v>
      </c>
      <c r="M15" s="160">
        <f>VLOOKUP($A15,data!$B$2:$AS$765,18,FALSE)</f>
        <v>0</v>
      </c>
      <c r="N15" s="160">
        <f>VLOOKUP($A15,data!$B$2:$AS$765,19,FALSE)</f>
        <v>9.8000000000000007</v>
      </c>
      <c r="O15" s="120">
        <f>VLOOKUP($A15,data!$B$2:$AS$765,20,FALSE)</f>
        <v>0</v>
      </c>
      <c r="P15" s="162">
        <f>VLOOKUP($A15,data!$B$2:$AS$765,22,FALSE)</f>
        <v>5.4337999999999997</v>
      </c>
      <c r="Q15" s="162">
        <f>VLOOKUP($A15,data!$B$2:$AS$765,30,FALSE)</f>
        <v>5.4337999999999997</v>
      </c>
      <c r="R15" s="217" t="str">
        <f>VLOOKUP($A15,data!$B$2:$AS$765,34,FALSE)</f>
        <v>Z</v>
      </c>
      <c r="S15" s="166"/>
      <c r="T15" s="219" t="str">
        <f>IF(ISERROR(VLOOKUP($A15,v32_final!$A$9:$E$763,5,FALSE)),"",VLOOKUP($A15,v32_final!$A$9:$E$763,5,FALSE))</f>
        <v>Z</v>
      </c>
      <c r="U15" s="162">
        <f>IF(ISERROR(VLOOKUP($A15,v32_final!$A$9:$E$763,4,FALSE)),"",VLOOKUP($A15,v32_final!$A$9:$E$763,4,FALSE))</f>
        <v>5.3301999999999996</v>
      </c>
      <c r="V15" s="164">
        <f>VLOOKUP($A15,data!$B$2:$AS$765,35,FALSE)</f>
        <v>5.4337999999999997</v>
      </c>
      <c r="W15" s="324">
        <f t="shared" si="0"/>
        <v>5.4337999999999997</v>
      </c>
      <c r="X15" s="324">
        <f t="shared" si="1"/>
        <v>0</v>
      </c>
      <c r="Y15" s="134">
        <f t="shared" si="2"/>
        <v>0.10360000000000014</v>
      </c>
      <c r="Z15" s="132">
        <f t="shared" si="3"/>
        <v>1.9436418896101485E-2</v>
      </c>
    </row>
    <row r="16" spans="1:26" x14ac:dyDescent="0.2">
      <c r="A16" s="237" t="s">
        <v>425</v>
      </c>
      <c r="B16" s="247" t="str">
        <f>VLOOKUP($A16,data!$B$2:$AS$765,4,FALSE)</f>
        <v>Pancreas Transplant</v>
      </c>
      <c r="C16" s="238">
        <f>VLOOKUP($A16,data!$B$2:$AS$765,6,FALSE)</f>
        <v>0</v>
      </c>
      <c r="D16" s="238">
        <f>VLOOKUP($A16,data!$B$2:$AS$765,7,FALSE)</f>
        <v>0</v>
      </c>
      <c r="E16" s="238">
        <f>VLOOKUP($A16,data!$B$2:$AS$765,10,FALSE)</f>
        <v>0</v>
      </c>
      <c r="F16" s="238">
        <f>VLOOKUP($A16,data!$B$2:$AS$765,11,FALSE)</f>
        <v>0</v>
      </c>
      <c r="G16" s="257">
        <f>VLOOKUP($A16,data!$B$2:$AS$765,12,FALSE)</f>
        <v>0</v>
      </c>
      <c r="H16" s="16"/>
      <c r="I16" s="158">
        <f>VLOOKUP($A16,data!$B$2:$AS$765,14,FALSE)</f>
        <v>0</v>
      </c>
      <c r="J16" s="156">
        <f>VLOOKUP($A16,data!$B$2:$AS$765,15,FALSE)</f>
        <v>0</v>
      </c>
      <c r="K16" s="156">
        <f>VLOOKUP($A16,data!$B$2:$AS$765,16,FALSE)</f>
        <v>0</v>
      </c>
      <c r="L16" s="160">
        <f>VLOOKUP($A16,data!$B$2:$AS$765,17,FALSE)</f>
        <v>9.5</v>
      </c>
      <c r="M16" s="160">
        <f>VLOOKUP($A16,data!$B$2:$AS$765,18,FALSE)</f>
        <v>0</v>
      </c>
      <c r="N16" s="160">
        <f>VLOOKUP($A16,data!$B$2:$AS$765,19,FALSE)</f>
        <v>8.1</v>
      </c>
      <c r="O16" s="120">
        <f>VLOOKUP($A16,data!$B$2:$AS$765,20,FALSE)</f>
        <v>0</v>
      </c>
      <c r="P16" s="162">
        <f>VLOOKUP($A16,data!$B$2:$AS$765,22,FALSE)</f>
        <v>4.3038999999999996</v>
      </c>
      <c r="Q16" s="162">
        <f>VLOOKUP($A16,data!$B$2:$AS$765,30,FALSE)</f>
        <v>4.3038999999999996</v>
      </c>
      <c r="R16" s="217" t="str">
        <f>VLOOKUP($A16,data!$B$2:$AS$765,34,FALSE)</f>
        <v>Z</v>
      </c>
      <c r="S16" s="166"/>
      <c r="T16" s="219" t="str">
        <f>IF(ISERROR(VLOOKUP($A16,v32_final!$A$9:$E$763,5,FALSE)),"",VLOOKUP($A16,v32_final!$A$9:$E$763,5,FALSE))</f>
        <v>Z</v>
      </c>
      <c r="U16" s="162">
        <f>IF(ISERROR(VLOOKUP($A16,v32_final!$A$9:$E$763,4,FALSE)),"",VLOOKUP($A16,v32_final!$A$9:$E$763,4,FALSE))</f>
        <v>4.0849000000000002</v>
      </c>
      <c r="V16" s="164">
        <f>VLOOKUP($A16,data!$B$2:$AS$765,35,FALSE)</f>
        <v>4.3038999999999996</v>
      </c>
      <c r="W16" s="324">
        <f t="shared" si="0"/>
        <v>4.3038999999999996</v>
      </c>
      <c r="X16" s="324">
        <f t="shared" si="1"/>
        <v>0</v>
      </c>
      <c r="Y16" s="134">
        <f t="shared" si="2"/>
        <v>0.21899999999999942</v>
      </c>
      <c r="Z16" s="132">
        <f t="shared" si="3"/>
        <v>5.3612083527136381E-2</v>
      </c>
    </row>
    <row r="17" spans="1:26" x14ac:dyDescent="0.2">
      <c r="A17" s="246" t="s">
        <v>427</v>
      </c>
      <c r="B17" s="258" t="str">
        <f>VLOOKUP($A17,data!$B$2:$AS$765,4,FALSE)</f>
        <v>Tracheostomy for Face, Mouth &amp; Neck Diagnoses W MCC</v>
      </c>
      <c r="C17" s="259">
        <f>VLOOKUP($A17,data!$B$2:$AS$765,6,FALSE)</f>
        <v>23</v>
      </c>
      <c r="D17" s="259">
        <f>VLOOKUP($A17,data!$B$2:$AS$765,7,FALSE)</f>
        <v>0</v>
      </c>
      <c r="E17" s="259">
        <f>VLOOKUP($A17,data!$B$2:$AS$765,10,FALSE)</f>
        <v>71094.429999999993</v>
      </c>
      <c r="F17" s="259">
        <f>VLOOKUP($A17,data!$B$2:$AS$765,11,FALSE)</f>
        <v>42562.77</v>
      </c>
      <c r="G17" s="325">
        <f>VLOOKUP($A17,data!$B$2:$AS$765,12,FALSE)</f>
        <v>11.26</v>
      </c>
      <c r="H17" s="16"/>
      <c r="I17" s="159">
        <f>VLOOKUP($A17,data!$B$2:$AS$765,14,FALSE)</f>
        <v>22</v>
      </c>
      <c r="J17" s="157">
        <f>VLOOKUP($A17,data!$B$2:$AS$765,15,FALSE)</f>
        <v>65868.479999999996</v>
      </c>
      <c r="K17" s="157">
        <f>VLOOKUP($A17,data!$B$2:$AS$765,16,FALSE)</f>
        <v>35577.96</v>
      </c>
      <c r="L17" s="161">
        <f>VLOOKUP($A17,data!$B$2:$AS$765,17,FALSE)</f>
        <v>11</v>
      </c>
      <c r="M17" s="161">
        <f>VLOOKUP($A17,data!$B$2:$AS$765,18,FALSE)</f>
        <v>8.07</v>
      </c>
      <c r="N17" s="161">
        <f>VLOOKUP($A17,data!$B$2:$AS$765,19,FALSE)</f>
        <v>9</v>
      </c>
      <c r="O17" s="129">
        <f>VLOOKUP($A17,data!$B$2:$AS$765,20,FALSE)</f>
        <v>1</v>
      </c>
      <c r="P17" s="163">
        <f>VLOOKUP($A17,data!$B$2:$AS$765,22,FALSE)</f>
        <v>2.7063000000000001</v>
      </c>
      <c r="Q17" s="163">
        <f>VLOOKUP($A17,data!$B$2:$AS$765,30,FALSE)</f>
        <v>3.5527000000000002</v>
      </c>
      <c r="R17" s="218" t="str">
        <f>VLOOKUP($A17,data!$B$2:$AS$765,34,FALSE)</f>
        <v>AP</v>
      </c>
      <c r="S17" s="166"/>
      <c r="T17" s="220" t="str">
        <f>IF(ISERROR(VLOOKUP($A17,v32_final!$A$9:$E$763,5,FALSE)),"",VLOOKUP($A17,v32_final!$A$9:$E$763,5,FALSE))</f>
        <v>AT</v>
      </c>
      <c r="U17" s="163">
        <f>IF(ISERROR(VLOOKUP($A17,v32_final!$A$9:$E$763,4,FALSE)),"",VLOOKUP($A17,v32_final!$A$9:$E$763,4,FALSE))</f>
        <v>5.6761999999999997</v>
      </c>
      <c r="V17" s="165">
        <f>VLOOKUP($A17,data!$B$2:$AS$765,35,FALSE)</f>
        <v>5.5667</v>
      </c>
      <c r="W17" s="326">
        <f t="shared" si="0"/>
        <v>5.5667</v>
      </c>
      <c r="X17" s="326">
        <f t="shared" si="1"/>
        <v>0</v>
      </c>
      <c r="Y17" s="135">
        <f t="shared" si="2"/>
        <v>-0.10949999999999971</v>
      </c>
      <c r="Z17" s="133">
        <f t="shared" si="3"/>
        <v>-1.9291075014974755E-2</v>
      </c>
    </row>
    <row r="18" spans="1:26" x14ac:dyDescent="0.2">
      <c r="A18" s="237" t="s">
        <v>430</v>
      </c>
      <c r="B18" s="247" t="str">
        <f>VLOOKUP($A18,data!$B$2:$AS$765,4,FALSE)</f>
        <v>Tracheostomy for Face, Mouth &amp; Neck Diagnoses W CC</v>
      </c>
      <c r="C18" s="238">
        <f>VLOOKUP($A18,data!$B$2:$AS$765,6,FALSE)</f>
        <v>23</v>
      </c>
      <c r="D18" s="238">
        <f>VLOOKUP($A18,data!$B$2:$AS$765,7,FALSE)</f>
        <v>1</v>
      </c>
      <c r="E18" s="238">
        <f>VLOOKUP($A18,data!$B$2:$AS$765,10,FALSE)</f>
        <v>71097.210000000006</v>
      </c>
      <c r="F18" s="238">
        <f>VLOOKUP($A18,data!$B$2:$AS$765,11,FALSE)</f>
        <v>45521.08</v>
      </c>
      <c r="G18" s="257">
        <f>VLOOKUP($A18,data!$B$2:$AS$765,12,FALSE)</f>
        <v>9.0399999999999991</v>
      </c>
      <c r="H18" s="16"/>
      <c r="I18" s="158">
        <f>VLOOKUP($A18,data!$B$2:$AS$765,14,FALSE)</f>
        <v>22</v>
      </c>
      <c r="J18" s="156">
        <f>VLOOKUP($A18,data!$B$2:$AS$765,15,FALSE)</f>
        <v>66842.78</v>
      </c>
      <c r="K18" s="156">
        <f>VLOOKUP($A18,data!$B$2:$AS$765,16,FALSE)</f>
        <v>41833.629999999997</v>
      </c>
      <c r="L18" s="160">
        <f>VLOOKUP($A18,data!$B$2:$AS$765,17,FALSE)</f>
        <v>8.77</v>
      </c>
      <c r="M18" s="160">
        <f>VLOOKUP($A18,data!$B$2:$AS$765,18,FALSE)</f>
        <v>4.3</v>
      </c>
      <c r="N18" s="160">
        <f>VLOOKUP($A18,data!$B$2:$AS$765,19,FALSE)</f>
        <v>7.81</v>
      </c>
      <c r="O18" s="120">
        <f>VLOOKUP($A18,data!$B$2:$AS$765,20,FALSE)</f>
        <v>1</v>
      </c>
      <c r="P18" s="162">
        <f>VLOOKUP($A18,data!$B$2:$AS$765,22,FALSE)</f>
        <v>2.7464</v>
      </c>
      <c r="Q18" s="162">
        <f>VLOOKUP($A18,data!$B$2:$AS$765,30,FALSE)</f>
        <v>2.4927000000000001</v>
      </c>
      <c r="R18" s="217" t="str">
        <f>VLOOKUP($A18,data!$B$2:$AS$765,34,FALSE)</f>
        <v>AP</v>
      </c>
      <c r="S18" s="166"/>
      <c r="T18" s="219" t="str">
        <f>IF(ISERROR(VLOOKUP($A18,v32_final!$A$9:$E$763,5,FALSE)),"",VLOOKUP($A18,v32_final!$A$9:$E$763,5,FALSE))</f>
        <v>AT</v>
      </c>
      <c r="U18" s="162">
        <f>IF(ISERROR(VLOOKUP($A18,v32_final!$A$9:$E$763,4,FALSE)),"",VLOOKUP($A18,v32_final!$A$9:$E$763,4,FALSE))</f>
        <v>3.2557</v>
      </c>
      <c r="V18" s="164">
        <f>VLOOKUP($A18,data!$B$2:$AS$765,35,FALSE)</f>
        <v>3.9058000000000002</v>
      </c>
      <c r="W18" s="324">
        <f t="shared" si="0"/>
        <v>3.9058000000000002</v>
      </c>
      <c r="X18" s="324">
        <f t="shared" si="1"/>
        <v>0</v>
      </c>
      <c r="Y18" s="134">
        <f t="shared" si="2"/>
        <v>0.65010000000000012</v>
      </c>
      <c r="Z18" s="132">
        <f t="shared" si="3"/>
        <v>0.19968056024818015</v>
      </c>
    </row>
    <row r="19" spans="1:26" x14ac:dyDescent="0.2">
      <c r="A19" s="237" t="s">
        <v>432</v>
      </c>
      <c r="B19" s="247" t="str">
        <f>VLOOKUP($A19,data!$B$2:$AS$765,4,FALSE)</f>
        <v>Tracheostomy for Face, Mouth &amp; Neck Diagnoses W/O CC/MCC</v>
      </c>
      <c r="C19" s="238">
        <f>VLOOKUP($A19,data!$B$2:$AS$765,6,FALSE)</f>
        <v>10</v>
      </c>
      <c r="D19" s="238">
        <f>VLOOKUP($A19,data!$B$2:$AS$765,7,FALSE)</f>
        <v>0</v>
      </c>
      <c r="E19" s="238">
        <f>VLOOKUP($A19,data!$B$2:$AS$765,10,FALSE)</f>
        <v>62974.06</v>
      </c>
      <c r="F19" s="238">
        <f>VLOOKUP($A19,data!$B$2:$AS$765,11,FALSE)</f>
        <v>38979.65</v>
      </c>
      <c r="G19" s="257">
        <f>VLOOKUP($A19,data!$B$2:$AS$765,12,FALSE)</f>
        <v>6.3</v>
      </c>
      <c r="H19" s="16"/>
      <c r="I19" s="158">
        <f>VLOOKUP($A19,data!$B$2:$AS$765,14,FALSE)</f>
        <v>10</v>
      </c>
      <c r="J19" s="156">
        <f>VLOOKUP($A19,data!$B$2:$AS$765,15,FALSE)</f>
        <v>62974.06</v>
      </c>
      <c r="K19" s="156">
        <f>VLOOKUP($A19,data!$B$2:$AS$765,16,FALSE)</f>
        <v>38979.65</v>
      </c>
      <c r="L19" s="160">
        <f>VLOOKUP($A19,data!$B$2:$AS$765,17,FALSE)</f>
        <v>6.3</v>
      </c>
      <c r="M19" s="160">
        <f>VLOOKUP($A19,data!$B$2:$AS$765,18,FALSE)</f>
        <v>2.33</v>
      </c>
      <c r="N19" s="160">
        <f>VLOOKUP($A19,data!$B$2:$AS$765,19,FALSE)</f>
        <v>5.89</v>
      </c>
      <c r="O19" s="120">
        <f>VLOOKUP($A19,data!$B$2:$AS$765,20,FALSE)</f>
        <v>1</v>
      </c>
      <c r="P19" s="162">
        <f>VLOOKUP($A19,data!$B$2:$AS$765,22,FALSE)</f>
        <v>2.5874000000000001</v>
      </c>
      <c r="Q19" s="162">
        <f>VLOOKUP($A19,data!$B$2:$AS$765,30,FALSE)</f>
        <v>1.7269000000000001</v>
      </c>
      <c r="R19" s="217" t="str">
        <f>VLOOKUP($A19,data!$B$2:$AS$765,34,FALSE)</f>
        <v>AO</v>
      </c>
      <c r="S19" s="166"/>
      <c r="T19" s="219" t="str">
        <f>IF(ISERROR(VLOOKUP($A19,v32_final!$A$9:$E$763,5,FALSE)),"",VLOOKUP($A19,v32_final!$A$9:$E$763,5,FALSE))</f>
        <v>AT</v>
      </c>
      <c r="U19" s="162">
        <f>IF(ISERROR(VLOOKUP($A19,v32_final!$A$9:$E$763,4,FALSE)),"",VLOOKUP($A19,v32_final!$A$9:$E$763,4,FALSE))</f>
        <v>2.2397</v>
      </c>
      <c r="V19" s="164">
        <f>VLOOKUP($A19,data!$B$2:$AS$765,35,FALSE)</f>
        <v>2.7059000000000002</v>
      </c>
      <c r="W19" s="324">
        <f t="shared" si="0"/>
        <v>2.7059000000000002</v>
      </c>
      <c r="X19" s="324">
        <f t="shared" si="1"/>
        <v>0</v>
      </c>
      <c r="Y19" s="134">
        <f t="shared" si="2"/>
        <v>0.46620000000000017</v>
      </c>
      <c r="Z19" s="132">
        <f t="shared" si="3"/>
        <v>0.20815287761753815</v>
      </c>
    </row>
    <row r="20" spans="1:26" x14ac:dyDescent="0.2">
      <c r="A20" s="237" t="s">
        <v>434</v>
      </c>
      <c r="B20" s="247" t="str">
        <f>VLOOKUP($A20,data!$B$2:$AS$765,4,FALSE)</f>
        <v>Allogeneic Bone Marrow Transplant</v>
      </c>
      <c r="C20" s="238">
        <f>VLOOKUP($A20,data!$B$2:$AS$765,6,FALSE)</f>
        <v>0</v>
      </c>
      <c r="D20" s="238">
        <f>VLOOKUP($A20,data!$B$2:$AS$765,7,FALSE)</f>
        <v>0</v>
      </c>
      <c r="E20" s="238">
        <f>VLOOKUP($A20,data!$B$2:$AS$765,10,FALSE)</f>
        <v>0</v>
      </c>
      <c r="F20" s="238">
        <f>VLOOKUP($A20,data!$B$2:$AS$765,11,FALSE)</f>
        <v>0</v>
      </c>
      <c r="G20" s="257">
        <f>VLOOKUP($A20,data!$B$2:$AS$765,12,FALSE)</f>
        <v>0</v>
      </c>
      <c r="H20" s="16"/>
      <c r="I20" s="158">
        <f>VLOOKUP($A20,data!$B$2:$AS$765,14,FALSE)</f>
        <v>0</v>
      </c>
      <c r="J20" s="156">
        <f>VLOOKUP($A20,data!$B$2:$AS$765,15,FALSE)</f>
        <v>0</v>
      </c>
      <c r="K20" s="156">
        <f>VLOOKUP($A20,data!$B$2:$AS$765,16,FALSE)</f>
        <v>0</v>
      </c>
      <c r="L20" s="160">
        <f>VLOOKUP($A20,data!$B$2:$AS$765,17,FALSE)</f>
        <v>27.5</v>
      </c>
      <c r="M20" s="160">
        <f>VLOOKUP($A20,data!$B$2:$AS$765,18,FALSE)</f>
        <v>0</v>
      </c>
      <c r="N20" s="160">
        <f>VLOOKUP($A20,data!$B$2:$AS$765,19,FALSE)</f>
        <v>22.7</v>
      </c>
      <c r="O20" s="120">
        <f>VLOOKUP($A20,data!$B$2:$AS$765,20,FALSE)</f>
        <v>0</v>
      </c>
      <c r="P20" s="162">
        <f>VLOOKUP($A20,data!$B$2:$AS$765,22,FALSE)</f>
        <v>11.5928</v>
      </c>
      <c r="Q20" s="162">
        <f>VLOOKUP($A20,data!$B$2:$AS$765,30,FALSE)</f>
        <v>8.8732000000000006</v>
      </c>
      <c r="R20" s="217" t="str">
        <f>VLOOKUP($A20,data!$B$2:$AS$765,34,FALSE)</f>
        <v>Z</v>
      </c>
      <c r="S20" s="166"/>
      <c r="T20" s="219" t="str">
        <f>IF(ISERROR(VLOOKUP($A20,v32_final!$A$9:$E$763,5,FALSE)),"",VLOOKUP($A20,v32_final!$A$9:$E$763,5,FALSE))</f>
        <v>Z</v>
      </c>
      <c r="U20" s="162">
        <f>IF(ISERROR(VLOOKUP($A20,v32_final!$A$9:$E$763,4,FALSE)),"",VLOOKUP($A20,v32_final!$A$9:$E$763,4,FALSE))</f>
        <v>7.3581000000000003</v>
      </c>
      <c r="V20" s="164">
        <f>VLOOKUP($A20,data!$B$2:$AS$765,35,FALSE)</f>
        <v>8.8732000000000006</v>
      </c>
      <c r="W20" s="324">
        <f t="shared" si="0"/>
        <v>8.8732000000000006</v>
      </c>
      <c r="X20" s="324">
        <f t="shared" si="1"/>
        <v>0</v>
      </c>
      <c r="Y20" s="134">
        <f t="shared" si="2"/>
        <v>1.5151000000000003</v>
      </c>
      <c r="Z20" s="132">
        <f t="shared" si="3"/>
        <v>0.20590913415147935</v>
      </c>
    </row>
    <row r="21" spans="1:26" x14ac:dyDescent="0.2">
      <c r="A21" s="237" t="s">
        <v>438</v>
      </c>
      <c r="B21" s="247" t="str">
        <f>VLOOKUP($A21,data!$B$2:$AS$765,4,FALSE)</f>
        <v>Autologous Bone Marrow Transplant W CC/MCC</v>
      </c>
      <c r="C21" s="238">
        <f>VLOOKUP($A21,data!$B$2:$AS$765,6,FALSE)</f>
        <v>0</v>
      </c>
      <c r="D21" s="238">
        <f>VLOOKUP($A21,data!$B$2:$AS$765,7,FALSE)</f>
        <v>0</v>
      </c>
      <c r="E21" s="238">
        <f>VLOOKUP($A21,data!$B$2:$AS$765,10,FALSE)</f>
        <v>0</v>
      </c>
      <c r="F21" s="238">
        <f>VLOOKUP($A21,data!$B$2:$AS$765,11,FALSE)</f>
        <v>0</v>
      </c>
      <c r="G21" s="257">
        <f>VLOOKUP($A21,data!$B$2:$AS$765,12,FALSE)</f>
        <v>0</v>
      </c>
      <c r="H21" s="16"/>
      <c r="I21" s="158">
        <f>VLOOKUP($A21,data!$B$2:$AS$765,14,FALSE)</f>
        <v>0</v>
      </c>
      <c r="J21" s="156">
        <f>VLOOKUP($A21,data!$B$2:$AS$765,15,FALSE)</f>
        <v>0</v>
      </c>
      <c r="K21" s="156">
        <f>VLOOKUP($A21,data!$B$2:$AS$765,16,FALSE)</f>
        <v>0</v>
      </c>
      <c r="L21" s="160">
        <f>VLOOKUP($A21,data!$B$2:$AS$765,17,FALSE)</f>
        <v>19.2</v>
      </c>
      <c r="M21" s="160">
        <f>VLOOKUP($A21,data!$B$2:$AS$765,18,FALSE)</f>
        <v>0</v>
      </c>
      <c r="N21" s="160">
        <f>VLOOKUP($A21,data!$B$2:$AS$765,19,FALSE)</f>
        <v>17.8</v>
      </c>
      <c r="O21" s="120">
        <f>VLOOKUP($A21,data!$B$2:$AS$765,20,FALSE)</f>
        <v>0</v>
      </c>
      <c r="P21" s="162">
        <f>VLOOKUP($A21,data!$B$2:$AS$765,22,FALSE)</f>
        <v>6.1745999999999999</v>
      </c>
      <c r="Q21" s="162">
        <f>VLOOKUP($A21,data!$B$2:$AS$765,30,FALSE)</f>
        <v>6.1745999999999999</v>
      </c>
      <c r="R21" s="217" t="str">
        <f>VLOOKUP($A21,data!$B$2:$AS$765,34,FALSE)</f>
        <v>Z</v>
      </c>
      <c r="S21" s="166"/>
      <c r="T21" s="219" t="str">
        <f>IF(ISERROR(VLOOKUP($A21,v32_final!$A$9:$E$763,5,FALSE)),"",VLOOKUP($A21,v32_final!$A$9:$E$763,5,FALSE))</f>
        <v>Z</v>
      </c>
      <c r="U21" s="162">
        <f>IF(ISERROR(VLOOKUP($A21,v32_final!$A$9:$E$763,4,FALSE)),"",VLOOKUP($A21,v32_final!$A$9:$E$763,4,FALSE))</f>
        <v>6.0664999999999996</v>
      </c>
      <c r="V21" s="164">
        <f>VLOOKUP($A21,data!$B$2:$AS$765,35,FALSE)</f>
        <v>6.1745999999999999</v>
      </c>
      <c r="W21" s="324">
        <f t="shared" si="0"/>
        <v>6.1745999999999999</v>
      </c>
      <c r="X21" s="324">
        <f t="shared" si="1"/>
        <v>0</v>
      </c>
      <c r="Y21" s="134">
        <f t="shared" si="2"/>
        <v>0.10810000000000031</v>
      </c>
      <c r="Z21" s="132">
        <f t="shared" si="3"/>
        <v>1.781917085634226E-2</v>
      </c>
    </row>
    <row r="22" spans="1:26" x14ac:dyDescent="0.2">
      <c r="A22" s="246" t="s">
        <v>567</v>
      </c>
      <c r="B22" s="258" t="str">
        <f>VLOOKUP($A22,data!$B$2:$AS$765,4,FALSE)</f>
        <v>Autologous Bone Marrow Transplant W/O CC/MCC</v>
      </c>
      <c r="C22" s="259">
        <f>VLOOKUP($A22,data!$B$2:$AS$765,6,FALSE)</f>
        <v>0</v>
      </c>
      <c r="D22" s="259">
        <f>VLOOKUP($A22,data!$B$2:$AS$765,7,FALSE)</f>
        <v>0</v>
      </c>
      <c r="E22" s="259">
        <f>VLOOKUP($A22,data!$B$2:$AS$765,10,FALSE)</f>
        <v>0</v>
      </c>
      <c r="F22" s="259">
        <f>VLOOKUP($A22,data!$B$2:$AS$765,11,FALSE)</f>
        <v>0</v>
      </c>
      <c r="G22" s="325">
        <f>VLOOKUP($A22,data!$B$2:$AS$765,12,FALSE)</f>
        <v>0</v>
      </c>
      <c r="H22" s="16"/>
      <c r="I22" s="159">
        <f>VLOOKUP($A22,data!$B$2:$AS$765,14,FALSE)</f>
        <v>0</v>
      </c>
      <c r="J22" s="157">
        <f>VLOOKUP($A22,data!$B$2:$AS$765,15,FALSE)</f>
        <v>0</v>
      </c>
      <c r="K22" s="157">
        <f>VLOOKUP($A22,data!$B$2:$AS$765,16,FALSE)</f>
        <v>0</v>
      </c>
      <c r="L22" s="161">
        <f>VLOOKUP($A22,data!$B$2:$AS$765,17,FALSE)</f>
        <v>12.8</v>
      </c>
      <c r="M22" s="161">
        <f>VLOOKUP($A22,data!$B$2:$AS$765,18,FALSE)</f>
        <v>0</v>
      </c>
      <c r="N22" s="161">
        <f>VLOOKUP($A22,data!$B$2:$AS$765,19,FALSE)</f>
        <v>10</v>
      </c>
      <c r="O22" s="129">
        <f>VLOOKUP($A22,data!$B$2:$AS$765,20,FALSE)</f>
        <v>0</v>
      </c>
      <c r="P22" s="163">
        <f>VLOOKUP($A22,data!$B$2:$AS$765,22,FALSE)</f>
        <v>4.3720999999999997</v>
      </c>
      <c r="Q22" s="163">
        <f>VLOOKUP($A22,data!$B$2:$AS$765,30,FALSE)</f>
        <v>4.3720999999999997</v>
      </c>
      <c r="R22" s="218" t="str">
        <f>VLOOKUP($A22,data!$B$2:$AS$765,34,FALSE)</f>
        <v>Z</v>
      </c>
      <c r="S22" s="166"/>
      <c r="T22" s="220" t="str">
        <f>IF(ISERROR(VLOOKUP($A22,v32_final!$A$9:$E$763,5,FALSE)),"",VLOOKUP($A22,v32_final!$A$9:$E$763,5,FALSE))</f>
        <v>Z</v>
      </c>
      <c r="U22" s="163">
        <f>IF(ISERROR(VLOOKUP($A22,v32_final!$A$9:$E$763,4,FALSE)),"",VLOOKUP($A22,v32_final!$A$9:$E$763,4,FALSE))</f>
        <v>4.2937000000000003</v>
      </c>
      <c r="V22" s="165">
        <f>VLOOKUP($A22,data!$B$2:$AS$765,35,FALSE)</f>
        <v>4.3720999999999997</v>
      </c>
      <c r="W22" s="326">
        <f t="shared" si="0"/>
        <v>4.3720999999999997</v>
      </c>
      <c r="X22" s="326">
        <f t="shared" si="1"/>
        <v>0</v>
      </c>
      <c r="Y22" s="135">
        <f t="shared" si="2"/>
        <v>7.8399999999999359E-2</v>
      </c>
      <c r="Z22" s="133">
        <f t="shared" si="3"/>
        <v>1.8259310152083135E-2</v>
      </c>
    </row>
    <row r="23" spans="1:26" x14ac:dyDescent="0.2">
      <c r="A23" s="237" t="s">
        <v>573</v>
      </c>
      <c r="B23" s="247" t="str">
        <f>VLOOKUP($A23,data!$B$2:$AS$765,4,FALSE)</f>
        <v>Intracranial Vascular Procedures W PDX Hemorrhage W MCC</v>
      </c>
      <c r="C23" s="238">
        <f>VLOOKUP($A23,data!$B$2:$AS$765,6,FALSE)</f>
        <v>18</v>
      </c>
      <c r="D23" s="238">
        <f>VLOOKUP($A23,data!$B$2:$AS$765,7,FALSE)</f>
        <v>0</v>
      </c>
      <c r="E23" s="238">
        <f>VLOOKUP($A23,data!$B$2:$AS$765,10,FALSE)</f>
        <v>192178.6</v>
      </c>
      <c r="F23" s="238">
        <f>VLOOKUP($A23,data!$B$2:$AS$765,11,FALSE)</f>
        <v>72621.98</v>
      </c>
      <c r="G23" s="257">
        <f>VLOOKUP($A23,data!$B$2:$AS$765,12,FALSE)</f>
        <v>23.89</v>
      </c>
      <c r="H23" s="16"/>
      <c r="I23" s="158">
        <f>VLOOKUP($A23,data!$B$2:$AS$765,14,FALSE)</f>
        <v>17</v>
      </c>
      <c r="J23" s="156">
        <f>VLOOKUP($A23,data!$B$2:$AS$765,15,FALSE)</f>
        <v>183595.07</v>
      </c>
      <c r="K23" s="156">
        <f>VLOOKUP($A23,data!$B$2:$AS$765,16,FALSE)</f>
        <v>65253.34</v>
      </c>
      <c r="L23" s="160">
        <f>VLOOKUP($A23,data!$B$2:$AS$765,17,FALSE)</f>
        <v>22.94</v>
      </c>
      <c r="M23" s="160">
        <f>VLOOKUP($A23,data!$B$2:$AS$765,18,FALSE)</f>
        <v>12.95</v>
      </c>
      <c r="N23" s="160">
        <f>VLOOKUP($A23,data!$B$2:$AS$765,19,FALSE)</f>
        <v>17.57</v>
      </c>
      <c r="O23" s="120">
        <f>VLOOKUP($A23,data!$B$2:$AS$765,20,FALSE)</f>
        <v>1</v>
      </c>
      <c r="P23" s="162">
        <f>VLOOKUP($A23,data!$B$2:$AS$765,22,FALSE)</f>
        <v>7.5434000000000001</v>
      </c>
      <c r="Q23" s="162">
        <f>VLOOKUP($A23,data!$B$2:$AS$765,30,FALSE)</f>
        <v>7.6504000000000003</v>
      </c>
      <c r="R23" s="217" t="str">
        <f>VLOOKUP($A23,data!$B$2:$AS$765,34,FALSE)</f>
        <v>A</v>
      </c>
      <c r="S23" s="166"/>
      <c r="T23" s="219" t="str">
        <f>IF(ISERROR(VLOOKUP($A23,v32_final!$A$9:$E$763,5,FALSE)),"",VLOOKUP($A23,v32_final!$A$9:$E$763,5,FALSE))</f>
        <v>A</v>
      </c>
      <c r="U23" s="162">
        <f>IF(ISERROR(VLOOKUP($A23,v32_final!$A$9:$E$763,4,FALSE)),"",VLOOKUP($A23,v32_final!$A$9:$E$763,4,FALSE))</f>
        <v>14.2591</v>
      </c>
      <c r="V23" s="164">
        <f>VLOOKUP($A23,data!$B$2:$AS$765,35,FALSE)</f>
        <v>11.987399999999999</v>
      </c>
      <c r="W23" s="324">
        <f t="shared" si="0"/>
        <v>11.987399999999999</v>
      </c>
      <c r="X23" s="324">
        <f t="shared" si="1"/>
        <v>0</v>
      </c>
      <c r="Y23" s="134">
        <f t="shared" si="2"/>
        <v>-2.2717000000000009</v>
      </c>
      <c r="Z23" s="132">
        <f t="shared" si="3"/>
        <v>-0.15931580534535847</v>
      </c>
    </row>
    <row r="24" spans="1:26" x14ac:dyDescent="0.2">
      <c r="A24" s="237" t="s">
        <v>575</v>
      </c>
      <c r="B24" s="247" t="str">
        <f>VLOOKUP($A24,data!$B$2:$AS$765,4,FALSE)</f>
        <v>Intracranial Vascular Procedures W PDX Hemorrhage W CC</v>
      </c>
      <c r="C24" s="238">
        <f>VLOOKUP($A24,data!$B$2:$AS$765,6,FALSE)</f>
        <v>8</v>
      </c>
      <c r="D24" s="238">
        <f>VLOOKUP($A24,data!$B$2:$AS$765,7,FALSE)</f>
        <v>0</v>
      </c>
      <c r="E24" s="238">
        <f>VLOOKUP($A24,data!$B$2:$AS$765,10,FALSE)</f>
        <v>118538.05</v>
      </c>
      <c r="F24" s="238">
        <f>VLOOKUP($A24,data!$B$2:$AS$765,11,FALSE)</f>
        <v>43315.31</v>
      </c>
      <c r="G24" s="257">
        <f>VLOOKUP($A24,data!$B$2:$AS$765,12,FALSE)</f>
        <v>13.75</v>
      </c>
      <c r="H24" s="16"/>
      <c r="I24" s="158">
        <f>VLOOKUP($A24,data!$B$2:$AS$765,14,FALSE)</f>
        <v>7</v>
      </c>
      <c r="J24" s="156">
        <f>VLOOKUP($A24,data!$B$2:$AS$765,15,FALSE)</f>
        <v>103377.51</v>
      </c>
      <c r="K24" s="156">
        <f>VLOOKUP($A24,data!$B$2:$AS$765,16,FALSE)</f>
        <v>17478.830000000002</v>
      </c>
      <c r="L24" s="160">
        <f>VLOOKUP($A24,data!$B$2:$AS$765,17,FALSE)</f>
        <v>13.7</v>
      </c>
      <c r="M24" s="160">
        <f>VLOOKUP($A24,data!$B$2:$AS$765,18,FALSE)</f>
        <v>4.0999999999999996</v>
      </c>
      <c r="N24" s="160">
        <f>VLOOKUP($A24,data!$B$2:$AS$765,19,FALSE)</f>
        <v>12.3</v>
      </c>
      <c r="O24" s="120">
        <f>VLOOKUP($A24,data!$B$2:$AS$765,20,FALSE)</f>
        <v>0</v>
      </c>
      <c r="P24" s="162">
        <f>VLOOKUP($A24,data!$B$2:$AS$765,22,FALSE)</f>
        <v>7.0293999999999999</v>
      </c>
      <c r="Q24" s="162">
        <f>VLOOKUP($A24,data!$B$2:$AS$765,30,FALSE)</f>
        <v>7.2431000000000001</v>
      </c>
      <c r="R24" s="217" t="str">
        <f>VLOOKUP($A24,data!$B$2:$AS$765,34,FALSE)</f>
        <v>M</v>
      </c>
      <c r="S24" s="166"/>
      <c r="T24" s="219" t="str">
        <f>IF(ISERROR(VLOOKUP($A24,v32_final!$A$9:$E$763,5,FALSE)),"",VLOOKUP($A24,v32_final!$A$9:$E$763,5,FALSE))</f>
        <v>M</v>
      </c>
      <c r="U24" s="162">
        <f>IF(ISERROR(VLOOKUP($A24,v32_final!$A$9:$E$763,4,FALSE)),"",VLOOKUP($A24,v32_final!$A$9:$E$763,4,FALSE))</f>
        <v>11.1242</v>
      </c>
      <c r="V24" s="164">
        <f>VLOOKUP($A24,data!$B$2:$AS$765,35,FALSE)</f>
        <v>11.3492</v>
      </c>
      <c r="W24" s="324">
        <f t="shared" si="0"/>
        <v>11.3492</v>
      </c>
      <c r="X24" s="324">
        <f t="shared" si="1"/>
        <v>0</v>
      </c>
      <c r="Y24" s="134">
        <f t="shared" si="2"/>
        <v>0.22499999999999964</v>
      </c>
      <c r="Z24" s="132">
        <f t="shared" si="3"/>
        <v>2.0226173567537409E-2</v>
      </c>
    </row>
    <row r="25" spans="1:26" x14ac:dyDescent="0.2">
      <c r="A25" s="237" t="s">
        <v>577</v>
      </c>
      <c r="B25" s="247" t="str">
        <f>VLOOKUP($A25,data!$B$2:$AS$765,4,FALSE)</f>
        <v>Intracranial Vascular Procedures W PDX Hemorrhage W/O CC/MCC</v>
      </c>
      <c r="C25" s="238">
        <f>VLOOKUP($A25,data!$B$2:$AS$765,6,FALSE)</f>
        <v>5</v>
      </c>
      <c r="D25" s="238">
        <f>VLOOKUP($A25,data!$B$2:$AS$765,7,FALSE)</f>
        <v>0</v>
      </c>
      <c r="E25" s="238">
        <f>VLOOKUP($A25,data!$B$2:$AS$765,10,FALSE)</f>
        <v>118755.3</v>
      </c>
      <c r="F25" s="238">
        <f>VLOOKUP($A25,data!$B$2:$AS$765,11,FALSE)</f>
        <v>57897.43</v>
      </c>
      <c r="G25" s="257">
        <f>VLOOKUP($A25,data!$B$2:$AS$765,12,FALSE)</f>
        <v>11.4</v>
      </c>
      <c r="H25" s="16"/>
      <c r="I25" s="158">
        <f>VLOOKUP($A25,data!$B$2:$AS$765,14,FALSE)</f>
        <v>5</v>
      </c>
      <c r="J25" s="156">
        <f>VLOOKUP($A25,data!$B$2:$AS$765,15,FALSE)</f>
        <v>118755.3</v>
      </c>
      <c r="K25" s="156">
        <f>VLOOKUP($A25,data!$B$2:$AS$765,16,FALSE)</f>
        <v>57897.43</v>
      </c>
      <c r="L25" s="160">
        <f>VLOOKUP($A25,data!$B$2:$AS$765,17,FALSE)</f>
        <v>8.4</v>
      </c>
      <c r="M25" s="160">
        <f>VLOOKUP($A25,data!$B$2:$AS$765,18,FALSE)</f>
        <v>4.84</v>
      </c>
      <c r="N25" s="160">
        <f>VLOOKUP($A25,data!$B$2:$AS$765,19,FALSE)</f>
        <v>6.7</v>
      </c>
      <c r="O25" s="120">
        <f>VLOOKUP($A25,data!$B$2:$AS$765,20,FALSE)</f>
        <v>0</v>
      </c>
      <c r="P25" s="162">
        <f>VLOOKUP($A25,data!$B$2:$AS$765,22,FALSE)</f>
        <v>4.9100999999999999</v>
      </c>
      <c r="Q25" s="162">
        <f>VLOOKUP($A25,data!$B$2:$AS$765,30,FALSE)</f>
        <v>5.0594000000000001</v>
      </c>
      <c r="R25" s="217" t="str">
        <f>VLOOKUP($A25,data!$B$2:$AS$765,34,FALSE)</f>
        <v>M</v>
      </c>
      <c r="S25" s="166"/>
      <c r="T25" s="219" t="str">
        <f>IF(ISERROR(VLOOKUP($A25,v32_final!$A$9:$E$763,5,FALSE)),"",VLOOKUP($A25,v32_final!$A$9:$E$763,5,FALSE))</f>
        <v>M</v>
      </c>
      <c r="U25" s="162">
        <f>IF(ISERROR(VLOOKUP($A25,v32_final!$A$9:$E$763,4,FALSE)),"",VLOOKUP($A25,v32_final!$A$9:$E$763,4,FALSE))</f>
        <v>6.9855999999999998</v>
      </c>
      <c r="V25" s="164">
        <f>VLOOKUP($A25,data!$B$2:$AS$765,35,FALSE)</f>
        <v>7.9276</v>
      </c>
      <c r="W25" s="324">
        <f t="shared" si="0"/>
        <v>7.9276</v>
      </c>
      <c r="X25" s="324">
        <f t="shared" si="1"/>
        <v>0</v>
      </c>
      <c r="Y25" s="134">
        <f t="shared" si="2"/>
        <v>0.94200000000000017</v>
      </c>
      <c r="Z25" s="132">
        <f t="shared" si="3"/>
        <v>0.13484883188273022</v>
      </c>
    </row>
    <row r="26" spans="1:26" x14ac:dyDescent="0.2">
      <c r="A26" s="237" t="s">
        <v>579</v>
      </c>
      <c r="B26" s="247" t="str">
        <f>VLOOKUP($A26,data!$B$2:$AS$765,4,FALSE)</f>
        <v>Cranio W Major Dev Impl/Acute Complex CNS PDX W MCC or Chemo Implant</v>
      </c>
      <c r="C26" s="238">
        <f>VLOOKUP($A26,data!$B$2:$AS$765,6,FALSE)</f>
        <v>29</v>
      </c>
      <c r="D26" s="238">
        <f>VLOOKUP($A26,data!$B$2:$AS$765,7,FALSE)</f>
        <v>1</v>
      </c>
      <c r="E26" s="238">
        <f>VLOOKUP($A26,data!$B$2:$AS$765,10,FALSE)</f>
        <v>112836.07</v>
      </c>
      <c r="F26" s="238">
        <f>VLOOKUP($A26,data!$B$2:$AS$765,11,FALSE)</f>
        <v>44576.5</v>
      </c>
      <c r="G26" s="257">
        <f>VLOOKUP($A26,data!$B$2:$AS$765,12,FALSE)</f>
        <v>15.66</v>
      </c>
      <c r="H26" s="16"/>
      <c r="I26" s="158">
        <f>VLOOKUP($A26,data!$B$2:$AS$765,14,FALSE)</f>
        <v>29</v>
      </c>
      <c r="J26" s="156">
        <f>VLOOKUP($A26,data!$B$2:$AS$765,15,FALSE)</f>
        <v>112836.07</v>
      </c>
      <c r="K26" s="156">
        <f>VLOOKUP($A26,data!$B$2:$AS$765,16,FALSE)</f>
        <v>44576.5</v>
      </c>
      <c r="L26" s="160">
        <f>VLOOKUP($A26,data!$B$2:$AS$765,17,FALSE)</f>
        <v>15.66</v>
      </c>
      <c r="M26" s="160">
        <f>VLOOKUP($A26,data!$B$2:$AS$765,18,FALSE)</f>
        <v>11.34</v>
      </c>
      <c r="N26" s="160">
        <f>VLOOKUP($A26,data!$B$2:$AS$765,19,FALSE)</f>
        <v>11.76</v>
      </c>
      <c r="O26" s="120">
        <f>VLOOKUP($A26,data!$B$2:$AS$765,20,FALSE)</f>
        <v>1</v>
      </c>
      <c r="P26" s="162">
        <f>VLOOKUP($A26,data!$B$2:$AS$765,22,FALSE)</f>
        <v>4.6360999999999999</v>
      </c>
      <c r="Q26" s="162">
        <f>VLOOKUP($A26,data!$B$2:$AS$765,30,FALSE)</f>
        <v>4.7770000000000001</v>
      </c>
      <c r="R26" s="217" t="str">
        <f>VLOOKUP($A26,data!$B$2:$AS$765,34,FALSE)</f>
        <v>A</v>
      </c>
      <c r="S26" s="166"/>
      <c r="T26" s="219" t="str">
        <f>IF(ISERROR(VLOOKUP($A26,v32_final!$A$9:$E$763,5,FALSE)),"",VLOOKUP($A26,v32_final!$A$9:$E$763,5,FALSE))</f>
        <v>A</v>
      </c>
      <c r="U26" s="162">
        <f>IF(ISERROR(VLOOKUP($A26,v32_final!$A$9:$E$763,4,FALSE)),"",VLOOKUP($A26,v32_final!$A$9:$E$763,4,FALSE))</f>
        <v>7.5242000000000004</v>
      </c>
      <c r="V26" s="164">
        <f>VLOOKUP($A26,data!$B$2:$AS$765,35,FALSE)</f>
        <v>7.4851000000000001</v>
      </c>
      <c r="W26" s="324">
        <f t="shared" si="0"/>
        <v>7.4851000000000001</v>
      </c>
      <c r="X26" s="324">
        <f t="shared" si="1"/>
        <v>0</v>
      </c>
      <c r="Y26" s="134">
        <f t="shared" si="2"/>
        <v>-3.9100000000000357E-2</v>
      </c>
      <c r="Z26" s="132">
        <f t="shared" si="3"/>
        <v>-5.1965657478536395E-3</v>
      </c>
    </row>
    <row r="27" spans="1:26" x14ac:dyDescent="0.2">
      <c r="A27" s="246" t="s">
        <v>581</v>
      </c>
      <c r="B27" s="258" t="str">
        <f>VLOOKUP($A27,data!$B$2:$AS$765,4,FALSE)</f>
        <v>Cranio W Major Dev Impl/Acute Complex CNS PDX W/O MCC</v>
      </c>
      <c r="C27" s="259">
        <f>VLOOKUP($A27,data!$B$2:$AS$765,6,FALSE)</f>
        <v>6</v>
      </c>
      <c r="D27" s="259">
        <f>VLOOKUP($A27,data!$B$2:$AS$765,7,FALSE)</f>
        <v>0</v>
      </c>
      <c r="E27" s="259">
        <f>VLOOKUP($A27,data!$B$2:$AS$765,10,FALSE)</f>
        <v>85072.95</v>
      </c>
      <c r="F27" s="259">
        <f>VLOOKUP($A27,data!$B$2:$AS$765,11,FALSE)</f>
        <v>30078.74</v>
      </c>
      <c r="G27" s="325">
        <f>VLOOKUP($A27,data!$B$2:$AS$765,12,FALSE)</f>
        <v>11</v>
      </c>
      <c r="H27" s="16"/>
      <c r="I27" s="159">
        <f>VLOOKUP($A27,data!$B$2:$AS$765,14,FALSE)</f>
        <v>6</v>
      </c>
      <c r="J27" s="157">
        <f>VLOOKUP($A27,data!$B$2:$AS$765,15,FALSE)</f>
        <v>85072.95</v>
      </c>
      <c r="K27" s="157">
        <f>VLOOKUP($A27,data!$B$2:$AS$765,16,FALSE)</f>
        <v>30078.74</v>
      </c>
      <c r="L27" s="161">
        <f>VLOOKUP($A27,data!$B$2:$AS$765,17,FALSE)</f>
        <v>5.9</v>
      </c>
      <c r="M27" s="161">
        <f>VLOOKUP($A27,data!$B$2:$AS$765,18,FALSE)</f>
        <v>2.58</v>
      </c>
      <c r="N27" s="161">
        <f>VLOOKUP($A27,data!$B$2:$AS$765,19,FALSE)</f>
        <v>4.2</v>
      </c>
      <c r="O27" s="129">
        <f>VLOOKUP($A27,data!$B$2:$AS$765,20,FALSE)</f>
        <v>0</v>
      </c>
      <c r="P27" s="163">
        <f>VLOOKUP($A27,data!$B$2:$AS$765,22,FALSE)</f>
        <v>3.7309999999999999</v>
      </c>
      <c r="Q27" s="163">
        <f>VLOOKUP($A27,data!$B$2:$AS$765,30,FALSE)</f>
        <v>3.8443999999999998</v>
      </c>
      <c r="R27" s="218" t="str">
        <f>VLOOKUP($A27,data!$B$2:$AS$765,34,FALSE)</f>
        <v>M</v>
      </c>
      <c r="S27" s="166"/>
      <c r="T27" s="220" t="str">
        <f>IF(ISERROR(VLOOKUP($A27,v32_final!$A$9:$E$763,5,FALSE)),"",VLOOKUP($A27,v32_final!$A$9:$E$763,5,FALSE))</f>
        <v>M</v>
      </c>
      <c r="U27" s="163">
        <f>IF(ISERROR(VLOOKUP($A27,v32_final!$A$9:$E$763,4,FALSE)),"",VLOOKUP($A27,v32_final!$A$9:$E$763,4,FALSE))</f>
        <v>5.8239000000000001</v>
      </c>
      <c r="V27" s="165">
        <f>VLOOKUP($A27,data!$B$2:$AS$765,35,FALSE)</f>
        <v>6.0237999999999996</v>
      </c>
      <c r="W27" s="326">
        <f t="shared" si="0"/>
        <v>6.0237999999999996</v>
      </c>
      <c r="X27" s="326">
        <f t="shared" si="1"/>
        <v>0</v>
      </c>
      <c r="Y27" s="135">
        <f t="shared" si="2"/>
        <v>0.19989999999999952</v>
      </c>
      <c r="Z27" s="133">
        <f t="shared" si="3"/>
        <v>3.4324078366730112E-2</v>
      </c>
    </row>
    <row r="28" spans="1:26" x14ac:dyDescent="0.2">
      <c r="A28" s="237" t="s">
        <v>583</v>
      </c>
      <c r="B28" s="247" t="str">
        <f>VLOOKUP($A28,data!$B$2:$AS$765,4,FALSE)</f>
        <v>Craniotomy &amp; Endovascular Intracranial Procedures W MCC</v>
      </c>
      <c r="C28" s="238">
        <f>VLOOKUP($A28,data!$B$2:$AS$765,6,FALSE)</f>
        <v>108</v>
      </c>
      <c r="D28" s="238">
        <f>VLOOKUP($A28,data!$B$2:$AS$765,7,FALSE)</f>
        <v>2</v>
      </c>
      <c r="E28" s="238">
        <f>VLOOKUP($A28,data!$B$2:$AS$765,10,FALSE)</f>
        <v>88731.21</v>
      </c>
      <c r="F28" s="238">
        <f>VLOOKUP($A28,data!$B$2:$AS$765,11,FALSE)</f>
        <v>48563.26</v>
      </c>
      <c r="G28" s="257">
        <f>VLOOKUP($A28,data!$B$2:$AS$765,12,FALSE)</f>
        <v>9.74</v>
      </c>
      <c r="H28" s="16"/>
      <c r="I28" s="158">
        <f>VLOOKUP($A28,data!$B$2:$AS$765,14,FALSE)</f>
        <v>105</v>
      </c>
      <c r="J28" s="156">
        <f>VLOOKUP($A28,data!$B$2:$AS$765,15,FALSE)</f>
        <v>83665.509999999995</v>
      </c>
      <c r="K28" s="156">
        <f>VLOOKUP($A28,data!$B$2:$AS$765,16,FALSE)</f>
        <v>38644.36</v>
      </c>
      <c r="L28" s="160">
        <f>VLOOKUP($A28,data!$B$2:$AS$765,17,FALSE)</f>
        <v>9.08</v>
      </c>
      <c r="M28" s="160">
        <f>VLOOKUP($A28,data!$B$2:$AS$765,18,FALSE)</f>
        <v>7.36</v>
      </c>
      <c r="N28" s="160">
        <f>VLOOKUP($A28,data!$B$2:$AS$765,19,FALSE)</f>
        <v>6.81</v>
      </c>
      <c r="O28" s="120">
        <f>VLOOKUP($A28,data!$B$2:$AS$765,20,FALSE)</f>
        <v>1</v>
      </c>
      <c r="P28" s="162">
        <f>VLOOKUP($A28,data!$B$2:$AS$765,22,FALSE)</f>
        <v>3.4375</v>
      </c>
      <c r="Q28" s="162">
        <f>VLOOKUP($A28,data!$B$2:$AS$765,30,FALSE)</f>
        <v>3.4325999999999999</v>
      </c>
      <c r="R28" s="217" t="str">
        <f>VLOOKUP($A28,data!$B$2:$AS$765,34,FALSE)</f>
        <v>A</v>
      </c>
      <c r="S28" s="166"/>
      <c r="T28" s="219" t="str">
        <f>IF(ISERROR(VLOOKUP($A28,v32_final!$A$9:$E$763,5,FALSE)),"",VLOOKUP($A28,v32_final!$A$9:$E$763,5,FALSE))</f>
        <v>A</v>
      </c>
      <c r="U28" s="162">
        <f>IF(ISERROR(VLOOKUP($A28,v32_final!$A$9:$E$763,4,FALSE)),"",VLOOKUP($A28,v32_final!$A$9:$E$763,4,FALSE))</f>
        <v>4.8094000000000001</v>
      </c>
      <c r="V28" s="164">
        <f>VLOOKUP($A28,data!$B$2:$AS$765,35,FALSE)</f>
        <v>5.3784999999999998</v>
      </c>
      <c r="W28" s="324">
        <f t="shared" si="0"/>
        <v>5.3784999999999998</v>
      </c>
      <c r="X28" s="324">
        <f t="shared" si="1"/>
        <v>0</v>
      </c>
      <c r="Y28" s="134">
        <f t="shared" si="2"/>
        <v>0.56909999999999972</v>
      </c>
      <c r="Z28" s="132">
        <f t="shared" si="3"/>
        <v>0.11833076891088279</v>
      </c>
    </row>
    <row r="29" spans="1:26" x14ac:dyDescent="0.2">
      <c r="A29" s="237" t="s">
        <v>585</v>
      </c>
      <c r="B29" s="247" t="str">
        <f>VLOOKUP($A29,data!$B$2:$AS$765,4,FALSE)</f>
        <v>Craniotomy &amp; Endovascular Intracranial Procedures W CC</v>
      </c>
      <c r="C29" s="238">
        <f>VLOOKUP($A29,data!$B$2:$AS$765,6,FALSE)</f>
        <v>79</v>
      </c>
      <c r="D29" s="238">
        <f>VLOOKUP($A29,data!$B$2:$AS$765,7,FALSE)</f>
        <v>1</v>
      </c>
      <c r="E29" s="238">
        <f>VLOOKUP($A29,data!$B$2:$AS$765,10,FALSE)</f>
        <v>69812.89</v>
      </c>
      <c r="F29" s="238">
        <f>VLOOKUP($A29,data!$B$2:$AS$765,11,FALSE)</f>
        <v>34559.300000000003</v>
      </c>
      <c r="G29" s="257">
        <f>VLOOKUP($A29,data!$B$2:$AS$765,12,FALSE)</f>
        <v>6.18</v>
      </c>
      <c r="H29" s="16"/>
      <c r="I29" s="158">
        <f>VLOOKUP($A29,data!$B$2:$AS$765,14,FALSE)</f>
        <v>77</v>
      </c>
      <c r="J29" s="156">
        <f>VLOOKUP($A29,data!$B$2:$AS$765,15,FALSE)</f>
        <v>66232.639999999999</v>
      </c>
      <c r="K29" s="156">
        <f>VLOOKUP($A29,data!$B$2:$AS$765,16,FALSE)</f>
        <v>26365.47</v>
      </c>
      <c r="L29" s="160">
        <f>VLOOKUP($A29,data!$B$2:$AS$765,17,FALSE)</f>
        <v>6.21</v>
      </c>
      <c r="M29" s="160">
        <f>VLOOKUP($A29,data!$B$2:$AS$765,18,FALSE)</f>
        <v>4.47</v>
      </c>
      <c r="N29" s="160">
        <f>VLOOKUP($A29,data!$B$2:$AS$765,19,FALSE)</f>
        <v>4.9000000000000004</v>
      </c>
      <c r="O29" s="120">
        <f>VLOOKUP($A29,data!$B$2:$AS$765,20,FALSE)</f>
        <v>1</v>
      </c>
      <c r="P29" s="162">
        <f>VLOOKUP($A29,data!$B$2:$AS$765,22,FALSE)</f>
        <v>2.7212999999999998</v>
      </c>
      <c r="Q29" s="162">
        <f>VLOOKUP($A29,data!$B$2:$AS$765,30,FALSE)</f>
        <v>2.8003</v>
      </c>
      <c r="R29" s="217" t="str">
        <f>VLOOKUP($A29,data!$B$2:$AS$765,34,FALSE)</f>
        <v>A</v>
      </c>
      <c r="S29" s="166"/>
      <c r="T29" s="219" t="str">
        <f>IF(ISERROR(VLOOKUP($A29,v32_final!$A$9:$E$763,5,FALSE)),"",VLOOKUP($A29,v32_final!$A$9:$E$763,5,FALSE))</f>
        <v>A</v>
      </c>
      <c r="U29" s="162">
        <f>IF(ISERROR(VLOOKUP($A29,v32_final!$A$9:$E$763,4,FALSE)),"",VLOOKUP($A29,v32_final!$A$9:$E$763,4,FALSE))</f>
        <v>4.4169</v>
      </c>
      <c r="V29" s="164">
        <f>VLOOKUP($A29,data!$B$2:$AS$765,35,FALSE)</f>
        <v>4.3878000000000004</v>
      </c>
      <c r="W29" s="324">
        <f t="shared" si="0"/>
        <v>4.3878000000000004</v>
      </c>
      <c r="X29" s="324">
        <f t="shared" si="1"/>
        <v>0</v>
      </c>
      <c r="Y29" s="134">
        <f t="shared" si="2"/>
        <v>-2.9099999999999682E-2</v>
      </c>
      <c r="Z29" s="132">
        <f t="shared" si="3"/>
        <v>-6.5883311825034934E-3</v>
      </c>
    </row>
    <row r="30" spans="1:26" x14ac:dyDescent="0.2">
      <c r="A30" s="237" t="s">
        <v>587</v>
      </c>
      <c r="B30" s="247" t="str">
        <f>VLOOKUP($A30,data!$B$2:$AS$765,4,FALSE)</f>
        <v>Craniotomy &amp; Endovascular Intracranial Procedures W/O CC/MCC</v>
      </c>
      <c r="C30" s="238">
        <f>VLOOKUP($A30,data!$B$2:$AS$765,6,FALSE)</f>
        <v>110</v>
      </c>
      <c r="D30" s="238">
        <f>VLOOKUP($A30,data!$B$2:$AS$765,7,FALSE)</f>
        <v>0</v>
      </c>
      <c r="E30" s="238">
        <f>VLOOKUP($A30,data!$B$2:$AS$765,10,FALSE)</f>
        <v>60096.57</v>
      </c>
      <c r="F30" s="238">
        <f>VLOOKUP($A30,data!$B$2:$AS$765,11,FALSE)</f>
        <v>31953.38</v>
      </c>
      <c r="G30" s="257">
        <f>VLOOKUP($A30,data!$B$2:$AS$765,12,FALSE)</f>
        <v>3.35</v>
      </c>
      <c r="H30" s="16"/>
      <c r="I30" s="158">
        <f>VLOOKUP($A30,data!$B$2:$AS$765,14,FALSE)</f>
        <v>109</v>
      </c>
      <c r="J30" s="156">
        <f>VLOOKUP($A30,data!$B$2:$AS$765,15,FALSE)</f>
        <v>58477.89</v>
      </c>
      <c r="K30" s="156">
        <f>VLOOKUP($A30,data!$B$2:$AS$765,16,FALSE)</f>
        <v>27242.81</v>
      </c>
      <c r="L30" s="160">
        <f>VLOOKUP($A30,data!$B$2:$AS$765,17,FALSE)</f>
        <v>3.26</v>
      </c>
      <c r="M30" s="160">
        <f>VLOOKUP($A30,data!$B$2:$AS$765,18,FALSE)</f>
        <v>3.54</v>
      </c>
      <c r="N30" s="160">
        <f>VLOOKUP($A30,data!$B$2:$AS$765,19,FALSE)</f>
        <v>2.41</v>
      </c>
      <c r="O30" s="120">
        <f>VLOOKUP($A30,data!$B$2:$AS$765,20,FALSE)</f>
        <v>1</v>
      </c>
      <c r="P30" s="162">
        <f>VLOOKUP($A30,data!$B$2:$AS$765,22,FALSE)</f>
        <v>2.4026999999999998</v>
      </c>
      <c r="Q30" s="162">
        <f>VLOOKUP($A30,data!$B$2:$AS$765,30,FALSE)</f>
        <v>2.4712999999999998</v>
      </c>
      <c r="R30" s="217" t="str">
        <f>VLOOKUP($A30,data!$B$2:$AS$765,34,FALSE)</f>
        <v>A</v>
      </c>
      <c r="S30" s="166"/>
      <c r="T30" s="219" t="str">
        <f>IF(ISERROR(VLOOKUP($A30,v32_final!$A$9:$E$763,5,FALSE)),"",VLOOKUP($A30,v32_final!$A$9:$E$763,5,FALSE))</f>
        <v>A</v>
      </c>
      <c r="U30" s="162">
        <f>IF(ISERROR(VLOOKUP($A30,v32_final!$A$9:$E$763,4,FALSE)),"",VLOOKUP($A30,v32_final!$A$9:$E$763,4,FALSE))</f>
        <v>3.4537</v>
      </c>
      <c r="V30" s="164">
        <f>VLOOKUP($A30,data!$B$2:$AS$765,35,FALSE)</f>
        <v>3.8723000000000001</v>
      </c>
      <c r="W30" s="324">
        <f t="shared" si="0"/>
        <v>3.8723000000000001</v>
      </c>
      <c r="X30" s="324">
        <f t="shared" si="1"/>
        <v>0</v>
      </c>
      <c r="Y30" s="134">
        <f t="shared" si="2"/>
        <v>0.41860000000000008</v>
      </c>
      <c r="Z30" s="132">
        <f t="shared" si="3"/>
        <v>0.12120334713495674</v>
      </c>
    </row>
    <row r="31" spans="1:26" x14ac:dyDescent="0.2">
      <c r="A31" s="237" t="s">
        <v>589</v>
      </c>
      <c r="B31" s="247" t="str">
        <f>VLOOKUP($A31,data!$B$2:$AS$765,4,FALSE)</f>
        <v>Spinal Procedures W MCC</v>
      </c>
      <c r="C31" s="238">
        <f>VLOOKUP($A31,data!$B$2:$AS$765,6,FALSE)</f>
        <v>19</v>
      </c>
      <c r="D31" s="238">
        <f>VLOOKUP($A31,data!$B$2:$AS$765,7,FALSE)</f>
        <v>0</v>
      </c>
      <c r="E31" s="238">
        <f>VLOOKUP($A31,data!$B$2:$AS$765,10,FALSE)</f>
        <v>166223.09</v>
      </c>
      <c r="F31" s="238">
        <f>VLOOKUP($A31,data!$B$2:$AS$765,11,FALSE)</f>
        <v>129928.85</v>
      </c>
      <c r="G31" s="257">
        <f>VLOOKUP($A31,data!$B$2:$AS$765,12,FALSE)</f>
        <v>23.16</v>
      </c>
      <c r="H31" s="16"/>
      <c r="I31" s="158">
        <f>VLOOKUP($A31,data!$B$2:$AS$765,14,FALSE)</f>
        <v>18</v>
      </c>
      <c r="J31" s="156">
        <f>VLOOKUP($A31,data!$B$2:$AS$765,15,FALSE)</f>
        <v>141715.04</v>
      </c>
      <c r="K31" s="156">
        <f>VLOOKUP($A31,data!$B$2:$AS$765,16,FALSE)</f>
        <v>80044.5</v>
      </c>
      <c r="L31" s="160">
        <f>VLOOKUP($A31,data!$B$2:$AS$765,17,FALSE)</f>
        <v>20.94</v>
      </c>
      <c r="M31" s="160">
        <f>VLOOKUP($A31,data!$B$2:$AS$765,18,FALSE)</f>
        <v>16.190000000000001</v>
      </c>
      <c r="N31" s="160">
        <f>VLOOKUP($A31,data!$B$2:$AS$765,19,FALSE)</f>
        <v>14.72</v>
      </c>
      <c r="O31" s="120">
        <f>VLOOKUP($A31,data!$B$2:$AS$765,20,FALSE)</f>
        <v>1</v>
      </c>
      <c r="P31" s="162">
        <f>VLOOKUP($A31,data!$B$2:$AS$765,22,FALSE)</f>
        <v>5.8227000000000002</v>
      </c>
      <c r="Q31" s="162">
        <f>VLOOKUP($A31,data!$B$2:$AS$765,30,FALSE)</f>
        <v>4.9843999999999999</v>
      </c>
      <c r="R31" s="217" t="str">
        <f>VLOOKUP($A31,data!$B$2:$AS$765,34,FALSE)</f>
        <v>A</v>
      </c>
      <c r="S31" s="166"/>
      <c r="T31" s="219" t="str">
        <f>IF(ISERROR(VLOOKUP($A31,v32_final!$A$9:$E$763,5,FALSE)),"",VLOOKUP($A31,v32_final!$A$9:$E$763,5,FALSE))</f>
        <v>A</v>
      </c>
      <c r="U31" s="162">
        <f>IF(ISERROR(VLOOKUP($A31,v32_final!$A$9:$E$763,4,FALSE)),"",VLOOKUP($A31,v32_final!$A$9:$E$763,4,FALSE))</f>
        <v>8.1039999999999992</v>
      </c>
      <c r="V31" s="164">
        <f>VLOOKUP($A31,data!$B$2:$AS$765,35,FALSE)</f>
        <v>7.8101000000000003</v>
      </c>
      <c r="W31" s="324">
        <f t="shared" si="0"/>
        <v>7.8101000000000003</v>
      </c>
      <c r="X31" s="324">
        <f t="shared" si="1"/>
        <v>0</v>
      </c>
      <c r="Y31" s="134">
        <f t="shared" si="2"/>
        <v>-0.29389999999999894</v>
      </c>
      <c r="Z31" s="132">
        <f t="shared" si="3"/>
        <v>-3.626604146100678E-2</v>
      </c>
    </row>
    <row r="32" spans="1:26" x14ac:dyDescent="0.2">
      <c r="A32" s="246" t="s">
        <v>591</v>
      </c>
      <c r="B32" s="258" t="str">
        <f>VLOOKUP($A32,data!$B$2:$AS$765,4,FALSE)</f>
        <v>Spinal Procedures W CC or Spinal Neurostimulators</v>
      </c>
      <c r="C32" s="259">
        <f>VLOOKUP($A32,data!$B$2:$AS$765,6,FALSE)</f>
        <v>31</v>
      </c>
      <c r="D32" s="259">
        <f>VLOOKUP($A32,data!$B$2:$AS$765,7,FALSE)</f>
        <v>0</v>
      </c>
      <c r="E32" s="259">
        <f>VLOOKUP($A32,data!$B$2:$AS$765,10,FALSE)</f>
        <v>84449.23</v>
      </c>
      <c r="F32" s="259">
        <f>VLOOKUP($A32,data!$B$2:$AS$765,11,FALSE)</f>
        <v>65785.67</v>
      </c>
      <c r="G32" s="325">
        <f>VLOOKUP($A32,data!$B$2:$AS$765,12,FALSE)</f>
        <v>10.61</v>
      </c>
      <c r="H32" s="16"/>
      <c r="I32" s="159">
        <f>VLOOKUP($A32,data!$B$2:$AS$765,14,FALSE)</f>
        <v>28</v>
      </c>
      <c r="J32" s="157">
        <f>VLOOKUP($A32,data!$B$2:$AS$765,15,FALSE)</f>
        <v>69400.2</v>
      </c>
      <c r="K32" s="157">
        <f>VLOOKUP($A32,data!$B$2:$AS$765,16,FALSE)</f>
        <v>49453.99</v>
      </c>
      <c r="L32" s="161">
        <f>VLOOKUP($A32,data!$B$2:$AS$765,17,FALSE)</f>
        <v>9.43</v>
      </c>
      <c r="M32" s="161">
        <f>VLOOKUP($A32,data!$B$2:$AS$765,18,FALSE)</f>
        <v>10.7</v>
      </c>
      <c r="N32" s="161">
        <f>VLOOKUP($A32,data!$B$2:$AS$765,19,FALSE)</f>
        <v>5.75</v>
      </c>
      <c r="O32" s="129">
        <f>VLOOKUP($A32,data!$B$2:$AS$765,20,FALSE)</f>
        <v>1</v>
      </c>
      <c r="P32" s="163">
        <f>VLOOKUP($A32,data!$B$2:$AS$765,22,FALSE)</f>
        <v>2.8513999999999999</v>
      </c>
      <c r="Q32" s="163">
        <f>VLOOKUP($A32,data!$B$2:$AS$765,30,FALSE)</f>
        <v>2.8622999999999998</v>
      </c>
      <c r="R32" s="218" t="str">
        <f>VLOOKUP($A32,data!$B$2:$AS$765,34,FALSE)</f>
        <v>A</v>
      </c>
      <c r="S32" s="166"/>
      <c r="T32" s="220" t="str">
        <f>IF(ISERROR(VLOOKUP($A32,v32_final!$A$9:$E$763,5,FALSE)),"",VLOOKUP($A32,v32_final!$A$9:$E$763,5,FALSE))</f>
        <v>A</v>
      </c>
      <c r="U32" s="163">
        <f>IF(ISERROR(VLOOKUP($A32,v32_final!$A$9:$E$763,4,FALSE)),"",VLOOKUP($A32,v32_final!$A$9:$E$763,4,FALSE))</f>
        <v>4.3787000000000003</v>
      </c>
      <c r="V32" s="165">
        <f>VLOOKUP($A32,data!$B$2:$AS$765,35,FALSE)</f>
        <v>4.4848999999999997</v>
      </c>
      <c r="W32" s="326">
        <f t="shared" si="0"/>
        <v>4.4848999999999997</v>
      </c>
      <c r="X32" s="326">
        <f t="shared" si="1"/>
        <v>0</v>
      </c>
      <c r="Y32" s="135">
        <f t="shared" si="2"/>
        <v>0.10619999999999941</v>
      </c>
      <c r="Z32" s="133">
        <f t="shared" si="3"/>
        <v>2.4253773951172584E-2</v>
      </c>
    </row>
    <row r="33" spans="1:26" x14ac:dyDescent="0.2">
      <c r="A33" s="237" t="s">
        <v>593</v>
      </c>
      <c r="B33" s="247" t="str">
        <f>VLOOKUP($A33,data!$B$2:$AS$765,4,FALSE)</f>
        <v>Spinal Procedures W/O CC/MCC</v>
      </c>
      <c r="C33" s="238">
        <f>VLOOKUP($A33,data!$B$2:$AS$765,6,FALSE)</f>
        <v>35</v>
      </c>
      <c r="D33" s="238">
        <f>VLOOKUP($A33,data!$B$2:$AS$765,7,FALSE)</f>
        <v>0</v>
      </c>
      <c r="E33" s="238">
        <f>VLOOKUP($A33,data!$B$2:$AS$765,10,FALSE)</f>
        <v>35035.39</v>
      </c>
      <c r="F33" s="238">
        <f>VLOOKUP($A33,data!$B$2:$AS$765,11,FALSE)</f>
        <v>20167.5</v>
      </c>
      <c r="G33" s="257">
        <f>VLOOKUP($A33,data!$B$2:$AS$765,12,FALSE)</f>
        <v>2.83</v>
      </c>
      <c r="H33" s="16"/>
      <c r="I33" s="158">
        <f>VLOOKUP($A33,data!$B$2:$AS$765,14,FALSE)</f>
        <v>33</v>
      </c>
      <c r="J33" s="156">
        <f>VLOOKUP($A33,data!$B$2:$AS$765,15,FALSE)</f>
        <v>31469.37</v>
      </c>
      <c r="K33" s="156">
        <f>VLOOKUP($A33,data!$B$2:$AS$765,16,FALSE)</f>
        <v>14445.81</v>
      </c>
      <c r="L33" s="160">
        <f>VLOOKUP($A33,data!$B$2:$AS$765,17,FALSE)</f>
        <v>2.33</v>
      </c>
      <c r="M33" s="160">
        <f>VLOOKUP($A33,data!$B$2:$AS$765,18,FALSE)</f>
        <v>1.85</v>
      </c>
      <c r="N33" s="160">
        <f>VLOOKUP($A33,data!$B$2:$AS$765,19,FALSE)</f>
        <v>1.79</v>
      </c>
      <c r="O33" s="120">
        <f>VLOOKUP($A33,data!$B$2:$AS$765,20,FALSE)</f>
        <v>1</v>
      </c>
      <c r="P33" s="162">
        <f>VLOOKUP($A33,data!$B$2:$AS$765,22,FALSE)</f>
        <v>1.2929999999999999</v>
      </c>
      <c r="Q33" s="162">
        <f>VLOOKUP($A33,data!$B$2:$AS$765,30,FALSE)</f>
        <v>1.3323</v>
      </c>
      <c r="R33" s="217" t="str">
        <f>VLOOKUP($A33,data!$B$2:$AS$765,34,FALSE)</f>
        <v>A</v>
      </c>
      <c r="S33" s="166"/>
      <c r="T33" s="219" t="str">
        <f>IF(ISERROR(VLOOKUP($A33,v32_final!$A$9:$E$763,5,FALSE)),"",VLOOKUP($A33,v32_final!$A$9:$E$763,5,FALSE))</f>
        <v>A</v>
      </c>
      <c r="U33" s="162">
        <f>IF(ISERROR(VLOOKUP($A33,v32_final!$A$9:$E$763,4,FALSE)),"",VLOOKUP($A33,v32_final!$A$9:$E$763,4,FALSE))</f>
        <v>1.9736</v>
      </c>
      <c r="V33" s="164">
        <f>VLOOKUP($A33,data!$B$2:$AS$765,35,FALSE)</f>
        <v>2.0876000000000001</v>
      </c>
      <c r="W33" s="324">
        <f t="shared" si="0"/>
        <v>2.0876000000000001</v>
      </c>
      <c r="X33" s="324">
        <f t="shared" si="1"/>
        <v>0</v>
      </c>
      <c r="Y33" s="134">
        <f t="shared" si="2"/>
        <v>0.1140000000000001</v>
      </c>
      <c r="Z33" s="132">
        <f t="shared" si="3"/>
        <v>5.7762464531820074E-2</v>
      </c>
    </row>
    <row r="34" spans="1:26" x14ac:dyDescent="0.2">
      <c r="A34" s="237" t="s">
        <v>595</v>
      </c>
      <c r="B34" s="247" t="str">
        <f>VLOOKUP($A34,data!$B$2:$AS$765,4,FALSE)</f>
        <v>Ventricular Shunt Procedures W MCC</v>
      </c>
      <c r="C34" s="238">
        <f>VLOOKUP($A34,data!$B$2:$AS$765,6,FALSE)</f>
        <v>11</v>
      </c>
      <c r="D34" s="238">
        <f>VLOOKUP($A34,data!$B$2:$AS$765,7,FALSE)</f>
        <v>1</v>
      </c>
      <c r="E34" s="238">
        <f>VLOOKUP($A34,data!$B$2:$AS$765,10,FALSE)</f>
        <v>62107.67</v>
      </c>
      <c r="F34" s="238">
        <f>VLOOKUP($A34,data!$B$2:$AS$765,11,FALSE)</f>
        <v>53849.04</v>
      </c>
      <c r="G34" s="257">
        <f>VLOOKUP($A34,data!$B$2:$AS$765,12,FALSE)</f>
        <v>7.82</v>
      </c>
      <c r="H34" s="16"/>
      <c r="I34" s="158">
        <f>VLOOKUP($A34,data!$B$2:$AS$765,14,FALSE)</f>
        <v>10</v>
      </c>
      <c r="J34" s="156">
        <f>VLOOKUP($A34,data!$B$2:$AS$765,15,FALSE)</f>
        <v>46276.33</v>
      </c>
      <c r="K34" s="156">
        <f>VLOOKUP($A34,data!$B$2:$AS$765,16,FALSE)</f>
        <v>20802.53</v>
      </c>
      <c r="L34" s="160">
        <f>VLOOKUP($A34,data!$B$2:$AS$765,17,FALSE)</f>
        <v>6.9</v>
      </c>
      <c r="M34" s="160">
        <f>VLOOKUP($A34,data!$B$2:$AS$765,18,FALSE)</f>
        <v>5.07</v>
      </c>
      <c r="N34" s="160">
        <f>VLOOKUP($A34,data!$B$2:$AS$765,19,FALSE)</f>
        <v>5.07</v>
      </c>
      <c r="O34" s="120">
        <f>VLOOKUP($A34,data!$B$2:$AS$765,20,FALSE)</f>
        <v>1</v>
      </c>
      <c r="P34" s="162">
        <f>VLOOKUP($A34,data!$B$2:$AS$765,22,FALSE)</f>
        <v>1.9014</v>
      </c>
      <c r="Q34" s="162">
        <f>VLOOKUP($A34,data!$B$2:$AS$765,30,FALSE)</f>
        <v>1.9080999999999999</v>
      </c>
      <c r="R34" s="217" t="str">
        <f>VLOOKUP($A34,data!$B$2:$AS$765,34,FALSE)</f>
        <v>A</v>
      </c>
      <c r="S34" s="166"/>
      <c r="T34" s="219" t="str">
        <f>IF(ISERROR(VLOOKUP($A34,v32_final!$A$9:$E$763,5,FALSE)),"",VLOOKUP($A34,v32_final!$A$9:$E$763,5,FALSE))</f>
        <v>M</v>
      </c>
      <c r="U34" s="162">
        <f>IF(ISERROR(VLOOKUP($A34,v32_final!$A$9:$E$763,4,FALSE)),"",VLOOKUP($A34,v32_final!$A$9:$E$763,4,FALSE))</f>
        <v>5.1722999999999999</v>
      </c>
      <c r="V34" s="164">
        <f>VLOOKUP($A34,data!$B$2:$AS$765,35,FALSE)</f>
        <v>2.9897999999999998</v>
      </c>
      <c r="W34" s="324">
        <f t="shared" si="0"/>
        <v>2.9897999999999998</v>
      </c>
      <c r="X34" s="324">
        <f t="shared" si="1"/>
        <v>0</v>
      </c>
      <c r="Y34" s="134">
        <f t="shared" si="2"/>
        <v>-2.1825000000000001</v>
      </c>
      <c r="Z34" s="132">
        <f t="shared" si="3"/>
        <v>-0.42195928310422831</v>
      </c>
    </row>
    <row r="35" spans="1:26" x14ac:dyDescent="0.2">
      <c r="A35" s="237" t="s">
        <v>597</v>
      </c>
      <c r="B35" s="247" t="str">
        <f>VLOOKUP($A35,data!$B$2:$AS$765,4,FALSE)</f>
        <v>Ventricular Shunt Procedures W CC</v>
      </c>
      <c r="C35" s="238">
        <f>VLOOKUP($A35,data!$B$2:$AS$765,6,FALSE)</f>
        <v>39</v>
      </c>
      <c r="D35" s="238">
        <f>VLOOKUP($A35,data!$B$2:$AS$765,7,FALSE)</f>
        <v>0</v>
      </c>
      <c r="E35" s="238">
        <f>VLOOKUP($A35,data!$B$2:$AS$765,10,FALSE)</f>
        <v>36924.79</v>
      </c>
      <c r="F35" s="238">
        <f>VLOOKUP($A35,data!$B$2:$AS$765,11,FALSE)</f>
        <v>19956.580000000002</v>
      </c>
      <c r="G35" s="257">
        <f>VLOOKUP($A35,data!$B$2:$AS$765,12,FALSE)</f>
        <v>3.69</v>
      </c>
      <c r="H35" s="16"/>
      <c r="I35" s="158">
        <f>VLOOKUP($A35,data!$B$2:$AS$765,14,FALSE)</f>
        <v>37</v>
      </c>
      <c r="J35" s="156">
        <f>VLOOKUP($A35,data!$B$2:$AS$765,15,FALSE)</f>
        <v>33358.269999999997</v>
      </c>
      <c r="K35" s="156">
        <f>VLOOKUP($A35,data!$B$2:$AS$765,16,FALSE)</f>
        <v>12119.82</v>
      </c>
      <c r="L35" s="160">
        <f>VLOOKUP($A35,data!$B$2:$AS$765,17,FALSE)</f>
        <v>3.24</v>
      </c>
      <c r="M35" s="160">
        <f>VLOOKUP($A35,data!$B$2:$AS$765,18,FALSE)</f>
        <v>2.52</v>
      </c>
      <c r="N35" s="160">
        <f>VLOOKUP($A35,data!$B$2:$AS$765,19,FALSE)</f>
        <v>2.5499999999999998</v>
      </c>
      <c r="O35" s="120">
        <f>VLOOKUP($A35,data!$B$2:$AS$765,20,FALSE)</f>
        <v>1</v>
      </c>
      <c r="P35" s="162">
        <f>VLOOKUP($A35,data!$B$2:$AS$765,22,FALSE)</f>
        <v>1.3706</v>
      </c>
      <c r="Q35" s="162">
        <f>VLOOKUP($A35,data!$B$2:$AS$765,30,FALSE)</f>
        <v>1.4123000000000001</v>
      </c>
      <c r="R35" s="217" t="str">
        <f>VLOOKUP($A35,data!$B$2:$AS$765,34,FALSE)</f>
        <v>A</v>
      </c>
      <c r="S35" s="166"/>
      <c r="T35" s="219" t="str">
        <f>IF(ISERROR(VLOOKUP($A35,v32_final!$A$9:$E$763,5,FALSE)),"",VLOOKUP($A35,v32_final!$A$9:$E$763,5,FALSE))</f>
        <v>A</v>
      </c>
      <c r="U35" s="162">
        <f>IF(ISERROR(VLOOKUP($A35,v32_final!$A$9:$E$763,4,FALSE)),"",VLOOKUP($A35,v32_final!$A$9:$E$763,4,FALSE))</f>
        <v>2.1086999999999998</v>
      </c>
      <c r="V35" s="164">
        <f>VLOOKUP($A35,data!$B$2:$AS$765,35,FALSE)</f>
        <v>2.2128999999999999</v>
      </c>
      <c r="W35" s="324">
        <f t="shared" si="0"/>
        <v>2.2128999999999999</v>
      </c>
      <c r="X35" s="324">
        <f t="shared" si="1"/>
        <v>0</v>
      </c>
      <c r="Y35" s="134">
        <f t="shared" si="2"/>
        <v>0.10420000000000007</v>
      </c>
      <c r="Z35" s="132">
        <f t="shared" si="3"/>
        <v>4.9414331104471985E-2</v>
      </c>
    </row>
    <row r="36" spans="1:26" x14ac:dyDescent="0.2">
      <c r="A36" s="237" t="s">
        <v>599</v>
      </c>
      <c r="B36" s="247" t="str">
        <f>VLOOKUP($A36,data!$B$2:$AS$765,4,FALSE)</f>
        <v>Ventricular Shunt Procedures W/O CC/MCC</v>
      </c>
      <c r="C36" s="238">
        <f>VLOOKUP($A36,data!$B$2:$AS$765,6,FALSE)</f>
        <v>19</v>
      </c>
      <c r="D36" s="238">
        <f>VLOOKUP($A36,data!$B$2:$AS$765,7,FALSE)</f>
        <v>0</v>
      </c>
      <c r="E36" s="238">
        <f>VLOOKUP($A36,data!$B$2:$AS$765,10,FALSE)</f>
        <v>31935.98</v>
      </c>
      <c r="F36" s="238">
        <f>VLOOKUP($A36,data!$B$2:$AS$765,11,FALSE)</f>
        <v>21383.599999999999</v>
      </c>
      <c r="G36" s="257">
        <f>VLOOKUP($A36,data!$B$2:$AS$765,12,FALSE)</f>
        <v>2.84</v>
      </c>
      <c r="H36" s="16"/>
      <c r="I36" s="158">
        <f>VLOOKUP($A36,data!$B$2:$AS$765,14,FALSE)</f>
        <v>18</v>
      </c>
      <c r="J36" s="156">
        <f>VLOOKUP($A36,data!$B$2:$AS$765,15,FALSE)</f>
        <v>27324</v>
      </c>
      <c r="K36" s="156">
        <f>VLOOKUP($A36,data!$B$2:$AS$765,16,FALSE)</f>
        <v>8861.5</v>
      </c>
      <c r="L36" s="160">
        <f>VLOOKUP($A36,data!$B$2:$AS$765,17,FALSE)</f>
        <v>2.17</v>
      </c>
      <c r="M36" s="160">
        <f>VLOOKUP($A36,data!$B$2:$AS$765,18,FALSE)</f>
        <v>2.2200000000000002</v>
      </c>
      <c r="N36" s="160">
        <f>VLOOKUP($A36,data!$B$2:$AS$765,19,FALSE)</f>
        <v>1.6</v>
      </c>
      <c r="O36" s="120">
        <f>VLOOKUP($A36,data!$B$2:$AS$765,20,FALSE)</f>
        <v>1</v>
      </c>
      <c r="P36" s="162">
        <f>VLOOKUP($A36,data!$B$2:$AS$765,22,FALSE)</f>
        <v>1.1227</v>
      </c>
      <c r="Q36" s="162">
        <f>VLOOKUP($A36,data!$B$2:$AS$765,30,FALSE)</f>
        <v>1.1568000000000001</v>
      </c>
      <c r="R36" s="217" t="str">
        <f>VLOOKUP($A36,data!$B$2:$AS$765,34,FALSE)</f>
        <v>A</v>
      </c>
      <c r="S36" s="166"/>
      <c r="T36" s="219" t="str">
        <f>IF(ISERROR(VLOOKUP($A36,v32_final!$A$9:$E$763,5,FALSE)),"",VLOOKUP($A36,v32_final!$A$9:$E$763,5,FALSE))</f>
        <v>A</v>
      </c>
      <c r="U36" s="162">
        <f>IF(ISERROR(VLOOKUP($A36,v32_final!$A$9:$E$763,4,FALSE)),"",VLOOKUP($A36,v32_final!$A$9:$E$763,4,FALSE))</f>
        <v>1.5885</v>
      </c>
      <c r="V36" s="164">
        <f>VLOOKUP($A36,data!$B$2:$AS$765,35,FALSE)</f>
        <v>1.8126</v>
      </c>
      <c r="W36" s="324">
        <f t="shared" si="0"/>
        <v>1.8126</v>
      </c>
      <c r="X36" s="324">
        <f t="shared" si="1"/>
        <v>0</v>
      </c>
      <c r="Y36" s="134">
        <f t="shared" si="2"/>
        <v>0.22409999999999997</v>
      </c>
      <c r="Z36" s="132">
        <f t="shared" si="3"/>
        <v>0.14107648725212463</v>
      </c>
    </row>
    <row r="37" spans="1:26" x14ac:dyDescent="0.2">
      <c r="A37" s="246" t="s">
        <v>601</v>
      </c>
      <c r="B37" s="258" t="str">
        <f>VLOOKUP($A37,data!$B$2:$AS$765,4,FALSE)</f>
        <v>Carotid Artery Stent Procedure W MCC</v>
      </c>
      <c r="C37" s="259">
        <f>VLOOKUP($A37,data!$B$2:$AS$765,6,FALSE)</f>
        <v>5</v>
      </c>
      <c r="D37" s="259">
        <f>VLOOKUP($A37,data!$B$2:$AS$765,7,FALSE)</f>
        <v>0</v>
      </c>
      <c r="E37" s="259">
        <f>VLOOKUP($A37,data!$B$2:$AS$765,10,FALSE)</f>
        <v>74865.59</v>
      </c>
      <c r="F37" s="259">
        <f>VLOOKUP($A37,data!$B$2:$AS$765,11,FALSE)</f>
        <v>22066.09</v>
      </c>
      <c r="G37" s="325">
        <f>VLOOKUP($A37,data!$B$2:$AS$765,12,FALSE)</f>
        <v>11.4</v>
      </c>
      <c r="H37" s="16"/>
      <c r="I37" s="159">
        <f>VLOOKUP($A37,data!$B$2:$AS$765,14,FALSE)</f>
        <v>5</v>
      </c>
      <c r="J37" s="157">
        <f>VLOOKUP($A37,data!$B$2:$AS$765,15,FALSE)</f>
        <v>74865.59</v>
      </c>
      <c r="K37" s="157">
        <f>VLOOKUP($A37,data!$B$2:$AS$765,16,FALSE)</f>
        <v>22066.09</v>
      </c>
      <c r="L37" s="161">
        <f>VLOOKUP($A37,data!$B$2:$AS$765,17,FALSE)</f>
        <v>7.1</v>
      </c>
      <c r="M37" s="161">
        <f>VLOOKUP($A37,data!$B$2:$AS$765,18,FALSE)</f>
        <v>7.34</v>
      </c>
      <c r="N37" s="161">
        <f>VLOOKUP($A37,data!$B$2:$AS$765,19,FALSE)</f>
        <v>4.8</v>
      </c>
      <c r="O37" s="129">
        <f>VLOOKUP($A37,data!$B$2:$AS$765,20,FALSE)</f>
        <v>0</v>
      </c>
      <c r="P37" s="163">
        <f>VLOOKUP($A37,data!$B$2:$AS$765,22,FALSE)</f>
        <v>3.6204999999999998</v>
      </c>
      <c r="Q37" s="163">
        <f>VLOOKUP($A37,data!$B$2:$AS$765,30,FALSE)</f>
        <v>3.7305999999999999</v>
      </c>
      <c r="R37" s="218" t="str">
        <f>VLOOKUP($A37,data!$B$2:$AS$765,34,FALSE)</f>
        <v>M</v>
      </c>
      <c r="S37" s="166"/>
      <c r="T37" s="220" t="str">
        <f>IF(ISERROR(VLOOKUP($A37,v32_final!$A$9:$E$763,5,FALSE)),"",VLOOKUP($A37,v32_final!$A$9:$E$763,5,FALSE))</f>
        <v>A</v>
      </c>
      <c r="U37" s="163">
        <f>IF(ISERROR(VLOOKUP($A37,v32_final!$A$9:$E$763,4,FALSE)),"",VLOOKUP($A37,v32_final!$A$9:$E$763,4,FALSE))</f>
        <v>4.2018000000000004</v>
      </c>
      <c r="V37" s="165">
        <f>VLOOKUP($A37,data!$B$2:$AS$765,35,FALSE)</f>
        <v>5.8455000000000004</v>
      </c>
      <c r="W37" s="326">
        <f t="shared" si="0"/>
        <v>5.8455000000000004</v>
      </c>
      <c r="X37" s="326">
        <f t="shared" si="1"/>
        <v>0</v>
      </c>
      <c r="Y37" s="135">
        <f t="shared" si="2"/>
        <v>1.6436999999999999</v>
      </c>
      <c r="Z37" s="133">
        <f t="shared" si="3"/>
        <v>0.39118949021847776</v>
      </c>
    </row>
    <row r="38" spans="1:26" x14ac:dyDescent="0.2">
      <c r="A38" s="237" t="s">
        <v>603</v>
      </c>
      <c r="B38" s="247" t="str">
        <f>VLOOKUP($A38,data!$B$2:$AS$765,4,FALSE)</f>
        <v>Carotid Artery Stent Procedure W CC</v>
      </c>
      <c r="C38" s="238">
        <f>VLOOKUP($A38,data!$B$2:$AS$765,6,FALSE)</f>
        <v>4</v>
      </c>
      <c r="D38" s="238">
        <f>VLOOKUP($A38,data!$B$2:$AS$765,7,FALSE)</f>
        <v>0</v>
      </c>
      <c r="E38" s="238">
        <f>VLOOKUP($A38,data!$B$2:$AS$765,10,FALSE)</f>
        <v>37699.800000000003</v>
      </c>
      <c r="F38" s="238">
        <f>VLOOKUP($A38,data!$B$2:$AS$765,11,FALSE)</f>
        <v>20627.29</v>
      </c>
      <c r="G38" s="257">
        <f>VLOOKUP($A38,data!$B$2:$AS$765,12,FALSE)</f>
        <v>3</v>
      </c>
      <c r="H38" s="16"/>
      <c r="I38" s="158">
        <f>VLOOKUP($A38,data!$B$2:$AS$765,14,FALSE)</f>
        <v>4</v>
      </c>
      <c r="J38" s="156">
        <f>VLOOKUP($A38,data!$B$2:$AS$765,15,FALSE)</f>
        <v>37699.800000000003</v>
      </c>
      <c r="K38" s="156">
        <f>VLOOKUP($A38,data!$B$2:$AS$765,16,FALSE)</f>
        <v>20627.29</v>
      </c>
      <c r="L38" s="160">
        <f>VLOOKUP($A38,data!$B$2:$AS$765,17,FALSE)</f>
        <v>3.2</v>
      </c>
      <c r="M38" s="160">
        <f>VLOOKUP($A38,data!$B$2:$AS$765,18,FALSE)</f>
        <v>2.92</v>
      </c>
      <c r="N38" s="160">
        <f>VLOOKUP($A38,data!$B$2:$AS$765,19,FALSE)</f>
        <v>2.1</v>
      </c>
      <c r="O38" s="120">
        <f>VLOOKUP($A38,data!$B$2:$AS$765,20,FALSE)</f>
        <v>0</v>
      </c>
      <c r="P38" s="162">
        <f>VLOOKUP($A38,data!$B$2:$AS$765,22,FALSE)</f>
        <v>2.2644000000000002</v>
      </c>
      <c r="Q38" s="162">
        <f>VLOOKUP($A38,data!$B$2:$AS$765,30,FALSE)</f>
        <v>2.3332000000000002</v>
      </c>
      <c r="R38" s="217" t="str">
        <f>VLOOKUP($A38,data!$B$2:$AS$765,34,FALSE)</f>
        <v>M</v>
      </c>
      <c r="S38" s="166"/>
      <c r="T38" s="219" t="str">
        <f>IF(ISERROR(VLOOKUP($A38,v32_final!$A$9:$E$763,5,FALSE)),"",VLOOKUP($A38,v32_final!$A$9:$E$763,5,FALSE))</f>
        <v>M</v>
      </c>
      <c r="U38" s="162">
        <f>IF(ISERROR(VLOOKUP($A38,v32_final!$A$9:$E$763,4,FALSE)),"",VLOOKUP($A38,v32_final!$A$9:$E$763,4,FALSE))</f>
        <v>3.4371999999999998</v>
      </c>
      <c r="V38" s="164">
        <f>VLOOKUP($A38,data!$B$2:$AS$765,35,FALSE)</f>
        <v>3.6558999999999999</v>
      </c>
      <c r="W38" s="324">
        <f t="shared" si="0"/>
        <v>3.6558999999999999</v>
      </c>
      <c r="X38" s="324">
        <f t="shared" si="1"/>
        <v>0</v>
      </c>
      <c r="Y38" s="134">
        <f t="shared" si="2"/>
        <v>0.21870000000000012</v>
      </c>
      <c r="Z38" s="132">
        <f t="shared" si="3"/>
        <v>6.3627371116024706E-2</v>
      </c>
    </row>
    <row r="39" spans="1:26" x14ac:dyDescent="0.2">
      <c r="A39" s="237" t="s">
        <v>605</v>
      </c>
      <c r="B39" s="247" t="str">
        <f>VLOOKUP($A39,data!$B$2:$AS$765,4,FALSE)</f>
        <v>Carotid Artery Stent Procedure W/O CC/MCC</v>
      </c>
      <c r="C39" s="238">
        <f>VLOOKUP($A39,data!$B$2:$AS$765,6,FALSE)</f>
        <v>13</v>
      </c>
      <c r="D39" s="238">
        <f>VLOOKUP($A39,data!$B$2:$AS$765,7,FALSE)</f>
        <v>0</v>
      </c>
      <c r="E39" s="238">
        <f>VLOOKUP($A39,data!$B$2:$AS$765,10,FALSE)</f>
        <v>34230.25</v>
      </c>
      <c r="F39" s="238">
        <f>VLOOKUP($A39,data!$B$2:$AS$765,11,FALSE)</f>
        <v>24546.880000000001</v>
      </c>
      <c r="G39" s="257">
        <f>VLOOKUP($A39,data!$B$2:$AS$765,12,FALSE)</f>
        <v>1.62</v>
      </c>
      <c r="H39" s="16"/>
      <c r="I39" s="158">
        <f>VLOOKUP($A39,data!$B$2:$AS$765,14,FALSE)</f>
        <v>12</v>
      </c>
      <c r="J39" s="156">
        <f>VLOOKUP($A39,data!$B$2:$AS$765,15,FALSE)</f>
        <v>27679.91</v>
      </c>
      <c r="K39" s="156">
        <f>VLOOKUP($A39,data!$B$2:$AS$765,16,FALSE)</f>
        <v>9745.36</v>
      </c>
      <c r="L39" s="160">
        <f>VLOOKUP($A39,data!$B$2:$AS$765,17,FALSE)</f>
        <v>1.67</v>
      </c>
      <c r="M39" s="160">
        <f>VLOOKUP($A39,data!$B$2:$AS$765,18,FALSE)</f>
        <v>1.18</v>
      </c>
      <c r="N39" s="160">
        <f>VLOOKUP($A39,data!$B$2:$AS$765,19,FALSE)</f>
        <v>1.38</v>
      </c>
      <c r="O39" s="120">
        <f>VLOOKUP($A39,data!$B$2:$AS$765,20,FALSE)</f>
        <v>1</v>
      </c>
      <c r="P39" s="162">
        <f>VLOOKUP($A39,data!$B$2:$AS$765,22,FALSE)</f>
        <v>1.1373</v>
      </c>
      <c r="Q39" s="162">
        <f>VLOOKUP($A39,data!$B$2:$AS$765,30,FALSE)</f>
        <v>1.1718999999999999</v>
      </c>
      <c r="R39" s="217" t="str">
        <f>VLOOKUP($A39,data!$B$2:$AS$765,34,FALSE)</f>
        <v>A</v>
      </c>
      <c r="S39" s="166"/>
      <c r="T39" s="219" t="str">
        <f>IF(ISERROR(VLOOKUP($A39,v32_final!$A$9:$E$763,5,FALSE)),"",VLOOKUP($A39,v32_final!$A$9:$E$763,5,FALSE))</f>
        <v>A</v>
      </c>
      <c r="U39" s="162">
        <f>IF(ISERROR(VLOOKUP($A39,v32_final!$A$9:$E$763,4,FALSE)),"",VLOOKUP($A39,v32_final!$A$9:$E$763,4,FALSE))</f>
        <v>1.8145</v>
      </c>
      <c r="V39" s="164">
        <f>VLOOKUP($A39,data!$B$2:$AS$765,35,FALSE)</f>
        <v>1.8363</v>
      </c>
      <c r="W39" s="324">
        <f t="shared" si="0"/>
        <v>1.8363</v>
      </c>
      <c r="X39" s="324">
        <f t="shared" si="1"/>
        <v>0</v>
      </c>
      <c r="Y39" s="134">
        <f t="shared" si="2"/>
        <v>2.1800000000000042E-2</v>
      </c>
      <c r="Z39" s="132">
        <f t="shared" si="3"/>
        <v>1.2014329016257945E-2</v>
      </c>
    </row>
    <row r="40" spans="1:26" x14ac:dyDescent="0.2">
      <c r="A40" s="237" t="s">
        <v>607</v>
      </c>
      <c r="B40" s="247" t="str">
        <f>VLOOKUP($A40,data!$B$2:$AS$765,4,FALSE)</f>
        <v>Extracranial Procedures W MCC</v>
      </c>
      <c r="C40" s="238">
        <f>VLOOKUP($A40,data!$B$2:$AS$765,6,FALSE)</f>
        <v>16</v>
      </c>
      <c r="D40" s="238">
        <f>VLOOKUP($A40,data!$B$2:$AS$765,7,FALSE)</f>
        <v>0</v>
      </c>
      <c r="E40" s="238">
        <f>VLOOKUP($A40,data!$B$2:$AS$765,10,FALSE)</f>
        <v>48097</v>
      </c>
      <c r="F40" s="238">
        <f>VLOOKUP($A40,data!$B$2:$AS$765,11,FALSE)</f>
        <v>20464.689999999999</v>
      </c>
      <c r="G40" s="257">
        <f>VLOOKUP($A40,data!$B$2:$AS$765,12,FALSE)</f>
        <v>7.75</v>
      </c>
      <c r="H40" s="16"/>
      <c r="I40" s="158">
        <f>VLOOKUP($A40,data!$B$2:$AS$765,14,FALSE)</f>
        <v>16</v>
      </c>
      <c r="J40" s="156">
        <f>VLOOKUP($A40,data!$B$2:$AS$765,15,FALSE)</f>
        <v>48097</v>
      </c>
      <c r="K40" s="156">
        <f>VLOOKUP($A40,data!$B$2:$AS$765,16,FALSE)</f>
        <v>20464.689999999999</v>
      </c>
      <c r="L40" s="160">
        <f>VLOOKUP($A40,data!$B$2:$AS$765,17,FALSE)</f>
        <v>7.75</v>
      </c>
      <c r="M40" s="160">
        <f>VLOOKUP($A40,data!$B$2:$AS$765,18,FALSE)</f>
        <v>5.08</v>
      </c>
      <c r="N40" s="160">
        <f>VLOOKUP($A40,data!$B$2:$AS$765,19,FALSE)</f>
        <v>5.83</v>
      </c>
      <c r="O40" s="120">
        <f>VLOOKUP($A40,data!$B$2:$AS$765,20,FALSE)</f>
        <v>1</v>
      </c>
      <c r="P40" s="162">
        <f>VLOOKUP($A40,data!$B$2:$AS$765,22,FALSE)</f>
        <v>1.9761</v>
      </c>
      <c r="Q40" s="162">
        <f>VLOOKUP($A40,data!$B$2:$AS$765,30,FALSE)</f>
        <v>2.0362</v>
      </c>
      <c r="R40" s="217" t="str">
        <f>VLOOKUP($A40,data!$B$2:$AS$765,34,FALSE)</f>
        <v>A</v>
      </c>
      <c r="S40" s="166"/>
      <c r="T40" s="219" t="str">
        <f>IF(ISERROR(VLOOKUP($A40,v32_final!$A$9:$E$763,5,FALSE)),"",VLOOKUP($A40,v32_final!$A$9:$E$763,5,FALSE))</f>
        <v>A</v>
      </c>
      <c r="U40" s="162">
        <f>IF(ISERROR(VLOOKUP($A40,v32_final!$A$9:$E$763,4,FALSE)),"",VLOOKUP($A40,v32_final!$A$9:$E$763,4,FALSE))</f>
        <v>3.1316999999999999</v>
      </c>
      <c r="V40" s="164">
        <f>VLOOKUP($A40,data!$B$2:$AS$765,35,FALSE)</f>
        <v>3.1905000000000001</v>
      </c>
      <c r="W40" s="324">
        <f t="shared" si="0"/>
        <v>3.1905000000000001</v>
      </c>
      <c r="X40" s="324">
        <f t="shared" si="1"/>
        <v>0</v>
      </c>
      <c r="Y40" s="134">
        <f t="shared" si="2"/>
        <v>5.8800000000000185E-2</v>
      </c>
      <c r="Z40" s="132">
        <f t="shared" si="3"/>
        <v>1.8775744803142123E-2</v>
      </c>
    </row>
    <row r="41" spans="1:26" x14ac:dyDescent="0.2">
      <c r="A41" s="237" t="s">
        <v>609</v>
      </c>
      <c r="B41" s="247" t="str">
        <f>VLOOKUP($A41,data!$B$2:$AS$765,4,FALSE)</f>
        <v>Extracranial Procedures W CC</v>
      </c>
      <c r="C41" s="238">
        <f>VLOOKUP($A41,data!$B$2:$AS$765,6,FALSE)</f>
        <v>35</v>
      </c>
      <c r="D41" s="238">
        <f>VLOOKUP($A41,data!$B$2:$AS$765,7,FALSE)</f>
        <v>0</v>
      </c>
      <c r="E41" s="238">
        <f>VLOOKUP($A41,data!$B$2:$AS$765,10,FALSE)</f>
        <v>37514.839999999997</v>
      </c>
      <c r="F41" s="238">
        <f>VLOOKUP($A41,data!$B$2:$AS$765,11,FALSE)</f>
        <v>20426.57</v>
      </c>
      <c r="G41" s="257">
        <f>VLOOKUP($A41,data!$B$2:$AS$765,12,FALSE)</f>
        <v>4.74</v>
      </c>
      <c r="H41" s="16"/>
      <c r="I41" s="158">
        <f>VLOOKUP($A41,data!$B$2:$AS$765,14,FALSE)</f>
        <v>34</v>
      </c>
      <c r="J41" s="156">
        <f>VLOOKUP($A41,data!$B$2:$AS$765,15,FALSE)</f>
        <v>35871.199999999997</v>
      </c>
      <c r="K41" s="156">
        <f>VLOOKUP($A41,data!$B$2:$AS$765,16,FALSE)</f>
        <v>18301.97</v>
      </c>
      <c r="L41" s="160">
        <f>VLOOKUP($A41,data!$B$2:$AS$765,17,FALSE)</f>
        <v>4.47</v>
      </c>
      <c r="M41" s="160">
        <f>VLOOKUP($A41,data!$B$2:$AS$765,18,FALSE)</f>
        <v>3.59</v>
      </c>
      <c r="N41" s="160">
        <f>VLOOKUP($A41,data!$B$2:$AS$765,19,FALSE)</f>
        <v>3.19</v>
      </c>
      <c r="O41" s="120">
        <f>VLOOKUP($A41,data!$B$2:$AS$765,20,FALSE)</f>
        <v>1</v>
      </c>
      <c r="P41" s="162">
        <f>VLOOKUP($A41,data!$B$2:$AS$765,22,FALSE)</f>
        <v>1.4738</v>
      </c>
      <c r="Q41" s="162">
        <f>VLOOKUP($A41,data!$B$2:$AS$765,30,FALSE)</f>
        <v>1.5185999999999999</v>
      </c>
      <c r="R41" s="217" t="str">
        <f>VLOOKUP($A41,data!$B$2:$AS$765,34,FALSE)</f>
        <v>A</v>
      </c>
      <c r="S41" s="166"/>
      <c r="T41" s="219" t="str">
        <f>IF(ISERROR(VLOOKUP($A41,v32_final!$A$9:$E$763,5,FALSE)),"",VLOOKUP($A41,v32_final!$A$9:$E$763,5,FALSE))</f>
        <v>A</v>
      </c>
      <c r="U41" s="162">
        <f>IF(ISERROR(VLOOKUP($A41,v32_final!$A$9:$E$763,4,FALSE)),"",VLOOKUP($A41,v32_final!$A$9:$E$763,4,FALSE))</f>
        <v>2.1573000000000002</v>
      </c>
      <c r="V41" s="164">
        <f>VLOOKUP($A41,data!$B$2:$AS$765,35,FALSE)</f>
        <v>2.3795000000000002</v>
      </c>
      <c r="W41" s="324">
        <f t="shared" si="0"/>
        <v>2.3795000000000002</v>
      </c>
      <c r="X41" s="324">
        <f t="shared" si="1"/>
        <v>0</v>
      </c>
      <c r="Y41" s="134">
        <f t="shared" si="2"/>
        <v>0.22219999999999995</v>
      </c>
      <c r="Z41" s="132">
        <f t="shared" si="3"/>
        <v>0.10299911926945717</v>
      </c>
    </row>
    <row r="42" spans="1:26" x14ac:dyDescent="0.2">
      <c r="A42" s="246" t="s">
        <v>612</v>
      </c>
      <c r="B42" s="258" t="str">
        <f>VLOOKUP($A42,data!$B$2:$AS$765,4,FALSE)</f>
        <v>Extracranial Procedures W/O CC/MCC</v>
      </c>
      <c r="C42" s="259">
        <f>VLOOKUP($A42,data!$B$2:$AS$765,6,FALSE)</f>
        <v>123</v>
      </c>
      <c r="D42" s="259">
        <f>VLOOKUP($A42,data!$B$2:$AS$765,7,FALSE)</f>
        <v>0</v>
      </c>
      <c r="E42" s="259">
        <f>VLOOKUP($A42,data!$B$2:$AS$765,10,FALSE)</f>
        <v>21432.53</v>
      </c>
      <c r="F42" s="259">
        <f>VLOOKUP($A42,data!$B$2:$AS$765,11,FALSE)</f>
        <v>10433.530000000001</v>
      </c>
      <c r="G42" s="325">
        <f>VLOOKUP($A42,data!$B$2:$AS$765,12,FALSE)</f>
        <v>1.65</v>
      </c>
      <c r="H42" s="16"/>
      <c r="I42" s="159">
        <f>VLOOKUP($A42,data!$B$2:$AS$765,14,FALSE)</f>
        <v>120</v>
      </c>
      <c r="J42" s="157">
        <f>VLOOKUP($A42,data!$B$2:$AS$765,15,FALSE)</f>
        <v>20331.64</v>
      </c>
      <c r="K42" s="157">
        <f>VLOOKUP($A42,data!$B$2:$AS$765,16,FALSE)</f>
        <v>7715.55</v>
      </c>
      <c r="L42" s="161">
        <f>VLOOKUP($A42,data!$B$2:$AS$765,17,FALSE)</f>
        <v>1.58</v>
      </c>
      <c r="M42" s="161">
        <f>VLOOKUP($A42,data!$B$2:$AS$765,18,FALSE)</f>
        <v>1.1200000000000001</v>
      </c>
      <c r="N42" s="161">
        <f>VLOOKUP($A42,data!$B$2:$AS$765,19,FALSE)</f>
        <v>1.34</v>
      </c>
      <c r="O42" s="129">
        <f>VLOOKUP($A42,data!$B$2:$AS$765,20,FALSE)</f>
        <v>1</v>
      </c>
      <c r="P42" s="163">
        <f>VLOOKUP($A42,data!$B$2:$AS$765,22,FALSE)</f>
        <v>0.83540000000000003</v>
      </c>
      <c r="Q42" s="163">
        <f>VLOOKUP($A42,data!$B$2:$AS$765,30,FALSE)</f>
        <v>0.86080000000000001</v>
      </c>
      <c r="R42" s="218" t="str">
        <f>VLOOKUP($A42,data!$B$2:$AS$765,34,FALSE)</f>
        <v>A</v>
      </c>
      <c r="S42" s="166"/>
      <c r="T42" s="220" t="str">
        <f>IF(ISERROR(VLOOKUP($A42,v32_final!$A$9:$E$763,5,FALSE)),"",VLOOKUP($A42,v32_final!$A$9:$E$763,5,FALSE))</f>
        <v>A</v>
      </c>
      <c r="U42" s="163">
        <f>IF(ISERROR(VLOOKUP($A42,v32_final!$A$9:$E$763,4,FALSE)),"",VLOOKUP($A42,v32_final!$A$9:$E$763,4,FALSE))</f>
        <v>1.3313999999999999</v>
      </c>
      <c r="V42" s="165">
        <f>VLOOKUP($A42,data!$B$2:$AS$765,35,FALSE)</f>
        <v>1.3488</v>
      </c>
      <c r="W42" s="326">
        <f t="shared" si="0"/>
        <v>1.3488</v>
      </c>
      <c r="X42" s="326">
        <f t="shared" si="1"/>
        <v>0</v>
      </c>
      <c r="Y42" s="135">
        <f t="shared" si="2"/>
        <v>1.7400000000000082E-2</v>
      </c>
      <c r="Z42" s="133">
        <f t="shared" si="3"/>
        <v>1.306894997746739E-2</v>
      </c>
    </row>
    <row r="43" spans="1:26" x14ac:dyDescent="0.2">
      <c r="A43" s="237" t="s">
        <v>614</v>
      </c>
      <c r="B43" s="247" t="str">
        <f>VLOOKUP($A43,data!$B$2:$AS$765,4,FALSE)</f>
        <v>Periph/Cranial Nerve &amp; Other Nerv Syst Proc W MCC</v>
      </c>
      <c r="C43" s="238">
        <f>VLOOKUP($A43,data!$B$2:$AS$765,6,FALSE)</f>
        <v>26</v>
      </c>
      <c r="D43" s="238">
        <f>VLOOKUP($A43,data!$B$2:$AS$765,7,FALSE)</f>
        <v>0</v>
      </c>
      <c r="E43" s="238">
        <f>VLOOKUP($A43,data!$B$2:$AS$765,10,FALSE)</f>
        <v>48229.48</v>
      </c>
      <c r="F43" s="238">
        <f>VLOOKUP($A43,data!$B$2:$AS$765,11,FALSE)</f>
        <v>25921.93</v>
      </c>
      <c r="G43" s="257">
        <f>VLOOKUP($A43,data!$B$2:$AS$765,12,FALSE)</f>
        <v>9.81</v>
      </c>
      <c r="H43" s="16"/>
      <c r="I43" s="158">
        <f>VLOOKUP($A43,data!$B$2:$AS$765,14,FALSE)</f>
        <v>26</v>
      </c>
      <c r="J43" s="156">
        <f>VLOOKUP($A43,data!$B$2:$AS$765,15,FALSE)</f>
        <v>48229.48</v>
      </c>
      <c r="K43" s="156">
        <f>VLOOKUP($A43,data!$B$2:$AS$765,16,FALSE)</f>
        <v>25921.93</v>
      </c>
      <c r="L43" s="160">
        <f>VLOOKUP($A43,data!$B$2:$AS$765,17,FALSE)</f>
        <v>9.81</v>
      </c>
      <c r="M43" s="160">
        <f>VLOOKUP($A43,data!$B$2:$AS$765,18,FALSE)</f>
        <v>7.82</v>
      </c>
      <c r="N43" s="160">
        <f>VLOOKUP($A43,data!$B$2:$AS$765,19,FALSE)</f>
        <v>6.99</v>
      </c>
      <c r="O43" s="120">
        <f>VLOOKUP($A43,data!$B$2:$AS$765,20,FALSE)</f>
        <v>1</v>
      </c>
      <c r="P43" s="162">
        <f>VLOOKUP($A43,data!$B$2:$AS$765,22,FALSE)</f>
        <v>1.9816</v>
      </c>
      <c r="Q43" s="162">
        <f>VLOOKUP($A43,data!$B$2:$AS$765,30,FALSE)</f>
        <v>2.0417999999999998</v>
      </c>
      <c r="R43" s="217" t="str">
        <f>VLOOKUP($A43,data!$B$2:$AS$765,34,FALSE)</f>
        <v>A</v>
      </c>
      <c r="S43" s="166"/>
      <c r="T43" s="219" t="str">
        <f>IF(ISERROR(VLOOKUP($A43,v32_final!$A$9:$E$763,5,FALSE)),"",VLOOKUP($A43,v32_final!$A$9:$E$763,5,FALSE))</f>
        <v>AO</v>
      </c>
      <c r="U43" s="162">
        <f>IF(ISERROR(VLOOKUP($A43,v32_final!$A$9:$E$763,4,FALSE)),"",VLOOKUP($A43,v32_final!$A$9:$E$763,4,FALSE))</f>
        <v>3.4451999999999998</v>
      </c>
      <c r="V43" s="164">
        <f>VLOOKUP($A43,data!$B$2:$AS$765,35,FALSE)</f>
        <v>3.1993</v>
      </c>
      <c r="W43" s="324">
        <f t="shared" si="0"/>
        <v>3.1993</v>
      </c>
      <c r="X43" s="324">
        <f t="shared" si="1"/>
        <v>0</v>
      </c>
      <c r="Y43" s="134">
        <f t="shared" si="2"/>
        <v>-0.24589999999999979</v>
      </c>
      <c r="Z43" s="132">
        <f t="shared" si="3"/>
        <v>-7.1374666202252357E-2</v>
      </c>
    </row>
    <row r="44" spans="1:26" x14ac:dyDescent="0.2">
      <c r="A44" s="237" t="s">
        <v>616</v>
      </c>
      <c r="B44" s="247" t="str">
        <f>VLOOKUP($A44,data!$B$2:$AS$765,4,FALSE)</f>
        <v>Periph/Cranial Nerve &amp; Other Nerv Syst Proc W CC or Periph Neurostim</v>
      </c>
      <c r="C44" s="238">
        <f>VLOOKUP($A44,data!$B$2:$AS$765,6,FALSE)</f>
        <v>63</v>
      </c>
      <c r="D44" s="238">
        <f>VLOOKUP($A44,data!$B$2:$AS$765,7,FALSE)</f>
        <v>0</v>
      </c>
      <c r="E44" s="238">
        <f>VLOOKUP($A44,data!$B$2:$AS$765,10,FALSE)</f>
        <v>41286.39</v>
      </c>
      <c r="F44" s="238">
        <f>VLOOKUP($A44,data!$B$2:$AS$765,11,FALSE)</f>
        <v>40368.11</v>
      </c>
      <c r="G44" s="257">
        <f>VLOOKUP($A44,data!$B$2:$AS$765,12,FALSE)</f>
        <v>7.75</v>
      </c>
      <c r="H44" s="16"/>
      <c r="I44" s="158">
        <f>VLOOKUP($A44,data!$B$2:$AS$765,14,FALSE)</f>
        <v>62</v>
      </c>
      <c r="J44" s="156">
        <f>VLOOKUP($A44,data!$B$2:$AS$765,15,FALSE)</f>
        <v>37375.74</v>
      </c>
      <c r="K44" s="156">
        <f>VLOOKUP($A44,data!$B$2:$AS$765,16,FALSE)</f>
        <v>26313.439999999999</v>
      </c>
      <c r="L44" s="160">
        <f>VLOOKUP($A44,data!$B$2:$AS$765,17,FALSE)</f>
        <v>6.5</v>
      </c>
      <c r="M44" s="160">
        <f>VLOOKUP($A44,data!$B$2:$AS$765,18,FALSE)</f>
        <v>4.82</v>
      </c>
      <c r="N44" s="160">
        <f>VLOOKUP($A44,data!$B$2:$AS$765,19,FALSE)</f>
        <v>4.97</v>
      </c>
      <c r="O44" s="120">
        <f>VLOOKUP($A44,data!$B$2:$AS$765,20,FALSE)</f>
        <v>1</v>
      </c>
      <c r="P44" s="162">
        <f>VLOOKUP($A44,data!$B$2:$AS$765,22,FALSE)</f>
        <v>1.5357000000000001</v>
      </c>
      <c r="Q44" s="162">
        <f>VLOOKUP($A44,data!$B$2:$AS$765,30,FALSE)</f>
        <v>1.5351999999999999</v>
      </c>
      <c r="R44" s="217" t="str">
        <f>VLOOKUP($A44,data!$B$2:$AS$765,34,FALSE)</f>
        <v>A</v>
      </c>
      <c r="S44" s="166"/>
      <c r="T44" s="219" t="str">
        <f>IF(ISERROR(VLOOKUP($A44,v32_final!$A$9:$E$763,5,FALSE)),"",VLOOKUP($A44,v32_final!$A$9:$E$763,5,FALSE))</f>
        <v>AP</v>
      </c>
      <c r="U44" s="162">
        <f>IF(ISERROR(VLOOKUP($A44,v32_final!$A$9:$E$763,4,FALSE)),"",VLOOKUP($A44,v32_final!$A$9:$E$763,4,FALSE))</f>
        <v>1.976</v>
      </c>
      <c r="V44" s="164">
        <f>VLOOKUP($A44,data!$B$2:$AS$765,35,FALSE)</f>
        <v>2.4055</v>
      </c>
      <c r="W44" s="324">
        <f t="shared" si="0"/>
        <v>2.4055</v>
      </c>
      <c r="X44" s="324">
        <f t="shared" si="1"/>
        <v>0</v>
      </c>
      <c r="Y44" s="134">
        <f t="shared" si="2"/>
        <v>0.42949999999999999</v>
      </c>
      <c r="Z44" s="132">
        <f t="shared" si="3"/>
        <v>0.21735829959514169</v>
      </c>
    </row>
    <row r="45" spans="1:26" x14ac:dyDescent="0.2">
      <c r="A45" s="237" t="s">
        <v>618</v>
      </c>
      <c r="B45" s="247" t="str">
        <f>VLOOKUP($A45,data!$B$2:$AS$765,4,FALSE)</f>
        <v>Periph/Cranial Nerve &amp; Other Nerv Syst Proc W/O CC/MCC</v>
      </c>
      <c r="C45" s="238">
        <f>VLOOKUP($A45,data!$B$2:$AS$765,6,FALSE)</f>
        <v>23</v>
      </c>
      <c r="D45" s="238">
        <f>VLOOKUP($A45,data!$B$2:$AS$765,7,FALSE)</f>
        <v>0</v>
      </c>
      <c r="E45" s="238">
        <f>VLOOKUP($A45,data!$B$2:$AS$765,10,FALSE)</f>
        <v>35539.68</v>
      </c>
      <c r="F45" s="238">
        <f>VLOOKUP($A45,data!$B$2:$AS$765,11,FALSE)</f>
        <v>20353.52</v>
      </c>
      <c r="G45" s="257">
        <f>VLOOKUP($A45,data!$B$2:$AS$765,12,FALSE)</f>
        <v>3.61</v>
      </c>
      <c r="H45" s="16"/>
      <c r="I45" s="158">
        <f>VLOOKUP($A45,data!$B$2:$AS$765,14,FALSE)</f>
        <v>21</v>
      </c>
      <c r="J45" s="156">
        <f>VLOOKUP($A45,data!$B$2:$AS$765,15,FALSE)</f>
        <v>30838.39</v>
      </c>
      <c r="K45" s="156">
        <f>VLOOKUP($A45,data!$B$2:$AS$765,16,FALSE)</f>
        <v>13929.68</v>
      </c>
      <c r="L45" s="160">
        <f>VLOOKUP($A45,data!$B$2:$AS$765,17,FALSE)</f>
        <v>3.29</v>
      </c>
      <c r="M45" s="160">
        <f>VLOOKUP($A45,data!$B$2:$AS$765,18,FALSE)</f>
        <v>1.69</v>
      </c>
      <c r="N45" s="160">
        <f>VLOOKUP($A45,data!$B$2:$AS$765,19,FALSE)</f>
        <v>2.83</v>
      </c>
      <c r="O45" s="120">
        <f>VLOOKUP($A45,data!$B$2:$AS$765,20,FALSE)</f>
        <v>1</v>
      </c>
      <c r="P45" s="162">
        <f>VLOOKUP($A45,data!$B$2:$AS$765,22,FALSE)</f>
        <v>1.2670999999999999</v>
      </c>
      <c r="Q45" s="162">
        <f>VLOOKUP($A45,data!$B$2:$AS$765,30,FALSE)</f>
        <v>1.3056000000000001</v>
      </c>
      <c r="R45" s="217" t="str">
        <f>VLOOKUP($A45,data!$B$2:$AS$765,34,FALSE)</f>
        <v>A</v>
      </c>
      <c r="S45" s="166"/>
      <c r="T45" s="219" t="str">
        <f>IF(ISERROR(VLOOKUP($A45,v32_final!$A$9:$E$763,5,FALSE)),"",VLOOKUP($A45,v32_final!$A$9:$E$763,5,FALSE))</f>
        <v>AP</v>
      </c>
      <c r="U45" s="162">
        <f>IF(ISERROR(VLOOKUP($A45,v32_final!$A$9:$E$763,4,FALSE)),"",VLOOKUP($A45,v32_final!$A$9:$E$763,4,FALSE))</f>
        <v>1.7137</v>
      </c>
      <c r="V45" s="164">
        <f>VLOOKUP($A45,data!$B$2:$AS$765,35,FALSE)</f>
        <v>2.0457000000000001</v>
      </c>
      <c r="W45" s="324">
        <f t="shared" si="0"/>
        <v>2.0457000000000001</v>
      </c>
      <c r="X45" s="324">
        <f t="shared" si="1"/>
        <v>0</v>
      </c>
      <c r="Y45" s="134">
        <f t="shared" si="2"/>
        <v>0.33200000000000007</v>
      </c>
      <c r="Z45" s="132">
        <f t="shared" si="3"/>
        <v>0.19373285872673168</v>
      </c>
    </row>
    <row r="46" spans="1:26" x14ac:dyDescent="0.2">
      <c r="A46" s="237" t="s">
        <v>444</v>
      </c>
      <c r="B46" s="247" t="str">
        <f>VLOOKUP($A46,data!$B$2:$AS$765,4,FALSE)</f>
        <v>Spinal Disorders &amp; Injuries W CC/MCC</v>
      </c>
      <c r="C46" s="238">
        <f>VLOOKUP($A46,data!$B$2:$AS$765,6,FALSE)</f>
        <v>4</v>
      </c>
      <c r="D46" s="238">
        <f>VLOOKUP($A46,data!$B$2:$AS$765,7,FALSE)</f>
        <v>1</v>
      </c>
      <c r="E46" s="238">
        <f>VLOOKUP($A46,data!$B$2:$AS$765,10,FALSE)</f>
        <v>27490.85</v>
      </c>
      <c r="F46" s="238">
        <f>VLOOKUP($A46,data!$B$2:$AS$765,11,FALSE)</f>
        <v>19081.48</v>
      </c>
      <c r="G46" s="257">
        <f>VLOOKUP($A46,data!$B$2:$AS$765,12,FALSE)</f>
        <v>5.25</v>
      </c>
      <c r="H46" s="16"/>
      <c r="I46" s="158">
        <f>VLOOKUP($A46,data!$B$2:$AS$765,14,FALSE)</f>
        <v>4</v>
      </c>
      <c r="J46" s="156">
        <f>VLOOKUP($A46,data!$B$2:$AS$765,15,FALSE)</f>
        <v>27490.85</v>
      </c>
      <c r="K46" s="156">
        <f>VLOOKUP($A46,data!$B$2:$AS$765,16,FALSE)</f>
        <v>19081.48</v>
      </c>
      <c r="L46" s="160">
        <f>VLOOKUP($A46,data!$B$2:$AS$765,17,FALSE)</f>
        <v>5.4</v>
      </c>
      <c r="M46" s="160">
        <f>VLOOKUP($A46,data!$B$2:$AS$765,18,FALSE)</f>
        <v>5.07</v>
      </c>
      <c r="N46" s="160">
        <f>VLOOKUP($A46,data!$B$2:$AS$765,19,FALSE)</f>
        <v>4.0999999999999996</v>
      </c>
      <c r="O46" s="120">
        <f>VLOOKUP($A46,data!$B$2:$AS$765,20,FALSE)</f>
        <v>0</v>
      </c>
      <c r="P46" s="162">
        <f>VLOOKUP($A46,data!$B$2:$AS$765,22,FALSE)</f>
        <v>1.4653</v>
      </c>
      <c r="Q46" s="162">
        <f>VLOOKUP($A46,data!$B$2:$AS$765,30,FALSE)</f>
        <v>1.5098</v>
      </c>
      <c r="R46" s="217" t="str">
        <f>VLOOKUP($A46,data!$B$2:$AS$765,34,FALSE)</f>
        <v>M</v>
      </c>
      <c r="S46" s="166"/>
      <c r="T46" s="219" t="str">
        <f>IF(ISERROR(VLOOKUP($A46,v32_final!$A$9:$E$763,5,FALSE)),"",VLOOKUP($A46,v32_final!$A$9:$E$763,5,FALSE))</f>
        <v>M</v>
      </c>
      <c r="U46" s="162">
        <f>IF(ISERROR(VLOOKUP($A46,v32_final!$A$9:$E$763,4,FALSE)),"",VLOOKUP($A46,v32_final!$A$9:$E$763,4,FALSE))</f>
        <v>2.4584000000000001</v>
      </c>
      <c r="V46" s="164">
        <f>VLOOKUP($A46,data!$B$2:$AS$765,35,FALSE)</f>
        <v>2.3656999999999999</v>
      </c>
      <c r="W46" s="324">
        <f t="shared" si="0"/>
        <v>2.3656999999999999</v>
      </c>
      <c r="X46" s="324">
        <f t="shared" si="1"/>
        <v>0</v>
      </c>
      <c r="Y46" s="134">
        <f t="shared" si="2"/>
        <v>-9.2700000000000227E-2</v>
      </c>
      <c r="Z46" s="132">
        <f t="shared" si="3"/>
        <v>-3.7707452001301753E-2</v>
      </c>
    </row>
    <row r="47" spans="1:26" x14ac:dyDescent="0.2">
      <c r="A47" s="246" t="s">
        <v>446</v>
      </c>
      <c r="B47" s="258" t="str">
        <f>VLOOKUP($A47,data!$B$2:$AS$765,4,FALSE)</f>
        <v>Spinal Disorders &amp; Injuries W/O CC/MCC</v>
      </c>
      <c r="C47" s="259">
        <f>VLOOKUP($A47,data!$B$2:$AS$765,6,FALSE)</f>
        <v>2</v>
      </c>
      <c r="D47" s="259">
        <f>VLOOKUP($A47,data!$B$2:$AS$765,7,FALSE)</f>
        <v>0</v>
      </c>
      <c r="E47" s="259">
        <f>VLOOKUP($A47,data!$B$2:$AS$765,10,FALSE)</f>
        <v>6587.79</v>
      </c>
      <c r="F47" s="259">
        <f>VLOOKUP($A47,data!$B$2:$AS$765,11,FALSE)</f>
        <v>4796.0200000000004</v>
      </c>
      <c r="G47" s="325">
        <f>VLOOKUP($A47,data!$B$2:$AS$765,12,FALSE)</f>
        <v>2.5</v>
      </c>
      <c r="H47" s="16"/>
      <c r="I47" s="159">
        <f>VLOOKUP($A47,data!$B$2:$AS$765,14,FALSE)</f>
        <v>2</v>
      </c>
      <c r="J47" s="157">
        <f>VLOOKUP($A47,data!$B$2:$AS$765,15,FALSE)</f>
        <v>6587.79</v>
      </c>
      <c r="K47" s="157">
        <f>VLOOKUP($A47,data!$B$2:$AS$765,16,FALSE)</f>
        <v>4796.0200000000004</v>
      </c>
      <c r="L47" s="161">
        <f>VLOOKUP($A47,data!$B$2:$AS$765,17,FALSE)</f>
        <v>3.4</v>
      </c>
      <c r="M47" s="161">
        <f>VLOOKUP($A47,data!$B$2:$AS$765,18,FALSE)</f>
        <v>1.5</v>
      </c>
      <c r="N47" s="161">
        <f>VLOOKUP($A47,data!$B$2:$AS$765,19,FALSE)</f>
        <v>2.8</v>
      </c>
      <c r="O47" s="129">
        <f>VLOOKUP($A47,data!$B$2:$AS$765,20,FALSE)</f>
        <v>0</v>
      </c>
      <c r="P47" s="163">
        <f>VLOOKUP($A47,data!$B$2:$AS$765,22,FALSE)</f>
        <v>0.84740000000000004</v>
      </c>
      <c r="Q47" s="163">
        <f>VLOOKUP($A47,data!$B$2:$AS$765,30,FALSE)</f>
        <v>0.87319999999999998</v>
      </c>
      <c r="R47" s="218" t="str">
        <f>VLOOKUP($A47,data!$B$2:$AS$765,34,FALSE)</f>
        <v>M</v>
      </c>
      <c r="S47" s="166"/>
      <c r="T47" s="220" t="str">
        <f>IF(ISERROR(VLOOKUP($A47,v32_final!$A$9:$E$763,5,FALSE)),"",VLOOKUP($A47,v32_final!$A$9:$E$763,5,FALSE))</f>
        <v>M</v>
      </c>
      <c r="U47" s="163">
        <f>IF(ISERROR(VLOOKUP($A47,v32_final!$A$9:$E$763,4,FALSE)),"",VLOOKUP($A47,v32_final!$A$9:$E$763,4,FALSE))</f>
        <v>1.4449000000000001</v>
      </c>
      <c r="V47" s="165">
        <f>VLOOKUP($A47,data!$B$2:$AS$765,35,FALSE)</f>
        <v>1.3682000000000001</v>
      </c>
      <c r="W47" s="326">
        <f t="shared" si="0"/>
        <v>1.3682000000000001</v>
      </c>
      <c r="X47" s="326">
        <f t="shared" si="1"/>
        <v>0</v>
      </c>
      <c r="Y47" s="135">
        <f t="shared" si="2"/>
        <v>-7.669999999999999E-2</v>
      </c>
      <c r="Z47" s="133">
        <f t="shared" si="3"/>
        <v>-5.3083258356979711E-2</v>
      </c>
    </row>
    <row r="48" spans="1:26" x14ac:dyDescent="0.2">
      <c r="A48" s="237" t="s">
        <v>448</v>
      </c>
      <c r="B48" s="247" t="str">
        <f>VLOOKUP($A48,data!$B$2:$AS$765,4,FALSE)</f>
        <v>Nervous System Neoplasms W MCC</v>
      </c>
      <c r="C48" s="238">
        <f>VLOOKUP($A48,data!$B$2:$AS$765,6,FALSE)</f>
        <v>74</v>
      </c>
      <c r="D48" s="238">
        <f>VLOOKUP($A48,data!$B$2:$AS$765,7,FALSE)</f>
        <v>2</v>
      </c>
      <c r="E48" s="238">
        <f>VLOOKUP($A48,data!$B$2:$AS$765,10,FALSE)</f>
        <v>22333.1</v>
      </c>
      <c r="F48" s="238">
        <f>VLOOKUP($A48,data!$B$2:$AS$765,11,FALSE)</f>
        <v>15261.43</v>
      </c>
      <c r="G48" s="257">
        <f>VLOOKUP($A48,data!$B$2:$AS$765,12,FALSE)</f>
        <v>5.01</v>
      </c>
      <c r="H48" s="16"/>
      <c r="I48" s="158">
        <f>VLOOKUP($A48,data!$B$2:$AS$765,14,FALSE)</f>
        <v>71</v>
      </c>
      <c r="J48" s="156">
        <f>VLOOKUP($A48,data!$B$2:$AS$765,15,FALSE)</f>
        <v>20249.55</v>
      </c>
      <c r="K48" s="156">
        <f>VLOOKUP($A48,data!$B$2:$AS$765,16,FALSE)</f>
        <v>11635.38</v>
      </c>
      <c r="L48" s="160">
        <f>VLOOKUP($A48,data!$B$2:$AS$765,17,FALSE)</f>
        <v>4.58</v>
      </c>
      <c r="M48" s="160">
        <f>VLOOKUP($A48,data!$B$2:$AS$765,18,FALSE)</f>
        <v>3.07</v>
      </c>
      <c r="N48" s="160">
        <f>VLOOKUP($A48,data!$B$2:$AS$765,19,FALSE)</f>
        <v>3.63</v>
      </c>
      <c r="O48" s="120">
        <f>VLOOKUP($A48,data!$B$2:$AS$765,20,FALSE)</f>
        <v>1</v>
      </c>
      <c r="P48" s="162">
        <f>VLOOKUP($A48,data!$B$2:$AS$765,22,FALSE)</f>
        <v>0.83199999999999996</v>
      </c>
      <c r="Q48" s="162">
        <f>VLOOKUP($A48,data!$B$2:$AS$765,30,FALSE)</f>
        <v>0.85729999999999995</v>
      </c>
      <c r="R48" s="217" t="str">
        <f>VLOOKUP($A48,data!$B$2:$AS$765,34,FALSE)</f>
        <v>A</v>
      </c>
      <c r="S48" s="166"/>
      <c r="T48" s="219" t="str">
        <f>IF(ISERROR(VLOOKUP($A48,v32_final!$A$9:$E$763,5,FALSE)),"",VLOOKUP($A48,v32_final!$A$9:$E$763,5,FALSE))</f>
        <v>A</v>
      </c>
      <c r="U48" s="162">
        <f>IF(ISERROR(VLOOKUP($A48,v32_final!$A$9:$E$763,4,FALSE)),"",VLOOKUP($A48,v32_final!$A$9:$E$763,4,FALSE))</f>
        <v>1.4601</v>
      </c>
      <c r="V48" s="164">
        <f>VLOOKUP($A48,data!$B$2:$AS$765,35,FALSE)</f>
        <v>1.3432999999999999</v>
      </c>
      <c r="W48" s="324">
        <f t="shared" si="0"/>
        <v>1.3432999999999999</v>
      </c>
      <c r="X48" s="324">
        <f t="shared" si="1"/>
        <v>0</v>
      </c>
      <c r="Y48" s="134">
        <f t="shared" si="2"/>
        <v>-0.11680000000000001</v>
      </c>
      <c r="Z48" s="132">
        <f t="shared" si="3"/>
        <v>-7.9994520923224455E-2</v>
      </c>
    </row>
    <row r="49" spans="1:26" x14ac:dyDescent="0.2">
      <c r="A49" s="237" t="s">
        <v>450</v>
      </c>
      <c r="B49" s="247" t="str">
        <f>VLOOKUP($A49,data!$B$2:$AS$765,4,FALSE)</f>
        <v>Nervous System Neoplasms W/O MCC</v>
      </c>
      <c r="C49" s="238">
        <f>VLOOKUP($A49,data!$B$2:$AS$765,6,FALSE)</f>
        <v>59</v>
      </c>
      <c r="D49" s="238">
        <f>VLOOKUP($A49,data!$B$2:$AS$765,7,FALSE)</f>
        <v>4</v>
      </c>
      <c r="E49" s="238">
        <f>VLOOKUP($A49,data!$B$2:$AS$765,10,FALSE)</f>
        <v>17984.23</v>
      </c>
      <c r="F49" s="238">
        <f>VLOOKUP($A49,data!$B$2:$AS$765,11,FALSE)</f>
        <v>14026.61</v>
      </c>
      <c r="G49" s="257">
        <f>VLOOKUP($A49,data!$B$2:$AS$765,12,FALSE)</f>
        <v>4.68</v>
      </c>
      <c r="H49" s="16"/>
      <c r="I49" s="158">
        <f>VLOOKUP($A49,data!$B$2:$AS$765,14,FALSE)</f>
        <v>57</v>
      </c>
      <c r="J49" s="156">
        <f>VLOOKUP($A49,data!$B$2:$AS$765,15,FALSE)</f>
        <v>16434.580000000002</v>
      </c>
      <c r="K49" s="156">
        <f>VLOOKUP($A49,data!$B$2:$AS$765,16,FALSE)</f>
        <v>11524.22</v>
      </c>
      <c r="L49" s="160">
        <f>VLOOKUP($A49,data!$B$2:$AS$765,17,FALSE)</f>
        <v>4.53</v>
      </c>
      <c r="M49" s="160">
        <f>VLOOKUP($A49,data!$B$2:$AS$765,18,FALSE)</f>
        <v>4.0999999999999996</v>
      </c>
      <c r="N49" s="160">
        <f>VLOOKUP($A49,data!$B$2:$AS$765,19,FALSE)</f>
        <v>3.28</v>
      </c>
      <c r="O49" s="120">
        <f>VLOOKUP($A49,data!$B$2:$AS$765,20,FALSE)</f>
        <v>1</v>
      </c>
      <c r="P49" s="162">
        <f>VLOOKUP($A49,data!$B$2:$AS$765,22,FALSE)</f>
        <v>0.67520000000000002</v>
      </c>
      <c r="Q49" s="162">
        <f>VLOOKUP($A49,data!$B$2:$AS$765,30,FALSE)</f>
        <v>0.69569999999999999</v>
      </c>
      <c r="R49" s="217" t="str">
        <f>VLOOKUP($A49,data!$B$2:$AS$765,34,FALSE)</f>
        <v>A</v>
      </c>
      <c r="S49" s="166"/>
      <c r="T49" s="219" t="str">
        <f>IF(ISERROR(VLOOKUP($A49,v32_final!$A$9:$E$763,5,FALSE)),"",VLOOKUP($A49,v32_final!$A$9:$E$763,5,FALSE))</f>
        <v>A</v>
      </c>
      <c r="U49" s="162">
        <f>IF(ISERROR(VLOOKUP($A49,v32_final!$A$9:$E$763,4,FALSE)),"",VLOOKUP($A49,v32_final!$A$9:$E$763,4,FALSE))</f>
        <v>1.0992999999999999</v>
      </c>
      <c r="V49" s="164">
        <f>VLOOKUP($A49,data!$B$2:$AS$765,35,FALSE)</f>
        <v>1.0901000000000001</v>
      </c>
      <c r="W49" s="324">
        <f t="shared" si="0"/>
        <v>1.0901000000000001</v>
      </c>
      <c r="X49" s="324">
        <f t="shared" si="1"/>
        <v>0</v>
      </c>
      <c r="Y49" s="134">
        <f t="shared" si="2"/>
        <v>-9.1999999999998749E-3</v>
      </c>
      <c r="Z49" s="132">
        <f t="shared" si="3"/>
        <v>-8.3689620667696495E-3</v>
      </c>
    </row>
    <row r="50" spans="1:26" x14ac:dyDescent="0.2">
      <c r="A50" s="237" t="s">
        <v>452</v>
      </c>
      <c r="B50" s="247" t="str">
        <f>VLOOKUP($A50,data!$B$2:$AS$765,4,FALSE)</f>
        <v>Degenerative Nervous System Disorders W MCC</v>
      </c>
      <c r="C50" s="238">
        <f>VLOOKUP($A50,data!$B$2:$AS$765,6,FALSE)</f>
        <v>12</v>
      </c>
      <c r="D50" s="238">
        <f>VLOOKUP($A50,data!$B$2:$AS$765,7,FALSE)</f>
        <v>1</v>
      </c>
      <c r="E50" s="238">
        <f>VLOOKUP($A50,data!$B$2:$AS$765,10,FALSE)</f>
        <v>31217.4</v>
      </c>
      <c r="F50" s="238">
        <f>VLOOKUP($A50,data!$B$2:$AS$765,11,FALSE)</f>
        <v>23996.12</v>
      </c>
      <c r="G50" s="257">
        <f>VLOOKUP($A50,data!$B$2:$AS$765,12,FALSE)</f>
        <v>8.17</v>
      </c>
      <c r="H50" s="16"/>
      <c r="I50" s="158">
        <f>VLOOKUP($A50,data!$B$2:$AS$765,14,FALSE)</f>
        <v>11</v>
      </c>
      <c r="J50" s="156">
        <f>VLOOKUP($A50,data!$B$2:$AS$765,15,FALSE)</f>
        <v>24430.880000000001</v>
      </c>
      <c r="K50" s="156">
        <f>VLOOKUP($A50,data!$B$2:$AS$765,16,FALSE)</f>
        <v>8687.76</v>
      </c>
      <c r="L50" s="160">
        <f>VLOOKUP($A50,data!$B$2:$AS$765,17,FALSE)</f>
        <v>7.45</v>
      </c>
      <c r="M50" s="160">
        <f>VLOOKUP($A50,data!$B$2:$AS$765,18,FALSE)</f>
        <v>4.3099999999999996</v>
      </c>
      <c r="N50" s="160">
        <f>VLOOKUP($A50,data!$B$2:$AS$765,19,FALSE)</f>
        <v>6.09</v>
      </c>
      <c r="O50" s="120">
        <f>VLOOKUP($A50,data!$B$2:$AS$765,20,FALSE)</f>
        <v>1</v>
      </c>
      <c r="P50" s="162">
        <f>VLOOKUP($A50,data!$B$2:$AS$765,22,FALSE)</f>
        <v>1.0038</v>
      </c>
      <c r="Q50" s="162">
        <f>VLOOKUP($A50,data!$B$2:$AS$765,30,FALSE)</f>
        <v>1.0343</v>
      </c>
      <c r="R50" s="217" t="str">
        <f>VLOOKUP($A50,data!$B$2:$AS$765,34,FALSE)</f>
        <v>A</v>
      </c>
      <c r="S50" s="166"/>
      <c r="T50" s="219" t="str">
        <f>IF(ISERROR(VLOOKUP($A50,v32_final!$A$9:$E$763,5,FALSE)),"",VLOOKUP($A50,v32_final!$A$9:$E$763,5,FALSE))</f>
        <v>A</v>
      </c>
      <c r="U50" s="162">
        <f>IF(ISERROR(VLOOKUP($A50,v32_final!$A$9:$E$763,4,FALSE)),"",VLOOKUP($A50,v32_final!$A$9:$E$763,4,FALSE))</f>
        <v>1.4649000000000001</v>
      </c>
      <c r="V50" s="164">
        <f>VLOOKUP($A50,data!$B$2:$AS$765,35,FALSE)</f>
        <v>1.6206</v>
      </c>
      <c r="W50" s="324">
        <f t="shared" si="0"/>
        <v>1.6206</v>
      </c>
      <c r="X50" s="324">
        <f t="shared" si="1"/>
        <v>0</v>
      </c>
      <c r="Y50" s="134">
        <f t="shared" si="2"/>
        <v>0.15569999999999995</v>
      </c>
      <c r="Z50" s="132">
        <f t="shared" si="3"/>
        <v>0.10628711857464669</v>
      </c>
    </row>
    <row r="51" spans="1:26" x14ac:dyDescent="0.2">
      <c r="A51" s="237" t="s">
        <v>454</v>
      </c>
      <c r="B51" s="247" t="str">
        <f>VLOOKUP($A51,data!$B$2:$AS$765,4,FALSE)</f>
        <v>Degenerative Nervous System Disorders W/O MCC</v>
      </c>
      <c r="C51" s="238">
        <f>VLOOKUP($A51,data!$B$2:$AS$765,6,FALSE)</f>
        <v>80</v>
      </c>
      <c r="D51" s="238">
        <f>VLOOKUP($A51,data!$B$2:$AS$765,7,FALSE)</f>
        <v>1</v>
      </c>
      <c r="E51" s="238">
        <f>VLOOKUP($A51,data!$B$2:$AS$765,10,FALSE)</f>
        <v>21367.59</v>
      </c>
      <c r="F51" s="238">
        <f>VLOOKUP($A51,data!$B$2:$AS$765,11,FALSE)</f>
        <v>19771.72</v>
      </c>
      <c r="G51" s="257">
        <f>VLOOKUP($A51,data!$B$2:$AS$765,12,FALSE)</f>
        <v>5.21</v>
      </c>
      <c r="H51" s="16"/>
      <c r="I51" s="158">
        <f>VLOOKUP($A51,data!$B$2:$AS$765,14,FALSE)</f>
        <v>77</v>
      </c>
      <c r="J51" s="156">
        <f>VLOOKUP($A51,data!$B$2:$AS$765,15,FALSE)</f>
        <v>18655.63</v>
      </c>
      <c r="K51" s="156">
        <f>VLOOKUP($A51,data!$B$2:$AS$765,16,FALSE)</f>
        <v>14323.61</v>
      </c>
      <c r="L51" s="160">
        <f>VLOOKUP($A51,data!$B$2:$AS$765,17,FALSE)</f>
        <v>4.3099999999999996</v>
      </c>
      <c r="M51" s="160">
        <f>VLOOKUP($A51,data!$B$2:$AS$765,18,FALSE)</f>
        <v>5.16</v>
      </c>
      <c r="N51" s="160">
        <f>VLOOKUP($A51,data!$B$2:$AS$765,19,FALSE)</f>
        <v>2.98</v>
      </c>
      <c r="O51" s="120">
        <f>VLOOKUP($A51,data!$B$2:$AS$765,20,FALSE)</f>
        <v>1</v>
      </c>
      <c r="P51" s="162">
        <f>VLOOKUP($A51,data!$B$2:$AS$765,22,FALSE)</f>
        <v>0.76649999999999996</v>
      </c>
      <c r="Q51" s="162">
        <f>VLOOKUP($A51,data!$B$2:$AS$765,30,FALSE)</f>
        <v>0.78979999999999995</v>
      </c>
      <c r="R51" s="217" t="str">
        <f>VLOOKUP($A51,data!$B$2:$AS$765,34,FALSE)</f>
        <v>A</v>
      </c>
      <c r="S51" s="166"/>
      <c r="T51" s="219" t="str">
        <f>IF(ISERROR(VLOOKUP($A51,v32_final!$A$9:$E$763,5,FALSE)),"",VLOOKUP($A51,v32_final!$A$9:$E$763,5,FALSE))</f>
        <v>A</v>
      </c>
      <c r="U51" s="162">
        <f>IF(ISERROR(VLOOKUP($A51,v32_final!$A$9:$E$763,4,FALSE)),"",VLOOKUP($A51,v32_final!$A$9:$E$763,4,FALSE))</f>
        <v>1.0361</v>
      </c>
      <c r="V51" s="164">
        <f>VLOOKUP($A51,data!$B$2:$AS$765,35,FALSE)</f>
        <v>1.2375</v>
      </c>
      <c r="W51" s="324">
        <f t="shared" si="0"/>
        <v>1.2375</v>
      </c>
      <c r="X51" s="324">
        <f t="shared" si="1"/>
        <v>0</v>
      </c>
      <c r="Y51" s="134">
        <f t="shared" si="2"/>
        <v>0.20140000000000002</v>
      </c>
      <c r="Z51" s="132">
        <f t="shared" si="3"/>
        <v>0.19438278158478914</v>
      </c>
    </row>
    <row r="52" spans="1:26" x14ac:dyDescent="0.2">
      <c r="A52" s="246" t="s">
        <v>456</v>
      </c>
      <c r="B52" s="258" t="str">
        <f>VLOOKUP($A52,data!$B$2:$AS$765,4,FALSE)</f>
        <v>Multiple Sclerosis &amp; Cerebellar Ataxia W MCC</v>
      </c>
      <c r="C52" s="259">
        <f>VLOOKUP($A52,data!$B$2:$AS$765,6,FALSE)</f>
        <v>7</v>
      </c>
      <c r="D52" s="259">
        <f>VLOOKUP($A52,data!$B$2:$AS$765,7,FALSE)</f>
        <v>0</v>
      </c>
      <c r="E52" s="259">
        <f>VLOOKUP($A52,data!$B$2:$AS$765,10,FALSE)</f>
        <v>21348.400000000001</v>
      </c>
      <c r="F52" s="259">
        <f>VLOOKUP($A52,data!$B$2:$AS$765,11,FALSE)</f>
        <v>13218.17</v>
      </c>
      <c r="G52" s="325">
        <f>VLOOKUP($A52,data!$B$2:$AS$765,12,FALSE)</f>
        <v>5.57</v>
      </c>
      <c r="H52" s="16"/>
      <c r="I52" s="159">
        <f>VLOOKUP($A52,data!$B$2:$AS$765,14,FALSE)</f>
        <v>6</v>
      </c>
      <c r="J52" s="157">
        <f>VLOOKUP($A52,data!$B$2:$AS$765,15,FALSE)</f>
        <v>16371.77</v>
      </c>
      <c r="K52" s="157">
        <f>VLOOKUP($A52,data!$B$2:$AS$765,16,FALSE)</f>
        <v>5520.15</v>
      </c>
      <c r="L52" s="161">
        <f>VLOOKUP($A52,data!$B$2:$AS$765,17,FALSE)</f>
        <v>7.3</v>
      </c>
      <c r="M52" s="161">
        <f>VLOOKUP($A52,data!$B$2:$AS$765,18,FALSE)</f>
        <v>1.86</v>
      </c>
      <c r="N52" s="161">
        <f>VLOOKUP($A52,data!$B$2:$AS$765,19,FALSE)</f>
        <v>5.5</v>
      </c>
      <c r="O52" s="129">
        <f>VLOOKUP($A52,data!$B$2:$AS$765,20,FALSE)</f>
        <v>0</v>
      </c>
      <c r="P52" s="163">
        <f>VLOOKUP($A52,data!$B$2:$AS$765,22,FALSE)</f>
        <v>1.6896</v>
      </c>
      <c r="Q52" s="163">
        <f>VLOOKUP($A52,data!$B$2:$AS$765,30,FALSE)</f>
        <v>1.7410000000000001</v>
      </c>
      <c r="R52" s="218" t="str">
        <f>VLOOKUP($A52,data!$B$2:$AS$765,34,FALSE)</f>
        <v>M</v>
      </c>
      <c r="S52" s="166"/>
      <c r="T52" s="220" t="str">
        <f>IF(ISERROR(VLOOKUP($A52,v32_final!$A$9:$E$763,5,FALSE)),"",VLOOKUP($A52,v32_final!$A$9:$E$763,5,FALSE))</f>
        <v>M</v>
      </c>
      <c r="U52" s="163">
        <f>IF(ISERROR(VLOOKUP($A52,v32_final!$A$9:$E$763,4,FALSE)),"",VLOOKUP($A52,v32_final!$A$9:$E$763,4,FALSE))</f>
        <v>2.5398000000000001</v>
      </c>
      <c r="V52" s="165">
        <f>VLOOKUP($A52,data!$B$2:$AS$765,35,FALSE)</f>
        <v>2.7280000000000002</v>
      </c>
      <c r="W52" s="326">
        <f t="shared" si="0"/>
        <v>2.7280000000000002</v>
      </c>
      <c r="X52" s="326">
        <f t="shared" si="1"/>
        <v>0</v>
      </c>
      <c r="Y52" s="135">
        <f t="shared" si="2"/>
        <v>0.18820000000000014</v>
      </c>
      <c r="Z52" s="133">
        <f t="shared" si="3"/>
        <v>7.4100322860067777E-2</v>
      </c>
    </row>
    <row r="53" spans="1:26" x14ac:dyDescent="0.2">
      <c r="A53" s="237" t="s">
        <v>458</v>
      </c>
      <c r="B53" s="247" t="str">
        <f>VLOOKUP($A53,data!$B$2:$AS$765,4,FALSE)</f>
        <v>Multiple Sclerosis &amp; Cerebellar Ataxia W CC</v>
      </c>
      <c r="C53" s="238">
        <f>VLOOKUP($A53,data!$B$2:$AS$765,6,FALSE)</f>
        <v>38</v>
      </c>
      <c r="D53" s="238">
        <f>VLOOKUP($A53,data!$B$2:$AS$765,7,FALSE)</f>
        <v>1</v>
      </c>
      <c r="E53" s="238">
        <f>VLOOKUP($A53,data!$B$2:$AS$765,10,FALSE)</f>
        <v>16422.13</v>
      </c>
      <c r="F53" s="238">
        <f>VLOOKUP($A53,data!$B$2:$AS$765,11,FALSE)</f>
        <v>14903.98</v>
      </c>
      <c r="G53" s="257">
        <f>VLOOKUP($A53,data!$B$2:$AS$765,12,FALSE)</f>
        <v>3.82</v>
      </c>
      <c r="H53" s="16"/>
      <c r="I53" s="158">
        <f>VLOOKUP($A53,data!$B$2:$AS$765,14,FALSE)</f>
        <v>37</v>
      </c>
      <c r="J53" s="156">
        <f>VLOOKUP($A53,data!$B$2:$AS$765,15,FALSE)</f>
        <v>14437.18</v>
      </c>
      <c r="K53" s="156">
        <f>VLOOKUP($A53,data!$B$2:$AS$765,16,FALSE)</f>
        <v>8855</v>
      </c>
      <c r="L53" s="160">
        <f>VLOOKUP($A53,data!$B$2:$AS$765,17,FALSE)</f>
        <v>3.49</v>
      </c>
      <c r="M53" s="160">
        <f>VLOOKUP($A53,data!$B$2:$AS$765,18,FALSE)</f>
        <v>2.0099999999999998</v>
      </c>
      <c r="N53" s="160">
        <f>VLOOKUP($A53,data!$B$2:$AS$765,19,FALSE)</f>
        <v>2.97</v>
      </c>
      <c r="O53" s="120">
        <f>VLOOKUP($A53,data!$B$2:$AS$765,20,FALSE)</f>
        <v>1</v>
      </c>
      <c r="P53" s="162">
        <f>VLOOKUP($A53,data!$B$2:$AS$765,22,FALSE)</f>
        <v>0.59319999999999995</v>
      </c>
      <c r="Q53" s="162">
        <f>VLOOKUP($A53,data!$B$2:$AS$765,30,FALSE)</f>
        <v>0.61119999999999997</v>
      </c>
      <c r="R53" s="217" t="str">
        <f>VLOOKUP($A53,data!$B$2:$AS$765,34,FALSE)</f>
        <v>A</v>
      </c>
      <c r="S53" s="166"/>
      <c r="T53" s="219" t="str">
        <f>IF(ISERROR(VLOOKUP($A53,v32_final!$A$9:$E$763,5,FALSE)),"",VLOOKUP($A53,v32_final!$A$9:$E$763,5,FALSE))</f>
        <v>AO</v>
      </c>
      <c r="U53" s="162">
        <f>IF(ISERROR(VLOOKUP($A53,v32_final!$A$9:$E$763,4,FALSE)),"",VLOOKUP($A53,v32_final!$A$9:$E$763,4,FALSE))</f>
        <v>1.1215999999999999</v>
      </c>
      <c r="V53" s="164">
        <f>VLOOKUP($A53,data!$B$2:$AS$765,35,FALSE)</f>
        <v>0.9577</v>
      </c>
      <c r="W53" s="324">
        <f t="shared" si="0"/>
        <v>0.9577</v>
      </c>
      <c r="X53" s="324">
        <f t="shared" si="1"/>
        <v>0</v>
      </c>
      <c r="Y53" s="134">
        <f t="shared" si="2"/>
        <v>-0.16389999999999993</v>
      </c>
      <c r="Z53" s="132">
        <f t="shared" si="3"/>
        <v>-0.14613052781740365</v>
      </c>
    </row>
    <row r="54" spans="1:26" x14ac:dyDescent="0.2">
      <c r="A54" s="237" t="s">
        <v>460</v>
      </c>
      <c r="B54" s="247" t="str">
        <f>VLOOKUP($A54,data!$B$2:$AS$765,4,FALSE)</f>
        <v>Multiple Sclerosis &amp; Cerebellar Ataxia W/O CC/MCC</v>
      </c>
      <c r="C54" s="238">
        <f>VLOOKUP($A54,data!$B$2:$AS$765,6,FALSE)</f>
        <v>38</v>
      </c>
      <c r="D54" s="238">
        <f>VLOOKUP($A54,data!$B$2:$AS$765,7,FALSE)</f>
        <v>0</v>
      </c>
      <c r="E54" s="238">
        <f>VLOOKUP($A54,data!$B$2:$AS$765,10,FALSE)</f>
        <v>13300.87</v>
      </c>
      <c r="F54" s="238">
        <f>VLOOKUP($A54,data!$B$2:$AS$765,11,FALSE)</f>
        <v>6940.31</v>
      </c>
      <c r="G54" s="257">
        <f>VLOOKUP($A54,data!$B$2:$AS$765,12,FALSE)</f>
        <v>3.45</v>
      </c>
      <c r="H54" s="16"/>
      <c r="I54" s="158">
        <f>VLOOKUP($A54,data!$B$2:$AS$765,14,FALSE)</f>
        <v>35</v>
      </c>
      <c r="J54" s="156">
        <f>VLOOKUP($A54,data!$B$2:$AS$765,15,FALSE)</f>
        <v>11884.62</v>
      </c>
      <c r="K54" s="156">
        <f>VLOOKUP($A54,data!$B$2:$AS$765,16,FALSE)</f>
        <v>5157.53</v>
      </c>
      <c r="L54" s="160">
        <f>VLOOKUP($A54,data!$B$2:$AS$765,17,FALSE)</f>
        <v>3.23</v>
      </c>
      <c r="M54" s="160">
        <f>VLOOKUP($A54,data!$B$2:$AS$765,18,FALSE)</f>
        <v>1.69</v>
      </c>
      <c r="N54" s="160">
        <f>VLOOKUP($A54,data!$B$2:$AS$765,19,FALSE)</f>
        <v>2.87</v>
      </c>
      <c r="O54" s="120">
        <f>VLOOKUP($A54,data!$B$2:$AS$765,20,FALSE)</f>
        <v>1</v>
      </c>
      <c r="P54" s="162">
        <f>VLOOKUP($A54,data!$B$2:$AS$765,22,FALSE)</f>
        <v>0.48830000000000001</v>
      </c>
      <c r="Q54" s="162">
        <f>VLOOKUP($A54,data!$B$2:$AS$765,30,FALSE)</f>
        <v>0.50309999999999999</v>
      </c>
      <c r="R54" s="217" t="str">
        <f>VLOOKUP($A54,data!$B$2:$AS$765,34,FALSE)</f>
        <v>A</v>
      </c>
      <c r="S54" s="166"/>
      <c r="T54" s="219" t="str">
        <f>IF(ISERROR(VLOOKUP($A54,v32_final!$A$9:$E$763,5,FALSE)),"",VLOOKUP($A54,v32_final!$A$9:$E$763,5,FALSE))</f>
        <v>AO</v>
      </c>
      <c r="U54" s="162">
        <f>IF(ISERROR(VLOOKUP($A54,v32_final!$A$9:$E$763,4,FALSE)),"",VLOOKUP($A54,v32_final!$A$9:$E$763,4,FALSE))</f>
        <v>0.77180000000000004</v>
      </c>
      <c r="V54" s="164">
        <f>VLOOKUP($A54,data!$B$2:$AS$765,35,FALSE)</f>
        <v>0.7883</v>
      </c>
      <c r="W54" s="324">
        <f t="shared" si="0"/>
        <v>0.7883</v>
      </c>
      <c r="X54" s="324">
        <f t="shared" si="1"/>
        <v>0</v>
      </c>
      <c r="Y54" s="134">
        <f t="shared" si="2"/>
        <v>1.6499999999999959E-2</v>
      </c>
      <c r="Z54" s="132">
        <f t="shared" si="3"/>
        <v>2.1378595491059808E-2</v>
      </c>
    </row>
    <row r="55" spans="1:26" x14ac:dyDescent="0.2">
      <c r="A55" s="237" t="s">
        <v>462</v>
      </c>
      <c r="B55" s="247" t="str">
        <f>VLOOKUP($A55,data!$B$2:$AS$765,4,FALSE)</f>
        <v>Acute Ischemic Stroke W Use of Thrombolytic Agent W MCC</v>
      </c>
      <c r="C55" s="238">
        <f>VLOOKUP($A55,data!$B$2:$AS$765,6,FALSE)</f>
        <v>6</v>
      </c>
      <c r="D55" s="238">
        <f>VLOOKUP($A55,data!$B$2:$AS$765,7,FALSE)</f>
        <v>0</v>
      </c>
      <c r="E55" s="238">
        <f>VLOOKUP($A55,data!$B$2:$AS$765,10,FALSE)</f>
        <v>68459.77</v>
      </c>
      <c r="F55" s="238">
        <f>VLOOKUP($A55,data!$B$2:$AS$765,11,FALSE)</f>
        <v>28936.5</v>
      </c>
      <c r="G55" s="257">
        <f>VLOOKUP($A55,data!$B$2:$AS$765,12,FALSE)</f>
        <v>10.83</v>
      </c>
      <c r="H55" s="16"/>
      <c r="I55" s="158">
        <f>VLOOKUP($A55,data!$B$2:$AS$765,14,FALSE)</f>
        <v>6</v>
      </c>
      <c r="J55" s="156">
        <f>VLOOKUP($A55,data!$B$2:$AS$765,15,FALSE)</f>
        <v>68459.77</v>
      </c>
      <c r="K55" s="156">
        <f>VLOOKUP($A55,data!$B$2:$AS$765,16,FALSE)</f>
        <v>28936.5</v>
      </c>
      <c r="L55" s="160">
        <f>VLOOKUP($A55,data!$B$2:$AS$765,17,FALSE)</f>
        <v>7.1</v>
      </c>
      <c r="M55" s="160">
        <f>VLOOKUP($A55,data!$B$2:$AS$765,18,FALSE)</f>
        <v>6.91</v>
      </c>
      <c r="N55" s="160">
        <f>VLOOKUP($A55,data!$B$2:$AS$765,19,FALSE)</f>
        <v>5.4</v>
      </c>
      <c r="O55" s="120">
        <f>VLOOKUP($A55,data!$B$2:$AS$765,20,FALSE)</f>
        <v>0</v>
      </c>
      <c r="P55" s="162">
        <f>VLOOKUP($A55,data!$B$2:$AS$765,22,FALSE)</f>
        <v>2.6372</v>
      </c>
      <c r="Q55" s="162">
        <f>VLOOKUP($A55,data!$B$2:$AS$765,30,FALSE)</f>
        <v>2.7174</v>
      </c>
      <c r="R55" s="217" t="str">
        <f>VLOOKUP($A55,data!$B$2:$AS$765,34,FALSE)</f>
        <v>M</v>
      </c>
      <c r="S55" s="166"/>
      <c r="T55" s="219" t="str">
        <f>IF(ISERROR(VLOOKUP($A55,v32_final!$A$9:$E$763,5,FALSE)),"",VLOOKUP($A55,v32_final!$A$9:$E$763,5,FALSE))</f>
        <v>M</v>
      </c>
      <c r="U55" s="162">
        <f>IF(ISERROR(VLOOKUP($A55,v32_final!$A$9:$E$763,4,FALSE)),"",VLOOKUP($A55,v32_final!$A$9:$E$763,4,FALSE))</f>
        <v>4.2862</v>
      </c>
      <c r="V55" s="164">
        <f>VLOOKUP($A55,data!$B$2:$AS$765,35,FALSE)</f>
        <v>4.2579000000000002</v>
      </c>
      <c r="W55" s="324">
        <f t="shared" si="0"/>
        <v>4.2579000000000002</v>
      </c>
      <c r="X55" s="324">
        <f t="shared" si="1"/>
        <v>0</v>
      </c>
      <c r="Y55" s="134">
        <f t="shared" si="2"/>
        <v>-2.829999999999977E-2</v>
      </c>
      <c r="Z55" s="132">
        <f t="shared" si="3"/>
        <v>-6.6025850403620386E-3</v>
      </c>
    </row>
    <row r="56" spans="1:26" x14ac:dyDescent="0.2">
      <c r="A56" s="237" t="s">
        <v>464</v>
      </c>
      <c r="B56" s="247" t="str">
        <f>VLOOKUP($A56,data!$B$2:$AS$765,4,FALSE)</f>
        <v>Acute Ischemic Stroke W Use of Thrombolytic Agent W CC</v>
      </c>
      <c r="C56" s="238">
        <f>VLOOKUP($A56,data!$B$2:$AS$765,6,FALSE)</f>
        <v>26</v>
      </c>
      <c r="D56" s="238">
        <f>VLOOKUP($A56,data!$B$2:$AS$765,7,FALSE)</f>
        <v>0</v>
      </c>
      <c r="E56" s="238">
        <f>VLOOKUP($A56,data!$B$2:$AS$765,10,FALSE)</f>
        <v>41204.269999999997</v>
      </c>
      <c r="F56" s="238">
        <f>VLOOKUP($A56,data!$B$2:$AS$765,11,FALSE)</f>
        <v>18398.57</v>
      </c>
      <c r="G56" s="257">
        <f>VLOOKUP($A56,data!$B$2:$AS$765,12,FALSE)</f>
        <v>7.08</v>
      </c>
      <c r="H56" s="16"/>
      <c r="I56" s="158">
        <f>VLOOKUP($A56,data!$B$2:$AS$765,14,FALSE)</f>
        <v>25</v>
      </c>
      <c r="J56" s="156">
        <f>VLOOKUP($A56,data!$B$2:$AS$765,15,FALSE)</f>
        <v>38968.33</v>
      </c>
      <c r="K56" s="156">
        <f>VLOOKUP($A56,data!$B$2:$AS$765,16,FALSE)</f>
        <v>14901.74</v>
      </c>
      <c r="L56" s="160">
        <f>VLOOKUP($A56,data!$B$2:$AS$765,17,FALSE)</f>
        <v>6.2</v>
      </c>
      <c r="M56" s="160">
        <f>VLOOKUP($A56,data!$B$2:$AS$765,18,FALSE)</f>
        <v>3.46</v>
      </c>
      <c r="N56" s="160">
        <f>VLOOKUP($A56,data!$B$2:$AS$765,19,FALSE)</f>
        <v>5.28</v>
      </c>
      <c r="O56" s="120">
        <f>VLOOKUP($A56,data!$B$2:$AS$765,20,FALSE)</f>
        <v>1</v>
      </c>
      <c r="P56" s="162">
        <f>VLOOKUP($A56,data!$B$2:$AS$765,22,FALSE)</f>
        <v>1.6011</v>
      </c>
      <c r="Q56" s="162">
        <f>VLOOKUP($A56,data!$B$2:$AS$765,30,FALSE)</f>
        <v>1.6497999999999999</v>
      </c>
      <c r="R56" s="217" t="str">
        <f>VLOOKUP($A56,data!$B$2:$AS$765,34,FALSE)</f>
        <v>A</v>
      </c>
      <c r="S56" s="166"/>
      <c r="T56" s="219" t="str">
        <f>IF(ISERROR(VLOOKUP($A56,v32_final!$A$9:$E$763,5,FALSE)),"",VLOOKUP($A56,v32_final!$A$9:$E$763,5,FALSE))</f>
        <v>A</v>
      </c>
      <c r="U56" s="162">
        <f>IF(ISERROR(VLOOKUP($A56,v32_final!$A$9:$E$763,4,FALSE)),"",VLOOKUP($A56,v32_final!$A$9:$E$763,4,FALSE))</f>
        <v>2.5034999999999998</v>
      </c>
      <c r="V56" s="164">
        <f>VLOOKUP($A56,data!$B$2:$AS$765,35,FALSE)</f>
        <v>2.5851000000000002</v>
      </c>
      <c r="W56" s="324">
        <f t="shared" si="0"/>
        <v>2.5851000000000002</v>
      </c>
      <c r="X56" s="324">
        <f t="shared" si="1"/>
        <v>0</v>
      </c>
      <c r="Y56" s="134">
        <f t="shared" si="2"/>
        <v>8.1600000000000339E-2</v>
      </c>
      <c r="Z56" s="132">
        <f t="shared" si="3"/>
        <v>3.2594367884961194E-2</v>
      </c>
    </row>
    <row r="57" spans="1:26" x14ac:dyDescent="0.2">
      <c r="A57" s="246" t="s">
        <v>466</v>
      </c>
      <c r="B57" s="258" t="str">
        <f>VLOOKUP($A57,data!$B$2:$AS$765,4,FALSE)</f>
        <v>Acute Ischemic Stroke W Use of Thrombolytic Agent W/O CC/MCC</v>
      </c>
      <c r="C57" s="259">
        <f>VLOOKUP($A57,data!$B$2:$AS$765,6,FALSE)</f>
        <v>8</v>
      </c>
      <c r="D57" s="259">
        <f>VLOOKUP($A57,data!$B$2:$AS$765,7,FALSE)</f>
        <v>0</v>
      </c>
      <c r="E57" s="259">
        <f>VLOOKUP($A57,data!$B$2:$AS$765,10,FALSE)</f>
        <v>36364.36</v>
      </c>
      <c r="F57" s="259">
        <f>VLOOKUP($A57,data!$B$2:$AS$765,11,FALSE)</f>
        <v>11512.95</v>
      </c>
      <c r="G57" s="325">
        <f>VLOOKUP($A57,data!$B$2:$AS$765,12,FALSE)</f>
        <v>4.5</v>
      </c>
      <c r="H57" s="16"/>
      <c r="I57" s="159">
        <f>VLOOKUP($A57,data!$B$2:$AS$765,14,FALSE)</f>
        <v>8</v>
      </c>
      <c r="J57" s="157">
        <f>VLOOKUP($A57,data!$B$2:$AS$765,15,FALSE)</f>
        <v>36364.36</v>
      </c>
      <c r="K57" s="157">
        <f>VLOOKUP($A57,data!$B$2:$AS$765,16,FALSE)</f>
        <v>11512.95</v>
      </c>
      <c r="L57" s="161">
        <f>VLOOKUP($A57,data!$B$2:$AS$765,17,FALSE)</f>
        <v>3.2</v>
      </c>
      <c r="M57" s="161">
        <f>VLOOKUP($A57,data!$B$2:$AS$765,18,FALSE)</f>
        <v>1.5</v>
      </c>
      <c r="N57" s="161">
        <f>VLOOKUP($A57,data!$B$2:$AS$765,19,FALSE)</f>
        <v>2.9</v>
      </c>
      <c r="O57" s="129">
        <f>VLOOKUP($A57,data!$B$2:$AS$765,20,FALSE)</f>
        <v>0</v>
      </c>
      <c r="P57" s="163">
        <f>VLOOKUP($A57,data!$B$2:$AS$765,22,FALSE)</f>
        <v>1.4971000000000001</v>
      </c>
      <c r="Q57" s="163">
        <f>VLOOKUP($A57,data!$B$2:$AS$765,30,FALSE)</f>
        <v>1.5426</v>
      </c>
      <c r="R57" s="218" t="str">
        <f>VLOOKUP($A57,data!$B$2:$AS$765,34,FALSE)</f>
        <v>M</v>
      </c>
      <c r="S57" s="166"/>
      <c r="T57" s="220" t="str">
        <f>IF(ISERROR(VLOOKUP($A57,v32_final!$A$9:$E$763,5,FALSE)),"",VLOOKUP($A57,v32_final!$A$9:$E$763,5,FALSE))</f>
        <v>M</v>
      </c>
      <c r="U57" s="163">
        <f>IF(ISERROR(VLOOKUP($A57,v32_final!$A$9:$E$763,4,FALSE)),"",VLOOKUP($A57,v32_final!$A$9:$E$763,4,FALSE))</f>
        <v>2.3473000000000002</v>
      </c>
      <c r="V57" s="165">
        <f>VLOOKUP($A57,data!$B$2:$AS$765,35,FALSE)</f>
        <v>2.4171</v>
      </c>
      <c r="W57" s="326">
        <f t="shared" si="0"/>
        <v>2.4171</v>
      </c>
      <c r="X57" s="326">
        <f t="shared" si="1"/>
        <v>0</v>
      </c>
      <c r="Y57" s="135">
        <f t="shared" si="2"/>
        <v>6.9799999999999862E-2</v>
      </c>
      <c r="Z57" s="133">
        <f t="shared" si="3"/>
        <v>2.9736292761896585E-2</v>
      </c>
    </row>
    <row r="58" spans="1:26" x14ac:dyDescent="0.2">
      <c r="A58" s="237" t="s">
        <v>468</v>
      </c>
      <c r="B58" s="247" t="str">
        <f>VLOOKUP($A58,data!$B$2:$AS$765,4,FALSE)</f>
        <v>Intracranial Hemorrhage or Cerebral Infarction W MCC</v>
      </c>
      <c r="C58" s="238">
        <f>VLOOKUP($A58,data!$B$2:$AS$765,6,FALSE)</f>
        <v>262</v>
      </c>
      <c r="D58" s="238">
        <f>VLOOKUP($A58,data!$B$2:$AS$765,7,FALSE)</f>
        <v>12</v>
      </c>
      <c r="E58" s="238">
        <f>VLOOKUP($A58,data!$B$2:$AS$765,10,FALSE)</f>
        <v>35016.1</v>
      </c>
      <c r="F58" s="238">
        <f>VLOOKUP($A58,data!$B$2:$AS$765,11,FALSE)</f>
        <v>29172.080000000002</v>
      </c>
      <c r="G58" s="257">
        <f>VLOOKUP($A58,data!$B$2:$AS$765,12,FALSE)</f>
        <v>7.19</v>
      </c>
      <c r="H58" s="16"/>
      <c r="I58" s="158">
        <f>VLOOKUP($A58,data!$B$2:$AS$765,14,FALSE)</f>
        <v>255</v>
      </c>
      <c r="J58" s="156">
        <f>VLOOKUP($A58,data!$B$2:$AS$765,15,FALSE)</f>
        <v>31793.83</v>
      </c>
      <c r="K58" s="156">
        <f>VLOOKUP($A58,data!$B$2:$AS$765,16,FALSE)</f>
        <v>21208.42</v>
      </c>
      <c r="L58" s="160">
        <f>VLOOKUP($A58,data!$B$2:$AS$765,17,FALSE)</f>
        <v>6.45</v>
      </c>
      <c r="M58" s="160">
        <f>VLOOKUP($A58,data!$B$2:$AS$765,18,FALSE)</f>
        <v>5.2</v>
      </c>
      <c r="N58" s="160">
        <f>VLOOKUP($A58,data!$B$2:$AS$765,19,FALSE)</f>
        <v>4.72</v>
      </c>
      <c r="O58" s="120">
        <f>VLOOKUP($A58,data!$B$2:$AS$765,20,FALSE)</f>
        <v>1</v>
      </c>
      <c r="P58" s="162">
        <f>VLOOKUP($A58,data!$B$2:$AS$765,22,FALSE)</f>
        <v>1.3063</v>
      </c>
      <c r="Q58" s="162">
        <f>VLOOKUP($A58,data!$B$2:$AS$765,30,FALSE)</f>
        <v>1.3418000000000001</v>
      </c>
      <c r="R58" s="217" t="str">
        <f>VLOOKUP($A58,data!$B$2:$AS$765,34,FALSE)</f>
        <v>A</v>
      </c>
      <c r="S58" s="166"/>
      <c r="T58" s="219" t="str">
        <f>IF(ISERROR(VLOOKUP($A58,v32_final!$A$9:$E$763,5,FALSE)),"",VLOOKUP($A58,v32_final!$A$9:$E$763,5,FALSE))</f>
        <v>A</v>
      </c>
      <c r="U58" s="162">
        <f>IF(ISERROR(VLOOKUP($A58,v32_final!$A$9:$E$763,4,FALSE)),"",VLOOKUP($A58,v32_final!$A$9:$E$763,4,FALSE))</f>
        <v>2.3940999999999999</v>
      </c>
      <c r="V58" s="164">
        <f>VLOOKUP($A58,data!$B$2:$AS$765,35,FALSE)</f>
        <v>2.1025</v>
      </c>
      <c r="W58" s="324">
        <f t="shared" si="0"/>
        <v>2.1025</v>
      </c>
      <c r="X58" s="324">
        <f t="shared" si="1"/>
        <v>0</v>
      </c>
      <c r="Y58" s="134">
        <f t="shared" si="2"/>
        <v>-0.29159999999999986</v>
      </c>
      <c r="Z58" s="132">
        <f t="shared" si="3"/>
        <v>-0.12179942358297476</v>
      </c>
    </row>
    <row r="59" spans="1:26" x14ac:dyDescent="0.2">
      <c r="A59" s="237" t="s">
        <v>470</v>
      </c>
      <c r="B59" s="247" t="str">
        <f>VLOOKUP($A59,data!$B$2:$AS$765,4,FALSE)</f>
        <v>Intracranial Hemorrhage or Cerebral Infarction W CC or TPA in 24 Hrs</v>
      </c>
      <c r="C59" s="238">
        <f>VLOOKUP($A59,data!$B$2:$AS$765,6,FALSE)</f>
        <v>382</v>
      </c>
      <c r="D59" s="238">
        <f>VLOOKUP($A59,data!$B$2:$AS$765,7,FALSE)</f>
        <v>15</v>
      </c>
      <c r="E59" s="238">
        <f>VLOOKUP($A59,data!$B$2:$AS$765,10,FALSE)</f>
        <v>22775.48</v>
      </c>
      <c r="F59" s="238">
        <f>VLOOKUP($A59,data!$B$2:$AS$765,11,FALSE)</f>
        <v>15705.51</v>
      </c>
      <c r="G59" s="257">
        <f>VLOOKUP($A59,data!$B$2:$AS$765,12,FALSE)</f>
        <v>5.31</v>
      </c>
      <c r="H59" s="16"/>
      <c r="I59" s="158">
        <f>VLOOKUP($A59,data!$B$2:$AS$765,14,FALSE)</f>
        <v>375</v>
      </c>
      <c r="J59" s="156">
        <f>VLOOKUP($A59,data!$B$2:$AS$765,15,FALSE)</f>
        <v>21426.7</v>
      </c>
      <c r="K59" s="156">
        <f>VLOOKUP($A59,data!$B$2:$AS$765,16,FALSE)</f>
        <v>11650.39</v>
      </c>
      <c r="L59" s="160">
        <f>VLOOKUP($A59,data!$B$2:$AS$765,17,FALSE)</f>
        <v>4.6500000000000004</v>
      </c>
      <c r="M59" s="160">
        <f>VLOOKUP($A59,data!$B$2:$AS$765,18,FALSE)</f>
        <v>4.18</v>
      </c>
      <c r="N59" s="160">
        <f>VLOOKUP($A59,data!$B$2:$AS$765,19,FALSE)</f>
        <v>3.55</v>
      </c>
      <c r="O59" s="120">
        <f>VLOOKUP($A59,data!$B$2:$AS$765,20,FALSE)</f>
        <v>1</v>
      </c>
      <c r="P59" s="162">
        <f>VLOOKUP($A59,data!$B$2:$AS$765,22,FALSE)</f>
        <v>0.88039999999999996</v>
      </c>
      <c r="Q59" s="162">
        <f>VLOOKUP($A59,data!$B$2:$AS$765,30,FALSE)</f>
        <v>0.90720000000000001</v>
      </c>
      <c r="R59" s="217" t="str">
        <f>VLOOKUP($A59,data!$B$2:$AS$765,34,FALSE)</f>
        <v>A</v>
      </c>
      <c r="S59" s="166"/>
      <c r="T59" s="219" t="str">
        <f>IF(ISERROR(VLOOKUP($A59,v32_final!$A$9:$E$763,5,FALSE)),"",VLOOKUP($A59,v32_final!$A$9:$E$763,5,FALSE))</f>
        <v>A</v>
      </c>
      <c r="U59" s="162">
        <f>IF(ISERROR(VLOOKUP($A59,v32_final!$A$9:$E$763,4,FALSE)),"",VLOOKUP($A59,v32_final!$A$9:$E$763,4,FALSE))</f>
        <v>1.3389</v>
      </c>
      <c r="V59" s="164">
        <f>VLOOKUP($A59,data!$B$2:$AS$765,35,FALSE)</f>
        <v>1.4215</v>
      </c>
      <c r="W59" s="324">
        <f t="shared" si="0"/>
        <v>1.4215</v>
      </c>
      <c r="X59" s="324">
        <f t="shared" si="1"/>
        <v>0</v>
      </c>
      <c r="Y59" s="134">
        <f t="shared" si="2"/>
        <v>8.2600000000000007E-2</v>
      </c>
      <c r="Z59" s="132">
        <f t="shared" si="3"/>
        <v>6.1692434087683927E-2</v>
      </c>
    </row>
    <row r="60" spans="1:26" x14ac:dyDescent="0.2">
      <c r="A60" s="237" t="s">
        <v>472</v>
      </c>
      <c r="B60" s="247" t="str">
        <f>VLOOKUP($A60,data!$B$2:$AS$765,4,FALSE)</f>
        <v>Intracranial Hemorrhage or Cerebral Infarction W/O CC/MCC</v>
      </c>
      <c r="C60" s="238">
        <f>VLOOKUP($A60,data!$B$2:$AS$765,6,FALSE)</f>
        <v>244</v>
      </c>
      <c r="D60" s="238">
        <f>VLOOKUP($A60,data!$B$2:$AS$765,7,FALSE)</f>
        <v>11</v>
      </c>
      <c r="E60" s="238">
        <f>VLOOKUP($A60,data!$B$2:$AS$765,10,FALSE)</f>
        <v>16139.85</v>
      </c>
      <c r="F60" s="238">
        <f>VLOOKUP($A60,data!$B$2:$AS$765,11,FALSE)</f>
        <v>7438.8</v>
      </c>
      <c r="G60" s="257">
        <f>VLOOKUP($A60,data!$B$2:$AS$765,12,FALSE)</f>
        <v>3.07</v>
      </c>
      <c r="H60" s="16"/>
      <c r="I60" s="158">
        <f>VLOOKUP($A60,data!$B$2:$AS$765,14,FALSE)</f>
        <v>242</v>
      </c>
      <c r="J60" s="156">
        <f>VLOOKUP($A60,data!$B$2:$AS$765,15,FALSE)</f>
        <v>15842.02</v>
      </c>
      <c r="K60" s="156">
        <f>VLOOKUP($A60,data!$B$2:$AS$765,16,FALSE)</f>
        <v>6690.95</v>
      </c>
      <c r="L60" s="160">
        <f>VLOOKUP($A60,data!$B$2:$AS$765,17,FALSE)</f>
        <v>3.03</v>
      </c>
      <c r="M60" s="160">
        <f>VLOOKUP($A60,data!$B$2:$AS$765,18,FALSE)</f>
        <v>2.39</v>
      </c>
      <c r="N60" s="160">
        <f>VLOOKUP($A60,data!$B$2:$AS$765,19,FALSE)</f>
        <v>2.46</v>
      </c>
      <c r="O60" s="120">
        <f>VLOOKUP($A60,data!$B$2:$AS$765,20,FALSE)</f>
        <v>1</v>
      </c>
      <c r="P60" s="162">
        <f>VLOOKUP($A60,data!$B$2:$AS$765,22,FALSE)</f>
        <v>0.65090000000000003</v>
      </c>
      <c r="Q60" s="162">
        <f>VLOOKUP($A60,data!$B$2:$AS$765,30,FALSE)</f>
        <v>0.67069999999999996</v>
      </c>
      <c r="R60" s="217" t="str">
        <f>VLOOKUP($A60,data!$B$2:$AS$765,34,FALSE)</f>
        <v>A</v>
      </c>
      <c r="S60" s="166"/>
      <c r="T60" s="219" t="str">
        <f>IF(ISERROR(VLOOKUP($A60,v32_final!$A$9:$E$763,5,FALSE)),"",VLOOKUP($A60,v32_final!$A$9:$E$763,5,FALSE))</f>
        <v>A</v>
      </c>
      <c r="U60" s="162">
        <f>IF(ISERROR(VLOOKUP($A60,v32_final!$A$9:$E$763,4,FALSE)),"",VLOOKUP($A60,v32_final!$A$9:$E$763,4,FALSE))</f>
        <v>1.0304</v>
      </c>
      <c r="V60" s="164">
        <f>VLOOKUP($A60,data!$B$2:$AS$765,35,FALSE)</f>
        <v>1.0508999999999999</v>
      </c>
      <c r="W60" s="324">
        <f t="shared" si="0"/>
        <v>1.0508999999999999</v>
      </c>
      <c r="X60" s="324">
        <f t="shared" si="1"/>
        <v>0</v>
      </c>
      <c r="Y60" s="134">
        <f t="shared" si="2"/>
        <v>2.0499999999999963E-2</v>
      </c>
      <c r="Z60" s="132">
        <f t="shared" si="3"/>
        <v>1.989518633540369E-2</v>
      </c>
    </row>
    <row r="61" spans="1:26" x14ac:dyDescent="0.2">
      <c r="A61" s="237" t="s">
        <v>474</v>
      </c>
      <c r="B61" s="247" t="str">
        <f>VLOOKUP($A61,data!$B$2:$AS$765,4,FALSE)</f>
        <v>Nonspecific CVA &amp; Precerebral Occlusion W/O Infarct W MCC</v>
      </c>
      <c r="C61" s="238">
        <f>VLOOKUP($A61,data!$B$2:$AS$765,6,FALSE)</f>
        <v>2</v>
      </c>
      <c r="D61" s="238">
        <f>VLOOKUP($A61,data!$B$2:$AS$765,7,FALSE)</f>
        <v>0</v>
      </c>
      <c r="E61" s="238">
        <f>VLOOKUP($A61,data!$B$2:$AS$765,10,FALSE)</f>
        <v>15858.49</v>
      </c>
      <c r="F61" s="238">
        <f>VLOOKUP($A61,data!$B$2:$AS$765,11,FALSE)</f>
        <v>4275.83</v>
      </c>
      <c r="G61" s="257">
        <f>VLOOKUP($A61,data!$B$2:$AS$765,12,FALSE)</f>
        <v>4</v>
      </c>
      <c r="H61" s="16"/>
      <c r="I61" s="158">
        <f>VLOOKUP($A61,data!$B$2:$AS$765,14,FALSE)</f>
        <v>2</v>
      </c>
      <c r="J61" s="156">
        <f>VLOOKUP($A61,data!$B$2:$AS$765,15,FALSE)</f>
        <v>15858.49</v>
      </c>
      <c r="K61" s="156">
        <f>VLOOKUP($A61,data!$B$2:$AS$765,16,FALSE)</f>
        <v>4275.83</v>
      </c>
      <c r="L61" s="160">
        <f>VLOOKUP($A61,data!$B$2:$AS$765,17,FALSE)</f>
        <v>5</v>
      </c>
      <c r="M61" s="160">
        <f>VLOOKUP($A61,data!$B$2:$AS$765,18,FALSE)</f>
        <v>0</v>
      </c>
      <c r="N61" s="160">
        <f>VLOOKUP($A61,data!$B$2:$AS$765,19,FALSE)</f>
        <v>4</v>
      </c>
      <c r="O61" s="120">
        <f>VLOOKUP($A61,data!$B$2:$AS$765,20,FALSE)</f>
        <v>0</v>
      </c>
      <c r="P61" s="162">
        <f>VLOOKUP($A61,data!$B$2:$AS$765,22,FALSE)</f>
        <v>1.4087000000000001</v>
      </c>
      <c r="Q61" s="162">
        <f>VLOOKUP($A61,data!$B$2:$AS$765,30,FALSE)</f>
        <v>1.4515</v>
      </c>
      <c r="R61" s="217" t="str">
        <f>VLOOKUP($A61,data!$B$2:$AS$765,34,FALSE)</f>
        <v>M</v>
      </c>
      <c r="S61" s="166"/>
      <c r="T61" s="219" t="str">
        <f>IF(ISERROR(VLOOKUP($A61,v32_final!$A$9:$E$763,5,FALSE)),"",VLOOKUP($A61,v32_final!$A$9:$E$763,5,FALSE))</f>
        <v>M</v>
      </c>
      <c r="U61" s="162">
        <f>IF(ISERROR(VLOOKUP($A61,v32_final!$A$9:$E$763,4,FALSE)),"",VLOOKUP($A61,v32_final!$A$9:$E$763,4,FALSE))</f>
        <v>2.2585000000000002</v>
      </c>
      <c r="V61" s="164">
        <f>VLOOKUP($A61,data!$B$2:$AS$765,35,FALSE)</f>
        <v>2.2744</v>
      </c>
      <c r="W61" s="324">
        <f t="shared" si="0"/>
        <v>2.2744</v>
      </c>
      <c r="X61" s="324">
        <f t="shared" si="1"/>
        <v>0</v>
      </c>
      <c r="Y61" s="134">
        <f t="shared" si="2"/>
        <v>1.5899999999999803E-2</v>
      </c>
      <c r="Z61" s="132">
        <f t="shared" si="3"/>
        <v>7.0400708434800981E-3</v>
      </c>
    </row>
    <row r="62" spans="1:26" x14ac:dyDescent="0.2">
      <c r="A62" s="246" t="s">
        <v>476</v>
      </c>
      <c r="B62" s="258" t="str">
        <f>VLOOKUP($A62,data!$B$2:$AS$765,4,FALSE)</f>
        <v>Nonspecific CVA &amp; Precerebral Occlusion W/O Infarct W/O MCC</v>
      </c>
      <c r="C62" s="259">
        <f>VLOOKUP($A62,data!$B$2:$AS$765,6,FALSE)</f>
        <v>29</v>
      </c>
      <c r="D62" s="259">
        <f>VLOOKUP($A62,data!$B$2:$AS$765,7,FALSE)</f>
        <v>1</v>
      </c>
      <c r="E62" s="259">
        <f>VLOOKUP($A62,data!$B$2:$AS$765,10,FALSE)</f>
        <v>18228.400000000001</v>
      </c>
      <c r="F62" s="259">
        <f>VLOOKUP($A62,data!$B$2:$AS$765,11,FALSE)</f>
        <v>11728.25</v>
      </c>
      <c r="G62" s="325">
        <f>VLOOKUP($A62,data!$B$2:$AS$765,12,FALSE)</f>
        <v>2.9</v>
      </c>
      <c r="H62" s="16"/>
      <c r="I62" s="159">
        <f>VLOOKUP($A62,data!$B$2:$AS$765,14,FALSE)</f>
        <v>28</v>
      </c>
      <c r="J62" s="157">
        <f>VLOOKUP($A62,data!$B$2:$AS$765,15,FALSE)</f>
        <v>16929.48</v>
      </c>
      <c r="K62" s="157">
        <f>VLOOKUP($A62,data!$B$2:$AS$765,16,FALSE)</f>
        <v>9671.39</v>
      </c>
      <c r="L62" s="161">
        <f>VLOOKUP($A62,data!$B$2:$AS$765,17,FALSE)</f>
        <v>2.86</v>
      </c>
      <c r="M62" s="161">
        <f>VLOOKUP($A62,data!$B$2:$AS$765,18,FALSE)</f>
        <v>1.96</v>
      </c>
      <c r="N62" s="161">
        <f>VLOOKUP($A62,data!$B$2:$AS$765,19,FALSE)</f>
        <v>2.2799999999999998</v>
      </c>
      <c r="O62" s="129">
        <f>VLOOKUP($A62,data!$B$2:$AS$765,20,FALSE)</f>
        <v>1</v>
      </c>
      <c r="P62" s="163">
        <f>VLOOKUP($A62,data!$B$2:$AS$765,22,FALSE)</f>
        <v>0.6956</v>
      </c>
      <c r="Q62" s="163">
        <f>VLOOKUP($A62,data!$B$2:$AS$765,30,FALSE)</f>
        <v>0.7167</v>
      </c>
      <c r="R62" s="218" t="str">
        <f>VLOOKUP($A62,data!$B$2:$AS$765,34,FALSE)</f>
        <v>A</v>
      </c>
      <c r="S62" s="166"/>
      <c r="T62" s="220" t="str">
        <f>IF(ISERROR(VLOOKUP($A62,v32_final!$A$9:$E$763,5,FALSE)),"",VLOOKUP($A62,v32_final!$A$9:$E$763,5,FALSE))</f>
        <v>A</v>
      </c>
      <c r="U62" s="163">
        <f>IF(ISERROR(VLOOKUP($A62,v32_final!$A$9:$E$763,4,FALSE)),"",VLOOKUP($A62,v32_final!$A$9:$E$763,4,FALSE))</f>
        <v>1.2292000000000001</v>
      </c>
      <c r="V62" s="165">
        <f>VLOOKUP($A62,data!$B$2:$AS$765,35,FALSE)</f>
        <v>1.123</v>
      </c>
      <c r="W62" s="326">
        <f t="shared" si="0"/>
        <v>1.123</v>
      </c>
      <c r="X62" s="326">
        <f t="shared" si="1"/>
        <v>0</v>
      </c>
      <c r="Y62" s="135">
        <f t="shared" si="2"/>
        <v>-0.10620000000000007</v>
      </c>
      <c r="Z62" s="133">
        <f t="shared" si="3"/>
        <v>-8.639765701269124E-2</v>
      </c>
    </row>
    <row r="63" spans="1:26" x14ac:dyDescent="0.2">
      <c r="A63" s="237" t="s">
        <v>478</v>
      </c>
      <c r="B63" s="247" t="str">
        <f>VLOOKUP($A63,data!$B$2:$AS$765,4,FALSE)</f>
        <v>Transient Ischemia</v>
      </c>
      <c r="C63" s="238">
        <f>VLOOKUP($A63,data!$B$2:$AS$765,6,FALSE)</f>
        <v>263</v>
      </c>
      <c r="D63" s="238">
        <f>VLOOKUP($A63,data!$B$2:$AS$765,7,FALSE)</f>
        <v>1</v>
      </c>
      <c r="E63" s="238">
        <f>VLOOKUP($A63,data!$B$2:$AS$765,10,FALSE)</f>
        <v>14616.27</v>
      </c>
      <c r="F63" s="238">
        <f>VLOOKUP($A63,data!$B$2:$AS$765,11,FALSE)</f>
        <v>7595.19</v>
      </c>
      <c r="G63" s="257">
        <f>VLOOKUP($A63,data!$B$2:$AS$765,12,FALSE)</f>
        <v>2.54</v>
      </c>
      <c r="H63" s="16"/>
      <c r="I63" s="158">
        <f>VLOOKUP($A63,data!$B$2:$AS$765,14,FALSE)</f>
        <v>259</v>
      </c>
      <c r="J63" s="156">
        <f>VLOOKUP($A63,data!$B$2:$AS$765,15,FALSE)</f>
        <v>14085.73</v>
      </c>
      <c r="K63" s="156">
        <f>VLOOKUP($A63,data!$B$2:$AS$765,16,FALSE)</f>
        <v>5973</v>
      </c>
      <c r="L63" s="160">
        <f>VLOOKUP($A63,data!$B$2:$AS$765,17,FALSE)</f>
        <v>2.4</v>
      </c>
      <c r="M63" s="160">
        <f>VLOOKUP($A63,data!$B$2:$AS$765,18,FALSE)</f>
        <v>1.58</v>
      </c>
      <c r="N63" s="160">
        <f>VLOOKUP($A63,data!$B$2:$AS$765,19,FALSE)</f>
        <v>2.0299999999999998</v>
      </c>
      <c r="O63" s="120">
        <f>VLOOKUP($A63,data!$B$2:$AS$765,20,FALSE)</f>
        <v>1</v>
      </c>
      <c r="P63" s="162">
        <f>VLOOKUP($A63,data!$B$2:$AS$765,22,FALSE)</f>
        <v>0.57879999999999998</v>
      </c>
      <c r="Q63" s="162">
        <f>VLOOKUP($A63,data!$B$2:$AS$765,30,FALSE)</f>
        <v>0.59640000000000004</v>
      </c>
      <c r="R63" s="217" t="str">
        <f>VLOOKUP($A63,data!$B$2:$AS$765,34,FALSE)</f>
        <v>A</v>
      </c>
      <c r="S63" s="166"/>
      <c r="T63" s="219" t="str">
        <f>IF(ISERROR(VLOOKUP($A63,v32_final!$A$9:$E$763,5,FALSE)),"",VLOOKUP($A63,v32_final!$A$9:$E$763,5,FALSE))</f>
        <v>A</v>
      </c>
      <c r="U63" s="162">
        <f>IF(ISERROR(VLOOKUP($A63,v32_final!$A$9:$E$763,4,FALSE)),"",VLOOKUP($A63,v32_final!$A$9:$E$763,4,FALSE))</f>
        <v>0.86519999999999997</v>
      </c>
      <c r="V63" s="164">
        <f>VLOOKUP($A63,data!$B$2:$AS$765,35,FALSE)</f>
        <v>0.9345</v>
      </c>
      <c r="W63" s="324">
        <f t="shared" si="0"/>
        <v>0.9345</v>
      </c>
      <c r="X63" s="324">
        <f t="shared" si="1"/>
        <v>0</v>
      </c>
      <c r="Y63" s="134">
        <f t="shared" si="2"/>
        <v>6.9300000000000028E-2</v>
      </c>
      <c r="Z63" s="132">
        <f t="shared" si="3"/>
        <v>8.0097087378640811E-2</v>
      </c>
    </row>
    <row r="64" spans="1:26" x14ac:dyDescent="0.2">
      <c r="A64" s="237" t="s">
        <v>480</v>
      </c>
      <c r="B64" s="247" t="str">
        <f>VLOOKUP($A64,data!$B$2:$AS$765,4,FALSE)</f>
        <v>Nonspecific Cerebrovascular Disorders W MCC</v>
      </c>
      <c r="C64" s="238">
        <f>VLOOKUP($A64,data!$B$2:$AS$765,6,FALSE)</f>
        <v>52</v>
      </c>
      <c r="D64" s="238">
        <f>VLOOKUP($A64,data!$B$2:$AS$765,7,FALSE)</f>
        <v>4</v>
      </c>
      <c r="E64" s="238">
        <f>VLOOKUP($A64,data!$B$2:$AS$765,10,FALSE)</f>
        <v>30151.31</v>
      </c>
      <c r="F64" s="238">
        <f>VLOOKUP($A64,data!$B$2:$AS$765,11,FALSE)</f>
        <v>27788.16</v>
      </c>
      <c r="G64" s="257">
        <f>VLOOKUP($A64,data!$B$2:$AS$765,12,FALSE)</f>
        <v>7.46</v>
      </c>
      <c r="H64" s="16"/>
      <c r="I64" s="158">
        <f>VLOOKUP($A64,data!$B$2:$AS$765,14,FALSE)</f>
        <v>51</v>
      </c>
      <c r="J64" s="156">
        <f>VLOOKUP($A64,data!$B$2:$AS$765,15,FALSE)</f>
        <v>27247.599999999999</v>
      </c>
      <c r="K64" s="156">
        <f>VLOOKUP($A64,data!$B$2:$AS$765,16,FALSE)</f>
        <v>18678.46</v>
      </c>
      <c r="L64" s="160">
        <f>VLOOKUP($A64,data!$B$2:$AS$765,17,FALSE)</f>
        <v>6.84</v>
      </c>
      <c r="M64" s="160">
        <f>VLOOKUP($A64,data!$B$2:$AS$765,18,FALSE)</f>
        <v>6.21</v>
      </c>
      <c r="N64" s="160">
        <f>VLOOKUP($A64,data!$B$2:$AS$765,19,FALSE)</f>
        <v>5.01</v>
      </c>
      <c r="O64" s="120">
        <f>VLOOKUP($A64,data!$B$2:$AS$765,20,FALSE)</f>
        <v>1</v>
      </c>
      <c r="P64" s="162">
        <f>VLOOKUP($A64,data!$B$2:$AS$765,22,FALSE)</f>
        <v>1.1194999999999999</v>
      </c>
      <c r="Q64" s="162">
        <f>VLOOKUP($A64,data!$B$2:$AS$765,30,FALSE)</f>
        <v>1.1535</v>
      </c>
      <c r="R64" s="217" t="str">
        <f>VLOOKUP($A64,data!$B$2:$AS$765,34,FALSE)</f>
        <v>A</v>
      </c>
      <c r="S64" s="166"/>
      <c r="T64" s="219" t="str">
        <f>IF(ISERROR(VLOOKUP($A64,v32_final!$A$9:$E$763,5,FALSE)),"",VLOOKUP($A64,v32_final!$A$9:$E$763,5,FALSE))</f>
        <v>A</v>
      </c>
      <c r="U64" s="162">
        <f>IF(ISERROR(VLOOKUP($A64,v32_final!$A$9:$E$763,4,FALSE)),"",VLOOKUP($A64,v32_final!$A$9:$E$763,4,FALSE))</f>
        <v>2.5792000000000002</v>
      </c>
      <c r="V64" s="164">
        <f>VLOOKUP($A64,data!$B$2:$AS$765,35,FALSE)</f>
        <v>1.8073999999999999</v>
      </c>
      <c r="W64" s="324">
        <f t="shared" si="0"/>
        <v>1.8073999999999999</v>
      </c>
      <c r="X64" s="324">
        <f t="shared" si="1"/>
        <v>0</v>
      </c>
      <c r="Y64" s="134">
        <f t="shared" si="2"/>
        <v>-0.77180000000000026</v>
      </c>
      <c r="Z64" s="132">
        <f t="shared" si="3"/>
        <v>-0.29924007444168743</v>
      </c>
    </row>
    <row r="65" spans="1:26" x14ac:dyDescent="0.2">
      <c r="A65" s="237" t="s">
        <v>482</v>
      </c>
      <c r="B65" s="247" t="str">
        <f>VLOOKUP($A65,data!$B$2:$AS$765,4,FALSE)</f>
        <v>Nonspecific Cerebrovascular Disorders W CC</v>
      </c>
      <c r="C65" s="238">
        <f>VLOOKUP($A65,data!$B$2:$AS$765,6,FALSE)</f>
        <v>27</v>
      </c>
      <c r="D65" s="238">
        <f>VLOOKUP($A65,data!$B$2:$AS$765,7,FALSE)</f>
        <v>1</v>
      </c>
      <c r="E65" s="238">
        <f>VLOOKUP($A65,data!$B$2:$AS$765,10,FALSE)</f>
        <v>21539.32</v>
      </c>
      <c r="F65" s="238">
        <f>VLOOKUP($A65,data!$B$2:$AS$765,11,FALSE)</f>
        <v>12486.33</v>
      </c>
      <c r="G65" s="257">
        <f>VLOOKUP($A65,data!$B$2:$AS$765,12,FALSE)</f>
        <v>5.3</v>
      </c>
      <c r="H65" s="16"/>
      <c r="I65" s="158">
        <f>VLOOKUP($A65,data!$B$2:$AS$765,14,FALSE)</f>
        <v>26</v>
      </c>
      <c r="J65" s="156">
        <f>VLOOKUP($A65,data!$B$2:$AS$765,15,FALSE)</f>
        <v>20093.419999999998</v>
      </c>
      <c r="K65" s="156">
        <f>VLOOKUP($A65,data!$B$2:$AS$765,16,FALSE)</f>
        <v>10269.299999999999</v>
      </c>
      <c r="L65" s="160">
        <f>VLOOKUP($A65,data!$B$2:$AS$765,17,FALSE)</f>
        <v>5.12</v>
      </c>
      <c r="M65" s="160">
        <f>VLOOKUP($A65,data!$B$2:$AS$765,18,FALSE)</f>
        <v>3.09</v>
      </c>
      <c r="N65" s="160">
        <f>VLOOKUP($A65,data!$B$2:$AS$765,19,FALSE)</f>
        <v>4.2699999999999996</v>
      </c>
      <c r="O65" s="120">
        <f>VLOOKUP($A65,data!$B$2:$AS$765,20,FALSE)</f>
        <v>1</v>
      </c>
      <c r="P65" s="162">
        <f>VLOOKUP($A65,data!$B$2:$AS$765,22,FALSE)</f>
        <v>0.8256</v>
      </c>
      <c r="Q65" s="162">
        <f>VLOOKUP($A65,data!$B$2:$AS$765,30,FALSE)</f>
        <v>0.85070000000000001</v>
      </c>
      <c r="R65" s="217" t="str">
        <f>VLOOKUP($A65,data!$B$2:$AS$765,34,FALSE)</f>
        <v>A</v>
      </c>
      <c r="S65" s="166"/>
      <c r="T65" s="219" t="str">
        <f>IF(ISERROR(VLOOKUP($A65,v32_final!$A$9:$E$763,5,FALSE)),"",VLOOKUP($A65,v32_final!$A$9:$E$763,5,FALSE))</f>
        <v>A</v>
      </c>
      <c r="U65" s="162">
        <f>IF(ISERROR(VLOOKUP($A65,v32_final!$A$9:$E$763,4,FALSE)),"",VLOOKUP($A65,v32_final!$A$9:$E$763,4,FALSE))</f>
        <v>1.1536</v>
      </c>
      <c r="V65" s="164">
        <f>VLOOKUP($A65,data!$B$2:$AS$765,35,FALSE)</f>
        <v>1.333</v>
      </c>
      <c r="W65" s="324">
        <f t="shared" si="0"/>
        <v>1.333</v>
      </c>
      <c r="X65" s="324">
        <f t="shared" si="1"/>
        <v>0</v>
      </c>
      <c r="Y65" s="134">
        <f t="shared" si="2"/>
        <v>0.1794</v>
      </c>
      <c r="Z65" s="132">
        <f t="shared" si="3"/>
        <v>0.15551317614424412</v>
      </c>
    </row>
    <row r="66" spans="1:26" x14ac:dyDescent="0.2">
      <c r="A66" s="237" t="s">
        <v>484</v>
      </c>
      <c r="B66" s="247" t="str">
        <f>VLOOKUP($A66,data!$B$2:$AS$765,4,FALSE)</f>
        <v>Nonspecific Cerebrovascular Disorders W/O CC/MCC</v>
      </c>
      <c r="C66" s="238">
        <f>VLOOKUP($A66,data!$B$2:$AS$765,6,FALSE)</f>
        <v>18</v>
      </c>
      <c r="D66" s="238">
        <f>VLOOKUP($A66,data!$B$2:$AS$765,7,FALSE)</f>
        <v>0</v>
      </c>
      <c r="E66" s="238">
        <f>VLOOKUP($A66,data!$B$2:$AS$765,10,FALSE)</f>
        <v>15365.26</v>
      </c>
      <c r="F66" s="238">
        <f>VLOOKUP($A66,data!$B$2:$AS$765,11,FALSE)</f>
        <v>9715.51</v>
      </c>
      <c r="G66" s="257">
        <f>VLOOKUP($A66,data!$B$2:$AS$765,12,FALSE)</f>
        <v>1.83</v>
      </c>
      <c r="H66" s="16"/>
      <c r="I66" s="158">
        <f>VLOOKUP($A66,data!$B$2:$AS$765,14,FALSE)</f>
        <v>17</v>
      </c>
      <c r="J66" s="156">
        <f>VLOOKUP($A66,data!$B$2:$AS$765,15,FALSE)</f>
        <v>13467</v>
      </c>
      <c r="K66" s="156">
        <f>VLOOKUP($A66,data!$B$2:$AS$765,16,FALSE)</f>
        <v>5923.03</v>
      </c>
      <c r="L66" s="160">
        <f>VLOOKUP($A66,data!$B$2:$AS$765,17,FALSE)</f>
        <v>1.65</v>
      </c>
      <c r="M66" s="160">
        <f>VLOOKUP($A66,data!$B$2:$AS$765,18,FALSE)</f>
        <v>0.84</v>
      </c>
      <c r="N66" s="160">
        <f>VLOOKUP($A66,data!$B$2:$AS$765,19,FALSE)</f>
        <v>1.48</v>
      </c>
      <c r="O66" s="120">
        <f>VLOOKUP($A66,data!$B$2:$AS$765,20,FALSE)</f>
        <v>1</v>
      </c>
      <c r="P66" s="162">
        <f>VLOOKUP($A66,data!$B$2:$AS$765,22,FALSE)</f>
        <v>0.55330000000000001</v>
      </c>
      <c r="Q66" s="162">
        <f>VLOOKUP($A66,data!$B$2:$AS$765,30,FALSE)</f>
        <v>0.57010000000000005</v>
      </c>
      <c r="R66" s="217" t="str">
        <f>VLOOKUP($A66,data!$B$2:$AS$765,34,FALSE)</f>
        <v>A</v>
      </c>
      <c r="S66" s="166"/>
      <c r="T66" s="219" t="str">
        <f>IF(ISERROR(VLOOKUP($A66,v32_final!$A$9:$E$763,5,FALSE)),"",VLOOKUP($A66,v32_final!$A$9:$E$763,5,FALSE))</f>
        <v>A</v>
      </c>
      <c r="U66" s="162">
        <f>IF(ISERROR(VLOOKUP($A66,v32_final!$A$9:$E$763,4,FALSE)),"",VLOOKUP($A66,v32_final!$A$9:$E$763,4,FALSE))</f>
        <v>0.67530000000000001</v>
      </c>
      <c r="V66" s="164">
        <f>VLOOKUP($A66,data!$B$2:$AS$765,35,FALSE)</f>
        <v>0.89329999999999998</v>
      </c>
      <c r="W66" s="324">
        <f t="shared" si="0"/>
        <v>0.89329999999999998</v>
      </c>
      <c r="X66" s="324">
        <f t="shared" si="1"/>
        <v>0</v>
      </c>
      <c r="Y66" s="134">
        <f t="shared" si="2"/>
        <v>0.21799999999999997</v>
      </c>
      <c r="Z66" s="132">
        <f t="shared" si="3"/>
        <v>0.32281948763512508</v>
      </c>
    </row>
    <row r="67" spans="1:26" x14ac:dyDescent="0.2">
      <c r="A67" s="246" t="s">
        <v>486</v>
      </c>
      <c r="B67" s="258" t="str">
        <f>VLOOKUP($A67,data!$B$2:$AS$765,4,FALSE)</f>
        <v>Cranial &amp; Peripheral Nerve Disorders W MCC</v>
      </c>
      <c r="C67" s="259">
        <f>VLOOKUP($A67,data!$B$2:$AS$765,6,FALSE)</f>
        <v>30</v>
      </c>
      <c r="D67" s="259">
        <f>VLOOKUP($A67,data!$B$2:$AS$765,7,FALSE)</f>
        <v>2</v>
      </c>
      <c r="E67" s="259">
        <f>VLOOKUP($A67,data!$B$2:$AS$765,10,FALSE)</f>
        <v>31308.67</v>
      </c>
      <c r="F67" s="259">
        <f>VLOOKUP($A67,data!$B$2:$AS$765,11,FALSE)</f>
        <v>35286.629999999997</v>
      </c>
      <c r="G67" s="325">
        <f>VLOOKUP($A67,data!$B$2:$AS$765,12,FALSE)</f>
        <v>7.57</v>
      </c>
      <c r="H67" s="16"/>
      <c r="I67" s="159">
        <f>VLOOKUP($A67,data!$B$2:$AS$765,14,FALSE)</f>
        <v>29</v>
      </c>
      <c r="J67" s="157">
        <f>VLOOKUP($A67,data!$B$2:$AS$765,15,FALSE)</f>
        <v>25689.13</v>
      </c>
      <c r="K67" s="157">
        <f>VLOOKUP($A67,data!$B$2:$AS$765,16,FALSE)</f>
        <v>18458.21</v>
      </c>
      <c r="L67" s="161">
        <f>VLOOKUP($A67,data!$B$2:$AS$765,17,FALSE)</f>
        <v>6.41</v>
      </c>
      <c r="M67" s="161">
        <f>VLOOKUP($A67,data!$B$2:$AS$765,18,FALSE)</f>
        <v>4.54</v>
      </c>
      <c r="N67" s="161">
        <f>VLOOKUP($A67,data!$B$2:$AS$765,19,FALSE)</f>
        <v>4.63</v>
      </c>
      <c r="O67" s="129">
        <f>VLOOKUP($A67,data!$B$2:$AS$765,20,FALSE)</f>
        <v>1</v>
      </c>
      <c r="P67" s="163">
        <f>VLOOKUP($A67,data!$B$2:$AS$765,22,FALSE)</f>
        <v>1.0555000000000001</v>
      </c>
      <c r="Q67" s="163">
        <f>VLOOKUP($A67,data!$B$2:$AS$765,30,FALSE)</f>
        <v>1.0875999999999999</v>
      </c>
      <c r="R67" s="218" t="str">
        <f>VLOOKUP($A67,data!$B$2:$AS$765,34,FALSE)</f>
        <v>A</v>
      </c>
      <c r="S67" s="166"/>
      <c r="T67" s="220" t="str">
        <f>IF(ISERROR(VLOOKUP($A67,v32_final!$A$9:$E$763,5,FALSE)),"",VLOOKUP($A67,v32_final!$A$9:$E$763,5,FALSE))</f>
        <v>A</v>
      </c>
      <c r="U67" s="163">
        <f>IF(ISERROR(VLOOKUP($A67,v32_final!$A$9:$E$763,4,FALSE)),"",VLOOKUP($A67,v32_final!$A$9:$E$763,4,FALSE))</f>
        <v>1.3549</v>
      </c>
      <c r="V67" s="165">
        <f>VLOOKUP($A67,data!$B$2:$AS$765,35,FALSE)</f>
        <v>1.7041999999999999</v>
      </c>
      <c r="W67" s="326">
        <f t="shared" si="0"/>
        <v>1.7041999999999999</v>
      </c>
      <c r="X67" s="326">
        <f t="shared" si="1"/>
        <v>0</v>
      </c>
      <c r="Y67" s="135">
        <f t="shared" si="2"/>
        <v>0.34929999999999994</v>
      </c>
      <c r="Z67" s="133">
        <f t="shared" si="3"/>
        <v>0.25780500405934015</v>
      </c>
    </row>
    <row r="68" spans="1:26" x14ac:dyDescent="0.2">
      <c r="A68" s="237" t="s">
        <v>488</v>
      </c>
      <c r="B68" s="247" t="str">
        <f>VLOOKUP($A68,data!$B$2:$AS$765,4,FALSE)</f>
        <v>Cranial &amp; Peripheral Nerve Disorders W/O MCC</v>
      </c>
      <c r="C68" s="238">
        <f>VLOOKUP($A68,data!$B$2:$AS$765,6,FALSE)</f>
        <v>218</v>
      </c>
      <c r="D68" s="238">
        <f>VLOOKUP($A68,data!$B$2:$AS$765,7,FALSE)</f>
        <v>3</v>
      </c>
      <c r="E68" s="238">
        <f>VLOOKUP($A68,data!$B$2:$AS$765,10,FALSE)</f>
        <v>14294.65</v>
      </c>
      <c r="F68" s="238">
        <f>VLOOKUP($A68,data!$B$2:$AS$765,11,FALSE)</f>
        <v>10174.35</v>
      </c>
      <c r="G68" s="257">
        <f>VLOOKUP($A68,data!$B$2:$AS$765,12,FALSE)</f>
        <v>3.43</v>
      </c>
      <c r="H68" s="16"/>
      <c r="I68" s="158">
        <f>VLOOKUP($A68,data!$B$2:$AS$765,14,FALSE)</f>
        <v>210</v>
      </c>
      <c r="J68" s="156">
        <f>VLOOKUP($A68,data!$B$2:$AS$765,15,FALSE)</f>
        <v>12816.52</v>
      </c>
      <c r="K68" s="156">
        <f>VLOOKUP($A68,data!$B$2:$AS$765,16,FALSE)</f>
        <v>6786.77</v>
      </c>
      <c r="L68" s="160">
        <f>VLOOKUP($A68,data!$B$2:$AS$765,17,FALSE)</f>
        <v>3.27</v>
      </c>
      <c r="M68" s="160">
        <f>VLOOKUP($A68,data!$B$2:$AS$765,18,FALSE)</f>
        <v>2</v>
      </c>
      <c r="N68" s="160">
        <f>VLOOKUP($A68,data!$B$2:$AS$765,19,FALSE)</f>
        <v>2.73</v>
      </c>
      <c r="O68" s="120">
        <f>VLOOKUP($A68,data!$B$2:$AS$765,20,FALSE)</f>
        <v>1</v>
      </c>
      <c r="P68" s="162">
        <f>VLOOKUP($A68,data!$B$2:$AS$765,22,FALSE)</f>
        <v>0.52659999999999996</v>
      </c>
      <c r="Q68" s="162">
        <f>VLOOKUP($A68,data!$B$2:$AS$765,30,FALSE)</f>
        <v>0.54259999999999997</v>
      </c>
      <c r="R68" s="217" t="str">
        <f>VLOOKUP($A68,data!$B$2:$AS$765,34,FALSE)</f>
        <v>A</v>
      </c>
      <c r="S68" s="166"/>
      <c r="T68" s="219" t="str">
        <f>IF(ISERROR(VLOOKUP($A68,v32_final!$A$9:$E$763,5,FALSE)),"",VLOOKUP($A68,v32_final!$A$9:$E$763,5,FALSE))</f>
        <v>A</v>
      </c>
      <c r="U68" s="162">
        <f>IF(ISERROR(VLOOKUP($A68,v32_final!$A$9:$E$763,4,FALSE)),"",VLOOKUP($A68,v32_final!$A$9:$E$763,4,FALSE))</f>
        <v>0.91049999999999998</v>
      </c>
      <c r="V68" s="164">
        <f>VLOOKUP($A68,data!$B$2:$AS$765,35,FALSE)</f>
        <v>0.85019999999999996</v>
      </c>
      <c r="W68" s="324">
        <f t="shared" si="0"/>
        <v>0.85019999999999996</v>
      </c>
      <c r="X68" s="324">
        <f t="shared" si="1"/>
        <v>0</v>
      </c>
      <c r="Y68" s="134">
        <f t="shared" si="2"/>
        <v>-6.030000000000002E-2</v>
      </c>
      <c r="Z68" s="132">
        <f t="shared" si="3"/>
        <v>-6.6227347611202664E-2</v>
      </c>
    </row>
    <row r="69" spans="1:26" x14ac:dyDescent="0.2">
      <c r="A69" s="237" t="s">
        <v>490</v>
      </c>
      <c r="B69" s="247" t="str">
        <f>VLOOKUP($A69,data!$B$2:$AS$765,4,FALSE)</f>
        <v>Viral Meningitis W CC/MCC</v>
      </c>
      <c r="C69" s="238">
        <f>VLOOKUP($A69,data!$B$2:$AS$765,6,FALSE)</f>
        <v>14</v>
      </c>
      <c r="D69" s="238">
        <f>VLOOKUP($A69,data!$B$2:$AS$765,7,FALSE)</f>
        <v>0</v>
      </c>
      <c r="E69" s="238">
        <f>VLOOKUP($A69,data!$B$2:$AS$765,10,FALSE)</f>
        <v>15342.77</v>
      </c>
      <c r="F69" s="238">
        <f>VLOOKUP($A69,data!$B$2:$AS$765,11,FALSE)</f>
        <v>10767.42</v>
      </c>
      <c r="G69" s="257">
        <f>VLOOKUP($A69,data!$B$2:$AS$765,12,FALSE)</f>
        <v>3.43</v>
      </c>
      <c r="H69" s="16"/>
      <c r="I69" s="158">
        <f>VLOOKUP($A69,data!$B$2:$AS$765,14,FALSE)</f>
        <v>13</v>
      </c>
      <c r="J69" s="156">
        <f>VLOOKUP($A69,data!$B$2:$AS$765,15,FALSE)</f>
        <v>13386.45</v>
      </c>
      <c r="K69" s="156">
        <f>VLOOKUP($A69,data!$B$2:$AS$765,16,FALSE)</f>
        <v>8442.44</v>
      </c>
      <c r="L69" s="160">
        <f>VLOOKUP($A69,data!$B$2:$AS$765,17,FALSE)</f>
        <v>3.15</v>
      </c>
      <c r="M69" s="160">
        <f>VLOOKUP($A69,data!$B$2:$AS$765,18,FALSE)</f>
        <v>1.87</v>
      </c>
      <c r="N69" s="160">
        <f>VLOOKUP($A69,data!$B$2:$AS$765,19,FALSE)</f>
        <v>2.67</v>
      </c>
      <c r="O69" s="120">
        <f>VLOOKUP($A69,data!$B$2:$AS$765,20,FALSE)</f>
        <v>1</v>
      </c>
      <c r="P69" s="162">
        <f>VLOOKUP($A69,data!$B$2:$AS$765,22,FALSE)</f>
        <v>0.55000000000000004</v>
      </c>
      <c r="Q69" s="162">
        <f>VLOOKUP($A69,data!$B$2:$AS$765,30,FALSE)</f>
        <v>0.56669999999999998</v>
      </c>
      <c r="R69" s="217" t="str">
        <f>VLOOKUP($A69,data!$B$2:$AS$765,34,FALSE)</f>
        <v>A</v>
      </c>
      <c r="S69" s="166"/>
      <c r="T69" s="219" t="str">
        <f>IF(ISERROR(VLOOKUP($A69,v32_final!$A$9:$E$763,5,FALSE)),"",VLOOKUP($A69,v32_final!$A$9:$E$763,5,FALSE))</f>
        <v>A</v>
      </c>
      <c r="U69" s="162">
        <f>IF(ISERROR(VLOOKUP($A69,v32_final!$A$9:$E$763,4,FALSE)),"",VLOOKUP($A69,v32_final!$A$9:$E$763,4,FALSE))</f>
        <v>1.117</v>
      </c>
      <c r="V69" s="164">
        <f>VLOOKUP($A69,data!$B$2:$AS$765,35,FALSE)</f>
        <v>0.88800000000000001</v>
      </c>
      <c r="W69" s="324">
        <f t="shared" si="0"/>
        <v>0.88800000000000001</v>
      </c>
      <c r="X69" s="324">
        <f t="shared" si="1"/>
        <v>0</v>
      </c>
      <c r="Y69" s="134">
        <f t="shared" si="2"/>
        <v>-0.22899999999999998</v>
      </c>
      <c r="Z69" s="132">
        <f t="shared" si="3"/>
        <v>-0.20501342882721574</v>
      </c>
    </row>
    <row r="70" spans="1:26" x14ac:dyDescent="0.2">
      <c r="A70" s="237" t="s">
        <v>492</v>
      </c>
      <c r="B70" s="247" t="str">
        <f>VLOOKUP($A70,data!$B$2:$AS$765,4,FALSE)</f>
        <v>Viral Meningitis W/O CC/MCC</v>
      </c>
      <c r="C70" s="238">
        <f>VLOOKUP($A70,data!$B$2:$AS$765,6,FALSE)</f>
        <v>28</v>
      </c>
      <c r="D70" s="238">
        <f>VLOOKUP($A70,data!$B$2:$AS$765,7,FALSE)</f>
        <v>1</v>
      </c>
      <c r="E70" s="238">
        <f>VLOOKUP($A70,data!$B$2:$AS$765,10,FALSE)</f>
        <v>13719.24</v>
      </c>
      <c r="F70" s="238">
        <f>VLOOKUP($A70,data!$B$2:$AS$765,11,FALSE)</f>
        <v>9024.2099999999991</v>
      </c>
      <c r="G70" s="257">
        <f>VLOOKUP($A70,data!$B$2:$AS$765,12,FALSE)</f>
        <v>3.54</v>
      </c>
      <c r="H70" s="16"/>
      <c r="I70" s="158">
        <f>VLOOKUP($A70,data!$B$2:$AS$765,14,FALSE)</f>
        <v>27</v>
      </c>
      <c r="J70" s="156">
        <f>VLOOKUP($A70,data!$B$2:$AS$765,15,FALSE)</f>
        <v>12487.9</v>
      </c>
      <c r="K70" s="156">
        <f>VLOOKUP($A70,data!$B$2:$AS$765,16,FALSE)</f>
        <v>6480.66</v>
      </c>
      <c r="L70" s="160">
        <f>VLOOKUP($A70,data!$B$2:$AS$765,17,FALSE)</f>
        <v>3.48</v>
      </c>
      <c r="M70" s="160">
        <f>VLOOKUP($A70,data!$B$2:$AS$765,18,FALSE)</f>
        <v>2.33</v>
      </c>
      <c r="N70" s="160">
        <f>VLOOKUP($A70,data!$B$2:$AS$765,19,FALSE)</f>
        <v>2.89</v>
      </c>
      <c r="O70" s="120">
        <f>VLOOKUP($A70,data!$B$2:$AS$765,20,FALSE)</f>
        <v>1</v>
      </c>
      <c r="P70" s="162">
        <f>VLOOKUP($A70,data!$B$2:$AS$765,22,FALSE)</f>
        <v>0.51300000000000001</v>
      </c>
      <c r="Q70" s="162">
        <f>VLOOKUP($A70,data!$B$2:$AS$765,30,FALSE)</f>
        <v>0.52859999999999996</v>
      </c>
      <c r="R70" s="217" t="str">
        <f>VLOOKUP($A70,data!$B$2:$AS$765,34,FALSE)</f>
        <v>A</v>
      </c>
      <c r="S70" s="166"/>
      <c r="T70" s="219" t="str">
        <f>IF(ISERROR(VLOOKUP($A70,v32_final!$A$9:$E$763,5,FALSE)),"",VLOOKUP($A70,v32_final!$A$9:$E$763,5,FALSE))</f>
        <v>A</v>
      </c>
      <c r="U70" s="162">
        <f>IF(ISERROR(VLOOKUP($A70,v32_final!$A$9:$E$763,4,FALSE)),"",VLOOKUP($A70,v32_final!$A$9:$E$763,4,FALSE))</f>
        <v>0.55300000000000005</v>
      </c>
      <c r="V70" s="164">
        <f>VLOOKUP($A70,data!$B$2:$AS$765,35,FALSE)</f>
        <v>0.82830000000000004</v>
      </c>
      <c r="W70" s="324">
        <f t="shared" si="0"/>
        <v>0.82830000000000004</v>
      </c>
      <c r="X70" s="324">
        <f t="shared" si="1"/>
        <v>0</v>
      </c>
      <c r="Y70" s="134">
        <f t="shared" si="2"/>
        <v>0.27529999999999999</v>
      </c>
      <c r="Z70" s="132">
        <f t="shared" si="3"/>
        <v>0.49783001808318256</v>
      </c>
    </row>
    <row r="71" spans="1:26" x14ac:dyDescent="0.2">
      <c r="A71" s="237" t="s">
        <v>494</v>
      </c>
      <c r="B71" s="247" t="str">
        <f>VLOOKUP($A71,data!$B$2:$AS$765,4,FALSE)</f>
        <v>Hypertensive Encephalopathy W MCC</v>
      </c>
      <c r="C71" s="238">
        <f>VLOOKUP($A71,data!$B$2:$AS$765,6,FALSE)</f>
        <v>13</v>
      </c>
      <c r="D71" s="238">
        <f>VLOOKUP($A71,data!$B$2:$AS$765,7,FALSE)</f>
        <v>0</v>
      </c>
      <c r="E71" s="238">
        <f>VLOOKUP($A71,data!$B$2:$AS$765,10,FALSE)</f>
        <v>33113.94</v>
      </c>
      <c r="F71" s="238">
        <f>VLOOKUP($A71,data!$B$2:$AS$765,11,FALSE)</f>
        <v>15216.57</v>
      </c>
      <c r="G71" s="257">
        <f>VLOOKUP($A71,data!$B$2:$AS$765,12,FALSE)</f>
        <v>6.46</v>
      </c>
      <c r="H71" s="16"/>
      <c r="I71" s="158">
        <f>VLOOKUP($A71,data!$B$2:$AS$765,14,FALSE)</f>
        <v>13</v>
      </c>
      <c r="J71" s="156">
        <f>VLOOKUP($A71,data!$B$2:$AS$765,15,FALSE)</f>
        <v>33113.94</v>
      </c>
      <c r="K71" s="156">
        <f>VLOOKUP($A71,data!$B$2:$AS$765,16,FALSE)</f>
        <v>15216.57</v>
      </c>
      <c r="L71" s="160">
        <f>VLOOKUP($A71,data!$B$2:$AS$765,17,FALSE)</f>
        <v>6.46</v>
      </c>
      <c r="M71" s="160">
        <f>VLOOKUP($A71,data!$B$2:$AS$765,18,FALSE)</f>
        <v>2.34</v>
      </c>
      <c r="N71" s="160">
        <f>VLOOKUP($A71,data!$B$2:$AS$765,19,FALSE)</f>
        <v>6.06</v>
      </c>
      <c r="O71" s="120">
        <f>VLOOKUP($A71,data!$B$2:$AS$765,20,FALSE)</f>
        <v>1</v>
      </c>
      <c r="P71" s="162">
        <f>VLOOKUP($A71,data!$B$2:$AS$765,22,FALSE)</f>
        <v>1.3605</v>
      </c>
      <c r="Q71" s="162">
        <f>VLOOKUP($A71,data!$B$2:$AS$765,30,FALSE)</f>
        <v>1.4018999999999999</v>
      </c>
      <c r="R71" s="217" t="str">
        <f>VLOOKUP($A71,data!$B$2:$AS$765,34,FALSE)</f>
        <v>A</v>
      </c>
      <c r="S71" s="166"/>
      <c r="T71" s="219" t="str">
        <f>IF(ISERROR(VLOOKUP($A71,v32_final!$A$9:$E$763,5,FALSE)),"",VLOOKUP($A71,v32_final!$A$9:$E$763,5,FALSE))</f>
        <v>M</v>
      </c>
      <c r="U71" s="162">
        <f>IF(ISERROR(VLOOKUP($A71,v32_final!$A$9:$E$763,4,FALSE)),"",VLOOKUP($A71,v32_final!$A$9:$E$763,4,FALSE))</f>
        <v>2.5255999999999998</v>
      </c>
      <c r="V71" s="164">
        <f>VLOOKUP($A71,data!$B$2:$AS$765,35,FALSE)</f>
        <v>2.1966000000000001</v>
      </c>
      <c r="W71" s="324">
        <f t="shared" si="0"/>
        <v>2.1966000000000001</v>
      </c>
      <c r="X71" s="324">
        <f t="shared" si="1"/>
        <v>0</v>
      </c>
      <c r="Y71" s="134">
        <f t="shared" si="2"/>
        <v>-0.32899999999999974</v>
      </c>
      <c r="Z71" s="132">
        <f t="shared" si="3"/>
        <v>-0.13026607538802651</v>
      </c>
    </row>
    <row r="72" spans="1:26" x14ac:dyDescent="0.2">
      <c r="A72" s="246" t="s">
        <v>496</v>
      </c>
      <c r="B72" s="258" t="str">
        <f>VLOOKUP($A72,data!$B$2:$AS$765,4,FALSE)</f>
        <v>Hypertensive Encephalopathy W CC</v>
      </c>
      <c r="C72" s="259">
        <f>VLOOKUP($A72,data!$B$2:$AS$765,6,FALSE)</f>
        <v>16</v>
      </c>
      <c r="D72" s="259">
        <f>VLOOKUP($A72,data!$B$2:$AS$765,7,FALSE)</f>
        <v>0</v>
      </c>
      <c r="E72" s="259">
        <f>VLOOKUP($A72,data!$B$2:$AS$765,10,FALSE)</f>
        <v>20316.53</v>
      </c>
      <c r="F72" s="259">
        <f>VLOOKUP($A72,data!$B$2:$AS$765,11,FALSE)</f>
        <v>10916.32</v>
      </c>
      <c r="G72" s="325">
        <f>VLOOKUP($A72,data!$B$2:$AS$765,12,FALSE)</f>
        <v>3.88</v>
      </c>
      <c r="H72" s="16"/>
      <c r="I72" s="159">
        <f>VLOOKUP($A72,data!$B$2:$AS$765,14,FALSE)</f>
        <v>14</v>
      </c>
      <c r="J72" s="157">
        <f>VLOOKUP($A72,data!$B$2:$AS$765,15,FALSE)</f>
        <v>16513.95</v>
      </c>
      <c r="K72" s="157">
        <f>VLOOKUP($A72,data!$B$2:$AS$765,16,FALSE)</f>
        <v>4528.24</v>
      </c>
      <c r="L72" s="161">
        <f>VLOOKUP($A72,data!$B$2:$AS$765,17,FALSE)</f>
        <v>2.71</v>
      </c>
      <c r="M72" s="161">
        <f>VLOOKUP($A72,data!$B$2:$AS$765,18,FALSE)</f>
        <v>1.39</v>
      </c>
      <c r="N72" s="161">
        <f>VLOOKUP($A72,data!$B$2:$AS$765,19,FALSE)</f>
        <v>2.3199999999999998</v>
      </c>
      <c r="O72" s="129">
        <f>VLOOKUP($A72,data!$B$2:$AS$765,20,FALSE)</f>
        <v>1</v>
      </c>
      <c r="P72" s="163">
        <f>VLOOKUP($A72,data!$B$2:$AS$765,22,FALSE)</f>
        <v>0.67849999999999999</v>
      </c>
      <c r="Q72" s="163">
        <f>VLOOKUP($A72,data!$B$2:$AS$765,30,FALSE)</f>
        <v>0.75929999999999997</v>
      </c>
      <c r="R72" s="218" t="str">
        <f>VLOOKUP($A72,data!$B$2:$AS$765,34,FALSE)</f>
        <v>AO</v>
      </c>
      <c r="S72" s="166"/>
      <c r="T72" s="220" t="str">
        <f>IF(ISERROR(VLOOKUP($A72,v32_final!$A$9:$E$763,5,FALSE)),"",VLOOKUP($A72,v32_final!$A$9:$E$763,5,FALSE))</f>
        <v>A</v>
      </c>
      <c r="U72" s="163">
        <f>IF(ISERROR(VLOOKUP($A72,v32_final!$A$9:$E$763,4,FALSE)),"",VLOOKUP($A72,v32_final!$A$9:$E$763,4,FALSE))</f>
        <v>1.1197999999999999</v>
      </c>
      <c r="V72" s="165">
        <f>VLOOKUP($A72,data!$B$2:$AS$765,35,FALSE)</f>
        <v>1.1897</v>
      </c>
      <c r="W72" s="326">
        <f t="shared" ref="W72:W135" si="4">IF(R72="Z",Q72,ROUND(Q72*$V$4,4))</f>
        <v>1.1897</v>
      </c>
      <c r="X72" s="326">
        <f t="shared" ref="X72:X135" si="5">W72-V72</f>
        <v>0</v>
      </c>
      <c r="Y72" s="135">
        <f t="shared" si="2"/>
        <v>6.9900000000000073E-2</v>
      </c>
      <c r="Z72" s="133">
        <f t="shared" si="3"/>
        <v>6.242186104661554E-2</v>
      </c>
    </row>
    <row r="73" spans="1:26" x14ac:dyDescent="0.2">
      <c r="A73" s="237" t="s">
        <v>498</v>
      </c>
      <c r="B73" s="247" t="str">
        <f>VLOOKUP($A73,data!$B$2:$AS$765,4,FALSE)</f>
        <v>Hypertensive Encephalopathy W/O CC/MCC</v>
      </c>
      <c r="C73" s="238">
        <f>VLOOKUP($A73,data!$B$2:$AS$765,6,FALSE)</f>
        <v>5</v>
      </c>
      <c r="D73" s="238">
        <f>VLOOKUP($A73,data!$B$2:$AS$765,7,FALSE)</f>
        <v>0</v>
      </c>
      <c r="E73" s="238">
        <f>VLOOKUP($A73,data!$B$2:$AS$765,10,FALSE)</f>
        <v>13553.94</v>
      </c>
      <c r="F73" s="238">
        <f>VLOOKUP($A73,data!$B$2:$AS$765,11,FALSE)</f>
        <v>4514.82</v>
      </c>
      <c r="G73" s="257">
        <f>VLOOKUP($A73,data!$B$2:$AS$765,12,FALSE)</f>
        <v>2.2000000000000002</v>
      </c>
      <c r="H73" s="16"/>
      <c r="I73" s="158">
        <f>VLOOKUP($A73,data!$B$2:$AS$765,14,FALSE)</f>
        <v>5</v>
      </c>
      <c r="J73" s="156">
        <f>VLOOKUP($A73,data!$B$2:$AS$765,15,FALSE)</f>
        <v>13553.94</v>
      </c>
      <c r="K73" s="156">
        <f>VLOOKUP($A73,data!$B$2:$AS$765,16,FALSE)</f>
        <v>4514.82</v>
      </c>
      <c r="L73" s="160">
        <f>VLOOKUP($A73,data!$B$2:$AS$765,17,FALSE)</f>
        <v>2.8</v>
      </c>
      <c r="M73" s="160">
        <f>VLOOKUP($A73,data!$B$2:$AS$765,18,FALSE)</f>
        <v>0.4</v>
      </c>
      <c r="N73" s="160">
        <f>VLOOKUP($A73,data!$B$2:$AS$765,19,FALSE)</f>
        <v>2.2999999999999998</v>
      </c>
      <c r="O73" s="120">
        <f>VLOOKUP($A73,data!$B$2:$AS$765,20,FALSE)</f>
        <v>0</v>
      </c>
      <c r="P73" s="162">
        <f>VLOOKUP($A73,data!$B$2:$AS$765,22,FALSE)</f>
        <v>0.67420000000000002</v>
      </c>
      <c r="Q73" s="162">
        <f>VLOOKUP($A73,data!$B$2:$AS$765,30,FALSE)</f>
        <v>0.52610000000000001</v>
      </c>
      <c r="R73" s="217" t="str">
        <f>VLOOKUP($A73,data!$B$2:$AS$765,34,FALSE)</f>
        <v>MO</v>
      </c>
      <c r="S73" s="166"/>
      <c r="T73" s="219" t="str">
        <f>IF(ISERROR(VLOOKUP($A73,v32_final!$A$9:$E$763,5,FALSE)),"",VLOOKUP($A73,v32_final!$A$9:$E$763,5,FALSE))</f>
        <v>M</v>
      </c>
      <c r="U73" s="162">
        <f>IF(ISERROR(VLOOKUP($A73,v32_final!$A$9:$E$763,4,FALSE)),"",VLOOKUP($A73,v32_final!$A$9:$E$763,4,FALSE))</f>
        <v>1.0381</v>
      </c>
      <c r="V73" s="164">
        <f>VLOOKUP($A73,data!$B$2:$AS$765,35,FALSE)</f>
        <v>0.82430000000000003</v>
      </c>
      <c r="W73" s="324">
        <f t="shared" si="4"/>
        <v>0.82430000000000003</v>
      </c>
      <c r="X73" s="324">
        <f t="shared" si="5"/>
        <v>0</v>
      </c>
      <c r="Y73" s="134">
        <f t="shared" ref="Y73:Y136" si="6">IF(U73&lt;&gt;"",IF(V73&lt;&gt;"",V73-U73,""),"")</f>
        <v>-0.21379999999999999</v>
      </c>
      <c r="Z73" s="132">
        <f t="shared" ref="Z73:Z136" si="7">IF(Y73="","",Y73/U73)</f>
        <v>-0.20595318370099219</v>
      </c>
    </row>
    <row r="74" spans="1:26" x14ac:dyDescent="0.2">
      <c r="A74" s="237" t="s">
        <v>500</v>
      </c>
      <c r="B74" s="247" t="str">
        <f>VLOOKUP($A74,data!$B$2:$AS$765,4,FALSE)</f>
        <v>Nontraumatic Stupor &amp; Coma W MCC</v>
      </c>
      <c r="C74" s="238">
        <f>VLOOKUP($A74,data!$B$2:$AS$765,6,FALSE)</f>
        <v>4</v>
      </c>
      <c r="D74" s="238">
        <f>VLOOKUP($A74,data!$B$2:$AS$765,7,FALSE)</f>
        <v>2</v>
      </c>
      <c r="E74" s="238">
        <f>VLOOKUP($A74,data!$B$2:$AS$765,10,FALSE)</f>
        <v>24605.95</v>
      </c>
      <c r="F74" s="238">
        <f>VLOOKUP($A74,data!$B$2:$AS$765,11,FALSE)</f>
        <v>12898.21</v>
      </c>
      <c r="G74" s="257">
        <f>VLOOKUP($A74,data!$B$2:$AS$765,12,FALSE)</f>
        <v>8.25</v>
      </c>
      <c r="H74" s="16"/>
      <c r="I74" s="158">
        <f>VLOOKUP($A74,data!$B$2:$AS$765,14,FALSE)</f>
        <v>4</v>
      </c>
      <c r="J74" s="156">
        <f>VLOOKUP($A74,data!$B$2:$AS$765,15,FALSE)</f>
        <v>24605.95</v>
      </c>
      <c r="K74" s="156">
        <f>VLOOKUP($A74,data!$B$2:$AS$765,16,FALSE)</f>
        <v>12898.21</v>
      </c>
      <c r="L74" s="160">
        <f>VLOOKUP($A74,data!$B$2:$AS$765,17,FALSE)</f>
        <v>5.0999999999999996</v>
      </c>
      <c r="M74" s="160">
        <f>VLOOKUP($A74,data!$B$2:$AS$765,18,FALSE)</f>
        <v>5.45</v>
      </c>
      <c r="N74" s="160">
        <f>VLOOKUP($A74,data!$B$2:$AS$765,19,FALSE)</f>
        <v>3.7</v>
      </c>
      <c r="O74" s="120">
        <f>VLOOKUP($A74,data!$B$2:$AS$765,20,FALSE)</f>
        <v>0</v>
      </c>
      <c r="P74" s="162">
        <f>VLOOKUP($A74,data!$B$2:$AS$765,22,FALSE)</f>
        <v>1.1946000000000001</v>
      </c>
      <c r="Q74" s="162">
        <f>VLOOKUP($A74,data!$B$2:$AS$765,30,FALSE)</f>
        <v>1.2309000000000001</v>
      </c>
      <c r="R74" s="217" t="str">
        <f>VLOOKUP($A74,data!$B$2:$AS$765,34,FALSE)</f>
        <v>M</v>
      </c>
      <c r="S74" s="166"/>
      <c r="T74" s="219" t="str">
        <f>IF(ISERROR(VLOOKUP($A74,v32_final!$A$9:$E$763,5,FALSE)),"",VLOOKUP($A74,v32_final!$A$9:$E$763,5,FALSE))</f>
        <v>M</v>
      </c>
      <c r="U74" s="162">
        <f>IF(ISERROR(VLOOKUP($A74,v32_final!$A$9:$E$763,4,FALSE)),"",VLOOKUP($A74,v32_final!$A$9:$E$763,4,FALSE))</f>
        <v>1.9883</v>
      </c>
      <c r="V74" s="164">
        <f>VLOOKUP($A74,data!$B$2:$AS$765,35,FALSE)</f>
        <v>1.9287000000000001</v>
      </c>
      <c r="W74" s="324">
        <f t="shared" si="4"/>
        <v>1.9287000000000001</v>
      </c>
      <c r="X74" s="324">
        <f t="shared" si="5"/>
        <v>0</v>
      </c>
      <c r="Y74" s="134">
        <f t="shared" si="6"/>
        <v>-5.9599999999999875E-2</v>
      </c>
      <c r="Z74" s="132">
        <f t="shared" si="7"/>
        <v>-2.9975355831614887E-2</v>
      </c>
    </row>
    <row r="75" spans="1:26" x14ac:dyDescent="0.2">
      <c r="A75" s="237" t="s">
        <v>502</v>
      </c>
      <c r="B75" s="247" t="str">
        <f>VLOOKUP($A75,data!$B$2:$AS$765,4,FALSE)</f>
        <v>Nontraumatic Stupor &amp; Coma W/O MCC</v>
      </c>
      <c r="C75" s="238">
        <f>VLOOKUP($A75,data!$B$2:$AS$765,6,FALSE)</f>
        <v>21</v>
      </c>
      <c r="D75" s="238">
        <f>VLOOKUP($A75,data!$B$2:$AS$765,7,FALSE)</f>
        <v>0</v>
      </c>
      <c r="E75" s="238">
        <f>VLOOKUP($A75,data!$B$2:$AS$765,10,FALSE)</f>
        <v>8753.85</v>
      </c>
      <c r="F75" s="238">
        <f>VLOOKUP($A75,data!$B$2:$AS$765,11,FALSE)</f>
        <v>3843.45</v>
      </c>
      <c r="G75" s="257">
        <f>VLOOKUP($A75,data!$B$2:$AS$765,12,FALSE)</f>
        <v>1.81</v>
      </c>
      <c r="H75" s="16"/>
      <c r="I75" s="158">
        <f>VLOOKUP($A75,data!$B$2:$AS$765,14,FALSE)</f>
        <v>20</v>
      </c>
      <c r="J75" s="156">
        <f>VLOOKUP($A75,data!$B$2:$AS$765,15,FALSE)</f>
        <v>8241.02</v>
      </c>
      <c r="K75" s="156">
        <f>VLOOKUP($A75,data!$B$2:$AS$765,16,FALSE)</f>
        <v>3160.36</v>
      </c>
      <c r="L75" s="160">
        <f>VLOOKUP($A75,data!$B$2:$AS$765,17,FALSE)</f>
        <v>1.65</v>
      </c>
      <c r="M75" s="160">
        <f>VLOOKUP($A75,data!$B$2:$AS$765,18,FALSE)</f>
        <v>0.79</v>
      </c>
      <c r="N75" s="160">
        <f>VLOOKUP($A75,data!$B$2:$AS$765,19,FALSE)</f>
        <v>1.48</v>
      </c>
      <c r="O75" s="120">
        <f>VLOOKUP($A75,data!$B$2:$AS$765,20,FALSE)</f>
        <v>1</v>
      </c>
      <c r="P75" s="162">
        <f>VLOOKUP($A75,data!$B$2:$AS$765,22,FALSE)</f>
        <v>0.33860000000000001</v>
      </c>
      <c r="Q75" s="162">
        <f>VLOOKUP($A75,data!$B$2:$AS$765,30,FALSE)</f>
        <v>0.34889999999999999</v>
      </c>
      <c r="R75" s="217" t="str">
        <f>VLOOKUP($A75,data!$B$2:$AS$765,34,FALSE)</f>
        <v>A</v>
      </c>
      <c r="S75" s="166"/>
      <c r="T75" s="219" t="str">
        <f>IF(ISERROR(VLOOKUP($A75,v32_final!$A$9:$E$763,5,FALSE)),"",VLOOKUP($A75,v32_final!$A$9:$E$763,5,FALSE))</f>
        <v>A</v>
      </c>
      <c r="U75" s="162">
        <f>IF(ISERROR(VLOOKUP($A75,v32_final!$A$9:$E$763,4,FALSE)),"",VLOOKUP($A75,v32_final!$A$9:$E$763,4,FALSE))</f>
        <v>0.73240000000000005</v>
      </c>
      <c r="V75" s="164">
        <f>VLOOKUP($A75,data!$B$2:$AS$765,35,FALSE)</f>
        <v>0.54669999999999996</v>
      </c>
      <c r="W75" s="324">
        <f t="shared" si="4"/>
        <v>0.54669999999999996</v>
      </c>
      <c r="X75" s="324">
        <f t="shared" si="5"/>
        <v>0</v>
      </c>
      <c r="Y75" s="134">
        <f t="shared" si="6"/>
        <v>-0.18570000000000009</v>
      </c>
      <c r="Z75" s="132">
        <f t="shared" si="7"/>
        <v>-0.25354997269251783</v>
      </c>
    </row>
    <row r="76" spans="1:26" x14ac:dyDescent="0.2">
      <c r="A76" s="237" t="s">
        <v>504</v>
      </c>
      <c r="B76" s="247" t="str">
        <f>VLOOKUP($A76,data!$B$2:$AS$765,4,FALSE)</f>
        <v>Traumatic Stupor &amp; Coma, Coma &gt;1 Hr W MCC</v>
      </c>
      <c r="C76" s="238">
        <f>VLOOKUP($A76,data!$B$2:$AS$765,6,FALSE)</f>
        <v>41</v>
      </c>
      <c r="D76" s="238">
        <f>VLOOKUP($A76,data!$B$2:$AS$765,7,FALSE)</f>
        <v>1</v>
      </c>
      <c r="E76" s="238">
        <f>VLOOKUP($A76,data!$B$2:$AS$765,10,FALSE)</f>
        <v>42713.91</v>
      </c>
      <c r="F76" s="238">
        <f>VLOOKUP($A76,data!$B$2:$AS$765,11,FALSE)</f>
        <v>29336.91</v>
      </c>
      <c r="G76" s="257">
        <f>VLOOKUP($A76,data!$B$2:$AS$765,12,FALSE)</f>
        <v>9.27</v>
      </c>
      <c r="H76" s="16"/>
      <c r="I76" s="158">
        <f>VLOOKUP($A76,data!$B$2:$AS$765,14,FALSE)</f>
        <v>38</v>
      </c>
      <c r="J76" s="156">
        <f>VLOOKUP($A76,data!$B$2:$AS$765,15,FALSE)</f>
        <v>36987.410000000003</v>
      </c>
      <c r="K76" s="156">
        <f>VLOOKUP($A76,data!$B$2:$AS$765,16,FALSE)</f>
        <v>21663.64</v>
      </c>
      <c r="L76" s="160">
        <f>VLOOKUP($A76,data!$B$2:$AS$765,17,FALSE)</f>
        <v>6.47</v>
      </c>
      <c r="M76" s="160">
        <f>VLOOKUP($A76,data!$B$2:$AS$765,18,FALSE)</f>
        <v>7.05</v>
      </c>
      <c r="N76" s="160">
        <f>VLOOKUP($A76,data!$B$2:$AS$765,19,FALSE)</f>
        <v>4.1900000000000004</v>
      </c>
      <c r="O76" s="120">
        <f>VLOOKUP($A76,data!$B$2:$AS$765,20,FALSE)</f>
        <v>1</v>
      </c>
      <c r="P76" s="162">
        <f>VLOOKUP($A76,data!$B$2:$AS$765,22,FALSE)</f>
        <v>1.5197000000000001</v>
      </c>
      <c r="Q76" s="162">
        <f>VLOOKUP($A76,data!$B$2:$AS$765,30,FALSE)</f>
        <v>1.5659000000000001</v>
      </c>
      <c r="R76" s="217" t="str">
        <f>VLOOKUP($A76,data!$B$2:$AS$765,34,FALSE)</f>
        <v>A</v>
      </c>
      <c r="S76" s="166"/>
      <c r="T76" s="219" t="str">
        <f>IF(ISERROR(VLOOKUP($A76,v32_final!$A$9:$E$763,5,FALSE)),"",VLOOKUP($A76,v32_final!$A$9:$E$763,5,FALSE))</f>
        <v>A</v>
      </c>
      <c r="U76" s="162">
        <f>IF(ISERROR(VLOOKUP($A76,v32_final!$A$9:$E$763,4,FALSE)),"",VLOOKUP($A76,v32_final!$A$9:$E$763,4,FALSE))</f>
        <v>2.2416</v>
      </c>
      <c r="V76" s="164">
        <f>VLOOKUP($A76,data!$B$2:$AS$765,35,FALSE)</f>
        <v>2.4535999999999998</v>
      </c>
      <c r="W76" s="324">
        <f t="shared" si="4"/>
        <v>2.4535999999999998</v>
      </c>
      <c r="X76" s="324">
        <f t="shared" si="5"/>
        <v>0</v>
      </c>
      <c r="Y76" s="134">
        <f t="shared" si="6"/>
        <v>0.21199999999999974</v>
      </c>
      <c r="Z76" s="132">
        <f t="shared" si="7"/>
        <v>9.4575303354746496E-2</v>
      </c>
    </row>
    <row r="77" spans="1:26" x14ac:dyDescent="0.2">
      <c r="A77" s="246" t="s">
        <v>506</v>
      </c>
      <c r="B77" s="258" t="str">
        <f>VLOOKUP($A77,data!$B$2:$AS$765,4,FALSE)</f>
        <v>Traumatic Stupor &amp; Coma, Coma &gt;1 Hr W CC</v>
      </c>
      <c r="C77" s="259">
        <f>VLOOKUP($A77,data!$B$2:$AS$765,6,FALSE)</f>
        <v>29</v>
      </c>
      <c r="D77" s="259">
        <f>VLOOKUP($A77,data!$B$2:$AS$765,7,FALSE)</f>
        <v>0</v>
      </c>
      <c r="E77" s="259">
        <f>VLOOKUP($A77,data!$B$2:$AS$765,10,FALSE)</f>
        <v>26693.77</v>
      </c>
      <c r="F77" s="259">
        <f>VLOOKUP($A77,data!$B$2:$AS$765,11,FALSE)</f>
        <v>22615.66</v>
      </c>
      <c r="G77" s="325">
        <f>VLOOKUP($A77,data!$B$2:$AS$765,12,FALSE)</f>
        <v>4.6900000000000004</v>
      </c>
      <c r="H77" s="16"/>
      <c r="I77" s="159">
        <f>VLOOKUP($A77,data!$B$2:$AS$765,14,FALSE)</f>
        <v>28</v>
      </c>
      <c r="J77" s="157">
        <f>VLOOKUP($A77,data!$B$2:$AS$765,15,FALSE)</f>
        <v>22870.78</v>
      </c>
      <c r="K77" s="157">
        <f>VLOOKUP($A77,data!$B$2:$AS$765,16,FALSE)</f>
        <v>10290.379999999999</v>
      </c>
      <c r="L77" s="161">
        <f>VLOOKUP($A77,data!$B$2:$AS$765,17,FALSE)</f>
        <v>4</v>
      </c>
      <c r="M77" s="161">
        <f>VLOOKUP($A77,data!$B$2:$AS$765,18,FALSE)</f>
        <v>2.66</v>
      </c>
      <c r="N77" s="161">
        <f>VLOOKUP($A77,data!$B$2:$AS$765,19,FALSE)</f>
        <v>3.18</v>
      </c>
      <c r="O77" s="129">
        <f>VLOOKUP($A77,data!$B$2:$AS$765,20,FALSE)</f>
        <v>1</v>
      </c>
      <c r="P77" s="163">
        <f>VLOOKUP($A77,data!$B$2:$AS$765,22,FALSE)</f>
        <v>0.93969999999999998</v>
      </c>
      <c r="Q77" s="163">
        <f>VLOOKUP($A77,data!$B$2:$AS$765,30,FALSE)</f>
        <v>0.96830000000000005</v>
      </c>
      <c r="R77" s="218" t="str">
        <f>VLOOKUP($A77,data!$B$2:$AS$765,34,FALSE)</f>
        <v>A</v>
      </c>
      <c r="S77" s="166"/>
      <c r="T77" s="220" t="str">
        <f>IF(ISERROR(VLOOKUP($A77,v32_final!$A$9:$E$763,5,FALSE)),"",VLOOKUP($A77,v32_final!$A$9:$E$763,5,FALSE))</f>
        <v>A</v>
      </c>
      <c r="U77" s="163">
        <f>IF(ISERROR(VLOOKUP($A77,v32_final!$A$9:$E$763,4,FALSE)),"",VLOOKUP($A77,v32_final!$A$9:$E$763,4,FALSE))</f>
        <v>1.2544</v>
      </c>
      <c r="V77" s="165">
        <f>VLOOKUP($A77,data!$B$2:$AS$765,35,FALSE)</f>
        <v>1.5172000000000001</v>
      </c>
      <c r="W77" s="326">
        <f t="shared" si="4"/>
        <v>1.5172000000000001</v>
      </c>
      <c r="X77" s="326">
        <f t="shared" si="5"/>
        <v>0</v>
      </c>
      <c r="Y77" s="135">
        <f t="shared" si="6"/>
        <v>0.26280000000000014</v>
      </c>
      <c r="Z77" s="133">
        <f t="shared" si="7"/>
        <v>0.2095025510204083</v>
      </c>
    </row>
    <row r="78" spans="1:26" x14ac:dyDescent="0.2">
      <c r="A78" s="237" t="s">
        <v>508</v>
      </c>
      <c r="B78" s="247" t="str">
        <f>VLOOKUP($A78,data!$B$2:$AS$765,4,FALSE)</f>
        <v>Traumatic Stupor &amp; Coma, Coma &gt;1 Hr W/O CC/MCC</v>
      </c>
      <c r="C78" s="238">
        <f>VLOOKUP($A78,data!$B$2:$AS$765,6,FALSE)</f>
        <v>36</v>
      </c>
      <c r="D78" s="238">
        <f>VLOOKUP($A78,data!$B$2:$AS$765,7,FALSE)</f>
        <v>0</v>
      </c>
      <c r="E78" s="238">
        <f>VLOOKUP($A78,data!$B$2:$AS$765,10,FALSE)</f>
        <v>15905.9</v>
      </c>
      <c r="F78" s="238">
        <f>VLOOKUP($A78,data!$B$2:$AS$765,11,FALSE)</f>
        <v>9084.49</v>
      </c>
      <c r="G78" s="257">
        <f>VLOOKUP($A78,data!$B$2:$AS$765,12,FALSE)</f>
        <v>2.69</v>
      </c>
      <c r="H78" s="16"/>
      <c r="I78" s="158">
        <f>VLOOKUP($A78,data!$B$2:$AS$765,14,FALSE)</f>
        <v>34</v>
      </c>
      <c r="J78" s="156">
        <f>VLOOKUP($A78,data!$B$2:$AS$765,15,FALSE)</f>
        <v>14409.68</v>
      </c>
      <c r="K78" s="156">
        <f>VLOOKUP($A78,data!$B$2:$AS$765,16,FALSE)</f>
        <v>6847.89</v>
      </c>
      <c r="L78" s="160">
        <f>VLOOKUP($A78,data!$B$2:$AS$765,17,FALSE)</f>
        <v>2.21</v>
      </c>
      <c r="M78" s="160">
        <f>VLOOKUP($A78,data!$B$2:$AS$765,18,FALSE)</f>
        <v>1.49</v>
      </c>
      <c r="N78" s="160">
        <f>VLOOKUP($A78,data!$B$2:$AS$765,19,FALSE)</f>
        <v>1.82</v>
      </c>
      <c r="O78" s="120">
        <f>VLOOKUP($A78,data!$B$2:$AS$765,20,FALSE)</f>
        <v>1</v>
      </c>
      <c r="P78" s="162">
        <f>VLOOKUP($A78,data!$B$2:$AS$765,22,FALSE)</f>
        <v>0.59199999999999997</v>
      </c>
      <c r="Q78" s="162">
        <f>VLOOKUP($A78,data!$B$2:$AS$765,30,FALSE)</f>
        <v>0.61</v>
      </c>
      <c r="R78" s="217" t="str">
        <f>VLOOKUP($A78,data!$B$2:$AS$765,34,FALSE)</f>
        <v>A</v>
      </c>
      <c r="S78" s="166"/>
      <c r="T78" s="219" t="str">
        <f>IF(ISERROR(VLOOKUP($A78,v32_final!$A$9:$E$763,5,FALSE)),"",VLOOKUP($A78,v32_final!$A$9:$E$763,5,FALSE))</f>
        <v>A</v>
      </c>
      <c r="U78" s="162">
        <f>IF(ISERROR(VLOOKUP($A78,v32_final!$A$9:$E$763,4,FALSE)),"",VLOOKUP($A78,v32_final!$A$9:$E$763,4,FALSE))</f>
        <v>0.91069999999999995</v>
      </c>
      <c r="V78" s="164">
        <f>VLOOKUP($A78,data!$B$2:$AS$765,35,FALSE)</f>
        <v>0.95579999999999998</v>
      </c>
      <c r="W78" s="324">
        <f t="shared" si="4"/>
        <v>0.95579999999999998</v>
      </c>
      <c r="X78" s="324">
        <f t="shared" si="5"/>
        <v>0</v>
      </c>
      <c r="Y78" s="134">
        <f t="shared" si="6"/>
        <v>4.5100000000000029E-2</v>
      </c>
      <c r="Z78" s="132">
        <f t="shared" si="7"/>
        <v>4.952234544855609E-2</v>
      </c>
    </row>
    <row r="79" spans="1:26" x14ac:dyDescent="0.2">
      <c r="A79" s="237" t="s">
        <v>510</v>
      </c>
      <c r="B79" s="247" t="str">
        <f>VLOOKUP($A79,data!$B$2:$AS$765,4,FALSE)</f>
        <v>Traumatic Stupor &amp; Coma, Coma &lt;1 Hr W MCC</v>
      </c>
      <c r="C79" s="238">
        <f>VLOOKUP($A79,data!$B$2:$AS$765,6,FALSE)</f>
        <v>19</v>
      </c>
      <c r="D79" s="238">
        <f>VLOOKUP($A79,data!$B$2:$AS$765,7,FALSE)</f>
        <v>2</v>
      </c>
      <c r="E79" s="238">
        <f>VLOOKUP($A79,data!$B$2:$AS$765,10,FALSE)</f>
        <v>52399.08</v>
      </c>
      <c r="F79" s="238">
        <f>VLOOKUP($A79,data!$B$2:$AS$765,11,FALSE)</f>
        <v>47790.81</v>
      </c>
      <c r="G79" s="257">
        <f>VLOOKUP($A79,data!$B$2:$AS$765,12,FALSE)</f>
        <v>11.95</v>
      </c>
      <c r="H79" s="16"/>
      <c r="I79" s="158">
        <f>VLOOKUP($A79,data!$B$2:$AS$765,14,FALSE)</f>
        <v>17</v>
      </c>
      <c r="J79" s="156">
        <f>VLOOKUP($A79,data!$B$2:$AS$765,15,FALSE)</f>
        <v>38310.97</v>
      </c>
      <c r="K79" s="156">
        <f>VLOOKUP($A79,data!$B$2:$AS$765,16,FALSE)</f>
        <v>25307.71</v>
      </c>
      <c r="L79" s="160">
        <f>VLOOKUP($A79,data!$B$2:$AS$765,17,FALSE)</f>
        <v>7.94</v>
      </c>
      <c r="M79" s="160">
        <f>VLOOKUP($A79,data!$B$2:$AS$765,18,FALSE)</f>
        <v>6.61</v>
      </c>
      <c r="N79" s="160">
        <f>VLOOKUP($A79,data!$B$2:$AS$765,19,FALSE)</f>
        <v>5.78</v>
      </c>
      <c r="O79" s="120">
        <f>VLOOKUP($A79,data!$B$2:$AS$765,20,FALSE)</f>
        <v>1</v>
      </c>
      <c r="P79" s="162">
        <f>VLOOKUP($A79,data!$B$2:$AS$765,22,FALSE)</f>
        <v>1.5741000000000001</v>
      </c>
      <c r="Q79" s="162">
        <f>VLOOKUP($A79,data!$B$2:$AS$765,30,FALSE)</f>
        <v>1.6218999999999999</v>
      </c>
      <c r="R79" s="217" t="str">
        <f>VLOOKUP($A79,data!$B$2:$AS$765,34,FALSE)</f>
        <v>A</v>
      </c>
      <c r="S79" s="166"/>
      <c r="T79" s="219" t="str">
        <f>IF(ISERROR(VLOOKUP($A79,v32_final!$A$9:$E$763,5,FALSE)),"",VLOOKUP($A79,v32_final!$A$9:$E$763,5,FALSE))</f>
        <v>A</v>
      </c>
      <c r="U79" s="162">
        <f>IF(ISERROR(VLOOKUP($A79,v32_final!$A$9:$E$763,4,FALSE)),"",VLOOKUP($A79,v32_final!$A$9:$E$763,4,FALSE))</f>
        <v>1.9756</v>
      </c>
      <c r="V79" s="164">
        <f>VLOOKUP($A79,data!$B$2:$AS$765,35,FALSE)</f>
        <v>2.5413999999999999</v>
      </c>
      <c r="W79" s="324">
        <f t="shared" si="4"/>
        <v>2.5413999999999999</v>
      </c>
      <c r="X79" s="324">
        <f t="shared" si="5"/>
        <v>0</v>
      </c>
      <c r="Y79" s="134">
        <f t="shared" si="6"/>
        <v>0.56579999999999986</v>
      </c>
      <c r="Z79" s="132">
        <f t="shared" si="7"/>
        <v>0.28639400688398453</v>
      </c>
    </row>
    <row r="80" spans="1:26" x14ac:dyDescent="0.2">
      <c r="A80" s="237" t="s">
        <v>512</v>
      </c>
      <c r="B80" s="247" t="str">
        <f>VLOOKUP($A80,data!$B$2:$AS$765,4,FALSE)</f>
        <v>Traumatic Stupor &amp; Coma, Coma &lt;1 Hr W CC</v>
      </c>
      <c r="C80" s="238">
        <f>VLOOKUP($A80,data!$B$2:$AS$765,6,FALSE)</f>
        <v>42</v>
      </c>
      <c r="D80" s="238">
        <f>VLOOKUP($A80,data!$B$2:$AS$765,7,FALSE)</f>
        <v>1</v>
      </c>
      <c r="E80" s="238">
        <f>VLOOKUP($A80,data!$B$2:$AS$765,10,FALSE)</f>
        <v>19884.32</v>
      </c>
      <c r="F80" s="238">
        <f>VLOOKUP($A80,data!$B$2:$AS$765,11,FALSE)</f>
        <v>12840.1</v>
      </c>
      <c r="G80" s="257">
        <f>VLOOKUP($A80,data!$B$2:$AS$765,12,FALSE)</f>
        <v>4.33</v>
      </c>
      <c r="H80" s="16"/>
      <c r="I80" s="158">
        <f>VLOOKUP($A80,data!$B$2:$AS$765,14,FALSE)</f>
        <v>41</v>
      </c>
      <c r="J80" s="156">
        <f>VLOOKUP($A80,data!$B$2:$AS$765,15,FALSE)</f>
        <v>18391.89</v>
      </c>
      <c r="K80" s="156">
        <f>VLOOKUP($A80,data!$B$2:$AS$765,16,FALSE)</f>
        <v>8679.8700000000008</v>
      </c>
      <c r="L80" s="160">
        <f>VLOOKUP($A80,data!$B$2:$AS$765,17,FALSE)</f>
        <v>3.68</v>
      </c>
      <c r="M80" s="160">
        <f>VLOOKUP($A80,data!$B$2:$AS$765,18,FALSE)</f>
        <v>2.87</v>
      </c>
      <c r="N80" s="160">
        <f>VLOOKUP($A80,data!$B$2:$AS$765,19,FALSE)</f>
        <v>2.85</v>
      </c>
      <c r="O80" s="120">
        <f>VLOOKUP($A80,data!$B$2:$AS$765,20,FALSE)</f>
        <v>1</v>
      </c>
      <c r="P80" s="162">
        <f>VLOOKUP($A80,data!$B$2:$AS$765,22,FALSE)</f>
        <v>0.75570000000000004</v>
      </c>
      <c r="Q80" s="162">
        <f>VLOOKUP($A80,data!$B$2:$AS$765,30,FALSE)</f>
        <v>0.77869999999999995</v>
      </c>
      <c r="R80" s="217" t="str">
        <f>VLOOKUP($A80,data!$B$2:$AS$765,34,FALSE)</f>
        <v>A</v>
      </c>
      <c r="S80" s="166"/>
      <c r="T80" s="219" t="str">
        <f>IF(ISERROR(VLOOKUP($A80,v32_final!$A$9:$E$763,5,FALSE)),"",VLOOKUP($A80,v32_final!$A$9:$E$763,5,FALSE))</f>
        <v>A</v>
      </c>
      <c r="U80" s="162">
        <f>IF(ISERROR(VLOOKUP($A80,v32_final!$A$9:$E$763,4,FALSE)),"",VLOOKUP($A80,v32_final!$A$9:$E$763,4,FALSE))</f>
        <v>1.0769</v>
      </c>
      <c r="V80" s="164">
        <f>VLOOKUP($A80,data!$B$2:$AS$765,35,FALSE)</f>
        <v>1.2201</v>
      </c>
      <c r="W80" s="324">
        <f t="shared" si="4"/>
        <v>1.2201</v>
      </c>
      <c r="X80" s="324">
        <f t="shared" si="5"/>
        <v>0</v>
      </c>
      <c r="Y80" s="134">
        <f t="shared" si="6"/>
        <v>0.14319999999999999</v>
      </c>
      <c r="Z80" s="132">
        <f t="shared" si="7"/>
        <v>0.13297427802024328</v>
      </c>
    </row>
    <row r="81" spans="1:26" x14ac:dyDescent="0.2">
      <c r="A81" s="237" t="s">
        <v>514</v>
      </c>
      <c r="B81" s="247" t="str">
        <f>VLOOKUP($A81,data!$B$2:$AS$765,4,FALSE)</f>
        <v>Traumatic Stupor &amp; Coma, Coma &lt;1 Hr W/O CC/MCC</v>
      </c>
      <c r="C81" s="238">
        <f>VLOOKUP($A81,data!$B$2:$AS$765,6,FALSE)</f>
        <v>50</v>
      </c>
      <c r="D81" s="238">
        <f>VLOOKUP($A81,data!$B$2:$AS$765,7,FALSE)</f>
        <v>0</v>
      </c>
      <c r="E81" s="238">
        <f>VLOOKUP($A81,data!$B$2:$AS$765,10,FALSE)</f>
        <v>15114.38</v>
      </c>
      <c r="F81" s="238">
        <f>VLOOKUP($A81,data!$B$2:$AS$765,11,FALSE)</f>
        <v>11471.75</v>
      </c>
      <c r="G81" s="257">
        <f>VLOOKUP($A81,data!$B$2:$AS$765,12,FALSE)</f>
        <v>2.6</v>
      </c>
      <c r="H81" s="16"/>
      <c r="I81" s="158">
        <f>VLOOKUP($A81,data!$B$2:$AS$765,14,FALSE)</f>
        <v>48</v>
      </c>
      <c r="J81" s="156">
        <f>VLOOKUP($A81,data!$B$2:$AS$765,15,FALSE)</f>
        <v>13130.22</v>
      </c>
      <c r="K81" s="156">
        <f>VLOOKUP($A81,data!$B$2:$AS$765,16,FALSE)</f>
        <v>6217</v>
      </c>
      <c r="L81" s="160">
        <f>VLOOKUP($A81,data!$B$2:$AS$765,17,FALSE)</f>
        <v>2.29</v>
      </c>
      <c r="M81" s="160">
        <f>VLOOKUP($A81,data!$B$2:$AS$765,18,FALSE)</f>
        <v>1.51</v>
      </c>
      <c r="N81" s="160">
        <f>VLOOKUP($A81,data!$B$2:$AS$765,19,FALSE)</f>
        <v>1.9</v>
      </c>
      <c r="O81" s="120">
        <f>VLOOKUP($A81,data!$B$2:$AS$765,20,FALSE)</f>
        <v>1</v>
      </c>
      <c r="P81" s="162">
        <f>VLOOKUP($A81,data!$B$2:$AS$765,22,FALSE)</f>
        <v>0.53949999999999998</v>
      </c>
      <c r="Q81" s="162">
        <f>VLOOKUP($A81,data!$B$2:$AS$765,30,FALSE)</f>
        <v>0.55589999999999995</v>
      </c>
      <c r="R81" s="217" t="str">
        <f>VLOOKUP($A81,data!$B$2:$AS$765,34,FALSE)</f>
        <v>A</v>
      </c>
      <c r="S81" s="166"/>
      <c r="T81" s="219" t="str">
        <f>IF(ISERROR(VLOOKUP($A81,v32_final!$A$9:$E$763,5,FALSE)),"",VLOOKUP($A81,v32_final!$A$9:$E$763,5,FALSE))</f>
        <v>A</v>
      </c>
      <c r="U81" s="162">
        <f>IF(ISERROR(VLOOKUP($A81,v32_final!$A$9:$E$763,4,FALSE)),"",VLOOKUP($A81,v32_final!$A$9:$E$763,4,FALSE))</f>
        <v>0.65880000000000005</v>
      </c>
      <c r="V81" s="164">
        <f>VLOOKUP($A81,data!$B$2:$AS$765,35,FALSE)</f>
        <v>0.871</v>
      </c>
      <c r="W81" s="324">
        <f t="shared" si="4"/>
        <v>0.871</v>
      </c>
      <c r="X81" s="324">
        <f t="shared" si="5"/>
        <v>0</v>
      </c>
      <c r="Y81" s="134">
        <f t="shared" si="6"/>
        <v>0.21219999999999994</v>
      </c>
      <c r="Z81" s="132">
        <f t="shared" si="7"/>
        <v>0.32210078931390396</v>
      </c>
    </row>
    <row r="82" spans="1:26" x14ac:dyDescent="0.2">
      <c r="A82" s="246" t="s">
        <v>516</v>
      </c>
      <c r="B82" s="258" t="str">
        <f>VLOOKUP($A82,data!$B$2:$AS$765,4,FALSE)</f>
        <v>Concussion W MCC</v>
      </c>
      <c r="C82" s="259">
        <f>VLOOKUP($A82,data!$B$2:$AS$765,6,FALSE)</f>
        <v>19</v>
      </c>
      <c r="D82" s="259">
        <f>VLOOKUP($A82,data!$B$2:$AS$765,7,FALSE)</f>
        <v>0</v>
      </c>
      <c r="E82" s="259">
        <f>VLOOKUP($A82,data!$B$2:$AS$765,10,FALSE)</f>
        <v>38894.76</v>
      </c>
      <c r="F82" s="259">
        <f>VLOOKUP($A82,data!$B$2:$AS$765,11,FALSE)</f>
        <v>37144.07</v>
      </c>
      <c r="G82" s="325">
        <f>VLOOKUP($A82,data!$B$2:$AS$765,12,FALSE)</f>
        <v>9.16</v>
      </c>
      <c r="H82" s="16"/>
      <c r="I82" s="159">
        <f>VLOOKUP($A82,data!$B$2:$AS$765,14,FALSE)</f>
        <v>17</v>
      </c>
      <c r="J82" s="157">
        <f>VLOOKUP($A82,data!$B$2:$AS$765,15,FALSE)</f>
        <v>27188.75</v>
      </c>
      <c r="K82" s="157">
        <f>VLOOKUP($A82,data!$B$2:$AS$765,16,FALSE)</f>
        <v>14954.07</v>
      </c>
      <c r="L82" s="161">
        <f>VLOOKUP($A82,data!$B$2:$AS$765,17,FALSE)</f>
        <v>5</v>
      </c>
      <c r="M82" s="161">
        <f>VLOOKUP($A82,data!$B$2:$AS$765,18,FALSE)</f>
        <v>4.45</v>
      </c>
      <c r="N82" s="161">
        <f>VLOOKUP($A82,data!$B$2:$AS$765,19,FALSE)</f>
        <v>3.48</v>
      </c>
      <c r="O82" s="129">
        <f>VLOOKUP($A82,data!$B$2:$AS$765,20,FALSE)</f>
        <v>1</v>
      </c>
      <c r="P82" s="163">
        <f>VLOOKUP($A82,data!$B$2:$AS$765,22,FALSE)</f>
        <v>1.1171</v>
      </c>
      <c r="Q82" s="163">
        <f>VLOOKUP($A82,data!$B$2:$AS$765,30,FALSE)</f>
        <v>1.1511</v>
      </c>
      <c r="R82" s="218" t="str">
        <f>VLOOKUP($A82,data!$B$2:$AS$765,34,FALSE)</f>
        <v>A</v>
      </c>
      <c r="S82" s="166"/>
      <c r="T82" s="220" t="str">
        <f>IF(ISERROR(VLOOKUP($A82,v32_final!$A$9:$E$763,5,FALSE)),"",VLOOKUP($A82,v32_final!$A$9:$E$763,5,FALSE))</f>
        <v>A</v>
      </c>
      <c r="U82" s="163">
        <f>IF(ISERROR(VLOOKUP($A82,v32_final!$A$9:$E$763,4,FALSE)),"",VLOOKUP($A82,v32_final!$A$9:$E$763,4,FALSE))</f>
        <v>1.752</v>
      </c>
      <c r="V82" s="165">
        <f>VLOOKUP($A82,data!$B$2:$AS$765,35,FALSE)</f>
        <v>1.8037000000000001</v>
      </c>
      <c r="W82" s="326">
        <f t="shared" si="4"/>
        <v>1.8037000000000001</v>
      </c>
      <c r="X82" s="326">
        <f t="shared" si="5"/>
        <v>0</v>
      </c>
      <c r="Y82" s="135">
        <f t="shared" si="6"/>
        <v>5.1700000000000079E-2</v>
      </c>
      <c r="Z82" s="133">
        <f t="shared" si="7"/>
        <v>2.9509132420091368E-2</v>
      </c>
    </row>
    <row r="83" spans="1:26" x14ac:dyDescent="0.2">
      <c r="A83" s="237" t="s">
        <v>518</v>
      </c>
      <c r="B83" s="247" t="str">
        <f>VLOOKUP($A83,data!$B$2:$AS$765,4,FALSE)</f>
        <v>Concussion W CC</v>
      </c>
      <c r="C83" s="238">
        <f>VLOOKUP($A83,data!$B$2:$AS$765,6,FALSE)</f>
        <v>33</v>
      </c>
      <c r="D83" s="238">
        <f>VLOOKUP($A83,data!$B$2:$AS$765,7,FALSE)</f>
        <v>0</v>
      </c>
      <c r="E83" s="238">
        <f>VLOOKUP($A83,data!$B$2:$AS$765,10,FALSE)</f>
        <v>19340.75</v>
      </c>
      <c r="F83" s="238">
        <f>VLOOKUP($A83,data!$B$2:$AS$765,11,FALSE)</f>
        <v>10575.86</v>
      </c>
      <c r="G83" s="257">
        <f>VLOOKUP($A83,data!$B$2:$AS$765,12,FALSE)</f>
        <v>3.21</v>
      </c>
      <c r="H83" s="16"/>
      <c r="I83" s="158">
        <f>VLOOKUP($A83,data!$B$2:$AS$765,14,FALSE)</f>
        <v>32</v>
      </c>
      <c r="J83" s="156">
        <f>VLOOKUP($A83,data!$B$2:$AS$765,15,FALSE)</f>
        <v>18426.400000000001</v>
      </c>
      <c r="K83" s="156">
        <f>VLOOKUP($A83,data!$B$2:$AS$765,16,FALSE)</f>
        <v>9367.76</v>
      </c>
      <c r="L83" s="160">
        <f>VLOOKUP($A83,data!$B$2:$AS$765,17,FALSE)</f>
        <v>2.91</v>
      </c>
      <c r="M83" s="160">
        <f>VLOOKUP($A83,data!$B$2:$AS$765,18,FALSE)</f>
        <v>2.5299999999999998</v>
      </c>
      <c r="N83" s="160">
        <f>VLOOKUP($A83,data!$B$2:$AS$765,19,FALSE)</f>
        <v>2.21</v>
      </c>
      <c r="O83" s="120">
        <f>VLOOKUP($A83,data!$B$2:$AS$765,20,FALSE)</f>
        <v>1</v>
      </c>
      <c r="P83" s="162">
        <f>VLOOKUP($A83,data!$B$2:$AS$765,22,FALSE)</f>
        <v>0.7571</v>
      </c>
      <c r="Q83" s="162">
        <f>VLOOKUP($A83,data!$B$2:$AS$765,30,FALSE)</f>
        <v>0.78010000000000002</v>
      </c>
      <c r="R83" s="217" t="str">
        <f>VLOOKUP($A83,data!$B$2:$AS$765,34,FALSE)</f>
        <v>A</v>
      </c>
      <c r="S83" s="166"/>
      <c r="T83" s="219" t="str">
        <f>IF(ISERROR(VLOOKUP($A83,v32_final!$A$9:$E$763,5,FALSE)),"",VLOOKUP($A83,v32_final!$A$9:$E$763,5,FALSE))</f>
        <v>A</v>
      </c>
      <c r="U83" s="162">
        <f>IF(ISERROR(VLOOKUP($A83,v32_final!$A$9:$E$763,4,FALSE)),"",VLOOKUP($A83,v32_final!$A$9:$E$763,4,FALSE))</f>
        <v>0.97519999999999996</v>
      </c>
      <c r="V83" s="164">
        <f>VLOOKUP($A83,data!$B$2:$AS$765,35,FALSE)</f>
        <v>1.2222999999999999</v>
      </c>
      <c r="W83" s="324">
        <f t="shared" si="4"/>
        <v>1.2222999999999999</v>
      </c>
      <c r="X83" s="324">
        <f t="shared" si="5"/>
        <v>0</v>
      </c>
      <c r="Y83" s="134">
        <f t="shared" si="6"/>
        <v>0.24709999999999999</v>
      </c>
      <c r="Z83" s="132">
        <f t="shared" si="7"/>
        <v>0.25338392124692372</v>
      </c>
    </row>
    <row r="84" spans="1:26" x14ac:dyDescent="0.2">
      <c r="A84" s="237" t="s">
        <v>520</v>
      </c>
      <c r="B84" s="247" t="str">
        <f>VLOOKUP($A84,data!$B$2:$AS$765,4,FALSE)</f>
        <v>Concussion W/O CC/MCC</v>
      </c>
      <c r="C84" s="238">
        <f>VLOOKUP($A84,data!$B$2:$AS$765,6,FALSE)</f>
        <v>27</v>
      </c>
      <c r="D84" s="238">
        <f>VLOOKUP($A84,data!$B$2:$AS$765,7,FALSE)</f>
        <v>0</v>
      </c>
      <c r="E84" s="238">
        <f>VLOOKUP($A84,data!$B$2:$AS$765,10,FALSE)</f>
        <v>13506.87</v>
      </c>
      <c r="F84" s="238">
        <f>VLOOKUP($A84,data!$B$2:$AS$765,11,FALSE)</f>
        <v>6294.5</v>
      </c>
      <c r="G84" s="257">
        <f>VLOOKUP($A84,data!$B$2:$AS$765,12,FALSE)</f>
        <v>1.96</v>
      </c>
      <c r="H84" s="16"/>
      <c r="I84" s="158">
        <f>VLOOKUP($A84,data!$B$2:$AS$765,14,FALSE)</f>
        <v>25</v>
      </c>
      <c r="J84" s="156">
        <f>VLOOKUP($A84,data!$B$2:$AS$765,15,FALSE)</f>
        <v>12318.62</v>
      </c>
      <c r="K84" s="156">
        <f>VLOOKUP($A84,data!$B$2:$AS$765,16,FALSE)</f>
        <v>4870.7700000000004</v>
      </c>
      <c r="L84" s="160">
        <f>VLOOKUP($A84,data!$B$2:$AS$765,17,FALSE)</f>
        <v>1.44</v>
      </c>
      <c r="M84" s="160">
        <f>VLOOKUP($A84,data!$B$2:$AS$765,18,FALSE)</f>
        <v>0.56999999999999995</v>
      </c>
      <c r="N84" s="160">
        <f>VLOOKUP($A84,data!$B$2:$AS$765,19,FALSE)</f>
        <v>1.34</v>
      </c>
      <c r="O84" s="120">
        <f>VLOOKUP($A84,data!$B$2:$AS$765,20,FALSE)</f>
        <v>1</v>
      </c>
      <c r="P84" s="162">
        <f>VLOOKUP($A84,data!$B$2:$AS$765,22,FALSE)</f>
        <v>0.50619999999999998</v>
      </c>
      <c r="Q84" s="162">
        <f>VLOOKUP($A84,data!$B$2:$AS$765,30,FALSE)</f>
        <v>0.52159999999999995</v>
      </c>
      <c r="R84" s="217" t="str">
        <f>VLOOKUP($A84,data!$B$2:$AS$765,34,FALSE)</f>
        <v>A</v>
      </c>
      <c r="S84" s="166"/>
      <c r="T84" s="219" t="str">
        <f>IF(ISERROR(VLOOKUP($A84,v32_final!$A$9:$E$763,5,FALSE)),"",VLOOKUP($A84,v32_final!$A$9:$E$763,5,FALSE))</f>
        <v>A</v>
      </c>
      <c r="U84" s="162">
        <f>IF(ISERROR(VLOOKUP($A84,v32_final!$A$9:$E$763,4,FALSE)),"",VLOOKUP($A84,v32_final!$A$9:$E$763,4,FALSE))</f>
        <v>0.78359999999999996</v>
      </c>
      <c r="V84" s="164">
        <f>VLOOKUP($A84,data!$B$2:$AS$765,35,FALSE)</f>
        <v>0.81730000000000003</v>
      </c>
      <c r="W84" s="324">
        <f t="shared" si="4"/>
        <v>0.81730000000000003</v>
      </c>
      <c r="X84" s="324">
        <f t="shared" si="5"/>
        <v>0</v>
      </c>
      <c r="Y84" s="134">
        <f t="shared" si="6"/>
        <v>3.3700000000000063E-2</v>
      </c>
      <c r="Z84" s="132">
        <f t="shared" si="7"/>
        <v>4.3006636038795384E-2</v>
      </c>
    </row>
    <row r="85" spans="1:26" x14ac:dyDescent="0.2">
      <c r="A85" s="237" t="s">
        <v>663</v>
      </c>
      <c r="B85" s="247" t="str">
        <f>VLOOKUP($A85,data!$B$2:$AS$765,4,FALSE)</f>
        <v>Other Disorders of Nervous System W MCC</v>
      </c>
      <c r="C85" s="238">
        <f>VLOOKUP($A85,data!$B$2:$AS$765,6,FALSE)</f>
        <v>38</v>
      </c>
      <c r="D85" s="238">
        <f>VLOOKUP($A85,data!$B$2:$AS$765,7,FALSE)</f>
        <v>6</v>
      </c>
      <c r="E85" s="238">
        <f>VLOOKUP($A85,data!$B$2:$AS$765,10,FALSE)</f>
        <v>33493.96</v>
      </c>
      <c r="F85" s="238">
        <f>VLOOKUP($A85,data!$B$2:$AS$765,11,FALSE)</f>
        <v>22450.33</v>
      </c>
      <c r="G85" s="257">
        <f>VLOOKUP($A85,data!$B$2:$AS$765,12,FALSE)</f>
        <v>7.61</v>
      </c>
      <c r="H85" s="16"/>
      <c r="I85" s="158">
        <f>VLOOKUP($A85,data!$B$2:$AS$765,14,FALSE)</f>
        <v>37</v>
      </c>
      <c r="J85" s="156">
        <f>VLOOKUP($A85,data!$B$2:$AS$765,15,FALSE)</f>
        <v>30832.57</v>
      </c>
      <c r="K85" s="156">
        <f>VLOOKUP($A85,data!$B$2:$AS$765,16,FALSE)</f>
        <v>15763.4</v>
      </c>
      <c r="L85" s="160">
        <f>VLOOKUP($A85,data!$B$2:$AS$765,17,FALSE)</f>
        <v>6.95</v>
      </c>
      <c r="M85" s="160">
        <f>VLOOKUP($A85,data!$B$2:$AS$765,18,FALSE)</f>
        <v>4.3099999999999996</v>
      </c>
      <c r="N85" s="160">
        <f>VLOOKUP($A85,data!$B$2:$AS$765,19,FALSE)</f>
        <v>5.6</v>
      </c>
      <c r="O85" s="120">
        <f>VLOOKUP($A85,data!$B$2:$AS$765,20,FALSE)</f>
        <v>1</v>
      </c>
      <c r="P85" s="162">
        <f>VLOOKUP($A85,data!$B$2:$AS$765,22,FALSE)</f>
        <v>1.2667999999999999</v>
      </c>
      <c r="Q85" s="162">
        <f>VLOOKUP($A85,data!$B$2:$AS$765,30,FALSE)</f>
        <v>1.3052999999999999</v>
      </c>
      <c r="R85" s="217" t="str">
        <f>VLOOKUP($A85,data!$B$2:$AS$765,34,FALSE)</f>
        <v>A</v>
      </c>
      <c r="S85" s="166"/>
      <c r="T85" s="219" t="str">
        <f>IF(ISERROR(VLOOKUP($A85,v32_final!$A$9:$E$763,5,FALSE)),"",VLOOKUP($A85,v32_final!$A$9:$E$763,5,FALSE))</f>
        <v>A</v>
      </c>
      <c r="U85" s="162">
        <f>IF(ISERROR(VLOOKUP($A85,v32_final!$A$9:$E$763,4,FALSE)),"",VLOOKUP($A85,v32_final!$A$9:$E$763,4,FALSE))</f>
        <v>1.8042</v>
      </c>
      <c r="V85" s="164">
        <f>VLOOKUP($A85,data!$B$2:$AS$765,35,FALSE)</f>
        <v>2.0453000000000001</v>
      </c>
      <c r="W85" s="324">
        <f t="shared" si="4"/>
        <v>2.0453000000000001</v>
      </c>
      <c r="X85" s="324">
        <f t="shared" si="5"/>
        <v>0</v>
      </c>
      <c r="Y85" s="134">
        <f t="shared" si="6"/>
        <v>0.24110000000000009</v>
      </c>
      <c r="Z85" s="132">
        <f t="shared" si="7"/>
        <v>0.13363263496286448</v>
      </c>
    </row>
    <row r="86" spans="1:26" x14ac:dyDescent="0.2">
      <c r="A86" s="237" t="s">
        <v>680</v>
      </c>
      <c r="B86" s="247" t="str">
        <f>VLOOKUP($A86,data!$B$2:$AS$765,4,FALSE)</f>
        <v>Other Disorders of Nervous System W CC</v>
      </c>
      <c r="C86" s="238">
        <f>VLOOKUP($A86,data!$B$2:$AS$765,6,FALSE)</f>
        <v>77</v>
      </c>
      <c r="D86" s="238">
        <f>VLOOKUP($A86,data!$B$2:$AS$765,7,FALSE)</f>
        <v>2</v>
      </c>
      <c r="E86" s="238">
        <f>VLOOKUP($A86,data!$B$2:$AS$765,10,FALSE)</f>
        <v>14208.39</v>
      </c>
      <c r="F86" s="238">
        <f>VLOOKUP($A86,data!$B$2:$AS$765,11,FALSE)</f>
        <v>11276.09</v>
      </c>
      <c r="G86" s="257">
        <f>VLOOKUP($A86,data!$B$2:$AS$765,12,FALSE)</f>
        <v>3.03</v>
      </c>
      <c r="H86" s="16"/>
      <c r="I86" s="158">
        <f>VLOOKUP($A86,data!$B$2:$AS$765,14,FALSE)</f>
        <v>75</v>
      </c>
      <c r="J86" s="156">
        <f>VLOOKUP($A86,data!$B$2:$AS$765,15,FALSE)</f>
        <v>13025.12</v>
      </c>
      <c r="K86" s="156">
        <f>VLOOKUP($A86,data!$B$2:$AS$765,16,FALSE)</f>
        <v>8674.98</v>
      </c>
      <c r="L86" s="160">
        <f>VLOOKUP($A86,data!$B$2:$AS$765,17,FALSE)</f>
        <v>2.8</v>
      </c>
      <c r="M86" s="160">
        <f>VLOOKUP($A86,data!$B$2:$AS$765,18,FALSE)</f>
        <v>1.95</v>
      </c>
      <c r="N86" s="160">
        <f>VLOOKUP($A86,data!$B$2:$AS$765,19,FALSE)</f>
        <v>2.29</v>
      </c>
      <c r="O86" s="120">
        <f>VLOOKUP($A86,data!$B$2:$AS$765,20,FALSE)</f>
        <v>1</v>
      </c>
      <c r="P86" s="162">
        <f>VLOOKUP($A86,data!$B$2:$AS$765,22,FALSE)</f>
        <v>0.53510000000000002</v>
      </c>
      <c r="Q86" s="162">
        <f>VLOOKUP($A86,data!$B$2:$AS$765,30,FALSE)</f>
        <v>0.5514</v>
      </c>
      <c r="R86" s="217" t="str">
        <f>VLOOKUP($A86,data!$B$2:$AS$765,34,FALSE)</f>
        <v>A</v>
      </c>
      <c r="S86" s="166"/>
      <c r="T86" s="219" t="str">
        <f>IF(ISERROR(VLOOKUP($A86,v32_final!$A$9:$E$763,5,FALSE)),"",VLOOKUP($A86,v32_final!$A$9:$E$763,5,FALSE))</f>
        <v>A</v>
      </c>
      <c r="U86" s="162">
        <f>IF(ISERROR(VLOOKUP($A86,v32_final!$A$9:$E$763,4,FALSE)),"",VLOOKUP($A86,v32_final!$A$9:$E$763,4,FALSE))</f>
        <v>0.9012</v>
      </c>
      <c r="V86" s="164">
        <f>VLOOKUP($A86,data!$B$2:$AS$765,35,FALSE)</f>
        <v>0.86399999999999999</v>
      </c>
      <c r="W86" s="324">
        <f t="shared" si="4"/>
        <v>0.86399999999999999</v>
      </c>
      <c r="X86" s="324">
        <f t="shared" si="5"/>
        <v>0</v>
      </c>
      <c r="Y86" s="134">
        <f t="shared" si="6"/>
        <v>-3.7200000000000011E-2</v>
      </c>
      <c r="Z86" s="132">
        <f t="shared" si="7"/>
        <v>-4.127829560585887E-2</v>
      </c>
    </row>
    <row r="87" spans="1:26" x14ac:dyDescent="0.2">
      <c r="A87" s="246" t="s">
        <v>682</v>
      </c>
      <c r="B87" s="258" t="str">
        <f>VLOOKUP($A87,data!$B$2:$AS$765,4,FALSE)</f>
        <v>Other Disorders of Nervous System W/O CC/MCC</v>
      </c>
      <c r="C87" s="259">
        <f>VLOOKUP($A87,data!$B$2:$AS$765,6,FALSE)</f>
        <v>74</v>
      </c>
      <c r="D87" s="259">
        <f>VLOOKUP($A87,data!$B$2:$AS$765,7,FALSE)</f>
        <v>5</v>
      </c>
      <c r="E87" s="259">
        <f>VLOOKUP($A87,data!$B$2:$AS$765,10,FALSE)</f>
        <v>12512.87</v>
      </c>
      <c r="F87" s="259">
        <f>VLOOKUP($A87,data!$B$2:$AS$765,11,FALSE)</f>
        <v>8541.83</v>
      </c>
      <c r="G87" s="325">
        <f>VLOOKUP($A87,data!$B$2:$AS$765,12,FALSE)</f>
        <v>2.3199999999999998</v>
      </c>
      <c r="H87" s="16"/>
      <c r="I87" s="159">
        <f>VLOOKUP($A87,data!$B$2:$AS$765,14,FALSE)</f>
        <v>72</v>
      </c>
      <c r="J87" s="157">
        <f>VLOOKUP($A87,data!$B$2:$AS$765,15,FALSE)</f>
        <v>11615.92</v>
      </c>
      <c r="K87" s="157">
        <f>VLOOKUP($A87,data!$B$2:$AS$765,16,FALSE)</f>
        <v>6695.74</v>
      </c>
      <c r="L87" s="161">
        <f>VLOOKUP($A87,data!$B$2:$AS$765,17,FALSE)</f>
        <v>2.14</v>
      </c>
      <c r="M87" s="161">
        <f>VLOOKUP($A87,data!$B$2:$AS$765,18,FALSE)</f>
        <v>1.24</v>
      </c>
      <c r="N87" s="161">
        <f>VLOOKUP($A87,data!$B$2:$AS$765,19,FALSE)</f>
        <v>1.85</v>
      </c>
      <c r="O87" s="129">
        <f>VLOOKUP($A87,data!$B$2:$AS$765,20,FALSE)</f>
        <v>1</v>
      </c>
      <c r="P87" s="163">
        <f>VLOOKUP($A87,data!$B$2:$AS$765,22,FALSE)</f>
        <v>0.4773</v>
      </c>
      <c r="Q87" s="163">
        <f>VLOOKUP($A87,data!$B$2:$AS$765,30,FALSE)</f>
        <v>0.49180000000000001</v>
      </c>
      <c r="R87" s="218" t="str">
        <f>VLOOKUP($A87,data!$B$2:$AS$765,34,FALSE)</f>
        <v>A</v>
      </c>
      <c r="S87" s="166"/>
      <c r="T87" s="220" t="str">
        <f>IF(ISERROR(VLOOKUP($A87,v32_final!$A$9:$E$763,5,FALSE)),"",VLOOKUP($A87,v32_final!$A$9:$E$763,5,FALSE))</f>
        <v>A</v>
      </c>
      <c r="U87" s="163">
        <f>IF(ISERROR(VLOOKUP($A87,v32_final!$A$9:$E$763,4,FALSE)),"",VLOOKUP($A87,v32_final!$A$9:$E$763,4,FALSE))</f>
        <v>0.77959999999999996</v>
      </c>
      <c r="V87" s="165">
        <f>VLOOKUP($A87,data!$B$2:$AS$765,35,FALSE)</f>
        <v>0.77059999999999995</v>
      </c>
      <c r="W87" s="326">
        <f t="shared" si="4"/>
        <v>0.77059999999999995</v>
      </c>
      <c r="X87" s="326">
        <f t="shared" si="5"/>
        <v>0</v>
      </c>
      <c r="Y87" s="135">
        <f t="shared" si="6"/>
        <v>-9.000000000000008E-3</v>
      </c>
      <c r="Z87" s="133">
        <f t="shared" si="7"/>
        <v>-1.1544381734222689E-2</v>
      </c>
    </row>
    <row r="88" spans="1:26" x14ac:dyDescent="0.2">
      <c r="A88" s="237" t="s">
        <v>684</v>
      </c>
      <c r="B88" s="247" t="str">
        <f>VLOOKUP($A88,data!$B$2:$AS$765,4,FALSE)</f>
        <v>Bacterial &amp; Tuberculous Infections of Nervous System W MCC</v>
      </c>
      <c r="C88" s="238">
        <f>VLOOKUP($A88,data!$B$2:$AS$765,6,FALSE)</f>
        <v>12</v>
      </c>
      <c r="D88" s="238">
        <f>VLOOKUP($A88,data!$B$2:$AS$765,7,FALSE)</f>
        <v>2</v>
      </c>
      <c r="E88" s="238">
        <f>VLOOKUP($A88,data!$B$2:$AS$765,10,FALSE)</f>
        <v>61077.88</v>
      </c>
      <c r="F88" s="238">
        <f>VLOOKUP($A88,data!$B$2:$AS$765,11,FALSE)</f>
        <v>30855.040000000001</v>
      </c>
      <c r="G88" s="257">
        <f>VLOOKUP($A88,data!$B$2:$AS$765,12,FALSE)</f>
        <v>11.58</v>
      </c>
      <c r="H88" s="16"/>
      <c r="I88" s="158">
        <f>VLOOKUP($A88,data!$B$2:$AS$765,14,FALSE)</f>
        <v>12</v>
      </c>
      <c r="J88" s="156">
        <f>VLOOKUP($A88,data!$B$2:$AS$765,15,FALSE)</f>
        <v>61077.88</v>
      </c>
      <c r="K88" s="156">
        <f>VLOOKUP($A88,data!$B$2:$AS$765,16,FALSE)</f>
        <v>30855.040000000001</v>
      </c>
      <c r="L88" s="160">
        <f>VLOOKUP($A88,data!$B$2:$AS$765,17,FALSE)</f>
        <v>11.58</v>
      </c>
      <c r="M88" s="160">
        <f>VLOOKUP($A88,data!$B$2:$AS$765,18,FALSE)</f>
        <v>6.22</v>
      </c>
      <c r="N88" s="160">
        <f>VLOOKUP($A88,data!$B$2:$AS$765,19,FALSE)</f>
        <v>9.6300000000000008</v>
      </c>
      <c r="O88" s="120">
        <f>VLOOKUP($A88,data!$B$2:$AS$765,20,FALSE)</f>
        <v>1</v>
      </c>
      <c r="P88" s="162">
        <f>VLOOKUP($A88,data!$B$2:$AS$765,22,FALSE)</f>
        <v>2.5095000000000001</v>
      </c>
      <c r="Q88" s="162">
        <f>VLOOKUP($A88,data!$B$2:$AS$765,30,FALSE)</f>
        <v>2.5857999999999999</v>
      </c>
      <c r="R88" s="217" t="str">
        <f>VLOOKUP($A88,data!$B$2:$AS$765,34,FALSE)</f>
        <v>A</v>
      </c>
      <c r="S88" s="166"/>
      <c r="T88" s="219" t="str">
        <f>IF(ISERROR(VLOOKUP($A88,v32_final!$A$9:$E$763,5,FALSE)),"",VLOOKUP($A88,v32_final!$A$9:$E$763,5,FALSE))</f>
        <v>AP</v>
      </c>
      <c r="U88" s="162">
        <f>IF(ISERROR(VLOOKUP($A88,v32_final!$A$9:$E$763,4,FALSE)),"",VLOOKUP($A88,v32_final!$A$9:$E$763,4,FALSE))</f>
        <v>4.0967000000000002</v>
      </c>
      <c r="V88" s="164">
        <f>VLOOKUP($A88,data!$B$2:$AS$765,35,FALSE)</f>
        <v>4.0517000000000003</v>
      </c>
      <c r="W88" s="324">
        <f t="shared" si="4"/>
        <v>4.0517000000000003</v>
      </c>
      <c r="X88" s="324">
        <f t="shared" si="5"/>
        <v>0</v>
      </c>
      <c r="Y88" s="134">
        <f t="shared" si="6"/>
        <v>-4.4999999999999929E-2</v>
      </c>
      <c r="Z88" s="132">
        <f t="shared" si="7"/>
        <v>-1.0984450899504462E-2</v>
      </c>
    </row>
    <row r="89" spans="1:26" x14ac:dyDescent="0.2">
      <c r="A89" s="237" t="s">
        <v>686</v>
      </c>
      <c r="B89" s="247" t="str">
        <f>VLOOKUP($A89,data!$B$2:$AS$765,4,FALSE)</f>
        <v>Bacterial &amp; Tuberculous Infections of Nervous System W CC</v>
      </c>
      <c r="C89" s="238">
        <f>VLOOKUP($A89,data!$B$2:$AS$765,6,FALSE)</f>
        <v>8</v>
      </c>
      <c r="D89" s="238">
        <f>VLOOKUP($A89,data!$B$2:$AS$765,7,FALSE)</f>
        <v>2</v>
      </c>
      <c r="E89" s="238">
        <f>VLOOKUP($A89,data!$B$2:$AS$765,10,FALSE)</f>
        <v>61361.22</v>
      </c>
      <c r="F89" s="238">
        <f>VLOOKUP($A89,data!$B$2:$AS$765,11,FALSE)</f>
        <v>21602.69</v>
      </c>
      <c r="G89" s="257">
        <f>VLOOKUP($A89,data!$B$2:$AS$765,12,FALSE)</f>
        <v>11.63</v>
      </c>
      <c r="H89" s="16"/>
      <c r="I89" s="158">
        <f>VLOOKUP($A89,data!$B$2:$AS$765,14,FALSE)</f>
        <v>8</v>
      </c>
      <c r="J89" s="156">
        <f>VLOOKUP($A89,data!$B$2:$AS$765,15,FALSE)</f>
        <v>61361.22</v>
      </c>
      <c r="K89" s="156">
        <f>VLOOKUP($A89,data!$B$2:$AS$765,16,FALSE)</f>
        <v>21602.69</v>
      </c>
      <c r="L89" s="160">
        <f>VLOOKUP($A89,data!$B$2:$AS$765,17,FALSE)</f>
        <v>7.2</v>
      </c>
      <c r="M89" s="160">
        <f>VLOOKUP($A89,data!$B$2:$AS$765,18,FALSE)</f>
        <v>7.94</v>
      </c>
      <c r="N89" s="160">
        <f>VLOOKUP($A89,data!$B$2:$AS$765,19,FALSE)</f>
        <v>5.7</v>
      </c>
      <c r="O89" s="120">
        <f>VLOOKUP($A89,data!$B$2:$AS$765,20,FALSE)</f>
        <v>0</v>
      </c>
      <c r="P89" s="162">
        <f>VLOOKUP($A89,data!$B$2:$AS$765,22,FALSE)</f>
        <v>2.2873999999999999</v>
      </c>
      <c r="Q89" s="162">
        <f>VLOOKUP($A89,data!$B$2:$AS$765,30,FALSE)</f>
        <v>2.3569</v>
      </c>
      <c r="R89" s="217" t="str">
        <f>VLOOKUP($A89,data!$B$2:$AS$765,34,FALSE)</f>
        <v>M</v>
      </c>
      <c r="S89" s="166"/>
      <c r="T89" s="219" t="str">
        <f>IF(ISERROR(VLOOKUP($A89,v32_final!$A$9:$E$763,5,FALSE)),"",VLOOKUP($A89,v32_final!$A$9:$E$763,5,FALSE))</f>
        <v>MP</v>
      </c>
      <c r="U89" s="162">
        <f>IF(ISERROR(VLOOKUP($A89,v32_final!$A$9:$E$763,4,FALSE)),"",VLOOKUP($A89,v32_final!$A$9:$E$763,4,FALSE))</f>
        <v>2.3496999999999999</v>
      </c>
      <c r="V89" s="164">
        <f>VLOOKUP($A89,data!$B$2:$AS$765,35,FALSE)</f>
        <v>3.6930000000000001</v>
      </c>
      <c r="W89" s="324">
        <f t="shared" si="4"/>
        <v>3.6930000000000001</v>
      </c>
      <c r="X89" s="324">
        <f t="shared" si="5"/>
        <v>0</v>
      </c>
      <c r="Y89" s="134">
        <f t="shared" si="6"/>
        <v>1.3433000000000002</v>
      </c>
      <c r="Z89" s="132">
        <f t="shared" si="7"/>
        <v>0.57169000297910377</v>
      </c>
    </row>
    <row r="90" spans="1:26" x14ac:dyDescent="0.2">
      <c r="A90" s="237" t="s">
        <v>688</v>
      </c>
      <c r="B90" s="247" t="str">
        <f>VLOOKUP($A90,data!$B$2:$AS$765,4,FALSE)</f>
        <v>Bacterial &amp; Tuberculous Infections of Nervous System W/O CC/MCC</v>
      </c>
      <c r="C90" s="238">
        <f>VLOOKUP($A90,data!$B$2:$AS$765,6,FALSE)</f>
        <v>11</v>
      </c>
      <c r="D90" s="238">
        <f>VLOOKUP($A90,data!$B$2:$AS$765,7,FALSE)</f>
        <v>0</v>
      </c>
      <c r="E90" s="238">
        <f>VLOOKUP($A90,data!$B$2:$AS$765,10,FALSE)</f>
        <v>34974.660000000003</v>
      </c>
      <c r="F90" s="238">
        <f>VLOOKUP($A90,data!$B$2:$AS$765,11,FALSE)</f>
        <v>18954.02</v>
      </c>
      <c r="G90" s="257">
        <f>VLOOKUP($A90,data!$B$2:$AS$765,12,FALSE)</f>
        <v>5.09</v>
      </c>
      <c r="H90" s="16"/>
      <c r="I90" s="158">
        <f>VLOOKUP($A90,data!$B$2:$AS$765,14,FALSE)</f>
        <v>11</v>
      </c>
      <c r="J90" s="156">
        <f>VLOOKUP($A90,data!$B$2:$AS$765,15,FALSE)</f>
        <v>34974.660000000003</v>
      </c>
      <c r="K90" s="156">
        <f>VLOOKUP($A90,data!$B$2:$AS$765,16,FALSE)</f>
        <v>18954.02</v>
      </c>
      <c r="L90" s="160">
        <f>VLOOKUP($A90,data!$B$2:$AS$765,17,FALSE)</f>
        <v>5.09</v>
      </c>
      <c r="M90" s="160">
        <f>VLOOKUP($A90,data!$B$2:$AS$765,18,FALSE)</f>
        <v>3.23</v>
      </c>
      <c r="N90" s="160">
        <f>VLOOKUP($A90,data!$B$2:$AS$765,19,FALSE)</f>
        <v>4.29</v>
      </c>
      <c r="O90" s="120">
        <f>VLOOKUP($A90,data!$B$2:$AS$765,20,FALSE)</f>
        <v>1</v>
      </c>
      <c r="P90" s="162">
        <f>VLOOKUP($A90,data!$B$2:$AS$765,22,FALSE)</f>
        <v>1.4371</v>
      </c>
      <c r="Q90" s="162">
        <f>VLOOKUP($A90,data!$B$2:$AS$765,30,FALSE)</f>
        <v>1.4807999999999999</v>
      </c>
      <c r="R90" s="217" t="str">
        <f>VLOOKUP($A90,data!$B$2:$AS$765,34,FALSE)</f>
        <v>A</v>
      </c>
      <c r="S90" s="166"/>
      <c r="T90" s="219" t="str">
        <f>IF(ISERROR(VLOOKUP($A90,v32_final!$A$9:$E$763,5,FALSE)),"",VLOOKUP($A90,v32_final!$A$9:$E$763,5,FALSE))</f>
        <v>A</v>
      </c>
      <c r="U90" s="162">
        <f>IF(ISERROR(VLOOKUP($A90,v32_final!$A$9:$E$763,4,FALSE)),"",VLOOKUP($A90,v32_final!$A$9:$E$763,4,FALSE))</f>
        <v>2.0548000000000002</v>
      </c>
      <c r="V90" s="164">
        <f>VLOOKUP($A90,data!$B$2:$AS$765,35,FALSE)</f>
        <v>2.3203</v>
      </c>
      <c r="W90" s="324">
        <f t="shared" si="4"/>
        <v>2.3203</v>
      </c>
      <c r="X90" s="324">
        <f t="shared" si="5"/>
        <v>0</v>
      </c>
      <c r="Y90" s="134">
        <f t="shared" si="6"/>
        <v>0.26549999999999985</v>
      </c>
      <c r="Z90" s="132">
        <f t="shared" si="7"/>
        <v>0.12920965544091872</v>
      </c>
    </row>
    <row r="91" spans="1:26" x14ac:dyDescent="0.2">
      <c r="A91" s="237" t="s">
        <v>690</v>
      </c>
      <c r="B91" s="247" t="str">
        <f>VLOOKUP($A91,data!$B$2:$AS$765,4,FALSE)</f>
        <v>Non-Bacterial Infect of Nervous Sys Exc Viral Meningitis W MCC</v>
      </c>
      <c r="C91" s="238">
        <f>VLOOKUP($A91,data!$B$2:$AS$765,6,FALSE)</f>
        <v>5</v>
      </c>
      <c r="D91" s="238">
        <f>VLOOKUP($A91,data!$B$2:$AS$765,7,FALSE)</f>
        <v>1</v>
      </c>
      <c r="E91" s="238">
        <f>VLOOKUP($A91,data!$B$2:$AS$765,10,FALSE)</f>
        <v>88055.360000000001</v>
      </c>
      <c r="F91" s="238">
        <f>VLOOKUP($A91,data!$B$2:$AS$765,11,FALSE)</f>
        <v>15361.47</v>
      </c>
      <c r="G91" s="257">
        <f>VLOOKUP($A91,data!$B$2:$AS$765,12,FALSE)</f>
        <v>16.600000000000001</v>
      </c>
      <c r="H91" s="16"/>
      <c r="I91" s="158">
        <f>VLOOKUP($A91,data!$B$2:$AS$765,14,FALSE)</f>
        <v>5</v>
      </c>
      <c r="J91" s="156">
        <f>VLOOKUP($A91,data!$B$2:$AS$765,15,FALSE)</f>
        <v>88055.360000000001</v>
      </c>
      <c r="K91" s="156">
        <f>VLOOKUP($A91,data!$B$2:$AS$765,16,FALSE)</f>
        <v>15361.47</v>
      </c>
      <c r="L91" s="160">
        <f>VLOOKUP($A91,data!$B$2:$AS$765,17,FALSE)</f>
        <v>10.6</v>
      </c>
      <c r="M91" s="160">
        <f>VLOOKUP($A91,data!$B$2:$AS$765,18,FALSE)</f>
        <v>4.32</v>
      </c>
      <c r="N91" s="160">
        <f>VLOOKUP($A91,data!$B$2:$AS$765,19,FALSE)</f>
        <v>8.1</v>
      </c>
      <c r="O91" s="120">
        <f>VLOOKUP($A91,data!$B$2:$AS$765,20,FALSE)</f>
        <v>0</v>
      </c>
      <c r="P91" s="162">
        <f>VLOOKUP($A91,data!$B$2:$AS$765,22,FALSE)</f>
        <v>3.0674000000000001</v>
      </c>
      <c r="Q91" s="162">
        <f>VLOOKUP($A91,data!$B$2:$AS$765,30,FALSE)</f>
        <v>3.1606000000000001</v>
      </c>
      <c r="R91" s="217" t="str">
        <f>VLOOKUP($A91,data!$B$2:$AS$765,34,FALSE)</f>
        <v>M</v>
      </c>
      <c r="S91" s="166"/>
      <c r="T91" s="219" t="str">
        <f>IF(ISERROR(VLOOKUP($A91,v32_final!$A$9:$E$763,5,FALSE)),"",VLOOKUP($A91,v32_final!$A$9:$E$763,5,FALSE))</f>
        <v>M</v>
      </c>
      <c r="U91" s="162">
        <f>IF(ISERROR(VLOOKUP($A91,v32_final!$A$9:$E$763,4,FALSE)),"",VLOOKUP($A91,v32_final!$A$9:$E$763,4,FALSE))</f>
        <v>4.9165999999999999</v>
      </c>
      <c r="V91" s="164">
        <f>VLOOKUP($A91,data!$B$2:$AS$765,35,FALSE)</f>
        <v>4.9523000000000001</v>
      </c>
      <c r="W91" s="324">
        <f t="shared" si="4"/>
        <v>4.9523000000000001</v>
      </c>
      <c r="X91" s="324">
        <f t="shared" si="5"/>
        <v>0</v>
      </c>
      <c r="Y91" s="134">
        <f t="shared" si="6"/>
        <v>3.5700000000000287E-2</v>
      </c>
      <c r="Z91" s="132">
        <f t="shared" si="7"/>
        <v>7.261115404954702E-3</v>
      </c>
    </row>
    <row r="92" spans="1:26" x14ac:dyDescent="0.2">
      <c r="A92" s="246" t="s">
        <v>692</v>
      </c>
      <c r="B92" s="258" t="str">
        <f>VLOOKUP($A92,data!$B$2:$AS$765,4,FALSE)</f>
        <v>Non-Bacterial Infect of Nervous Sys Exc Viral Meningitis W CC</v>
      </c>
      <c r="C92" s="259">
        <f>VLOOKUP($A92,data!$B$2:$AS$765,6,FALSE)</f>
        <v>4</v>
      </c>
      <c r="D92" s="259">
        <f>VLOOKUP($A92,data!$B$2:$AS$765,7,FALSE)</f>
        <v>2</v>
      </c>
      <c r="E92" s="259">
        <f>VLOOKUP($A92,data!$B$2:$AS$765,10,FALSE)</f>
        <v>19387.14</v>
      </c>
      <c r="F92" s="259">
        <f>VLOOKUP($A92,data!$B$2:$AS$765,11,FALSE)</f>
        <v>13117.44</v>
      </c>
      <c r="G92" s="325">
        <f>VLOOKUP($A92,data!$B$2:$AS$765,12,FALSE)</f>
        <v>4.75</v>
      </c>
      <c r="H92" s="16"/>
      <c r="I92" s="159">
        <f>VLOOKUP($A92,data!$B$2:$AS$765,14,FALSE)</f>
        <v>4</v>
      </c>
      <c r="J92" s="157">
        <f>VLOOKUP($A92,data!$B$2:$AS$765,15,FALSE)</f>
        <v>19387.14</v>
      </c>
      <c r="K92" s="157">
        <f>VLOOKUP($A92,data!$B$2:$AS$765,16,FALSE)</f>
        <v>13117.44</v>
      </c>
      <c r="L92" s="161">
        <f>VLOOKUP($A92,data!$B$2:$AS$765,17,FALSE)</f>
        <v>7.3</v>
      </c>
      <c r="M92" s="161">
        <f>VLOOKUP($A92,data!$B$2:$AS$765,18,FALSE)</f>
        <v>1.79</v>
      </c>
      <c r="N92" s="161">
        <f>VLOOKUP($A92,data!$B$2:$AS$765,19,FALSE)</f>
        <v>5.7</v>
      </c>
      <c r="O92" s="129">
        <f>VLOOKUP($A92,data!$B$2:$AS$765,20,FALSE)</f>
        <v>0</v>
      </c>
      <c r="P92" s="163">
        <f>VLOOKUP($A92,data!$B$2:$AS$765,22,FALSE)</f>
        <v>1.8087</v>
      </c>
      <c r="Q92" s="163">
        <f>VLOOKUP($A92,data!$B$2:$AS$765,30,FALSE)</f>
        <v>1.8636999999999999</v>
      </c>
      <c r="R92" s="218" t="str">
        <f>VLOOKUP($A92,data!$B$2:$AS$765,34,FALSE)</f>
        <v>M</v>
      </c>
      <c r="S92" s="166"/>
      <c r="T92" s="220" t="str">
        <f>IF(ISERROR(VLOOKUP($A92,v32_final!$A$9:$E$763,5,FALSE)),"",VLOOKUP($A92,v32_final!$A$9:$E$763,5,FALSE))</f>
        <v>M</v>
      </c>
      <c r="U92" s="163">
        <f>IF(ISERROR(VLOOKUP($A92,v32_final!$A$9:$E$763,4,FALSE)),"",VLOOKUP($A92,v32_final!$A$9:$E$763,4,FALSE))</f>
        <v>2.6724000000000001</v>
      </c>
      <c r="V92" s="165">
        <f>VLOOKUP($A92,data!$B$2:$AS$765,35,FALSE)</f>
        <v>2.9201999999999999</v>
      </c>
      <c r="W92" s="326">
        <f t="shared" si="4"/>
        <v>2.9201999999999999</v>
      </c>
      <c r="X92" s="326">
        <f t="shared" si="5"/>
        <v>0</v>
      </c>
      <c r="Y92" s="135">
        <f t="shared" si="6"/>
        <v>0.2477999999999998</v>
      </c>
      <c r="Z92" s="133">
        <f t="shared" si="7"/>
        <v>9.2725639874270238E-2</v>
      </c>
    </row>
    <row r="93" spans="1:26" x14ac:dyDescent="0.2">
      <c r="A93" s="237" t="s">
        <v>694</v>
      </c>
      <c r="B93" s="247" t="str">
        <f>VLOOKUP($A93,data!$B$2:$AS$765,4,FALSE)</f>
        <v>Non-Bacterial Infect of Nervous Sys Exc Viral Meningitis W/O CC/MCC</v>
      </c>
      <c r="C93" s="238">
        <f>VLOOKUP($A93,data!$B$2:$AS$765,6,FALSE)</f>
        <v>10</v>
      </c>
      <c r="D93" s="238">
        <f>VLOOKUP($A93,data!$B$2:$AS$765,7,FALSE)</f>
        <v>0</v>
      </c>
      <c r="E93" s="238">
        <f>VLOOKUP($A93,data!$B$2:$AS$765,10,FALSE)</f>
        <v>20286.63</v>
      </c>
      <c r="F93" s="238">
        <f>VLOOKUP($A93,data!$B$2:$AS$765,11,FALSE)</f>
        <v>9153.85</v>
      </c>
      <c r="G93" s="257">
        <f>VLOOKUP($A93,data!$B$2:$AS$765,12,FALSE)</f>
        <v>4.4000000000000004</v>
      </c>
      <c r="H93" s="16"/>
      <c r="I93" s="158">
        <f>VLOOKUP($A93,data!$B$2:$AS$765,14,FALSE)</f>
        <v>10</v>
      </c>
      <c r="J93" s="156">
        <f>VLOOKUP($A93,data!$B$2:$AS$765,15,FALSE)</f>
        <v>20286.63</v>
      </c>
      <c r="K93" s="156">
        <f>VLOOKUP($A93,data!$B$2:$AS$765,16,FALSE)</f>
        <v>9153.85</v>
      </c>
      <c r="L93" s="160">
        <f>VLOOKUP($A93,data!$B$2:$AS$765,17,FALSE)</f>
        <v>4.4000000000000004</v>
      </c>
      <c r="M93" s="160">
        <f>VLOOKUP($A93,data!$B$2:$AS$765,18,FALSE)</f>
        <v>3.32</v>
      </c>
      <c r="N93" s="160">
        <f>VLOOKUP($A93,data!$B$2:$AS$765,19,FALSE)</f>
        <v>3.37</v>
      </c>
      <c r="O93" s="120">
        <f>VLOOKUP($A93,data!$B$2:$AS$765,20,FALSE)</f>
        <v>1</v>
      </c>
      <c r="P93" s="162">
        <f>VLOOKUP($A93,data!$B$2:$AS$765,22,FALSE)</f>
        <v>0.83350000000000002</v>
      </c>
      <c r="Q93" s="162">
        <f>VLOOKUP($A93,data!$B$2:$AS$765,30,FALSE)</f>
        <v>0.85880000000000001</v>
      </c>
      <c r="R93" s="217" t="str">
        <f>VLOOKUP($A93,data!$B$2:$AS$765,34,FALSE)</f>
        <v>A</v>
      </c>
      <c r="S93" s="166"/>
      <c r="T93" s="219" t="str">
        <f>IF(ISERROR(VLOOKUP($A93,v32_final!$A$9:$E$763,5,FALSE)),"",VLOOKUP($A93,v32_final!$A$9:$E$763,5,FALSE))</f>
        <v>A</v>
      </c>
      <c r="U93" s="162">
        <f>IF(ISERROR(VLOOKUP($A93,v32_final!$A$9:$E$763,4,FALSE)),"",VLOOKUP($A93,v32_final!$A$9:$E$763,4,FALSE))</f>
        <v>1.2087000000000001</v>
      </c>
      <c r="V93" s="164">
        <f>VLOOKUP($A93,data!$B$2:$AS$765,35,FALSE)</f>
        <v>1.3456999999999999</v>
      </c>
      <c r="W93" s="324">
        <f t="shared" si="4"/>
        <v>1.3456999999999999</v>
      </c>
      <c r="X93" s="324">
        <f t="shared" si="5"/>
        <v>0</v>
      </c>
      <c r="Y93" s="134">
        <f t="shared" si="6"/>
        <v>0.13699999999999979</v>
      </c>
      <c r="Z93" s="132">
        <f t="shared" si="7"/>
        <v>0.11334491602548173</v>
      </c>
    </row>
    <row r="94" spans="1:26" x14ac:dyDescent="0.2">
      <c r="A94" s="237" t="s">
        <v>696</v>
      </c>
      <c r="B94" s="247" t="str">
        <f>VLOOKUP($A94,data!$B$2:$AS$765,4,FALSE)</f>
        <v>Seizures W MCC</v>
      </c>
      <c r="C94" s="238">
        <f>VLOOKUP($A94,data!$B$2:$AS$765,6,FALSE)</f>
        <v>163</v>
      </c>
      <c r="D94" s="238">
        <f>VLOOKUP($A94,data!$B$2:$AS$765,7,FALSE)</f>
        <v>9</v>
      </c>
      <c r="E94" s="238">
        <f>VLOOKUP($A94,data!$B$2:$AS$765,10,FALSE)</f>
        <v>29075.97</v>
      </c>
      <c r="F94" s="238">
        <f>VLOOKUP($A94,data!$B$2:$AS$765,11,FALSE)</f>
        <v>47226.83</v>
      </c>
      <c r="G94" s="257">
        <f>VLOOKUP($A94,data!$B$2:$AS$765,12,FALSE)</f>
        <v>5.27</v>
      </c>
      <c r="H94" s="16"/>
      <c r="I94" s="158">
        <f>VLOOKUP($A94,data!$B$2:$AS$765,14,FALSE)</f>
        <v>161</v>
      </c>
      <c r="J94" s="156">
        <f>VLOOKUP($A94,data!$B$2:$AS$765,15,FALSE)</f>
        <v>24592.66</v>
      </c>
      <c r="K94" s="156">
        <f>VLOOKUP($A94,data!$B$2:$AS$765,16,FALSE)</f>
        <v>22355.81</v>
      </c>
      <c r="L94" s="160">
        <f>VLOOKUP($A94,data!$B$2:$AS$765,17,FALSE)</f>
        <v>4.8</v>
      </c>
      <c r="M94" s="160">
        <f>VLOOKUP($A94,data!$B$2:$AS$765,18,FALSE)</f>
        <v>4.16</v>
      </c>
      <c r="N94" s="160">
        <f>VLOOKUP($A94,data!$B$2:$AS$765,19,FALSE)</f>
        <v>3.56</v>
      </c>
      <c r="O94" s="120">
        <f>VLOOKUP($A94,data!$B$2:$AS$765,20,FALSE)</f>
        <v>1</v>
      </c>
      <c r="P94" s="162">
        <f>VLOOKUP($A94,data!$B$2:$AS$765,22,FALSE)</f>
        <v>1.0105</v>
      </c>
      <c r="Q94" s="162">
        <f>VLOOKUP($A94,data!$B$2:$AS$765,30,FALSE)</f>
        <v>0.8508</v>
      </c>
      <c r="R94" s="217" t="str">
        <f>VLOOKUP($A94,data!$B$2:$AS$765,34,FALSE)</f>
        <v>A</v>
      </c>
      <c r="S94" s="166"/>
      <c r="T94" s="219" t="str">
        <f>IF(ISERROR(VLOOKUP($A94,v32_final!$A$9:$E$763,5,FALSE)),"",VLOOKUP($A94,v32_final!$A$9:$E$763,5,FALSE))</f>
        <v>A</v>
      </c>
      <c r="U94" s="162">
        <f>IF(ISERROR(VLOOKUP($A94,v32_final!$A$9:$E$763,4,FALSE)),"",VLOOKUP($A94,v32_final!$A$9:$E$763,4,FALSE))</f>
        <v>1.7145999999999999</v>
      </c>
      <c r="V94" s="164">
        <f>VLOOKUP($A94,data!$B$2:$AS$765,35,FALSE)</f>
        <v>1.3331</v>
      </c>
      <c r="W94" s="324">
        <f t="shared" si="4"/>
        <v>1.3331</v>
      </c>
      <c r="X94" s="324">
        <f t="shared" si="5"/>
        <v>0</v>
      </c>
      <c r="Y94" s="134">
        <f t="shared" si="6"/>
        <v>-0.38149999999999995</v>
      </c>
      <c r="Z94" s="132">
        <f t="shared" si="7"/>
        <v>-0.22250087483961273</v>
      </c>
    </row>
    <row r="95" spans="1:26" x14ac:dyDescent="0.2">
      <c r="A95" s="237" t="s">
        <v>698</v>
      </c>
      <c r="B95" s="247" t="str">
        <f>VLOOKUP($A95,data!$B$2:$AS$765,4,FALSE)</f>
        <v>Seizures W/O MCC</v>
      </c>
      <c r="C95" s="238">
        <f>VLOOKUP($A95,data!$B$2:$AS$765,6,FALSE)</f>
        <v>749</v>
      </c>
      <c r="D95" s="238">
        <f>VLOOKUP($A95,data!$B$2:$AS$765,7,FALSE)</f>
        <v>13</v>
      </c>
      <c r="E95" s="238">
        <f>VLOOKUP($A95,data!$B$2:$AS$765,10,FALSE)</f>
        <v>10743.96</v>
      </c>
      <c r="F95" s="238">
        <f>VLOOKUP($A95,data!$B$2:$AS$765,11,FALSE)</f>
        <v>6754.44</v>
      </c>
      <c r="G95" s="257">
        <f>VLOOKUP($A95,data!$B$2:$AS$765,12,FALSE)</f>
        <v>2.66</v>
      </c>
      <c r="H95" s="16"/>
      <c r="I95" s="158">
        <f>VLOOKUP($A95,data!$B$2:$AS$765,14,FALSE)</f>
        <v>738</v>
      </c>
      <c r="J95" s="156">
        <f>VLOOKUP($A95,data!$B$2:$AS$765,15,FALSE)</f>
        <v>10370.56</v>
      </c>
      <c r="K95" s="156">
        <f>VLOOKUP($A95,data!$B$2:$AS$765,16,FALSE)</f>
        <v>6037.52</v>
      </c>
      <c r="L95" s="160">
        <f>VLOOKUP($A95,data!$B$2:$AS$765,17,FALSE)</f>
        <v>2.57</v>
      </c>
      <c r="M95" s="160">
        <f>VLOOKUP($A95,data!$B$2:$AS$765,18,FALSE)</f>
        <v>1.71</v>
      </c>
      <c r="N95" s="160">
        <f>VLOOKUP($A95,data!$B$2:$AS$765,19,FALSE)</f>
        <v>2.12</v>
      </c>
      <c r="O95" s="120">
        <f>VLOOKUP($A95,data!$B$2:$AS$765,20,FALSE)</f>
        <v>1</v>
      </c>
      <c r="P95" s="162">
        <f>VLOOKUP($A95,data!$B$2:$AS$765,22,FALSE)</f>
        <v>0.42609999999999998</v>
      </c>
      <c r="Q95" s="162">
        <f>VLOOKUP($A95,data!$B$2:$AS$765,30,FALSE)</f>
        <v>0.43909999999999999</v>
      </c>
      <c r="R95" s="217" t="str">
        <f>VLOOKUP($A95,data!$B$2:$AS$765,34,FALSE)</f>
        <v>A</v>
      </c>
      <c r="S95" s="166"/>
      <c r="T95" s="219" t="str">
        <f>IF(ISERROR(VLOOKUP($A95,v32_final!$A$9:$E$763,5,FALSE)),"",VLOOKUP($A95,v32_final!$A$9:$E$763,5,FALSE))</f>
        <v>A</v>
      </c>
      <c r="U95" s="162">
        <f>IF(ISERROR(VLOOKUP($A95,v32_final!$A$9:$E$763,4,FALSE)),"",VLOOKUP($A95,v32_final!$A$9:$E$763,4,FALSE))</f>
        <v>0.65439999999999998</v>
      </c>
      <c r="V95" s="164">
        <f>VLOOKUP($A95,data!$B$2:$AS$765,35,FALSE)</f>
        <v>0.68799999999999994</v>
      </c>
      <c r="W95" s="324">
        <f t="shared" si="4"/>
        <v>0.68799999999999994</v>
      </c>
      <c r="X95" s="324">
        <f t="shared" si="5"/>
        <v>0</v>
      </c>
      <c r="Y95" s="134">
        <f t="shared" si="6"/>
        <v>3.3599999999999963E-2</v>
      </c>
      <c r="Z95" s="132">
        <f t="shared" si="7"/>
        <v>5.1344743276283564E-2</v>
      </c>
    </row>
    <row r="96" spans="1:26" x14ac:dyDescent="0.2">
      <c r="A96" s="237" t="s">
        <v>700</v>
      </c>
      <c r="B96" s="247" t="str">
        <f>VLOOKUP($A96,data!$B$2:$AS$765,4,FALSE)</f>
        <v>Headaches W MCC</v>
      </c>
      <c r="C96" s="238">
        <f>VLOOKUP($A96,data!$B$2:$AS$765,6,FALSE)</f>
        <v>13</v>
      </c>
      <c r="D96" s="238">
        <f>VLOOKUP($A96,data!$B$2:$AS$765,7,FALSE)</f>
        <v>0</v>
      </c>
      <c r="E96" s="238">
        <f>VLOOKUP($A96,data!$B$2:$AS$765,10,FALSE)</f>
        <v>13864.93</v>
      </c>
      <c r="F96" s="238">
        <f>VLOOKUP($A96,data!$B$2:$AS$765,11,FALSE)</f>
        <v>7475.39</v>
      </c>
      <c r="G96" s="257">
        <f>VLOOKUP($A96,data!$B$2:$AS$765,12,FALSE)</f>
        <v>2.85</v>
      </c>
      <c r="H96" s="16"/>
      <c r="I96" s="158">
        <f>VLOOKUP($A96,data!$B$2:$AS$765,14,FALSE)</f>
        <v>13</v>
      </c>
      <c r="J96" s="156">
        <f>VLOOKUP($A96,data!$B$2:$AS$765,15,FALSE)</f>
        <v>13864.93</v>
      </c>
      <c r="K96" s="156">
        <f>VLOOKUP($A96,data!$B$2:$AS$765,16,FALSE)</f>
        <v>7475.39</v>
      </c>
      <c r="L96" s="160">
        <f>VLOOKUP($A96,data!$B$2:$AS$765,17,FALSE)</f>
        <v>2.85</v>
      </c>
      <c r="M96" s="160">
        <f>VLOOKUP($A96,data!$B$2:$AS$765,18,FALSE)</f>
        <v>1.56</v>
      </c>
      <c r="N96" s="160">
        <f>VLOOKUP($A96,data!$B$2:$AS$765,19,FALSE)</f>
        <v>2.4</v>
      </c>
      <c r="O96" s="120">
        <f>VLOOKUP($A96,data!$B$2:$AS$765,20,FALSE)</f>
        <v>1</v>
      </c>
      <c r="P96" s="162">
        <f>VLOOKUP($A96,data!$B$2:$AS$765,22,FALSE)</f>
        <v>0.5696</v>
      </c>
      <c r="Q96" s="162">
        <f>VLOOKUP($A96,data!$B$2:$AS$765,30,FALSE)</f>
        <v>0.58689999999999998</v>
      </c>
      <c r="R96" s="217" t="str">
        <f>VLOOKUP($A96,data!$B$2:$AS$765,34,FALSE)</f>
        <v>A</v>
      </c>
      <c r="S96" s="166"/>
      <c r="T96" s="219" t="str">
        <f>IF(ISERROR(VLOOKUP($A96,v32_final!$A$9:$E$763,5,FALSE)),"",VLOOKUP($A96,v32_final!$A$9:$E$763,5,FALSE))</f>
        <v>A</v>
      </c>
      <c r="U96" s="162">
        <f>IF(ISERROR(VLOOKUP($A96,v32_final!$A$9:$E$763,4,FALSE)),"",VLOOKUP($A96,v32_final!$A$9:$E$763,4,FALSE))</f>
        <v>1.2190000000000001</v>
      </c>
      <c r="V96" s="164">
        <f>VLOOKUP($A96,data!$B$2:$AS$765,35,FALSE)</f>
        <v>0.91959999999999997</v>
      </c>
      <c r="W96" s="324">
        <f t="shared" si="4"/>
        <v>0.91959999999999997</v>
      </c>
      <c r="X96" s="324">
        <f t="shared" si="5"/>
        <v>0</v>
      </c>
      <c r="Y96" s="134">
        <f t="shared" si="6"/>
        <v>-0.29940000000000011</v>
      </c>
      <c r="Z96" s="132">
        <f t="shared" si="7"/>
        <v>-0.2456111566858081</v>
      </c>
    </row>
    <row r="97" spans="1:26" x14ac:dyDescent="0.2">
      <c r="A97" s="246" t="s">
        <v>702</v>
      </c>
      <c r="B97" s="258" t="str">
        <f>VLOOKUP($A97,data!$B$2:$AS$765,4,FALSE)</f>
        <v>Headaches W/O MCC</v>
      </c>
      <c r="C97" s="259">
        <f>VLOOKUP($A97,data!$B$2:$AS$765,6,FALSE)</f>
        <v>183</v>
      </c>
      <c r="D97" s="259">
        <f>VLOOKUP($A97,data!$B$2:$AS$765,7,FALSE)</f>
        <v>3</v>
      </c>
      <c r="E97" s="259">
        <f>VLOOKUP($A97,data!$B$2:$AS$765,10,FALSE)</f>
        <v>10841.41</v>
      </c>
      <c r="F97" s="259">
        <f>VLOOKUP($A97,data!$B$2:$AS$765,11,FALSE)</f>
        <v>7903.05</v>
      </c>
      <c r="G97" s="325">
        <f>VLOOKUP($A97,data!$B$2:$AS$765,12,FALSE)</f>
        <v>2.36</v>
      </c>
      <c r="H97" s="16"/>
      <c r="I97" s="159">
        <f>VLOOKUP($A97,data!$B$2:$AS$765,14,FALSE)</f>
        <v>179</v>
      </c>
      <c r="J97" s="157">
        <f>VLOOKUP($A97,data!$B$2:$AS$765,15,FALSE)</f>
        <v>10068.540000000001</v>
      </c>
      <c r="K97" s="157">
        <f>VLOOKUP($A97,data!$B$2:$AS$765,16,FALSE)</f>
        <v>5837.8</v>
      </c>
      <c r="L97" s="161">
        <f>VLOOKUP($A97,data!$B$2:$AS$765,17,FALSE)</f>
        <v>2.21</v>
      </c>
      <c r="M97" s="161">
        <f>VLOOKUP($A97,data!$B$2:$AS$765,18,FALSE)</f>
        <v>1.36</v>
      </c>
      <c r="N97" s="161">
        <f>VLOOKUP($A97,data!$B$2:$AS$765,19,FALSE)</f>
        <v>1.87</v>
      </c>
      <c r="O97" s="129">
        <f>VLOOKUP($A97,data!$B$2:$AS$765,20,FALSE)</f>
        <v>1</v>
      </c>
      <c r="P97" s="163">
        <f>VLOOKUP($A97,data!$B$2:$AS$765,22,FALSE)</f>
        <v>0.41370000000000001</v>
      </c>
      <c r="Q97" s="163">
        <f>VLOOKUP($A97,data!$B$2:$AS$765,30,FALSE)</f>
        <v>0.42630000000000001</v>
      </c>
      <c r="R97" s="218" t="str">
        <f>VLOOKUP($A97,data!$B$2:$AS$765,34,FALSE)</f>
        <v>A</v>
      </c>
      <c r="S97" s="166"/>
      <c r="T97" s="220" t="str">
        <f>IF(ISERROR(VLOOKUP($A97,v32_final!$A$9:$E$763,5,FALSE)),"",VLOOKUP($A97,v32_final!$A$9:$E$763,5,FALSE))</f>
        <v>A</v>
      </c>
      <c r="U97" s="163">
        <f>IF(ISERROR(VLOOKUP($A97,v32_final!$A$9:$E$763,4,FALSE)),"",VLOOKUP($A97,v32_final!$A$9:$E$763,4,FALSE))</f>
        <v>0.65380000000000005</v>
      </c>
      <c r="V97" s="165">
        <f>VLOOKUP($A97,data!$B$2:$AS$765,35,FALSE)</f>
        <v>0.66800000000000004</v>
      </c>
      <c r="W97" s="326">
        <f t="shared" si="4"/>
        <v>0.66800000000000004</v>
      </c>
      <c r="X97" s="326">
        <f t="shared" si="5"/>
        <v>0</v>
      </c>
      <c r="Y97" s="135">
        <f t="shared" si="6"/>
        <v>1.419999999999999E-2</v>
      </c>
      <c r="Z97" s="133">
        <f t="shared" si="7"/>
        <v>2.1719180177424271E-2</v>
      </c>
    </row>
    <row r="98" spans="1:26" x14ac:dyDescent="0.2">
      <c r="A98" s="237" t="s">
        <v>722</v>
      </c>
      <c r="B98" s="247" t="str">
        <f>VLOOKUP($A98,data!$B$2:$AS$765,4,FALSE)</f>
        <v>Orbital Procedures W CC/MCC</v>
      </c>
      <c r="C98" s="238">
        <f>VLOOKUP($A98,data!$B$2:$AS$765,6,FALSE)</f>
        <v>9</v>
      </c>
      <c r="D98" s="238">
        <f>VLOOKUP($A98,data!$B$2:$AS$765,7,FALSE)</f>
        <v>0</v>
      </c>
      <c r="E98" s="238">
        <f>VLOOKUP($A98,data!$B$2:$AS$765,10,FALSE)</f>
        <v>45512</v>
      </c>
      <c r="F98" s="238">
        <f>VLOOKUP($A98,data!$B$2:$AS$765,11,FALSE)</f>
        <v>27214.7</v>
      </c>
      <c r="G98" s="257">
        <f>VLOOKUP($A98,data!$B$2:$AS$765,12,FALSE)</f>
        <v>8.89</v>
      </c>
      <c r="H98" s="16"/>
      <c r="I98" s="158">
        <f>VLOOKUP($A98,data!$B$2:$AS$765,14,FALSE)</f>
        <v>8</v>
      </c>
      <c r="J98" s="156">
        <f>VLOOKUP($A98,data!$B$2:$AS$765,15,FALSE)</f>
        <v>36719.79</v>
      </c>
      <c r="K98" s="156">
        <f>VLOOKUP($A98,data!$B$2:$AS$765,16,FALSE)</f>
        <v>11725.79</v>
      </c>
      <c r="L98" s="160">
        <f>VLOOKUP($A98,data!$B$2:$AS$765,17,FALSE)</f>
        <v>5.8</v>
      </c>
      <c r="M98" s="160">
        <f>VLOOKUP($A98,data!$B$2:$AS$765,18,FALSE)</f>
        <v>2.2799999999999998</v>
      </c>
      <c r="N98" s="160">
        <f>VLOOKUP($A98,data!$B$2:$AS$765,19,FALSE)</f>
        <v>4</v>
      </c>
      <c r="O98" s="120">
        <f>VLOOKUP($A98,data!$B$2:$AS$765,20,FALSE)</f>
        <v>0</v>
      </c>
      <c r="P98" s="162">
        <f>VLOOKUP($A98,data!$B$2:$AS$765,22,FALSE)</f>
        <v>1.9764999999999999</v>
      </c>
      <c r="Q98" s="162">
        <f>VLOOKUP($A98,data!$B$2:$AS$765,30,FALSE)</f>
        <v>2.0366</v>
      </c>
      <c r="R98" s="217" t="str">
        <f>VLOOKUP($A98,data!$B$2:$AS$765,34,FALSE)</f>
        <v>M</v>
      </c>
      <c r="S98" s="166"/>
      <c r="T98" s="219" t="str">
        <f>IF(ISERROR(VLOOKUP($A98,v32_final!$A$9:$E$763,5,FALSE)),"",VLOOKUP($A98,v32_final!$A$9:$E$763,5,FALSE))</f>
        <v>M</v>
      </c>
      <c r="U98" s="162">
        <f>IF(ISERROR(VLOOKUP($A98,v32_final!$A$9:$E$763,4,FALSE)),"",VLOOKUP($A98,v32_final!$A$9:$E$763,4,FALSE))</f>
        <v>2.8933</v>
      </c>
      <c r="V98" s="164">
        <f>VLOOKUP($A98,data!$B$2:$AS$765,35,FALSE)</f>
        <v>3.1911</v>
      </c>
      <c r="W98" s="324">
        <f t="shared" si="4"/>
        <v>3.1911</v>
      </c>
      <c r="X98" s="324">
        <f t="shared" si="5"/>
        <v>0</v>
      </c>
      <c r="Y98" s="134">
        <f t="shared" si="6"/>
        <v>0.29780000000000006</v>
      </c>
      <c r="Z98" s="132">
        <f t="shared" si="7"/>
        <v>0.10292745308125673</v>
      </c>
    </row>
    <row r="99" spans="1:26" x14ac:dyDescent="0.2">
      <c r="A99" s="237" t="s">
        <v>724</v>
      </c>
      <c r="B99" s="247" t="str">
        <f>VLOOKUP($A99,data!$B$2:$AS$765,4,FALSE)</f>
        <v>Orbital Procedures W/O CC/MCC</v>
      </c>
      <c r="C99" s="238">
        <f>VLOOKUP($A99,data!$B$2:$AS$765,6,FALSE)</f>
        <v>3</v>
      </c>
      <c r="D99" s="238">
        <f>VLOOKUP($A99,data!$B$2:$AS$765,7,FALSE)</f>
        <v>0</v>
      </c>
      <c r="E99" s="238">
        <f>VLOOKUP($A99,data!$B$2:$AS$765,10,FALSE)</f>
        <v>31122.5</v>
      </c>
      <c r="F99" s="238">
        <f>VLOOKUP($A99,data!$B$2:$AS$765,11,FALSE)</f>
        <v>10260.52</v>
      </c>
      <c r="G99" s="257">
        <f>VLOOKUP($A99,data!$B$2:$AS$765,12,FALSE)</f>
        <v>4.67</v>
      </c>
      <c r="H99" s="16"/>
      <c r="I99" s="158">
        <f>VLOOKUP($A99,data!$B$2:$AS$765,14,FALSE)</f>
        <v>3</v>
      </c>
      <c r="J99" s="156">
        <f>VLOOKUP($A99,data!$B$2:$AS$765,15,FALSE)</f>
        <v>31122.5</v>
      </c>
      <c r="K99" s="156">
        <f>VLOOKUP($A99,data!$B$2:$AS$765,16,FALSE)</f>
        <v>10260.52</v>
      </c>
      <c r="L99" s="160">
        <f>VLOOKUP($A99,data!$B$2:$AS$765,17,FALSE)</f>
        <v>2.9</v>
      </c>
      <c r="M99" s="160">
        <f>VLOOKUP($A99,data!$B$2:$AS$765,18,FALSE)</f>
        <v>5.19</v>
      </c>
      <c r="N99" s="160">
        <f>VLOOKUP($A99,data!$B$2:$AS$765,19,FALSE)</f>
        <v>2.4</v>
      </c>
      <c r="O99" s="120">
        <f>VLOOKUP($A99,data!$B$2:$AS$765,20,FALSE)</f>
        <v>0</v>
      </c>
      <c r="P99" s="162">
        <f>VLOOKUP($A99,data!$B$2:$AS$765,22,FALSE)</f>
        <v>1.1881999999999999</v>
      </c>
      <c r="Q99" s="162">
        <f>VLOOKUP($A99,data!$B$2:$AS$765,30,FALSE)</f>
        <v>1.2242999999999999</v>
      </c>
      <c r="R99" s="217" t="str">
        <f>VLOOKUP($A99,data!$B$2:$AS$765,34,FALSE)</f>
        <v>M</v>
      </c>
      <c r="S99" s="166"/>
      <c r="T99" s="219" t="str">
        <f>IF(ISERROR(VLOOKUP($A99,v32_final!$A$9:$E$763,5,FALSE)),"",VLOOKUP($A99,v32_final!$A$9:$E$763,5,FALSE))</f>
        <v>M</v>
      </c>
      <c r="U99" s="162">
        <f>IF(ISERROR(VLOOKUP($A99,v32_final!$A$9:$E$763,4,FALSE)),"",VLOOKUP($A99,v32_final!$A$9:$E$763,4,FALSE))</f>
        <v>1.7985</v>
      </c>
      <c r="V99" s="164">
        <f>VLOOKUP($A99,data!$B$2:$AS$765,35,FALSE)</f>
        <v>1.9184000000000001</v>
      </c>
      <c r="W99" s="324">
        <f t="shared" si="4"/>
        <v>1.9184000000000001</v>
      </c>
      <c r="X99" s="324">
        <f t="shared" si="5"/>
        <v>0</v>
      </c>
      <c r="Y99" s="134">
        <f t="shared" si="6"/>
        <v>0.11990000000000012</v>
      </c>
      <c r="Z99" s="132">
        <f t="shared" si="7"/>
        <v>6.6666666666666735E-2</v>
      </c>
    </row>
    <row r="100" spans="1:26" x14ac:dyDescent="0.2">
      <c r="A100" s="237" t="s">
        <v>726</v>
      </c>
      <c r="B100" s="247" t="str">
        <f>VLOOKUP($A100,data!$B$2:$AS$765,4,FALSE)</f>
        <v>Extraocular Procedures Except Orbit</v>
      </c>
      <c r="C100" s="238">
        <f>VLOOKUP($A100,data!$B$2:$AS$765,6,FALSE)</f>
        <v>8</v>
      </c>
      <c r="D100" s="238">
        <f>VLOOKUP($A100,data!$B$2:$AS$765,7,FALSE)</f>
        <v>0</v>
      </c>
      <c r="E100" s="238">
        <f>VLOOKUP($A100,data!$B$2:$AS$765,10,FALSE)</f>
        <v>35985.19</v>
      </c>
      <c r="F100" s="238">
        <f>VLOOKUP($A100,data!$B$2:$AS$765,11,FALSE)</f>
        <v>31818.85</v>
      </c>
      <c r="G100" s="257">
        <f>VLOOKUP($A100,data!$B$2:$AS$765,12,FALSE)</f>
        <v>8.25</v>
      </c>
      <c r="H100" s="16"/>
      <c r="I100" s="158">
        <f>VLOOKUP($A100,data!$B$2:$AS$765,14,FALSE)</f>
        <v>7</v>
      </c>
      <c r="J100" s="156">
        <f>VLOOKUP($A100,data!$B$2:$AS$765,15,FALSE)</f>
        <v>24384.01</v>
      </c>
      <c r="K100" s="156">
        <f>VLOOKUP($A100,data!$B$2:$AS$765,16,FALSE)</f>
        <v>8965.16</v>
      </c>
      <c r="L100" s="160">
        <f>VLOOKUP($A100,data!$B$2:$AS$765,17,FALSE)</f>
        <v>4.5</v>
      </c>
      <c r="M100" s="160">
        <f>VLOOKUP($A100,data!$B$2:$AS$765,18,FALSE)</f>
        <v>2.1</v>
      </c>
      <c r="N100" s="160">
        <f>VLOOKUP($A100,data!$B$2:$AS$765,19,FALSE)</f>
        <v>3.5</v>
      </c>
      <c r="O100" s="120">
        <f>VLOOKUP($A100,data!$B$2:$AS$765,20,FALSE)</f>
        <v>0</v>
      </c>
      <c r="P100" s="162">
        <f>VLOOKUP($A100,data!$B$2:$AS$765,22,FALSE)</f>
        <v>1.292</v>
      </c>
      <c r="Q100" s="162">
        <f>VLOOKUP($A100,data!$B$2:$AS$765,30,FALSE)</f>
        <v>1.3312999999999999</v>
      </c>
      <c r="R100" s="217" t="str">
        <f>VLOOKUP($A100,data!$B$2:$AS$765,34,FALSE)</f>
        <v>M</v>
      </c>
      <c r="S100" s="166"/>
      <c r="T100" s="219" t="str">
        <f>IF(ISERROR(VLOOKUP($A100,v32_final!$A$9:$E$763,5,FALSE)),"",VLOOKUP($A100,v32_final!$A$9:$E$763,5,FALSE))</f>
        <v>M</v>
      </c>
      <c r="U100" s="162">
        <f>IF(ISERROR(VLOOKUP($A100,v32_final!$A$9:$E$763,4,FALSE)),"",VLOOKUP($A100,v32_final!$A$9:$E$763,4,FALSE))</f>
        <v>1.9867999999999999</v>
      </c>
      <c r="V100" s="164">
        <f>VLOOKUP($A100,data!$B$2:$AS$765,35,FALSE)</f>
        <v>2.0859999999999999</v>
      </c>
      <c r="W100" s="324">
        <f t="shared" si="4"/>
        <v>2.0859999999999999</v>
      </c>
      <c r="X100" s="324">
        <f t="shared" si="5"/>
        <v>0</v>
      </c>
      <c r="Y100" s="134">
        <f t="shared" si="6"/>
        <v>9.9199999999999955E-2</v>
      </c>
      <c r="Z100" s="132">
        <f t="shared" si="7"/>
        <v>4.9929534930541551E-2</v>
      </c>
    </row>
    <row r="101" spans="1:26" x14ac:dyDescent="0.2">
      <c r="A101" s="237" t="s">
        <v>728</v>
      </c>
      <c r="B101" s="247" t="str">
        <f>VLOOKUP($A101,data!$B$2:$AS$765,4,FALSE)</f>
        <v>Intraocular Procedures W CC/MCC</v>
      </c>
      <c r="C101" s="238">
        <f>VLOOKUP($A101,data!$B$2:$AS$765,6,FALSE)</f>
        <v>9</v>
      </c>
      <c r="D101" s="238">
        <f>VLOOKUP($A101,data!$B$2:$AS$765,7,FALSE)</f>
        <v>0</v>
      </c>
      <c r="E101" s="238">
        <f>VLOOKUP($A101,data!$B$2:$AS$765,10,FALSE)</f>
        <v>28608.6</v>
      </c>
      <c r="F101" s="238">
        <f>VLOOKUP($A101,data!$B$2:$AS$765,11,FALSE)</f>
        <v>18737.080000000002</v>
      </c>
      <c r="G101" s="257">
        <f>VLOOKUP($A101,data!$B$2:$AS$765,12,FALSE)</f>
        <v>4.22</v>
      </c>
      <c r="H101" s="16"/>
      <c r="I101" s="158">
        <f>VLOOKUP($A101,data!$B$2:$AS$765,14,FALSE)</f>
        <v>8</v>
      </c>
      <c r="J101" s="156">
        <f>VLOOKUP($A101,data!$B$2:$AS$765,15,FALSE)</f>
        <v>23029.59</v>
      </c>
      <c r="K101" s="156">
        <f>VLOOKUP($A101,data!$B$2:$AS$765,16,FALSE)</f>
        <v>10716.08</v>
      </c>
      <c r="L101" s="160">
        <f>VLOOKUP($A101,data!$B$2:$AS$765,17,FALSE)</f>
        <v>5.2</v>
      </c>
      <c r="M101" s="160">
        <f>VLOOKUP($A101,data!$B$2:$AS$765,18,FALSE)</f>
        <v>1.32</v>
      </c>
      <c r="N101" s="160">
        <f>VLOOKUP($A101,data!$B$2:$AS$765,19,FALSE)</f>
        <v>3.5</v>
      </c>
      <c r="O101" s="120">
        <f>VLOOKUP($A101,data!$B$2:$AS$765,20,FALSE)</f>
        <v>0</v>
      </c>
      <c r="P101" s="162">
        <f>VLOOKUP($A101,data!$B$2:$AS$765,22,FALSE)</f>
        <v>1.4752000000000001</v>
      </c>
      <c r="Q101" s="162">
        <f>VLOOKUP($A101,data!$B$2:$AS$765,30,FALSE)</f>
        <v>1.52</v>
      </c>
      <c r="R101" s="217" t="str">
        <f>VLOOKUP($A101,data!$B$2:$AS$765,34,FALSE)</f>
        <v>M</v>
      </c>
      <c r="S101" s="166"/>
      <c r="T101" s="219" t="str">
        <f>IF(ISERROR(VLOOKUP($A101,v32_final!$A$9:$E$763,5,FALSE)),"",VLOOKUP($A101,v32_final!$A$9:$E$763,5,FALSE))</f>
        <v>M</v>
      </c>
      <c r="U101" s="162">
        <f>IF(ISERROR(VLOOKUP($A101,v32_final!$A$9:$E$763,4,FALSE)),"",VLOOKUP($A101,v32_final!$A$9:$E$763,4,FALSE))</f>
        <v>2.1772999999999998</v>
      </c>
      <c r="V101" s="164">
        <f>VLOOKUP($A101,data!$B$2:$AS$765,35,FALSE)</f>
        <v>2.3816999999999999</v>
      </c>
      <c r="W101" s="324">
        <f t="shared" si="4"/>
        <v>2.3816999999999999</v>
      </c>
      <c r="X101" s="324">
        <f t="shared" si="5"/>
        <v>0</v>
      </c>
      <c r="Y101" s="134">
        <f t="shared" si="6"/>
        <v>0.20440000000000014</v>
      </c>
      <c r="Z101" s="132">
        <f t="shared" si="7"/>
        <v>9.3877738483442871E-2</v>
      </c>
    </row>
    <row r="102" spans="1:26" x14ac:dyDescent="0.2">
      <c r="A102" s="246" t="s">
        <v>730</v>
      </c>
      <c r="B102" s="258" t="str">
        <f>VLOOKUP($A102,data!$B$2:$AS$765,4,FALSE)</f>
        <v>Intraocular Procedures W/O CC/MCC</v>
      </c>
      <c r="C102" s="259">
        <f>VLOOKUP($A102,data!$B$2:$AS$765,6,FALSE)</f>
        <v>2</v>
      </c>
      <c r="D102" s="259">
        <f>VLOOKUP($A102,data!$B$2:$AS$765,7,FALSE)</f>
        <v>0</v>
      </c>
      <c r="E102" s="259">
        <f>VLOOKUP($A102,data!$B$2:$AS$765,10,FALSE)</f>
        <v>13177.53</v>
      </c>
      <c r="F102" s="259">
        <f>VLOOKUP($A102,data!$B$2:$AS$765,11,FALSE)</f>
        <v>2382.19</v>
      </c>
      <c r="G102" s="325">
        <f>VLOOKUP($A102,data!$B$2:$AS$765,12,FALSE)</f>
        <v>2.5</v>
      </c>
      <c r="H102" s="16"/>
      <c r="I102" s="159">
        <f>VLOOKUP($A102,data!$B$2:$AS$765,14,FALSE)</f>
        <v>2</v>
      </c>
      <c r="J102" s="157">
        <f>VLOOKUP($A102,data!$B$2:$AS$765,15,FALSE)</f>
        <v>13177.53</v>
      </c>
      <c r="K102" s="157">
        <f>VLOOKUP($A102,data!$B$2:$AS$765,16,FALSE)</f>
        <v>2382.19</v>
      </c>
      <c r="L102" s="161">
        <f>VLOOKUP($A102,data!$B$2:$AS$765,17,FALSE)</f>
        <v>2.5</v>
      </c>
      <c r="M102" s="161">
        <f>VLOOKUP($A102,data!$B$2:$AS$765,18,FALSE)</f>
        <v>1.5</v>
      </c>
      <c r="N102" s="161">
        <f>VLOOKUP($A102,data!$B$2:$AS$765,19,FALSE)</f>
        <v>2</v>
      </c>
      <c r="O102" s="129">
        <f>VLOOKUP($A102,data!$B$2:$AS$765,20,FALSE)</f>
        <v>0</v>
      </c>
      <c r="P102" s="163">
        <f>VLOOKUP($A102,data!$B$2:$AS$765,22,FALSE)</f>
        <v>0.81940000000000002</v>
      </c>
      <c r="Q102" s="163">
        <f>VLOOKUP($A102,data!$B$2:$AS$765,30,FALSE)</f>
        <v>0.84430000000000005</v>
      </c>
      <c r="R102" s="218" t="str">
        <f>VLOOKUP($A102,data!$B$2:$AS$765,34,FALSE)</f>
        <v>M</v>
      </c>
      <c r="S102" s="166"/>
      <c r="T102" s="220" t="str">
        <f>IF(ISERROR(VLOOKUP($A102,v32_final!$A$9:$E$763,5,FALSE)),"",VLOOKUP($A102,v32_final!$A$9:$E$763,5,FALSE))</f>
        <v>M</v>
      </c>
      <c r="U102" s="163">
        <f>IF(ISERROR(VLOOKUP($A102,v32_final!$A$9:$E$763,4,FALSE)),"",VLOOKUP($A102,v32_final!$A$9:$E$763,4,FALSE))</f>
        <v>1.2808999999999999</v>
      </c>
      <c r="V102" s="165">
        <f>VLOOKUP($A102,data!$B$2:$AS$765,35,FALSE)</f>
        <v>1.3229</v>
      </c>
      <c r="W102" s="326">
        <f t="shared" si="4"/>
        <v>1.3229</v>
      </c>
      <c r="X102" s="326">
        <f t="shared" si="5"/>
        <v>0</v>
      </c>
      <c r="Y102" s="135">
        <f t="shared" si="6"/>
        <v>4.2000000000000037E-2</v>
      </c>
      <c r="Z102" s="133">
        <f t="shared" si="7"/>
        <v>3.2789444921539575E-2</v>
      </c>
    </row>
    <row r="103" spans="1:26" x14ac:dyDescent="0.2">
      <c r="A103" s="237" t="s">
        <v>738</v>
      </c>
      <c r="B103" s="247" t="str">
        <f>VLOOKUP($A103,data!$B$2:$AS$765,4,FALSE)</f>
        <v>Acute Major Eye Infections W CC/MCC</v>
      </c>
      <c r="C103" s="238">
        <f>VLOOKUP($A103,data!$B$2:$AS$765,6,FALSE)</f>
        <v>11</v>
      </c>
      <c r="D103" s="238">
        <f>VLOOKUP($A103,data!$B$2:$AS$765,7,FALSE)</f>
        <v>0</v>
      </c>
      <c r="E103" s="238">
        <f>VLOOKUP($A103,data!$B$2:$AS$765,10,FALSE)</f>
        <v>9764.2800000000007</v>
      </c>
      <c r="F103" s="238">
        <f>VLOOKUP($A103,data!$B$2:$AS$765,11,FALSE)</f>
        <v>7197.28</v>
      </c>
      <c r="G103" s="257">
        <f>VLOOKUP($A103,data!$B$2:$AS$765,12,FALSE)</f>
        <v>3.45</v>
      </c>
      <c r="H103" s="16"/>
      <c r="I103" s="158">
        <f>VLOOKUP($A103,data!$B$2:$AS$765,14,FALSE)</f>
        <v>10</v>
      </c>
      <c r="J103" s="156">
        <f>VLOOKUP($A103,data!$B$2:$AS$765,15,FALSE)</f>
        <v>7931.31</v>
      </c>
      <c r="K103" s="156">
        <f>VLOOKUP($A103,data!$B$2:$AS$765,16,FALSE)</f>
        <v>4474.75</v>
      </c>
      <c r="L103" s="160">
        <f>VLOOKUP($A103,data!$B$2:$AS$765,17,FALSE)</f>
        <v>3.1</v>
      </c>
      <c r="M103" s="160">
        <f>VLOOKUP($A103,data!$B$2:$AS$765,18,FALSE)</f>
        <v>1.81</v>
      </c>
      <c r="N103" s="160">
        <f>VLOOKUP($A103,data!$B$2:$AS$765,19,FALSE)</f>
        <v>2.59</v>
      </c>
      <c r="O103" s="120">
        <f>VLOOKUP($A103,data!$B$2:$AS$765,20,FALSE)</f>
        <v>1</v>
      </c>
      <c r="P103" s="162">
        <f>VLOOKUP($A103,data!$B$2:$AS$765,22,FALSE)</f>
        <v>0.32590000000000002</v>
      </c>
      <c r="Q103" s="162">
        <f>VLOOKUP($A103,data!$B$2:$AS$765,30,FALSE)</f>
        <v>0.50860000000000005</v>
      </c>
      <c r="R103" s="217" t="str">
        <f>VLOOKUP($A103,data!$B$2:$AS$765,34,FALSE)</f>
        <v>AP</v>
      </c>
      <c r="S103" s="166"/>
      <c r="T103" s="219" t="str">
        <f>IF(ISERROR(VLOOKUP($A103,v32_final!$A$9:$E$763,5,FALSE)),"",VLOOKUP($A103,v32_final!$A$9:$E$763,5,FALSE))</f>
        <v>A</v>
      </c>
      <c r="U103" s="162">
        <f>IF(ISERROR(VLOOKUP($A103,v32_final!$A$9:$E$763,4,FALSE)),"",VLOOKUP($A103,v32_final!$A$9:$E$763,4,FALSE))</f>
        <v>0.71579999999999999</v>
      </c>
      <c r="V103" s="164">
        <f>VLOOKUP($A103,data!$B$2:$AS$765,35,FALSE)</f>
        <v>0.79690000000000005</v>
      </c>
      <c r="W103" s="324">
        <f t="shared" si="4"/>
        <v>0.79690000000000005</v>
      </c>
      <c r="X103" s="324">
        <f t="shared" si="5"/>
        <v>0</v>
      </c>
      <c r="Y103" s="134">
        <f t="shared" si="6"/>
        <v>8.1100000000000061E-2</v>
      </c>
      <c r="Z103" s="132">
        <f t="shared" si="7"/>
        <v>0.11329980441464105</v>
      </c>
    </row>
    <row r="104" spans="1:26" x14ac:dyDescent="0.2">
      <c r="A104" s="237" t="s">
        <v>740</v>
      </c>
      <c r="B104" s="247" t="str">
        <f>VLOOKUP($A104,data!$B$2:$AS$765,4,FALSE)</f>
        <v>Acute Major Eye Infections W/O CC/MCC</v>
      </c>
      <c r="C104" s="238">
        <f>VLOOKUP($A104,data!$B$2:$AS$765,6,FALSE)</f>
        <v>7</v>
      </c>
      <c r="D104" s="238">
        <f>VLOOKUP($A104,data!$B$2:$AS$765,7,FALSE)</f>
        <v>1</v>
      </c>
      <c r="E104" s="238">
        <f>VLOOKUP($A104,data!$B$2:$AS$765,10,FALSE)</f>
        <v>8380.94</v>
      </c>
      <c r="F104" s="238">
        <f>VLOOKUP($A104,data!$B$2:$AS$765,11,FALSE)</f>
        <v>5869.13</v>
      </c>
      <c r="G104" s="257">
        <f>VLOOKUP($A104,data!$B$2:$AS$765,12,FALSE)</f>
        <v>2.57</v>
      </c>
      <c r="H104" s="16"/>
      <c r="I104" s="158">
        <f>VLOOKUP($A104,data!$B$2:$AS$765,14,FALSE)</f>
        <v>6</v>
      </c>
      <c r="J104" s="156">
        <f>VLOOKUP($A104,data!$B$2:$AS$765,15,FALSE)</f>
        <v>6361.54</v>
      </c>
      <c r="K104" s="156">
        <f>VLOOKUP($A104,data!$B$2:$AS$765,16,FALSE)</f>
        <v>3412.05</v>
      </c>
      <c r="L104" s="160">
        <f>VLOOKUP($A104,data!$B$2:$AS$765,17,FALSE)</f>
        <v>3.6</v>
      </c>
      <c r="M104" s="160">
        <f>VLOOKUP($A104,data!$B$2:$AS$765,18,FALSE)</f>
        <v>0.57999999999999996</v>
      </c>
      <c r="N104" s="160">
        <f>VLOOKUP($A104,data!$B$2:$AS$765,19,FALSE)</f>
        <v>3</v>
      </c>
      <c r="O104" s="120">
        <f>VLOOKUP($A104,data!$B$2:$AS$765,20,FALSE)</f>
        <v>0</v>
      </c>
      <c r="P104" s="162">
        <f>VLOOKUP($A104,data!$B$2:$AS$765,22,FALSE)</f>
        <v>0.57469999999999999</v>
      </c>
      <c r="Q104" s="162">
        <f>VLOOKUP($A104,data!$B$2:$AS$765,30,FALSE)</f>
        <v>0.30430000000000001</v>
      </c>
      <c r="R104" s="217" t="str">
        <f>VLOOKUP($A104,data!$B$2:$AS$765,34,FALSE)</f>
        <v>MP</v>
      </c>
      <c r="S104" s="166"/>
      <c r="T104" s="219" t="str">
        <f>IF(ISERROR(VLOOKUP($A104,v32_final!$A$9:$E$763,5,FALSE)),"",VLOOKUP($A104,v32_final!$A$9:$E$763,5,FALSE))</f>
        <v>A</v>
      </c>
      <c r="U104" s="162">
        <f>IF(ISERROR(VLOOKUP($A104,v32_final!$A$9:$E$763,4,FALSE)),"",VLOOKUP($A104,v32_final!$A$9:$E$763,4,FALSE))</f>
        <v>0.46899999999999997</v>
      </c>
      <c r="V104" s="164">
        <f>VLOOKUP($A104,data!$B$2:$AS$765,35,FALSE)</f>
        <v>0.4768</v>
      </c>
      <c r="W104" s="324">
        <f t="shared" si="4"/>
        <v>0.4768</v>
      </c>
      <c r="X104" s="324">
        <f t="shared" si="5"/>
        <v>0</v>
      </c>
      <c r="Y104" s="134">
        <f t="shared" si="6"/>
        <v>7.8000000000000291E-3</v>
      </c>
      <c r="Z104" s="132">
        <f t="shared" si="7"/>
        <v>1.6631130063965948E-2</v>
      </c>
    </row>
    <row r="105" spans="1:26" x14ac:dyDescent="0.2">
      <c r="A105" s="237" t="s">
        <v>742</v>
      </c>
      <c r="B105" s="247" t="str">
        <f>VLOOKUP($A105,data!$B$2:$AS$765,4,FALSE)</f>
        <v>Neurological Eye Disorders</v>
      </c>
      <c r="C105" s="238">
        <f>VLOOKUP($A105,data!$B$2:$AS$765,6,FALSE)</f>
        <v>23</v>
      </c>
      <c r="D105" s="238">
        <f>VLOOKUP($A105,data!$B$2:$AS$765,7,FALSE)</f>
        <v>1</v>
      </c>
      <c r="E105" s="238">
        <f>VLOOKUP($A105,data!$B$2:$AS$765,10,FALSE)</f>
        <v>14897.53</v>
      </c>
      <c r="F105" s="238">
        <f>VLOOKUP($A105,data!$B$2:$AS$765,11,FALSE)</f>
        <v>8832.9599999999991</v>
      </c>
      <c r="G105" s="257">
        <f>VLOOKUP($A105,data!$B$2:$AS$765,12,FALSE)</f>
        <v>2.83</v>
      </c>
      <c r="H105" s="16"/>
      <c r="I105" s="158">
        <f>VLOOKUP($A105,data!$B$2:$AS$765,14,FALSE)</f>
        <v>21</v>
      </c>
      <c r="J105" s="156">
        <f>VLOOKUP($A105,data!$B$2:$AS$765,15,FALSE)</f>
        <v>12637.17</v>
      </c>
      <c r="K105" s="156">
        <f>VLOOKUP($A105,data!$B$2:$AS$765,16,FALSE)</f>
        <v>5156.8999999999996</v>
      </c>
      <c r="L105" s="160">
        <f>VLOOKUP($A105,data!$B$2:$AS$765,17,FALSE)</f>
        <v>2.38</v>
      </c>
      <c r="M105" s="160">
        <f>VLOOKUP($A105,data!$B$2:$AS$765,18,FALSE)</f>
        <v>0.9</v>
      </c>
      <c r="N105" s="160">
        <f>VLOOKUP($A105,data!$B$2:$AS$765,19,FALSE)</f>
        <v>2.1800000000000002</v>
      </c>
      <c r="O105" s="120">
        <f>VLOOKUP($A105,data!$B$2:$AS$765,20,FALSE)</f>
        <v>1</v>
      </c>
      <c r="P105" s="162">
        <f>VLOOKUP($A105,data!$B$2:$AS$765,22,FALSE)</f>
        <v>0.51919999999999999</v>
      </c>
      <c r="Q105" s="162">
        <f>VLOOKUP($A105,data!$B$2:$AS$765,30,FALSE)</f>
        <v>0.53500000000000003</v>
      </c>
      <c r="R105" s="217" t="str">
        <f>VLOOKUP($A105,data!$B$2:$AS$765,34,FALSE)</f>
        <v>A</v>
      </c>
      <c r="S105" s="166"/>
      <c r="T105" s="219" t="str">
        <f>IF(ISERROR(VLOOKUP($A105,v32_final!$A$9:$E$763,5,FALSE)),"",VLOOKUP($A105,v32_final!$A$9:$E$763,5,FALSE))</f>
        <v>A</v>
      </c>
      <c r="U105" s="162">
        <f>IF(ISERROR(VLOOKUP($A105,v32_final!$A$9:$E$763,4,FALSE)),"",VLOOKUP($A105,v32_final!$A$9:$E$763,4,FALSE))</f>
        <v>0.93159999999999998</v>
      </c>
      <c r="V105" s="164">
        <f>VLOOKUP($A105,data!$B$2:$AS$765,35,FALSE)</f>
        <v>0.83830000000000005</v>
      </c>
      <c r="W105" s="324">
        <f t="shared" si="4"/>
        <v>0.83830000000000005</v>
      </c>
      <c r="X105" s="324">
        <f t="shared" si="5"/>
        <v>0</v>
      </c>
      <c r="Y105" s="134">
        <f t="shared" si="6"/>
        <v>-9.3299999999999939E-2</v>
      </c>
      <c r="Z105" s="132">
        <f t="shared" si="7"/>
        <v>-0.10015027908973802</v>
      </c>
    </row>
    <row r="106" spans="1:26" x14ac:dyDescent="0.2">
      <c r="A106" s="237" t="s">
        <v>744</v>
      </c>
      <c r="B106" s="247" t="str">
        <f>VLOOKUP($A106,data!$B$2:$AS$765,4,FALSE)</f>
        <v>Other Disorders of the Eye W MCC</v>
      </c>
      <c r="C106" s="238">
        <f>VLOOKUP($A106,data!$B$2:$AS$765,6,FALSE)</f>
        <v>9</v>
      </c>
      <c r="D106" s="238">
        <f>VLOOKUP($A106,data!$B$2:$AS$765,7,FALSE)</f>
        <v>1</v>
      </c>
      <c r="E106" s="238">
        <f>VLOOKUP($A106,data!$B$2:$AS$765,10,FALSE)</f>
        <v>28524.27</v>
      </c>
      <c r="F106" s="238">
        <f>VLOOKUP($A106,data!$B$2:$AS$765,11,FALSE)</f>
        <v>18541.330000000002</v>
      </c>
      <c r="G106" s="257">
        <f>VLOOKUP($A106,data!$B$2:$AS$765,12,FALSE)</f>
        <v>7.56</v>
      </c>
      <c r="H106" s="16"/>
      <c r="I106" s="158">
        <f>VLOOKUP($A106,data!$B$2:$AS$765,14,FALSE)</f>
        <v>8</v>
      </c>
      <c r="J106" s="156">
        <f>VLOOKUP($A106,data!$B$2:$AS$765,15,FALSE)</f>
        <v>23797.68</v>
      </c>
      <c r="K106" s="156">
        <f>VLOOKUP($A106,data!$B$2:$AS$765,16,FALSE)</f>
        <v>13626.75</v>
      </c>
      <c r="L106" s="160">
        <f>VLOOKUP($A106,data!$B$2:$AS$765,17,FALSE)</f>
        <v>5.0999999999999996</v>
      </c>
      <c r="M106" s="160">
        <f>VLOOKUP($A106,data!$B$2:$AS$765,18,FALSE)</f>
        <v>4.24</v>
      </c>
      <c r="N106" s="160">
        <f>VLOOKUP($A106,data!$B$2:$AS$765,19,FALSE)</f>
        <v>3.8</v>
      </c>
      <c r="O106" s="120">
        <f>VLOOKUP($A106,data!$B$2:$AS$765,20,FALSE)</f>
        <v>0</v>
      </c>
      <c r="P106" s="162">
        <f>VLOOKUP($A106,data!$B$2:$AS$765,22,FALSE)</f>
        <v>1.1950000000000001</v>
      </c>
      <c r="Q106" s="162">
        <f>VLOOKUP($A106,data!$B$2:$AS$765,30,FALSE)</f>
        <v>1.2313000000000001</v>
      </c>
      <c r="R106" s="217" t="str">
        <f>VLOOKUP($A106,data!$B$2:$AS$765,34,FALSE)</f>
        <v>M</v>
      </c>
      <c r="S106" s="166"/>
      <c r="T106" s="219" t="str">
        <f>IF(ISERROR(VLOOKUP($A106,v32_final!$A$9:$E$763,5,FALSE)),"",VLOOKUP($A106,v32_final!$A$9:$E$763,5,FALSE))</f>
        <v>M</v>
      </c>
      <c r="U106" s="162">
        <f>IF(ISERROR(VLOOKUP($A106,v32_final!$A$9:$E$763,4,FALSE)),"",VLOOKUP($A106,v32_final!$A$9:$E$763,4,FALSE))</f>
        <v>1.7771999999999999</v>
      </c>
      <c r="V106" s="164">
        <f>VLOOKUP($A106,data!$B$2:$AS$765,35,FALSE)</f>
        <v>1.9293</v>
      </c>
      <c r="W106" s="324">
        <f t="shared" si="4"/>
        <v>1.9293</v>
      </c>
      <c r="X106" s="324">
        <f t="shared" si="5"/>
        <v>0</v>
      </c>
      <c r="Y106" s="134">
        <f t="shared" si="6"/>
        <v>0.15210000000000012</v>
      </c>
      <c r="Z106" s="132">
        <f t="shared" si="7"/>
        <v>8.5584064821066924E-2</v>
      </c>
    </row>
    <row r="107" spans="1:26" x14ac:dyDescent="0.2">
      <c r="A107" s="246" t="s">
        <v>746</v>
      </c>
      <c r="B107" s="258" t="str">
        <f>VLOOKUP($A107,data!$B$2:$AS$765,4,FALSE)</f>
        <v>Other Disorders of the Eye W/O MCC</v>
      </c>
      <c r="C107" s="259">
        <f>VLOOKUP($A107,data!$B$2:$AS$765,6,FALSE)</f>
        <v>43</v>
      </c>
      <c r="D107" s="259">
        <f>VLOOKUP($A107,data!$B$2:$AS$765,7,FALSE)</f>
        <v>2</v>
      </c>
      <c r="E107" s="259">
        <f>VLOOKUP($A107,data!$B$2:$AS$765,10,FALSE)</f>
        <v>11905.19</v>
      </c>
      <c r="F107" s="259">
        <f>VLOOKUP($A107,data!$B$2:$AS$765,11,FALSE)</f>
        <v>8343.7800000000007</v>
      </c>
      <c r="G107" s="325">
        <f>VLOOKUP($A107,data!$B$2:$AS$765,12,FALSE)</f>
        <v>2.86</v>
      </c>
      <c r="H107" s="16"/>
      <c r="I107" s="159">
        <f>VLOOKUP($A107,data!$B$2:$AS$765,14,FALSE)</f>
        <v>40</v>
      </c>
      <c r="J107" s="157">
        <f>VLOOKUP($A107,data!$B$2:$AS$765,15,FALSE)</f>
        <v>10020.01</v>
      </c>
      <c r="K107" s="157">
        <f>VLOOKUP($A107,data!$B$2:$AS$765,16,FALSE)</f>
        <v>4886.93</v>
      </c>
      <c r="L107" s="161">
        <f>VLOOKUP($A107,data!$B$2:$AS$765,17,FALSE)</f>
        <v>2.4300000000000002</v>
      </c>
      <c r="M107" s="161">
        <f>VLOOKUP($A107,data!$B$2:$AS$765,18,FALSE)</f>
        <v>1.51</v>
      </c>
      <c r="N107" s="161">
        <f>VLOOKUP($A107,data!$B$2:$AS$765,19,FALSE)</f>
        <v>2.0099999999999998</v>
      </c>
      <c r="O107" s="129">
        <f>VLOOKUP($A107,data!$B$2:$AS$765,20,FALSE)</f>
        <v>1</v>
      </c>
      <c r="P107" s="163">
        <f>VLOOKUP($A107,data!$B$2:$AS$765,22,FALSE)</f>
        <v>0.41170000000000001</v>
      </c>
      <c r="Q107" s="163">
        <f>VLOOKUP($A107,data!$B$2:$AS$765,30,FALSE)</f>
        <v>0.42420000000000002</v>
      </c>
      <c r="R107" s="218" t="str">
        <f>VLOOKUP($A107,data!$B$2:$AS$765,34,FALSE)</f>
        <v>A</v>
      </c>
      <c r="S107" s="166"/>
      <c r="T107" s="220" t="str">
        <f>IF(ISERROR(VLOOKUP($A107,v32_final!$A$9:$E$763,5,FALSE)),"",VLOOKUP($A107,v32_final!$A$9:$E$763,5,FALSE))</f>
        <v>A</v>
      </c>
      <c r="U107" s="163">
        <f>IF(ISERROR(VLOOKUP($A107,v32_final!$A$9:$E$763,4,FALSE)),"",VLOOKUP($A107,v32_final!$A$9:$E$763,4,FALSE))</f>
        <v>0.61650000000000005</v>
      </c>
      <c r="V107" s="165">
        <f>VLOOKUP($A107,data!$B$2:$AS$765,35,FALSE)</f>
        <v>0.66469999999999996</v>
      </c>
      <c r="W107" s="326">
        <f t="shared" si="4"/>
        <v>0.66469999999999996</v>
      </c>
      <c r="X107" s="326">
        <f t="shared" si="5"/>
        <v>0</v>
      </c>
      <c r="Y107" s="135">
        <f t="shared" si="6"/>
        <v>4.819999999999991E-2</v>
      </c>
      <c r="Z107" s="133">
        <f t="shared" si="7"/>
        <v>7.8183292781832781E-2</v>
      </c>
    </row>
    <row r="108" spans="1:26" x14ac:dyDescent="0.2">
      <c r="A108" s="237" t="s">
        <v>754</v>
      </c>
      <c r="B108" s="247" t="str">
        <f>VLOOKUP($A108,data!$B$2:$AS$765,4,FALSE)</f>
        <v>Major Head &amp; Neck Procedures W CC/MCC or Major Device</v>
      </c>
      <c r="C108" s="238">
        <f>VLOOKUP($A108,data!$B$2:$AS$765,6,FALSE)</f>
        <v>10</v>
      </c>
      <c r="D108" s="238">
        <f>VLOOKUP($A108,data!$B$2:$AS$765,7,FALSE)</f>
        <v>0</v>
      </c>
      <c r="E108" s="238">
        <f>VLOOKUP($A108,data!$B$2:$AS$765,10,FALSE)</f>
        <v>40447.279999999999</v>
      </c>
      <c r="F108" s="238">
        <f>VLOOKUP($A108,data!$B$2:$AS$765,11,FALSE)</f>
        <v>14416.23</v>
      </c>
      <c r="G108" s="257">
        <f>VLOOKUP($A108,data!$B$2:$AS$765,12,FALSE)</f>
        <v>3.4</v>
      </c>
      <c r="H108" s="16"/>
      <c r="I108" s="158">
        <f>VLOOKUP($A108,data!$B$2:$AS$765,14,FALSE)</f>
        <v>10</v>
      </c>
      <c r="J108" s="156">
        <f>VLOOKUP($A108,data!$B$2:$AS$765,15,FALSE)</f>
        <v>40447.279999999999</v>
      </c>
      <c r="K108" s="156">
        <f>VLOOKUP($A108,data!$B$2:$AS$765,16,FALSE)</f>
        <v>14416.23</v>
      </c>
      <c r="L108" s="160">
        <f>VLOOKUP($A108,data!$B$2:$AS$765,17,FALSE)</f>
        <v>3.4</v>
      </c>
      <c r="M108" s="160">
        <f>VLOOKUP($A108,data!$B$2:$AS$765,18,FALSE)</f>
        <v>1.43</v>
      </c>
      <c r="N108" s="160">
        <f>VLOOKUP($A108,data!$B$2:$AS$765,19,FALSE)</f>
        <v>3.05</v>
      </c>
      <c r="O108" s="120">
        <f>VLOOKUP($A108,data!$B$2:$AS$765,20,FALSE)</f>
        <v>1</v>
      </c>
      <c r="P108" s="162">
        <f>VLOOKUP($A108,data!$B$2:$AS$765,22,FALSE)</f>
        <v>1.6617999999999999</v>
      </c>
      <c r="Q108" s="162">
        <f>VLOOKUP($A108,data!$B$2:$AS$765,30,FALSE)</f>
        <v>2.1284000000000001</v>
      </c>
      <c r="R108" s="217" t="str">
        <f>VLOOKUP($A108,data!$B$2:$AS$765,34,FALSE)</f>
        <v>AO</v>
      </c>
      <c r="S108" s="166"/>
      <c r="T108" s="219" t="str">
        <f>IF(ISERROR(VLOOKUP($A108,v32_final!$A$9:$E$763,5,FALSE)),"",VLOOKUP($A108,v32_final!$A$9:$E$763,5,FALSE))</f>
        <v>M</v>
      </c>
      <c r="U108" s="162">
        <f>IF(ISERROR(VLOOKUP($A108,v32_final!$A$9:$E$763,4,FALSE)),"",VLOOKUP($A108,v32_final!$A$9:$E$763,4,FALSE))</f>
        <v>3.0994000000000002</v>
      </c>
      <c r="V108" s="164">
        <f>VLOOKUP($A108,data!$B$2:$AS$765,35,FALSE)</f>
        <v>3.335</v>
      </c>
      <c r="W108" s="324">
        <f t="shared" si="4"/>
        <v>3.335</v>
      </c>
      <c r="X108" s="324">
        <f t="shared" si="5"/>
        <v>0</v>
      </c>
      <c r="Y108" s="134">
        <f t="shared" si="6"/>
        <v>0.23559999999999981</v>
      </c>
      <c r="Z108" s="132">
        <f t="shared" si="7"/>
        <v>7.6014712525004774E-2</v>
      </c>
    </row>
    <row r="109" spans="1:26" x14ac:dyDescent="0.2">
      <c r="A109" s="237" t="s">
        <v>756</v>
      </c>
      <c r="B109" s="247" t="str">
        <f>VLOOKUP($A109,data!$B$2:$AS$765,4,FALSE)</f>
        <v>Major Head &amp; Neck Procedures W/O CC/MCC</v>
      </c>
      <c r="C109" s="238">
        <f>VLOOKUP($A109,data!$B$2:$AS$765,6,FALSE)</f>
        <v>10</v>
      </c>
      <c r="D109" s="238">
        <f>VLOOKUP($A109,data!$B$2:$AS$765,7,FALSE)</f>
        <v>0</v>
      </c>
      <c r="E109" s="238">
        <f>VLOOKUP($A109,data!$B$2:$AS$765,10,FALSE)</f>
        <v>39904.93</v>
      </c>
      <c r="F109" s="238">
        <f>VLOOKUP($A109,data!$B$2:$AS$765,11,FALSE)</f>
        <v>16473.39</v>
      </c>
      <c r="G109" s="257">
        <f>VLOOKUP($A109,data!$B$2:$AS$765,12,FALSE)</f>
        <v>2.4</v>
      </c>
      <c r="H109" s="16"/>
      <c r="I109" s="158">
        <f>VLOOKUP($A109,data!$B$2:$AS$765,14,FALSE)</f>
        <v>10</v>
      </c>
      <c r="J109" s="156">
        <f>VLOOKUP($A109,data!$B$2:$AS$765,15,FALSE)</f>
        <v>39904.93</v>
      </c>
      <c r="K109" s="156">
        <f>VLOOKUP($A109,data!$B$2:$AS$765,16,FALSE)</f>
        <v>16473.39</v>
      </c>
      <c r="L109" s="160">
        <f>VLOOKUP($A109,data!$B$2:$AS$765,17,FALSE)</f>
        <v>2.4</v>
      </c>
      <c r="M109" s="160">
        <f>VLOOKUP($A109,data!$B$2:$AS$765,18,FALSE)</f>
        <v>1.28</v>
      </c>
      <c r="N109" s="160">
        <f>VLOOKUP($A109,data!$B$2:$AS$765,19,FALSE)</f>
        <v>2.02</v>
      </c>
      <c r="O109" s="120">
        <f>VLOOKUP($A109,data!$B$2:$AS$765,20,FALSE)</f>
        <v>1</v>
      </c>
      <c r="P109" s="162">
        <f>VLOOKUP($A109,data!$B$2:$AS$765,22,FALSE)</f>
        <v>1.6395</v>
      </c>
      <c r="Q109" s="162">
        <f>VLOOKUP($A109,data!$B$2:$AS$765,30,FALSE)</f>
        <v>1.2733000000000001</v>
      </c>
      <c r="R109" s="217" t="str">
        <f>VLOOKUP($A109,data!$B$2:$AS$765,34,FALSE)</f>
        <v>AO</v>
      </c>
      <c r="S109" s="166"/>
      <c r="T109" s="219" t="str">
        <f>IF(ISERROR(VLOOKUP($A109,v32_final!$A$9:$E$763,5,FALSE)),"",VLOOKUP($A109,v32_final!$A$9:$E$763,5,FALSE))</f>
        <v>M</v>
      </c>
      <c r="U109" s="162">
        <f>IF(ISERROR(VLOOKUP($A109,v32_final!$A$9:$E$763,4,FALSE)),"",VLOOKUP($A109,v32_final!$A$9:$E$763,4,FALSE))</f>
        <v>1.9585999999999999</v>
      </c>
      <c r="V109" s="164">
        <f>VLOOKUP($A109,data!$B$2:$AS$765,35,FALSE)</f>
        <v>1.9951000000000001</v>
      </c>
      <c r="W109" s="324">
        <f t="shared" si="4"/>
        <v>1.9951000000000001</v>
      </c>
      <c r="X109" s="324">
        <f t="shared" si="5"/>
        <v>0</v>
      </c>
      <c r="Y109" s="134">
        <f t="shared" si="6"/>
        <v>3.6500000000000199E-2</v>
      </c>
      <c r="Z109" s="132">
        <f t="shared" si="7"/>
        <v>1.8635760236904015E-2</v>
      </c>
    </row>
    <row r="110" spans="1:26" x14ac:dyDescent="0.2">
      <c r="A110" s="237" t="s">
        <v>758</v>
      </c>
      <c r="B110" s="247" t="str">
        <f>VLOOKUP($A110,data!$B$2:$AS$765,4,FALSE)</f>
        <v>Cranial/Facial Procedures W CC/MCC</v>
      </c>
      <c r="C110" s="238">
        <f>VLOOKUP($A110,data!$B$2:$AS$765,6,FALSE)</f>
        <v>36</v>
      </c>
      <c r="D110" s="238">
        <f>VLOOKUP($A110,data!$B$2:$AS$765,7,FALSE)</f>
        <v>0</v>
      </c>
      <c r="E110" s="238">
        <f>VLOOKUP($A110,data!$B$2:$AS$765,10,FALSE)</f>
        <v>48827.62</v>
      </c>
      <c r="F110" s="238">
        <f>VLOOKUP($A110,data!$B$2:$AS$765,11,FALSE)</f>
        <v>25928.79</v>
      </c>
      <c r="G110" s="257">
        <f>VLOOKUP($A110,data!$B$2:$AS$765,12,FALSE)</f>
        <v>3.69</v>
      </c>
      <c r="H110" s="16"/>
      <c r="I110" s="158">
        <f>VLOOKUP($A110,data!$B$2:$AS$765,14,FALSE)</f>
        <v>35</v>
      </c>
      <c r="J110" s="156">
        <f>VLOOKUP($A110,data!$B$2:$AS$765,15,FALSE)</f>
        <v>46536.93</v>
      </c>
      <c r="K110" s="156">
        <f>VLOOKUP($A110,data!$B$2:$AS$765,16,FALSE)</f>
        <v>22418.94</v>
      </c>
      <c r="L110" s="160">
        <f>VLOOKUP($A110,data!$B$2:$AS$765,17,FALSE)</f>
        <v>3.57</v>
      </c>
      <c r="M110" s="160">
        <f>VLOOKUP($A110,data!$B$2:$AS$765,18,FALSE)</f>
        <v>2.84</v>
      </c>
      <c r="N110" s="160">
        <f>VLOOKUP($A110,data!$B$2:$AS$765,19,FALSE)</f>
        <v>2.63</v>
      </c>
      <c r="O110" s="120">
        <f>VLOOKUP($A110,data!$B$2:$AS$765,20,FALSE)</f>
        <v>1</v>
      </c>
      <c r="P110" s="162">
        <f>VLOOKUP($A110,data!$B$2:$AS$765,22,FALSE)</f>
        <v>1.9120999999999999</v>
      </c>
      <c r="Q110" s="162">
        <f>VLOOKUP($A110,data!$B$2:$AS$765,30,FALSE)</f>
        <v>1.9702</v>
      </c>
      <c r="R110" s="217" t="str">
        <f>VLOOKUP($A110,data!$B$2:$AS$765,34,FALSE)</f>
        <v>A</v>
      </c>
      <c r="S110" s="166"/>
      <c r="T110" s="219" t="str">
        <f>IF(ISERROR(VLOOKUP($A110,v32_final!$A$9:$E$763,5,FALSE)),"",VLOOKUP($A110,v32_final!$A$9:$E$763,5,FALSE))</f>
        <v>A</v>
      </c>
      <c r="U110" s="162">
        <f>IF(ISERROR(VLOOKUP($A110,v32_final!$A$9:$E$763,4,FALSE)),"",VLOOKUP($A110,v32_final!$A$9:$E$763,4,FALSE))</f>
        <v>3.6305999999999998</v>
      </c>
      <c r="V110" s="164">
        <f>VLOOKUP($A110,data!$B$2:$AS$765,35,FALSE)</f>
        <v>3.0871</v>
      </c>
      <c r="W110" s="324">
        <f t="shared" si="4"/>
        <v>3.0871</v>
      </c>
      <c r="X110" s="324">
        <f t="shared" si="5"/>
        <v>0</v>
      </c>
      <c r="Y110" s="134">
        <f t="shared" si="6"/>
        <v>-0.54349999999999987</v>
      </c>
      <c r="Z110" s="132">
        <f t="shared" si="7"/>
        <v>-0.14969977414201507</v>
      </c>
    </row>
    <row r="111" spans="1:26" x14ac:dyDescent="0.2">
      <c r="A111" s="237" t="s">
        <v>760</v>
      </c>
      <c r="B111" s="247" t="str">
        <f>VLOOKUP($A111,data!$B$2:$AS$765,4,FALSE)</f>
        <v>Cranial/Facial Procedures W/O CC/MCC</v>
      </c>
      <c r="C111" s="238">
        <f>VLOOKUP($A111,data!$B$2:$AS$765,6,FALSE)</f>
        <v>33</v>
      </c>
      <c r="D111" s="238">
        <f>VLOOKUP($A111,data!$B$2:$AS$765,7,FALSE)</f>
        <v>0</v>
      </c>
      <c r="E111" s="238">
        <f>VLOOKUP($A111,data!$B$2:$AS$765,10,FALSE)</f>
        <v>37244.39</v>
      </c>
      <c r="F111" s="238">
        <f>VLOOKUP($A111,data!$B$2:$AS$765,11,FALSE)</f>
        <v>16284.4</v>
      </c>
      <c r="G111" s="257">
        <f>VLOOKUP($A111,data!$B$2:$AS$765,12,FALSE)</f>
        <v>2.12</v>
      </c>
      <c r="H111" s="16"/>
      <c r="I111" s="158">
        <f>VLOOKUP($A111,data!$B$2:$AS$765,14,FALSE)</f>
        <v>32</v>
      </c>
      <c r="J111" s="156">
        <f>VLOOKUP($A111,data!$B$2:$AS$765,15,FALSE)</f>
        <v>35666.31</v>
      </c>
      <c r="K111" s="156">
        <f>VLOOKUP($A111,data!$B$2:$AS$765,16,FALSE)</f>
        <v>13830.67</v>
      </c>
      <c r="L111" s="160">
        <f>VLOOKUP($A111,data!$B$2:$AS$765,17,FALSE)</f>
        <v>2.13</v>
      </c>
      <c r="M111" s="160">
        <f>VLOOKUP($A111,data!$B$2:$AS$765,18,FALSE)</f>
        <v>1.75</v>
      </c>
      <c r="N111" s="160">
        <f>VLOOKUP($A111,data!$B$2:$AS$765,19,FALSE)</f>
        <v>1.75</v>
      </c>
      <c r="O111" s="120">
        <f>VLOOKUP($A111,data!$B$2:$AS$765,20,FALSE)</f>
        <v>1</v>
      </c>
      <c r="P111" s="162">
        <f>VLOOKUP($A111,data!$B$2:$AS$765,22,FALSE)</f>
        <v>1.4654</v>
      </c>
      <c r="Q111" s="162">
        <f>VLOOKUP($A111,data!$B$2:$AS$765,30,FALSE)</f>
        <v>1.5099</v>
      </c>
      <c r="R111" s="217" t="str">
        <f>VLOOKUP($A111,data!$B$2:$AS$765,34,FALSE)</f>
        <v>A</v>
      </c>
      <c r="S111" s="166"/>
      <c r="T111" s="219" t="str">
        <f>IF(ISERROR(VLOOKUP($A111,v32_final!$A$9:$E$763,5,FALSE)),"",VLOOKUP($A111,v32_final!$A$9:$E$763,5,FALSE))</f>
        <v>A</v>
      </c>
      <c r="U111" s="162">
        <f>IF(ISERROR(VLOOKUP($A111,v32_final!$A$9:$E$763,4,FALSE)),"",VLOOKUP($A111,v32_final!$A$9:$E$763,4,FALSE))</f>
        <v>1.7385999999999999</v>
      </c>
      <c r="V111" s="164">
        <f>VLOOKUP($A111,data!$B$2:$AS$765,35,FALSE)</f>
        <v>2.3658999999999999</v>
      </c>
      <c r="W111" s="324">
        <f t="shared" si="4"/>
        <v>2.3658999999999999</v>
      </c>
      <c r="X111" s="324">
        <f t="shared" si="5"/>
        <v>0</v>
      </c>
      <c r="Y111" s="134">
        <f t="shared" si="6"/>
        <v>0.62729999999999997</v>
      </c>
      <c r="Z111" s="132">
        <f t="shared" si="7"/>
        <v>0.36080754630162198</v>
      </c>
    </row>
    <row r="112" spans="1:26" x14ac:dyDescent="0.2">
      <c r="A112" s="246" t="s">
        <v>762</v>
      </c>
      <c r="B112" s="258" t="str">
        <f>VLOOKUP($A112,data!$B$2:$AS$765,4,FALSE)</f>
        <v>Other Ear, Nose, Mouth &amp; Throat O.R. Procedures W CC/MCC</v>
      </c>
      <c r="C112" s="259">
        <f>VLOOKUP($A112,data!$B$2:$AS$765,6,FALSE)</f>
        <v>46</v>
      </c>
      <c r="D112" s="259">
        <f>VLOOKUP($A112,data!$B$2:$AS$765,7,FALSE)</f>
        <v>0</v>
      </c>
      <c r="E112" s="259">
        <f>VLOOKUP($A112,data!$B$2:$AS$765,10,FALSE)</f>
        <v>31117.5</v>
      </c>
      <c r="F112" s="259">
        <f>VLOOKUP($A112,data!$B$2:$AS$765,11,FALSE)</f>
        <v>49391.87</v>
      </c>
      <c r="G112" s="325">
        <f>VLOOKUP($A112,data!$B$2:$AS$765,12,FALSE)</f>
        <v>4.13</v>
      </c>
      <c r="H112" s="16"/>
      <c r="I112" s="159">
        <f>VLOOKUP($A112,data!$B$2:$AS$765,14,FALSE)</f>
        <v>44</v>
      </c>
      <c r="J112" s="157">
        <f>VLOOKUP($A112,data!$B$2:$AS$765,15,FALSE)</f>
        <v>21319.91</v>
      </c>
      <c r="K112" s="157">
        <f>VLOOKUP($A112,data!$B$2:$AS$765,16,FALSE)</f>
        <v>17178.5</v>
      </c>
      <c r="L112" s="161">
        <f>VLOOKUP($A112,data!$B$2:$AS$765,17,FALSE)</f>
        <v>3.05</v>
      </c>
      <c r="M112" s="161">
        <f>VLOOKUP($A112,data!$B$2:$AS$765,18,FALSE)</f>
        <v>3.24</v>
      </c>
      <c r="N112" s="161">
        <f>VLOOKUP($A112,data!$B$2:$AS$765,19,FALSE)</f>
        <v>2.04</v>
      </c>
      <c r="O112" s="129">
        <f>VLOOKUP($A112,data!$B$2:$AS$765,20,FALSE)</f>
        <v>1</v>
      </c>
      <c r="P112" s="163">
        <f>VLOOKUP($A112,data!$B$2:$AS$765,22,FALSE)</f>
        <v>0.876</v>
      </c>
      <c r="Q112" s="163">
        <f>VLOOKUP($A112,data!$B$2:$AS$765,30,FALSE)</f>
        <v>0.81079999999999997</v>
      </c>
      <c r="R112" s="218" t="str">
        <f>VLOOKUP($A112,data!$B$2:$AS$765,34,FALSE)</f>
        <v>A</v>
      </c>
      <c r="S112" s="166"/>
      <c r="T112" s="220" t="str">
        <f>IF(ISERROR(VLOOKUP($A112,v32_final!$A$9:$E$763,5,FALSE)),"",VLOOKUP($A112,v32_final!$A$9:$E$763,5,FALSE))</f>
        <v>A</v>
      </c>
      <c r="U112" s="163">
        <f>IF(ISERROR(VLOOKUP($A112,v32_final!$A$9:$E$763,4,FALSE)),"",VLOOKUP($A112,v32_final!$A$9:$E$763,4,FALSE))</f>
        <v>1.7817000000000001</v>
      </c>
      <c r="V112" s="165">
        <f>VLOOKUP($A112,data!$B$2:$AS$765,35,FALSE)</f>
        <v>1.2704</v>
      </c>
      <c r="W112" s="326">
        <f t="shared" si="4"/>
        <v>1.2704</v>
      </c>
      <c r="X112" s="326">
        <f t="shared" si="5"/>
        <v>0</v>
      </c>
      <c r="Y112" s="135">
        <f t="shared" si="6"/>
        <v>-0.51130000000000009</v>
      </c>
      <c r="Z112" s="133">
        <f t="shared" si="7"/>
        <v>-0.28697311556378741</v>
      </c>
    </row>
    <row r="113" spans="1:26" x14ac:dyDescent="0.2">
      <c r="A113" s="237" t="s">
        <v>764</v>
      </c>
      <c r="B113" s="247" t="str">
        <f>VLOOKUP($A113,data!$B$2:$AS$765,4,FALSE)</f>
        <v>Other Ear, Nose, Mouth &amp; Throat O.R. Procedures W/O CC/MCC</v>
      </c>
      <c r="C113" s="238">
        <f>VLOOKUP($A113,data!$B$2:$AS$765,6,FALSE)</f>
        <v>62</v>
      </c>
      <c r="D113" s="238">
        <f>VLOOKUP($A113,data!$B$2:$AS$765,7,FALSE)</f>
        <v>0</v>
      </c>
      <c r="E113" s="238">
        <f>VLOOKUP($A113,data!$B$2:$AS$765,10,FALSE)</f>
        <v>11721.77</v>
      </c>
      <c r="F113" s="238">
        <f>VLOOKUP($A113,data!$B$2:$AS$765,11,FALSE)</f>
        <v>5848.24</v>
      </c>
      <c r="G113" s="257">
        <f>VLOOKUP($A113,data!$B$2:$AS$765,12,FALSE)</f>
        <v>1.21</v>
      </c>
      <c r="H113" s="16"/>
      <c r="I113" s="158">
        <f>VLOOKUP($A113,data!$B$2:$AS$765,14,FALSE)</f>
        <v>61</v>
      </c>
      <c r="J113" s="156">
        <f>VLOOKUP($A113,data!$B$2:$AS$765,15,FALSE)</f>
        <v>11429.05</v>
      </c>
      <c r="K113" s="156">
        <f>VLOOKUP($A113,data!$B$2:$AS$765,16,FALSE)</f>
        <v>5426.79</v>
      </c>
      <c r="L113" s="160">
        <f>VLOOKUP($A113,data!$B$2:$AS$765,17,FALSE)</f>
        <v>1.2</v>
      </c>
      <c r="M113" s="160">
        <f>VLOOKUP($A113,data!$B$2:$AS$765,18,FALSE)</f>
        <v>0.47</v>
      </c>
      <c r="N113" s="160">
        <f>VLOOKUP($A113,data!$B$2:$AS$765,19,FALSE)</f>
        <v>1.1399999999999999</v>
      </c>
      <c r="O113" s="120">
        <f>VLOOKUP($A113,data!$B$2:$AS$765,20,FALSE)</f>
        <v>1</v>
      </c>
      <c r="P113" s="162">
        <f>VLOOKUP($A113,data!$B$2:$AS$765,22,FALSE)</f>
        <v>0.46960000000000002</v>
      </c>
      <c r="Q113" s="162">
        <f>VLOOKUP($A113,data!$B$2:$AS$765,30,FALSE)</f>
        <v>0.4839</v>
      </c>
      <c r="R113" s="217" t="str">
        <f>VLOOKUP($A113,data!$B$2:$AS$765,34,FALSE)</f>
        <v>A</v>
      </c>
      <c r="S113" s="166"/>
      <c r="T113" s="219" t="str">
        <f>IF(ISERROR(VLOOKUP($A113,v32_final!$A$9:$E$763,5,FALSE)),"",VLOOKUP($A113,v32_final!$A$9:$E$763,5,FALSE))</f>
        <v>A</v>
      </c>
      <c r="U113" s="162">
        <f>IF(ISERROR(VLOOKUP($A113,v32_final!$A$9:$E$763,4,FALSE)),"",VLOOKUP($A113,v32_final!$A$9:$E$763,4,FALSE))</f>
        <v>0.87819999999999998</v>
      </c>
      <c r="V113" s="164">
        <f>VLOOKUP($A113,data!$B$2:$AS$765,35,FALSE)</f>
        <v>0.75819999999999999</v>
      </c>
      <c r="W113" s="324">
        <f t="shared" si="4"/>
        <v>0.75819999999999999</v>
      </c>
      <c r="X113" s="324">
        <f t="shared" si="5"/>
        <v>0</v>
      </c>
      <c r="Y113" s="134">
        <f t="shared" si="6"/>
        <v>-0.12</v>
      </c>
      <c r="Z113" s="132">
        <f t="shared" si="7"/>
        <v>-0.13664313368253245</v>
      </c>
    </row>
    <row r="114" spans="1:26" x14ac:dyDescent="0.2">
      <c r="A114" s="237" t="s">
        <v>766</v>
      </c>
      <c r="B114" s="247" t="str">
        <f>VLOOKUP($A114,data!$B$2:$AS$765,4,FALSE)</f>
        <v>Sinus &amp; Mastoid Procedures W CC/MCC</v>
      </c>
      <c r="C114" s="238">
        <f>VLOOKUP($A114,data!$B$2:$AS$765,6,FALSE)</f>
        <v>2</v>
      </c>
      <c r="D114" s="238">
        <f>VLOOKUP($A114,data!$B$2:$AS$765,7,FALSE)</f>
        <v>0</v>
      </c>
      <c r="E114" s="238">
        <f>VLOOKUP($A114,data!$B$2:$AS$765,10,FALSE)</f>
        <v>55684.3</v>
      </c>
      <c r="F114" s="238">
        <f>VLOOKUP($A114,data!$B$2:$AS$765,11,FALSE)</f>
        <v>44868.99</v>
      </c>
      <c r="G114" s="257">
        <f>VLOOKUP($A114,data!$B$2:$AS$765,12,FALSE)</f>
        <v>10</v>
      </c>
      <c r="H114" s="16"/>
      <c r="I114" s="158">
        <f>VLOOKUP($A114,data!$B$2:$AS$765,14,FALSE)</f>
        <v>2</v>
      </c>
      <c r="J114" s="156">
        <f>VLOOKUP($A114,data!$B$2:$AS$765,15,FALSE)</f>
        <v>55684.3</v>
      </c>
      <c r="K114" s="156">
        <f>VLOOKUP($A114,data!$B$2:$AS$765,16,FALSE)</f>
        <v>44868.99</v>
      </c>
      <c r="L114" s="160">
        <f>VLOOKUP($A114,data!$B$2:$AS$765,17,FALSE)</f>
        <v>5.6</v>
      </c>
      <c r="M114" s="160">
        <f>VLOOKUP($A114,data!$B$2:$AS$765,18,FALSE)</f>
        <v>8</v>
      </c>
      <c r="N114" s="160">
        <f>VLOOKUP($A114,data!$B$2:$AS$765,19,FALSE)</f>
        <v>4.0999999999999996</v>
      </c>
      <c r="O114" s="120">
        <f>VLOOKUP($A114,data!$B$2:$AS$765,20,FALSE)</f>
        <v>0</v>
      </c>
      <c r="P114" s="162">
        <f>VLOOKUP($A114,data!$B$2:$AS$765,22,FALSE)</f>
        <v>1.8765000000000001</v>
      </c>
      <c r="Q114" s="162">
        <f>VLOOKUP($A114,data!$B$2:$AS$765,30,FALSE)</f>
        <v>1.9335</v>
      </c>
      <c r="R114" s="217" t="str">
        <f>VLOOKUP($A114,data!$B$2:$AS$765,34,FALSE)</f>
        <v>M</v>
      </c>
      <c r="S114" s="166"/>
      <c r="T114" s="219" t="str">
        <f>IF(ISERROR(VLOOKUP($A114,v32_final!$A$9:$E$763,5,FALSE)),"",VLOOKUP($A114,v32_final!$A$9:$E$763,5,FALSE))</f>
        <v>M</v>
      </c>
      <c r="U114" s="162">
        <f>IF(ISERROR(VLOOKUP($A114,v32_final!$A$9:$E$763,4,FALSE)),"",VLOOKUP($A114,v32_final!$A$9:$E$763,4,FALSE))</f>
        <v>2.9771999999999998</v>
      </c>
      <c r="V114" s="164">
        <f>VLOOKUP($A114,data!$B$2:$AS$765,35,FALSE)</f>
        <v>3.0295999999999998</v>
      </c>
      <c r="W114" s="324">
        <f t="shared" si="4"/>
        <v>3.0295999999999998</v>
      </c>
      <c r="X114" s="324">
        <f t="shared" si="5"/>
        <v>0</v>
      </c>
      <c r="Y114" s="134">
        <f t="shared" si="6"/>
        <v>5.2400000000000002E-2</v>
      </c>
      <c r="Z114" s="132">
        <f t="shared" si="7"/>
        <v>1.7600429934166332E-2</v>
      </c>
    </row>
    <row r="115" spans="1:26" x14ac:dyDescent="0.2">
      <c r="A115" s="237" t="s">
        <v>768</v>
      </c>
      <c r="B115" s="247" t="str">
        <f>VLOOKUP($A115,data!$B$2:$AS$765,4,FALSE)</f>
        <v>Sinus &amp; Mastoid Procedures W/O CC/MCC</v>
      </c>
      <c r="C115" s="238">
        <f>VLOOKUP($A115,data!$B$2:$AS$765,6,FALSE)</f>
        <v>1</v>
      </c>
      <c r="D115" s="238">
        <f>VLOOKUP($A115,data!$B$2:$AS$765,7,FALSE)</f>
        <v>0</v>
      </c>
      <c r="E115" s="238">
        <f>VLOOKUP($A115,data!$B$2:$AS$765,10,FALSE)</f>
        <v>13166.45</v>
      </c>
      <c r="F115" s="238">
        <f>VLOOKUP($A115,data!$B$2:$AS$765,11,FALSE)</f>
        <v>0</v>
      </c>
      <c r="G115" s="257">
        <f>VLOOKUP($A115,data!$B$2:$AS$765,12,FALSE)</f>
        <v>3</v>
      </c>
      <c r="H115" s="16"/>
      <c r="I115" s="158">
        <f>VLOOKUP($A115,data!$B$2:$AS$765,14,FALSE)</f>
        <v>1</v>
      </c>
      <c r="J115" s="156">
        <f>VLOOKUP($A115,data!$B$2:$AS$765,15,FALSE)</f>
        <v>13166.45</v>
      </c>
      <c r="K115" s="156">
        <f>VLOOKUP($A115,data!$B$2:$AS$765,16,FALSE)</f>
        <v>0</v>
      </c>
      <c r="L115" s="160">
        <f>VLOOKUP($A115,data!$B$2:$AS$765,17,FALSE)</f>
        <v>2.6</v>
      </c>
      <c r="M115" s="160">
        <f>VLOOKUP($A115,data!$B$2:$AS$765,18,FALSE)</f>
        <v>0</v>
      </c>
      <c r="N115" s="160">
        <f>VLOOKUP($A115,data!$B$2:$AS$765,19,FALSE)</f>
        <v>1.9</v>
      </c>
      <c r="O115" s="120">
        <f>VLOOKUP($A115,data!$B$2:$AS$765,20,FALSE)</f>
        <v>0</v>
      </c>
      <c r="P115" s="162">
        <f>VLOOKUP($A115,data!$B$2:$AS$765,22,FALSE)</f>
        <v>1.1696</v>
      </c>
      <c r="Q115" s="162">
        <f>VLOOKUP($A115,data!$B$2:$AS$765,30,FALSE)</f>
        <v>1.2052</v>
      </c>
      <c r="R115" s="217" t="str">
        <f>VLOOKUP($A115,data!$B$2:$AS$765,34,FALSE)</f>
        <v>M</v>
      </c>
      <c r="S115" s="166"/>
      <c r="T115" s="219" t="str">
        <f>IF(ISERROR(VLOOKUP($A115,v32_final!$A$9:$E$763,5,FALSE)),"",VLOOKUP($A115,v32_final!$A$9:$E$763,5,FALSE))</f>
        <v>M</v>
      </c>
      <c r="U115" s="162">
        <f>IF(ISERROR(VLOOKUP($A115,v32_final!$A$9:$E$763,4,FALSE)),"",VLOOKUP($A115,v32_final!$A$9:$E$763,4,FALSE))</f>
        <v>1.6337999999999999</v>
      </c>
      <c r="V115" s="164">
        <f>VLOOKUP($A115,data!$B$2:$AS$765,35,FALSE)</f>
        <v>1.8884000000000001</v>
      </c>
      <c r="W115" s="324">
        <f t="shared" si="4"/>
        <v>1.8884000000000001</v>
      </c>
      <c r="X115" s="324">
        <f t="shared" si="5"/>
        <v>0</v>
      </c>
      <c r="Y115" s="134">
        <f t="shared" si="6"/>
        <v>0.25460000000000016</v>
      </c>
      <c r="Z115" s="132">
        <f t="shared" si="7"/>
        <v>0.15583302729832305</v>
      </c>
    </row>
    <row r="116" spans="1:26" x14ac:dyDescent="0.2">
      <c r="A116" s="237" t="s">
        <v>770</v>
      </c>
      <c r="B116" s="247" t="str">
        <f>VLOOKUP($A116,data!$B$2:$AS$765,4,FALSE)</f>
        <v>Mouth Procedures W CC/MCC</v>
      </c>
      <c r="C116" s="238">
        <f>VLOOKUP($A116,data!$B$2:$AS$765,6,FALSE)</f>
        <v>15</v>
      </c>
      <c r="D116" s="238">
        <f>VLOOKUP($A116,data!$B$2:$AS$765,7,FALSE)</f>
        <v>1</v>
      </c>
      <c r="E116" s="238">
        <f>VLOOKUP($A116,data!$B$2:$AS$765,10,FALSE)</f>
        <v>48342.89</v>
      </c>
      <c r="F116" s="238">
        <f>VLOOKUP($A116,data!$B$2:$AS$765,11,FALSE)</f>
        <v>126736.11</v>
      </c>
      <c r="G116" s="257">
        <f>VLOOKUP($A116,data!$B$2:$AS$765,12,FALSE)</f>
        <v>5.4</v>
      </c>
      <c r="H116" s="16"/>
      <c r="I116" s="158">
        <f>VLOOKUP($A116,data!$B$2:$AS$765,14,FALSE)</f>
        <v>14</v>
      </c>
      <c r="J116" s="156">
        <f>VLOOKUP($A116,data!$B$2:$AS$765,15,FALSE)</f>
        <v>14565.25</v>
      </c>
      <c r="K116" s="156">
        <f>VLOOKUP($A116,data!$B$2:$AS$765,16,FALSE)</f>
        <v>9767.02</v>
      </c>
      <c r="L116" s="160">
        <f>VLOOKUP($A116,data!$B$2:$AS$765,17,FALSE)</f>
        <v>3.21</v>
      </c>
      <c r="M116" s="160">
        <f>VLOOKUP($A116,data!$B$2:$AS$765,18,FALSE)</f>
        <v>2.27</v>
      </c>
      <c r="N116" s="160">
        <f>VLOOKUP($A116,data!$B$2:$AS$765,19,FALSE)</f>
        <v>2.59</v>
      </c>
      <c r="O116" s="120">
        <f>VLOOKUP($A116,data!$B$2:$AS$765,20,FALSE)</f>
        <v>1</v>
      </c>
      <c r="P116" s="162">
        <f>VLOOKUP($A116,data!$B$2:$AS$765,22,FALSE)</f>
        <v>0.59840000000000004</v>
      </c>
      <c r="Q116" s="162">
        <f>VLOOKUP($A116,data!$B$2:$AS$765,30,FALSE)</f>
        <v>0.4355</v>
      </c>
      <c r="R116" s="217" t="str">
        <f>VLOOKUP($A116,data!$B$2:$AS$765,34,FALSE)</f>
        <v>AP</v>
      </c>
      <c r="S116" s="166"/>
      <c r="T116" s="219" t="str">
        <f>IF(ISERROR(VLOOKUP($A116,v32_final!$A$9:$E$763,5,FALSE)),"",VLOOKUP($A116,v32_final!$A$9:$E$763,5,FALSE))</f>
        <v>AP</v>
      </c>
      <c r="U116" s="162">
        <f>IF(ISERROR(VLOOKUP($A116,v32_final!$A$9:$E$763,4,FALSE)),"",VLOOKUP($A116,v32_final!$A$9:$E$763,4,FALSE))</f>
        <v>0.80679999999999996</v>
      </c>
      <c r="V116" s="164">
        <f>VLOOKUP($A116,data!$B$2:$AS$765,35,FALSE)</f>
        <v>0.68240000000000001</v>
      </c>
      <c r="W116" s="324">
        <f t="shared" si="4"/>
        <v>0.68240000000000001</v>
      </c>
      <c r="X116" s="324">
        <f t="shared" si="5"/>
        <v>0</v>
      </c>
      <c r="Y116" s="134">
        <f t="shared" si="6"/>
        <v>-0.12439999999999996</v>
      </c>
      <c r="Z116" s="132">
        <f t="shared" si="7"/>
        <v>-0.15418939018344072</v>
      </c>
    </row>
    <row r="117" spans="1:26" x14ac:dyDescent="0.2">
      <c r="A117" s="246" t="s">
        <v>772</v>
      </c>
      <c r="B117" s="258" t="str">
        <f>VLOOKUP($A117,data!$B$2:$AS$765,4,FALSE)</f>
        <v>Mouth Procedures W/O CC/MCC</v>
      </c>
      <c r="C117" s="259">
        <f>VLOOKUP($A117,data!$B$2:$AS$765,6,FALSE)</f>
        <v>12</v>
      </c>
      <c r="D117" s="259">
        <f>VLOOKUP($A117,data!$B$2:$AS$765,7,FALSE)</f>
        <v>0</v>
      </c>
      <c r="E117" s="259">
        <f>VLOOKUP($A117,data!$B$2:$AS$765,10,FALSE)</f>
        <v>15696.9</v>
      </c>
      <c r="F117" s="259">
        <f>VLOOKUP($A117,data!$B$2:$AS$765,11,FALSE)</f>
        <v>5166.79</v>
      </c>
      <c r="G117" s="325">
        <f>VLOOKUP($A117,data!$B$2:$AS$765,12,FALSE)</f>
        <v>3.25</v>
      </c>
      <c r="H117" s="16"/>
      <c r="I117" s="159">
        <f>VLOOKUP($A117,data!$B$2:$AS$765,14,FALSE)</f>
        <v>11</v>
      </c>
      <c r="J117" s="157">
        <f>VLOOKUP($A117,data!$B$2:$AS$765,15,FALSE)</f>
        <v>14720.87</v>
      </c>
      <c r="K117" s="157">
        <f>VLOOKUP($A117,data!$B$2:$AS$765,16,FALSE)</f>
        <v>4206.07</v>
      </c>
      <c r="L117" s="161">
        <f>VLOOKUP($A117,data!$B$2:$AS$765,17,FALSE)</f>
        <v>3.45</v>
      </c>
      <c r="M117" s="161">
        <f>VLOOKUP($A117,data!$B$2:$AS$765,18,FALSE)</f>
        <v>1.67</v>
      </c>
      <c r="N117" s="161">
        <f>VLOOKUP($A117,data!$B$2:$AS$765,19,FALSE)</f>
        <v>3.06</v>
      </c>
      <c r="O117" s="129">
        <f>VLOOKUP($A117,data!$B$2:$AS$765,20,FALSE)</f>
        <v>1</v>
      </c>
      <c r="P117" s="163">
        <f>VLOOKUP($A117,data!$B$2:$AS$765,22,FALSE)</f>
        <v>0.6048</v>
      </c>
      <c r="Q117" s="163">
        <f>VLOOKUP($A117,data!$B$2:$AS$765,30,FALSE)</f>
        <v>0.26050000000000001</v>
      </c>
      <c r="R117" s="218" t="str">
        <f>VLOOKUP($A117,data!$B$2:$AS$765,34,FALSE)</f>
        <v>AP</v>
      </c>
      <c r="S117" s="166"/>
      <c r="T117" s="220" t="str">
        <f>IF(ISERROR(VLOOKUP($A117,v32_final!$A$9:$E$763,5,FALSE)),"",VLOOKUP($A117,v32_final!$A$9:$E$763,5,FALSE))</f>
        <v>AP</v>
      </c>
      <c r="U117" s="163">
        <f>IF(ISERROR(VLOOKUP($A117,v32_final!$A$9:$E$763,4,FALSE)),"",VLOOKUP($A117,v32_final!$A$9:$E$763,4,FALSE))</f>
        <v>0.47339999999999999</v>
      </c>
      <c r="V117" s="165">
        <f>VLOOKUP($A117,data!$B$2:$AS$765,35,FALSE)</f>
        <v>0.40820000000000001</v>
      </c>
      <c r="W117" s="326">
        <f t="shared" si="4"/>
        <v>0.40820000000000001</v>
      </c>
      <c r="X117" s="326">
        <f t="shared" si="5"/>
        <v>0</v>
      </c>
      <c r="Y117" s="135">
        <f t="shared" si="6"/>
        <v>-6.519999999999998E-2</v>
      </c>
      <c r="Z117" s="133">
        <f t="shared" si="7"/>
        <v>-0.13772708069286013</v>
      </c>
    </row>
    <row r="118" spans="1:26" x14ac:dyDescent="0.2">
      <c r="A118" s="237" t="s">
        <v>774</v>
      </c>
      <c r="B118" s="247" t="str">
        <f>VLOOKUP($A118,data!$B$2:$AS$765,4,FALSE)</f>
        <v>Salivary Gland Procedures</v>
      </c>
      <c r="C118" s="238">
        <f>VLOOKUP($A118,data!$B$2:$AS$765,6,FALSE)</f>
        <v>11</v>
      </c>
      <c r="D118" s="238">
        <f>VLOOKUP($A118,data!$B$2:$AS$765,7,FALSE)</f>
        <v>0</v>
      </c>
      <c r="E118" s="238">
        <f>VLOOKUP($A118,data!$B$2:$AS$765,10,FALSE)</f>
        <v>30839.48</v>
      </c>
      <c r="F118" s="238">
        <f>VLOOKUP($A118,data!$B$2:$AS$765,11,FALSE)</f>
        <v>8816.39</v>
      </c>
      <c r="G118" s="257">
        <f>VLOOKUP($A118,data!$B$2:$AS$765,12,FALSE)</f>
        <v>1.64</v>
      </c>
      <c r="H118" s="16"/>
      <c r="I118" s="158">
        <f>VLOOKUP($A118,data!$B$2:$AS$765,14,FALSE)</f>
        <v>10</v>
      </c>
      <c r="J118" s="156">
        <f>VLOOKUP($A118,data!$B$2:$AS$765,15,FALSE)</f>
        <v>28808.16</v>
      </c>
      <c r="K118" s="156">
        <f>VLOOKUP($A118,data!$B$2:$AS$765,16,FALSE)</f>
        <v>6333.46</v>
      </c>
      <c r="L118" s="160">
        <f>VLOOKUP($A118,data!$B$2:$AS$765,17,FALSE)</f>
        <v>1.7</v>
      </c>
      <c r="M118" s="160">
        <f>VLOOKUP($A118,data!$B$2:$AS$765,18,FALSE)</f>
        <v>1.19</v>
      </c>
      <c r="N118" s="160">
        <f>VLOOKUP($A118,data!$B$2:$AS$765,19,FALSE)</f>
        <v>1.45</v>
      </c>
      <c r="O118" s="120">
        <f>VLOOKUP($A118,data!$B$2:$AS$765,20,FALSE)</f>
        <v>1</v>
      </c>
      <c r="P118" s="162">
        <f>VLOOKUP($A118,data!$B$2:$AS$765,22,FALSE)</f>
        <v>1.1837</v>
      </c>
      <c r="Q118" s="162">
        <f>VLOOKUP($A118,data!$B$2:$AS$765,30,FALSE)</f>
        <v>1.2197</v>
      </c>
      <c r="R118" s="217" t="str">
        <f>VLOOKUP($A118,data!$B$2:$AS$765,34,FALSE)</f>
        <v>A</v>
      </c>
      <c r="S118" s="166"/>
      <c r="T118" s="219" t="str">
        <f>IF(ISERROR(VLOOKUP($A118,v32_final!$A$9:$E$763,5,FALSE)),"",VLOOKUP($A118,v32_final!$A$9:$E$763,5,FALSE))</f>
        <v>M</v>
      </c>
      <c r="U118" s="162">
        <f>IF(ISERROR(VLOOKUP($A118,v32_final!$A$9:$E$763,4,FALSE)),"",VLOOKUP($A118,v32_final!$A$9:$E$763,4,FALSE))</f>
        <v>1.5321</v>
      </c>
      <c r="V118" s="164">
        <f>VLOOKUP($A118,data!$B$2:$AS$765,35,FALSE)</f>
        <v>1.9111</v>
      </c>
      <c r="W118" s="324">
        <f t="shared" si="4"/>
        <v>1.9111</v>
      </c>
      <c r="X118" s="324">
        <f t="shared" si="5"/>
        <v>0</v>
      </c>
      <c r="Y118" s="134">
        <f t="shared" si="6"/>
        <v>0.379</v>
      </c>
      <c r="Z118" s="132">
        <f t="shared" si="7"/>
        <v>0.2473728868872789</v>
      </c>
    </row>
    <row r="119" spans="1:26" x14ac:dyDescent="0.2">
      <c r="A119" s="237" t="s">
        <v>788</v>
      </c>
      <c r="B119" s="247" t="str">
        <f>VLOOKUP($A119,data!$B$2:$AS$765,4,FALSE)</f>
        <v>Ear, Nose, Mouth &amp; Throat Malignancy W MCC</v>
      </c>
      <c r="C119" s="238">
        <f>VLOOKUP($A119,data!$B$2:$AS$765,6,FALSE)</f>
        <v>9</v>
      </c>
      <c r="D119" s="238">
        <f>VLOOKUP($A119,data!$B$2:$AS$765,7,FALSE)</f>
        <v>0</v>
      </c>
      <c r="E119" s="238">
        <f>VLOOKUP($A119,data!$B$2:$AS$765,10,FALSE)</f>
        <v>35803.160000000003</v>
      </c>
      <c r="F119" s="238">
        <f>VLOOKUP($A119,data!$B$2:$AS$765,11,FALSE)</f>
        <v>21983.82</v>
      </c>
      <c r="G119" s="257">
        <f>VLOOKUP($A119,data!$B$2:$AS$765,12,FALSE)</f>
        <v>9.44</v>
      </c>
      <c r="H119" s="16"/>
      <c r="I119" s="158">
        <f>VLOOKUP($A119,data!$B$2:$AS$765,14,FALSE)</f>
        <v>8</v>
      </c>
      <c r="J119" s="156">
        <f>VLOOKUP($A119,data!$B$2:$AS$765,15,FALSE)</f>
        <v>30089.57</v>
      </c>
      <c r="K119" s="156">
        <f>VLOOKUP($A119,data!$B$2:$AS$765,16,FALSE)</f>
        <v>15808.01</v>
      </c>
      <c r="L119" s="160">
        <f>VLOOKUP($A119,data!$B$2:$AS$765,17,FALSE)</f>
        <v>8</v>
      </c>
      <c r="M119" s="160">
        <f>VLOOKUP($A119,data!$B$2:$AS$765,18,FALSE)</f>
        <v>3.77</v>
      </c>
      <c r="N119" s="160">
        <f>VLOOKUP($A119,data!$B$2:$AS$765,19,FALSE)</f>
        <v>5.7</v>
      </c>
      <c r="O119" s="120">
        <f>VLOOKUP($A119,data!$B$2:$AS$765,20,FALSE)</f>
        <v>0</v>
      </c>
      <c r="P119" s="162">
        <f>VLOOKUP($A119,data!$B$2:$AS$765,22,FALSE)</f>
        <v>1.8411</v>
      </c>
      <c r="Q119" s="162">
        <f>VLOOKUP($A119,data!$B$2:$AS$765,30,FALSE)</f>
        <v>1.8971</v>
      </c>
      <c r="R119" s="217" t="str">
        <f>VLOOKUP($A119,data!$B$2:$AS$765,34,FALSE)</f>
        <v>M</v>
      </c>
      <c r="S119" s="166"/>
      <c r="T119" s="219" t="str">
        <f>IF(ISERROR(VLOOKUP($A119,v32_final!$A$9:$E$763,5,FALSE)),"",VLOOKUP($A119,v32_final!$A$9:$E$763,5,FALSE))</f>
        <v>A</v>
      </c>
      <c r="U119" s="162">
        <f>IF(ISERROR(VLOOKUP($A119,v32_final!$A$9:$E$763,4,FALSE)),"",VLOOKUP($A119,v32_final!$A$9:$E$763,4,FALSE))</f>
        <v>2.4504999999999999</v>
      </c>
      <c r="V119" s="164">
        <f>VLOOKUP($A119,data!$B$2:$AS$765,35,FALSE)</f>
        <v>2.9725999999999999</v>
      </c>
      <c r="W119" s="324">
        <f t="shared" si="4"/>
        <v>2.9725999999999999</v>
      </c>
      <c r="X119" s="324">
        <f t="shared" si="5"/>
        <v>0</v>
      </c>
      <c r="Y119" s="134">
        <f t="shared" si="6"/>
        <v>0.52210000000000001</v>
      </c>
      <c r="Z119" s="132">
        <f t="shared" si="7"/>
        <v>0.21305855947765764</v>
      </c>
    </row>
    <row r="120" spans="1:26" x14ac:dyDescent="0.2">
      <c r="A120" s="237" t="s">
        <v>790</v>
      </c>
      <c r="B120" s="247" t="str">
        <f>VLOOKUP($A120,data!$B$2:$AS$765,4,FALSE)</f>
        <v>Ear, Nose, Mouth &amp; Throat Malignancy W CC</v>
      </c>
      <c r="C120" s="238">
        <f>VLOOKUP($A120,data!$B$2:$AS$765,6,FALSE)</f>
        <v>12</v>
      </c>
      <c r="D120" s="238">
        <f>VLOOKUP($A120,data!$B$2:$AS$765,7,FALSE)</f>
        <v>1</v>
      </c>
      <c r="E120" s="238">
        <f>VLOOKUP($A120,data!$B$2:$AS$765,10,FALSE)</f>
        <v>32571.07</v>
      </c>
      <c r="F120" s="238">
        <f>VLOOKUP($A120,data!$B$2:$AS$765,11,FALSE)</f>
        <v>26203.82</v>
      </c>
      <c r="G120" s="257">
        <f>VLOOKUP($A120,data!$B$2:$AS$765,12,FALSE)</f>
        <v>8.42</v>
      </c>
      <c r="H120" s="16"/>
      <c r="I120" s="158">
        <f>VLOOKUP($A120,data!$B$2:$AS$765,14,FALSE)</f>
        <v>11</v>
      </c>
      <c r="J120" s="156">
        <f>VLOOKUP($A120,data!$B$2:$AS$765,15,FALSE)</f>
        <v>25830.47</v>
      </c>
      <c r="K120" s="156">
        <f>VLOOKUP($A120,data!$B$2:$AS$765,16,FALSE)</f>
        <v>14277.05</v>
      </c>
      <c r="L120" s="160">
        <f>VLOOKUP($A120,data!$B$2:$AS$765,17,FALSE)</f>
        <v>5.64</v>
      </c>
      <c r="M120" s="160">
        <f>VLOOKUP($A120,data!$B$2:$AS$765,18,FALSE)</f>
        <v>2.64</v>
      </c>
      <c r="N120" s="160">
        <f>VLOOKUP($A120,data!$B$2:$AS$765,19,FALSE)</f>
        <v>5.04</v>
      </c>
      <c r="O120" s="120">
        <f>VLOOKUP($A120,data!$B$2:$AS$765,20,FALSE)</f>
        <v>1</v>
      </c>
      <c r="P120" s="162">
        <f>VLOOKUP($A120,data!$B$2:$AS$765,22,FALSE)</f>
        <v>1.0612999999999999</v>
      </c>
      <c r="Q120" s="162">
        <f>VLOOKUP($A120,data!$B$2:$AS$765,30,FALSE)</f>
        <v>1.0935999999999999</v>
      </c>
      <c r="R120" s="217" t="str">
        <f>VLOOKUP($A120,data!$B$2:$AS$765,34,FALSE)</f>
        <v>A</v>
      </c>
      <c r="S120" s="166"/>
      <c r="T120" s="219" t="str">
        <f>IF(ISERROR(VLOOKUP($A120,v32_final!$A$9:$E$763,5,FALSE)),"",VLOOKUP($A120,v32_final!$A$9:$E$763,5,FALSE))</f>
        <v>AP</v>
      </c>
      <c r="U120" s="162">
        <f>IF(ISERROR(VLOOKUP($A120,v32_final!$A$9:$E$763,4,FALSE)),"",VLOOKUP($A120,v32_final!$A$9:$E$763,4,FALSE))</f>
        <v>1.2766999999999999</v>
      </c>
      <c r="V120" s="164">
        <f>VLOOKUP($A120,data!$B$2:$AS$765,35,FALSE)</f>
        <v>1.7136</v>
      </c>
      <c r="W120" s="324">
        <f t="shared" si="4"/>
        <v>1.7136</v>
      </c>
      <c r="X120" s="324">
        <f t="shared" si="5"/>
        <v>0</v>
      </c>
      <c r="Y120" s="134">
        <f t="shared" si="6"/>
        <v>0.43690000000000007</v>
      </c>
      <c r="Z120" s="132">
        <f t="shared" si="7"/>
        <v>0.34221038615179766</v>
      </c>
    </row>
    <row r="121" spans="1:26" x14ac:dyDescent="0.2">
      <c r="A121" s="237" t="s">
        <v>792</v>
      </c>
      <c r="B121" s="247" t="str">
        <f>VLOOKUP($A121,data!$B$2:$AS$765,4,FALSE)</f>
        <v>Ear, Nose, Mouth &amp; Throat Malignancy W/O CC/MCC</v>
      </c>
      <c r="C121" s="238">
        <f>VLOOKUP($A121,data!$B$2:$AS$765,6,FALSE)</f>
        <v>3</v>
      </c>
      <c r="D121" s="238">
        <f>VLOOKUP($A121,data!$B$2:$AS$765,7,FALSE)</f>
        <v>0</v>
      </c>
      <c r="E121" s="238">
        <f>VLOOKUP($A121,data!$B$2:$AS$765,10,FALSE)</f>
        <v>15436.18</v>
      </c>
      <c r="F121" s="238">
        <f>VLOOKUP($A121,data!$B$2:$AS$765,11,FALSE)</f>
        <v>13275.44</v>
      </c>
      <c r="G121" s="257">
        <f>VLOOKUP($A121,data!$B$2:$AS$765,12,FALSE)</f>
        <v>3.67</v>
      </c>
      <c r="H121" s="16"/>
      <c r="I121" s="158">
        <f>VLOOKUP($A121,data!$B$2:$AS$765,14,FALSE)</f>
        <v>3</v>
      </c>
      <c r="J121" s="156">
        <f>VLOOKUP($A121,data!$B$2:$AS$765,15,FALSE)</f>
        <v>15436.18</v>
      </c>
      <c r="K121" s="156">
        <f>VLOOKUP($A121,data!$B$2:$AS$765,16,FALSE)</f>
        <v>13275.44</v>
      </c>
      <c r="L121" s="160">
        <f>VLOOKUP($A121,data!$B$2:$AS$765,17,FALSE)</f>
        <v>2.8</v>
      </c>
      <c r="M121" s="160">
        <f>VLOOKUP($A121,data!$B$2:$AS$765,18,FALSE)</f>
        <v>3.09</v>
      </c>
      <c r="N121" s="160">
        <f>VLOOKUP($A121,data!$B$2:$AS$765,19,FALSE)</f>
        <v>2.2000000000000002</v>
      </c>
      <c r="O121" s="120">
        <f>VLOOKUP($A121,data!$B$2:$AS$765,20,FALSE)</f>
        <v>0</v>
      </c>
      <c r="P121" s="162">
        <f>VLOOKUP($A121,data!$B$2:$AS$765,22,FALSE)</f>
        <v>0.79520000000000002</v>
      </c>
      <c r="Q121" s="162">
        <f>VLOOKUP($A121,data!$B$2:$AS$765,30,FALSE)</f>
        <v>0.81940000000000002</v>
      </c>
      <c r="R121" s="217" t="str">
        <f>VLOOKUP($A121,data!$B$2:$AS$765,34,FALSE)</f>
        <v>M</v>
      </c>
      <c r="S121" s="166"/>
      <c r="T121" s="219" t="str">
        <f>IF(ISERROR(VLOOKUP($A121,v32_final!$A$9:$E$763,5,FALSE)),"",VLOOKUP($A121,v32_final!$A$9:$E$763,5,FALSE))</f>
        <v>MP</v>
      </c>
      <c r="U121" s="162">
        <f>IF(ISERROR(VLOOKUP($A121,v32_final!$A$9:$E$763,4,FALSE)),"",VLOOKUP($A121,v32_final!$A$9:$E$763,4,FALSE))</f>
        <v>0.87819999999999998</v>
      </c>
      <c r="V121" s="164">
        <f>VLOOKUP($A121,data!$B$2:$AS$765,35,FALSE)</f>
        <v>1.2839</v>
      </c>
      <c r="W121" s="324">
        <f t="shared" si="4"/>
        <v>1.2839</v>
      </c>
      <c r="X121" s="324">
        <f t="shared" si="5"/>
        <v>0</v>
      </c>
      <c r="Y121" s="134">
        <f t="shared" si="6"/>
        <v>0.40570000000000006</v>
      </c>
      <c r="Z121" s="132">
        <f t="shared" si="7"/>
        <v>0.46196766112502857</v>
      </c>
    </row>
    <row r="122" spans="1:26" x14ac:dyDescent="0.2">
      <c r="A122" s="246" t="s">
        <v>794</v>
      </c>
      <c r="B122" s="258" t="str">
        <f>VLOOKUP($A122,data!$B$2:$AS$765,4,FALSE)</f>
        <v>Dysequilibrium</v>
      </c>
      <c r="C122" s="259">
        <f>VLOOKUP($A122,data!$B$2:$AS$765,6,FALSE)</f>
        <v>46</v>
      </c>
      <c r="D122" s="259">
        <f>VLOOKUP($A122,data!$B$2:$AS$765,7,FALSE)</f>
        <v>1</v>
      </c>
      <c r="E122" s="259">
        <f>VLOOKUP($A122,data!$B$2:$AS$765,10,FALSE)</f>
        <v>12527.62</v>
      </c>
      <c r="F122" s="259">
        <f>VLOOKUP($A122,data!$B$2:$AS$765,11,FALSE)</f>
        <v>6101.36</v>
      </c>
      <c r="G122" s="325">
        <f>VLOOKUP($A122,data!$B$2:$AS$765,12,FALSE)</f>
        <v>2.33</v>
      </c>
      <c r="H122" s="16"/>
      <c r="I122" s="159">
        <f>VLOOKUP($A122,data!$B$2:$AS$765,14,FALSE)</f>
        <v>45</v>
      </c>
      <c r="J122" s="157">
        <f>VLOOKUP($A122,data!$B$2:$AS$765,15,FALSE)</f>
        <v>12100.95</v>
      </c>
      <c r="K122" s="157">
        <f>VLOOKUP($A122,data!$B$2:$AS$765,16,FALSE)</f>
        <v>5447.89</v>
      </c>
      <c r="L122" s="161">
        <f>VLOOKUP($A122,data!$B$2:$AS$765,17,FALSE)</f>
        <v>2.27</v>
      </c>
      <c r="M122" s="161">
        <f>VLOOKUP($A122,data!$B$2:$AS$765,18,FALSE)</f>
        <v>1.72</v>
      </c>
      <c r="N122" s="161">
        <f>VLOOKUP($A122,data!$B$2:$AS$765,19,FALSE)</f>
        <v>1.81</v>
      </c>
      <c r="O122" s="129">
        <f>VLOOKUP($A122,data!$B$2:$AS$765,20,FALSE)</f>
        <v>1</v>
      </c>
      <c r="P122" s="163">
        <f>VLOOKUP($A122,data!$B$2:$AS$765,22,FALSE)</f>
        <v>0.49719999999999998</v>
      </c>
      <c r="Q122" s="163">
        <f>VLOOKUP($A122,data!$B$2:$AS$765,30,FALSE)</f>
        <v>0.51229999999999998</v>
      </c>
      <c r="R122" s="218" t="str">
        <f>VLOOKUP($A122,data!$B$2:$AS$765,34,FALSE)</f>
        <v>A</v>
      </c>
      <c r="S122" s="166"/>
      <c r="T122" s="220" t="str">
        <f>IF(ISERROR(VLOOKUP($A122,v32_final!$A$9:$E$763,5,FALSE)),"",VLOOKUP($A122,v32_final!$A$9:$E$763,5,FALSE))</f>
        <v>A</v>
      </c>
      <c r="U122" s="163">
        <f>IF(ISERROR(VLOOKUP($A122,v32_final!$A$9:$E$763,4,FALSE)),"",VLOOKUP($A122,v32_final!$A$9:$E$763,4,FALSE))</f>
        <v>0.78790000000000004</v>
      </c>
      <c r="V122" s="165">
        <f>VLOOKUP($A122,data!$B$2:$AS$765,35,FALSE)</f>
        <v>0.80269999999999997</v>
      </c>
      <c r="W122" s="326">
        <f t="shared" si="4"/>
        <v>0.80269999999999997</v>
      </c>
      <c r="X122" s="326">
        <f t="shared" si="5"/>
        <v>0</v>
      </c>
      <c r="Y122" s="135">
        <f t="shared" si="6"/>
        <v>1.4799999999999924E-2</v>
      </c>
      <c r="Z122" s="133">
        <f t="shared" si="7"/>
        <v>1.8784109658586019E-2</v>
      </c>
    </row>
    <row r="123" spans="1:26" x14ac:dyDescent="0.2">
      <c r="A123" s="237" t="s">
        <v>796</v>
      </c>
      <c r="B123" s="247" t="str">
        <f>VLOOKUP($A123,data!$B$2:$AS$765,4,FALSE)</f>
        <v>Epistaxis W MCC</v>
      </c>
      <c r="C123" s="238">
        <f>VLOOKUP($A123,data!$B$2:$AS$765,6,FALSE)</f>
        <v>3</v>
      </c>
      <c r="D123" s="238">
        <f>VLOOKUP($A123,data!$B$2:$AS$765,7,FALSE)</f>
        <v>0</v>
      </c>
      <c r="E123" s="238">
        <f>VLOOKUP($A123,data!$B$2:$AS$765,10,FALSE)</f>
        <v>12338.46</v>
      </c>
      <c r="F123" s="238">
        <f>VLOOKUP($A123,data!$B$2:$AS$765,11,FALSE)</f>
        <v>3452.79</v>
      </c>
      <c r="G123" s="257">
        <f>VLOOKUP($A123,data!$B$2:$AS$765,12,FALSE)</f>
        <v>2</v>
      </c>
      <c r="H123" s="16"/>
      <c r="I123" s="158">
        <f>VLOOKUP($A123,data!$B$2:$AS$765,14,FALSE)</f>
        <v>3</v>
      </c>
      <c r="J123" s="156">
        <f>VLOOKUP($A123,data!$B$2:$AS$765,15,FALSE)</f>
        <v>12338.46</v>
      </c>
      <c r="K123" s="156">
        <f>VLOOKUP($A123,data!$B$2:$AS$765,16,FALSE)</f>
        <v>3452.79</v>
      </c>
      <c r="L123" s="160">
        <f>VLOOKUP($A123,data!$B$2:$AS$765,17,FALSE)</f>
        <v>4.7</v>
      </c>
      <c r="M123" s="160">
        <f>VLOOKUP($A123,data!$B$2:$AS$765,18,FALSE)</f>
        <v>0</v>
      </c>
      <c r="N123" s="160">
        <f>VLOOKUP($A123,data!$B$2:$AS$765,19,FALSE)</f>
        <v>3.6</v>
      </c>
      <c r="O123" s="120">
        <f>VLOOKUP($A123,data!$B$2:$AS$765,20,FALSE)</f>
        <v>0</v>
      </c>
      <c r="P123" s="162">
        <f>VLOOKUP($A123,data!$B$2:$AS$765,22,FALSE)</f>
        <v>1.234</v>
      </c>
      <c r="Q123" s="162">
        <f>VLOOKUP($A123,data!$B$2:$AS$765,30,FALSE)</f>
        <v>1.2715000000000001</v>
      </c>
      <c r="R123" s="217" t="str">
        <f>VLOOKUP($A123,data!$B$2:$AS$765,34,FALSE)</f>
        <v>M</v>
      </c>
      <c r="S123" s="166"/>
      <c r="T123" s="219" t="str">
        <f>IF(ISERROR(VLOOKUP($A123,v32_final!$A$9:$E$763,5,FALSE)),"",VLOOKUP($A123,v32_final!$A$9:$E$763,5,FALSE))</f>
        <v>M</v>
      </c>
      <c r="U123" s="162">
        <f>IF(ISERROR(VLOOKUP($A123,v32_final!$A$9:$E$763,4,FALSE)),"",VLOOKUP($A123,v32_final!$A$9:$E$763,4,FALSE))</f>
        <v>2.0122</v>
      </c>
      <c r="V123" s="164">
        <f>VLOOKUP($A123,data!$B$2:$AS$765,35,FALSE)</f>
        <v>1.9923</v>
      </c>
      <c r="W123" s="324">
        <f t="shared" si="4"/>
        <v>1.9923</v>
      </c>
      <c r="X123" s="324">
        <f t="shared" si="5"/>
        <v>0</v>
      </c>
      <c r="Y123" s="134">
        <f t="shared" si="6"/>
        <v>-1.9900000000000029E-2</v>
      </c>
      <c r="Z123" s="132">
        <f t="shared" si="7"/>
        <v>-9.8896729947321477E-3</v>
      </c>
    </row>
    <row r="124" spans="1:26" x14ac:dyDescent="0.2">
      <c r="A124" s="237" t="s">
        <v>798</v>
      </c>
      <c r="B124" s="247" t="str">
        <f>VLOOKUP($A124,data!$B$2:$AS$765,4,FALSE)</f>
        <v>Epistaxis W/O MCC</v>
      </c>
      <c r="C124" s="238">
        <f>VLOOKUP($A124,data!$B$2:$AS$765,6,FALSE)</f>
        <v>15</v>
      </c>
      <c r="D124" s="238">
        <f>VLOOKUP($A124,data!$B$2:$AS$765,7,FALSE)</f>
        <v>0</v>
      </c>
      <c r="E124" s="238">
        <f>VLOOKUP($A124,data!$B$2:$AS$765,10,FALSE)</f>
        <v>14388.92</v>
      </c>
      <c r="F124" s="238">
        <f>VLOOKUP($A124,data!$B$2:$AS$765,11,FALSE)</f>
        <v>14233.34</v>
      </c>
      <c r="G124" s="257">
        <f>VLOOKUP($A124,data!$B$2:$AS$765,12,FALSE)</f>
        <v>4</v>
      </c>
      <c r="H124" s="16"/>
      <c r="I124" s="158">
        <f>VLOOKUP($A124,data!$B$2:$AS$765,14,FALSE)</f>
        <v>14</v>
      </c>
      <c r="J124" s="156">
        <f>VLOOKUP($A124,data!$B$2:$AS$765,15,FALSE)</f>
        <v>11430.39</v>
      </c>
      <c r="K124" s="156">
        <f>VLOOKUP($A124,data!$B$2:$AS$765,16,FALSE)</f>
        <v>9260.9</v>
      </c>
      <c r="L124" s="160">
        <f>VLOOKUP($A124,data!$B$2:$AS$765,17,FALSE)</f>
        <v>3.57</v>
      </c>
      <c r="M124" s="160">
        <f>VLOOKUP($A124,data!$B$2:$AS$765,18,FALSE)</f>
        <v>2.82</v>
      </c>
      <c r="N124" s="160">
        <f>VLOOKUP($A124,data!$B$2:$AS$765,19,FALSE)</f>
        <v>2.6</v>
      </c>
      <c r="O124" s="120">
        <f>VLOOKUP($A124,data!$B$2:$AS$765,20,FALSE)</f>
        <v>1</v>
      </c>
      <c r="P124" s="162">
        <f>VLOOKUP($A124,data!$B$2:$AS$765,22,FALSE)</f>
        <v>0.46960000000000002</v>
      </c>
      <c r="Q124" s="162">
        <f>VLOOKUP($A124,data!$B$2:$AS$765,30,FALSE)</f>
        <v>0.4839</v>
      </c>
      <c r="R124" s="217" t="str">
        <f>VLOOKUP($A124,data!$B$2:$AS$765,34,FALSE)</f>
        <v>A</v>
      </c>
      <c r="S124" s="166"/>
      <c r="T124" s="219" t="str">
        <f>IF(ISERROR(VLOOKUP($A124,v32_final!$A$9:$E$763,5,FALSE)),"",VLOOKUP($A124,v32_final!$A$9:$E$763,5,FALSE))</f>
        <v>A</v>
      </c>
      <c r="U124" s="162">
        <f>IF(ISERROR(VLOOKUP($A124,v32_final!$A$9:$E$763,4,FALSE)),"",VLOOKUP($A124,v32_final!$A$9:$E$763,4,FALSE))</f>
        <v>0.70840000000000003</v>
      </c>
      <c r="V124" s="164">
        <f>VLOOKUP($A124,data!$B$2:$AS$765,35,FALSE)</f>
        <v>0.75819999999999999</v>
      </c>
      <c r="W124" s="324">
        <f t="shared" si="4"/>
        <v>0.75819999999999999</v>
      </c>
      <c r="X124" s="324">
        <f t="shared" si="5"/>
        <v>0</v>
      </c>
      <c r="Y124" s="134">
        <f t="shared" si="6"/>
        <v>4.9799999999999955E-2</v>
      </c>
      <c r="Z124" s="132">
        <f t="shared" si="7"/>
        <v>7.0299265951439802E-2</v>
      </c>
    </row>
    <row r="125" spans="1:26" x14ac:dyDescent="0.2">
      <c r="A125" s="237" t="s">
        <v>800</v>
      </c>
      <c r="B125" s="247" t="str">
        <f>VLOOKUP($A125,data!$B$2:$AS$765,4,FALSE)</f>
        <v>Otitis Media &amp; URI W MCC</v>
      </c>
      <c r="C125" s="238">
        <f>VLOOKUP($A125,data!$B$2:$AS$765,6,FALSE)</f>
        <v>40</v>
      </c>
      <c r="D125" s="238">
        <f>VLOOKUP($A125,data!$B$2:$AS$765,7,FALSE)</f>
        <v>1</v>
      </c>
      <c r="E125" s="238">
        <f>VLOOKUP($A125,data!$B$2:$AS$765,10,FALSE)</f>
        <v>19691.91</v>
      </c>
      <c r="F125" s="238">
        <f>VLOOKUP($A125,data!$B$2:$AS$765,11,FALSE)</f>
        <v>29658.54</v>
      </c>
      <c r="G125" s="257">
        <f>VLOOKUP($A125,data!$B$2:$AS$765,12,FALSE)</f>
        <v>4.3</v>
      </c>
      <c r="H125" s="16"/>
      <c r="I125" s="158">
        <f>VLOOKUP($A125,data!$B$2:$AS$765,14,FALSE)</f>
        <v>38</v>
      </c>
      <c r="J125" s="156">
        <f>VLOOKUP($A125,data!$B$2:$AS$765,15,FALSE)</f>
        <v>13391.05</v>
      </c>
      <c r="K125" s="156">
        <f>VLOOKUP($A125,data!$B$2:$AS$765,16,FALSE)</f>
        <v>6810.62</v>
      </c>
      <c r="L125" s="160">
        <f>VLOOKUP($A125,data!$B$2:$AS$765,17,FALSE)</f>
        <v>3.16</v>
      </c>
      <c r="M125" s="160">
        <f>VLOOKUP($A125,data!$B$2:$AS$765,18,FALSE)</f>
        <v>1.76</v>
      </c>
      <c r="N125" s="160">
        <f>VLOOKUP($A125,data!$B$2:$AS$765,19,FALSE)</f>
        <v>2.71</v>
      </c>
      <c r="O125" s="120">
        <f>VLOOKUP($A125,data!$B$2:$AS$765,20,FALSE)</f>
        <v>1</v>
      </c>
      <c r="P125" s="162">
        <f>VLOOKUP($A125,data!$B$2:$AS$765,22,FALSE)</f>
        <v>0.55020000000000002</v>
      </c>
      <c r="Q125" s="162">
        <f>VLOOKUP($A125,data!$B$2:$AS$765,30,FALSE)</f>
        <v>0.56689999999999996</v>
      </c>
      <c r="R125" s="217" t="str">
        <f>VLOOKUP($A125,data!$B$2:$AS$765,34,FALSE)</f>
        <v>A</v>
      </c>
      <c r="S125" s="166"/>
      <c r="T125" s="219" t="str">
        <f>IF(ISERROR(VLOOKUP($A125,v32_final!$A$9:$E$763,5,FALSE)),"",VLOOKUP($A125,v32_final!$A$9:$E$763,5,FALSE))</f>
        <v>A</v>
      </c>
      <c r="U125" s="162">
        <f>IF(ISERROR(VLOOKUP($A125,v32_final!$A$9:$E$763,4,FALSE)),"",VLOOKUP($A125,v32_final!$A$9:$E$763,4,FALSE))</f>
        <v>0.80010000000000003</v>
      </c>
      <c r="V125" s="164">
        <f>VLOOKUP($A125,data!$B$2:$AS$765,35,FALSE)</f>
        <v>0.88829999999999998</v>
      </c>
      <c r="W125" s="324">
        <f t="shared" si="4"/>
        <v>0.88829999999999998</v>
      </c>
      <c r="X125" s="324">
        <f t="shared" si="5"/>
        <v>0</v>
      </c>
      <c r="Y125" s="134">
        <f t="shared" si="6"/>
        <v>8.8199999999999945E-2</v>
      </c>
      <c r="Z125" s="132">
        <f t="shared" si="7"/>
        <v>0.11023622047244087</v>
      </c>
    </row>
    <row r="126" spans="1:26" x14ac:dyDescent="0.2">
      <c r="A126" s="237" t="s">
        <v>802</v>
      </c>
      <c r="B126" s="247" t="str">
        <f>VLOOKUP($A126,data!$B$2:$AS$765,4,FALSE)</f>
        <v>Otitis Media &amp; URI W/O MCC</v>
      </c>
      <c r="C126" s="238">
        <f>VLOOKUP($A126,data!$B$2:$AS$765,6,FALSE)</f>
        <v>199</v>
      </c>
      <c r="D126" s="238">
        <f>VLOOKUP($A126,data!$B$2:$AS$765,7,FALSE)</f>
        <v>2</v>
      </c>
      <c r="E126" s="238">
        <f>VLOOKUP($A126,data!$B$2:$AS$765,10,FALSE)</f>
        <v>9147.42</v>
      </c>
      <c r="F126" s="238">
        <f>VLOOKUP($A126,data!$B$2:$AS$765,11,FALSE)</f>
        <v>6786.87</v>
      </c>
      <c r="G126" s="257">
        <f>VLOOKUP($A126,data!$B$2:$AS$765,12,FALSE)</f>
        <v>2.4700000000000002</v>
      </c>
      <c r="H126" s="16"/>
      <c r="I126" s="158">
        <f>VLOOKUP($A126,data!$B$2:$AS$765,14,FALSE)</f>
        <v>197</v>
      </c>
      <c r="J126" s="156">
        <f>VLOOKUP($A126,data!$B$2:$AS$765,15,FALSE)</f>
        <v>8770.75</v>
      </c>
      <c r="K126" s="156">
        <f>VLOOKUP($A126,data!$B$2:$AS$765,16,FALSE)</f>
        <v>5631.88</v>
      </c>
      <c r="L126" s="160">
        <f>VLOOKUP($A126,data!$B$2:$AS$765,17,FALSE)</f>
        <v>2.42</v>
      </c>
      <c r="M126" s="160">
        <f>VLOOKUP($A126,data!$B$2:$AS$765,18,FALSE)</f>
        <v>1.6</v>
      </c>
      <c r="N126" s="160">
        <f>VLOOKUP($A126,data!$B$2:$AS$765,19,FALSE)</f>
        <v>2.0499999999999998</v>
      </c>
      <c r="O126" s="120">
        <f>VLOOKUP($A126,data!$B$2:$AS$765,20,FALSE)</f>
        <v>1</v>
      </c>
      <c r="P126" s="162">
        <f>VLOOKUP($A126,data!$B$2:$AS$765,22,FALSE)</f>
        <v>0.3604</v>
      </c>
      <c r="Q126" s="162">
        <f>VLOOKUP($A126,data!$B$2:$AS$765,30,FALSE)</f>
        <v>0.37140000000000001</v>
      </c>
      <c r="R126" s="217" t="str">
        <f>VLOOKUP($A126,data!$B$2:$AS$765,34,FALSE)</f>
        <v>A</v>
      </c>
      <c r="S126" s="166"/>
      <c r="T126" s="219" t="str">
        <f>IF(ISERROR(VLOOKUP($A126,v32_final!$A$9:$E$763,5,FALSE)),"",VLOOKUP($A126,v32_final!$A$9:$E$763,5,FALSE))</f>
        <v>A</v>
      </c>
      <c r="U126" s="162">
        <f>IF(ISERROR(VLOOKUP($A126,v32_final!$A$9:$E$763,4,FALSE)),"",VLOOKUP($A126,v32_final!$A$9:$E$763,4,FALSE))</f>
        <v>0.51559999999999995</v>
      </c>
      <c r="V126" s="164">
        <f>VLOOKUP($A126,data!$B$2:$AS$765,35,FALSE)</f>
        <v>0.58189999999999997</v>
      </c>
      <c r="W126" s="324">
        <f t="shared" si="4"/>
        <v>0.58189999999999997</v>
      </c>
      <c r="X126" s="324">
        <f t="shared" si="5"/>
        <v>0</v>
      </c>
      <c r="Y126" s="134">
        <f t="shared" si="6"/>
        <v>6.6300000000000026E-2</v>
      </c>
      <c r="Z126" s="132">
        <f t="shared" si="7"/>
        <v>0.12858805275407298</v>
      </c>
    </row>
    <row r="127" spans="1:26" x14ac:dyDescent="0.2">
      <c r="A127" s="246" t="s">
        <v>804</v>
      </c>
      <c r="B127" s="258" t="str">
        <f>VLOOKUP($A127,data!$B$2:$AS$765,4,FALSE)</f>
        <v>Other Ear, Nose, Mouth &amp; Throat Diagnoses W MCC</v>
      </c>
      <c r="C127" s="259">
        <f>VLOOKUP($A127,data!$B$2:$AS$765,6,FALSE)</f>
        <v>12</v>
      </c>
      <c r="D127" s="259">
        <f>VLOOKUP($A127,data!$B$2:$AS$765,7,FALSE)</f>
        <v>1</v>
      </c>
      <c r="E127" s="259">
        <f>VLOOKUP($A127,data!$B$2:$AS$765,10,FALSE)</f>
        <v>14873.57</v>
      </c>
      <c r="F127" s="259">
        <f>VLOOKUP($A127,data!$B$2:$AS$765,11,FALSE)</f>
        <v>7247.59</v>
      </c>
      <c r="G127" s="325">
        <f>VLOOKUP($A127,data!$B$2:$AS$765,12,FALSE)</f>
        <v>3.33</v>
      </c>
      <c r="H127" s="16"/>
      <c r="I127" s="159">
        <f>VLOOKUP($A127,data!$B$2:$AS$765,14,FALSE)</f>
        <v>11</v>
      </c>
      <c r="J127" s="157">
        <f>VLOOKUP($A127,data!$B$2:$AS$765,15,FALSE)</f>
        <v>13419.02</v>
      </c>
      <c r="K127" s="157">
        <f>VLOOKUP($A127,data!$B$2:$AS$765,16,FALSE)</f>
        <v>5649.3</v>
      </c>
      <c r="L127" s="161">
        <f>VLOOKUP($A127,data!$B$2:$AS$765,17,FALSE)</f>
        <v>3.36</v>
      </c>
      <c r="M127" s="161">
        <f>VLOOKUP($A127,data!$B$2:$AS$765,18,FALSE)</f>
        <v>2.42</v>
      </c>
      <c r="N127" s="161">
        <f>VLOOKUP($A127,data!$B$2:$AS$765,19,FALSE)</f>
        <v>2.59</v>
      </c>
      <c r="O127" s="129">
        <f>VLOOKUP($A127,data!$B$2:$AS$765,20,FALSE)</f>
        <v>1</v>
      </c>
      <c r="P127" s="163">
        <f>VLOOKUP($A127,data!$B$2:$AS$765,22,FALSE)</f>
        <v>0.5514</v>
      </c>
      <c r="Q127" s="163">
        <f>VLOOKUP($A127,data!$B$2:$AS$765,30,FALSE)</f>
        <v>0.84589999999999999</v>
      </c>
      <c r="R127" s="218" t="str">
        <f>VLOOKUP($A127,data!$B$2:$AS$765,34,FALSE)</f>
        <v>AP</v>
      </c>
      <c r="S127" s="166"/>
      <c r="T127" s="220" t="str">
        <f>IF(ISERROR(VLOOKUP($A127,v32_final!$A$9:$E$763,5,FALSE)),"",VLOOKUP($A127,v32_final!$A$9:$E$763,5,FALSE))</f>
        <v>M</v>
      </c>
      <c r="U127" s="163">
        <f>IF(ISERROR(VLOOKUP($A127,v32_final!$A$9:$E$763,4,FALSE)),"",VLOOKUP($A127,v32_final!$A$9:$E$763,4,FALSE))</f>
        <v>2.1303000000000001</v>
      </c>
      <c r="V127" s="165">
        <f>VLOOKUP($A127,data!$B$2:$AS$765,35,FALSE)</f>
        <v>1.3253999999999999</v>
      </c>
      <c r="W127" s="326">
        <f t="shared" si="4"/>
        <v>1.3253999999999999</v>
      </c>
      <c r="X127" s="326">
        <f t="shared" si="5"/>
        <v>0</v>
      </c>
      <c r="Y127" s="135">
        <f t="shared" si="6"/>
        <v>-0.80490000000000017</v>
      </c>
      <c r="Z127" s="133">
        <f t="shared" si="7"/>
        <v>-0.37783410787213073</v>
      </c>
    </row>
    <row r="128" spans="1:26" x14ac:dyDescent="0.2">
      <c r="A128" s="237" t="s">
        <v>806</v>
      </c>
      <c r="B128" s="247" t="str">
        <f>VLOOKUP($A128,data!$B$2:$AS$765,4,FALSE)</f>
        <v>Other Ear, Nose, Mouth &amp; Throat Diagnoses W CC</v>
      </c>
      <c r="C128" s="238">
        <f>VLOOKUP($A128,data!$B$2:$AS$765,6,FALSE)</f>
        <v>31</v>
      </c>
      <c r="D128" s="238">
        <f>VLOOKUP($A128,data!$B$2:$AS$765,7,FALSE)</f>
        <v>1</v>
      </c>
      <c r="E128" s="238">
        <f>VLOOKUP($A128,data!$B$2:$AS$765,10,FALSE)</f>
        <v>15161.49</v>
      </c>
      <c r="F128" s="238">
        <f>VLOOKUP($A128,data!$B$2:$AS$765,11,FALSE)</f>
        <v>5915.09</v>
      </c>
      <c r="G128" s="257">
        <f>VLOOKUP($A128,data!$B$2:$AS$765,12,FALSE)</f>
        <v>3.81</v>
      </c>
      <c r="H128" s="16"/>
      <c r="I128" s="158">
        <f>VLOOKUP($A128,data!$B$2:$AS$765,14,FALSE)</f>
        <v>29</v>
      </c>
      <c r="J128" s="156">
        <f>VLOOKUP($A128,data!$B$2:$AS$765,15,FALSE)</f>
        <v>14106.5</v>
      </c>
      <c r="K128" s="156">
        <f>VLOOKUP($A128,data!$B$2:$AS$765,16,FALSE)</f>
        <v>4470.99</v>
      </c>
      <c r="L128" s="160">
        <f>VLOOKUP($A128,data!$B$2:$AS$765,17,FALSE)</f>
        <v>3.86</v>
      </c>
      <c r="M128" s="160">
        <f>VLOOKUP($A128,data!$B$2:$AS$765,18,FALSE)</f>
        <v>2.08</v>
      </c>
      <c r="N128" s="160">
        <f>VLOOKUP($A128,data!$B$2:$AS$765,19,FALSE)</f>
        <v>3.29</v>
      </c>
      <c r="O128" s="120">
        <f>VLOOKUP($A128,data!$B$2:$AS$765,20,FALSE)</f>
        <v>1</v>
      </c>
      <c r="P128" s="162">
        <f>VLOOKUP($A128,data!$B$2:$AS$765,22,FALSE)</f>
        <v>0.5796</v>
      </c>
      <c r="Q128" s="162">
        <f>VLOOKUP($A128,data!$B$2:$AS$765,30,FALSE)</f>
        <v>0.49180000000000001</v>
      </c>
      <c r="R128" s="217" t="str">
        <f>VLOOKUP($A128,data!$B$2:$AS$765,34,FALSE)</f>
        <v>AP</v>
      </c>
      <c r="S128" s="166"/>
      <c r="T128" s="219" t="str">
        <f>IF(ISERROR(VLOOKUP($A128,v32_final!$A$9:$E$763,5,FALSE)),"",VLOOKUP($A128,v32_final!$A$9:$E$763,5,FALSE))</f>
        <v>A</v>
      </c>
      <c r="U128" s="162">
        <f>IF(ISERROR(VLOOKUP($A128,v32_final!$A$9:$E$763,4,FALSE)),"",VLOOKUP($A128,v32_final!$A$9:$E$763,4,FALSE))</f>
        <v>1.0198</v>
      </c>
      <c r="V128" s="164">
        <f>VLOOKUP($A128,data!$B$2:$AS$765,35,FALSE)</f>
        <v>0.77059999999999995</v>
      </c>
      <c r="W128" s="324">
        <f t="shared" si="4"/>
        <v>0.77059999999999995</v>
      </c>
      <c r="X128" s="324">
        <f t="shared" si="5"/>
        <v>0</v>
      </c>
      <c r="Y128" s="134">
        <f t="shared" si="6"/>
        <v>-0.24920000000000009</v>
      </c>
      <c r="Z128" s="132">
        <f t="shared" si="7"/>
        <v>-0.24436163953716422</v>
      </c>
    </row>
    <row r="129" spans="1:26" x14ac:dyDescent="0.2">
      <c r="A129" s="237" t="s">
        <v>808</v>
      </c>
      <c r="B129" s="247" t="str">
        <f>VLOOKUP($A129,data!$B$2:$AS$765,4,FALSE)</f>
        <v>Other Ear, Nose, Mouth &amp; Throat Diagnoses W/O CC/MCC</v>
      </c>
      <c r="C129" s="238">
        <f>VLOOKUP($A129,data!$B$2:$AS$765,6,FALSE)</f>
        <v>25</v>
      </c>
      <c r="D129" s="238">
        <f>VLOOKUP($A129,data!$B$2:$AS$765,7,FALSE)</f>
        <v>2</v>
      </c>
      <c r="E129" s="238">
        <f>VLOOKUP($A129,data!$B$2:$AS$765,10,FALSE)</f>
        <v>9964.73</v>
      </c>
      <c r="F129" s="238">
        <f>VLOOKUP($A129,data!$B$2:$AS$765,11,FALSE)</f>
        <v>8979.91</v>
      </c>
      <c r="G129" s="257">
        <f>VLOOKUP($A129,data!$B$2:$AS$765,12,FALSE)</f>
        <v>2.52</v>
      </c>
      <c r="H129" s="16"/>
      <c r="I129" s="158">
        <f>VLOOKUP($A129,data!$B$2:$AS$765,14,FALSE)</f>
        <v>23</v>
      </c>
      <c r="J129" s="156">
        <f>VLOOKUP($A129,data!$B$2:$AS$765,15,FALSE)</f>
        <v>7805.87</v>
      </c>
      <c r="K129" s="156">
        <f>VLOOKUP($A129,data!$B$2:$AS$765,16,FALSE)</f>
        <v>5128.83</v>
      </c>
      <c r="L129" s="160">
        <f>VLOOKUP($A129,data!$B$2:$AS$765,17,FALSE)</f>
        <v>2.2599999999999998</v>
      </c>
      <c r="M129" s="160">
        <f>VLOOKUP($A129,data!$B$2:$AS$765,18,FALSE)</f>
        <v>1.1100000000000001</v>
      </c>
      <c r="N129" s="160">
        <f>VLOOKUP($A129,data!$B$2:$AS$765,19,FALSE)</f>
        <v>2.0299999999999998</v>
      </c>
      <c r="O129" s="120">
        <f>VLOOKUP($A129,data!$B$2:$AS$765,20,FALSE)</f>
        <v>1</v>
      </c>
      <c r="P129" s="162">
        <f>VLOOKUP($A129,data!$B$2:$AS$765,22,FALSE)</f>
        <v>0.32069999999999999</v>
      </c>
      <c r="Q129" s="162">
        <f>VLOOKUP($A129,data!$B$2:$AS$765,30,FALSE)</f>
        <v>0.33040000000000003</v>
      </c>
      <c r="R129" s="217" t="str">
        <f>VLOOKUP($A129,data!$B$2:$AS$765,34,FALSE)</f>
        <v>A</v>
      </c>
      <c r="S129" s="166"/>
      <c r="T129" s="219" t="str">
        <f>IF(ISERROR(VLOOKUP($A129,v32_final!$A$9:$E$763,5,FALSE)),"",VLOOKUP($A129,v32_final!$A$9:$E$763,5,FALSE))</f>
        <v>A</v>
      </c>
      <c r="U129" s="162">
        <f>IF(ISERROR(VLOOKUP($A129,v32_final!$A$9:$E$763,4,FALSE)),"",VLOOKUP($A129,v32_final!$A$9:$E$763,4,FALSE))</f>
        <v>0.45419999999999999</v>
      </c>
      <c r="V129" s="164">
        <f>VLOOKUP($A129,data!$B$2:$AS$765,35,FALSE)</f>
        <v>0.51770000000000005</v>
      </c>
      <c r="W129" s="324">
        <f t="shared" si="4"/>
        <v>0.51770000000000005</v>
      </c>
      <c r="X129" s="324">
        <f t="shared" si="5"/>
        <v>0</v>
      </c>
      <c r="Y129" s="134">
        <f t="shared" si="6"/>
        <v>6.3500000000000056E-2</v>
      </c>
      <c r="Z129" s="132">
        <f t="shared" si="7"/>
        <v>0.13980625275209171</v>
      </c>
    </row>
    <row r="130" spans="1:26" x14ac:dyDescent="0.2">
      <c r="A130" s="237" t="s">
        <v>810</v>
      </c>
      <c r="B130" s="247" t="str">
        <f>VLOOKUP($A130,data!$B$2:$AS$765,4,FALSE)</f>
        <v>Dental &amp; Oral Diseases W MCC</v>
      </c>
      <c r="C130" s="238">
        <f>VLOOKUP($A130,data!$B$2:$AS$765,6,FALSE)</f>
        <v>9</v>
      </c>
      <c r="D130" s="238">
        <f>VLOOKUP($A130,data!$B$2:$AS$765,7,FALSE)</f>
        <v>0</v>
      </c>
      <c r="E130" s="238">
        <f>VLOOKUP($A130,data!$B$2:$AS$765,10,FALSE)</f>
        <v>19149.009999999998</v>
      </c>
      <c r="F130" s="238">
        <f>VLOOKUP($A130,data!$B$2:$AS$765,11,FALSE)</f>
        <v>12262.69</v>
      </c>
      <c r="G130" s="257">
        <f>VLOOKUP($A130,data!$B$2:$AS$765,12,FALSE)</f>
        <v>3.78</v>
      </c>
      <c r="H130" s="16"/>
      <c r="I130" s="158">
        <f>VLOOKUP($A130,data!$B$2:$AS$765,14,FALSE)</f>
        <v>9</v>
      </c>
      <c r="J130" s="156">
        <f>VLOOKUP($A130,data!$B$2:$AS$765,15,FALSE)</f>
        <v>19149.009999999998</v>
      </c>
      <c r="K130" s="156">
        <f>VLOOKUP($A130,data!$B$2:$AS$765,16,FALSE)</f>
        <v>12262.69</v>
      </c>
      <c r="L130" s="160">
        <f>VLOOKUP($A130,data!$B$2:$AS$765,17,FALSE)</f>
        <v>6.1</v>
      </c>
      <c r="M130" s="160">
        <f>VLOOKUP($A130,data!$B$2:$AS$765,18,FALSE)</f>
        <v>1.55</v>
      </c>
      <c r="N130" s="160">
        <f>VLOOKUP($A130,data!$B$2:$AS$765,19,FALSE)</f>
        <v>4.5</v>
      </c>
      <c r="O130" s="120">
        <f>VLOOKUP($A130,data!$B$2:$AS$765,20,FALSE)</f>
        <v>0</v>
      </c>
      <c r="P130" s="162">
        <f>VLOOKUP($A130,data!$B$2:$AS$765,22,FALSE)</f>
        <v>1.4686999999999999</v>
      </c>
      <c r="Q130" s="162">
        <f>VLOOKUP($A130,data!$B$2:$AS$765,30,FALSE)</f>
        <v>1.5133000000000001</v>
      </c>
      <c r="R130" s="217" t="str">
        <f>VLOOKUP($A130,data!$B$2:$AS$765,34,FALSE)</f>
        <v>M</v>
      </c>
      <c r="S130" s="166"/>
      <c r="T130" s="219" t="str">
        <f>IF(ISERROR(VLOOKUP($A130,v32_final!$A$9:$E$763,5,FALSE)),"",VLOOKUP($A130,v32_final!$A$9:$E$763,5,FALSE))</f>
        <v>A</v>
      </c>
      <c r="U130" s="162">
        <f>IF(ISERROR(VLOOKUP($A130,v32_final!$A$9:$E$763,4,FALSE)),"",VLOOKUP($A130,v32_final!$A$9:$E$763,4,FALSE))</f>
        <v>1.2475000000000001</v>
      </c>
      <c r="V130" s="164">
        <f>VLOOKUP($A130,data!$B$2:$AS$765,35,FALSE)</f>
        <v>2.3712</v>
      </c>
      <c r="W130" s="324">
        <f t="shared" si="4"/>
        <v>2.3712</v>
      </c>
      <c r="X130" s="324">
        <f t="shared" si="5"/>
        <v>0</v>
      </c>
      <c r="Y130" s="134">
        <f t="shared" si="6"/>
        <v>1.1236999999999999</v>
      </c>
      <c r="Z130" s="132">
        <f t="shared" si="7"/>
        <v>0.90076152304609203</v>
      </c>
    </row>
    <row r="131" spans="1:26" x14ac:dyDescent="0.2">
      <c r="A131" s="237" t="s">
        <v>812</v>
      </c>
      <c r="B131" s="247" t="str">
        <f>VLOOKUP($A131,data!$B$2:$AS$765,4,FALSE)</f>
        <v>Dental &amp; Oral Diseases W CC</v>
      </c>
      <c r="C131" s="238">
        <f>VLOOKUP($A131,data!$B$2:$AS$765,6,FALSE)</f>
        <v>49</v>
      </c>
      <c r="D131" s="238">
        <f>VLOOKUP($A131,data!$B$2:$AS$765,7,FALSE)</f>
        <v>0</v>
      </c>
      <c r="E131" s="238">
        <f>VLOOKUP($A131,data!$B$2:$AS$765,10,FALSE)</f>
        <v>15241.12</v>
      </c>
      <c r="F131" s="238">
        <f>VLOOKUP($A131,data!$B$2:$AS$765,11,FALSE)</f>
        <v>10596.38</v>
      </c>
      <c r="G131" s="257">
        <f>VLOOKUP($A131,data!$B$2:$AS$765,12,FALSE)</f>
        <v>3.65</v>
      </c>
      <c r="H131" s="16"/>
      <c r="I131" s="158">
        <f>VLOOKUP($A131,data!$B$2:$AS$765,14,FALSE)</f>
        <v>45</v>
      </c>
      <c r="J131" s="156">
        <f>VLOOKUP($A131,data!$B$2:$AS$765,15,FALSE)</f>
        <v>12860.66</v>
      </c>
      <c r="K131" s="156">
        <f>VLOOKUP($A131,data!$B$2:$AS$765,16,FALSE)</f>
        <v>7121.15</v>
      </c>
      <c r="L131" s="160">
        <f>VLOOKUP($A131,data!$B$2:$AS$765,17,FALSE)</f>
        <v>3.09</v>
      </c>
      <c r="M131" s="160">
        <f>VLOOKUP($A131,data!$B$2:$AS$765,18,FALSE)</f>
        <v>2.3199999999999998</v>
      </c>
      <c r="N131" s="160">
        <f>VLOOKUP($A131,data!$B$2:$AS$765,19,FALSE)</f>
        <v>2.44</v>
      </c>
      <c r="O131" s="120">
        <f>VLOOKUP($A131,data!$B$2:$AS$765,20,FALSE)</f>
        <v>1</v>
      </c>
      <c r="P131" s="162">
        <f>VLOOKUP($A131,data!$B$2:$AS$765,22,FALSE)</f>
        <v>0.52839999999999998</v>
      </c>
      <c r="Q131" s="162">
        <f>VLOOKUP($A131,data!$B$2:$AS$765,30,FALSE)</f>
        <v>0.54449999999999998</v>
      </c>
      <c r="R131" s="217" t="str">
        <f>VLOOKUP($A131,data!$B$2:$AS$765,34,FALSE)</f>
        <v>A</v>
      </c>
      <c r="S131" s="166"/>
      <c r="T131" s="219" t="str">
        <f>IF(ISERROR(VLOOKUP($A131,v32_final!$A$9:$E$763,5,FALSE)),"",VLOOKUP($A131,v32_final!$A$9:$E$763,5,FALSE))</f>
        <v>A</v>
      </c>
      <c r="U131" s="162">
        <f>IF(ISERROR(VLOOKUP($A131,v32_final!$A$9:$E$763,4,FALSE)),"",VLOOKUP($A131,v32_final!$A$9:$E$763,4,FALSE))</f>
        <v>0.88129999999999997</v>
      </c>
      <c r="V131" s="164">
        <f>VLOOKUP($A131,data!$B$2:$AS$765,35,FALSE)</f>
        <v>0.85319999999999996</v>
      </c>
      <c r="W131" s="324">
        <f t="shared" si="4"/>
        <v>0.85319999999999996</v>
      </c>
      <c r="X131" s="324">
        <f t="shared" si="5"/>
        <v>0</v>
      </c>
      <c r="Y131" s="134">
        <f t="shared" si="6"/>
        <v>-2.8100000000000014E-2</v>
      </c>
      <c r="Z131" s="132">
        <f t="shared" si="7"/>
        <v>-3.1884715760807911E-2</v>
      </c>
    </row>
    <row r="132" spans="1:26" x14ac:dyDescent="0.2">
      <c r="A132" s="246" t="s">
        <v>814</v>
      </c>
      <c r="B132" s="258" t="str">
        <f>VLOOKUP($A132,data!$B$2:$AS$765,4,FALSE)</f>
        <v>Dental &amp; Oral Diseases W/O CC/MCC</v>
      </c>
      <c r="C132" s="259">
        <f>VLOOKUP($A132,data!$B$2:$AS$765,6,FALSE)</f>
        <v>19</v>
      </c>
      <c r="D132" s="259">
        <f>VLOOKUP($A132,data!$B$2:$AS$765,7,FALSE)</f>
        <v>1</v>
      </c>
      <c r="E132" s="259">
        <f>VLOOKUP($A132,data!$B$2:$AS$765,10,FALSE)</f>
        <v>10703.35</v>
      </c>
      <c r="F132" s="259">
        <f>VLOOKUP($A132,data!$B$2:$AS$765,11,FALSE)</f>
        <v>4821.17</v>
      </c>
      <c r="G132" s="325">
        <f>VLOOKUP($A132,data!$B$2:$AS$765,12,FALSE)</f>
        <v>2.84</v>
      </c>
      <c r="H132" s="16"/>
      <c r="I132" s="159">
        <f>VLOOKUP($A132,data!$B$2:$AS$765,14,FALSE)</f>
        <v>18</v>
      </c>
      <c r="J132" s="157">
        <f>VLOOKUP($A132,data!$B$2:$AS$765,15,FALSE)</f>
        <v>10058.23</v>
      </c>
      <c r="K132" s="157">
        <f>VLOOKUP($A132,data!$B$2:$AS$765,16,FALSE)</f>
        <v>4077.7</v>
      </c>
      <c r="L132" s="161">
        <f>VLOOKUP($A132,data!$B$2:$AS$765,17,FALSE)</f>
        <v>2.61</v>
      </c>
      <c r="M132" s="161">
        <f>VLOOKUP($A132,data!$B$2:$AS$765,18,FALSE)</f>
        <v>1.64</v>
      </c>
      <c r="N132" s="161">
        <f>VLOOKUP($A132,data!$B$2:$AS$765,19,FALSE)</f>
        <v>2.21</v>
      </c>
      <c r="O132" s="129">
        <f>VLOOKUP($A132,data!$B$2:$AS$765,20,FALSE)</f>
        <v>1</v>
      </c>
      <c r="P132" s="163">
        <f>VLOOKUP($A132,data!$B$2:$AS$765,22,FALSE)</f>
        <v>0.41320000000000001</v>
      </c>
      <c r="Q132" s="163">
        <f>VLOOKUP($A132,data!$B$2:$AS$765,30,FALSE)</f>
        <v>0.42580000000000001</v>
      </c>
      <c r="R132" s="218" t="str">
        <f>VLOOKUP($A132,data!$B$2:$AS$765,34,FALSE)</f>
        <v>A</v>
      </c>
      <c r="S132" s="166"/>
      <c r="T132" s="220" t="str">
        <f>IF(ISERROR(VLOOKUP($A132,v32_final!$A$9:$E$763,5,FALSE)),"",VLOOKUP($A132,v32_final!$A$9:$E$763,5,FALSE))</f>
        <v>A</v>
      </c>
      <c r="U132" s="163">
        <f>IF(ISERROR(VLOOKUP($A132,v32_final!$A$9:$E$763,4,FALSE)),"",VLOOKUP($A132,v32_final!$A$9:$E$763,4,FALSE))</f>
        <v>0.66180000000000005</v>
      </c>
      <c r="V132" s="165">
        <f>VLOOKUP($A132,data!$B$2:$AS$765,35,FALSE)</f>
        <v>0.66720000000000002</v>
      </c>
      <c r="W132" s="326">
        <f t="shared" si="4"/>
        <v>0.66720000000000002</v>
      </c>
      <c r="X132" s="326">
        <f t="shared" si="5"/>
        <v>0</v>
      </c>
      <c r="Y132" s="135">
        <f t="shared" si="6"/>
        <v>5.3999999999999604E-3</v>
      </c>
      <c r="Z132" s="133">
        <f t="shared" si="7"/>
        <v>8.1595648232093681E-3</v>
      </c>
    </row>
    <row r="133" spans="1:26" x14ac:dyDescent="0.2">
      <c r="A133" s="237" t="s">
        <v>822</v>
      </c>
      <c r="B133" s="247" t="str">
        <f>VLOOKUP($A133,data!$B$2:$AS$765,4,FALSE)</f>
        <v>Major Chest Procedures W MCC</v>
      </c>
      <c r="C133" s="238">
        <f>VLOOKUP($A133,data!$B$2:$AS$765,6,FALSE)</f>
        <v>102</v>
      </c>
      <c r="D133" s="238">
        <f>VLOOKUP($A133,data!$B$2:$AS$765,7,FALSE)</f>
        <v>5</v>
      </c>
      <c r="E133" s="238">
        <f>VLOOKUP($A133,data!$B$2:$AS$765,10,FALSE)</f>
        <v>108241.7</v>
      </c>
      <c r="F133" s="238">
        <f>VLOOKUP($A133,data!$B$2:$AS$765,11,FALSE)</f>
        <v>255656.4</v>
      </c>
      <c r="G133" s="257">
        <f>VLOOKUP($A133,data!$B$2:$AS$765,12,FALSE)</f>
        <v>18.43</v>
      </c>
      <c r="H133" s="16"/>
      <c r="I133" s="158">
        <f>VLOOKUP($A133,data!$B$2:$AS$765,14,FALSE)</f>
        <v>101</v>
      </c>
      <c r="J133" s="156">
        <f>VLOOKUP($A133,data!$B$2:$AS$765,15,FALSE)</f>
        <v>83228.509999999995</v>
      </c>
      <c r="K133" s="156">
        <f>VLOOKUP($A133,data!$B$2:$AS$765,16,FALSE)</f>
        <v>46797.74</v>
      </c>
      <c r="L133" s="160">
        <f>VLOOKUP($A133,data!$B$2:$AS$765,17,FALSE)</f>
        <v>13.67</v>
      </c>
      <c r="M133" s="160">
        <f>VLOOKUP($A133,data!$B$2:$AS$765,18,FALSE)</f>
        <v>7.52</v>
      </c>
      <c r="N133" s="160">
        <f>VLOOKUP($A133,data!$B$2:$AS$765,19,FALSE)</f>
        <v>11.7</v>
      </c>
      <c r="O133" s="120">
        <f>VLOOKUP($A133,data!$B$2:$AS$765,20,FALSE)</f>
        <v>1</v>
      </c>
      <c r="P133" s="162">
        <f>VLOOKUP($A133,data!$B$2:$AS$765,22,FALSE)</f>
        <v>3.4196</v>
      </c>
      <c r="Q133" s="162">
        <f>VLOOKUP($A133,data!$B$2:$AS$765,30,FALSE)</f>
        <v>2.5829</v>
      </c>
      <c r="R133" s="217" t="str">
        <f>VLOOKUP($A133,data!$B$2:$AS$765,34,FALSE)</f>
        <v>A</v>
      </c>
      <c r="S133" s="166"/>
      <c r="T133" s="219" t="str">
        <f>IF(ISERROR(VLOOKUP($A133,v32_final!$A$9:$E$763,5,FALSE)),"",VLOOKUP($A133,v32_final!$A$9:$E$763,5,FALSE))</f>
        <v>A</v>
      </c>
      <c r="U133" s="162">
        <f>IF(ISERROR(VLOOKUP($A133,v32_final!$A$9:$E$763,4,FALSE)),"",VLOOKUP($A133,v32_final!$A$9:$E$763,4,FALSE))</f>
        <v>3.6602999999999999</v>
      </c>
      <c r="V133" s="164">
        <f>VLOOKUP($A133,data!$B$2:$AS$765,35,FALSE)</f>
        <v>4.0471000000000004</v>
      </c>
      <c r="W133" s="324">
        <f t="shared" si="4"/>
        <v>4.0471000000000004</v>
      </c>
      <c r="X133" s="324">
        <f t="shared" si="5"/>
        <v>0</v>
      </c>
      <c r="Y133" s="134">
        <f t="shared" si="6"/>
        <v>0.38680000000000048</v>
      </c>
      <c r="Z133" s="132">
        <f t="shared" si="7"/>
        <v>0.10567439827336571</v>
      </c>
    </row>
    <row r="134" spans="1:26" x14ac:dyDescent="0.2">
      <c r="A134" s="237" t="s">
        <v>824</v>
      </c>
      <c r="B134" s="247" t="str">
        <f>VLOOKUP($A134,data!$B$2:$AS$765,4,FALSE)</f>
        <v>Major Chest Procedures W CC</v>
      </c>
      <c r="C134" s="238">
        <f>VLOOKUP($A134,data!$B$2:$AS$765,6,FALSE)</f>
        <v>125</v>
      </c>
      <c r="D134" s="238">
        <f>VLOOKUP($A134,data!$B$2:$AS$765,7,FALSE)</f>
        <v>2</v>
      </c>
      <c r="E134" s="238">
        <f>VLOOKUP($A134,data!$B$2:$AS$765,10,FALSE)</f>
        <v>52037.09</v>
      </c>
      <c r="F134" s="238">
        <f>VLOOKUP($A134,data!$B$2:$AS$765,11,FALSE)</f>
        <v>23759.74</v>
      </c>
      <c r="G134" s="257">
        <f>VLOOKUP($A134,data!$B$2:$AS$765,12,FALSE)</f>
        <v>8.4</v>
      </c>
      <c r="H134" s="16"/>
      <c r="I134" s="158">
        <f>VLOOKUP($A134,data!$B$2:$AS$765,14,FALSE)</f>
        <v>122</v>
      </c>
      <c r="J134" s="156">
        <f>VLOOKUP($A134,data!$B$2:$AS$765,15,FALSE)</f>
        <v>50199.58</v>
      </c>
      <c r="K134" s="156">
        <f>VLOOKUP($A134,data!$B$2:$AS$765,16,FALSE)</f>
        <v>20912.919999999998</v>
      </c>
      <c r="L134" s="160">
        <f>VLOOKUP($A134,data!$B$2:$AS$765,17,FALSE)</f>
        <v>7.96</v>
      </c>
      <c r="M134" s="160">
        <f>VLOOKUP($A134,data!$B$2:$AS$765,18,FALSE)</f>
        <v>5.0599999999999996</v>
      </c>
      <c r="N134" s="160">
        <f>VLOOKUP($A134,data!$B$2:$AS$765,19,FALSE)</f>
        <v>6.63</v>
      </c>
      <c r="O134" s="120">
        <f>VLOOKUP($A134,data!$B$2:$AS$765,20,FALSE)</f>
        <v>1</v>
      </c>
      <c r="P134" s="162">
        <f>VLOOKUP($A134,data!$B$2:$AS$765,22,FALSE)</f>
        <v>2.0626000000000002</v>
      </c>
      <c r="Q134" s="162">
        <f>VLOOKUP($A134,data!$B$2:$AS$765,30,FALSE)</f>
        <v>2.1253000000000002</v>
      </c>
      <c r="R134" s="217" t="str">
        <f>VLOOKUP($A134,data!$B$2:$AS$765,34,FALSE)</f>
        <v>A</v>
      </c>
      <c r="S134" s="166"/>
      <c r="T134" s="219" t="str">
        <f>IF(ISERROR(VLOOKUP($A134,v32_final!$A$9:$E$763,5,FALSE)),"",VLOOKUP($A134,v32_final!$A$9:$E$763,5,FALSE))</f>
        <v>A</v>
      </c>
      <c r="U134" s="162">
        <f>IF(ISERROR(VLOOKUP($A134,v32_final!$A$9:$E$763,4,FALSE)),"",VLOOKUP($A134,v32_final!$A$9:$E$763,4,FALSE))</f>
        <v>3.4020000000000001</v>
      </c>
      <c r="V134" s="164">
        <f>VLOOKUP($A134,data!$B$2:$AS$765,35,FALSE)</f>
        <v>3.3300999999999998</v>
      </c>
      <c r="W134" s="324">
        <f t="shared" si="4"/>
        <v>3.3300999999999998</v>
      </c>
      <c r="X134" s="324">
        <f t="shared" si="5"/>
        <v>0</v>
      </c>
      <c r="Y134" s="134">
        <f t="shared" si="6"/>
        <v>-7.1900000000000297E-2</v>
      </c>
      <c r="Z134" s="132">
        <f t="shared" si="7"/>
        <v>-2.1134626690182332E-2</v>
      </c>
    </row>
    <row r="135" spans="1:26" x14ac:dyDescent="0.2">
      <c r="A135" s="237" t="s">
        <v>826</v>
      </c>
      <c r="B135" s="247" t="str">
        <f>VLOOKUP($A135,data!$B$2:$AS$765,4,FALSE)</f>
        <v>Major Chest Procedures W/O CC/MCC</v>
      </c>
      <c r="C135" s="238">
        <f>VLOOKUP($A135,data!$B$2:$AS$765,6,FALSE)</f>
        <v>57</v>
      </c>
      <c r="D135" s="238">
        <f>VLOOKUP($A135,data!$B$2:$AS$765,7,FALSE)</f>
        <v>0</v>
      </c>
      <c r="E135" s="238">
        <f>VLOOKUP($A135,data!$B$2:$AS$765,10,FALSE)</f>
        <v>34058.449999999997</v>
      </c>
      <c r="F135" s="238">
        <f>VLOOKUP($A135,data!$B$2:$AS$765,11,FALSE)</f>
        <v>13163.01</v>
      </c>
      <c r="G135" s="257">
        <f>VLOOKUP($A135,data!$B$2:$AS$765,12,FALSE)</f>
        <v>4.6100000000000003</v>
      </c>
      <c r="H135" s="16"/>
      <c r="I135" s="158">
        <f>VLOOKUP($A135,data!$B$2:$AS$765,14,FALSE)</f>
        <v>57</v>
      </c>
      <c r="J135" s="156">
        <f>VLOOKUP($A135,data!$B$2:$AS$765,15,FALSE)</f>
        <v>34058.449999999997</v>
      </c>
      <c r="K135" s="156">
        <f>VLOOKUP($A135,data!$B$2:$AS$765,16,FALSE)</f>
        <v>13163.01</v>
      </c>
      <c r="L135" s="160">
        <f>VLOOKUP($A135,data!$B$2:$AS$765,17,FALSE)</f>
        <v>4.6100000000000003</v>
      </c>
      <c r="M135" s="160">
        <f>VLOOKUP($A135,data!$B$2:$AS$765,18,FALSE)</f>
        <v>2.61</v>
      </c>
      <c r="N135" s="160">
        <f>VLOOKUP($A135,data!$B$2:$AS$765,19,FALSE)</f>
        <v>3.89</v>
      </c>
      <c r="O135" s="120">
        <f>VLOOKUP($A135,data!$B$2:$AS$765,20,FALSE)</f>
        <v>1</v>
      </c>
      <c r="P135" s="162">
        <f>VLOOKUP($A135,data!$B$2:$AS$765,22,FALSE)</f>
        <v>1.3993</v>
      </c>
      <c r="Q135" s="162">
        <f>VLOOKUP($A135,data!$B$2:$AS$765,30,FALSE)</f>
        <v>1.4418</v>
      </c>
      <c r="R135" s="217" t="str">
        <f>VLOOKUP($A135,data!$B$2:$AS$765,34,FALSE)</f>
        <v>A</v>
      </c>
      <c r="S135" s="166"/>
      <c r="T135" s="219" t="str">
        <f>IF(ISERROR(VLOOKUP($A135,v32_final!$A$9:$E$763,5,FALSE)),"",VLOOKUP($A135,v32_final!$A$9:$E$763,5,FALSE))</f>
        <v>A</v>
      </c>
      <c r="U135" s="162">
        <f>IF(ISERROR(VLOOKUP($A135,v32_final!$A$9:$E$763,4,FALSE)),"",VLOOKUP($A135,v32_final!$A$9:$E$763,4,FALSE))</f>
        <v>2.2126999999999999</v>
      </c>
      <c r="V135" s="164">
        <f>VLOOKUP($A135,data!$B$2:$AS$765,35,FALSE)</f>
        <v>2.2591999999999999</v>
      </c>
      <c r="W135" s="324">
        <f t="shared" si="4"/>
        <v>2.2591999999999999</v>
      </c>
      <c r="X135" s="324">
        <f t="shared" si="5"/>
        <v>0</v>
      </c>
      <c r="Y135" s="134">
        <f t="shared" si="6"/>
        <v>4.6499999999999986E-2</v>
      </c>
      <c r="Z135" s="132">
        <f t="shared" si="7"/>
        <v>2.1015049487052014E-2</v>
      </c>
    </row>
    <row r="136" spans="1:26" x14ac:dyDescent="0.2">
      <c r="A136" s="237" t="s">
        <v>828</v>
      </c>
      <c r="B136" s="247" t="str">
        <f>VLOOKUP($A136,data!$B$2:$AS$765,4,FALSE)</f>
        <v>Other Resp System O.R. Procedures W MCC</v>
      </c>
      <c r="C136" s="238">
        <f>VLOOKUP($A136,data!$B$2:$AS$765,6,FALSE)</f>
        <v>122</v>
      </c>
      <c r="D136" s="238">
        <f>VLOOKUP($A136,data!$B$2:$AS$765,7,FALSE)</f>
        <v>4</v>
      </c>
      <c r="E136" s="238">
        <f>VLOOKUP($A136,data!$B$2:$AS$765,10,FALSE)</f>
        <v>64334.8</v>
      </c>
      <c r="F136" s="238">
        <f>VLOOKUP($A136,data!$B$2:$AS$765,11,FALSE)</f>
        <v>50378.54</v>
      </c>
      <c r="G136" s="257">
        <f>VLOOKUP($A136,data!$B$2:$AS$765,12,FALSE)</f>
        <v>12.29</v>
      </c>
      <c r="H136" s="16"/>
      <c r="I136" s="158">
        <f>VLOOKUP($A136,data!$B$2:$AS$765,14,FALSE)</f>
        <v>120</v>
      </c>
      <c r="J136" s="156">
        <f>VLOOKUP($A136,data!$B$2:$AS$765,15,FALSE)</f>
        <v>60928.19</v>
      </c>
      <c r="K136" s="156">
        <f>VLOOKUP($A136,data!$B$2:$AS$765,16,FALSE)</f>
        <v>43248.43</v>
      </c>
      <c r="L136" s="160">
        <f>VLOOKUP($A136,data!$B$2:$AS$765,17,FALSE)</f>
        <v>11.88</v>
      </c>
      <c r="M136" s="160">
        <f>VLOOKUP($A136,data!$B$2:$AS$765,18,FALSE)</f>
        <v>9.66</v>
      </c>
      <c r="N136" s="160">
        <f>VLOOKUP($A136,data!$B$2:$AS$765,19,FALSE)</f>
        <v>9.02</v>
      </c>
      <c r="O136" s="120">
        <f>VLOOKUP($A136,data!$B$2:$AS$765,20,FALSE)</f>
        <v>1</v>
      </c>
      <c r="P136" s="162">
        <f>VLOOKUP($A136,data!$B$2:$AS$765,22,FALSE)</f>
        <v>2.5032999999999999</v>
      </c>
      <c r="Q136" s="162">
        <f>VLOOKUP($A136,data!$B$2:$AS$765,30,FALSE)</f>
        <v>2.5457999999999998</v>
      </c>
      <c r="R136" s="217" t="str">
        <f>VLOOKUP($A136,data!$B$2:$AS$765,34,FALSE)</f>
        <v>A</v>
      </c>
      <c r="S136" s="166"/>
      <c r="T136" s="219" t="str">
        <f>IF(ISERROR(VLOOKUP($A136,v32_final!$A$9:$E$763,5,FALSE)),"",VLOOKUP($A136,v32_final!$A$9:$E$763,5,FALSE))</f>
        <v>A</v>
      </c>
      <c r="U136" s="162">
        <f>IF(ISERROR(VLOOKUP($A136,v32_final!$A$9:$E$763,4,FALSE)),"",VLOOKUP($A136,v32_final!$A$9:$E$763,4,FALSE))</f>
        <v>4.4672000000000001</v>
      </c>
      <c r="V136" s="164">
        <f>VLOOKUP($A136,data!$B$2:$AS$765,35,FALSE)</f>
        <v>3.9889999999999999</v>
      </c>
      <c r="W136" s="324">
        <f t="shared" ref="W136:W199" si="8">IF(R136="Z",Q136,ROUND(Q136*$V$4,4))</f>
        <v>3.9889999999999999</v>
      </c>
      <c r="X136" s="324">
        <f t="shared" ref="X136:X199" si="9">W136-V136</f>
        <v>0</v>
      </c>
      <c r="Y136" s="134">
        <f t="shared" si="6"/>
        <v>-0.47820000000000018</v>
      </c>
      <c r="Z136" s="132">
        <f t="shared" si="7"/>
        <v>-0.10704691977077367</v>
      </c>
    </row>
    <row r="137" spans="1:26" x14ac:dyDescent="0.2">
      <c r="A137" s="246" t="s">
        <v>830</v>
      </c>
      <c r="B137" s="258" t="str">
        <f>VLOOKUP($A137,data!$B$2:$AS$765,4,FALSE)</f>
        <v>Other Resp System O.R. Procedures W CC</v>
      </c>
      <c r="C137" s="259">
        <f>VLOOKUP($A137,data!$B$2:$AS$765,6,FALSE)</f>
        <v>93</v>
      </c>
      <c r="D137" s="259">
        <f>VLOOKUP($A137,data!$B$2:$AS$765,7,FALSE)</f>
        <v>0</v>
      </c>
      <c r="E137" s="259">
        <f>VLOOKUP($A137,data!$B$2:$AS$765,10,FALSE)</f>
        <v>31863.119999999999</v>
      </c>
      <c r="F137" s="259">
        <f>VLOOKUP($A137,data!$B$2:$AS$765,11,FALSE)</f>
        <v>17345.02</v>
      </c>
      <c r="G137" s="325">
        <f>VLOOKUP($A137,data!$B$2:$AS$765,12,FALSE)</f>
        <v>6.09</v>
      </c>
      <c r="H137" s="16"/>
      <c r="I137" s="159">
        <f>VLOOKUP($A137,data!$B$2:$AS$765,14,FALSE)</f>
        <v>92</v>
      </c>
      <c r="J137" s="157">
        <f>VLOOKUP($A137,data!$B$2:$AS$765,15,FALSE)</f>
        <v>31102.23</v>
      </c>
      <c r="K137" s="157">
        <f>VLOOKUP($A137,data!$B$2:$AS$765,16,FALSE)</f>
        <v>15820.15</v>
      </c>
      <c r="L137" s="161">
        <f>VLOOKUP($A137,data!$B$2:$AS$765,17,FALSE)</f>
        <v>5.87</v>
      </c>
      <c r="M137" s="161">
        <f>VLOOKUP($A137,data!$B$2:$AS$765,18,FALSE)</f>
        <v>3.65</v>
      </c>
      <c r="N137" s="161">
        <f>VLOOKUP($A137,data!$B$2:$AS$765,19,FALSE)</f>
        <v>4.7699999999999996</v>
      </c>
      <c r="O137" s="129">
        <f>VLOOKUP($A137,data!$B$2:$AS$765,20,FALSE)</f>
        <v>1</v>
      </c>
      <c r="P137" s="163">
        <f>VLOOKUP($A137,data!$B$2:$AS$765,22,FALSE)</f>
        <v>1.2779</v>
      </c>
      <c r="Q137" s="163">
        <f>VLOOKUP($A137,data!$B$2:$AS$765,30,FALSE)</f>
        <v>1.3167</v>
      </c>
      <c r="R137" s="218" t="str">
        <f>VLOOKUP($A137,data!$B$2:$AS$765,34,FALSE)</f>
        <v>A</v>
      </c>
      <c r="S137" s="166"/>
      <c r="T137" s="220" t="str">
        <f>IF(ISERROR(VLOOKUP($A137,v32_final!$A$9:$E$763,5,FALSE)),"",VLOOKUP($A137,v32_final!$A$9:$E$763,5,FALSE))</f>
        <v>A</v>
      </c>
      <c r="U137" s="163">
        <f>IF(ISERROR(VLOOKUP($A137,v32_final!$A$9:$E$763,4,FALSE)),"",VLOOKUP($A137,v32_final!$A$9:$E$763,4,FALSE))</f>
        <v>2.1335999999999999</v>
      </c>
      <c r="V137" s="165">
        <f>VLOOKUP($A137,data!$B$2:$AS$765,35,FALSE)</f>
        <v>2.0630999999999999</v>
      </c>
      <c r="W137" s="326">
        <f t="shared" si="8"/>
        <v>2.0630999999999999</v>
      </c>
      <c r="X137" s="326">
        <f t="shared" si="9"/>
        <v>0</v>
      </c>
      <c r="Y137" s="135">
        <f t="shared" ref="Y137:Y200" si="10">IF(U137&lt;&gt;"",IF(V137&lt;&gt;"",V137-U137,""),"")</f>
        <v>-7.0500000000000007E-2</v>
      </c>
      <c r="Z137" s="133">
        <f t="shared" ref="Z137:Z200" si="11">IF(Y137="","",Y137/U137)</f>
        <v>-3.3042744656917887E-2</v>
      </c>
    </row>
    <row r="138" spans="1:26" x14ac:dyDescent="0.2">
      <c r="A138" s="237" t="s">
        <v>832</v>
      </c>
      <c r="B138" s="247" t="str">
        <f>VLOOKUP($A138,data!$B$2:$AS$765,4,FALSE)</f>
        <v>Other Resp System O.R. Procedures W/O CC/MCC</v>
      </c>
      <c r="C138" s="238">
        <f>VLOOKUP($A138,data!$B$2:$AS$765,6,FALSE)</f>
        <v>18</v>
      </c>
      <c r="D138" s="238">
        <f>VLOOKUP($A138,data!$B$2:$AS$765,7,FALSE)</f>
        <v>0</v>
      </c>
      <c r="E138" s="238">
        <f>VLOOKUP($A138,data!$B$2:$AS$765,10,FALSE)</f>
        <v>20317.080000000002</v>
      </c>
      <c r="F138" s="238">
        <f>VLOOKUP($A138,data!$B$2:$AS$765,11,FALSE)</f>
        <v>8088.43</v>
      </c>
      <c r="G138" s="257">
        <f>VLOOKUP($A138,data!$B$2:$AS$765,12,FALSE)</f>
        <v>2.83</v>
      </c>
      <c r="H138" s="16"/>
      <c r="I138" s="158">
        <f>VLOOKUP($A138,data!$B$2:$AS$765,14,FALSE)</f>
        <v>17</v>
      </c>
      <c r="J138" s="156">
        <f>VLOOKUP($A138,data!$B$2:$AS$765,15,FALSE)</f>
        <v>19227.02</v>
      </c>
      <c r="K138" s="156">
        <f>VLOOKUP($A138,data!$B$2:$AS$765,16,FALSE)</f>
        <v>6919.74</v>
      </c>
      <c r="L138" s="160">
        <f>VLOOKUP($A138,data!$B$2:$AS$765,17,FALSE)</f>
        <v>2.65</v>
      </c>
      <c r="M138" s="160">
        <f>VLOOKUP($A138,data!$B$2:$AS$765,18,FALSE)</f>
        <v>1.68</v>
      </c>
      <c r="N138" s="160">
        <f>VLOOKUP($A138,data!$B$2:$AS$765,19,FALSE)</f>
        <v>2.2200000000000002</v>
      </c>
      <c r="O138" s="120">
        <f>VLOOKUP($A138,data!$B$2:$AS$765,20,FALSE)</f>
        <v>1</v>
      </c>
      <c r="P138" s="162">
        <f>VLOOKUP($A138,data!$B$2:$AS$765,22,FALSE)</f>
        <v>0.79</v>
      </c>
      <c r="Q138" s="162">
        <f>VLOOKUP($A138,data!$B$2:$AS$765,30,FALSE)</f>
        <v>0.81399999999999995</v>
      </c>
      <c r="R138" s="217" t="str">
        <f>VLOOKUP($A138,data!$B$2:$AS$765,34,FALSE)</f>
        <v>A</v>
      </c>
      <c r="S138" s="166"/>
      <c r="T138" s="219" t="str">
        <f>IF(ISERROR(VLOOKUP($A138,v32_final!$A$9:$E$763,5,FALSE)),"",VLOOKUP($A138,v32_final!$A$9:$E$763,5,FALSE))</f>
        <v>A</v>
      </c>
      <c r="U138" s="162">
        <f>IF(ISERROR(VLOOKUP($A138,v32_final!$A$9:$E$763,4,FALSE)),"",VLOOKUP($A138,v32_final!$A$9:$E$763,4,FALSE))</f>
        <v>1.4252</v>
      </c>
      <c r="V138" s="164">
        <f>VLOOKUP($A138,data!$B$2:$AS$765,35,FALSE)</f>
        <v>1.2755000000000001</v>
      </c>
      <c r="W138" s="324">
        <f t="shared" si="8"/>
        <v>1.2755000000000001</v>
      </c>
      <c r="X138" s="324">
        <f t="shared" si="9"/>
        <v>0</v>
      </c>
      <c r="Y138" s="134">
        <f t="shared" si="10"/>
        <v>-0.14969999999999994</v>
      </c>
      <c r="Z138" s="132">
        <f t="shared" si="11"/>
        <v>-0.10503788941902886</v>
      </c>
    </row>
    <row r="139" spans="1:26" x14ac:dyDescent="0.2">
      <c r="A139" s="237" t="s">
        <v>846</v>
      </c>
      <c r="B139" s="247" t="str">
        <f>VLOOKUP($A139,data!$B$2:$AS$765,4,FALSE)</f>
        <v>Pulmonary Embolism W MCC</v>
      </c>
      <c r="C139" s="238">
        <f>VLOOKUP($A139,data!$B$2:$AS$765,6,FALSE)</f>
        <v>92</v>
      </c>
      <c r="D139" s="238">
        <f>VLOOKUP($A139,data!$B$2:$AS$765,7,FALSE)</f>
        <v>6</v>
      </c>
      <c r="E139" s="238">
        <f>VLOOKUP($A139,data!$B$2:$AS$765,10,FALSE)</f>
        <v>23906.27</v>
      </c>
      <c r="F139" s="238">
        <f>VLOOKUP($A139,data!$B$2:$AS$765,11,FALSE)</f>
        <v>13425.01</v>
      </c>
      <c r="G139" s="257">
        <f>VLOOKUP($A139,data!$B$2:$AS$765,12,FALSE)</f>
        <v>5.28</v>
      </c>
      <c r="H139" s="16"/>
      <c r="I139" s="158">
        <f>VLOOKUP($A139,data!$B$2:$AS$765,14,FALSE)</f>
        <v>92</v>
      </c>
      <c r="J139" s="156">
        <f>VLOOKUP($A139,data!$B$2:$AS$765,15,FALSE)</f>
        <v>23906.27</v>
      </c>
      <c r="K139" s="156">
        <f>VLOOKUP($A139,data!$B$2:$AS$765,16,FALSE)</f>
        <v>13425.01</v>
      </c>
      <c r="L139" s="160">
        <f>VLOOKUP($A139,data!$B$2:$AS$765,17,FALSE)</f>
        <v>5.28</v>
      </c>
      <c r="M139" s="160">
        <f>VLOOKUP($A139,data!$B$2:$AS$765,18,FALSE)</f>
        <v>2.8</v>
      </c>
      <c r="N139" s="160">
        <f>VLOOKUP($A139,data!$B$2:$AS$765,19,FALSE)</f>
        <v>4.57</v>
      </c>
      <c r="O139" s="120">
        <f>VLOOKUP($A139,data!$B$2:$AS$765,20,FALSE)</f>
        <v>1</v>
      </c>
      <c r="P139" s="162">
        <f>VLOOKUP($A139,data!$B$2:$AS$765,22,FALSE)</f>
        <v>0.98229999999999995</v>
      </c>
      <c r="Q139" s="162">
        <f>VLOOKUP($A139,data!$B$2:$AS$765,30,FALSE)</f>
        <v>1.0122</v>
      </c>
      <c r="R139" s="217" t="str">
        <f>VLOOKUP($A139,data!$B$2:$AS$765,34,FALSE)</f>
        <v>A</v>
      </c>
      <c r="S139" s="166"/>
      <c r="T139" s="219" t="str">
        <f>IF(ISERROR(VLOOKUP($A139,v32_final!$A$9:$E$763,5,FALSE)),"",VLOOKUP($A139,v32_final!$A$9:$E$763,5,FALSE))</f>
        <v>A</v>
      </c>
      <c r="U139" s="162">
        <f>IF(ISERROR(VLOOKUP($A139,v32_final!$A$9:$E$763,4,FALSE)),"",VLOOKUP($A139,v32_final!$A$9:$E$763,4,FALSE))</f>
        <v>1.6326000000000001</v>
      </c>
      <c r="V139" s="164">
        <f>VLOOKUP($A139,data!$B$2:$AS$765,35,FALSE)</f>
        <v>1.5860000000000001</v>
      </c>
      <c r="W139" s="324">
        <f t="shared" si="8"/>
        <v>1.5860000000000001</v>
      </c>
      <c r="X139" s="324">
        <f t="shared" si="9"/>
        <v>0</v>
      </c>
      <c r="Y139" s="134">
        <f t="shared" si="10"/>
        <v>-4.6599999999999975E-2</v>
      </c>
      <c r="Z139" s="132">
        <f t="shared" si="11"/>
        <v>-2.854342766139898E-2</v>
      </c>
    </row>
    <row r="140" spans="1:26" x14ac:dyDescent="0.2">
      <c r="A140" s="237" t="s">
        <v>848</v>
      </c>
      <c r="B140" s="247" t="str">
        <f>VLOOKUP($A140,data!$B$2:$AS$765,4,FALSE)</f>
        <v>Pulmonary Embolism W/O MCC</v>
      </c>
      <c r="C140" s="238">
        <f>VLOOKUP($A140,data!$B$2:$AS$765,6,FALSE)</f>
        <v>300</v>
      </c>
      <c r="D140" s="238">
        <f>VLOOKUP($A140,data!$B$2:$AS$765,7,FALSE)</f>
        <v>4</v>
      </c>
      <c r="E140" s="238">
        <f>VLOOKUP($A140,data!$B$2:$AS$765,10,FALSE)</f>
        <v>16842.61</v>
      </c>
      <c r="F140" s="238">
        <f>VLOOKUP($A140,data!$B$2:$AS$765,11,FALSE)</f>
        <v>8625.51</v>
      </c>
      <c r="G140" s="257">
        <f>VLOOKUP($A140,data!$B$2:$AS$765,12,FALSE)</f>
        <v>4.1500000000000004</v>
      </c>
      <c r="H140" s="16"/>
      <c r="I140" s="158">
        <f>VLOOKUP($A140,data!$B$2:$AS$765,14,FALSE)</f>
        <v>296</v>
      </c>
      <c r="J140" s="156">
        <f>VLOOKUP($A140,data!$B$2:$AS$765,15,FALSE)</f>
        <v>16426.48</v>
      </c>
      <c r="K140" s="156">
        <f>VLOOKUP($A140,data!$B$2:$AS$765,16,FALSE)</f>
        <v>7896.17</v>
      </c>
      <c r="L140" s="160">
        <f>VLOOKUP($A140,data!$B$2:$AS$765,17,FALSE)</f>
        <v>4.0999999999999996</v>
      </c>
      <c r="M140" s="160">
        <f>VLOOKUP($A140,data!$B$2:$AS$765,18,FALSE)</f>
        <v>2.41</v>
      </c>
      <c r="N140" s="160">
        <f>VLOOKUP($A140,data!$B$2:$AS$765,19,FALSE)</f>
        <v>3.39</v>
      </c>
      <c r="O140" s="120">
        <f>VLOOKUP($A140,data!$B$2:$AS$765,20,FALSE)</f>
        <v>1</v>
      </c>
      <c r="P140" s="162">
        <f>VLOOKUP($A140,data!$B$2:$AS$765,22,FALSE)</f>
        <v>0.67500000000000004</v>
      </c>
      <c r="Q140" s="162">
        <f>VLOOKUP($A140,data!$B$2:$AS$765,30,FALSE)</f>
        <v>0.69550000000000001</v>
      </c>
      <c r="R140" s="217" t="str">
        <f>VLOOKUP($A140,data!$B$2:$AS$765,34,FALSE)</f>
        <v>A</v>
      </c>
      <c r="S140" s="166"/>
      <c r="T140" s="219" t="str">
        <f>IF(ISERROR(VLOOKUP($A140,v32_final!$A$9:$E$763,5,FALSE)),"",VLOOKUP($A140,v32_final!$A$9:$E$763,5,FALSE))</f>
        <v>A</v>
      </c>
      <c r="U140" s="162">
        <f>IF(ISERROR(VLOOKUP($A140,v32_final!$A$9:$E$763,4,FALSE)),"",VLOOKUP($A140,v32_final!$A$9:$E$763,4,FALSE))</f>
        <v>1.2082999999999999</v>
      </c>
      <c r="V140" s="164">
        <f>VLOOKUP($A140,data!$B$2:$AS$765,35,FALSE)</f>
        <v>1.0898000000000001</v>
      </c>
      <c r="W140" s="324">
        <f t="shared" si="8"/>
        <v>1.0898000000000001</v>
      </c>
      <c r="X140" s="324">
        <f t="shared" si="9"/>
        <v>0</v>
      </c>
      <c r="Y140" s="134">
        <f t="shared" si="10"/>
        <v>-0.11849999999999983</v>
      </c>
      <c r="Z140" s="132">
        <f t="shared" si="11"/>
        <v>-9.8071670942646558E-2</v>
      </c>
    </row>
    <row r="141" spans="1:26" x14ac:dyDescent="0.2">
      <c r="A141" s="237" t="s">
        <v>850</v>
      </c>
      <c r="B141" s="247" t="str">
        <f>VLOOKUP($A141,data!$B$2:$AS$765,4,FALSE)</f>
        <v>Respiratory Infections &amp; Inflammations W MCC</v>
      </c>
      <c r="C141" s="238">
        <f>VLOOKUP($A141,data!$B$2:$AS$765,6,FALSE)</f>
        <v>228</v>
      </c>
      <c r="D141" s="238">
        <f>VLOOKUP($A141,data!$B$2:$AS$765,7,FALSE)</f>
        <v>13</v>
      </c>
      <c r="E141" s="238">
        <f>VLOOKUP($A141,data!$B$2:$AS$765,10,FALSE)</f>
        <v>33625.03</v>
      </c>
      <c r="F141" s="238">
        <f>VLOOKUP($A141,data!$B$2:$AS$765,11,FALSE)</f>
        <v>26815.02</v>
      </c>
      <c r="G141" s="257">
        <f>VLOOKUP($A141,data!$B$2:$AS$765,12,FALSE)</f>
        <v>8.27</v>
      </c>
      <c r="H141" s="16"/>
      <c r="I141" s="158">
        <f>VLOOKUP($A141,data!$B$2:$AS$765,14,FALSE)</f>
        <v>225</v>
      </c>
      <c r="J141" s="156">
        <f>VLOOKUP($A141,data!$B$2:$AS$765,15,FALSE)</f>
        <v>31853.53</v>
      </c>
      <c r="K141" s="156">
        <f>VLOOKUP($A141,data!$B$2:$AS$765,16,FALSE)</f>
        <v>21853.05</v>
      </c>
      <c r="L141" s="160">
        <f>VLOOKUP($A141,data!$B$2:$AS$765,17,FALSE)</f>
        <v>8.0500000000000007</v>
      </c>
      <c r="M141" s="160">
        <f>VLOOKUP($A141,data!$B$2:$AS$765,18,FALSE)</f>
        <v>5.52</v>
      </c>
      <c r="N141" s="160">
        <f>VLOOKUP($A141,data!$B$2:$AS$765,19,FALSE)</f>
        <v>6.33</v>
      </c>
      <c r="O141" s="120">
        <f>VLOOKUP($A141,data!$B$2:$AS$765,20,FALSE)</f>
        <v>1</v>
      </c>
      <c r="P141" s="162">
        <f>VLOOKUP($A141,data!$B$2:$AS$765,22,FALSE)</f>
        <v>1.3087</v>
      </c>
      <c r="Q141" s="162">
        <f>VLOOKUP($A141,data!$B$2:$AS$765,30,FALSE)</f>
        <v>1.3485</v>
      </c>
      <c r="R141" s="217" t="str">
        <f>VLOOKUP($A141,data!$B$2:$AS$765,34,FALSE)</f>
        <v>A</v>
      </c>
      <c r="S141" s="166"/>
      <c r="T141" s="219" t="str">
        <f>IF(ISERROR(VLOOKUP($A141,v32_final!$A$9:$E$763,5,FALSE)),"",VLOOKUP($A141,v32_final!$A$9:$E$763,5,FALSE))</f>
        <v>A</v>
      </c>
      <c r="U141" s="162">
        <f>IF(ISERROR(VLOOKUP($A141,v32_final!$A$9:$E$763,4,FALSE)),"",VLOOKUP($A141,v32_final!$A$9:$E$763,4,FALSE))</f>
        <v>2.1053000000000002</v>
      </c>
      <c r="V141" s="164">
        <f>VLOOKUP($A141,data!$B$2:$AS$765,35,FALSE)</f>
        <v>2.113</v>
      </c>
      <c r="W141" s="324">
        <f t="shared" si="8"/>
        <v>2.113</v>
      </c>
      <c r="X141" s="324">
        <f t="shared" si="9"/>
        <v>0</v>
      </c>
      <c r="Y141" s="134">
        <f t="shared" si="10"/>
        <v>7.6999999999998181E-3</v>
      </c>
      <c r="Z141" s="132">
        <f t="shared" si="11"/>
        <v>3.6574359948700029E-3</v>
      </c>
    </row>
    <row r="142" spans="1:26" x14ac:dyDescent="0.2">
      <c r="A142" s="246" t="s">
        <v>852</v>
      </c>
      <c r="B142" s="258" t="str">
        <f>VLOOKUP($A142,data!$B$2:$AS$765,4,FALSE)</f>
        <v>Respiratory Infections &amp; Inflammations W CC</v>
      </c>
      <c r="C142" s="259">
        <f>VLOOKUP($A142,data!$B$2:$AS$765,6,FALSE)</f>
        <v>201</v>
      </c>
      <c r="D142" s="259">
        <f>VLOOKUP($A142,data!$B$2:$AS$765,7,FALSE)</f>
        <v>3</v>
      </c>
      <c r="E142" s="259">
        <f>VLOOKUP($A142,data!$B$2:$AS$765,10,FALSE)</f>
        <v>24751.59</v>
      </c>
      <c r="F142" s="259">
        <f>VLOOKUP($A142,data!$B$2:$AS$765,11,FALSE)</f>
        <v>17781.86</v>
      </c>
      <c r="G142" s="325">
        <f>VLOOKUP($A142,data!$B$2:$AS$765,12,FALSE)</f>
        <v>7.06</v>
      </c>
      <c r="H142" s="16"/>
      <c r="I142" s="159">
        <f>VLOOKUP($A142,data!$B$2:$AS$765,14,FALSE)</f>
        <v>198</v>
      </c>
      <c r="J142" s="157">
        <f>VLOOKUP($A142,data!$B$2:$AS$765,15,FALSE)</f>
        <v>23600.35</v>
      </c>
      <c r="K142" s="157">
        <f>VLOOKUP($A142,data!$B$2:$AS$765,16,FALSE)</f>
        <v>15109.96</v>
      </c>
      <c r="L142" s="161">
        <f>VLOOKUP($A142,data!$B$2:$AS$765,17,FALSE)</f>
        <v>6.41</v>
      </c>
      <c r="M142" s="161">
        <f>VLOOKUP($A142,data!$B$2:$AS$765,18,FALSE)</f>
        <v>4.28</v>
      </c>
      <c r="N142" s="161">
        <f>VLOOKUP($A142,data!$B$2:$AS$765,19,FALSE)</f>
        <v>5.28</v>
      </c>
      <c r="O142" s="129">
        <f>VLOOKUP($A142,data!$B$2:$AS$765,20,FALSE)</f>
        <v>1</v>
      </c>
      <c r="P142" s="163">
        <f>VLOOKUP($A142,data!$B$2:$AS$765,22,FALSE)</f>
        <v>0.96970000000000001</v>
      </c>
      <c r="Q142" s="163">
        <f>VLOOKUP($A142,data!$B$2:$AS$765,30,FALSE)</f>
        <v>0.99919999999999998</v>
      </c>
      <c r="R142" s="218" t="str">
        <f>VLOOKUP($A142,data!$B$2:$AS$765,34,FALSE)</f>
        <v>A</v>
      </c>
      <c r="S142" s="166"/>
      <c r="T142" s="220" t="str">
        <f>IF(ISERROR(VLOOKUP($A142,v32_final!$A$9:$E$763,5,FALSE)),"",VLOOKUP($A142,v32_final!$A$9:$E$763,5,FALSE))</f>
        <v>A</v>
      </c>
      <c r="U142" s="163">
        <f>IF(ISERROR(VLOOKUP($A142,v32_final!$A$9:$E$763,4,FALSE)),"",VLOOKUP($A142,v32_final!$A$9:$E$763,4,FALSE))</f>
        <v>1.5806</v>
      </c>
      <c r="V142" s="165">
        <f>VLOOKUP($A142,data!$B$2:$AS$765,35,FALSE)</f>
        <v>1.5656000000000001</v>
      </c>
      <c r="W142" s="326">
        <f t="shared" si="8"/>
        <v>1.5656000000000001</v>
      </c>
      <c r="X142" s="326">
        <f t="shared" si="9"/>
        <v>0</v>
      </c>
      <c r="Y142" s="135">
        <f t="shared" si="10"/>
        <v>-1.4999999999999902E-2</v>
      </c>
      <c r="Z142" s="133">
        <f t="shared" si="11"/>
        <v>-9.4900670631405185E-3</v>
      </c>
    </row>
    <row r="143" spans="1:26" x14ac:dyDescent="0.2">
      <c r="A143" s="237" t="s">
        <v>854</v>
      </c>
      <c r="B143" s="247" t="str">
        <f>VLOOKUP($A143,data!$B$2:$AS$765,4,FALSE)</f>
        <v>Respiratory Infections &amp; Inflammations W/O CC/MCC</v>
      </c>
      <c r="C143" s="238">
        <f>VLOOKUP($A143,data!$B$2:$AS$765,6,FALSE)</f>
        <v>45</v>
      </c>
      <c r="D143" s="238">
        <f>VLOOKUP($A143,data!$B$2:$AS$765,7,FALSE)</f>
        <v>4</v>
      </c>
      <c r="E143" s="238">
        <f>VLOOKUP($A143,data!$B$2:$AS$765,10,FALSE)</f>
        <v>19686.93</v>
      </c>
      <c r="F143" s="238">
        <f>VLOOKUP($A143,data!$B$2:$AS$765,11,FALSE)</f>
        <v>16668.13</v>
      </c>
      <c r="G143" s="257">
        <f>VLOOKUP($A143,data!$B$2:$AS$765,12,FALSE)</f>
        <v>5.69</v>
      </c>
      <c r="H143" s="16"/>
      <c r="I143" s="158">
        <f>VLOOKUP($A143,data!$B$2:$AS$765,14,FALSE)</f>
        <v>43</v>
      </c>
      <c r="J143" s="156">
        <f>VLOOKUP($A143,data!$B$2:$AS$765,15,FALSE)</f>
        <v>17440.240000000002</v>
      </c>
      <c r="K143" s="156">
        <f>VLOOKUP($A143,data!$B$2:$AS$765,16,FALSE)</f>
        <v>13310.55</v>
      </c>
      <c r="L143" s="160">
        <f>VLOOKUP($A143,data!$B$2:$AS$765,17,FALSE)</f>
        <v>5.4</v>
      </c>
      <c r="M143" s="160">
        <f>VLOOKUP($A143,data!$B$2:$AS$765,18,FALSE)</f>
        <v>4.34</v>
      </c>
      <c r="N143" s="160">
        <f>VLOOKUP($A143,data!$B$2:$AS$765,19,FALSE)</f>
        <v>3.92</v>
      </c>
      <c r="O143" s="120">
        <f>VLOOKUP($A143,data!$B$2:$AS$765,20,FALSE)</f>
        <v>1</v>
      </c>
      <c r="P143" s="162">
        <f>VLOOKUP($A143,data!$B$2:$AS$765,22,FALSE)</f>
        <v>0.71660000000000001</v>
      </c>
      <c r="Q143" s="162">
        <f>VLOOKUP($A143,data!$B$2:$AS$765,30,FALSE)</f>
        <v>0.73839999999999995</v>
      </c>
      <c r="R143" s="217" t="str">
        <f>VLOOKUP($A143,data!$B$2:$AS$765,34,FALSE)</f>
        <v>A</v>
      </c>
      <c r="S143" s="166"/>
      <c r="T143" s="219" t="str">
        <f>IF(ISERROR(VLOOKUP($A143,v32_final!$A$9:$E$763,5,FALSE)),"",VLOOKUP($A143,v32_final!$A$9:$E$763,5,FALSE))</f>
        <v>A</v>
      </c>
      <c r="U143" s="162">
        <f>IF(ISERROR(VLOOKUP($A143,v32_final!$A$9:$E$763,4,FALSE)),"",VLOOKUP($A143,v32_final!$A$9:$E$763,4,FALSE))</f>
        <v>1.0331999999999999</v>
      </c>
      <c r="V143" s="164">
        <f>VLOOKUP($A143,data!$B$2:$AS$765,35,FALSE)</f>
        <v>1.157</v>
      </c>
      <c r="W143" s="324">
        <f t="shared" si="8"/>
        <v>1.157</v>
      </c>
      <c r="X143" s="324">
        <f t="shared" si="9"/>
        <v>0</v>
      </c>
      <c r="Y143" s="134">
        <f t="shared" si="10"/>
        <v>0.12380000000000013</v>
      </c>
      <c r="Z143" s="132">
        <f t="shared" si="11"/>
        <v>0.11982191250483948</v>
      </c>
    </row>
    <row r="144" spans="1:26" x14ac:dyDescent="0.2">
      <c r="A144" s="237" t="s">
        <v>856</v>
      </c>
      <c r="B144" s="247" t="str">
        <f>VLOOKUP($A144,data!$B$2:$AS$765,4,FALSE)</f>
        <v>Respiratory Neoplasms W MCC</v>
      </c>
      <c r="C144" s="238">
        <f>VLOOKUP($A144,data!$B$2:$AS$765,6,FALSE)</f>
        <v>129</v>
      </c>
      <c r="D144" s="238">
        <f>VLOOKUP($A144,data!$B$2:$AS$765,7,FALSE)</f>
        <v>5</v>
      </c>
      <c r="E144" s="238">
        <f>VLOOKUP($A144,data!$B$2:$AS$765,10,FALSE)</f>
        <v>36902.620000000003</v>
      </c>
      <c r="F144" s="238">
        <f>VLOOKUP($A144,data!$B$2:$AS$765,11,FALSE)</f>
        <v>27472.73</v>
      </c>
      <c r="G144" s="257">
        <f>VLOOKUP($A144,data!$B$2:$AS$765,12,FALSE)</f>
        <v>8.64</v>
      </c>
      <c r="H144" s="16"/>
      <c r="I144" s="158">
        <f>VLOOKUP($A144,data!$B$2:$AS$765,14,FALSE)</f>
        <v>127</v>
      </c>
      <c r="J144" s="156">
        <f>VLOOKUP($A144,data!$B$2:$AS$765,15,FALSE)</f>
        <v>34681.919999999998</v>
      </c>
      <c r="K144" s="156">
        <f>VLOOKUP($A144,data!$B$2:$AS$765,16,FALSE)</f>
        <v>20864.830000000002</v>
      </c>
      <c r="L144" s="160">
        <f>VLOOKUP($A144,data!$B$2:$AS$765,17,FALSE)</f>
        <v>8.1300000000000008</v>
      </c>
      <c r="M144" s="160">
        <f>VLOOKUP($A144,data!$B$2:$AS$765,18,FALSE)</f>
        <v>5.46</v>
      </c>
      <c r="N144" s="160">
        <f>VLOOKUP($A144,data!$B$2:$AS$765,19,FALSE)</f>
        <v>6.59</v>
      </c>
      <c r="O144" s="120">
        <f>VLOOKUP($A144,data!$B$2:$AS$765,20,FALSE)</f>
        <v>1</v>
      </c>
      <c r="P144" s="162">
        <f>VLOOKUP($A144,data!$B$2:$AS$765,22,FALSE)</f>
        <v>1.425</v>
      </c>
      <c r="Q144" s="162">
        <f>VLOOKUP($A144,data!$B$2:$AS$765,30,FALSE)</f>
        <v>1.4682999999999999</v>
      </c>
      <c r="R144" s="217" t="str">
        <f>VLOOKUP($A144,data!$B$2:$AS$765,34,FALSE)</f>
        <v>A</v>
      </c>
      <c r="S144" s="166"/>
      <c r="T144" s="219" t="str">
        <f>IF(ISERROR(VLOOKUP($A144,v32_final!$A$9:$E$763,5,FALSE)),"",VLOOKUP($A144,v32_final!$A$9:$E$763,5,FALSE))</f>
        <v>A</v>
      </c>
      <c r="U144" s="162">
        <f>IF(ISERROR(VLOOKUP($A144,v32_final!$A$9:$E$763,4,FALSE)),"",VLOOKUP($A144,v32_final!$A$9:$E$763,4,FALSE))</f>
        <v>2.2736000000000001</v>
      </c>
      <c r="V144" s="164">
        <f>VLOOKUP($A144,data!$B$2:$AS$765,35,FALSE)</f>
        <v>2.3007</v>
      </c>
      <c r="W144" s="324">
        <f t="shared" si="8"/>
        <v>2.3007</v>
      </c>
      <c r="X144" s="324">
        <f t="shared" si="9"/>
        <v>0</v>
      </c>
      <c r="Y144" s="134">
        <f t="shared" si="10"/>
        <v>2.7099999999999902E-2</v>
      </c>
      <c r="Z144" s="132">
        <f t="shared" si="11"/>
        <v>1.1919422941590386E-2</v>
      </c>
    </row>
    <row r="145" spans="1:26" x14ac:dyDescent="0.2">
      <c r="A145" s="237" t="s">
        <v>858</v>
      </c>
      <c r="B145" s="247" t="str">
        <f>VLOOKUP($A145,data!$B$2:$AS$765,4,FALSE)</f>
        <v>Respiratory Neoplasms W CC</v>
      </c>
      <c r="C145" s="238">
        <f>VLOOKUP($A145,data!$B$2:$AS$765,6,FALSE)</f>
        <v>93</v>
      </c>
      <c r="D145" s="238">
        <f>VLOOKUP($A145,data!$B$2:$AS$765,7,FALSE)</f>
        <v>2</v>
      </c>
      <c r="E145" s="238">
        <f>VLOOKUP($A145,data!$B$2:$AS$765,10,FALSE)</f>
        <v>24075.19</v>
      </c>
      <c r="F145" s="238">
        <f>VLOOKUP($A145,data!$B$2:$AS$765,11,FALSE)</f>
        <v>17428.349999999999</v>
      </c>
      <c r="G145" s="257">
        <f>VLOOKUP($A145,data!$B$2:$AS$765,12,FALSE)</f>
        <v>5.49</v>
      </c>
      <c r="H145" s="16"/>
      <c r="I145" s="158">
        <f>VLOOKUP($A145,data!$B$2:$AS$765,14,FALSE)</f>
        <v>92</v>
      </c>
      <c r="J145" s="156">
        <f>VLOOKUP($A145,data!$B$2:$AS$765,15,FALSE)</f>
        <v>23036.18</v>
      </c>
      <c r="K145" s="156">
        <f>VLOOKUP($A145,data!$B$2:$AS$765,16,FALSE)</f>
        <v>14375.39</v>
      </c>
      <c r="L145" s="160">
        <f>VLOOKUP($A145,data!$B$2:$AS$765,17,FALSE)</f>
        <v>5.27</v>
      </c>
      <c r="M145" s="160">
        <f>VLOOKUP($A145,data!$B$2:$AS$765,18,FALSE)</f>
        <v>4.13</v>
      </c>
      <c r="N145" s="160">
        <f>VLOOKUP($A145,data!$B$2:$AS$765,19,FALSE)</f>
        <v>3.94</v>
      </c>
      <c r="O145" s="120">
        <f>VLOOKUP($A145,data!$B$2:$AS$765,20,FALSE)</f>
        <v>1</v>
      </c>
      <c r="P145" s="162">
        <f>VLOOKUP($A145,data!$B$2:$AS$765,22,FALSE)</f>
        <v>0.94650000000000001</v>
      </c>
      <c r="Q145" s="162">
        <f>VLOOKUP($A145,data!$B$2:$AS$765,30,FALSE)</f>
        <v>0.97529999999999994</v>
      </c>
      <c r="R145" s="217" t="str">
        <f>VLOOKUP($A145,data!$B$2:$AS$765,34,FALSE)</f>
        <v>A</v>
      </c>
      <c r="S145" s="166"/>
      <c r="T145" s="219" t="str">
        <f>IF(ISERROR(VLOOKUP($A145,v32_final!$A$9:$E$763,5,FALSE)),"",VLOOKUP($A145,v32_final!$A$9:$E$763,5,FALSE))</f>
        <v>A</v>
      </c>
      <c r="U145" s="162">
        <f>IF(ISERROR(VLOOKUP($A145,v32_final!$A$9:$E$763,4,FALSE)),"",VLOOKUP($A145,v32_final!$A$9:$E$763,4,FALSE))</f>
        <v>1.5031000000000001</v>
      </c>
      <c r="V145" s="164">
        <f>VLOOKUP($A145,data!$B$2:$AS$765,35,FALSE)</f>
        <v>1.5282</v>
      </c>
      <c r="W145" s="324">
        <f t="shared" si="8"/>
        <v>1.5282</v>
      </c>
      <c r="X145" s="324">
        <f t="shared" si="9"/>
        <v>0</v>
      </c>
      <c r="Y145" s="134">
        <f t="shared" si="10"/>
        <v>2.50999999999999E-2</v>
      </c>
      <c r="Z145" s="132">
        <f t="shared" si="11"/>
        <v>1.6698822433637083E-2</v>
      </c>
    </row>
    <row r="146" spans="1:26" x14ac:dyDescent="0.2">
      <c r="A146" s="237" t="s">
        <v>860</v>
      </c>
      <c r="B146" s="247" t="str">
        <f>VLOOKUP($A146,data!$B$2:$AS$765,4,FALSE)</f>
        <v>Respiratory Neoplasms W/O CC/MCC</v>
      </c>
      <c r="C146" s="238">
        <f>VLOOKUP($A146,data!$B$2:$AS$765,6,FALSE)</f>
        <v>9</v>
      </c>
      <c r="D146" s="238">
        <f>VLOOKUP($A146,data!$B$2:$AS$765,7,FALSE)</f>
        <v>1</v>
      </c>
      <c r="E146" s="238">
        <f>VLOOKUP($A146,data!$B$2:$AS$765,10,FALSE)</f>
        <v>17378.88</v>
      </c>
      <c r="F146" s="238">
        <f>VLOOKUP($A146,data!$B$2:$AS$765,11,FALSE)</f>
        <v>10655.37</v>
      </c>
      <c r="G146" s="257">
        <f>VLOOKUP($A146,data!$B$2:$AS$765,12,FALSE)</f>
        <v>3.44</v>
      </c>
      <c r="H146" s="16"/>
      <c r="I146" s="158">
        <f>VLOOKUP($A146,data!$B$2:$AS$765,14,FALSE)</f>
        <v>9</v>
      </c>
      <c r="J146" s="156">
        <f>VLOOKUP($A146,data!$B$2:$AS$765,15,FALSE)</f>
        <v>17378.88</v>
      </c>
      <c r="K146" s="156">
        <f>VLOOKUP($A146,data!$B$2:$AS$765,16,FALSE)</f>
        <v>10655.37</v>
      </c>
      <c r="L146" s="160">
        <f>VLOOKUP($A146,data!$B$2:$AS$765,17,FALSE)</f>
        <v>3.3</v>
      </c>
      <c r="M146" s="160">
        <f>VLOOKUP($A146,data!$B$2:$AS$765,18,FALSE)</f>
        <v>2.2200000000000002</v>
      </c>
      <c r="N146" s="160">
        <f>VLOOKUP($A146,data!$B$2:$AS$765,19,FALSE)</f>
        <v>2.6</v>
      </c>
      <c r="O146" s="120">
        <f>VLOOKUP($A146,data!$B$2:$AS$765,20,FALSE)</f>
        <v>0</v>
      </c>
      <c r="P146" s="162">
        <f>VLOOKUP($A146,data!$B$2:$AS$765,22,FALSE)</f>
        <v>0.84030000000000005</v>
      </c>
      <c r="Q146" s="162">
        <f>VLOOKUP($A146,data!$B$2:$AS$765,30,FALSE)</f>
        <v>0.86580000000000001</v>
      </c>
      <c r="R146" s="217" t="str">
        <f>VLOOKUP($A146,data!$B$2:$AS$765,34,FALSE)</f>
        <v>M</v>
      </c>
      <c r="S146" s="166"/>
      <c r="T146" s="219" t="str">
        <f>IF(ISERROR(VLOOKUP($A146,v32_final!$A$9:$E$763,5,FALSE)),"",VLOOKUP($A146,v32_final!$A$9:$E$763,5,FALSE))</f>
        <v>M</v>
      </c>
      <c r="U146" s="162">
        <f>IF(ISERROR(VLOOKUP($A146,v32_final!$A$9:$E$763,4,FALSE)),"",VLOOKUP($A146,v32_final!$A$9:$E$763,4,FALSE))</f>
        <v>1.2573000000000001</v>
      </c>
      <c r="V146" s="164">
        <f>VLOOKUP($A146,data!$B$2:$AS$765,35,FALSE)</f>
        <v>1.3566</v>
      </c>
      <c r="W146" s="324">
        <f t="shared" si="8"/>
        <v>1.3566</v>
      </c>
      <c r="X146" s="324">
        <f t="shared" si="9"/>
        <v>0</v>
      </c>
      <c r="Y146" s="134">
        <f t="shared" si="10"/>
        <v>9.9299999999999944E-2</v>
      </c>
      <c r="Z146" s="132">
        <f t="shared" si="11"/>
        <v>7.8978764018134043E-2</v>
      </c>
    </row>
    <row r="147" spans="1:26" x14ac:dyDescent="0.2">
      <c r="A147" s="246" t="s">
        <v>862</v>
      </c>
      <c r="B147" s="258" t="str">
        <f>VLOOKUP($A147,data!$B$2:$AS$765,4,FALSE)</f>
        <v>Major Chest Trauma W MCC</v>
      </c>
      <c r="C147" s="259">
        <f>VLOOKUP($A147,data!$B$2:$AS$765,6,FALSE)</f>
        <v>10</v>
      </c>
      <c r="D147" s="259">
        <f>VLOOKUP($A147,data!$B$2:$AS$765,7,FALSE)</f>
        <v>0</v>
      </c>
      <c r="E147" s="259">
        <f>VLOOKUP($A147,data!$B$2:$AS$765,10,FALSE)</f>
        <v>26452.959999999999</v>
      </c>
      <c r="F147" s="259">
        <f>VLOOKUP($A147,data!$B$2:$AS$765,11,FALSE)</f>
        <v>15707.29</v>
      </c>
      <c r="G147" s="325">
        <f>VLOOKUP($A147,data!$B$2:$AS$765,12,FALSE)</f>
        <v>5.3</v>
      </c>
      <c r="H147" s="16"/>
      <c r="I147" s="159">
        <f>VLOOKUP($A147,data!$B$2:$AS$765,14,FALSE)</f>
        <v>10</v>
      </c>
      <c r="J147" s="157">
        <f>VLOOKUP($A147,data!$B$2:$AS$765,15,FALSE)</f>
        <v>26452.959999999999</v>
      </c>
      <c r="K147" s="157">
        <f>VLOOKUP($A147,data!$B$2:$AS$765,16,FALSE)</f>
        <v>15707.29</v>
      </c>
      <c r="L147" s="161">
        <f>VLOOKUP($A147,data!$B$2:$AS$765,17,FALSE)</f>
        <v>5.3</v>
      </c>
      <c r="M147" s="161">
        <f>VLOOKUP($A147,data!$B$2:$AS$765,18,FALSE)</f>
        <v>3.2</v>
      </c>
      <c r="N147" s="161">
        <f>VLOOKUP($A147,data!$B$2:$AS$765,19,FALSE)</f>
        <v>4.26</v>
      </c>
      <c r="O147" s="129">
        <f>VLOOKUP($A147,data!$B$2:$AS$765,20,FALSE)</f>
        <v>1</v>
      </c>
      <c r="P147" s="163">
        <f>VLOOKUP($A147,data!$B$2:$AS$765,22,FALSE)</f>
        <v>1.0869</v>
      </c>
      <c r="Q147" s="163">
        <f>VLOOKUP($A147,data!$B$2:$AS$765,30,FALSE)</f>
        <v>1.1198999999999999</v>
      </c>
      <c r="R147" s="218" t="str">
        <f>VLOOKUP($A147,data!$B$2:$AS$765,34,FALSE)</f>
        <v>A</v>
      </c>
      <c r="S147" s="166"/>
      <c r="T147" s="220" t="str">
        <f>IF(ISERROR(VLOOKUP($A147,v32_final!$A$9:$E$763,5,FALSE)),"",VLOOKUP($A147,v32_final!$A$9:$E$763,5,FALSE))</f>
        <v>AO</v>
      </c>
      <c r="U147" s="163">
        <f>IF(ISERROR(VLOOKUP($A147,v32_final!$A$9:$E$763,4,FALSE)),"",VLOOKUP($A147,v32_final!$A$9:$E$763,4,FALSE))</f>
        <v>1.6508</v>
      </c>
      <c r="V147" s="165">
        <f>VLOOKUP($A147,data!$B$2:$AS$765,35,FALSE)</f>
        <v>1.7547999999999999</v>
      </c>
      <c r="W147" s="326">
        <f t="shared" si="8"/>
        <v>1.7547999999999999</v>
      </c>
      <c r="X147" s="326">
        <f t="shared" si="9"/>
        <v>0</v>
      </c>
      <c r="Y147" s="135">
        <f t="shared" si="10"/>
        <v>0.10399999999999987</v>
      </c>
      <c r="Z147" s="133">
        <f t="shared" si="11"/>
        <v>6.2999757693239566E-2</v>
      </c>
    </row>
    <row r="148" spans="1:26" x14ac:dyDescent="0.2">
      <c r="A148" s="237" t="s">
        <v>864</v>
      </c>
      <c r="B148" s="247" t="str">
        <f>VLOOKUP($A148,data!$B$2:$AS$765,4,FALSE)</f>
        <v>Major Chest Trauma W CC</v>
      </c>
      <c r="C148" s="238">
        <f>VLOOKUP($A148,data!$B$2:$AS$765,6,FALSE)</f>
        <v>33</v>
      </c>
      <c r="D148" s="238">
        <f>VLOOKUP($A148,data!$B$2:$AS$765,7,FALSE)</f>
        <v>0</v>
      </c>
      <c r="E148" s="238">
        <f>VLOOKUP($A148,data!$B$2:$AS$765,10,FALSE)</f>
        <v>19874.09</v>
      </c>
      <c r="F148" s="238">
        <f>VLOOKUP($A148,data!$B$2:$AS$765,11,FALSE)</f>
        <v>10603.97</v>
      </c>
      <c r="G148" s="257">
        <f>VLOOKUP($A148,data!$B$2:$AS$765,12,FALSE)</f>
        <v>3.67</v>
      </c>
      <c r="H148" s="16"/>
      <c r="I148" s="158">
        <f>VLOOKUP($A148,data!$B$2:$AS$765,14,FALSE)</f>
        <v>31</v>
      </c>
      <c r="J148" s="156">
        <f>VLOOKUP($A148,data!$B$2:$AS$765,15,FALSE)</f>
        <v>18017.39</v>
      </c>
      <c r="K148" s="156">
        <f>VLOOKUP($A148,data!$B$2:$AS$765,16,FALSE)</f>
        <v>7876.4</v>
      </c>
      <c r="L148" s="160">
        <f>VLOOKUP($A148,data!$B$2:$AS$765,17,FALSE)</f>
        <v>3.13</v>
      </c>
      <c r="M148" s="160">
        <f>VLOOKUP($A148,data!$B$2:$AS$765,18,FALSE)</f>
        <v>2.2000000000000002</v>
      </c>
      <c r="N148" s="160">
        <f>VLOOKUP($A148,data!$B$2:$AS$765,19,FALSE)</f>
        <v>2.42</v>
      </c>
      <c r="O148" s="120">
        <f>VLOOKUP($A148,data!$B$2:$AS$765,20,FALSE)</f>
        <v>1</v>
      </c>
      <c r="P148" s="162">
        <f>VLOOKUP($A148,data!$B$2:$AS$765,22,FALSE)</f>
        <v>0.74029999999999996</v>
      </c>
      <c r="Q148" s="162">
        <f>VLOOKUP($A148,data!$B$2:$AS$765,30,FALSE)</f>
        <v>0.80149999999999999</v>
      </c>
      <c r="R148" s="217" t="str">
        <f>VLOOKUP($A148,data!$B$2:$AS$765,34,FALSE)</f>
        <v>AO</v>
      </c>
      <c r="S148" s="166"/>
      <c r="T148" s="219" t="str">
        <f>IF(ISERROR(VLOOKUP($A148,v32_final!$A$9:$E$763,5,FALSE)),"",VLOOKUP($A148,v32_final!$A$9:$E$763,5,FALSE))</f>
        <v>AO</v>
      </c>
      <c r="U148" s="162">
        <f>IF(ISERROR(VLOOKUP($A148,v32_final!$A$9:$E$763,4,FALSE)),"",VLOOKUP($A148,v32_final!$A$9:$E$763,4,FALSE))</f>
        <v>0.94689999999999996</v>
      </c>
      <c r="V148" s="164">
        <f>VLOOKUP($A148,data!$B$2:$AS$765,35,FALSE)</f>
        <v>1.2559</v>
      </c>
      <c r="W148" s="324">
        <f t="shared" si="8"/>
        <v>1.2559</v>
      </c>
      <c r="X148" s="324">
        <f t="shared" si="9"/>
        <v>0</v>
      </c>
      <c r="Y148" s="134">
        <f t="shared" si="10"/>
        <v>0.30900000000000005</v>
      </c>
      <c r="Z148" s="132">
        <f t="shared" si="11"/>
        <v>0.3263280177421059</v>
      </c>
    </row>
    <row r="149" spans="1:26" x14ac:dyDescent="0.2">
      <c r="A149" s="237" t="s">
        <v>866</v>
      </c>
      <c r="B149" s="247" t="str">
        <f>VLOOKUP($A149,data!$B$2:$AS$765,4,FALSE)</f>
        <v>Major Chest Trauma W/O CC/MCC</v>
      </c>
      <c r="C149" s="238">
        <f>VLOOKUP($A149,data!$B$2:$AS$765,6,FALSE)</f>
        <v>8</v>
      </c>
      <c r="D149" s="238">
        <f>VLOOKUP($A149,data!$B$2:$AS$765,7,FALSE)</f>
        <v>0</v>
      </c>
      <c r="E149" s="238">
        <f>VLOOKUP($A149,data!$B$2:$AS$765,10,FALSE)</f>
        <v>15241.38</v>
      </c>
      <c r="F149" s="238">
        <f>VLOOKUP($A149,data!$B$2:$AS$765,11,FALSE)</f>
        <v>7980.71</v>
      </c>
      <c r="G149" s="257">
        <f>VLOOKUP($A149,data!$B$2:$AS$765,12,FALSE)</f>
        <v>2.5</v>
      </c>
      <c r="H149" s="16"/>
      <c r="I149" s="158">
        <f>VLOOKUP($A149,data!$B$2:$AS$765,14,FALSE)</f>
        <v>7</v>
      </c>
      <c r="J149" s="156">
        <f>VLOOKUP($A149,data!$B$2:$AS$765,15,FALSE)</f>
        <v>12443.27</v>
      </c>
      <c r="K149" s="156">
        <f>VLOOKUP($A149,data!$B$2:$AS$765,16,FALSE)</f>
        <v>3186.73</v>
      </c>
      <c r="L149" s="160">
        <f>VLOOKUP($A149,data!$B$2:$AS$765,17,FALSE)</f>
        <v>2.9</v>
      </c>
      <c r="M149" s="160">
        <f>VLOOKUP($A149,data!$B$2:$AS$765,18,FALSE)</f>
        <v>1.03</v>
      </c>
      <c r="N149" s="160">
        <f>VLOOKUP($A149,data!$B$2:$AS$765,19,FALSE)</f>
        <v>2.5</v>
      </c>
      <c r="O149" s="120">
        <f>VLOOKUP($A149,data!$B$2:$AS$765,20,FALSE)</f>
        <v>0</v>
      </c>
      <c r="P149" s="162">
        <f>VLOOKUP($A149,data!$B$2:$AS$765,22,FALSE)</f>
        <v>0.7056</v>
      </c>
      <c r="Q149" s="162">
        <f>VLOOKUP($A149,data!$B$2:$AS$765,30,FALSE)</f>
        <v>0.5554</v>
      </c>
      <c r="R149" s="217" t="str">
        <f>VLOOKUP($A149,data!$B$2:$AS$765,34,FALSE)</f>
        <v>MO</v>
      </c>
      <c r="S149" s="166"/>
      <c r="T149" s="219" t="str">
        <f>IF(ISERROR(VLOOKUP($A149,v32_final!$A$9:$E$763,5,FALSE)),"",VLOOKUP($A149,v32_final!$A$9:$E$763,5,FALSE))</f>
        <v>MO</v>
      </c>
      <c r="U149" s="162">
        <f>IF(ISERROR(VLOOKUP($A149,v32_final!$A$9:$E$763,4,FALSE)),"",VLOOKUP($A149,v32_final!$A$9:$E$763,4,FALSE))</f>
        <v>0.65139999999999998</v>
      </c>
      <c r="V149" s="164">
        <f>VLOOKUP($A149,data!$B$2:$AS$765,35,FALSE)</f>
        <v>0.87029999999999996</v>
      </c>
      <c r="W149" s="324">
        <f t="shared" si="8"/>
        <v>0.87029999999999996</v>
      </c>
      <c r="X149" s="324">
        <f t="shared" si="9"/>
        <v>0</v>
      </c>
      <c r="Y149" s="134">
        <f t="shared" si="10"/>
        <v>0.21889999999999998</v>
      </c>
      <c r="Z149" s="132">
        <f t="shared" si="11"/>
        <v>0.33604544058949953</v>
      </c>
    </row>
    <row r="150" spans="1:26" x14ac:dyDescent="0.2">
      <c r="A150" s="237" t="s">
        <v>868</v>
      </c>
      <c r="B150" s="247" t="str">
        <f>VLOOKUP($A150,data!$B$2:$AS$765,4,FALSE)</f>
        <v>Pleural Effusion W MCC</v>
      </c>
      <c r="C150" s="238">
        <f>VLOOKUP($A150,data!$B$2:$AS$765,6,FALSE)</f>
        <v>37</v>
      </c>
      <c r="D150" s="238">
        <f>VLOOKUP($A150,data!$B$2:$AS$765,7,FALSE)</f>
        <v>5</v>
      </c>
      <c r="E150" s="238">
        <f>VLOOKUP($A150,data!$B$2:$AS$765,10,FALSE)</f>
        <v>28921.55</v>
      </c>
      <c r="F150" s="238">
        <f>VLOOKUP($A150,data!$B$2:$AS$765,11,FALSE)</f>
        <v>20405.73</v>
      </c>
      <c r="G150" s="257">
        <f>VLOOKUP($A150,data!$B$2:$AS$765,12,FALSE)</f>
        <v>6.92</v>
      </c>
      <c r="H150" s="16"/>
      <c r="I150" s="158">
        <f>VLOOKUP($A150,data!$B$2:$AS$765,14,FALSE)</f>
        <v>36</v>
      </c>
      <c r="J150" s="156">
        <f>VLOOKUP($A150,data!$B$2:$AS$765,15,FALSE)</f>
        <v>26894.87</v>
      </c>
      <c r="K150" s="156">
        <f>VLOOKUP($A150,data!$B$2:$AS$765,16,FALSE)</f>
        <v>16612.78</v>
      </c>
      <c r="L150" s="160">
        <f>VLOOKUP($A150,data!$B$2:$AS$765,17,FALSE)</f>
        <v>6.47</v>
      </c>
      <c r="M150" s="160">
        <f>VLOOKUP($A150,data!$B$2:$AS$765,18,FALSE)</f>
        <v>4.0599999999999996</v>
      </c>
      <c r="N150" s="160">
        <f>VLOOKUP($A150,data!$B$2:$AS$765,19,FALSE)</f>
        <v>5.21</v>
      </c>
      <c r="O150" s="120">
        <f>VLOOKUP($A150,data!$B$2:$AS$765,20,FALSE)</f>
        <v>1</v>
      </c>
      <c r="P150" s="162">
        <f>VLOOKUP($A150,data!$B$2:$AS$765,22,FALSE)</f>
        <v>1.1051</v>
      </c>
      <c r="Q150" s="162">
        <f>VLOOKUP($A150,data!$B$2:$AS$765,30,FALSE)</f>
        <v>1.1387</v>
      </c>
      <c r="R150" s="217" t="str">
        <f>VLOOKUP($A150,data!$B$2:$AS$765,34,FALSE)</f>
        <v>A</v>
      </c>
      <c r="S150" s="166"/>
      <c r="T150" s="219" t="str">
        <f>IF(ISERROR(VLOOKUP($A150,v32_final!$A$9:$E$763,5,FALSE)),"",VLOOKUP($A150,v32_final!$A$9:$E$763,5,FALSE))</f>
        <v>A</v>
      </c>
      <c r="U150" s="162">
        <f>IF(ISERROR(VLOOKUP($A150,v32_final!$A$9:$E$763,4,FALSE)),"",VLOOKUP($A150,v32_final!$A$9:$E$763,4,FALSE))</f>
        <v>1.6157999999999999</v>
      </c>
      <c r="V150" s="164">
        <f>VLOOKUP($A150,data!$B$2:$AS$765,35,FALSE)</f>
        <v>1.7842</v>
      </c>
      <c r="W150" s="324">
        <f t="shared" si="8"/>
        <v>1.7842</v>
      </c>
      <c r="X150" s="324">
        <f t="shared" si="9"/>
        <v>0</v>
      </c>
      <c r="Y150" s="134">
        <f t="shared" si="10"/>
        <v>0.16840000000000011</v>
      </c>
      <c r="Z150" s="132">
        <f t="shared" si="11"/>
        <v>0.10422081940834269</v>
      </c>
    </row>
    <row r="151" spans="1:26" x14ac:dyDescent="0.2">
      <c r="A151" s="237" t="s">
        <v>870</v>
      </c>
      <c r="B151" s="247" t="str">
        <f>VLOOKUP($A151,data!$B$2:$AS$765,4,FALSE)</f>
        <v>Pleural Effusion W CC</v>
      </c>
      <c r="C151" s="238">
        <f>VLOOKUP($A151,data!$B$2:$AS$765,6,FALSE)</f>
        <v>53</v>
      </c>
      <c r="D151" s="238">
        <f>VLOOKUP($A151,data!$B$2:$AS$765,7,FALSE)</f>
        <v>2</v>
      </c>
      <c r="E151" s="238">
        <f>VLOOKUP($A151,data!$B$2:$AS$765,10,FALSE)</f>
        <v>17301.580000000002</v>
      </c>
      <c r="F151" s="238">
        <f>VLOOKUP($A151,data!$B$2:$AS$765,11,FALSE)</f>
        <v>10530.59</v>
      </c>
      <c r="G151" s="257">
        <f>VLOOKUP($A151,data!$B$2:$AS$765,12,FALSE)</f>
        <v>3.87</v>
      </c>
      <c r="H151" s="16"/>
      <c r="I151" s="158">
        <f>VLOOKUP($A151,data!$B$2:$AS$765,14,FALSE)</f>
        <v>52</v>
      </c>
      <c r="J151" s="156">
        <f>VLOOKUP($A151,data!$B$2:$AS$765,15,FALSE)</f>
        <v>16668.14</v>
      </c>
      <c r="K151" s="156">
        <f>VLOOKUP($A151,data!$B$2:$AS$765,16,FALSE)</f>
        <v>9579.1200000000008</v>
      </c>
      <c r="L151" s="160">
        <f>VLOOKUP($A151,data!$B$2:$AS$765,17,FALSE)</f>
        <v>3.81</v>
      </c>
      <c r="M151" s="160">
        <f>VLOOKUP($A151,data!$B$2:$AS$765,18,FALSE)</f>
        <v>2.4700000000000002</v>
      </c>
      <c r="N151" s="160">
        <f>VLOOKUP($A151,data!$B$2:$AS$765,19,FALSE)</f>
        <v>3.07</v>
      </c>
      <c r="O151" s="120">
        <f>VLOOKUP($A151,data!$B$2:$AS$765,20,FALSE)</f>
        <v>1</v>
      </c>
      <c r="P151" s="162">
        <f>VLOOKUP($A151,data!$B$2:$AS$765,22,FALSE)</f>
        <v>0.68489999999999995</v>
      </c>
      <c r="Q151" s="162">
        <f>VLOOKUP($A151,data!$B$2:$AS$765,30,FALSE)</f>
        <v>0.74350000000000005</v>
      </c>
      <c r="R151" s="217" t="str">
        <f>VLOOKUP($A151,data!$B$2:$AS$765,34,FALSE)</f>
        <v>AP</v>
      </c>
      <c r="S151" s="166"/>
      <c r="T151" s="219" t="str">
        <f>IF(ISERROR(VLOOKUP($A151,v32_final!$A$9:$E$763,5,FALSE)),"",VLOOKUP($A151,v32_final!$A$9:$E$763,5,FALSE))</f>
        <v>AP</v>
      </c>
      <c r="U151" s="162">
        <f>IF(ISERROR(VLOOKUP($A151,v32_final!$A$9:$E$763,4,FALSE)),"",VLOOKUP($A151,v32_final!$A$9:$E$763,4,FALSE))</f>
        <v>1.2115</v>
      </c>
      <c r="V151" s="164">
        <f>VLOOKUP($A151,data!$B$2:$AS$765,35,FALSE)</f>
        <v>1.165</v>
      </c>
      <c r="W151" s="324">
        <f t="shared" si="8"/>
        <v>1.165</v>
      </c>
      <c r="X151" s="324">
        <f t="shared" si="9"/>
        <v>0</v>
      </c>
      <c r="Y151" s="134">
        <f t="shared" si="10"/>
        <v>-4.6499999999999986E-2</v>
      </c>
      <c r="Z151" s="132">
        <f t="shared" si="11"/>
        <v>-3.8382170862567053E-2</v>
      </c>
    </row>
    <row r="152" spans="1:26" x14ac:dyDescent="0.2">
      <c r="A152" s="246" t="s">
        <v>872</v>
      </c>
      <c r="B152" s="258" t="str">
        <f>VLOOKUP($A152,data!$B$2:$AS$765,4,FALSE)</f>
        <v>Pleural Effusion W/O CC/MCC</v>
      </c>
      <c r="C152" s="259">
        <f>VLOOKUP($A152,data!$B$2:$AS$765,6,FALSE)</f>
        <v>7</v>
      </c>
      <c r="D152" s="259">
        <f>VLOOKUP($A152,data!$B$2:$AS$765,7,FALSE)</f>
        <v>0</v>
      </c>
      <c r="E152" s="259">
        <f>VLOOKUP($A152,data!$B$2:$AS$765,10,FALSE)</f>
        <v>11479.74</v>
      </c>
      <c r="F152" s="259">
        <f>VLOOKUP($A152,data!$B$2:$AS$765,11,FALSE)</f>
        <v>5042.71</v>
      </c>
      <c r="G152" s="325">
        <f>VLOOKUP($A152,data!$B$2:$AS$765,12,FALSE)</f>
        <v>3.43</v>
      </c>
      <c r="H152" s="16"/>
      <c r="I152" s="159">
        <f>VLOOKUP($A152,data!$B$2:$AS$765,14,FALSE)</f>
        <v>7</v>
      </c>
      <c r="J152" s="157">
        <f>VLOOKUP($A152,data!$B$2:$AS$765,15,FALSE)</f>
        <v>11479.74</v>
      </c>
      <c r="K152" s="157">
        <f>VLOOKUP($A152,data!$B$2:$AS$765,16,FALSE)</f>
        <v>5042.71</v>
      </c>
      <c r="L152" s="161">
        <f>VLOOKUP($A152,data!$B$2:$AS$765,17,FALSE)</f>
        <v>3.3</v>
      </c>
      <c r="M152" s="161">
        <f>VLOOKUP($A152,data!$B$2:$AS$765,18,FALSE)</f>
        <v>2.3199999999999998</v>
      </c>
      <c r="N152" s="161">
        <f>VLOOKUP($A152,data!$B$2:$AS$765,19,FALSE)</f>
        <v>2.7</v>
      </c>
      <c r="O152" s="129">
        <f>VLOOKUP($A152,data!$B$2:$AS$765,20,FALSE)</f>
        <v>0</v>
      </c>
      <c r="P152" s="163">
        <f>VLOOKUP($A152,data!$B$2:$AS$765,22,FALSE)</f>
        <v>0.7722</v>
      </c>
      <c r="Q152" s="163">
        <f>VLOOKUP($A152,data!$B$2:$AS$765,30,FALSE)</f>
        <v>0.5151</v>
      </c>
      <c r="R152" s="218" t="str">
        <f>VLOOKUP($A152,data!$B$2:$AS$765,34,FALSE)</f>
        <v>MP</v>
      </c>
      <c r="S152" s="166"/>
      <c r="T152" s="220" t="str">
        <f>IF(ISERROR(VLOOKUP($A152,v32_final!$A$9:$E$763,5,FALSE)),"",VLOOKUP($A152,v32_final!$A$9:$E$763,5,FALSE))</f>
        <v>MP</v>
      </c>
      <c r="U152" s="163">
        <f>IF(ISERROR(VLOOKUP($A152,v32_final!$A$9:$E$763,4,FALSE)),"",VLOOKUP($A152,v32_final!$A$9:$E$763,4,FALSE))</f>
        <v>0.83330000000000004</v>
      </c>
      <c r="V152" s="165">
        <f>VLOOKUP($A152,data!$B$2:$AS$765,35,FALSE)</f>
        <v>0.80710000000000004</v>
      </c>
      <c r="W152" s="326">
        <f t="shared" si="8"/>
        <v>0.80710000000000004</v>
      </c>
      <c r="X152" s="326">
        <f t="shared" si="9"/>
        <v>0</v>
      </c>
      <c r="Y152" s="135">
        <f t="shared" si="10"/>
        <v>-2.6200000000000001E-2</v>
      </c>
      <c r="Z152" s="133">
        <f t="shared" si="11"/>
        <v>-3.1441257650306011E-2</v>
      </c>
    </row>
    <row r="153" spans="1:26" x14ac:dyDescent="0.2">
      <c r="A153" s="237" t="s">
        <v>874</v>
      </c>
      <c r="B153" s="247" t="str">
        <f>VLOOKUP($A153,data!$B$2:$AS$765,4,FALSE)</f>
        <v>Pulmonary Edema &amp; Respiratory Failure</v>
      </c>
      <c r="C153" s="238">
        <f>VLOOKUP($A153,data!$B$2:$AS$765,6,FALSE)</f>
        <v>731</v>
      </c>
      <c r="D153" s="238">
        <f>VLOOKUP($A153,data!$B$2:$AS$765,7,FALSE)</f>
        <v>17</v>
      </c>
      <c r="E153" s="238">
        <f>VLOOKUP($A153,data!$B$2:$AS$765,10,FALSE)</f>
        <v>21035.43</v>
      </c>
      <c r="F153" s="238">
        <f>VLOOKUP($A153,data!$B$2:$AS$765,11,FALSE)</f>
        <v>15718.11</v>
      </c>
      <c r="G153" s="257">
        <f>VLOOKUP($A153,data!$B$2:$AS$765,12,FALSE)</f>
        <v>4.9000000000000004</v>
      </c>
      <c r="H153" s="16"/>
      <c r="I153" s="158">
        <f>VLOOKUP($A153,data!$B$2:$AS$765,14,FALSE)</f>
        <v>720</v>
      </c>
      <c r="J153" s="156">
        <f>VLOOKUP($A153,data!$B$2:$AS$765,15,FALSE)</f>
        <v>19870.349999999999</v>
      </c>
      <c r="K153" s="156">
        <f>VLOOKUP($A153,data!$B$2:$AS$765,16,FALSE)</f>
        <v>12415.41</v>
      </c>
      <c r="L153" s="160">
        <f>VLOOKUP($A153,data!$B$2:$AS$765,17,FALSE)</f>
        <v>4.71</v>
      </c>
      <c r="M153" s="160">
        <f>VLOOKUP($A153,data!$B$2:$AS$765,18,FALSE)</f>
        <v>3.15</v>
      </c>
      <c r="N153" s="160">
        <f>VLOOKUP($A153,data!$B$2:$AS$765,19,FALSE)</f>
        <v>3.87</v>
      </c>
      <c r="O153" s="120">
        <f>VLOOKUP($A153,data!$B$2:$AS$765,20,FALSE)</f>
        <v>1</v>
      </c>
      <c r="P153" s="162">
        <f>VLOOKUP($A153,data!$B$2:$AS$765,22,FALSE)</f>
        <v>0.81640000000000001</v>
      </c>
      <c r="Q153" s="162">
        <f>VLOOKUP($A153,data!$B$2:$AS$765,30,FALSE)</f>
        <v>0.84119999999999995</v>
      </c>
      <c r="R153" s="217" t="str">
        <f>VLOOKUP($A153,data!$B$2:$AS$765,34,FALSE)</f>
        <v>A</v>
      </c>
      <c r="S153" s="166"/>
      <c r="T153" s="219" t="str">
        <f>IF(ISERROR(VLOOKUP($A153,v32_final!$A$9:$E$763,5,FALSE)),"",VLOOKUP($A153,v32_final!$A$9:$E$763,5,FALSE))</f>
        <v>A</v>
      </c>
      <c r="U153" s="162">
        <f>IF(ISERROR(VLOOKUP($A153,v32_final!$A$9:$E$763,4,FALSE)),"",VLOOKUP($A153,v32_final!$A$9:$E$763,4,FALSE))</f>
        <v>1.3727</v>
      </c>
      <c r="V153" s="164">
        <f>VLOOKUP($A153,data!$B$2:$AS$765,35,FALSE)</f>
        <v>1.3181</v>
      </c>
      <c r="W153" s="324">
        <f t="shared" si="8"/>
        <v>1.3181</v>
      </c>
      <c r="X153" s="324">
        <f t="shared" si="9"/>
        <v>0</v>
      </c>
      <c r="Y153" s="134">
        <f t="shared" si="10"/>
        <v>-5.4599999999999982E-2</v>
      </c>
      <c r="Z153" s="132">
        <f t="shared" si="11"/>
        <v>-3.9775624681285045E-2</v>
      </c>
    </row>
    <row r="154" spans="1:26" x14ac:dyDescent="0.2">
      <c r="A154" s="237" t="s">
        <v>876</v>
      </c>
      <c r="B154" s="247" t="str">
        <f>VLOOKUP($A154,data!$B$2:$AS$765,4,FALSE)</f>
        <v>Chronic Obstructive Pulmonary Disease W MCC</v>
      </c>
      <c r="C154" s="238">
        <f>VLOOKUP($A154,data!$B$2:$AS$765,6,FALSE)</f>
        <v>874</v>
      </c>
      <c r="D154" s="238">
        <f>VLOOKUP($A154,data!$B$2:$AS$765,7,FALSE)</f>
        <v>8</v>
      </c>
      <c r="E154" s="238">
        <f>VLOOKUP($A154,data!$B$2:$AS$765,10,FALSE)</f>
        <v>18920.21</v>
      </c>
      <c r="F154" s="238">
        <f>VLOOKUP($A154,data!$B$2:$AS$765,11,FALSE)</f>
        <v>15144.12</v>
      </c>
      <c r="G154" s="257">
        <f>VLOOKUP($A154,data!$B$2:$AS$765,12,FALSE)</f>
        <v>4.8600000000000003</v>
      </c>
      <c r="H154" s="16"/>
      <c r="I154" s="158">
        <f>VLOOKUP($A154,data!$B$2:$AS$765,14,FALSE)</f>
        <v>857</v>
      </c>
      <c r="J154" s="156">
        <f>VLOOKUP($A154,data!$B$2:$AS$765,15,FALSE)</f>
        <v>17463.8</v>
      </c>
      <c r="K154" s="156">
        <f>VLOOKUP($A154,data!$B$2:$AS$765,16,FALSE)</f>
        <v>10700.34</v>
      </c>
      <c r="L154" s="160">
        <f>VLOOKUP($A154,data!$B$2:$AS$765,17,FALSE)</f>
        <v>4.5599999999999996</v>
      </c>
      <c r="M154" s="160">
        <f>VLOOKUP($A154,data!$B$2:$AS$765,18,FALSE)</f>
        <v>2.77</v>
      </c>
      <c r="N154" s="160">
        <f>VLOOKUP($A154,data!$B$2:$AS$765,19,FALSE)</f>
        <v>3.8</v>
      </c>
      <c r="O154" s="120">
        <f>VLOOKUP($A154,data!$B$2:$AS$765,20,FALSE)</f>
        <v>1</v>
      </c>
      <c r="P154" s="162">
        <f>VLOOKUP($A154,data!$B$2:$AS$765,22,FALSE)</f>
        <v>0.71750000000000003</v>
      </c>
      <c r="Q154" s="162">
        <f>VLOOKUP($A154,data!$B$2:$AS$765,30,FALSE)</f>
        <v>0.73929999999999996</v>
      </c>
      <c r="R154" s="217" t="str">
        <f>VLOOKUP($A154,data!$B$2:$AS$765,34,FALSE)</f>
        <v>A</v>
      </c>
      <c r="S154" s="166"/>
      <c r="T154" s="219" t="str">
        <f>IF(ISERROR(VLOOKUP($A154,v32_final!$A$9:$E$763,5,FALSE)),"",VLOOKUP($A154,v32_final!$A$9:$E$763,5,FALSE))</f>
        <v>A</v>
      </c>
      <c r="U154" s="162">
        <f>IF(ISERROR(VLOOKUP($A154,v32_final!$A$9:$E$763,4,FALSE)),"",VLOOKUP($A154,v32_final!$A$9:$E$763,4,FALSE))</f>
        <v>1.175</v>
      </c>
      <c r="V154" s="164">
        <f>VLOOKUP($A154,data!$B$2:$AS$765,35,FALSE)</f>
        <v>1.1584000000000001</v>
      </c>
      <c r="W154" s="324">
        <f t="shared" si="8"/>
        <v>1.1584000000000001</v>
      </c>
      <c r="X154" s="324">
        <f t="shared" si="9"/>
        <v>0</v>
      </c>
      <c r="Y154" s="134">
        <f t="shared" si="10"/>
        <v>-1.6599999999999948E-2</v>
      </c>
      <c r="Z154" s="132">
        <f t="shared" si="11"/>
        <v>-1.412765957446804E-2</v>
      </c>
    </row>
    <row r="155" spans="1:26" x14ac:dyDescent="0.2">
      <c r="A155" s="237" t="s">
        <v>878</v>
      </c>
      <c r="B155" s="247" t="str">
        <f>VLOOKUP($A155,data!$B$2:$AS$765,4,FALSE)</f>
        <v>Chronic Obstructive Pulmonary Disease W CC</v>
      </c>
      <c r="C155" s="238">
        <f>VLOOKUP($A155,data!$B$2:$AS$765,6,FALSE)</f>
        <v>808</v>
      </c>
      <c r="D155" s="238">
        <f>VLOOKUP($A155,data!$B$2:$AS$765,7,FALSE)</f>
        <v>5</v>
      </c>
      <c r="E155" s="238">
        <f>VLOOKUP($A155,data!$B$2:$AS$765,10,FALSE)</f>
        <v>14766.2</v>
      </c>
      <c r="F155" s="238">
        <f>VLOOKUP($A155,data!$B$2:$AS$765,11,FALSE)</f>
        <v>9512.51</v>
      </c>
      <c r="G155" s="257">
        <f>VLOOKUP($A155,data!$B$2:$AS$765,12,FALSE)</f>
        <v>3.84</v>
      </c>
      <c r="H155" s="16"/>
      <c r="I155" s="158">
        <f>VLOOKUP($A155,data!$B$2:$AS$765,14,FALSE)</f>
        <v>800</v>
      </c>
      <c r="J155" s="156">
        <f>VLOOKUP($A155,data!$B$2:$AS$765,15,FALSE)</f>
        <v>14278.08</v>
      </c>
      <c r="K155" s="156">
        <f>VLOOKUP($A155,data!$B$2:$AS$765,16,FALSE)</f>
        <v>7689.99</v>
      </c>
      <c r="L155" s="160">
        <f>VLOOKUP($A155,data!$B$2:$AS$765,17,FALSE)</f>
        <v>3.71</v>
      </c>
      <c r="M155" s="160">
        <f>VLOOKUP($A155,data!$B$2:$AS$765,18,FALSE)</f>
        <v>2.37</v>
      </c>
      <c r="N155" s="160">
        <f>VLOOKUP($A155,data!$B$2:$AS$765,19,FALSE)</f>
        <v>3.07</v>
      </c>
      <c r="O155" s="120">
        <f>VLOOKUP($A155,data!$B$2:$AS$765,20,FALSE)</f>
        <v>1</v>
      </c>
      <c r="P155" s="162">
        <f>VLOOKUP($A155,data!$B$2:$AS$765,22,FALSE)</f>
        <v>0.58660000000000001</v>
      </c>
      <c r="Q155" s="162">
        <f>VLOOKUP($A155,data!$B$2:$AS$765,30,FALSE)</f>
        <v>0.60440000000000005</v>
      </c>
      <c r="R155" s="217" t="str">
        <f>VLOOKUP($A155,data!$B$2:$AS$765,34,FALSE)</f>
        <v>A</v>
      </c>
      <c r="S155" s="166"/>
      <c r="T155" s="219" t="str">
        <f>IF(ISERROR(VLOOKUP($A155,v32_final!$A$9:$E$763,5,FALSE)),"",VLOOKUP($A155,v32_final!$A$9:$E$763,5,FALSE))</f>
        <v>A</v>
      </c>
      <c r="U155" s="162">
        <f>IF(ISERROR(VLOOKUP($A155,v32_final!$A$9:$E$763,4,FALSE)),"",VLOOKUP($A155,v32_final!$A$9:$E$763,4,FALSE))</f>
        <v>0.9052</v>
      </c>
      <c r="V155" s="164">
        <f>VLOOKUP($A155,data!$B$2:$AS$765,35,FALSE)</f>
        <v>0.94699999999999995</v>
      </c>
      <c r="W155" s="324">
        <f t="shared" si="8"/>
        <v>0.94699999999999995</v>
      </c>
      <c r="X155" s="324">
        <f t="shared" si="9"/>
        <v>0</v>
      </c>
      <c r="Y155" s="134">
        <f t="shared" si="10"/>
        <v>4.1799999999999948E-2</v>
      </c>
      <c r="Z155" s="132">
        <f t="shared" si="11"/>
        <v>4.6177640300486024E-2</v>
      </c>
    </row>
    <row r="156" spans="1:26" x14ac:dyDescent="0.2">
      <c r="A156" s="237" t="s">
        <v>880</v>
      </c>
      <c r="B156" s="247" t="str">
        <f>VLOOKUP($A156,data!$B$2:$AS$765,4,FALSE)</f>
        <v>Chronic Obstructive Pulmonary Disease W/O CC/MCC</v>
      </c>
      <c r="C156" s="238">
        <f>VLOOKUP($A156,data!$B$2:$AS$765,6,FALSE)</f>
        <v>667</v>
      </c>
      <c r="D156" s="238">
        <f>VLOOKUP($A156,data!$B$2:$AS$765,7,FALSE)</f>
        <v>1</v>
      </c>
      <c r="E156" s="238">
        <f>VLOOKUP($A156,data!$B$2:$AS$765,10,FALSE)</f>
        <v>10976.94</v>
      </c>
      <c r="F156" s="238">
        <f>VLOOKUP($A156,data!$B$2:$AS$765,11,FALSE)</f>
        <v>6013.3</v>
      </c>
      <c r="G156" s="257">
        <f>VLOOKUP($A156,data!$B$2:$AS$765,12,FALSE)</f>
        <v>3.09</v>
      </c>
      <c r="H156" s="16"/>
      <c r="I156" s="158">
        <f>VLOOKUP($A156,data!$B$2:$AS$765,14,FALSE)</f>
        <v>660</v>
      </c>
      <c r="J156" s="156">
        <f>VLOOKUP($A156,data!$B$2:$AS$765,15,FALSE)</f>
        <v>10715.73</v>
      </c>
      <c r="K156" s="156">
        <f>VLOOKUP($A156,data!$B$2:$AS$765,16,FALSE)</f>
        <v>5450.22</v>
      </c>
      <c r="L156" s="160">
        <f>VLOOKUP($A156,data!$B$2:$AS$765,17,FALSE)</f>
        <v>3.03</v>
      </c>
      <c r="M156" s="160">
        <f>VLOOKUP($A156,data!$B$2:$AS$765,18,FALSE)</f>
        <v>1.82</v>
      </c>
      <c r="N156" s="160">
        <f>VLOOKUP($A156,data!$B$2:$AS$765,19,FALSE)</f>
        <v>2.56</v>
      </c>
      <c r="O156" s="120">
        <f>VLOOKUP($A156,data!$B$2:$AS$765,20,FALSE)</f>
        <v>1</v>
      </c>
      <c r="P156" s="162">
        <f>VLOOKUP($A156,data!$B$2:$AS$765,22,FALSE)</f>
        <v>0.44019999999999998</v>
      </c>
      <c r="Q156" s="162">
        <f>VLOOKUP($A156,data!$B$2:$AS$765,30,FALSE)</f>
        <v>0.4536</v>
      </c>
      <c r="R156" s="217" t="str">
        <f>VLOOKUP($A156,data!$B$2:$AS$765,34,FALSE)</f>
        <v>A</v>
      </c>
      <c r="S156" s="166"/>
      <c r="T156" s="219" t="str">
        <f>IF(ISERROR(VLOOKUP($A156,v32_final!$A$9:$E$763,5,FALSE)),"",VLOOKUP($A156,v32_final!$A$9:$E$763,5,FALSE))</f>
        <v>A</v>
      </c>
      <c r="U156" s="162">
        <f>IF(ISERROR(VLOOKUP($A156,v32_final!$A$9:$E$763,4,FALSE)),"",VLOOKUP($A156,v32_final!$A$9:$E$763,4,FALSE))</f>
        <v>0.68279999999999996</v>
      </c>
      <c r="V156" s="164">
        <f>VLOOKUP($A156,data!$B$2:$AS$765,35,FALSE)</f>
        <v>0.7107</v>
      </c>
      <c r="W156" s="324">
        <f t="shared" si="8"/>
        <v>0.7107</v>
      </c>
      <c r="X156" s="324">
        <f t="shared" si="9"/>
        <v>0</v>
      </c>
      <c r="Y156" s="134">
        <f t="shared" si="10"/>
        <v>2.7900000000000036E-2</v>
      </c>
      <c r="Z156" s="132">
        <f t="shared" si="11"/>
        <v>4.0861159929701282E-2</v>
      </c>
    </row>
    <row r="157" spans="1:26" x14ac:dyDescent="0.2">
      <c r="A157" s="246" t="s">
        <v>882</v>
      </c>
      <c r="B157" s="258" t="str">
        <f>VLOOKUP($A157,data!$B$2:$AS$765,4,FALSE)</f>
        <v>Simple Pneumonia &amp; Pleurisy W MCC</v>
      </c>
      <c r="C157" s="259">
        <f>VLOOKUP($A157,data!$B$2:$AS$765,6,FALSE)</f>
        <v>487</v>
      </c>
      <c r="D157" s="259">
        <f>VLOOKUP($A157,data!$B$2:$AS$765,7,FALSE)</f>
        <v>19</v>
      </c>
      <c r="E157" s="259">
        <f>VLOOKUP($A157,data!$B$2:$AS$765,10,FALSE)</f>
        <v>22748.16</v>
      </c>
      <c r="F157" s="259">
        <f>VLOOKUP($A157,data!$B$2:$AS$765,11,FALSE)</f>
        <v>16392.439999999999</v>
      </c>
      <c r="G157" s="325">
        <f>VLOOKUP($A157,data!$B$2:$AS$765,12,FALSE)</f>
        <v>5.99</v>
      </c>
      <c r="H157" s="16"/>
      <c r="I157" s="159">
        <f>VLOOKUP($A157,data!$B$2:$AS$765,14,FALSE)</f>
        <v>475</v>
      </c>
      <c r="J157" s="157">
        <f>VLOOKUP($A157,data!$B$2:$AS$765,15,FALSE)</f>
        <v>21239.48</v>
      </c>
      <c r="K157" s="157">
        <f>VLOOKUP($A157,data!$B$2:$AS$765,16,FALSE)</f>
        <v>13317.48</v>
      </c>
      <c r="L157" s="161">
        <f>VLOOKUP($A157,data!$B$2:$AS$765,17,FALSE)</f>
        <v>5.65</v>
      </c>
      <c r="M157" s="161">
        <f>VLOOKUP($A157,data!$B$2:$AS$765,18,FALSE)</f>
        <v>3.67</v>
      </c>
      <c r="N157" s="161">
        <f>VLOOKUP($A157,data!$B$2:$AS$765,19,FALSE)</f>
        <v>4.58</v>
      </c>
      <c r="O157" s="129">
        <f>VLOOKUP($A157,data!$B$2:$AS$765,20,FALSE)</f>
        <v>1</v>
      </c>
      <c r="P157" s="163">
        <f>VLOOKUP($A157,data!$B$2:$AS$765,22,FALSE)</f>
        <v>0.87260000000000004</v>
      </c>
      <c r="Q157" s="163">
        <f>VLOOKUP($A157,data!$B$2:$AS$765,30,FALSE)</f>
        <v>0.89910000000000001</v>
      </c>
      <c r="R157" s="218" t="str">
        <f>VLOOKUP($A157,data!$B$2:$AS$765,34,FALSE)</f>
        <v>A</v>
      </c>
      <c r="S157" s="166"/>
      <c r="T157" s="220" t="str">
        <f>IF(ISERROR(VLOOKUP($A157,v32_final!$A$9:$E$763,5,FALSE)),"",VLOOKUP($A157,v32_final!$A$9:$E$763,5,FALSE))</f>
        <v>A</v>
      </c>
      <c r="U157" s="163">
        <f>IF(ISERROR(VLOOKUP($A157,v32_final!$A$9:$E$763,4,FALSE)),"",VLOOKUP($A157,v32_final!$A$9:$E$763,4,FALSE))</f>
        <v>1.3967000000000001</v>
      </c>
      <c r="V157" s="165">
        <f>VLOOKUP($A157,data!$B$2:$AS$765,35,FALSE)</f>
        <v>1.4088000000000001</v>
      </c>
      <c r="W157" s="326">
        <f t="shared" si="8"/>
        <v>1.4088000000000001</v>
      </c>
      <c r="X157" s="326">
        <f t="shared" si="9"/>
        <v>0</v>
      </c>
      <c r="Y157" s="135">
        <f t="shared" si="10"/>
        <v>1.21E-2</v>
      </c>
      <c r="Z157" s="133">
        <f t="shared" si="11"/>
        <v>8.6632777260685894E-3</v>
      </c>
    </row>
    <row r="158" spans="1:26" x14ac:dyDescent="0.2">
      <c r="A158" s="237" t="s">
        <v>884</v>
      </c>
      <c r="B158" s="247" t="str">
        <f>VLOOKUP($A158,data!$B$2:$AS$765,4,FALSE)</f>
        <v>Simple Pneumonia &amp; Pleurisy W CC</v>
      </c>
      <c r="C158" s="238">
        <f>VLOOKUP($A158,data!$B$2:$AS$765,6,FALSE)</f>
        <v>920</v>
      </c>
      <c r="D158" s="238">
        <f>VLOOKUP($A158,data!$B$2:$AS$765,7,FALSE)</f>
        <v>17</v>
      </c>
      <c r="E158" s="238">
        <f>VLOOKUP($A158,data!$B$2:$AS$765,10,FALSE)</f>
        <v>15550.49</v>
      </c>
      <c r="F158" s="238">
        <f>VLOOKUP($A158,data!$B$2:$AS$765,11,FALSE)</f>
        <v>11042.57</v>
      </c>
      <c r="G158" s="257">
        <f>VLOOKUP($A158,data!$B$2:$AS$765,12,FALSE)</f>
        <v>4.1100000000000003</v>
      </c>
      <c r="H158" s="16"/>
      <c r="I158" s="158">
        <f>VLOOKUP($A158,data!$B$2:$AS$765,14,FALSE)</f>
        <v>907</v>
      </c>
      <c r="J158" s="156">
        <f>VLOOKUP($A158,data!$B$2:$AS$765,15,FALSE)</f>
        <v>14803.5</v>
      </c>
      <c r="K158" s="156">
        <f>VLOOKUP($A158,data!$B$2:$AS$765,16,FALSE)</f>
        <v>8748.56</v>
      </c>
      <c r="L158" s="160">
        <f>VLOOKUP($A158,data!$B$2:$AS$765,17,FALSE)</f>
        <v>3.97</v>
      </c>
      <c r="M158" s="160">
        <f>VLOOKUP($A158,data!$B$2:$AS$765,18,FALSE)</f>
        <v>2.54</v>
      </c>
      <c r="N158" s="160">
        <f>VLOOKUP($A158,data!$B$2:$AS$765,19,FALSE)</f>
        <v>3.31</v>
      </c>
      <c r="O158" s="120">
        <f>VLOOKUP($A158,data!$B$2:$AS$765,20,FALSE)</f>
        <v>1</v>
      </c>
      <c r="P158" s="162">
        <f>VLOOKUP($A158,data!$B$2:$AS$765,22,FALSE)</f>
        <v>0.60819999999999996</v>
      </c>
      <c r="Q158" s="162">
        <f>VLOOKUP($A158,data!$B$2:$AS$765,30,FALSE)</f>
        <v>0.62670000000000003</v>
      </c>
      <c r="R158" s="217" t="str">
        <f>VLOOKUP($A158,data!$B$2:$AS$765,34,FALSE)</f>
        <v>A</v>
      </c>
      <c r="S158" s="166"/>
      <c r="T158" s="219" t="str">
        <f>IF(ISERROR(VLOOKUP($A158,v32_final!$A$9:$E$763,5,FALSE)),"",VLOOKUP($A158,v32_final!$A$9:$E$763,5,FALSE))</f>
        <v>A</v>
      </c>
      <c r="U158" s="162">
        <f>IF(ISERROR(VLOOKUP($A158,v32_final!$A$9:$E$763,4,FALSE)),"",VLOOKUP($A158,v32_final!$A$9:$E$763,4,FALSE))</f>
        <v>0.97360000000000002</v>
      </c>
      <c r="V158" s="164">
        <f>VLOOKUP($A158,data!$B$2:$AS$765,35,FALSE)</f>
        <v>0.98199999999999998</v>
      </c>
      <c r="W158" s="324">
        <f t="shared" si="8"/>
        <v>0.98199999999999998</v>
      </c>
      <c r="X158" s="324">
        <f t="shared" si="9"/>
        <v>0</v>
      </c>
      <c r="Y158" s="134">
        <f t="shared" si="10"/>
        <v>8.3999999999999631E-3</v>
      </c>
      <c r="Z158" s="132">
        <f t="shared" si="11"/>
        <v>8.6277732128183671E-3</v>
      </c>
    </row>
    <row r="159" spans="1:26" x14ac:dyDescent="0.2">
      <c r="A159" s="237" t="s">
        <v>886</v>
      </c>
      <c r="B159" s="247" t="str">
        <f>VLOOKUP($A159,data!$B$2:$AS$765,4,FALSE)</f>
        <v>Simple Pneumonia &amp; Pleurisy W/O CC/MCC</v>
      </c>
      <c r="C159" s="238">
        <f>VLOOKUP($A159,data!$B$2:$AS$765,6,FALSE)</f>
        <v>398</v>
      </c>
      <c r="D159" s="238">
        <f>VLOOKUP($A159,data!$B$2:$AS$765,7,FALSE)</f>
        <v>6</v>
      </c>
      <c r="E159" s="238">
        <f>VLOOKUP($A159,data!$B$2:$AS$765,10,FALSE)</f>
        <v>10643.69</v>
      </c>
      <c r="F159" s="238">
        <f>VLOOKUP($A159,data!$B$2:$AS$765,11,FALSE)</f>
        <v>7027.3</v>
      </c>
      <c r="G159" s="257">
        <f>VLOOKUP($A159,data!$B$2:$AS$765,12,FALSE)</f>
        <v>2.86</v>
      </c>
      <c r="H159" s="16"/>
      <c r="I159" s="158">
        <f>VLOOKUP($A159,data!$B$2:$AS$765,14,FALSE)</f>
        <v>390</v>
      </c>
      <c r="J159" s="156">
        <f>VLOOKUP($A159,data!$B$2:$AS$765,15,FALSE)</f>
        <v>10029.709999999999</v>
      </c>
      <c r="K159" s="156">
        <f>VLOOKUP($A159,data!$B$2:$AS$765,16,FALSE)</f>
        <v>5496.4</v>
      </c>
      <c r="L159" s="160">
        <f>VLOOKUP($A159,data!$B$2:$AS$765,17,FALSE)</f>
        <v>2.76</v>
      </c>
      <c r="M159" s="160">
        <f>VLOOKUP($A159,data!$B$2:$AS$765,18,FALSE)</f>
        <v>1.61</v>
      </c>
      <c r="N159" s="160">
        <f>VLOOKUP($A159,data!$B$2:$AS$765,19,FALSE)</f>
        <v>2.33</v>
      </c>
      <c r="O159" s="120">
        <f>VLOOKUP($A159,data!$B$2:$AS$765,20,FALSE)</f>
        <v>1</v>
      </c>
      <c r="P159" s="162">
        <f>VLOOKUP($A159,data!$B$2:$AS$765,22,FALSE)</f>
        <v>0.41199999999999998</v>
      </c>
      <c r="Q159" s="162">
        <f>VLOOKUP($A159,data!$B$2:$AS$765,30,FALSE)</f>
        <v>0.42449999999999999</v>
      </c>
      <c r="R159" s="217" t="str">
        <f>VLOOKUP($A159,data!$B$2:$AS$765,34,FALSE)</f>
        <v>A</v>
      </c>
      <c r="S159" s="166"/>
      <c r="T159" s="219" t="str">
        <f>IF(ISERROR(VLOOKUP($A159,v32_final!$A$9:$E$763,5,FALSE)),"",VLOOKUP($A159,v32_final!$A$9:$E$763,5,FALSE))</f>
        <v>A</v>
      </c>
      <c r="U159" s="162">
        <f>IF(ISERROR(VLOOKUP($A159,v32_final!$A$9:$E$763,4,FALSE)),"",VLOOKUP($A159,v32_final!$A$9:$E$763,4,FALSE))</f>
        <v>0.63270000000000004</v>
      </c>
      <c r="V159" s="164">
        <f>VLOOKUP($A159,data!$B$2:$AS$765,35,FALSE)</f>
        <v>0.66510000000000002</v>
      </c>
      <c r="W159" s="324">
        <f t="shared" si="8"/>
        <v>0.66510000000000002</v>
      </c>
      <c r="X159" s="324">
        <f t="shared" si="9"/>
        <v>0</v>
      </c>
      <c r="Y159" s="134">
        <f t="shared" si="10"/>
        <v>3.2399999999999984E-2</v>
      </c>
      <c r="Z159" s="132">
        <f t="shared" si="11"/>
        <v>5.1209103840682758E-2</v>
      </c>
    </row>
    <row r="160" spans="1:26" x14ac:dyDescent="0.2">
      <c r="A160" s="237" t="s">
        <v>888</v>
      </c>
      <c r="B160" s="247" t="str">
        <f>VLOOKUP($A160,data!$B$2:$AS$765,4,FALSE)</f>
        <v>Interstitial Lung Disease W MCC</v>
      </c>
      <c r="C160" s="238">
        <f>VLOOKUP($A160,data!$B$2:$AS$765,6,FALSE)</f>
        <v>14</v>
      </c>
      <c r="D160" s="238">
        <f>VLOOKUP($A160,data!$B$2:$AS$765,7,FALSE)</f>
        <v>1</v>
      </c>
      <c r="E160" s="238">
        <f>VLOOKUP($A160,data!$B$2:$AS$765,10,FALSE)</f>
        <v>18485.05</v>
      </c>
      <c r="F160" s="238">
        <f>VLOOKUP($A160,data!$B$2:$AS$765,11,FALSE)</f>
        <v>8676.59</v>
      </c>
      <c r="G160" s="257">
        <f>VLOOKUP($A160,data!$B$2:$AS$765,12,FALSE)</f>
        <v>4.71</v>
      </c>
      <c r="H160" s="16"/>
      <c r="I160" s="158">
        <f>VLOOKUP($A160,data!$B$2:$AS$765,14,FALSE)</f>
        <v>13</v>
      </c>
      <c r="J160" s="156">
        <f>VLOOKUP($A160,data!$B$2:$AS$765,15,FALSE)</f>
        <v>16969.560000000001</v>
      </c>
      <c r="K160" s="156">
        <f>VLOOKUP($A160,data!$B$2:$AS$765,16,FALSE)</f>
        <v>6994.32</v>
      </c>
      <c r="L160" s="160">
        <f>VLOOKUP($A160,data!$B$2:$AS$765,17,FALSE)</f>
        <v>4.54</v>
      </c>
      <c r="M160" s="160">
        <f>VLOOKUP($A160,data!$B$2:$AS$765,18,FALSE)</f>
        <v>2.21</v>
      </c>
      <c r="N160" s="160">
        <f>VLOOKUP($A160,data!$B$2:$AS$765,19,FALSE)</f>
        <v>3.93</v>
      </c>
      <c r="O160" s="120">
        <f>VLOOKUP($A160,data!$B$2:$AS$765,20,FALSE)</f>
        <v>1</v>
      </c>
      <c r="P160" s="162">
        <f>VLOOKUP($A160,data!$B$2:$AS$765,22,FALSE)</f>
        <v>0.69730000000000003</v>
      </c>
      <c r="Q160" s="162">
        <f>VLOOKUP($A160,data!$B$2:$AS$765,30,FALSE)</f>
        <v>0.71850000000000003</v>
      </c>
      <c r="R160" s="217" t="str">
        <f>VLOOKUP($A160,data!$B$2:$AS$765,34,FALSE)</f>
        <v>A</v>
      </c>
      <c r="S160" s="166"/>
      <c r="T160" s="219" t="str">
        <f>IF(ISERROR(VLOOKUP($A160,v32_final!$A$9:$E$763,5,FALSE)),"",VLOOKUP($A160,v32_final!$A$9:$E$763,5,FALSE))</f>
        <v>A</v>
      </c>
      <c r="U160" s="162">
        <f>IF(ISERROR(VLOOKUP($A160,v32_final!$A$9:$E$763,4,FALSE)),"",VLOOKUP($A160,v32_final!$A$9:$E$763,4,FALSE))</f>
        <v>1.5075000000000001</v>
      </c>
      <c r="V160" s="164">
        <f>VLOOKUP($A160,data!$B$2:$AS$765,35,FALSE)</f>
        <v>1.1257999999999999</v>
      </c>
      <c r="W160" s="324">
        <f t="shared" si="8"/>
        <v>1.1257999999999999</v>
      </c>
      <c r="X160" s="324">
        <f t="shared" si="9"/>
        <v>0</v>
      </c>
      <c r="Y160" s="134">
        <f t="shared" si="10"/>
        <v>-0.38170000000000015</v>
      </c>
      <c r="Z160" s="132">
        <f t="shared" si="11"/>
        <v>-0.25320066334991714</v>
      </c>
    </row>
    <row r="161" spans="1:26" x14ac:dyDescent="0.2">
      <c r="A161" s="237" t="s">
        <v>890</v>
      </c>
      <c r="B161" s="247" t="str">
        <f>VLOOKUP($A161,data!$B$2:$AS$765,4,FALSE)</f>
        <v>Interstitial Lung Disease W CC</v>
      </c>
      <c r="C161" s="238">
        <f>VLOOKUP($A161,data!$B$2:$AS$765,6,FALSE)</f>
        <v>13</v>
      </c>
      <c r="D161" s="238">
        <f>VLOOKUP($A161,data!$B$2:$AS$765,7,FALSE)</f>
        <v>1</v>
      </c>
      <c r="E161" s="238">
        <f>VLOOKUP($A161,data!$B$2:$AS$765,10,FALSE)</f>
        <v>13460.69</v>
      </c>
      <c r="F161" s="238">
        <f>VLOOKUP($A161,data!$B$2:$AS$765,11,FALSE)</f>
        <v>5307.37</v>
      </c>
      <c r="G161" s="257">
        <f>VLOOKUP($A161,data!$B$2:$AS$765,12,FALSE)</f>
        <v>4.1500000000000004</v>
      </c>
      <c r="H161" s="16"/>
      <c r="I161" s="158">
        <f>VLOOKUP($A161,data!$B$2:$AS$765,14,FALSE)</f>
        <v>13</v>
      </c>
      <c r="J161" s="156">
        <f>VLOOKUP($A161,data!$B$2:$AS$765,15,FALSE)</f>
        <v>13460.69</v>
      </c>
      <c r="K161" s="156">
        <f>VLOOKUP($A161,data!$B$2:$AS$765,16,FALSE)</f>
        <v>5307.37</v>
      </c>
      <c r="L161" s="160">
        <f>VLOOKUP($A161,data!$B$2:$AS$765,17,FALSE)</f>
        <v>4.1500000000000004</v>
      </c>
      <c r="M161" s="160">
        <f>VLOOKUP($A161,data!$B$2:$AS$765,18,FALSE)</f>
        <v>2.0299999999999998</v>
      </c>
      <c r="N161" s="160">
        <f>VLOOKUP($A161,data!$B$2:$AS$765,19,FALSE)</f>
        <v>3.58</v>
      </c>
      <c r="O161" s="120">
        <f>VLOOKUP($A161,data!$B$2:$AS$765,20,FALSE)</f>
        <v>1</v>
      </c>
      <c r="P161" s="162">
        <f>VLOOKUP($A161,data!$B$2:$AS$765,22,FALSE)</f>
        <v>0.55300000000000005</v>
      </c>
      <c r="Q161" s="162">
        <f>VLOOKUP($A161,data!$B$2:$AS$765,30,FALSE)</f>
        <v>0.56979999999999997</v>
      </c>
      <c r="R161" s="217" t="str">
        <f>VLOOKUP($A161,data!$B$2:$AS$765,34,FALSE)</f>
        <v>A</v>
      </c>
      <c r="S161" s="166"/>
      <c r="T161" s="219" t="str">
        <f>IF(ISERROR(VLOOKUP($A161,v32_final!$A$9:$E$763,5,FALSE)),"",VLOOKUP($A161,v32_final!$A$9:$E$763,5,FALSE))</f>
        <v>AP</v>
      </c>
      <c r="U161" s="162">
        <f>IF(ISERROR(VLOOKUP($A161,v32_final!$A$9:$E$763,4,FALSE)),"",VLOOKUP($A161,v32_final!$A$9:$E$763,4,FALSE))</f>
        <v>1.2060999999999999</v>
      </c>
      <c r="V161" s="164">
        <f>VLOOKUP($A161,data!$B$2:$AS$765,35,FALSE)</f>
        <v>0.89280000000000004</v>
      </c>
      <c r="W161" s="324">
        <f t="shared" si="8"/>
        <v>0.89280000000000004</v>
      </c>
      <c r="X161" s="324">
        <f t="shared" si="9"/>
        <v>0</v>
      </c>
      <c r="Y161" s="134">
        <f t="shared" si="10"/>
        <v>-0.31329999999999991</v>
      </c>
      <c r="Z161" s="132">
        <f t="shared" si="11"/>
        <v>-0.25976287206699272</v>
      </c>
    </row>
    <row r="162" spans="1:26" x14ac:dyDescent="0.2">
      <c r="A162" s="246" t="s">
        <v>892</v>
      </c>
      <c r="B162" s="258" t="str">
        <f>VLOOKUP($A162,data!$B$2:$AS$765,4,FALSE)</f>
        <v>Interstitial Lung Disease W/O CC/MCC</v>
      </c>
      <c r="C162" s="259">
        <f>VLOOKUP($A162,data!$B$2:$AS$765,6,FALSE)</f>
        <v>12</v>
      </c>
      <c r="D162" s="259">
        <f>VLOOKUP($A162,data!$B$2:$AS$765,7,FALSE)</f>
        <v>0</v>
      </c>
      <c r="E162" s="259">
        <f>VLOOKUP($A162,data!$B$2:$AS$765,10,FALSE)</f>
        <v>11700.62</v>
      </c>
      <c r="F162" s="259">
        <f>VLOOKUP($A162,data!$B$2:$AS$765,11,FALSE)</f>
        <v>5323.05</v>
      </c>
      <c r="G162" s="325">
        <f>VLOOKUP($A162,data!$B$2:$AS$765,12,FALSE)</f>
        <v>2.75</v>
      </c>
      <c r="H162" s="16"/>
      <c r="I162" s="159">
        <f>VLOOKUP($A162,data!$B$2:$AS$765,14,FALSE)</f>
        <v>12</v>
      </c>
      <c r="J162" s="157">
        <f>VLOOKUP($A162,data!$B$2:$AS$765,15,FALSE)</f>
        <v>11700.62</v>
      </c>
      <c r="K162" s="157">
        <f>VLOOKUP($A162,data!$B$2:$AS$765,16,FALSE)</f>
        <v>5323.05</v>
      </c>
      <c r="L162" s="161">
        <f>VLOOKUP($A162,data!$B$2:$AS$765,17,FALSE)</f>
        <v>2.75</v>
      </c>
      <c r="M162" s="161">
        <f>VLOOKUP($A162,data!$B$2:$AS$765,18,FALSE)</f>
        <v>1.59</v>
      </c>
      <c r="N162" s="161">
        <f>VLOOKUP($A162,data!$B$2:$AS$765,19,FALSE)</f>
        <v>2.38</v>
      </c>
      <c r="O162" s="129">
        <f>VLOOKUP($A162,data!$B$2:$AS$765,20,FALSE)</f>
        <v>1</v>
      </c>
      <c r="P162" s="163">
        <f>VLOOKUP($A162,data!$B$2:$AS$765,22,FALSE)</f>
        <v>0.48070000000000002</v>
      </c>
      <c r="Q162" s="163">
        <f>VLOOKUP($A162,data!$B$2:$AS$765,30,FALSE)</f>
        <v>0.49530000000000002</v>
      </c>
      <c r="R162" s="218" t="str">
        <f>VLOOKUP($A162,data!$B$2:$AS$765,34,FALSE)</f>
        <v>A</v>
      </c>
      <c r="S162" s="166"/>
      <c r="T162" s="220" t="str">
        <f>IF(ISERROR(VLOOKUP($A162,v32_final!$A$9:$E$763,5,FALSE)),"",VLOOKUP($A162,v32_final!$A$9:$E$763,5,FALSE))</f>
        <v>MP</v>
      </c>
      <c r="U162" s="163">
        <f>IF(ISERROR(VLOOKUP($A162,v32_final!$A$9:$E$763,4,FALSE)),"",VLOOKUP($A162,v32_final!$A$9:$E$763,4,FALSE))</f>
        <v>0.82979999999999998</v>
      </c>
      <c r="V162" s="165">
        <f>VLOOKUP($A162,data!$B$2:$AS$765,35,FALSE)</f>
        <v>0.77610000000000001</v>
      </c>
      <c r="W162" s="326">
        <f t="shared" si="8"/>
        <v>0.77610000000000001</v>
      </c>
      <c r="X162" s="326">
        <f t="shared" si="9"/>
        <v>0</v>
      </c>
      <c r="Y162" s="135">
        <f t="shared" si="10"/>
        <v>-5.369999999999997E-2</v>
      </c>
      <c r="Z162" s="133">
        <f t="shared" si="11"/>
        <v>-6.4714389009399825E-2</v>
      </c>
    </row>
    <row r="163" spans="1:26" x14ac:dyDescent="0.2">
      <c r="A163" s="237" t="s">
        <v>894</v>
      </c>
      <c r="B163" s="247" t="str">
        <f>VLOOKUP($A163,data!$B$2:$AS$765,4,FALSE)</f>
        <v>Pneumothorax W MCC</v>
      </c>
      <c r="C163" s="238">
        <f>VLOOKUP($A163,data!$B$2:$AS$765,6,FALSE)</f>
        <v>29</v>
      </c>
      <c r="D163" s="238">
        <f>VLOOKUP($A163,data!$B$2:$AS$765,7,FALSE)</f>
        <v>3</v>
      </c>
      <c r="E163" s="238">
        <f>VLOOKUP($A163,data!$B$2:$AS$765,10,FALSE)</f>
        <v>28901.69</v>
      </c>
      <c r="F163" s="238">
        <f>VLOOKUP($A163,data!$B$2:$AS$765,11,FALSE)</f>
        <v>26957.27</v>
      </c>
      <c r="G163" s="257">
        <f>VLOOKUP($A163,data!$B$2:$AS$765,12,FALSE)</f>
        <v>7.21</v>
      </c>
      <c r="H163" s="16"/>
      <c r="I163" s="158">
        <f>VLOOKUP($A163,data!$B$2:$AS$765,14,FALSE)</f>
        <v>27</v>
      </c>
      <c r="J163" s="156">
        <f>VLOOKUP($A163,data!$B$2:$AS$765,15,FALSE)</f>
        <v>23127.58</v>
      </c>
      <c r="K163" s="156">
        <f>VLOOKUP($A163,data!$B$2:$AS$765,16,FALSE)</f>
        <v>16321.44</v>
      </c>
      <c r="L163" s="160">
        <f>VLOOKUP($A163,data!$B$2:$AS$765,17,FALSE)</f>
        <v>5.7</v>
      </c>
      <c r="M163" s="160">
        <f>VLOOKUP($A163,data!$B$2:$AS$765,18,FALSE)</f>
        <v>3.82</v>
      </c>
      <c r="N163" s="160">
        <f>VLOOKUP($A163,data!$B$2:$AS$765,19,FALSE)</f>
        <v>4.6399999999999997</v>
      </c>
      <c r="O163" s="120">
        <f>VLOOKUP($A163,data!$B$2:$AS$765,20,FALSE)</f>
        <v>1</v>
      </c>
      <c r="P163" s="162">
        <f>VLOOKUP($A163,data!$B$2:$AS$765,22,FALSE)</f>
        <v>0.95020000000000004</v>
      </c>
      <c r="Q163" s="162">
        <f>VLOOKUP($A163,data!$B$2:$AS$765,30,FALSE)</f>
        <v>0.97909999999999997</v>
      </c>
      <c r="R163" s="217" t="str">
        <f>VLOOKUP($A163,data!$B$2:$AS$765,34,FALSE)</f>
        <v>A</v>
      </c>
      <c r="S163" s="166"/>
      <c r="T163" s="219" t="str">
        <f>IF(ISERROR(VLOOKUP($A163,v32_final!$A$9:$E$763,5,FALSE)),"",VLOOKUP($A163,v32_final!$A$9:$E$763,5,FALSE))</f>
        <v>A</v>
      </c>
      <c r="U163" s="162">
        <f>IF(ISERROR(VLOOKUP($A163,v32_final!$A$9:$E$763,4,FALSE)),"",VLOOKUP($A163,v32_final!$A$9:$E$763,4,FALSE))</f>
        <v>1.26</v>
      </c>
      <c r="V163" s="164">
        <f>VLOOKUP($A163,data!$B$2:$AS$765,35,FALSE)</f>
        <v>1.5342</v>
      </c>
      <c r="W163" s="324">
        <f t="shared" si="8"/>
        <v>1.5342</v>
      </c>
      <c r="X163" s="324">
        <f t="shared" si="9"/>
        <v>0</v>
      </c>
      <c r="Y163" s="134">
        <f t="shared" si="10"/>
        <v>0.2742</v>
      </c>
      <c r="Z163" s="132">
        <f t="shared" si="11"/>
        <v>0.21761904761904763</v>
      </c>
    </row>
    <row r="164" spans="1:26" x14ac:dyDescent="0.2">
      <c r="A164" s="237" t="s">
        <v>896</v>
      </c>
      <c r="B164" s="247" t="str">
        <f>VLOOKUP($A164,data!$B$2:$AS$765,4,FALSE)</f>
        <v>Pneumothorax W CC</v>
      </c>
      <c r="C164" s="238">
        <f>VLOOKUP($A164,data!$B$2:$AS$765,6,FALSE)</f>
        <v>88</v>
      </c>
      <c r="D164" s="238">
        <f>VLOOKUP($A164,data!$B$2:$AS$765,7,FALSE)</f>
        <v>1</v>
      </c>
      <c r="E164" s="238">
        <f>VLOOKUP($A164,data!$B$2:$AS$765,10,FALSE)</f>
        <v>17394.080000000002</v>
      </c>
      <c r="F164" s="238">
        <f>VLOOKUP($A164,data!$B$2:$AS$765,11,FALSE)</f>
        <v>8862.75</v>
      </c>
      <c r="G164" s="257">
        <f>VLOOKUP($A164,data!$B$2:$AS$765,12,FALSE)</f>
        <v>4.3499999999999996</v>
      </c>
      <c r="H164" s="16"/>
      <c r="I164" s="158">
        <f>VLOOKUP($A164,data!$B$2:$AS$765,14,FALSE)</f>
        <v>86</v>
      </c>
      <c r="J164" s="156">
        <f>VLOOKUP($A164,data!$B$2:$AS$765,15,FALSE)</f>
        <v>16726.64</v>
      </c>
      <c r="K164" s="156">
        <f>VLOOKUP($A164,data!$B$2:$AS$765,16,FALSE)</f>
        <v>7795.24</v>
      </c>
      <c r="L164" s="160">
        <f>VLOOKUP($A164,data!$B$2:$AS$765,17,FALSE)</f>
        <v>4.13</v>
      </c>
      <c r="M164" s="160">
        <f>VLOOKUP($A164,data!$B$2:$AS$765,18,FALSE)</f>
        <v>2.75</v>
      </c>
      <c r="N164" s="160">
        <f>VLOOKUP($A164,data!$B$2:$AS$765,19,FALSE)</f>
        <v>3.35</v>
      </c>
      <c r="O164" s="120">
        <f>VLOOKUP($A164,data!$B$2:$AS$765,20,FALSE)</f>
        <v>1</v>
      </c>
      <c r="P164" s="162">
        <f>VLOOKUP($A164,data!$B$2:$AS$765,22,FALSE)</f>
        <v>0.68720000000000003</v>
      </c>
      <c r="Q164" s="162">
        <f>VLOOKUP($A164,data!$B$2:$AS$765,30,FALSE)</f>
        <v>0.70809999999999995</v>
      </c>
      <c r="R164" s="217" t="str">
        <f>VLOOKUP($A164,data!$B$2:$AS$765,34,FALSE)</f>
        <v>A</v>
      </c>
      <c r="S164" s="166"/>
      <c r="T164" s="219" t="str">
        <f>IF(ISERROR(VLOOKUP($A164,v32_final!$A$9:$E$763,5,FALSE)),"",VLOOKUP($A164,v32_final!$A$9:$E$763,5,FALSE))</f>
        <v>A</v>
      </c>
      <c r="U164" s="162">
        <f>IF(ISERROR(VLOOKUP($A164,v32_final!$A$9:$E$763,4,FALSE)),"",VLOOKUP($A164,v32_final!$A$9:$E$763,4,FALSE))</f>
        <v>1.1315</v>
      </c>
      <c r="V164" s="164">
        <f>VLOOKUP($A164,data!$B$2:$AS$765,35,FALSE)</f>
        <v>1.1094999999999999</v>
      </c>
      <c r="W164" s="324">
        <f t="shared" si="8"/>
        <v>1.1094999999999999</v>
      </c>
      <c r="X164" s="324">
        <f t="shared" si="9"/>
        <v>0</v>
      </c>
      <c r="Y164" s="134">
        <f t="shared" si="10"/>
        <v>-2.200000000000002E-2</v>
      </c>
      <c r="Z164" s="132">
        <f t="shared" si="11"/>
        <v>-1.9443216968625738E-2</v>
      </c>
    </row>
    <row r="165" spans="1:26" x14ac:dyDescent="0.2">
      <c r="A165" s="237" t="s">
        <v>898</v>
      </c>
      <c r="B165" s="247" t="str">
        <f>VLOOKUP($A165,data!$B$2:$AS$765,4,FALSE)</f>
        <v>Pneumothorax W/O CC/MCC</v>
      </c>
      <c r="C165" s="238">
        <f>VLOOKUP($A165,data!$B$2:$AS$765,6,FALSE)</f>
        <v>64</v>
      </c>
      <c r="D165" s="238">
        <f>VLOOKUP($A165,data!$B$2:$AS$765,7,FALSE)</f>
        <v>4</v>
      </c>
      <c r="E165" s="238">
        <f>VLOOKUP($A165,data!$B$2:$AS$765,10,FALSE)</f>
        <v>10848.67</v>
      </c>
      <c r="F165" s="238">
        <f>VLOOKUP($A165,data!$B$2:$AS$765,11,FALSE)</f>
        <v>6154.17</v>
      </c>
      <c r="G165" s="257">
        <f>VLOOKUP($A165,data!$B$2:$AS$765,12,FALSE)</f>
        <v>2.88</v>
      </c>
      <c r="H165" s="16"/>
      <c r="I165" s="158">
        <f>VLOOKUP($A165,data!$B$2:$AS$765,14,FALSE)</f>
        <v>63</v>
      </c>
      <c r="J165" s="156">
        <f>VLOOKUP($A165,data!$B$2:$AS$765,15,FALSE)</f>
        <v>10436.32</v>
      </c>
      <c r="K165" s="156">
        <f>VLOOKUP($A165,data!$B$2:$AS$765,16,FALSE)</f>
        <v>5252.91</v>
      </c>
      <c r="L165" s="160">
        <f>VLOOKUP($A165,data!$B$2:$AS$765,17,FALSE)</f>
        <v>2.71</v>
      </c>
      <c r="M165" s="160">
        <f>VLOOKUP($A165,data!$B$2:$AS$765,18,FALSE)</f>
        <v>1.76</v>
      </c>
      <c r="N165" s="160">
        <f>VLOOKUP($A165,data!$B$2:$AS$765,19,FALSE)</f>
        <v>2.27</v>
      </c>
      <c r="O165" s="120">
        <f>VLOOKUP($A165,data!$B$2:$AS$765,20,FALSE)</f>
        <v>1</v>
      </c>
      <c r="P165" s="162">
        <f>VLOOKUP($A165,data!$B$2:$AS$765,22,FALSE)</f>
        <v>0.42880000000000001</v>
      </c>
      <c r="Q165" s="162">
        <f>VLOOKUP($A165,data!$B$2:$AS$765,30,FALSE)</f>
        <v>0.44180000000000003</v>
      </c>
      <c r="R165" s="217" t="str">
        <f>VLOOKUP($A165,data!$B$2:$AS$765,34,FALSE)</f>
        <v>A</v>
      </c>
      <c r="S165" s="166"/>
      <c r="T165" s="219" t="str">
        <f>IF(ISERROR(VLOOKUP($A165,v32_final!$A$9:$E$763,5,FALSE)),"",VLOOKUP($A165,v32_final!$A$9:$E$763,5,FALSE))</f>
        <v>A</v>
      </c>
      <c r="U165" s="162">
        <f>IF(ISERROR(VLOOKUP($A165,v32_final!$A$9:$E$763,4,FALSE)),"",VLOOKUP($A165,v32_final!$A$9:$E$763,4,FALSE))</f>
        <v>0.64300000000000002</v>
      </c>
      <c r="V165" s="164">
        <f>VLOOKUP($A165,data!$B$2:$AS$765,35,FALSE)</f>
        <v>0.69230000000000003</v>
      </c>
      <c r="W165" s="324">
        <f t="shared" si="8"/>
        <v>0.69230000000000003</v>
      </c>
      <c r="X165" s="324">
        <f t="shared" si="9"/>
        <v>0</v>
      </c>
      <c r="Y165" s="134">
        <f t="shared" si="10"/>
        <v>4.930000000000001E-2</v>
      </c>
      <c r="Z165" s="132">
        <f t="shared" si="11"/>
        <v>7.6671850699844488E-2</v>
      </c>
    </row>
    <row r="166" spans="1:26" x14ac:dyDescent="0.2">
      <c r="A166" s="237" t="s">
        <v>900</v>
      </c>
      <c r="B166" s="247" t="str">
        <f>VLOOKUP($A166,data!$B$2:$AS$765,4,FALSE)</f>
        <v>Bronchitis &amp; Asthma W CC/MCC</v>
      </c>
      <c r="C166" s="238">
        <f>VLOOKUP($A166,data!$B$2:$AS$765,6,FALSE)</f>
        <v>254</v>
      </c>
      <c r="D166" s="238">
        <f>VLOOKUP($A166,data!$B$2:$AS$765,7,FALSE)</f>
        <v>6</v>
      </c>
      <c r="E166" s="238">
        <f>VLOOKUP($A166,data!$B$2:$AS$765,10,FALSE)</f>
        <v>13446.88</v>
      </c>
      <c r="F166" s="238">
        <f>VLOOKUP($A166,data!$B$2:$AS$765,11,FALSE)</f>
        <v>10301.85</v>
      </c>
      <c r="G166" s="257">
        <f>VLOOKUP($A166,data!$B$2:$AS$765,12,FALSE)</f>
        <v>3.6</v>
      </c>
      <c r="H166" s="16"/>
      <c r="I166" s="158">
        <f>VLOOKUP($A166,data!$B$2:$AS$765,14,FALSE)</f>
        <v>248</v>
      </c>
      <c r="J166" s="156">
        <f>VLOOKUP($A166,data!$B$2:$AS$765,15,FALSE)</f>
        <v>12403.59</v>
      </c>
      <c r="K166" s="156">
        <f>VLOOKUP($A166,data!$B$2:$AS$765,16,FALSE)</f>
        <v>7862.15</v>
      </c>
      <c r="L166" s="160">
        <f>VLOOKUP($A166,data!$B$2:$AS$765,17,FALSE)</f>
        <v>3.32</v>
      </c>
      <c r="M166" s="160">
        <f>VLOOKUP($A166,data!$B$2:$AS$765,18,FALSE)</f>
        <v>1.87</v>
      </c>
      <c r="N166" s="160">
        <f>VLOOKUP($A166,data!$B$2:$AS$765,19,FALSE)</f>
        <v>2.85</v>
      </c>
      <c r="O166" s="120">
        <f>VLOOKUP($A166,data!$B$2:$AS$765,20,FALSE)</f>
        <v>1</v>
      </c>
      <c r="P166" s="162">
        <f>VLOOKUP($A166,data!$B$2:$AS$765,22,FALSE)</f>
        <v>0.50960000000000005</v>
      </c>
      <c r="Q166" s="162">
        <f>VLOOKUP($A166,data!$B$2:$AS$765,30,FALSE)</f>
        <v>0.52510000000000001</v>
      </c>
      <c r="R166" s="217" t="str">
        <f>VLOOKUP($A166,data!$B$2:$AS$765,34,FALSE)</f>
        <v>A</v>
      </c>
      <c r="S166" s="166"/>
      <c r="T166" s="219" t="str">
        <f>IF(ISERROR(VLOOKUP($A166,v32_final!$A$9:$E$763,5,FALSE)),"",VLOOKUP($A166,v32_final!$A$9:$E$763,5,FALSE))</f>
        <v>A</v>
      </c>
      <c r="U166" s="162">
        <f>IF(ISERROR(VLOOKUP($A166,v32_final!$A$9:$E$763,4,FALSE)),"",VLOOKUP($A166,v32_final!$A$9:$E$763,4,FALSE))</f>
        <v>0.70879999999999999</v>
      </c>
      <c r="V166" s="164">
        <f>VLOOKUP($A166,data!$B$2:$AS$765,35,FALSE)</f>
        <v>0.82279999999999998</v>
      </c>
      <c r="W166" s="324">
        <f t="shared" si="8"/>
        <v>0.82279999999999998</v>
      </c>
      <c r="X166" s="324">
        <f t="shared" si="9"/>
        <v>0</v>
      </c>
      <c r="Y166" s="134">
        <f t="shared" si="10"/>
        <v>0.11399999999999999</v>
      </c>
      <c r="Z166" s="132">
        <f t="shared" si="11"/>
        <v>0.16083521444695259</v>
      </c>
    </row>
    <row r="167" spans="1:26" x14ac:dyDescent="0.2">
      <c r="A167" s="246" t="s">
        <v>902</v>
      </c>
      <c r="B167" s="258" t="str">
        <f>VLOOKUP($A167,data!$B$2:$AS$765,4,FALSE)</f>
        <v>Bronchitis &amp; Asthma W/O CC/MCC</v>
      </c>
      <c r="C167" s="259">
        <f>VLOOKUP($A167,data!$B$2:$AS$765,6,FALSE)</f>
        <v>299</v>
      </c>
      <c r="D167" s="259">
        <f>VLOOKUP($A167,data!$B$2:$AS$765,7,FALSE)</f>
        <v>8</v>
      </c>
      <c r="E167" s="259">
        <f>VLOOKUP($A167,data!$B$2:$AS$765,10,FALSE)</f>
        <v>8153.67</v>
      </c>
      <c r="F167" s="259">
        <f>VLOOKUP($A167,data!$B$2:$AS$765,11,FALSE)</f>
        <v>5581.55</v>
      </c>
      <c r="G167" s="325">
        <f>VLOOKUP($A167,data!$B$2:$AS$765,12,FALSE)</f>
        <v>2.5099999999999998</v>
      </c>
      <c r="H167" s="16"/>
      <c r="I167" s="159">
        <f>VLOOKUP($A167,data!$B$2:$AS$765,14,FALSE)</f>
        <v>294</v>
      </c>
      <c r="J167" s="157">
        <f>VLOOKUP($A167,data!$B$2:$AS$765,15,FALSE)</f>
        <v>7726.05</v>
      </c>
      <c r="K167" s="157">
        <f>VLOOKUP($A167,data!$B$2:$AS$765,16,FALSE)</f>
        <v>4428.97</v>
      </c>
      <c r="L167" s="161">
        <f>VLOOKUP($A167,data!$B$2:$AS$765,17,FALSE)</f>
        <v>2.4900000000000002</v>
      </c>
      <c r="M167" s="161">
        <f>VLOOKUP($A167,data!$B$2:$AS$765,18,FALSE)</f>
        <v>1.38</v>
      </c>
      <c r="N167" s="161">
        <f>VLOOKUP($A167,data!$B$2:$AS$765,19,FALSE)</f>
        <v>2.16</v>
      </c>
      <c r="O167" s="129">
        <f>VLOOKUP($A167,data!$B$2:$AS$765,20,FALSE)</f>
        <v>1</v>
      </c>
      <c r="P167" s="163">
        <f>VLOOKUP($A167,data!$B$2:$AS$765,22,FALSE)</f>
        <v>0.31740000000000002</v>
      </c>
      <c r="Q167" s="163">
        <f>VLOOKUP($A167,data!$B$2:$AS$765,30,FALSE)</f>
        <v>0.32700000000000001</v>
      </c>
      <c r="R167" s="218" t="str">
        <f>VLOOKUP($A167,data!$B$2:$AS$765,34,FALSE)</f>
        <v>A</v>
      </c>
      <c r="S167" s="166"/>
      <c r="T167" s="220" t="str">
        <f>IF(ISERROR(VLOOKUP($A167,v32_final!$A$9:$E$763,5,FALSE)),"",VLOOKUP($A167,v32_final!$A$9:$E$763,5,FALSE))</f>
        <v>A</v>
      </c>
      <c r="U167" s="163">
        <f>IF(ISERROR(VLOOKUP($A167,v32_final!$A$9:$E$763,4,FALSE)),"",VLOOKUP($A167,v32_final!$A$9:$E$763,4,FALSE))</f>
        <v>0.47110000000000002</v>
      </c>
      <c r="V167" s="165">
        <f>VLOOKUP($A167,data!$B$2:$AS$765,35,FALSE)</f>
        <v>0.51239999999999997</v>
      </c>
      <c r="W167" s="326">
        <f t="shared" si="8"/>
        <v>0.51239999999999997</v>
      </c>
      <c r="X167" s="326">
        <f t="shared" si="9"/>
        <v>0</v>
      </c>
      <c r="Y167" s="135">
        <f t="shared" si="10"/>
        <v>4.1299999999999948E-2</v>
      </c>
      <c r="Z167" s="133">
        <f t="shared" si="11"/>
        <v>8.7667161961366896E-2</v>
      </c>
    </row>
    <row r="168" spans="1:26" x14ac:dyDescent="0.2">
      <c r="A168" s="237" t="s">
        <v>904</v>
      </c>
      <c r="B168" s="247" t="str">
        <f>VLOOKUP($A168,data!$B$2:$AS$765,4,FALSE)</f>
        <v>Respiratory Signs &amp; Symptoms</v>
      </c>
      <c r="C168" s="238">
        <f>VLOOKUP($A168,data!$B$2:$AS$765,6,FALSE)</f>
        <v>106</v>
      </c>
      <c r="D168" s="238">
        <f>VLOOKUP($A168,data!$B$2:$AS$765,7,FALSE)</f>
        <v>6</v>
      </c>
      <c r="E168" s="238">
        <f>VLOOKUP($A168,data!$B$2:$AS$765,10,FALSE)</f>
        <v>13760.53</v>
      </c>
      <c r="F168" s="238">
        <f>VLOOKUP($A168,data!$B$2:$AS$765,11,FALSE)</f>
        <v>10152.620000000001</v>
      </c>
      <c r="G168" s="257">
        <f>VLOOKUP($A168,data!$B$2:$AS$765,12,FALSE)</f>
        <v>2.52</v>
      </c>
      <c r="H168" s="16"/>
      <c r="I168" s="158">
        <f>VLOOKUP($A168,data!$B$2:$AS$765,14,FALSE)</f>
        <v>103</v>
      </c>
      <c r="J168" s="156">
        <f>VLOOKUP($A168,data!$B$2:$AS$765,15,FALSE)</f>
        <v>12681.04</v>
      </c>
      <c r="K168" s="156">
        <f>VLOOKUP($A168,data!$B$2:$AS$765,16,FALSE)</f>
        <v>8051.51</v>
      </c>
      <c r="L168" s="160">
        <f>VLOOKUP($A168,data!$B$2:$AS$765,17,FALSE)</f>
        <v>2.2799999999999998</v>
      </c>
      <c r="M168" s="160">
        <f>VLOOKUP($A168,data!$B$2:$AS$765,18,FALSE)</f>
        <v>1.55</v>
      </c>
      <c r="N168" s="160">
        <f>VLOOKUP($A168,data!$B$2:$AS$765,19,FALSE)</f>
        <v>1.88</v>
      </c>
      <c r="O168" s="120">
        <f>VLOOKUP($A168,data!$B$2:$AS$765,20,FALSE)</f>
        <v>1</v>
      </c>
      <c r="P168" s="162">
        <f>VLOOKUP($A168,data!$B$2:$AS$765,22,FALSE)</f>
        <v>0.52100000000000002</v>
      </c>
      <c r="Q168" s="162">
        <f>VLOOKUP($A168,data!$B$2:$AS$765,30,FALSE)</f>
        <v>0.53680000000000005</v>
      </c>
      <c r="R168" s="217" t="str">
        <f>VLOOKUP($A168,data!$B$2:$AS$765,34,FALSE)</f>
        <v>A</v>
      </c>
      <c r="S168" s="166"/>
      <c r="T168" s="219" t="str">
        <f>IF(ISERROR(VLOOKUP($A168,v32_final!$A$9:$E$763,5,FALSE)),"",VLOOKUP($A168,v32_final!$A$9:$E$763,5,FALSE))</f>
        <v>A</v>
      </c>
      <c r="U168" s="162">
        <f>IF(ISERROR(VLOOKUP($A168,v32_final!$A$9:$E$763,4,FALSE)),"",VLOOKUP($A168,v32_final!$A$9:$E$763,4,FALSE))</f>
        <v>0.82640000000000002</v>
      </c>
      <c r="V168" s="164">
        <f>VLOOKUP($A168,data!$B$2:$AS$765,35,FALSE)</f>
        <v>0.84109999999999996</v>
      </c>
      <c r="W168" s="324">
        <f t="shared" si="8"/>
        <v>0.84109999999999996</v>
      </c>
      <c r="X168" s="324">
        <f t="shared" si="9"/>
        <v>0</v>
      </c>
      <c r="Y168" s="134">
        <f t="shared" si="10"/>
        <v>1.4699999999999935E-2</v>
      </c>
      <c r="Z168" s="132">
        <f t="shared" si="11"/>
        <v>1.7787996127783076E-2</v>
      </c>
    </row>
    <row r="169" spans="1:26" x14ac:dyDescent="0.2">
      <c r="A169" s="237" t="s">
        <v>906</v>
      </c>
      <c r="B169" s="247" t="str">
        <f>VLOOKUP($A169,data!$B$2:$AS$765,4,FALSE)</f>
        <v>Other Respiratory System Diagnoses W MCC</v>
      </c>
      <c r="C169" s="238">
        <f>VLOOKUP($A169,data!$B$2:$AS$765,6,FALSE)</f>
        <v>31</v>
      </c>
      <c r="D169" s="238">
        <f>VLOOKUP($A169,data!$B$2:$AS$765,7,FALSE)</f>
        <v>1</v>
      </c>
      <c r="E169" s="238">
        <f>VLOOKUP($A169,data!$B$2:$AS$765,10,FALSE)</f>
        <v>38383.56</v>
      </c>
      <c r="F169" s="238">
        <f>VLOOKUP($A169,data!$B$2:$AS$765,11,FALSE)</f>
        <v>74331.710000000006</v>
      </c>
      <c r="G169" s="257">
        <f>VLOOKUP($A169,data!$B$2:$AS$765,12,FALSE)</f>
        <v>5.9</v>
      </c>
      <c r="H169" s="16"/>
      <c r="I169" s="158">
        <f>VLOOKUP($A169,data!$B$2:$AS$765,14,FALSE)</f>
        <v>30</v>
      </c>
      <c r="J169" s="156">
        <f>VLOOKUP($A169,data!$B$2:$AS$765,15,FALSE)</f>
        <v>25163.66</v>
      </c>
      <c r="K169" s="156">
        <f>VLOOKUP($A169,data!$B$2:$AS$765,16,FALSE)</f>
        <v>17077.41</v>
      </c>
      <c r="L169" s="160">
        <f>VLOOKUP($A169,data!$B$2:$AS$765,17,FALSE)</f>
        <v>5.97</v>
      </c>
      <c r="M169" s="160">
        <f>VLOOKUP($A169,data!$B$2:$AS$765,18,FALSE)</f>
        <v>4.29</v>
      </c>
      <c r="N169" s="160">
        <f>VLOOKUP($A169,data!$B$2:$AS$765,19,FALSE)</f>
        <v>4.5599999999999996</v>
      </c>
      <c r="O169" s="120">
        <f>VLOOKUP($A169,data!$B$2:$AS$765,20,FALSE)</f>
        <v>1</v>
      </c>
      <c r="P169" s="162">
        <f>VLOOKUP($A169,data!$B$2:$AS$765,22,FALSE)</f>
        <v>1.0339</v>
      </c>
      <c r="Q169" s="162">
        <f>VLOOKUP($A169,data!$B$2:$AS$765,30,FALSE)</f>
        <v>0.77159999999999995</v>
      </c>
      <c r="R169" s="217" t="str">
        <f>VLOOKUP($A169,data!$B$2:$AS$765,34,FALSE)</f>
        <v>A</v>
      </c>
      <c r="S169" s="166"/>
      <c r="T169" s="219" t="str">
        <f>IF(ISERROR(VLOOKUP($A169,v32_final!$A$9:$E$763,5,FALSE)),"",VLOOKUP($A169,v32_final!$A$9:$E$763,5,FALSE))</f>
        <v>A</v>
      </c>
      <c r="U169" s="162">
        <f>IF(ISERROR(VLOOKUP($A169,v32_final!$A$9:$E$763,4,FALSE)),"",VLOOKUP($A169,v32_final!$A$9:$E$763,4,FALSE))</f>
        <v>1.2668999999999999</v>
      </c>
      <c r="V169" s="164">
        <f>VLOOKUP($A169,data!$B$2:$AS$765,35,FALSE)</f>
        <v>1.2090000000000001</v>
      </c>
      <c r="W169" s="324">
        <f t="shared" si="8"/>
        <v>1.2090000000000001</v>
      </c>
      <c r="X169" s="324">
        <f t="shared" si="9"/>
        <v>0</v>
      </c>
      <c r="Y169" s="134">
        <f t="shared" si="10"/>
        <v>-5.789999999999984E-2</v>
      </c>
      <c r="Z169" s="132">
        <f t="shared" si="11"/>
        <v>-4.5702107506511838E-2</v>
      </c>
    </row>
    <row r="170" spans="1:26" x14ac:dyDescent="0.2">
      <c r="A170" s="237" t="s">
        <v>908</v>
      </c>
      <c r="B170" s="247" t="str">
        <f>VLOOKUP($A170,data!$B$2:$AS$765,4,FALSE)</f>
        <v>Other Respiratory System Diagnoses W/O MCC</v>
      </c>
      <c r="C170" s="238">
        <f>VLOOKUP($A170,data!$B$2:$AS$765,6,FALSE)</f>
        <v>79</v>
      </c>
      <c r="D170" s="238">
        <f>VLOOKUP($A170,data!$B$2:$AS$765,7,FALSE)</f>
        <v>3</v>
      </c>
      <c r="E170" s="238">
        <f>VLOOKUP($A170,data!$B$2:$AS$765,10,FALSE)</f>
        <v>14733.68</v>
      </c>
      <c r="F170" s="238">
        <f>VLOOKUP($A170,data!$B$2:$AS$765,11,FALSE)</f>
        <v>11695.11</v>
      </c>
      <c r="G170" s="257">
        <f>VLOOKUP($A170,data!$B$2:$AS$765,12,FALSE)</f>
        <v>2.89</v>
      </c>
      <c r="H170" s="16"/>
      <c r="I170" s="158">
        <f>VLOOKUP($A170,data!$B$2:$AS$765,14,FALSE)</f>
        <v>78</v>
      </c>
      <c r="J170" s="156">
        <f>VLOOKUP($A170,data!$B$2:$AS$765,15,FALSE)</f>
        <v>14160.21</v>
      </c>
      <c r="K170" s="156">
        <f>VLOOKUP($A170,data!$B$2:$AS$765,16,FALSE)</f>
        <v>10608.92</v>
      </c>
      <c r="L170" s="160">
        <f>VLOOKUP($A170,data!$B$2:$AS$765,17,FALSE)</f>
        <v>2.76</v>
      </c>
      <c r="M170" s="160">
        <f>VLOOKUP($A170,data!$B$2:$AS$765,18,FALSE)</f>
        <v>2.37</v>
      </c>
      <c r="N170" s="160">
        <f>VLOOKUP($A170,data!$B$2:$AS$765,19,FALSE)</f>
        <v>2.12</v>
      </c>
      <c r="O170" s="120">
        <f>VLOOKUP($A170,data!$B$2:$AS$765,20,FALSE)</f>
        <v>1</v>
      </c>
      <c r="P170" s="162">
        <f>VLOOKUP($A170,data!$B$2:$AS$765,22,FALSE)</f>
        <v>0.58179999999999998</v>
      </c>
      <c r="Q170" s="162">
        <f>VLOOKUP($A170,data!$B$2:$AS$765,30,FALSE)</f>
        <v>0.59950000000000003</v>
      </c>
      <c r="R170" s="217" t="str">
        <f>VLOOKUP($A170,data!$B$2:$AS$765,34,FALSE)</f>
        <v>A</v>
      </c>
      <c r="S170" s="166"/>
      <c r="T170" s="219" t="str">
        <f>IF(ISERROR(VLOOKUP($A170,v32_final!$A$9:$E$763,5,FALSE)),"",VLOOKUP($A170,v32_final!$A$9:$E$763,5,FALSE))</f>
        <v>A</v>
      </c>
      <c r="U170" s="162">
        <f>IF(ISERROR(VLOOKUP($A170,v32_final!$A$9:$E$763,4,FALSE)),"",VLOOKUP($A170,v32_final!$A$9:$E$763,4,FALSE))</f>
        <v>0.77880000000000005</v>
      </c>
      <c r="V170" s="164">
        <f>VLOOKUP($A170,data!$B$2:$AS$765,35,FALSE)</f>
        <v>0.93940000000000001</v>
      </c>
      <c r="W170" s="324">
        <f t="shared" si="8"/>
        <v>0.93940000000000001</v>
      </c>
      <c r="X170" s="324">
        <f t="shared" si="9"/>
        <v>0</v>
      </c>
      <c r="Y170" s="134">
        <f t="shared" si="10"/>
        <v>0.16059999999999997</v>
      </c>
      <c r="Z170" s="132">
        <f t="shared" si="11"/>
        <v>0.20621468926553665</v>
      </c>
    </row>
    <row r="171" spans="1:26" x14ac:dyDescent="0.2">
      <c r="A171" s="237" t="s">
        <v>910</v>
      </c>
      <c r="B171" s="247" t="str">
        <f>VLOOKUP($A171,data!$B$2:$AS$765,4,FALSE)</f>
        <v>Respiratory System Diagnosis W Ventilator Support &gt;96 Hours</v>
      </c>
      <c r="C171" s="238">
        <f>VLOOKUP($A171,data!$B$2:$AS$765,6,FALSE)</f>
        <v>214</v>
      </c>
      <c r="D171" s="238">
        <f>VLOOKUP($A171,data!$B$2:$AS$765,7,FALSE)</f>
        <v>10</v>
      </c>
      <c r="E171" s="238">
        <f>VLOOKUP($A171,data!$B$2:$AS$765,10,FALSE)</f>
        <v>94112.320000000007</v>
      </c>
      <c r="F171" s="238">
        <f>VLOOKUP($A171,data!$B$2:$AS$765,11,FALSE)</f>
        <v>54277.93</v>
      </c>
      <c r="G171" s="257">
        <f>VLOOKUP($A171,data!$B$2:$AS$765,12,FALSE)</f>
        <v>15.7</v>
      </c>
      <c r="H171" s="16"/>
      <c r="I171" s="158">
        <f>VLOOKUP($A171,data!$B$2:$AS$765,14,FALSE)</f>
        <v>211</v>
      </c>
      <c r="J171" s="156">
        <f>VLOOKUP($A171,data!$B$2:$AS$765,15,FALSE)</f>
        <v>91183.12</v>
      </c>
      <c r="K171" s="156">
        <f>VLOOKUP($A171,data!$B$2:$AS$765,16,FALSE)</f>
        <v>48524.32</v>
      </c>
      <c r="L171" s="160">
        <f>VLOOKUP($A171,data!$B$2:$AS$765,17,FALSE)</f>
        <v>15.46</v>
      </c>
      <c r="M171" s="160">
        <f>VLOOKUP($A171,data!$B$2:$AS$765,18,FALSE)</f>
        <v>9.15</v>
      </c>
      <c r="N171" s="160">
        <f>VLOOKUP($A171,data!$B$2:$AS$765,19,FALSE)</f>
        <v>13.3</v>
      </c>
      <c r="O171" s="120">
        <f>VLOOKUP($A171,data!$B$2:$AS$765,20,FALSE)</f>
        <v>1</v>
      </c>
      <c r="P171" s="162">
        <f>VLOOKUP($A171,data!$B$2:$AS$765,22,FALSE)</f>
        <v>3.7464</v>
      </c>
      <c r="Q171" s="162">
        <f>VLOOKUP($A171,data!$B$2:$AS$765,30,FALSE)</f>
        <v>3.8045</v>
      </c>
      <c r="R171" s="217" t="str">
        <f>VLOOKUP($A171,data!$B$2:$AS$765,34,FALSE)</f>
        <v>A</v>
      </c>
      <c r="S171" s="166"/>
      <c r="T171" s="219" t="str">
        <f>IF(ISERROR(VLOOKUP($A171,v32_final!$A$9:$E$763,5,FALSE)),"",VLOOKUP($A171,v32_final!$A$9:$E$763,5,FALSE))</f>
        <v>A</v>
      </c>
      <c r="U171" s="162">
        <f>IF(ISERROR(VLOOKUP($A171,v32_final!$A$9:$E$763,4,FALSE)),"",VLOOKUP($A171,v32_final!$A$9:$E$763,4,FALSE))</f>
        <v>5.9855999999999998</v>
      </c>
      <c r="V171" s="164">
        <f>VLOOKUP($A171,data!$B$2:$AS$765,35,FALSE)</f>
        <v>5.9612999999999996</v>
      </c>
      <c r="W171" s="324">
        <f t="shared" si="8"/>
        <v>5.9612999999999996</v>
      </c>
      <c r="X171" s="324">
        <f t="shared" si="9"/>
        <v>0</v>
      </c>
      <c r="Y171" s="134">
        <f t="shared" si="10"/>
        <v>-2.430000000000021E-2</v>
      </c>
      <c r="Z171" s="132">
        <f t="shared" si="11"/>
        <v>-4.059743384121928E-3</v>
      </c>
    </row>
    <row r="172" spans="1:26" x14ac:dyDescent="0.2">
      <c r="A172" s="246" t="s">
        <v>912</v>
      </c>
      <c r="B172" s="258" t="str">
        <f>VLOOKUP($A172,data!$B$2:$AS$765,4,FALSE)</f>
        <v>Respiratory System Diagnosis W Ventilator Support &lt;96 Hours</v>
      </c>
      <c r="C172" s="259">
        <f>VLOOKUP($A172,data!$B$2:$AS$765,6,FALSE)</f>
        <v>523</v>
      </c>
      <c r="D172" s="259">
        <f>VLOOKUP($A172,data!$B$2:$AS$765,7,FALSE)</f>
        <v>43</v>
      </c>
      <c r="E172" s="259">
        <f>VLOOKUP($A172,data!$B$2:$AS$765,10,FALSE)</f>
        <v>40550.54</v>
      </c>
      <c r="F172" s="259">
        <f>VLOOKUP($A172,data!$B$2:$AS$765,11,FALSE)</f>
        <v>30896.69</v>
      </c>
      <c r="G172" s="325">
        <f>VLOOKUP($A172,data!$B$2:$AS$765,12,FALSE)</f>
        <v>7.14</v>
      </c>
      <c r="H172" s="16"/>
      <c r="I172" s="159">
        <f>VLOOKUP($A172,data!$B$2:$AS$765,14,FALSE)</f>
        <v>514</v>
      </c>
      <c r="J172" s="157">
        <f>VLOOKUP($A172,data!$B$2:$AS$765,15,FALSE)</f>
        <v>37860</v>
      </c>
      <c r="K172" s="157">
        <f>VLOOKUP($A172,data!$B$2:$AS$765,16,FALSE)</f>
        <v>22850.78</v>
      </c>
      <c r="L172" s="161">
        <f>VLOOKUP($A172,data!$B$2:$AS$765,17,FALSE)</f>
        <v>6.69</v>
      </c>
      <c r="M172" s="161">
        <f>VLOOKUP($A172,data!$B$2:$AS$765,18,FALSE)</f>
        <v>4.71</v>
      </c>
      <c r="N172" s="161">
        <f>VLOOKUP($A172,data!$B$2:$AS$765,19,FALSE)</f>
        <v>5.09</v>
      </c>
      <c r="O172" s="129">
        <f>VLOOKUP($A172,data!$B$2:$AS$765,20,FALSE)</f>
        <v>1</v>
      </c>
      <c r="P172" s="163">
        <f>VLOOKUP($A172,data!$B$2:$AS$765,22,FALSE)</f>
        <v>1.5555000000000001</v>
      </c>
      <c r="Q172" s="163">
        <f>VLOOKUP($A172,data!$B$2:$AS$765,30,FALSE)</f>
        <v>1.5947</v>
      </c>
      <c r="R172" s="218" t="str">
        <f>VLOOKUP($A172,data!$B$2:$AS$765,34,FALSE)</f>
        <v>A</v>
      </c>
      <c r="S172" s="166"/>
      <c r="T172" s="220" t="str">
        <f>IF(ISERROR(VLOOKUP($A172,v32_final!$A$9:$E$763,5,FALSE)),"",VLOOKUP($A172,v32_final!$A$9:$E$763,5,FALSE))</f>
        <v>A</v>
      </c>
      <c r="U172" s="163">
        <f>IF(ISERROR(VLOOKUP($A172,v32_final!$A$9:$E$763,4,FALSE)),"",VLOOKUP($A172,v32_final!$A$9:$E$763,4,FALSE))</f>
        <v>2.5045000000000002</v>
      </c>
      <c r="V172" s="165">
        <f>VLOOKUP($A172,data!$B$2:$AS$765,35,FALSE)</f>
        <v>2.4986999999999999</v>
      </c>
      <c r="W172" s="326">
        <f t="shared" si="8"/>
        <v>2.4986999999999999</v>
      </c>
      <c r="X172" s="326">
        <f t="shared" si="9"/>
        <v>0</v>
      </c>
      <c r="Y172" s="135">
        <f t="shared" si="10"/>
        <v>-5.8000000000002494E-3</v>
      </c>
      <c r="Z172" s="133">
        <f t="shared" si="11"/>
        <v>-2.3158315032941702E-3</v>
      </c>
    </row>
    <row r="173" spans="1:26" x14ac:dyDescent="0.2">
      <c r="A173" s="237" t="s">
        <v>926</v>
      </c>
      <c r="B173" s="247" t="str">
        <f>VLOOKUP($A173,data!$B$2:$AS$765,4,FALSE)</f>
        <v>Other Heart Assist System Implant</v>
      </c>
      <c r="C173" s="238">
        <f>VLOOKUP($A173,data!$B$2:$AS$765,6,FALSE)</f>
        <v>1</v>
      </c>
      <c r="D173" s="238">
        <f>VLOOKUP($A173,data!$B$2:$AS$765,7,FALSE)</f>
        <v>0</v>
      </c>
      <c r="E173" s="238">
        <f>VLOOKUP($A173,data!$B$2:$AS$765,10,FALSE)</f>
        <v>171122.19</v>
      </c>
      <c r="F173" s="238">
        <f>VLOOKUP($A173,data!$B$2:$AS$765,11,FALSE)</f>
        <v>0</v>
      </c>
      <c r="G173" s="257">
        <f>VLOOKUP($A173,data!$B$2:$AS$765,12,FALSE)</f>
        <v>9</v>
      </c>
      <c r="H173" s="16"/>
      <c r="I173" s="158">
        <f>VLOOKUP($A173,data!$B$2:$AS$765,14,FALSE)</f>
        <v>1</v>
      </c>
      <c r="J173" s="156">
        <f>VLOOKUP($A173,data!$B$2:$AS$765,15,FALSE)</f>
        <v>171122.19</v>
      </c>
      <c r="K173" s="156">
        <f>VLOOKUP($A173,data!$B$2:$AS$765,16,FALSE)</f>
        <v>0</v>
      </c>
      <c r="L173" s="160">
        <f>VLOOKUP($A173,data!$B$2:$AS$765,17,FALSE)</f>
        <v>18.399999999999999</v>
      </c>
      <c r="M173" s="160">
        <f>VLOOKUP($A173,data!$B$2:$AS$765,18,FALSE)</f>
        <v>0</v>
      </c>
      <c r="N173" s="160">
        <f>VLOOKUP($A173,data!$B$2:$AS$765,19,FALSE)</f>
        <v>12</v>
      </c>
      <c r="O173" s="120">
        <f>VLOOKUP($A173,data!$B$2:$AS$765,20,FALSE)</f>
        <v>0</v>
      </c>
      <c r="P173" s="162">
        <f>VLOOKUP($A173,data!$B$2:$AS$765,22,FALSE)</f>
        <v>15.5954</v>
      </c>
      <c r="Q173" s="162">
        <f>VLOOKUP($A173,data!$B$2:$AS$765,30,FALSE)</f>
        <v>16.069500000000001</v>
      </c>
      <c r="R173" s="217" t="str">
        <f>VLOOKUP($A173,data!$B$2:$AS$765,34,FALSE)</f>
        <v>M</v>
      </c>
      <c r="S173" s="166"/>
      <c r="T173" s="219" t="str">
        <f>IF(ISERROR(VLOOKUP($A173,v32_final!$A$9:$E$763,5,FALSE)),"",VLOOKUP($A173,v32_final!$A$9:$E$763,5,FALSE))</f>
        <v>M</v>
      </c>
      <c r="U173" s="162">
        <f>IF(ISERROR(VLOOKUP($A173,v32_final!$A$9:$E$763,4,FALSE)),"",VLOOKUP($A173,v32_final!$A$9:$E$763,4,FALSE))</f>
        <v>23.2502</v>
      </c>
      <c r="V173" s="164">
        <f>VLOOKUP($A173,data!$B$2:$AS$765,35,FALSE)</f>
        <v>25.179300000000001</v>
      </c>
      <c r="W173" s="324">
        <f t="shared" si="8"/>
        <v>25.179300000000001</v>
      </c>
      <c r="X173" s="324">
        <f t="shared" si="9"/>
        <v>0</v>
      </c>
      <c r="Y173" s="134">
        <f t="shared" si="10"/>
        <v>1.9291000000000018</v>
      </c>
      <c r="Z173" s="132">
        <f t="shared" si="11"/>
        <v>8.2971329278888006E-2</v>
      </c>
    </row>
    <row r="174" spans="1:26" x14ac:dyDescent="0.2">
      <c r="A174" s="237" t="s">
        <v>927</v>
      </c>
      <c r="B174" s="247" t="str">
        <f>VLOOKUP($A174,data!$B$2:$AS$765,4,FALSE)</f>
        <v>Cardiac Valve &amp; Oth Maj Cardiothoracic Proc W Card Cath W MCC</v>
      </c>
      <c r="C174" s="238">
        <f>VLOOKUP($A174,data!$B$2:$AS$765,6,FALSE)</f>
        <v>35</v>
      </c>
      <c r="D174" s="238">
        <f>VLOOKUP($A174,data!$B$2:$AS$765,7,FALSE)</f>
        <v>4</v>
      </c>
      <c r="E174" s="238">
        <f>VLOOKUP($A174,data!$B$2:$AS$765,10,FALSE)</f>
        <v>200692.23</v>
      </c>
      <c r="F174" s="238">
        <f>VLOOKUP($A174,data!$B$2:$AS$765,11,FALSE)</f>
        <v>86995.72</v>
      </c>
      <c r="G174" s="257">
        <f>VLOOKUP($A174,data!$B$2:$AS$765,12,FALSE)</f>
        <v>23.69</v>
      </c>
      <c r="H174" s="16"/>
      <c r="I174" s="158">
        <f>VLOOKUP($A174,data!$B$2:$AS$765,14,FALSE)</f>
        <v>33</v>
      </c>
      <c r="J174" s="156">
        <f>VLOOKUP($A174,data!$B$2:$AS$765,15,FALSE)</f>
        <v>185812.3</v>
      </c>
      <c r="K174" s="156">
        <f>VLOOKUP($A174,data!$B$2:$AS$765,16,FALSE)</f>
        <v>64006.66</v>
      </c>
      <c r="L174" s="160">
        <f>VLOOKUP($A174,data!$B$2:$AS$765,17,FALSE)</f>
        <v>21.24</v>
      </c>
      <c r="M174" s="160">
        <f>VLOOKUP($A174,data!$B$2:$AS$765,18,FALSE)</f>
        <v>12.47</v>
      </c>
      <c r="N174" s="160">
        <f>VLOOKUP($A174,data!$B$2:$AS$765,19,FALSE)</f>
        <v>16.850000000000001</v>
      </c>
      <c r="O174" s="120">
        <f>VLOOKUP($A174,data!$B$2:$AS$765,20,FALSE)</f>
        <v>1</v>
      </c>
      <c r="P174" s="162">
        <f>VLOOKUP($A174,data!$B$2:$AS$765,22,FALSE)</f>
        <v>7.6344000000000003</v>
      </c>
      <c r="Q174" s="162">
        <f>VLOOKUP($A174,data!$B$2:$AS$765,30,FALSE)</f>
        <v>7.4257</v>
      </c>
      <c r="R174" s="217" t="str">
        <f>VLOOKUP($A174,data!$B$2:$AS$765,34,FALSE)</f>
        <v>A</v>
      </c>
      <c r="S174" s="166"/>
      <c r="T174" s="219" t="str">
        <f>IF(ISERROR(VLOOKUP($A174,v32_final!$A$9:$E$763,5,FALSE)),"",VLOOKUP($A174,v32_final!$A$9:$E$763,5,FALSE))</f>
        <v>A</v>
      </c>
      <c r="U174" s="162">
        <f>IF(ISERROR(VLOOKUP($A174,v32_final!$A$9:$E$763,4,FALSE)),"",VLOOKUP($A174,v32_final!$A$9:$E$763,4,FALSE))</f>
        <v>10.993499999999999</v>
      </c>
      <c r="V174" s="164">
        <f>VLOOKUP($A174,data!$B$2:$AS$765,35,FALSE)</f>
        <v>11.635300000000001</v>
      </c>
      <c r="W174" s="324">
        <f t="shared" si="8"/>
        <v>11.635300000000001</v>
      </c>
      <c r="X174" s="324">
        <f t="shared" si="9"/>
        <v>0</v>
      </c>
      <c r="Y174" s="134">
        <f t="shared" si="10"/>
        <v>0.6418000000000017</v>
      </c>
      <c r="Z174" s="132">
        <f t="shared" si="11"/>
        <v>5.8379951789694066E-2</v>
      </c>
    </row>
    <row r="175" spans="1:26" x14ac:dyDescent="0.2">
      <c r="A175" s="237" t="s">
        <v>929</v>
      </c>
      <c r="B175" s="247" t="str">
        <f>VLOOKUP($A175,data!$B$2:$AS$765,4,FALSE)</f>
        <v>Cardiac Valve &amp; Oth Maj Cardiothoracic Proc W Card Cath W CC</v>
      </c>
      <c r="C175" s="238">
        <f>VLOOKUP($A175,data!$B$2:$AS$765,6,FALSE)</f>
        <v>20</v>
      </c>
      <c r="D175" s="238">
        <f>VLOOKUP($A175,data!$B$2:$AS$765,7,FALSE)</f>
        <v>0</v>
      </c>
      <c r="E175" s="238">
        <f>VLOOKUP($A175,data!$B$2:$AS$765,10,FALSE)</f>
        <v>119013.3</v>
      </c>
      <c r="F175" s="238">
        <f>VLOOKUP($A175,data!$B$2:$AS$765,11,FALSE)</f>
        <v>33280.85</v>
      </c>
      <c r="G175" s="257">
        <f>VLOOKUP($A175,data!$B$2:$AS$765,12,FALSE)</f>
        <v>12.2</v>
      </c>
      <c r="H175" s="16"/>
      <c r="I175" s="158">
        <f>VLOOKUP($A175,data!$B$2:$AS$765,14,FALSE)</f>
        <v>19</v>
      </c>
      <c r="J175" s="156">
        <f>VLOOKUP($A175,data!$B$2:$AS$765,15,FALSE)</f>
        <v>114153.29</v>
      </c>
      <c r="K175" s="156">
        <f>VLOOKUP($A175,data!$B$2:$AS$765,16,FALSE)</f>
        <v>26334.69</v>
      </c>
      <c r="L175" s="160">
        <f>VLOOKUP($A175,data!$B$2:$AS$765,17,FALSE)</f>
        <v>10.050000000000001</v>
      </c>
      <c r="M175" s="160">
        <f>VLOOKUP($A175,data!$B$2:$AS$765,18,FALSE)</f>
        <v>4.1399999999999997</v>
      </c>
      <c r="N175" s="160">
        <f>VLOOKUP($A175,data!$B$2:$AS$765,19,FALSE)</f>
        <v>9.32</v>
      </c>
      <c r="O175" s="120">
        <f>VLOOKUP($A175,data!$B$2:$AS$765,20,FALSE)</f>
        <v>1</v>
      </c>
      <c r="P175" s="162">
        <f>VLOOKUP($A175,data!$B$2:$AS$765,22,FALSE)</f>
        <v>4.6901999999999999</v>
      </c>
      <c r="Q175" s="162">
        <f>VLOOKUP($A175,data!$B$2:$AS$765,30,FALSE)</f>
        <v>5.2370999999999999</v>
      </c>
      <c r="R175" s="217" t="str">
        <f>VLOOKUP($A175,data!$B$2:$AS$765,34,FALSE)</f>
        <v>AP</v>
      </c>
      <c r="S175" s="166"/>
      <c r="T175" s="219" t="str">
        <f>IF(ISERROR(VLOOKUP($A175,v32_final!$A$9:$E$763,5,FALSE)),"",VLOOKUP($A175,v32_final!$A$9:$E$763,5,FALSE))</f>
        <v>AP</v>
      </c>
      <c r="U175" s="162">
        <f>IF(ISERROR(VLOOKUP($A175,v32_final!$A$9:$E$763,4,FALSE)),"",VLOOKUP($A175,v32_final!$A$9:$E$763,4,FALSE))</f>
        <v>8.9490999999999996</v>
      </c>
      <c r="V175" s="164">
        <f>VLOOKUP($A175,data!$B$2:$AS$765,35,FALSE)</f>
        <v>8.2059999999999995</v>
      </c>
      <c r="W175" s="324">
        <f t="shared" si="8"/>
        <v>8.2059999999999995</v>
      </c>
      <c r="X175" s="324">
        <f t="shared" si="9"/>
        <v>0</v>
      </c>
      <c r="Y175" s="134">
        <f t="shared" si="10"/>
        <v>-0.74310000000000009</v>
      </c>
      <c r="Z175" s="132">
        <f t="shared" si="11"/>
        <v>-8.3036282978176584E-2</v>
      </c>
    </row>
    <row r="176" spans="1:26" x14ac:dyDescent="0.2">
      <c r="A176" s="237" t="s">
        <v>931</v>
      </c>
      <c r="B176" s="247" t="str">
        <f>VLOOKUP($A176,data!$B$2:$AS$765,4,FALSE)</f>
        <v>Cardiac Valve &amp; Oth Maj Cardiothoracic Proc W Card Cath W/O CC/MCC</v>
      </c>
      <c r="C176" s="238">
        <f>VLOOKUP($A176,data!$B$2:$AS$765,6,FALSE)</f>
        <v>4</v>
      </c>
      <c r="D176" s="238">
        <f>VLOOKUP($A176,data!$B$2:$AS$765,7,FALSE)</f>
        <v>0</v>
      </c>
      <c r="E176" s="238">
        <f>VLOOKUP($A176,data!$B$2:$AS$765,10,FALSE)</f>
        <v>122100.8</v>
      </c>
      <c r="F176" s="238">
        <f>VLOOKUP($A176,data!$B$2:$AS$765,11,FALSE)</f>
        <v>22519.58</v>
      </c>
      <c r="G176" s="257">
        <f>VLOOKUP($A176,data!$B$2:$AS$765,12,FALSE)</f>
        <v>8.5</v>
      </c>
      <c r="H176" s="16"/>
      <c r="I176" s="158">
        <f>VLOOKUP($A176,data!$B$2:$AS$765,14,FALSE)</f>
        <v>4</v>
      </c>
      <c r="J176" s="156">
        <f>VLOOKUP($A176,data!$B$2:$AS$765,15,FALSE)</f>
        <v>122100.8</v>
      </c>
      <c r="K176" s="156">
        <f>VLOOKUP($A176,data!$B$2:$AS$765,16,FALSE)</f>
        <v>22519.58</v>
      </c>
      <c r="L176" s="160">
        <f>VLOOKUP($A176,data!$B$2:$AS$765,17,FALSE)</f>
        <v>7.2</v>
      </c>
      <c r="M176" s="160">
        <f>VLOOKUP($A176,data!$B$2:$AS$765,18,FALSE)</f>
        <v>4.2699999999999996</v>
      </c>
      <c r="N176" s="160">
        <f>VLOOKUP($A176,data!$B$2:$AS$765,19,FALSE)</f>
        <v>6.5</v>
      </c>
      <c r="O176" s="120">
        <f>VLOOKUP($A176,data!$B$2:$AS$765,20,FALSE)</f>
        <v>0</v>
      </c>
      <c r="P176" s="162">
        <f>VLOOKUP($A176,data!$B$2:$AS$765,22,FALSE)</f>
        <v>5.3853999999999997</v>
      </c>
      <c r="Q176" s="162">
        <f>VLOOKUP($A176,data!$B$2:$AS$765,30,FALSE)</f>
        <v>3.6282999999999999</v>
      </c>
      <c r="R176" s="217" t="str">
        <f>VLOOKUP($A176,data!$B$2:$AS$765,34,FALSE)</f>
        <v>MP</v>
      </c>
      <c r="S176" s="166"/>
      <c r="T176" s="219" t="str">
        <f>IF(ISERROR(VLOOKUP($A176,v32_final!$A$9:$E$763,5,FALSE)),"",VLOOKUP($A176,v32_final!$A$9:$E$763,5,FALSE))</f>
        <v>MP</v>
      </c>
      <c r="U176" s="162">
        <f>IF(ISERROR(VLOOKUP($A176,v32_final!$A$9:$E$763,4,FALSE)),"",VLOOKUP($A176,v32_final!$A$9:$E$763,4,FALSE))</f>
        <v>6.2293000000000003</v>
      </c>
      <c r="V176" s="164">
        <f>VLOOKUP($A176,data!$B$2:$AS$765,35,FALSE)</f>
        <v>5.6852</v>
      </c>
      <c r="W176" s="324">
        <f t="shared" si="8"/>
        <v>5.6852</v>
      </c>
      <c r="X176" s="324">
        <f t="shared" si="9"/>
        <v>0</v>
      </c>
      <c r="Y176" s="134">
        <f t="shared" si="10"/>
        <v>-0.54410000000000025</v>
      </c>
      <c r="Z176" s="132">
        <f t="shared" si="11"/>
        <v>-8.7345287592506413E-2</v>
      </c>
    </row>
    <row r="177" spans="1:26" x14ac:dyDescent="0.2">
      <c r="A177" s="246" t="s">
        <v>933</v>
      </c>
      <c r="B177" s="258" t="str">
        <f>VLOOKUP($A177,data!$B$2:$AS$765,4,FALSE)</f>
        <v>Cardiac Valve &amp; Oth Maj Cardiothoracic Proc W/O Card Cath W MCC</v>
      </c>
      <c r="C177" s="259">
        <f>VLOOKUP($A177,data!$B$2:$AS$765,6,FALSE)</f>
        <v>36</v>
      </c>
      <c r="D177" s="259">
        <f>VLOOKUP($A177,data!$B$2:$AS$765,7,FALSE)</f>
        <v>2</v>
      </c>
      <c r="E177" s="259">
        <f>VLOOKUP($A177,data!$B$2:$AS$765,10,FALSE)</f>
        <v>182870.17</v>
      </c>
      <c r="F177" s="259">
        <f>VLOOKUP($A177,data!$B$2:$AS$765,11,FALSE)</f>
        <v>128453.38</v>
      </c>
      <c r="G177" s="325">
        <f>VLOOKUP($A177,data!$B$2:$AS$765,12,FALSE)</f>
        <v>26.67</v>
      </c>
      <c r="H177" s="16"/>
      <c r="I177" s="159">
        <f>VLOOKUP($A177,data!$B$2:$AS$765,14,FALSE)</f>
        <v>35</v>
      </c>
      <c r="J177" s="157">
        <f>VLOOKUP($A177,data!$B$2:$AS$765,15,FALSE)</f>
        <v>166235.41</v>
      </c>
      <c r="K177" s="157">
        <f>VLOOKUP($A177,data!$B$2:$AS$765,16,FALSE)</f>
        <v>83725.47</v>
      </c>
      <c r="L177" s="161">
        <f>VLOOKUP($A177,data!$B$2:$AS$765,17,FALSE)</f>
        <v>24.97</v>
      </c>
      <c r="M177" s="161">
        <f>VLOOKUP($A177,data!$B$2:$AS$765,18,FALSE)</f>
        <v>19.579999999999998</v>
      </c>
      <c r="N177" s="161">
        <f>VLOOKUP($A177,data!$B$2:$AS$765,19,FALSE)</f>
        <v>17.82</v>
      </c>
      <c r="O177" s="129">
        <f>VLOOKUP($A177,data!$B$2:$AS$765,20,FALSE)</f>
        <v>1</v>
      </c>
      <c r="P177" s="163">
        <f>VLOOKUP($A177,data!$B$2:$AS$765,22,FALSE)</f>
        <v>6.8300999999999998</v>
      </c>
      <c r="Q177" s="163">
        <f>VLOOKUP($A177,data!$B$2:$AS$765,30,FALSE)</f>
        <v>6.2358000000000002</v>
      </c>
      <c r="R177" s="218" t="str">
        <f>VLOOKUP($A177,data!$B$2:$AS$765,34,FALSE)</f>
        <v>A</v>
      </c>
      <c r="S177" s="166"/>
      <c r="T177" s="220" t="str">
        <f>IF(ISERROR(VLOOKUP($A177,v32_final!$A$9:$E$763,5,FALSE)),"",VLOOKUP($A177,v32_final!$A$9:$E$763,5,FALSE))</f>
        <v>A</v>
      </c>
      <c r="U177" s="163">
        <f>IF(ISERROR(VLOOKUP($A177,v32_final!$A$9:$E$763,4,FALSE)),"",VLOOKUP($A177,v32_final!$A$9:$E$763,4,FALSE))</f>
        <v>9.9582999999999995</v>
      </c>
      <c r="V177" s="165">
        <f>VLOOKUP($A177,data!$B$2:$AS$765,35,FALSE)</f>
        <v>9.7708999999999993</v>
      </c>
      <c r="W177" s="326">
        <f t="shared" si="8"/>
        <v>9.7708999999999993</v>
      </c>
      <c r="X177" s="326">
        <f t="shared" si="9"/>
        <v>0</v>
      </c>
      <c r="Y177" s="135">
        <f t="shared" si="10"/>
        <v>-0.18740000000000023</v>
      </c>
      <c r="Z177" s="133">
        <f t="shared" si="11"/>
        <v>-1.8818473032545739E-2</v>
      </c>
    </row>
    <row r="178" spans="1:26" x14ac:dyDescent="0.2">
      <c r="A178" s="237" t="s">
        <v>935</v>
      </c>
      <c r="B178" s="247" t="str">
        <f>VLOOKUP($A178,data!$B$2:$AS$765,4,FALSE)</f>
        <v>Cardiac Valve &amp; Oth Maj Cardiothoracic Proc W/O Card Cath W CC</v>
      </c>
      <c r="C178" s="238">
        <f>VLOOKUP($A178,data!$B$2:$AS$765,6,FALSE)</f>
        <v>66</v>
      </c>
      <c r="D178" s="238">
        <f>VLOOKUP($A178,data!$B$2:$AS$765,7,FALSE)</f>
        <v>0</v>
      </c>
      <c r="E178" s="238">
        <f>VLOOKUP($A178,data!$B$2:$AS$765,10,FALSE)</f>
        <v>104590.93</v>
      </c>
      <c r="F178" s="238">
        <f>VLOOKUP($A178,data!$B$2:$AS$765,11,FALSE)</f>
        <v>44711.360000000001</v>
      </c>
      <c r="G178" s="257">
        <f>VLOOKUP($A178,data!$B$2:$AS$765,12,FALSE)</f>
        <v>8.35</v>
      </c>
      <c r="H178" s="16"/>
      <c r="I178" s="158">
        <f>VLOOKUP($A178,data!$B$2:$AS$765,14,FALSE)</f>
        <v>65</v>
      </c>
      <c r="J178" s="156">
        <f>VLOOKUP($A178,data!$B$2:$AS$765,15,FALSE)</f>
        <v>101104.77</v>
      </c>
      <c r="K178" s="156">
        <f>VLOOKUP($A178,data!$B$2:$AS$765,16,FALSE)</f>
        <v>35039.21</v>
      </c>
      <c r="L178" s="160">
        <f>VLOOKUP($A178,data!$B$2:$AS$765,17,FALSE)</f>
        <v>8.23</v>
      </c>
      <c r="M178" s="160">
        <f>VLOOKUP($A178,data!$B$2:$AS$765,18,FALSE)</f>
        <v>5.26</v>
      </c>
      <c r="N178" s="160">
        <f>VLOOKUP($A178,data!$B$2:$AS$765,19,FALSE)</f>
        <v>7.08</v>
      </c>
      <c r="O178" s="120">
        <f>VLOOKUP($A178,data!$B$2:$AS$765,20,FALSE)</f>
        <v>1</v>
      </c>
      <c r="P178" s="162">
        <f>VLOOKUP($A178,data!$B$2:$AS$765,22,FALSE)</f>
        <v>4.1540999999999997</v>
      </c>
      <c r="Q178" s="162">
        <f>VLOOKUP($A178,data!$B$2:$AS$765,30,FALSE)</f>
        <v>4.2156000000000002</v>
      </c>
      <c r="R178" s="217" t="str">
        <f>VLOOKUP($A178,data!$B$2:$AS$765,34,FALSE)</f>
        <v>A</v>
      </c>
      <c r="S178" s="166"/>
      <c r="T178" s="219" t="str">
        <f>IF(ISERROR(VLOOKUP($A178,v32_final!$A$9:$E$763,5,FALSE)),"",VLOOKUP($A178,v32_final!$A$9:$E$763,5,FALSE))</f>
        <v>A</v>
      </c>
      <c r="U178" s="162">
        <f>IF(ISERROR(VLOOKUP($A178,v32_final!$A$9:$E$763,4,FALSE)),"",VLOOKUP($A178,v32_final!$A$9:$E$763,4,FALSE))</f>
        <v>6.0221</v>
      </c>
      <c r="V178" s="164">
        <f>VLOOKUP($A178,data!$B$2:$AS$765,35,FALSE)</f>
        <v>6.6054000000000004</v>
      </c>
      <c r="W178" s="324">
        <f t="shared" si="8"/>
        <v>6.6054000000000004</v>
      </c>
      <c r="X178" s="324">
        <f t="shared" si="9"/>
        <v>0</v>
      </c>
      <c r="Y178" s="134">
        <f t="shared" si="10"/>
        <v>0.58330000000000037</v>
      </c>
      <c r="Z178" s="132">
        <f t="shared" si="11"/>
        <v>9.6859899370651495E-2</v>
      </c>
    </row>
    <row r="179" spans="1:26" x14ac:dyDescent="0.2">
      <c r="A179" s="237" t="s">
        <v>937</v>
      </c>
      <c r="B179" s="247" t="str">
        <f>VLOOKUP($A179,data!$B$2:$AS$765,4,FALSE)</f>
        <v>Cardiac Valve &amp; Oth Maj Cardiothoracic Proc W/O Card Cath W/O CC/MCC</v>
      </c>
      <c r="C179" s="238">
        <f>VLOOKUP($A179,data!$B$2:$AS$765,6,FALSE)</f>
        <v>10</v>
      </c>
      <c r="D179" s="238">
        <f>VLOOKUP($A179,data!$B$2:$AS$765,7,FALSE)</f>
        <v>0</v>
      </c>
      <c r="E179" s="238">
        <f>VLOOKUP($A179,data!$B$2:$AS$765,10,FALSE)</f>
        <v>69063.06</v>
      </c>
      <c r="F179" s="238">
        <f>VLOOKUP($A179,data!$B$2:$AS$765,11,FALSE)</f>
        <v>32798.269999999997</v>
      </c>
      <c r="G179" s="257">
        <f>VLOOKUP($A179,data!$B$2:$AS$765,12,FALSE)</f>
        <v>4.2</v>
      </c>
      <c r="H179" s="16"/>
      <c r="I179" s="158">
        <f>VLOOKUP($A179,data!$B$2:$AS$765,14,FALSE)</f>
        <v>10</v>
      </c>
      <c r="J179" s="156">
        <f>VLOOKUP($A179,data!$B$2:$AS$765,15,FALSE)</f>
        <v>69063.06</v>
      </c>
      <c r="K179" s="156">
        <f>VLOOKUP($A179,data!$B$2:$AS$765,16,FALSE)</f>
        <v>32798.269999999997</v>
      </c>
      <c r="L179" s="160">
        <f>VLOOKUP($A179,data!$B$2:$AS$765,17,FALSE)</f>
        <v>4.2</v>
      </c>
      <c r="M179" s="160">
        <f>VLOOKUP($A179,data!$B$2:$AS$765,18,FALSE)</f>
        <v>2.23</v>
      </c>
      <c r="N179" s="160">
        <f>VLOOKUP($A179,data!$B$2:$AS$765,19,FALSE)</f>
        <v>3.43</v>
      </c>
      <c r="O179" s="120">
        <f>VLOOKUP($A179,data!$B$2:$AS$765,20,FALSE)</f>
        <v>1</v>
      </c>
      <c r="P179" s="162">
        <f>VLOOKUP($A179,data!$B$2:$AS$765,22,FALSE)</f>
        <v>2.8376000000000001</v>
      </c>
      <c r="Q179" s="162">
        <f>VLOOKUP($A179,data!$B$2:$AS$765,30,FALSE)</f>
        <v>2.9239000000000002</v>
      </c>
      <c r="R179" s="217" t="str">
        <f>VLOOKUP($A179,data!$B$2:$AS$765,34,FALSE)</f>
        <v>A</v>
      </c>
      <c r="S179" s="166"/>
      <c r="T179" s="219" t="str">
        <f>IF(ISERROR(VLOOKUP($A179,v32_final!$A$9:$E$763,5,FALSE)),"",VLOOKUP($A179,v32_final!$A$9:$E$763,5,FALSE))</f>
        <v>A</v>
      </c>
      <c r="U179" s="162">
        <f>IF(ISERROR(VLOOKUP($A179,v32_final!$A$9:$E$763,4,FALSE)),"",VLOOKUP($A179,v32_final!$A$9:$E$763,4,FALSE))</f>
        <v>4.8032000000000004</v>
      </c>
      <c r="V179" s="164">
        <f>VLOOKUP($A179,data!$B$2:$AS$765,35,FALSE)</f>
        <v>4.5815000000000001</v>
      </c>
      <c r="W179" s="324">
        <f t="shared" si="8"/>
        <v>4.5815000000000001</v>
      </c>
      <c r="X179" s="324">
        <f t="shared" si="9"/>
        <v>0</v>
      </c>
      <c r="Y179" s="134">
        <f t="shared" si="10"/>
        <v>-0.22170000000000023</v>
      </c>
      <c r="Z179" s="132">
        <f t="shared" si="11"/>
        <v>-4.6156728847435088E-2</v>
      </c>
    </row>
    <row r="180" spans="1:26" x14ac:dyDescent="0.2">
      <c r="A180" s="237" t="s">
        <v>938</v>
      </c>
      <c r="B180" s="247" t="str">
        <f>VLOOKUP($A180,data!$B$2:$AS$765,4,FALSE)</f>
        <v>Cardiac Defib Implant W Cardiac Cath W AMI/HF/Shock W MCC</v>
      </c>
      <c r="C180" s="238">
        <f>VLOOKUP($A180,data!$B$2:$AS$765,6,FALSE)</f>
        <v>10</v>
      </c>
      <c r="D180" s="238">
        <f>VLOOKUP($A180,data!$B$2:$AS$765,7,FALSE)</f>
        <v>0</v>
      </c>
      <c r="E180" s="238">
        <f>VLOOKUP($A180,data!$B$2:$AS$765,10,FALSE)</f>
        <v>122828.08</v>
      </c>
      <c r="F180" s="238">
        <f>VLOOKUP($A180,data!$B$2:$AS$765,11,FALSE)</f>
        <v>45089.1</v>
      </c>
      <c r="G180" s="257">
        <f>VLOOKUP($A180,data!$B$2:$AS$765,12,FALSE)</f>
        <v>13</v>
      </c>
      <c r="H180" s="16"/>
      <c r="I180" s="158">
        <f>VLOOKUP($A180,data!$B$2:$AS$765,14,FALSE)</f>
        <v>9</v>
      </c>
      <c r="J180" s="156">
        <f>VLOOKUP($A180,data!$B$2:$AS$765,15,FALSE)</f>
        <v>112703</v>
      </c>
      <c r="K180" s="156">
        <f>VLOOKUP($A180,data!$B$2:$AS$765,16,FALSE)</f>
        <v>35124.74</v>
      </c>
      <c r="L180" s="160">
        <f>VLOOKUP($A180,data!$B$2:$AS$765,17,FALSE)</f>
        <v>12.1</v>
      </c>
      <c r="M180" s="160">
        <f>VLOOKUP($A180,data!$B$2:$AS$765,18,FALSE)</f>
        <v>5.0599999999999996</v>
      </c>
      <c r="N180" s="160">
        <f>VLOOKUP($A180,data!$B$2:$AS$765,19,FALSE)</f>
        <v>10.199999999999999</v>
      </c>
      <c r="O180" s="120">
        <f>VLOOKUP($A180,data!$B$2:$AS$765,20,FALSE)</f>
        <v>0</v>
      </c>
      <c r="P180" s="162">
        <f>VLOOKUP($A180,data!$B$2:$AS$765,22,FALSE)</f>
        <v>8.3694000000000006</v>
      </c>
      <c r="Q180" s="162">
        <f>VLOOKUP($A180,data!$B$2:$AS$765,30,FALSE)</f>
        <v>8.6237999999999992</v>
      </c>
      <c r="R180" s="217" t="str">
        <f>VLOOKUP($A180,data!$B$2:$AS$765,34,FALSE)</f>
        <v>M</v>
      </c>
      <c r="S180" s="166"/>
      <c r="T180" s="219" t="str">
        <f>IF(ISERROR(VLOOKUP($A180,v32_final!$A$9:$E$763,5,FALSE)),"",VLOOKUP($A180,v32_final!$A$9:$E$763,5,FALSE))</f>
        <v>M</v>
      </c>
      <c r="U180" s="162">
        <f>IF(ISERROR(VLOOKUP($A180,v32_final!$A$9:$E$763,4,FALSE)),"",VLOOKUP($A180,v32_final!$A$9:$E$763,4,FALSE))</f>
        <v>13.458399999999999</v>
      </c>
      <c r="V180" s="164">
        <f>VLOOKUP($A180,data!$B$2:$AS$765,35,FALSE)</f>
        <v>13.512600000000001</v>
      </c>
      <c r="W180" s="324">
        <f t="shared" si="8"/>
        <v>13.512600000000001</v>
      </c>
      <c r="X180" s="324">
        <f t="shared" si="9"/>
        <v>0</v>
      </c>
      <c r="Y180" s="134">
        <f t="shared" si="10"/>
        <v>5.420000000000158E-2</v>
      </c>
      <c r="Z180" s="132">
        <f t="shared" si="11"/>
        <v>4.0272246329431122E-3</v>
      </c>
    </row>
    <row r="181" spans="1:26" x14ac:dyDescent="0.2">
      <c r="A181" s="237" t="s">
        <v>939</v>
      </c>
      <c r="B181" s="247" t="str">
        <f>VLOOKUP($A181,data!$B$2:$AS$765,4,FALSE)</f>
        <v>Cardiac Defib Implant W Cardiac Cath W AMI/HF/Shock W/O MCC</v>
      </c>
      <c r="C181" s="238">
        <f>VLOOKUP($A181,data!$B$2:$AS$765,6,FALSE)</f>
        <v>7</v>
      </c>
      <c r="D181" s="238">
        <f>VLOOKUP($A181,data!$B$2:$AS$765,7,FALSE)</f>
        <v>0</v>
      </c>
      <c r="E181" s="238">
        <f>VLOOKUP($A181,data!$B$2:$AS$765,10,FALSE)</f>
        <v>77675.13</v>
      </c>
      <c r="F181" s="238">
        <f>VLOOKUP($A181,data!$B$2:$AS$765,11,FALSE)</f>
        <v>27128.05</v>
      </c>
      <c r="G181" s="257">
        <f>VLOOKUP($A181,data!$B$2:$AS$765,12,FALSE)</f>
        <v>6.86</v>
      </c>
      <c r="H181" s="16"/>
      <c r="I181" s="158">
        <f>VLOOKUP($A181,data!$B$2:$AS$765,14,FALSE)</f>
        <v>6</v>
      </c>
      <c r="J181" s="156">
        <f>VLOOKUP($A181,data!$B$2:$AS$765,15,FALSE)</f>
        <v>67516.350000000006</v>
      </c>
      <c r="K181" s="156">
        <f>VLOOKUP($A181,data!$B$2:$AS$765,16,FALSE)</f>
        <v>11669.64</v>
      </c>
      <c r="L181" s="160">
        <f>VLOOKUP($A181,data!$B$2:$AS$765,17,FALSE)</f>
        <v>6.6</v>
      </c>
      <c r="M181" s="160">
        <f>VLOOKUP($A181,data!$B$2:$AS$765,18,FALSE)</f>
        <v>1.1200000000000001</v>
      </c>
      <c r="N181" s="160">
        <f>VLOOKUP($A181,data!$B$2:$AS$765,19,FALSE)</f>
        <v>5.4</v>
      </c>
      <c r="O181" s="120">
        <f>VLOOKUP($A181,data!$B$2:$AS$765,20,FALSE)</f>
        <v>0</v>
      </c>
      <c r="P181" s="162">
        <f>VLOOKUP($A181,data!$B$2:$AS$765,22,FALSE)</f>
        <v>6.2903000000000002</v>
      </c>
      <c r="Q181" s="162">
        <f>VLOOKUP($A181,data!$B$2:$AS$765,30,FALSE)</f>
        <v>6.4814999999999996</v>
      </c>
      <c r="R181" s="217" t="str">
        <f>VLOOKUP($A181,data!$B$2:$AS$765,34,FALSE)</f>
        <v>M</v>
      </c>
      <c r="S181" s="166"/>
      <c r="T181" s="219" t="str">
        <f>IF(ISERROR(VLOOKUP($A181,v32_final!$A$9:$E$763,5,FALSE)),"",VLOOKUP($A181,v32_final!$A$9:$E$763,5,FALSE))</f>
        <v>M</v>
      </c>
      <c r="U181" s="162">
        <f>IF(ISERROR(VLOOKUP($A181,v32_final!$A$9:$E$763,4,FALSE)),"",VLOOKUP($A181,v32_final!$A$9:$E$763,4,FALSE))</f>
        <v>9.7824000000000009</v>
      </c>
      <c r="V181" s="164">
        <f>VLOOKUP($A181,data!$B$2:$AS$765,35,FALSE)</f>
        <v>10.155900000000001</v>
      </c>
      <c r="W181" s="324">
        <f t="shared" si="8"/>
        <v>10.155900000000001</v>
      </c>
      <c r="X181" s="324">
        <f t="shared" si="9"/>
        <v>0</v>
      </c>
      <c r="Y181" s="134">
        <f t="shared" si="10"/>
        <v>0.37349999999999994</v>
      </c>
      <c r="Z181" s="132">
        <f t="shared" si="11"/>
        <v>3.818081452404317E-2</v>
      </c>
    </row>
    <row r="182" spans="1:26" x14ac:dyDescent="0.2">
      <c r="A182" s="246" t="s">
        <v>941</v>
      </c>
      <c r="B182" s="258" t="str">
        <f>VLOOKUP($A182,data!$B$2:$AS$765,4,FALSE)</f>
        <v>Cardiac Defib Implant W Cardiac Cath W/O AMI/HF/Shock W MCC</v>
      </c>
      <c r="C182" s="259">
        <f>VLOOKUP($A182,data!$B$2:$AS$765,6,FALSE)</f>
        <v>10</v>
      </c>
      <c r="D182" s="259">
        <f>VLOOKUP($A182,data!$B$2:$AS$765,7,FALSE)</f>
        <v>0</v>
      </c>
      <c r="E182" s="259">
        <f>VLOOKUP($A182,data!$B$2:$AS$765,10,FALSE)</f>
        <v>106238.78</v>
      </c>
      <c r="F182" s="259">
        <f>VLOOKUP($A182,data!$B$2:$AS$765,11,FALSE)</f>
        <v>38722.03</v>
      </c>
      <c r="G182" s="325">
        <f>VLOOKUP($A182,data!$B$2:$AS$765,12,FALSE)</f>
        <v>10.199999999999999</v>
      </c>
      <c r="H182" s="16"/>
      <c r="I182" s="159">
        <f>VLOOKUP($A182,data!$B$2:$AS$765,14,FALSE)</f>
        <v>10</v>
      </c>
      <c r="J182" s="157">
        <f>VLOOKUP($A182,data!$B$2:$AS$765,15,FALSE)</f>
        <v>106238.78</v>
      </c>
      <c r="K182" s="157">
        <f>VLOOKUP($A182,data!$B$2:$AS$765,16,FALSE)</f>
        <v>38722.03</v>
      </c>
      <c r="L182" s="161">
        <f>VLOOKUP($A182,data!$B$2:$AS$765,17,FALSE)</f>
        <v>10.199999999999999</v>
      </c>
      <c r="M182" s="161">
        <f>VLOOKUP($A182,data!$B$2:$AS$765,18,FALSE)</f>
        <v>2.48</v>
      </c>
      <c r="N182" s="161">
        <f>VLOOKUP($A182,data!$B$2:$AS$765,19,FALSE)</f>
        <v>9.9</v>
      </c>
      <c r="O182" s="129">
        <f>VLOOKUP($A182,data!$B$2:$AS$765,20,FALSE)</f>
        <v>1</v>
      </c>
      <c r="P182" s="163">
        <f>VLOOKUP($A182,data!$B$2:$AS$765,22,FALSE)</f>
        <v>4.3650000000000002</v>
      </c>
      <c r="Q182" s="163">
        <f>VLOOKUP($A182,data!$B$2:$AS$765,30,FALSE)</f>
        <v>4.4977</v>
      </c>
      <c r="R182" s="218" t="str">
        <f>VLOOKUP($A182,data!$B$2:$AS$765,34,FALSE)</f>
        <v>A</v>
      </c>
      <c r="S182" s="166"/>
      <c r="T182" s="220" t="str">
        <f>IF(ISERROR(VLOOKUP($A182,v32_final!$A$9:$E$763,5,FALSE)),"",VLOOKUP($A182,v32_final!$A$9:$E$763,5,FALSE))</f>
        <v>M</v>
      </c>
      <c r="U182" s="163">
        <f>IF(ISERROR(VLOOKUP($A182,v32_final!$A$9:$E$763,4,FALSE)),"",VLOOKUP($A182,v32_final!$A$9:$E$763,4,FALSE))</f>
        <v>11.929399999999999</v>
      </c>
      <c r="V182" s="165">
        <f>VLOOKUP($A182,data!$B$2:$AS$765,35,FALSE)</f>
        <v>7.0473999999999997</v>
      </c>
      <c r="W182" s="326">
        <f t="shared" si="8"/>
        <v>7.0473999999999997</v>
      </c>
      <c r="X182" s="326">
        <f t="shared" si="9"/>
        <v>0</v>
      </c>
      <c r="Y182" s="135">
        <f t="shared" si="10"/>
        <v>-4.8819999999999997</v>
      </c>
      <c r="Z182" s="133">
        <f t="shared" si="11"/>
        <v>-0.40924103475447215</v>
      </c>
    </row>
    <row r="183" spans="1:26" x14ac:dyDescent="0.2">
      <c r="A183" s="237" t="s">
        <v>943</v>
      </c>
      <c r="B183" s="247" t="str">
        <f>VLOOKUP($A183,data!$B$2:$AS$765,4,FALSE)</f>
        <v>Cardiac Defib Implant W Cardiac Cath W/O AMI/HF/Shock W/O MCC</v>
      </c>
      <c r="C183" s="238">
        <f>VLOOKUP($A183,data!$B$2:$AS$765,6,FALSE)</f>
        <v>14</v>
      </c>
      <c r="D183" s="238">
        <f>VLOOKUP($A183,data!$B$2:$AS$765,7,FALSE)</f>
        <v>0</v>
      </c>
      <c r="E183" s="238">
        <f>VLOOKUP($A183,data!$B$2:$AS$765,10,FALSE)</f>
        <v>84437.36</v>
      </c>
      <c r="F183" s="238">
        <f>VLOOKUP($A183,data!$B$2:$AS$765,11,FALSE)</f>
        <v>37830.6</v>
      </c>
      <c r="G183" s="257">
        <f>VLOOKUP($A183,data!$B$2:$AS$765,12,FALSE)</f>
        <v>4.6399999999999997</v>
      </c>
      <c r="H183" s="16"/>
      <c r="I183" s="158">
        <f>VLOOKUP($A183,data!$B$2:$AS$765,14,FALSE)</f>
        <v>14</v>
      </c>
      <c r="J183" s="156">
        <f>VLOOKUP($A183,data!$B$2:$AS$765,15,FALSE)</f>
        <v>84437.36</v>
      </c>
      <c r="K183" s="156">
        <f>VLOOKUP($A183,data!$B$2:$AS$765,16,FALSE)</f>
        <v>37830.6</v>
      </c>
      <c r="L183" s="160">
        <f>VLOOKUP($A183,data!$B$2:$AS$765,17,FALSE)</f>
        <v>4.6399999999999997</v>
      </c>
      <c r="M183" s="160">
        <f>VLOOKUP($A183,data!$B$2:$AS$765,18,FALSE)</f>
        <v>3.85</v>
      </c>
      <c r="N183" s="160">
        <f>VLOOKUP($A183,data!$B$2:$AS$765,19,FALSE)</f>
        <v>3.61</v>
      </c>
      <c r="O183" s="120">
        <f>VLOOKUP($A183,data!$B$2:$AS$765,20,FALSE)</f>
        <v>1</v>
      </c>
      <c r="P183" s="162">
        <f>VLOOKUP($A183,data!$B$2:$AS$765,22,FALSE)</f>
        <v>3.4693000000000001</v>
      </c>
      <c r="Q183" s="162">
        <f>VLOOKUP($A183,data!$B$2:$AS$765,30,FALSE)</f>
        <v>3.5748000000000002</v>
      </c>
      <c r="R183" s="217" t="str">
        <f>VLOOKUP($A183,data!$B$2:$AS$765,34,FALSE)</f>
        <v>A</v>
      </c>
      <c r="S183" s="166"/>
      <c r="T183" s="219" t="str">
        <f>IF(ISERROR(VLOOKUP($A183,v32_final!$A$9:$E$763,5,FALSE)),"",VLOOKUP($A183,v32_final!$A$9:$E$763,5,FALSE))</f>
        <v>A</v>
      </c>
      <c r="U183" s="162">
        <f>IF(ISERROR(VLOOKUP($A183,v32_final!$A$9:$E$763,4,FALSE)),"",VLOOKUP($A183,v32_final!$A$9:$E$763,4,FALSE))</f>
        <v>4.4020999999999999</v>
      </c>
      <c r="V183" s="164">
        <f>VLOOKUP($A183,data!$B$2:$AS$765,35,FALSE)</f>
        <v>5.6013999999999999</v>
      </c>
      <c r="W183" s="324">
        <f t="shared" si="8"/>
        <v>5.6013999999999999</v>
      </c>
      <c r="X183" s="324">
        <f t="shared" si="9"/>
        <v>0</v>
      </c>
      <c r="Y183" s="134">
        <f t="shared" si="10"/>
        <v>1.1993</v>
      </c>
      <c r="Z183" s="132">
        <f t="shared" si="11"/>
        <v>0.2724381545171623</v>
      </c>
    </row>
    <row r="184" spans="1:26" x14ac:dyDescent="0.2">
      <c r="A184" s="237" t="s">
        <v>945</v>
      </c>
      <c r="B184" s="247" t="str">
        <f>VLOOKUP($A184,data!$B$2:$AS$765,4,FALSE)</f>
        <v>Cardiac Defibrillator Implant W/O Cardiac Cath W MCC</v>
      </c>
      <c r="C184" s="238">
        <f>VLOOKUP($A184,data!$B$2:$AS$765,6,FALSE)</f>
        <v>23</v>
      </c>
      <c r="D184" s="238">
        <f>VLOOKUP($A184,data!$B$2:$AS$765,7,FALSE)</f>
        <v>0</v>
      </c>
      <c r="E184" s="238">
        <f>VLOOKUP($A184,data!$B$2:$AS$765,10,FALSE)</f>
        <v>96425.82</v>
      </c>
      <c r="F184" s="238">
        <f>VLOOKUP($A184,data!$B$2:$AS$765,11,FALSE)</f>
        <v>70418.09</v>
      </c>
      <c r="G184" s="257">
        <f>VLOOKUP($A184,data!$B$2:$AS$765,12,FALSE)</f>
        <v>9.57</v>
      </c>
      <c r="H184" s="16"/>
      <c r="I184" s="158">
        <f>VLOOKUP($A184,data!$B$2:$AS$765,14,FALSE)</f>
        <v>21</v>
      </c>
      <c r="J184" s="156">
        <f>VLOOKUP($A184,data!$B$2:$AS$765,15,FALSE)</f>
        <v>77893.600000000006</v>
      </c>
      <c r="K184" s="156">
        <f>VLOOKUP($A184,data!$B$2:$AS$765,16,FALSE)</f>
        <v>36776.19</v>
      </c>
      <c r="L184" s="160">
        <f>VLOOKUP($A184,data!$B$2:$AS$765,17,FALSE)</f>
        <v>7.48</v>
      </c>
      <c r="M184" s="160">
        <f>VLOOKUP($A184,data!$B$2:$AS$765,18,FALSE)</f>
        <v>4.8099999999999996</v>
      </c>
      <c r="N184" s="160">
        <f>VLOOKUP($A184,data!$B$2:$AS$765,19,FALSE)</f>
        <v>6.12</v>
      </c>
      <c r="O184" s="120">
        <f>VLOOKUP($A184,data!$B$2:$AS$765,20,FALSE)</f>
        <v>1</v>
      </c>
      <c r="P184" s="162">
        <f>VLOOKUP($A184,data!$B$2:$AS$765,22,FALSE)</f>
        <v>3.2004000000000001</v>
      </c>
      <c r="Q184" s="162">
        <f>VLOOKUP($A184,data!$B$2:$AS$765,30,FALSE)</f>
        <v>4.0275999999999996</v>
      </c>
      <c r="R184" s="217" t="str">
        <f>VLOOKUP($A184,data!$B$2:$AS$765,34,FALSE)</f>
        <v>AO</v>
      </c>
      <c r="S184" s="166"/>
      <c r="T184" s="219" t="str">
        <f>IF(ISERROR(VLOOKUP($A184,v32_final!$A$9:$E$763,5,FALSE)),"",VLOOKUP($A184,v32_final!$A$9:$E$763,5,FALSE))</f>
        <v>A</v>
      </c>
      <c r="U184" s="162">
        <f>IF(ISERROR(VLOOKUP($A184,v32_final!$A$9:$E$763,4,FALSE)),"",VLOOKUP($A184,v32_final!$A$9:$E$763,4,FALSE))</f>
        <v>5.5590000000000002</v>
      </c>
      <c r="V184" s="164">
        <f>VLOOKUP($A184,data!$B$2:$AS$765,35,FALSE)</f>
        <v>6.3108000000000004</v>
      </c>
      <c r="W184" s="324">
        <f t="shared" si="8"/>
        <v>6.3108000000000004</v>
      </c>
      <c r="X184" s="324">
        <f t="shared" si="9"/>
        <v>0</v>
      </c>
      <c r="Y184" s="134">
        <f t="shared" si="10"/>
        <v>0.75180000000000025</v>
      </c>
      <c r="Z184" s="132">
        <f t="shared" si="11"/>
        <v>0.13524015110631413</v>
      </c>
    </row>
    <row r="185" spans="1:26" x14ac:dyDescent="0.2">
      <c r="A185" s="237" t="s">
        <v>947</v>
      </c>
      <c r="B185" s="247" t="str">
        <f>VLOOKUP($A185,data!$B$2:$AS$765,4,FALSE)</f>
        <v>Cardiac Defibrillator Implant W/O Cardiac Cath W/O MCC</v>
      </c>
      <c r="C185" s="238">
        <f>VLOOKUP($A185,data!$B$2:$AS$765,6,FALSE)</f>
        <v>61</v>
      </c>
      <c r="D185" s="238">
        <f>VLOOKUP($A185,data!$B$2:$AS$765,7,FALSE)</f>
        <v>0</v>
      </c>
      <c r="E185" s="238">
        <f>VLOOKUP($A185,data!$B$2:$AS$765,10,FALSE)</f>
        <v>68406.710000000006</v>
      </c>
      <c r="F185" s="238">
        <f>VLOOKUP($A185,data!$B$2:$AS$765,11,FALSE)</f>
        <v>26552.81</v>
      </c>
      <c r="G185" s="257">
        <f>VLOOKUP($A185,data!$B$2:$AS$765,12,FALSE)</f>
        <v>4.4800000000000004</v>
      </c>
      <c r="H185" s="16"/>
      <c r="I185" s="158">
        <f>VLOOKUP($A185,data!$B$2:$AS$765,14,FALSE)</f>
        <v>60</v>
      </c>
      <c r="J185" s="156">
        <f>VLOOKUP($A185,data!$B$2:$AS$765,15,FALSE)</f>
        <v>66569.5</v>
      </c>
      <c r="K185" s="156">
        <f>VLOOKUP($A185,data!$B$2:$AS$765,16,FALSE)</f>
        <v>22603.26</v>
      </c>
      <c r="L185" s="160">
        <f>VLOOKUP($A185,data!$B$2:$AS$765,17,FALSE)</f>
        <v>4.4800000000000004</v>
      </c>
      <c r="M185" s="160">
        <f>VLOOKUP($A185,data!$B$2:$AS$765,18,FALSE)</f>
        <v>3.64</v>
      </c>
      <c r="N185" s="160">
        <f>VLOOKUP($A185,data!$B$2:$AS$765,19,FALSE)</f>
        <v>3.44</v>
      </c>
      <c r="O185" s="120">
        <f>VLOOKUP($A185,data!$B$2:$AS$765,20,FALSE)</f>
        <v>1</v>
      </c>
      <c r="P185" s="162">
        <f>VLOOKUP($A185,data!$B$2:$AS$765,22,FALSE)</f>
        <v>2.7351999999999999</v>
      </c>
      <c r="Q185" s="162">
        <f>VLOOKUP($A185,data!$B$2:$AS$765,30,FALSE)</f>
        <v>2.3879999999999999</v>
      </c>
      <c r="R185" s="217" t="str">
        <f>VLOOKUP($A185,data!$B$2:$AS$765,34,FALSE)</f>
        <v>AO</v>
      </c>
      <c r="S185" s="166"/>
      <c r="T185" s="219" t="str">
        <f>IF(ISERROR(VLOOKUP($A185,v32_final!$A$9:$E$763,5,FALSE)),"",VLOOKUP($A185,v32_final!$A$9:$E$763,5,FALSE))</f>
        <v>A</v>
      </c>
      <c r="U185" s="162">
        <f>IF(ISERROR(VLOOKUP($A185,v32_final!$A$9:$E$763,4,FALSE)),"",VLOOKUP($A185,v32_final!$A$9:$E$763,4,FALSE))</f>
        <v>4.2981999999999996</v>
      </c>
      <c r="V185" s="164">
        <f>VLOOKUP($A185,data!$B$2:$AS$765,35,FALSE)</f>
        <v>3.7418</v>
      </c>
      <c r="W185" s="324">
        <f t="shared" si="8"/>
        <v>3.7418</v>
      </c>
      <c r="X185" s="324">
        <f t="shared" si="9"/>
        <v>0</v>
      </c>
      <c r="Y185" s="134">
        <f t="shared" si="10"/>
        <v>-0.55639999999999956</v>
      </c>
      <c r="Z185" s="132">
        <f t="shared" si="11"/>
        <v>-0.12944953701549478</v>
      </c>
    </row>
    <row r="186" spans="1:26" x14ac:dyDescent="0.2">
      <c r="A186" s="237" t="s">
        <v>949</v>
      </c>
      <c r="B186" s="247" t="str">
        <f>VLOOKUP($A186,data!$B$2:$AS$765,4,FALSE)</f>
        <v>Other Cardiothoracic Procedures W MCC</v>
      </c>
      <c r="C186" s="238">
        <f>VLOOKUP($A186,data!$B$2:$AS$765,6,FALSE)</f>
        <v>29</v>
      </c>
      <c r="D186" s="238">
        <f>VLOOKUP($A186,data!$B$2:$AS$765,7,FALSE)</f>
        <v>0</v>
      </c>
      <c r="E186" s="238">
        <f>VLOOKUP($A186,data!$B$2:$AS$765,10,FALSE)</f>
        <v>134512.42000000001</v>
      </c>
      <c r="F186" s="238">
        <f>VLOOKUP($A186,data!$B$2:$AS$765,11,FALSE)</f>
        <v>81443.55</v>
      </c>
      <c r="G186" s="257">
        <f>VLOOKUP($A186,data!$B$2:$AS$765,12,FALSE)</f>
        <v>12.66</v>
      </c>
      <c r="H186" s="16"/>
      <c r="I186" s="158">
        <f>VLOOKUP($A186,data!$B$2:$AS$765,14,FALSE)</f>
        <v>28</v>
      </c>
      <c r="J186" s="156">
        <f>VLOOKUP($A186,data!$B$2:$AS$765,15,FALSE)</f>
        <v>122333.35</v>
      </c>
      <c r="K186" s="156">
        <f>VLOOKUP($A186,data!$B$2:$AS$765,16,FALSE)</f>
        <v>50679.17</v>
      </c>
      <c r="L186" s="160">
        <f>VLOOKUP($A186,data!$B$2:$AS$765,17,FALSE)</f>
        <v>11.64</v>
      </c>
      <c r="M186" s="160">
        <f>VLOOKUP($A186,data!$B$2:$AS$765,18,FALSE)</f>
        <v>6.65</v>
      </c>
      <c r="N186" s="160">
        <f>VLOOKUP($A186,data!$B$2:$AS$765,19,FALSE)</f>
        <v>9.58</v>
      </c>
      <c r="O186" s="120">
        <f>VLOOKUP($A186,data!$B$2:$AS$765,20,FALSE)</f>
        <v>1</v>
      </c>
      <c r="P186" s="162">
        <f>VLOOKUP($A186,data!$B$2:$AS$765,22,FALSE)</f>
        <v>5.0263</v>
      </c>
      <c r="Q186" s="162">
        <f>VLOOKUP($A186,data!$B$2:$AS$765,30,FALSE)</f>
        <v>4.7842000000000002</v>
      </c>
      <c r="R186" s="217" t="str">
        <f>VLOOKUP($A186,data!$B$2:$AS$765,34,FALSE)</f>
        <v>A</v>
      </c>
      <c r="S186" s="166"/>
      <c r="T186" s="219" t="str">
        <f>IF(ISERROR(VLOOKUP($A186,v32_final!$A$9:$E$763,5,FALSE)),"",VLOOKUP($A186,v32_final!$A$9:$E$763,5,FALSE))</f>
        <v>A</v>
      </c>
      <c r="U186" s="162">
        <f>IF(ISERROR(VLOOKUP($A186,v32_final!$A$9:$E$763,4,FALSE)),"",VLOOKUP($A186,v32_final!$A$9:$E$763,4,FALSE))</f>
        <v>7.4379</v>
      </c>
      <c r="V186" s="164">
        <f>VLOOKUP($A186,data!$B$2:$AS$765,35,FALSE)</f>
        <v>7.4964000000000004</v>
      </c>
      <c r="W186" s="324">
        <f t="shared" si="8"/>
        <v>7.4964000000000004</v>
      </c>
      <c r="X186" s="324">
        <f t="shared" si="9"/>
        <v>0</v>
      </c>
      <c r="Y186" s="134">
        <f t="shared" si="10"/>
        <v>5.8500000000000441E-2</v>
      </c>
      <c r="Z186" s="132">
        <f t="shared" si="11"/>
        <v>7.8651232202638435E-3</v>
      </c>
    </row>
    <row r="187" spans="1:26" x14ac:dyDescent="0.2">
      <c r="A187" s="246" t="s">
        <v>951</v>
      </c>
      <c r="B187" s="258" t="str">
        <f>VLOOKUP($A187,data!$B$2:$AS$765,4,FALSE)</f>
        <v>Other Cardiothoracic Procedures W CC</v>
      </c>
      <c r="C187" s="259">
        <f>VLOOKUP($A187,data!$B$2:$AS$765,6,FALSE)</f>
        <v>30</v>
      </c>
      <c r="D187" s="259">
        <f>VLOOKUP($A187,data!$B$2:$AS$765,7,FALSE)</f>
        <v>0</v>
      </c>
      <c r="E187" s="259">
        <f>VLOOKUP($A187,data!$B$2:$AS$765,10,FALSE)</f>
        <v>101665.49</v>
      </c>
      <c r="F187" s="259">
        <f>VLOOKUP($A187,data!$B$2:$AS$765,11,FALSE)</f>
        <v>44598.68</v>
      </c>
      <c r="G187" s="325">
        <f>VLOOKUP($A187,data!$B$2:$AS$765,12,FALSE)</f>
        <v>9.6300000000000008</v>
      </c>
      <c r="H187" s="16"/>
      <c r="I187" s="159">
        <f>VLOOKUP($A187,data!$B$2:$AS$765,14,FALSE)</f>
        <v>29</v>
      </c>
      <c r="J187" s="157">
        <f>VLOOKUP($A187,data!$B$2:$AS$765,15,FALSE)</f>
        <v>96302.95</v>
      </c>
      <c r="K187" s="157">
        <f>VLOOKUP($A187,data!$B$2:$AS$765,16,FALSE)</f>
        <v>34567.69</v>
      </c>
      <c r="L187" s="161">
        <f>VLOOKUP($A187,data!$B$2:$AS$765,17,FALSE)</f>
        <v>9.3800000000000008</v>
      </c>
      <c r="M187" s="161">
        <f>VLOOKUP($A187,data!$B$2:$AS$765,18,FALSE)</f>
        <v>4.01</v>
      </c>
      <c r="N187" s="161">
        <f>VLOOKUP($A187,data!$B$2:$AS$765,19,FALSE)</f>
        <v>8.5399999999999991</v>
      </c>
      <c r="O187" s="129">
        <f>VLOOKUP($A187,data!$B$2:$AS$765,20,FALSE)</f>
        <v>1</v>
      </c>
      <c r="P187" s="163">
        <f>VLOOKUP($A187,data!$B$2:$AS$765,22,FALSE)</f>
        <v>3.9567999999999999</v>
      </c>
      <c r="Q187" s="163">
        <f>VLOOKUP($A187,data!$B$2:$AS$765,30,FALSE)</f>
        <v>4.4314999999999998</v>
      </c>
      <c r="R187" s="218" t="str">
        <f>VLOOKUP($A187,data!$B$2:$AS$765,34,FALSE)</f>
        <v>AP</v>
      </c>
      <c r="S187" s="166"/>
      <c r="T187" s="220" t="str">
        <f>IF(ISERROR(VLOOKUP($A187,v32_final!$A$9:$E$763,5,FALSE)),"",VLOOKUP($A187,v32_final!$A$9:$E$763,5,FALSE))</f>
        <v>AO</v>
      </c>
      <c r="U187" s="163">
        <f>IF(ISERROR(VLOOKUP($A187,v32_final!$A$9:$E$763,4,FALSE)),"",VLOOKUP($A187,v32_final!$A$9:$E$763,4,FALSE))</f>
        <v>6.2112999999999996</v>
      </c>
      <c r="V187" s="165">
        <f>VLOOKUP($A187,data!$B$2:$AS$765,35,FALSE)</f>
        <v>6.9436999999999998</v>
      </c>
      <c r="W187" s="326">
        <f t="shared" si="8"/>
        <v>6.9436999999999998</v>
      </c>
      <c r="X187" s="326">
        <f t="shared" si="9"/>
        <v>0</v>
      </c>
      <c r="Y187" s="135">
        <f t="shared" si="10"/>
        <v>0.73240000000000016</v>
      </c>
      <c r="Z187" s="133">
        <f t="shared" si="11"/>
        <v>0.11791412425740187</v>
      </c>
    </row>
    <row r="188" spans="1:26" x14ac:dyDescent="0.2">
      <c r="A188" s="237" t="s">
        <v>953</v>
      </c>
      <c r="B188" s="247" t="str">
        <f>VLOOKUP($A188,data!$B$2:$AS$765,4,FALSE)</f>
        <v>Other Cardiothoracic Procedures W/O CC/MCC</v>
      </c>
      <c r="C188" s="238">
        <f>VLOOKUP($A188,data!$B$2:$AS$765,6,FALSE)</f>
        <v>8</v>
      </c>
      <c r="D188" s="238">
        <f>VLOOKUP($A188,data!$B$2:$AS$765,7,FALSE)</f>
        <v>0</v>
      </c>
      <c r="E188" s="238">
        <f>VLOOKUP($A188,data!$B$2:$AS$765,10,FALSE)</f>
        <v>66499.7</v>
      </c>
      <c r="F188" s="238">
        <f>VLOOKUP($A188,data!$B$2:$AS$765,11,FALSE)</f>
        <v>12697.41</v>
      </c>
      <c r="G188" s="257">
        <f>VLOOKUP($A188,data!$B$2:$AS$765,12,FALSE)</f>
        <v>5.5</v>
      </c>
      <c r="H188" s="16"/>
      <c r="I188" s="158">
        <f>VLOOKUP($A188,data!$B$2:$AS$765,14,FALSE)</f>
        <v>8</v>
      </c>
      <c r="J188" s="156">
        <f>VLOOKUP($A188,data!$B$2:$AS$765,15,FALSE)</f>
        <v>66499.7</v>
      </c>
      <c r="K188" s="156">
        <f>VLOOKUP($A188,data!$B$2:$AS$765,16,FALSE)</f>
        <v>12697.41</v>
      </c>
      <c r="L188" s="160">
        <f>VLOOKUP($A188,data!$B$2:$AS$765,17,FALSE)</f>
        <v>4.9000000000000004</v>
      </c>
      <c r="M188" s="160">
        <f>VLOOKUP($A188,data!$B$2:$AS$765,18,FALSE)</f>
        <v>1.94</v>
      </c>
      <c r="N188" s="160">
        <f>VLOOKUP($A188,data!$B$2:$AS$765,19,FALSE)</f>
        <v>4.3</v>
      </c>
      <c r="O188" s="120">
        <f>VLOOKUP($A188,data!$B$2:$AS$765,20,FALSE)</f>
        <v>0</v>
      </c>
      <c r="P188" s="162">
        <f>VLOOKUP($A188,data!$B$2:$AS$765,22,FALSE)</f>
        <v>4.2263999999999999</v>
      </c>
      <c r="Q188" s="162">
        <f>VLOOKUP($A188,data!$B$2:$AS$765,30,FALSE)</f>
        <v>3.0701999999999998</v>
      </c>
      <c r="R188" s="217" t="str">
        <f>VLOOKUP($A188,data!$B$2:$AS$765,34,FALSE)</f>
        <v>MP</v>
      </c>
      <c r="S188" s="166"/>
      <c r="T188" s="219" t="str">
        <f>IF(ISERROR(VLOOKUP($A188,v32_final!$A$9:$E$763,5,FALSE)),"",VLOOKUP($A188,v32_final!$A$9:$E$763,5,FALSE))</f>
        <v>MO</v>
      </c>
      <c r="U188" s="162">
        <f>IF(ISERROR(VLOOKUP($A188,v32_final!$A$9:$E$763,4,FALSE)),"",VLOOKUP($A188,v32_final!$A$9:$E$763,4,FALSE))</f>
        <v>4.5696000000000003</v>
      </c>
      <c r="V188" s="164">
        <f>VLOOKUP($A188,data!$B$2:$AS$765,35,FALSE)</f>
        <v>4.8106999999999998</v>
      </c>
      <c r="W188" s="324">
        <f t="shared" si="8"/>
        <v>4.8106999999999998</v>
      </c>
      <c r="X188" s="324">
        <f t="shared" si="9"/>
        <v>0</v>
      </c>
      <c r="Y188" s="134">
        <f t="shared" si="10"/>
        <v>0.24109999999999943</v>
      </c>
      <c r="Z188" s="132">
        <f t="shared" si="11"/>
        <v>5.2761729691876619E-2</v>
      </c>
    </row>
    <row r="189" spans="1:26" x14ac:dyDescent="0.2">
      <c r="A189" s="237" t="s">
        <v>955</v>
      </c>
      <c r="B189" s="247" t="str">
        <f>VLOOKUP($A189,data!$B$2:$AS$765,4,FALSE)</f>
        <v>Coronary Bypass W PTCA W MCC</v>
      </c>
      <c r="C189" s="238">
        <f>VLOOKUP($A189,data!$B$2:$AS$765,6,FALSE)</f>
        <v>13</v>
      </c>
      <c r="D189" s="238">
        <f>VLOOKUP($A189,data!$B$2:$AS$765,7,FALSE)</f>
        <v>0</v>
      </c>
      <c r="E189" s="238">
        <f>VLOOKUP($A189,data!$B$2:$AS$765,10,FALSE)</f>
        <v>116743.42</v>
      </c>
      <c r="F189" s="238">
        <f>VLOOKUP($A189,data!$B$2:$AS$765,11,FALSE)</f>
        <v>19179.740000000002</v>
      </c>
      <c r="G189" s="257">
        <f>VLOOKUP($A189,data!$B$2:$AS$765,12,FALSE)</f>
        <v>9.5399999999999991</v>
      </c>
      <c r="H189" s="16"/>
      <c r="I189" s="158">
        <f>VLOOKUP($A189,data!$B$2:$AS$765,14,FALSE)</f>
        <v>13</v>
      </c>
      <c r="J189" s="156">
        <f>VLOOKUP($A189,data!$B$2:$AS$765,15,FALSE)</f>
        <v>116743.42</v>
      </c>
      <c r="K189" s="156">
        <f>VLOOKUP($A189,data!$B$2:$AS$765,16,FALSE)</f>
        <v>19179.740000000002</v>
      </c>
      <c r="L189" s="160">
        <f>VLOOKUP($A189,data!$B$2:$AS$765,17,FALSE)</f>
        <v>9.5399999999999991</v>
      </c>
      <c r="M189" s="160">
        <f>VLOOKUP($A189,data!$B$2:$AS$765,18,FALSE)</f>
        <v>3.15</v>
      </c>
      <c r="N189" s="160">
        <f>VLOOKUP($A189,data!$B$2:$AS$765,19,FALSE)</f>
        <v>9.0299999999999994</v>
      </c>
      <c r="O189" s="120">
        <f>VLOOKUP($A189,data!$B$2:$AS$765,20,FALSE)</f>
        <v>1</v>
      </c>
      <c r="P189" s="162">
        <f>VLOOKUP($A189,data!$B$2:$AS$765,22,FALSE)</f>
        <v>4.7967000000000004</v>
      </c>
      <c r="Q189" s="162">
        <f>VLOOKUP($A189,data!$B$2:$AS$765,30,FALSE)</f>
        <v>4.9424999999999999</v>
      </c>
      <c r="R189" s="217" t="str">
        <f>VLOOKUP($A189,data!$B$2:$AS$765,34,FALSE)</f>
        <v>A</v>
      </c>
      <c r="S189" s="166"/>
      <c r="T189" s="219" t="str">
        <f>IF(ISERROR(VLOOKUP($A189,v32_final!$A$9:$E$763,5,FALSE)),"",VLOOKUP($A189,v32_final!$A$9:$E$763,5,FALSE))</f>
        <v>M</v>
      </c>
      <c r="U189" s="162">
        <f>IF(ISERROR(VLOOKUP($A189,v32_final!$A$9:$E$763,4,FALSE)),"",VLOOKUP($A189,v32_final!$A$9:$E$763,4,FALSE))</f>
        <v>12.0092</v>
      </c>
      <c r="V189" s="164">
        <f>VLOOKUP($A189,data!$B$2:$AS$765,35,FALSE)</f>
        <v>7.7443999999999997</v>
      </c>
      <c r="W189" s="324">
        <f t="shared" si="8"/>
        <v>7.7443999999999997</v>
      </c>
      <c r="X189" s="324">
        <f t="shared" si="9"/>
        <v>0</v>
      </c>
      <c r="Y189" s="134">
        <f t="shared" si="10"/>
        <v>-4.2648000000000001</v>
      </c>
      <c r="Z189" s="132">
        <f t="shared" si="11"/>
        <v>-0.3551277354028578</v>
      </c>
    </row>
    <row r="190" spans="1:26" x14ac:dyDescent="0.2">
      <c r="A190" s="237" t="s">
        <v>957</v>
      </c>
      <c r="B190" s="247" t="str">
        <f>VLOOKUP($A190,data!$B$2:$AS$765,4,FALSE)</f>
        <v>Coronary Bypass W PTCA W/O MCC</v>
      </c>
      <c r="C190" s="238">
        <f>VLOOKUP($A190,data!$B$2:$AS$765,6,FALSE)</f>
        <v>9</v>
      </c>
      <c r="D190" s="238">
        <f>VLOOKUP($A190,data!$B$2:$AS$765,7,FALSE)</f>
        <v>0</v>
      </c>
      <c r="E190" s="238">
        <f>VLOOKUP($A190,data!$B$2:$AS$765,10,FALSE)</f>
        <v>103641.16</v>
      </c>
      <c r="F190" s="238">
        <f>VLOOKUP($A190,data!$B$2:$AS$765,11,FALSE)</f>
        <v>22108.09</v>
      </c>
      <c r="G190" s="257">
        <f>VLOOKUP($A190,data!$B$2:$AS$765,12,FALSE)</f>
        <v>8.33</v>
      </c>
      <c r="H190" s="16"/>
      <c r="I190" s="158">
        <f>VLOOKUP($A190,data!$B$2:$AS$765,14,FALSE)</f>
        <v>8</v>
      </c>
      <c r="J190" s="156">
        <f>VLOOKUP($A190,data!$B$2:$AS$765,15,FALSE)</f>
        <v>96824.68</v>
      </c>
      <c r="K190" s="156">
        <f>VLOOKUP($A190,data!$B$2:$AS$765,16,FALSE)</f>
        <v>11475.39</v>
      </c>
      <c r="L190" s="160">
        <f>VLOOKUP($A190,data!$B$2:$AS$765,17,FALSE)</f>
        <v>9</v>
      </c>
      <c r="M190" s="160">
        <f>VLOOKUP($A190,data!$B$2:$AS$765,18,FALSE)</f>
        <v>2.5499999999999998</v>
      </c>
      <c r="N190" s="160">
        <f>VLOOKUP($A190,data!$B$2:$AS$765,19,FALSE)</f>
        <v>8.6199999999999992</v>
      </c>
      <c r="O190" s="120">
        <f>VLOOKUP($A190,data!$B$2:$AS$765,20,FALSE)</f>
        <v>1</v>
      </c>
      <c r="P190" s="162">
        <f>VLOOKUP($A190,data!$B$2:$AS$765,22,FALSE)</f>
        <v>3.9782000000000002</v>
      </c>
      <c r="Q190" s="162">
        <f>VLOOKUP($A190,data!$B$2:$AS$765,30,FALSE)</f>
        <v>4.0991</v>
      </c>
      <c r="R190" s="217" t="str">
        <f>VLOOKUP($A190,data!$B$2:$AS$765,34,FALSE)</f>
        <v>A</v>
      </c>
      <c r="S190" s="166"/>
      <c r="T190" s="219" t="str">
        <f>IF(ISERROR(VLOOKUP($A190,v32_final!$A$9:$E$763,5,FALSE)),"",VLOOKUP($A190,v32_final!$A$9:$E$763,5,FALSE))</f>
        <v>A</v>
      </c>
      <c r="U190" s="162">
        <f>IF(ISERROR(VLOOKUP($A190,v32_final!$A$9:$E$763,4,FALSE)),"",VLOOKUP($A190,v32_final!$A$9:$E$763,4,FALSE))</f>
        <v>6.6487999999999996</v>
      </c>
      <c r="V190" s="164">
        <f>VLOOKUP($A190,data!$B$2:$AS$765,35,FALSE)</f>
        <v>6.4229000000000003</v>
      </c>
      <c r="W190" s="324">
        <f t="shared" si="8"/>
        <v>6.4229000000000003</v>
      </c>
      <c r="X190" s="324">
        <f t="shared" si="9"/>
        <v>0</v>
      </c>
      <c r="Y190" s="134">
        <f t="shared" si="10"/>
        <v>-0.22589999999999932</v>
      </c>
      <c r="Z190" s="132">
        <f t="shared" si="11"/>
        <v>-3.3976055829623292E-2</v>
      </c>
    </row>
    <row r="191" spans="1:26" x14ac:dyDescent="0.2">
      <c r="A191" s="237" t="s">
        <v>959</v>
      </c>
      <c r="B191" s="247" t="str">
        <f>VLOOKUP($A191,data!$B$2:$AS$765,4,FALSE)</f>
        <v>Coronary Bypass W Cardiac Cath W MCC</v>
      </c>
      <c r="C191" s="238">
        <f>VLOOKUP($A191,data!$B$2:$AS$765,6,FALSE)</f>
        <v>91</v>
      </c>
      <c r="D191" s="238">
        <f>VLOOKUP($A191,data!$B$2:$AS$765,7,FALSE)</f>
        <v>1</v>
      </c>
      <c r="E191" s="238">
        <f>VLOOKUP($A191,data!$B$2:$AS$765,10,FALSE)</f>
        <v>122929.55</v>
      </c>
      <c r="F191" s="238">
        <f>VLOOKUP($A191,data!$B$2:$AS$765,11,FALSE)</f>
        <v>43174.75</v>
      </c>
      <c r="G191" s="257">
        <f>VLOOKUP($A191,data!$B$2:$AS$765,12,FALSE)</f>
        <v>14.3</v>
      </c>
      <c r="H191" s="16"/>
      <c r="I191" s="158">
        <f>VLOOKUP($A191,data!$B$2:$AS$765,14,FALSE)</f>
        <v>90</v>
      </c>
      <c r="J191" s="156">
        <f>VLOOKUP($A191,data!$B$2:$AS$765,15,FALSE)</f>
        <v>121006.62</v>
      </c>
      <c r="K191" s="156">
        <f>VLOOKUP($A191,data!$B$2:$AS$765,16,FALSE)</f>
        <v>39348.22</v>
      </c>
      <c r="L191" s="160">
        <f>VLOOKUP($A191,data!$B$2:$AS$765,17,FALSE)</f>
        <v>14.11</v>
      </c>
      <c r="M191" s="160">
        <f>VLOOKUP($A191,data!$B$2:$AS$765,18,FALSE)</f>
        <v>6.49</v>
      </c>
      <c r="N191" s="160">
        <f>VLOOKUP($A191,data!$B$2:$AS$765,19,FALSE)</f>
        <v>12.46</v>
      </c>
      <c r="O191" s="120">
        <f>VLOOKUP($A191,data!$B$2:$AS$765,20,FALSE)</f>
        <v>1</v>
      </c>
      <c r="P191" s="162">
        <f>VLOOKUP($A191,data!$B$2:$AS$765,22,FALSE)</f>
        <v>4.9718</v>
      </c>
      <c r="Q191" s="162">
        <f>VLOOKUP($A191,data!$B$2:$AS$765,30,FALSE)</f>
        <v>5.0993000000000004</v>
      </c>
      <c r="R191" s="217" t="str">
        <f>VLOOKUP($A191,data!$B$2:$AS$765,34,FALSE)</f>
        <v>A</v>
      </c>
      <c r="S191" s="166"/>
      <c r="T191" s="219" t="str">
        <f>IF(ISERROR(VLOOKUP($A191,v32_final!$A$9:$E$763,5,FALSE)),"",VLOOKUP($A191,v32_final!$A$9:$E$763,5,FALSE))</f>
        <v>A</v>
      </c>
      <c r="U191" s="162">
        <f>IF(ISERROR(VLOOKUP($A191,v32_final!$A$9:$E$763,4,FALSE)),"",VLOOKUP($A191,v32_final!$A$9:$E$763,4,FALSE))</f>
        <v>7.7232000000000003</v>
      </c>
      <c r="V191" s="164">
        <f>VLOOKUP($A191,data!$B$2:$AS$765,35,FALSE)</f>
        <v>7.9901</v>
      </c>
      <c r="W191" s="324">
        <f t="shared" si="8"/>
        <v>7.9901</v>
      </c>
      <c r="X191" s="324">
        <f t="shared" si="9"/>
        <v>0</v>
      </c>
      <c r="Y191" s="134">
        <f t="shared" si="10"/>
        <v>0.26689999999999969</v>
      </c>
      <c r="Z191" s="132">
        <f t="shared" si="11"/>
        <v>3.4558214211725669E-2</v>
      </c>
    </row>
    <row r="192" spans="1:26" x14ac:dyDescent="0.2">
      <c r="A192" s="246" t="s">
        <v>961</v>
      </c>
      <c r="B192" s="258" t="str">
        <f>VLOOKUP($A192,data!$B$2:$AS$765,4,FALSE)</f>
        <v>Coronary Bypass W Cardiac Cath W/O MCC</v>
      </c>
      <c r="C192" s="259">
        <f>VLOOKUP($A192,data!$B$2:$AS$765,6,FALSE)</f>
        <v>249</v>
      </c>
      <c r="D192" s="259">
        <f>VLOOKUP($A192,data!$B$2:$AS$765,7,FALSE)</f>
        <v>0</v>
      </c>
      <c r="E192" s="259">
        <f>VLOOKUP($A192,data!$B$2:$AS$765,10,FALSE)</f>
        <v>88013.85</v>
      </c>
      <c r="F192" s="259">
        <f>VLOOKUP($A192,data!$B$2:$AS$765,11,FALSE)</f>
        <v>22701.64</v>
      </c>
      <c r="G192" s="325">
        <f>VLOOKUP($A192,data!$B$2:$AS$765,12,FALSE)</f>
        <v>9</v>
      </c>
      <c r="H192" s="16"/>
      <c r="I192" s="159">
        <f>VLOOKUP($A192,data!$B$2:$AS$765,14,FALSE)</f>
        <v>244</v>
      </c>
      <c r="J192" s="157">
        <f>VLOOKUP($A192,data!$B$2:$AS$765,15,FALSE)</f>
        <v>86355.88</v>
      </c>
      <c r="K192" s="157">
        <f>VLOOKUP($A192,data!$B$2:$AS$765,16,FALSE)</f>
        <v>19677.07</v>
      </c>
      <c r="L192" s="161">
        <f>VLOOKUP($A192,data!$B$2:$AS$765,17,FALSE)</f>
        <v>8.8000000000000007</v>
      </c>
      <c r="M192" s="161">
        <f>VLOOKUP($A192,data!$B$2:$AS$765,18,FALSE)</f>
        <v>3.48</v>
      </c>
      <c r="N192" s="161">
        <f>VLOOKUP($A192,data!$B$2:$AS$765,19,FALSE)</f>
        <v>8.16</v>
      </c>
      <c r="O192" s="129">
        <f>VLOOKUP($A192,data!$B$2:$AS$765,20,FALSE)</f>
        <v>1</v>
      </c>
      <c r="P192" s="163">
        <f>VLOOKUP($A192,data!$B$2:$AS$765,22,FALSE)</f>
        <v>3.5480999999999998</v>
      </c>
      <c r="Q192" s="163">
        <f>VLOOKUP($A192,data!$B$2:$AS$765,30,FALSE)</f>
        <v>3.6560000000000001</v>
      </c>
      <c r="R192" s="218" t="str">
        <f>VLOOKUP($A192,data!$B$2:$AS$765,34,FALSE)</f>
        <v>A</v>
      </c>
      <c r="S192" s="166"/>
      <c r="T192" s="220" t="str">
        <f>IF(ISERROR(VLOOKUP($A192,v32_final!$A$9:$E$763,5,FALSE)),"",VLOOKUP($A192,v32_final!$A$9:$E$763,5,FALSE))</f>
        <v>A</v>
      </c>
      <c r="U192" s="163">
        <f>IF(ISERROR(VLOOKUP($A192,v32_final!$A$9:$E$763,4,FALSE)),"",VLOOKUP($A192,v32_final!$A$9:$E$763,4,FALSE))</f>
        <v>5.6005000000000003</v>
      </c>
      <c r="V192" s="165">
        <f>VLOOKUP($A192,data!$B$2:$AS$765,35,FALSE)</f>
        <v>5.7286000000000001</v>
      </c>
      <c r="W192" s="326">
        <f t="shared" si="8"/>
        <v>5.7286000000000001</v>
      </c>
      <c r="X192" s="326">
        <f t="shared" si="9"/>
        <v>0</v>
      </c>
      <c r="Y192" s="135">
        <f t="shared" si="10"/>
        <v>0.12809999999999988</v>
      </c>
      <c r="Z192" s="133">
        <f t="shared" si="11"/>
        <v>2.2872957771627511E-2</v>
      </c>
    </row>
    <row r="193" spans="1:26" x14ac:dyDescent="0.2">
      <c r="A193" s="237" t="s">
        <v>963</v>
      </c>
      <c r="B193" s="247" t="str">
        <f>VLOOKUP($A193,data!$B$2:$AS$765,4,FALSE)</f>
        <v>Coronary Bypass W/O Cardiac Cath W MCC</v>
      </c>
      <c r="C193" s="238">
        <f>VLOOKUP($A193,data!$B$2:$AS$765,6,FALSE)</f>
        <v>68</v>
      </c>
      <c r="D193" s="238">
        <f>VLOOKUP($A193,data!$B$2:$AS$765,7,FALSE)</f>
        <v>0</v>
      </c>
      <c r="E193" s="238">
        <f>VLOOKUP($A193,data!$B$2:$AS$765,10,FALSE)</f>
        <v>95901.05</v>
      </c>
      <c r="F193" s="238">
        <f>VLOOKUP($A193,data!$B$2:$AS$765,11,FALSE)</f>
        <v>33532.639999999999</v>
      </c>
      <c r="G193" s="257">
        <f>VLOOKUP($A193,data!$B$2:$AS$765,12,FALSE)</f>
        <v>11.93</v>
      </c>
      <c r="H193" s="16"/>
      <c r="I193" s="158">
        <f>VLOOKUP($A193,data!$B$2:$AS$765,14,FALSE)</f>
        <v>66</v>
      </c>
      <c r="J193" s="156">
        <f>VLOOKUP($A193,data!$B$2:$AS$765,15,FALSE)</f>
        <v>91784.82</v>
      </c>
      <c r="K193" s="156">
        <f>VLOOKUP($A193,data!$B$2:$AS$765,16,FALSE)</f>
        <v>23996.76</v>
      </c>
      <c r="L193" s="160">
        <f>VLOOKUP($A193,data!$B$2:$AS$765,17,FALSE)</f>
        <v>11.32</v>
      </c>
      <c r="M193" s="160">
        <f>VLOOKUP($A193,data!$B$2:$AS$765,18,FALSE)</f>
        <v>4.93</v>
      </c>
      <c r="N193" s="160">
        <f>VLOOKUP($A193,data!$B$2:$AS$765,19,FALSE)</f>
        <v>10.24</v>
      </c>
      <c r="O193" s="120">
        <f>VLOOKUP($A193,data!$B$2:$AS$765,20,FALSE)</f>
        <v>1</v>
      </c>
      <c r="P193" s="162">
        <f>VLOOKUP($A193,data!$B$2:$AS$765,22,FALSE)</f>
        <v>3.7711999999999999</v>
      </c>
      <c r="Q193" s="162">
        <f>VLOOKUP($A193,data!$B$2:$AS$765,30,FALSE)</f>
        <v>3.8858000000000001</v>
      </c>
      <c r="R193" s="217" t="str">
        <f>VLOOKUP($A193,data!$B$2:$AS$765,34,FALSE)</f>
        <v>A</v>
      </c>
      <c r="S193" s="166"/>
      <c r="T193" s="219" t="str">
        <f>IF(ISERROR(VLOOKUP($A193,v32_final!$A$9:$E$763,5,FALSE)),"",VLOOKUP($A193,v32_final!$A$9:$E$763,5,FALSE))</f>
        <v>A</v>
      </c>
      <c r="U193" s="162">
        <f>IF(ISERROR(VLOOKUP($A193,v32_final!$A$9:$E$763,4,FALSE)),"",VLOOKUP($A193,v32_final!$A$9:$E$763,4,FALSE))</f>
        <v>6.0309999999999997</v>
      </c>
      <c r="V193" s="164">
        <f>VLOOKUP($A193,data!$B$2:$AS$765,35,FALSE)</f>
        <v>6.0887000000000002</v>
      </c>
      <c r="W193" s="324">
        <f t="shared" si="8"/>
        <v>6.0887000000000002</v>
      </c>
      <c r="X193" s="324">
        <f t="shared" si="9"/>
        <v>0</v>
      </c>
      <c r="Y193" s="134">
        <f t="shared" si="10"/>
        <v>5.7700000000000529E-2</v>
      </c>
      <c r="Z193" s="132">
        <f t="shared" si="11"/>
        <v>9.5672359476041344E-3</v>
      </c>
    </row>
    <row r="194" spans="1:26" x14ac:dyDescent="0.2">
      <c r="A194" s="237" t="s">
        <v>965</v>
      </c>
      <c r="B194" s="247" t="str">
        <f>VLOOKUP($A194,data!$B$2:$AS$765,4,FALSE)</f>
        <v>Coronary Bypass W/O Cardiac Cath W/O MCC</v>
      </c>
      <c r="C194" s="238">
        <f>VLOOKUP($A194,data!$B$2:$AS$765,6,FALSE)</f>
        <v>211</v>
      </c>
      <c r="D194" s="238">
        <f>VLOOKUP($A194,data!$B$2:$AS$765,7,FALSE)</f>
        <v>0</v>
      </c>
      <c r="E194" s="238">
        <f>VLOOKUP($A194,data!$B$2:$AS$765,10,FALSE)</f>
        <v>74205.070000000007</v>
      </c>
      <c r="F194" s="238">
        <f>VLOOKUP($A194,data!$B$2:$AS$765,11,FALSE)</f>
        <v>23320.3</v>
      </c>
      <c r="G194" s="257">
        <f>VLOOKUP($A194,data!$B$2:$AS$765,12,FALSE)</f>
        <v>7.28</v>
      </c>
      <c r="H194" s="16"/>
      <c r="I194" s="158">
        <f>VLOOKUP($A194,data!$B$2:$AS$765,14,FALSE)</f>
        <v>208</v>
      </c>
      <c r="J194" s="156">
        <f>VLOOKUP($A194,data!$B$2:$AS$765,15,FALSE)</f>
        <v>72981.31</v>
      </c>
      <c r="K194" s="156">
        <f>VLOOKUP($A194,data!$B$2:$AS$765,16,FALSE)</f>
        <v>21094.560000000001</v>
      </c>
      <c r="L194" s="160">
        <f>VLOOKUP($A194,data!$B$2:$AS$765,17,FALSE)</f>
        <v>7.2</v>
      </c>
      <c r="M194" s="160">
        <f>VLOOKUP($A194,data!$B$2:$AS$765,18,FALSE)</f>
        <v>3.11</v>
      </c>
      <c r="N194" s="160">
        <f>VLOOKUP($A194,data!$B$2:$AS$765,19,FALSE)</f>
        <v>6.61</v>
      </c>
      <c r="O194" s="120">
        <f>VLOOKUP($A194,data!$B$2:$AS$765,20,FALSE)</f>
        <v>1</v>
      </c>
      <c r="P194" s="162">
        <f>VLOOKUP($A194,data!$B$2:$AS$765,22,FALSE)</f>
        <v>2.9986000000000002</v>
      </c>
      <c r="Q194" s="162">
        <f>VLOOKUP($A194,data!$B$2:$AS$765,30,FALSE)</f>
        <v>3.0897999999999999</v>
      </c>
      <c r="R194" s="217" t="str">
        <f>VLOOKUP($A194,data!$B$2:$AS$765,34,FALSE)</f>
        <v>A</v>
      </c>
      <c r="S194" s="166"/>
      <c r="T194" s="219" t="str">
        <f>IF(ISERROR(VLOOKUP($A194,v32_final!$A$9:$E$763,5,FALSE)),"",VLOOKUP($A194,v32_final!$A$9:$E$763,5,FALSE))</f>
        <v>A</v>
      </c>
      <c r="U194" s="162">
        <f>IF(ISERROR(VLOOKUP($A194,v32_final!$A$9:$E$763,4,FALSE)),"",VLOOKUP($A194,v32_final!$A$9:$E$763,4,FALSE))</f>
        <v>4.6749999999999998</v>
      </c>
      <c r="V194" s="164">
        <f>VLOOKUP($A194,data!$B$2:$AS$765,35,FALSE)</f>
        <v>4.8414000000000001</v>
      </c>
      <c r="W194" s="324">
        <f t="shared" si="8"/>
        <v>4.8414000000000001</v>
      </c>
      <c r="X194" s="324">
        <f t="shared" si="9"/>
        <v>0</v>
      </c>
      <c r="Y194" s="134">
        <f t="shared" si="10"/>
        <v>0.16640000000000033</v>
      </c>
      <c r="Z194" s="132">
        <f t="shared" si="11"/>
        <v>3.5593582887700606E-2</v>
      </c>
    </row>
    <row r="195" spans="1:26" x14ac:dyDescent="0.2">
      <c r="A195" s="237" t="s">
        <v>971</v>
      </c>
      <c r="B195" s="247" t="str">
        <f>VLOOKUP($A195,data!$B$2:$AS$765,4,FALSE)</f>
        <v>Amputation for Circ Sys Disorders Exc Upper Limb &amp; Toe W MCC</v>
      </c>
      <c r="C195" s="238">
        <f>VLOOKUP($A195,data!$B$2:$AS$765,6,FALSE)</f>
        <v>30</v>
      </c>
      <c r="D195" s="238">
        <f>VLOOKUP($A195,data!$B$2:$AS$765,7,FALSE)</f>
        <v>0</v>
      </c>
      <c r="E195" s="238">
        <f>VLOOKUP($A195,data!$B$2:$AS$765,10,FALSE)</f>
        <v>92038.34</v>
      </c>
      <c r="F195" s="238">
        <f>VLOOKUP($A195,data!$B$2:$AS$765,11,FALSE)</f>
        <v>57197.03</v>
      </c>
      <c r="G195" s="257">
        <f>VLOOKUP($A195,data!$B$2:$AS$765,12,FALSE)</f>
        <v>17.899999999999999</v>
      </c>
      <c r="H195" s="16"/>
      <c r="I195" s="158">
        <f>VLOOKUP($A195,data!$B$2:$AS$765,14,FALSE)</f>
        <v>28</v>
      </c>
      <c r="J195" s="156">
        <f>VLOOKUP($A195,data!$B$2:$AS$765,15,FALSE)</f>
        <v>82990.14</v>
      </c>
      <c r="K195" s="156">
        <f>VLOOKUP($A195,data!$B$2:$AS$765,16,FALSE)</f>
        <v>47705.79</v>
      </c>
      <c r="L195" s="160">
        <f>VLOOKUP($A195,data!$B$2:$AS$765,17,FALSE)</f>
        <v>15.46</v>
      </c>
      <c r="M195" s="160">
        <f>VLOOKUP($A195,data!$B$2:$AS$765,18,FALSE)</f>
        <v>6.81</v>
      </c>
      <c r="N195" s="160">
        <f>VLOOKUP($A195,data!$B$2:$AS$765,19,FALSE)</f>
        <v>13.92</v>
      </c>
      <c r="O195" s="120">
        <f>VLOOKUP($A195,data!$B$2:$AS$765,20,FALSE)</f>
        <v>1</v>
      </c>
      <c r="P195" s="162">
        <f>VLOOKUP($A195,data!$B$2:$AS$765,22,FALSE)</f>
        <v>3.4098000000000002</v>
      </c>
      <c r="Q195" s="162">
        <f>VLOOKUP($A195,data!$B$2:$AS$765,30,FALSE)</f>
        <v>3.4335</v>
      </c>
      <c r="R195" s="217" t="str">
        <f>VLOOKUP($A195,data!$B$2:$AS$765,34,FALSE)</f>
        <v>A</v>
      </c>
      <c r="S195" s="166"/>
      <c r="T195" s="219" t="str">
        <f>IF(ISERROR(VLOOKUP($A195,v32_final!$A$9:$E$763,5,FALSE)),"",VLOOKUP($A195,v32_final!$A$9:$E$763,5,FALSE))</f>
        <v>A</v>
      </c>
      <c r="U195" s="162">
        <f>IF(ISERROR(VLOOKUP($A195,v32_final!$A$9:$E$763,4,FALSE)),"",VLOOKUP($A195,v32_final!$A$9:$E$763,4,FALSE))</f>
        <v>4.6513</v>
      </c>
      <c r="V195" s="164">
        <f>VLOOKUP($A195,data!$B$2:$AS$765,35,FALSE)</f>
        <v>5.38</v>
      </c>
      <c r="W195" s="324">
        <f t="shared" si="8"/>
        <v>5.38</v>
      </c>
      <c r="X195" s="324">
        <f t="shared" si="9"/>
        <v>0</v>
      </c>
      <c r="Y195" s="134">
        <f t="shared" si="10"/>
        <v>0.7286999999999999</v>
      </c>
      <c r="Z195" s="132">
        <f t="shared" si="11"/>
        <v>0.15666587835658846</v>
      </c>
    </row>
    <row r="196" spans="1:26" x14ac:dyDescent="0.2">
      <c r="A196" s="237" t="s">
        <v>973</v>
      </c>
      <c r="B196" s="247" t="str">
        <f>VLOOKUP($A196,data!$B$2:$AS$765,4,FALSE)</f>
        <v>Amputation for Circ Sys Disorders Exc Upper Limb &amp; Toe W CC</v>
      </c>
      <c r="C196" s="238">
        <f>VLOOKUP($A196,data!$B$2:$AS$765,6,FALSE)</f>
        <v>43</v>
      </c>
      <c r="D196" s="238">
        <f>VLOOKUP($A196,data!$B$2:$AS$765,7,FALSE)</f>
        <v>0</v>
      </c>
      <c r="E196" s="238">
        <f>VLOOKUP($A196,data!$B$2:$AS$765,10,FALSE)</f>
        <v>47031.91</v>
      </c>
      <c r="F196" s="238">
        <f>VLOOKUP($A196,data!$B$2:$AS$765,11,FALSE)</f>
        <v>28901.62</v>
      </c>
      <c r="G196" s="257">
        <f>VLOOKUP($A196,data!$B$2:$AS$765,12,FALSE)</f>
        <v>9.86</v>
      </c>
      <c r="H196" s="16"/>
      <c r="I196" s="158">
        <f>VLOOKUP($A196,data!$B$2:$AS$765,14,FALSE)</f>
        <v>40</v>
      </c>
      <c r="J196" s="156">
        <f>VLOOKUP($A196,data!$B$2:$AS$765,15,FALSE)</f>
        <v>42166.879999999997</v>
      </c>
      <c r="K196" s="156">
        <f>VLOOKUP($A196,data!$B$2:$AS$765,16,FALSE)</f>
        <v>23616.5</v>
      </c>
      <c r="L196" s="160">
        <f>VLOOKUP($A196,data!$B$2:$AS$765,17,FALSE)</f>
        <v>9.1300000000000008</v>
      </c>
      <c r="M196" s="160">
        <f>VLOOKUP($A196,data!$B$2:$AS$765,18,FALSE)</f>
        <v>4.37</v>
      </c>
      <c r="N196" s="160">
        <f>VLOOKUP($A196,data!$B$2:$AS$765,19,FALSE)</f>
        <v>8.02</v>
      </c>
      <c r="O196" s="120">
        <f>VLOOKUP($A196,data!$B$2:$AS$765,20,FALSE)</f>
        <v>1</v>
      </c>
      <c r="P196" s="162">
        <f>VLOOKUP($A196,data!$B$2:$AS$765,22,FALSE)</f>
        <v>1.7324999999999999</v>
      </c>
      <c r="Q196" s="162">
        <f>VLOOKUP($A196,data!$B$2:$AS$765,30,FALSE)</f>
        <v>1.7851999999999999</v>
      </c>
      <c r="R196" s="217" t="str">
        <f>VLOOKUP($A196,data!$B$2:$AS$765,34,FALSE)</f>
        <v>A</v>
      </c>
      <c r="S196" s="166"/>
      <c r="T196" s="219" t="str">
        <f>IF(ISERROR(VLOOKUP($A196,v32_final!$A$9:$E$763,5,FALSE)),"",VLOOKUP($A196,v32_final!$A$9:$E$763,5,FALSE))</f>
        <v>A</v>
      </c>
      <c r="U196" s="162">
        <f>IF(ISERROR(VLOOKUP($A196,v32_final!$A$9:$E$763,4,FALSE)),"",VLOOKUP($A196,v32_final!$A$9:$E$763,4,FALSE))</f>
        <v>2.5672999999999999</v>
      </c>
      <c r="V196" s="164">
        <f>VLOOKUP($A196,data!$B$2:$AS$765,35,FALSE)</f>
        <v>2.7972000000000001</v>
      </c>
      <c r="W196" s="324">
        <f t="shared" si="8"/>
        <v>2.7972000000000001</v>
      </c>
      <c r="X196" s="324">
        <f t="shared" si="9"/>
        <v>0</v>
      </c>
      <c r="Y196" s="134">
        <f t="shared" si="10"/>
        <v>0.22990000000000022</v>
      </c>
      <c r="Z196" s="132">
        <f t="shared" si="11"/>
        <v>8.9549331983017261E-2</v>
      </c>
    </row>
    <row r="197" spans="1:26" x14ac:dyDescent="0.2">
      <c r="A197" s="246" t="s">
        <v>975</v>
      </c>
      <c r="B197" s="258" t="str">
        <f>VLOOKUP($A197,data!$B$2:$AS$765,4,FALSE)</f>
        <v>Amputation for Circ Sys Disorders Exc Upper Limb &amp; Toe W/O CC/MCC</v>
      </c>
      <c r="C197" s="259">
        <f>VLOOKUP($A197,data!$B$2:$AS$765,6,FALSE)</f>
        <v>6</v>
      </c>
      <c r="D197" s="259">
        <f>VLOOKUP($A197,data!$B$2:$AS$765,7,FALSE)</f>
        <v>0</v>
      </c>
      <c r="E197" s="259">
        <f>VLOOKUP($A197,data!$B$2:$AS$765,10,FALSE)</f>
        <v>40430.01</v>
      </c>
      <c r="F197" s="259">
        <f>VLOOKUP($A197,data!$B$2:$AS$765,11,FALSE)</f>
        <v>20763.419999999998</v>
      </c>
      <c r="G197" s="325">
        <f>VLOOKUP($A197,data!$B$2:$AS$765,12,FALSE)</f>
        <v>8</v>
      </c>
      <c r="H197" s="16"/>
      <c r="I197" s="159">
        <f>VLOOKUP($A197,data!$B$2:$AS$765,14,FALSE)</f>
        <v>6</v>
      </c>
      <c r="J197" s="157">
        <f>VLOOKUP($A197,data!$B$2:$AS$765,15,FALSE)</f>
        <v>40430.01</v>
      </c>
      <c r="K197" s="157">
        <f>VLOOKUP($A197,data!$B$2:$AS$765,16,FALSE)</f>
        <v>20763.419999999998</v>
      </c>
      <c r="L197" s="161">
        <f>VLOOKUP($A197,data!$B$2:$AS$765,17,FALSE)</f>
        <v>5.3</v>
      </c>
      <c r="M197" s="161">
        <f>VLOOKUP($A197,data!$B$2:$AS$765,18,FALSE)</f>
        <v>3.21</v>
      </c>
      <c r="N197" s="161">
        <f>VLOOKUP($A197,data!$B$2:$AS$765,19,FALSE)</f>
        <v>4.5</v>
      </c>
      <c r="O197" s="129">
        <f>VLOOKUP($A197,data!$B$2:$AS$765,20,FALSE)</f>
        <v>0</v>
      </c>
      <c r="P197" s="163">
        <f>VLOOKUP($A197,data!$B$2:$AS$765,22,FALSE)</f>
        <v>1.4221999999999999</v>
      </c>
      <c r="Q197" s="163">
        <f>VLOOKUP($A197,data!$B$2:$AS$765,30,FALSE)</f>
        <v>1.4654</v>
      </c>
      <c r="R197" s="218" t="str">
        <f>VLOOKUP($A197,data!$B$2:$AS$765,34,FALSE)</f>
        <v>M</v>
      </c>
      <c r="S197" s="166"/>
      <c r="T197" s="220" t="str">
        <f>IF(ISERROR(VLOOKUP($A197,v32_final!$A$9:$E$763,5,FALSE)),"",VLOOKUP($A197,v32_final!$A$9:$E$763,5,FALSE))</f>
        <v>M</v>
      </c>
      <c r="U197" s="163">
        <f>IF(ISERROR(VLOOKUP($A197,v32_final!$A$9:$E$763,4,FALSE)),"",VLOOKUP($A197,v32_final!$A$9:$E$763,4,FALSE))</f>
        <v>2.1937000000000002</v>
      </c>
      <c r="V197" s="165">
        <f>VLOOKUP($A197,data!$B$2:$AS$765,35,FALSE)</f>
        <v>2.2961</v>
      </c>
      <c r="W197" s="326">
        <f t="shared" si="8"/>
        <v>2.2961</v>
      </c>
      <c r="X197" s="326">
        <f t="shared" si="9"/>
        <v>0</v>
      </c>
      <c r="Y197" s="135">
        <f t="shared" si="10"/>
        <v>0.10239999999999982</v>
      </c>
      <c r="Z197" s="133">
        <f t="shared" si="11"/>
        <v>4.667912658977974E-2</v>
      </c>
    </row>
    <row r="198" spans="1:26" x14ac:dyDescent="0.2">
      <c r="A198" s="237" t="s">
        <v>977</v>
      </c>
      <c r="B198" s="247" t="str">
        <f>VLOOKUP($A198,data!$B$2:$AS$765,4,FALSE)</f>
        <v>Permanent Cardiac Pacemaker Implant W MCC</v>
      </c>
      <c r="C198" s="238">
        <f>VLOOKUP($A198,data!$B$2:$AS$765,6,FALSE)</f>
        <v>17</v>
      </c>
      <c r="D198" s="238">
        <f>VLOOKUP($A198,data!$B$2:$AS$765,7,FALSE)</f>
        <v>0</v>
      </c>
      <c r="E198" s="238">
        <f>VLOOKUP($A198,data!$B$2:$AS$765,10,FALSE)</f>
        <v>76642.62</v>
      </c>
      <c r="F198" s="238">
        <f>VLOOKUP($A198,data!$B$2:$AS$765,11,FALSE)</f>
        <v>35582.6</v>
      </c>
      <c r="G198" s="257">
        <f>VLOOKUP($A198,data!$B$2:$AS$765,12,FALSE)</f>
        <v>9.59</v>
      </c>
      <c r="H198" s="16"/>
      <c r="I198" s="158">
        <f>VLOOKUP($A198,data!$B$2:$AS$765,14,FALSE)</f>
        <v>17</v>
      </c>
      <c r="J198" s="156">
        <f>VLOOKUP($A198,data!$B$2:$AS$765,15,FALSE)</f>
        <v>76642.62</v>
      </c>
      <c r="K198" s="156">
        <f>VLOOKUP($A198,data!$B$2:$AS$765,16,FALSE)</f>
        <v>35582.6</v>
      </c>
      <c r="L198" s="160">
        <f>VLOOKUP($A198,data!$B$2:$AS$765,17,FALSE)</f>
        <v>9.59</v>
      </c>
      <c r="M198" s="160">
        <f>VLOOKUP($A198,data!$B$2:$AS$765,18,FALSE)</f>
        <v>5.26</v>
      </c>
      <c r="N198" s="160">
        <f>VLOOKUP($A198,data!$B$2:$AS$765,19,FALSE)</f>
        <v>8.11</v>
      </c>
      <c r="O198" s="120">
        <f>VLOOKUP($A198,data!$B$2:$AS$765,20,FALSE)</f>
        <v>1</v>
      </c>
      <c r="P198" s="162">
        <f>VLOOKUP($A198,data!$B$2:$AS$765,22,FALSE)</f>
        <v>3.149</v>
      </c>
      <c r="Q198" s="162">
        <f>VLOOKUP($A198,data!$B$2:$AS$765,30,FALSE)</f>
        <v>3.2446999999999999</v>
      </c>
      <c r="R198" s="217" t="str">
        <f>VLOOKUP($A198,data!$B$2:$AS$765,34,FALSE)</f>
        <v>A</v>
      </c>
      <c r="S198" s="166"/>
      <c r="T198" s="219" t="str">
        <f>IF(ISERROR(VLOOKUP($A198,v32_final!$A$9:$E$763,5,FALSE)),"",VLOOKUP($A198,v32_final!$A$9:$E$763,5,FALSE))</f>
        <v>A</v>
      </c>
      <c r="U198" s="162">
        <f>IF(ISERROR(VLOOKUP($A198,v32_final!$A$9:$E$763,4,FALSE)),"",VLOOKUP($A198,v32_final!$A$9:$E$763,4,FALSE))</f>
        <v>5.0117000000000003</v>
      </c>
      <c r="V198" s="164">
        <f>VLOOKUP($A198,data!$B$2:$AS$765,35,FALSE)</f>
        <v>5.0841000000000003</v>
      </c>
      <c r="W198" s="324">
        <f t="shared" si="8"/>
        <v>5.0841000000000003</v>
      </c>
      <c r="X198" s="324">
        <f t="shared" si="9"/>
        <v>0</v>
      </c>
      <c r="Y198" s="134">
        <f t="shared" si="10"/>
        <v>7.240000000000002E-2</v>
      </c>
      <c r="Z198" s="132">
        <f t="shared" si="11"/>
        <v>1.4446195901590282E-2</v>
      </c>
    </row>
    <row r="199" spans="1:26" x14ac:dyDescent="0.2">
      <c r="A199" s="237" t="s">
        <v>979</v>
      </c>
      <c r="B199" s="247" t="str">
        <f>VLOOKUP($A199,data!$B$2:$AS$765,4,FALSE)</f>
        <v>Permanent Cardiac Pacemaker Implant W CC</v>
      </c>
      <c r="C199" s="238">
        <f>VLOOKUP($A199,data!$B$2:$AS$765,6,FALSE)</f>
        <v>51</v>
      </c>
      <c r="D199" s="238">
        <f>VLOOKUP($A199,data!$B$2:$AS$765,7,FALSE)</f>
        <v>1</v>
      </c>
      <c r="E199" s="238">
        <f>VLOOKUP($A199,data!$B$2:$AS$765,10,FALSE)</f>
        <v>51178.21</v>
      </c>
      <c r="F199" s="238">
        <f>VLOOKUP($A199,data!$B$2:$AS$765,11,FALSE)</f>
        <v>33670.449999999997</v>
      </c>
      <c r="G199" s="257">
        <f>VLOOKUP($A199,data!$B$2:$AS$765,12,FALSE)</f>
        <v>4.25</v>
      </c>
      <c r="H199" s="16"/>
      <c r="I199" s="158">
        <f>VLOOKUP($A199,data!$B$2:$AS$765,14,FALSE)</f>
        <v>49</v>
      </c>
      <c r="J199" s="156">
        <f>VLOOKUP($A199,data!$B$2:$AS$765,15,FALSE)</f>
        <v>45764.76</v>
      </c>
      <c r="K199" s="156">
        <f>VLOOKUP($A199,data!$B$2:$AS$765,16,FALSE)</f>
        <v>20695.75</v>
      </c>
      <c r="L199" s="160">
        <f>VLOOKUP($A199,data!$B$2:$AS$765,17,FALSE)</f>
        <v>4.22</v>
      </c>
      <c r="M199" s="160">
        <f>VLOOKUP($A199,data!$B$2:$AS$765,18,FALSE)</f>
        <v>2.61</v>
      </c>
      <c r="N199" s="160">
        <f>VLOOKUP($A199,data!$B$2:$AS$765,19,FALSE)</f>
        <v>3.42</v>
      </c>
      <c r="O199" s="120">
        <f>VLOOKUP($A199,data!$B$2:$AS$765,20,FALSE)</f>
        <v>1</v>
      </c>
      <c r="P199" s="162">
        <f>VLOOKUP($A199,data!$B$2:$AS$765,22,FALSE)</f>
        <v>1.8803000000000001</v>
      </c>
      <c r="Q199" s="162">
        <f>VLOOKUP($A199,data!$B$2:$AS$765,30,FALSE)</f>
        <v>1.9091</v>
      </c>
      <c r="R199" s="217" t="str">
        <f>VLOOKUP($A199,data!$B$2:$AS$765,34,FALSE)</f>
        <v>A</v>
      </c>
      <c r="S199" s="166"/>
      <c r="T199" s="219" t="str">
        <f>IF(ISERROR(VLOOKUP($A199,v32_final!$A$9:$E$763,5,FALSE)),"",VLOOKUP($A199,v32_final!$A$9:$E$763,5,FALSE))</f>
        <v>A</v>
      </c>
      <c r="U199" s="162">
        <f>IF(ISERROR(VLOOKUP($A199,v32_final!$A$9:$E$763,4,FALSE)),"",VLOOKUP($A199,v32_final!$A$9:$E$763,4,FALSE))</f>
        <v>2.8243</v>
      </c>
      <c r="V199" s="164">
        <f>VLOOKUP($A199,data!$B$2:$AS$765,35,FALSE)</f>
        <v>2.9914000000000001</v>
      </c>
      <c r="W199" s="324">
        <f t="shared" si="8"/>
        <v>2.9914000000000001</v>
      </c>
      <c r="X199" s="324">
        <f t="shared" si="9"/>
        <v>0</v>
      </c>
      <c r="Y199" s="134">
        <f t="shared" si="10"/>
        <v>0.16710000000000003</v>
      </c>
      <c r="Z199" s="132">
        <f t="shared" si="11"/>
        <v>5.9165102857345192E-2</v>
      </c>
    </row>
    <row r="200" spans="1:26" x14ac:dyDescent="0.2">
      <c r="A200" s="237" t="s">
        <v>981</v>
      </c>
      <c r="B200" s="247" t="str">
        <f>VLOOKUP($A200,data!$B$2:$AS$765,4,FALSE)</f>
        <v>Permanent Cardiac Pacemaker Implant W/O CC/MCC</v>
      </c>
      <c r="C200" s="238">
        <f>VLOOKUP($A200,data!$B$2:$AS$765,6,FALSE)</f>
        <v>39</v>
      </c>
      <c r="D200" s="238">
        <f>VLOOKUP($A200,data!$B$2:$AS$765,7,FALSE)</f>
        <v>0</v>
      </c>
      <c r="E200" s="238">
        <f>VLOOKUP($A200,data!$B$2:$AS$765,10,FALSE)</f>
        <v>37847.22</v>
      </c>
      <c r="F200" s="238">
        <f>VLOOKUP($A200,data!$B$2:$AS$765,11,FALSE)</f>
        <v>21367.69</v>
      </c>
      <c r="G200" s="257">
        <f>VLOOKUP($A200,data!$B$2:$AS$765,12,FALSE)</f>
        <v>2.9</v>
      </c>
      <c r="H200" s="16"/>
      <c r="I200" s="158">
        <f>VLOOKUP($A200,data!$B$2:$AS$765,14,FALSE)</f>
        <v>37</v>
      </c>
      <c r="J200" s="156">
        <f>VLOOKUP($A200,data!$B$2:$AS$765,15,FALSE)</f>
        <v>33657.51</v>
      </c>
      <c r="K200" s="156">
        <f>VLOOKUP($A200,data!$B$2:$AS$765,16,FALSE)</f>
        <v>11635.71</v>
      </c>
      <c r="L200" s="160">
        <f>VLOOKUP($A200,data!$B$2:$AS$765,17,FALSE)</f>
        <v>2.68</v>
      </c>
      <c r="M200" s="160">
        <f>VLOOKUP($A200,data!$B$2:$AS$765,18,FALSE)</f>
        <v>1.47</v>
      </c>
      <c r="N200" s="160">
        <f>VLOOKUP($A200,data!$B$2:$AS$765,19,FALSE)</f>
        <v>2.2999999999999998</v>
      </c>
      <c r="O200" s="120">
        <f>VLOOKUP($A200,data!$B$2:$AS$765,20,FALSE)</f>
        <v>1</v>
      </c>
      <c r="P200" s="162">
        <f>VLOOKUP($A200,data!$B$2:$AS$765,22,FALSE)</f>
        <v>1.3829</v>
      </c>
      <c r="Q200" s="162">
        <f>VLOOKUP($A200,data!$B$2:$AS$765,30,FALSE)</f>
        <v>1.4249000000000001</v>
      </c>
      <c r="R200" s="217" t="str">
        <f>VLOOKUP($A200,data!$B$2:$AS$765,34,FALSE)</f>
        <v>A</v>
      </c>
      <c r="S200" s="166"/>
      <c r="T200" s="219" t="str">
        <f>IF(ISERROR(VLOOKUP($A200,v32_final!$A$9:$E$763,5,FALSE)),"",VLOOKUP($A200,v32_final!$A$9:$E$763,5,FALSE))</f>
        <v>A</v>
      </c>
      <c r="U200" s="162">
        <f>IF(ISERROR(VLOOKUP($A200,v32_final!$A$9:$E$763,4,FALSE)),"",VLOOKUP($A200,v32_final!$A$9:$E$763,4,FALSE))</f>
        <v>2.5569999999999999</v>
      </c>
      <c r="V200" s="164">
        <f>VLOOKUP($A200,data!$B$2:$AS$765,35,FALSE)</f>
        <v>2.2326999999999999</v>
      </c>
      <c r="W200" s="324">
        <f t="shared" ref="W200:W263" si="12">IF(R200="Z",Q200,ROUND(Q200*$V$4,4))</f>
        <v>2.2326999999999999</v>
      </c>
      <c r="X200" s="324">
        <f t="shared" ref="X200:X263" si="13">W200-V200</f>
        <v>0</v>
      </c>
      <c r="Y200" s="134">
        <f t="shared" si="10"/>
        <v>-0.32430000000000003</v>
      </c>
      <c r="Z200" s="132">
        <f t="shared" si="11"/>
        <v>-0.12682831443097381</v>
      </c>
    </row>
    <row r="201" spans="1:26" x14ac:dyDescent="0.2">
      <c r="A201" s="237" t="s">
        <v>983</v>
      </c>
      <c r="B201" s="247" t="str">
        <f>VLOOKUP($A201,data!$B$2:$AS$765,4,FALSE)</f>
        <v>AICD Generator Procedures</v>
      </c>
      <c r="C201" s="238">
        <f>VLOOKUP($A201,data!$B$2:$AS$765,6,FALSE)</f>
        <v>7</v>
      </c>
      <c r="D201" s="238">
        <f>VLOOKUP($A201,data!$B$2:$AS$765,7,FALSE)</f>
        <v>0</v>
      </c>
      <c r="E201" s="238">
        <f>VLOOKUP($A201,data!$B$2:$AS$765,10,FALSE)</f>
        <v>56623.75</v>
      </c>
      <c r="F201" s="238">
        <f>VLOOKUP($A201,data!$B$2:$AS$765,11,FALSE)</f>
        <v>24002.29</v>
      </c>
      <c r="G201" s="257">
        <f>VLOOKUP($A201,data!$B$2:$AS$765,12,FALSE)</f>
        <v>2.4300000000000002</v>
      </c>
      <c r="H201" s="16"/>
      <c r="I201" s="158">
        <f>VLOOKUP($A201,data!$B$2:$AS$765,14,FALSE)</f>
        <v>7</v>
      </c>
      <c r="J201" s="156">
        <f>VLOOKUP($A201,data!$B$2:$AS$765,15,FALSE)</f>
        <v>56623.75</v>
      </c>
      <c r="K201" s="156">
        <f>VLOOKUP($A201,data!$B$2:$AS$765,16,FALSE)</f>
        <v>24002.29</v>
      </c>
      <c r="L201" s="160">
        <f>VLOOKUP($A201,data!$B$2:$AS$765,17,FALSE)</f>
        <v>5.5</v>
      </c>
      <c r="M201" s="160">
        <f>VLOOKUP($A201,data!$B$2:$AS$765,18,FALSE)</f>
        <v>1.76</v>
      </c>
      <c r="N201" s="160">
        <f>VLOOKUP($A201,data!$B$2:$AS$765,19,FALSE)</f>
        <v>4</v>
      </c>
      <c r="O201" s="120">
        <f>VLOOKUP($A201,data!$B$2:$AS$765,20,FALSE)</f>
        <v>0</v>
      </c>
      <c r="P201" s="162">
        <f>VLOOKUP($A201,data!$B$2:$AS$765,22,FALSE)</f>
        <v>4.6041999999999996</v>
      </c>
      <c r="Q201" s="162">
        <f>VLOOKUP($A201,data!$B$2:$AS$765,30,FALSE)</f>
        <v>4.7442000000000002</v>
      </c>
      <c r="R201" s="217" t="str">
        <f>VLOOKUP($A201,data!$B$2:$AS$765,34,FALSE)</f>
        <v>M</v>
      </c>
      <c r="S201" s="166"/>
      <c r="T201" s="219" t="str">
        <f>IF(ISERROR(VLOOKUP($A201,v32_final!$A$9:$E$763,5,FALSE)),"",VLOOKUP($A201,v32_final!$A$9:$E$763,5,FALSE))</f>
        <v>M</v>
      </c>
      <c r="U201" s="162">
        <f>IF(ISERROR(VLOOKUP($A201,v32_final!$A$9:$E$763,4,FALSE)),"",VLOOKUP($A201,v32_final!$A$9:$E$763,4,FALSE))</f>
        <v>7.2267999999999999</v>
      </c>
      <c r="V201" s="164">
        <f>VLOOKUP($A201,data!$B$2:$AS$765,35,FALSE)</f>
        <v>7.4337</v>
      </c>
      <c r="W201" s="324">
        <f t="shared" si="12"/>
        <v>7.4337</v>
      </c>
      <c r="X201" s="324">
        <f t="shared" si="13"/>
        <v>0</v>
      </c>
      <c r="Y201" s="134">
        <f t="shared" ref="Y201:Y264" si="14">IF(U201&lt;&gt;"",IF(V201&lt;&gt;"",V201-U201,""),"")</f>
        <v>0.20690000000000008</v>
      </c>
      <c r="Z201" s="132">
        <f t="shared" ref="Z201:Z264" si="15">IF(Y201="","",Y201/U201)</f>
        <v>2.8629545580339859E-2</v>
      </c>
    </row>
    <row r="202" spans="1:26" x14ac:dyDescent="0.2">
      <c r="A202" s="246" t="s">
        <v>985</v>
      </c>
      <c r="B202" s="258" t="str">
        <f>VLOOKUP($A202,data!$B$2:$AS$765,4,FALSE)</f>
        <v>Perc Cardiovasc Proc W Drug-Eluting Stent W MCC or 4+ Vessels/Stents</v>
      </c>
      <c r="C202" s="259">
        <f>VLOOKUP($A202,data!$B$2:$AS$765,6,FALSE)</f>
        <v>180</v>
      </c>
      <c r="D202" s="259">
        <f>VLOOKUP($A202,data!$B$2:$AS$765,7,FALSE)</f>
        <v>0</v>
      </c>
      <c r="E202" s="259">
        <f>VLOOKUP($A202,data!$B$2:$AS$765,10,FALSE)</f>
        <v>63944.62</v>
      </c>
      <c r="F202" s="259">
        <f>VLOOKUP($A202,data!$B$2:$AS$765,11,FALSE)</f>
        <v>32322.13</v>
      </c>
      <c r="G202" s="325">
        <f>VLOOKUP($A202,data!$B$2:$AS$765,12,FALSE)</f>
        <v>5.78</v>
      </c>
      <c r="H202" s="16"/>
      <c r="I202" s="159">
        <f>VLOOKUP($A202,data!$B$2:$AS$765,14,FALSE)</f>
        <v>175</v>
      </c>
      <c r="J202" s="157">
        <f>VLOOKUP($A202,data!$B$2:$AS$765,15,FALSE)</f>
        <v>60403.35</v>
      </c>
      <c r="K202" s="157">
        <f>VLOOKUP($A202,data!$B$2:$AS$765,16,FALSE)</f>
        <v>24658.89</v>
      </c>
      <c r="L202" s="161">
        <f>VLOOKUP($A202,data!$B$2:$AS$765,17,FALSE)</f>
        <v>5.32</v>
      </c>
      <c r="M202" s="161">
        <f>VLOOKUP($A202,data!$B$2:$AS$765,18,FALSE)</f>
        <v>4.09</v>
      </c>
      <c r="N202" s="161">
        <f>VLOOKUP($A202,data!$B$2:$AS$765,19,FALSE)</f>
        <v>4.24</v>
      </c>
      <c r="O202" s="129">
        <f>VLOOKUP($A202,data!$B$2:$AS$765,20,FALSE)</f>
        <v>1</v>
      </c>
      <c r="P202" s="163">
        <f>VLOOKUP($A202,data!$B$2:$AS$765,22,FALSE)</f>
        <v>2.4817999999999998</v>
      </c>
      <c r="Q202" s="163">
        <f>VLOOKUP($A202,data!$B$2:$AS$765,30,FALSE)</f>
        <v>2.5571999999999999</v>
      </c>
      <c r="R202" s="218" t="str">
        <f>VLOOKUP($A202,data!$B$2:$AS$765,34,FALSE)</f>
        <v>A</v>
      </c>
      <c r="S202" s="166"/>
      <c r="T202" s="220" t="str">
        <f>IF(ISERROR(VLOOKUP($A202,v32_final!$A$9:$E$763,5,FALSE)),"",VLOOKUP($A202,v32_final!$A$9:$E$763,5,FALSE))</f>
        <v>A</v>
      </c>
      <c r="U202" s="163">
        <f>IF(ISERROR(VLOOKUP($A202,v32_final!$A$9:$E$763,4,FALSE)),"",VLOOKUP($A202,v32_final!$A$9:$E$763,4,FALSE))</f>
        <v>4.0412999999999997</v>
      </c>
      <c r="V202" s="165">
        <f>VLOOKUP($A202,data!$B$2:$AS$765,35,FALSE)</f>
        <v>4.0068999999999999</v>
      </c>
      <c r="W202" s="326">
        <f t="shared" si="12"/>
        <v>4.0068999999999999</v>
      </c>
      <c r="X202" s="326">
        <f t="shared" si="13"/>
        <v>0</v>
      </c>
      <c r="Y202" s="135">
        <f t="shared" si="14"/>
        <v>-3.4399999999999764E-2</v>
      </c>
      <c r="Z202" s="133">
        <f t="shared" si="15"/>
        <v>-8.5121124390665787E-3</v>
      </c>
    </row>
    <row r="203" spans="1:26" x14ac:dyDescent="0.2">
      <c r="A203" s="237" t="s">
        <v>987</v>
      </c>
      <c r="B203" s="247" t="str">
        <f>VLOOKUP($A203,data!$B$2:$AS$765,4,FALSE)</f>
        <v>Perc Cardiovasc Proc W Drug-Eluting Stent W/O MCC</v>
      </c>
      <c r="C203" s="238">
        <f>VLOOKUP($A203,data!$B$2:$AS$765,6,FALSE)</f>
        <v>812</v>
      </c>
      <c r="D203" s="238">
        <f>VLOOKUP($A203,data!$B$2:$AS$765,7,FALSE)</f>
        <v>0</v>
      </c>
      <c r="E203" s="238">
        <f>VLOOKUP($A203,data!$B$2:$AS$765,10,FALSE)</f>
        <v>44347.040000000001</v>
      </c>
      <c r="F203" s="238">
        <f>VLOOKUP($A203,data!$B$2:$AS$765,11,FALSE)</f>
        <v>15932.27</v>
      </c>
      <c r="G203" s="257">
        <f>VLOOKUP($A203,data!$B$2:$AS$765,12,FALSE)</f>
        <v>2.85</v>
      </c>
      <c r="H203" s="16"/>
      <c r="I203" s="158">
        <f>VLOOKUP($A203,data!$B$2:$AS$765,14,FALSE)</f>
        <v>792</v>
      </c>
      <c r="J203" s="156">
        <f>VLOOKUP($A203,data!$B$2:$AS$765,15,FALSE)</f>
        <v>42897.39</v>
      </c>
      <c r="K203" s="156">
        <f>VLOOKUP($A203,data!$B$2:$AS$765,16,FALSE)</f>
        <v>13131.51</v>
      </c>
      <c r="L203" s="160">
        <f>VLOOKUP($A203,data!$B$2:$AS$765,17,FALSE)</f>
        <v>2.79</v>
      </c>
      <c r="M203" s="160">
        <f>VLOOKUP($A203,data!$B$2:$AS$765,18,FALSE)</f>
        <v>1.63</v>
      </c>
      <c r="N203" s="160">
        <f>VLOOKUP($A203,data!$B$2:$AS$765,19,FALSE)</f>
        <v>2.41</v>
      </c>
      <c r="O203" s="120">
        <f>VLOOKUP($A203,data!$B$2:$AS$765,20,FALSE)</f>
        <v>1</v>
      </c>
      <c r="P203" s="162">
        <f>VLOOKUP($A203,data!$B$2:$AS$765,22,FALSE)</f>
        <v>1.7625</v>
      </c>
      <c r="Q203" s="162">
        <f>VLOOKUP($A203,data!$B$2:$AS$765,30,FALSE)</f>
        <v>1.8161</v>
      </c>
      <c r="R203" s="217" t="str">
        <f>VLOOKUP($A203,data!$B$2:$AS$765,34,FALSE)</f>
        <v>A</v>
      </c>
      <c r="S203" s="166"/>
      <c r="T203" s="219" t="str">
        <f>IF(ISERROR(VLOOKUP($A203,v32_final!$A$9:$E$763,5,FALSE)),"",VLOOKUP($A203,v32_final!$A$9:$E$763,5,FALSE))</f>
        <v>A</v>
      </c>
      <c r="U203" s="162">
        <f>IF(ISERROR(VLOOKUP($A203,v32_final!$A$9:$E$763,4,FALSE)),"",VLOOKUP($A203,v32_final!$A$9:$E$763,4,FALSE))</f>
        <v>2.8041</v>
      </c>
      <c r="V203" s="164">
        <f>VLOOKUP($A203,data!$B$2:$AS$765,35,FALSE)</f>
        <v>2.8456000000000001</v>
      </c>
      <c r="W203" s="324">
        <f t="shared" si="12"/>
        <v>2.8456000000000001</v>
      </c>
      <c r="X203" s="324">
        <f t="shared" si="13"/>
        <v>0</v>
      </c>
      <c r="Y203" s="134">
        <f t="shared" si="14"/>
        <v>4.1500000000000092E-2</v>
      </c>
      <c r="Z203" s="132">
        <f t="shared" si="15"/>
        <v>1.4799757497949463E-2</v>
      </c>
    </row>
    <row r="204" spans="1:26" x14ac:dyDescent="0.2">
      <c r="A204" s="237" t="s">
        <v>989</v>
      </c>
      <c r="B204" s="247" t="str">
        <f>VLOOKUP($A204,data!$B$2:$AS$765,4,FALSE)</f>
        <v>Perc Cardiovasc Proc W Non-Drug-Eluting Stent W MCC or 4+ Ves/Stents</v>
      </c>
      <c r="C204" s="238">
        <f>VLOOKUP($A204,data!$B$2:$AS$765,6,FALSE)</f>
        <v>35</v>
      </c>
      <c r="D204" s="238">
        <f>VLOOKUP($A204,data!$B$2:$AS$765,7,FALSE)</f>
        <v>2</v>
      </c>
      <c r="E204" s="238">
        <f>VLOOKUP($A204,data!$B$2:$AS$765,10,FALSE)</f>
        <v>62067.83</v>
      </c>
      <c r="F204" s="238">
        <f>VLOOKUP($A204,data!$B$2:$AS$765,11,FALSE)</f>
        <v>22901.94</v>
      </c>
      <c r="G204" s="257">
        <f>VLOOKUP($A204,data!$B$2:$AS$765,12,FALSE)</f>
        <v>5.83</v>
      </c>
      <c r="H204" s="16"/>
      <c r="I204" s="158">
        <f>VLOOKUP($A204,data!$B$2:$AS$765,14,FALSE)</f>
        <v>32</v>
      </c>
      <c r="J204" s="156">
        <f>VLOOKUP($A204,data!$B$2:$AS$765,15,FALSE)</f>
        <v>57298.65</v>
      </c>
      <c r="K204" s="156">
        <f>VLOOKUP($A204,data!$B$2:$AS$765,16,FALSE)</f>
        <v>17453.32</v>
      </c>
      <c r="L204" s="160">
        <f>VLOOKUP($A204,data!$B$2:$AS$765,17,FALSE)</f>
        <v>5.13</v>
      </c>
      <c r="M204" s="160">
        <f>VLOOKUP($A204,data!$B$2:$AS$765,18,FALSE)</f>
        <v>3.36</v>
      </c>
      <c r="N204" s="160">
        <f>VLOOKUP($A204,data!$B$2:$AS$765,19,FALSE)</f>
        <v>3.98</v>
      </c>
      <c r="O204" s="120">
        <f>VLOOKUP($A204,data!$B$2:$AS$765,20,FALSE)</f>
        <v>1</v>
      </c>
      <c r="P204" s="162">
        <f>VLOOKUP($A204,data!$B$2:$AS$765,22,FALSE)</f>
        <v>2.3542999999999998</v>
      </c>
      <c r="Q204" s="162">
        <f>VLOOKUP($A204,data!$B$2:$AS$765,30,FALSE)</f>
        <v>2.4258999999999999</v>
      </c>
      <c r="R204" s="217" t="str">
        <f>VLOOKUP($A204,data!$B$2:$AS$765,34,FALSE)</f>
        <v>A</v>
      </c>
      <c r="S204" s="166"/>
      <c r="T204" s="219" t="str">
        <f>IF(ISERROR(VLOOKUP($A204,v32_final!$A$9:$E$763,5,FALSE)),"",VLOOKUP($A204,v32_final!$A$9:$E$763,5,FALSE))</f>
        <v>A</v>
      </c>
      <c r="U204" s="162">
        <f>IF(ISERROR(VLOOKUP($A204,v32_final!$A$9:$E$763,4,FALSE)),"",VLOOKUP($A204,v32_final!$A$9:$E$763,4,FALSE))</f>
        <v>3.3431999999999999</v>
      </c>
      <c r="V204" s="164">
        <f>VLOOKUP($A204,data!$B$2:$AS$765,35,FALSE)</f>
        <v>3.8010999999999999</v>
      </c>
      <c r="W204" s="324">
        <f t="shared" si="12"/>
        <v>3.8010999999999999</v>
      </c>
      <c r="X204" s="324">
        <f t="shared" si="13"/>
        <v>0</v>
      </c>
      <c r="Y204" s="134">
        <f t="shared" si="14"/>
        <v>0.45789999999999997</v>
      </c>
      <c r="Z204" s="132">
        <f t="shared" si="15"/>
        <v>0.13696458482890644</v>
      </c>
    </row>
    <row r="205" spans="1:26" x14ac:dyDescent="0.2">
      <c r="A205" s="237" t="s">
        <v>991</v>
      </c>
      <c r="B205" s="247" t="str">
        <f>VLOOKUP($A205,data!$B$2:$AS$765,4,FALSE)</f>
        <v>Perc Cardiovasc Proc W Non-Drug-Eluting Stent W/O MCC</v>
      </c>
      <c r="C205" s="238">
        <f>VLOOKUP($A205,data!$B$2:$AS$765,6,FALSE)</f>
        <v>185</v>
      </c>
      <c r="D205" s="238">
        <f>VLOOKUP($A205,data!$B$2:$AS$765,7,FALSE)</f>
        <v>4</v>
      </c>
      <c r="E205" s="238">
        <f>VLOOKUP($A205,data!$B$2:$AS$765,10,FALSE)</f>
        <v>41653.160000000003</v>
      </c>
      <c r="F205" s="238">
        <f>VLOOKUP($A205,data!$B$2:$AS$765,11,FALSE)</f>
        <v>12341.85</v>
      </c>
      <c r="G205" s="257">
        <f>VLOOKUP($A205,data!$B$2:$AS$765,12,FALSE)</f>
        <v>2.95</v>
      </c>
      <c r="H205" s="16"/>
      <c r="I205" s="158">
        <f>VLOOKUP($A205,data!$B$2:$AS$765,14,FALSE)</f>
        <v>182</v>
      </c>
      <c r="J205" s="156">
        <f>VLOOKUP($A205,data!$B$2:$AS$765,15,FALSE)</f>
        <v>40811.57</v>
      </c>
      <c r="K205" s="156">
        <f>VLOOKUP($A205,data!$B$2:$AS$765,16,FALSE)</f>
        <v>10524.43</v>
      </c>
      <c r="L205" s="160">
        <f>VLOOKUP($A205,data!$B$2:$AS$765,17,FALSE)</f>
        <v>2.94</v>
      </c>
      <c r="M205" s="160">
        <f>VLOOKUP($A205,data!$B$2:$AS$765,18,FALSE)</f>
        <v>1.52</v>
      </c>
      <c r="N205" s="160">
        <f>VLOOKUP($A205,data!$B$2:$AS$765,19,FALSE)</f>
        <v>2.61</v>
      </c>
      <c r="O205" s="120">
        <f>VLOOKUP($A205,data!$B$2:$AS$765,20,FALSE)</f>
        <v>1</v>
      </c>
      <c r="P205" s="162">
        <f>VLOOKUP($A205,data!$B$2:$AS$765,22,FALSE)</f>
        <v>1.6769000000000001</v>
      </c>
      <c r="Q205" s="162">
        <f>VLOOKUP($A205,data!$B$2:$AS$765,30,FALSE)</f>
        <v>1.7279</v>
      </c>
      <c r="R205" s="217" t="str">
        <f>VLOOKUP($A205,data!$B$2:$AS$765,34,FALSE)</f>
        <v>A</v>
      </c>
      <c r="S205" s="166"/>
      <c r="T205" s="219" t="str">
        <f>IF(ISERROR(VLOOKUP($A205,v32_final!$A$9:$E$763,5,FALSE)),"",VLOOKUP($A205,v32_final!$A$9:$E$763,5,FALSE))</f>
        <v>A</v>
      </c>
      <c r="U205" s="162">
        <f>IF(ISERROR(VLOOKUP($A205,v32_final!$A$9:$E$763,4,FALSE)),"",VLOOKUP($A205,v32_final!$A$9:$E$763,4,FALSE))</f>
        <v>2.6364999999999998</v>
      </c>
      <c r="V205" s="164">
        <f>VLOOKUP($A205,data!$B$2:$AS$765,35,FALSE)</f>
        <v>2.7073999999999998</v>
      </c>
      <c r="W205" s="324">
        <f t="shared" si="12"/>
        <v>2.7073999999999998</v>
      </c>
      <c r="X205" s="324">
        <f t="shared" si="13"/>
        <v>0</v>
      </c>
      <c r="Y205" s="134">
        <f t="shared" si="14"/>
        <v>7.0899999999999963E-2</v>
      </c>
      <c r="Z205" s="132">
        <f t="shared" si="15"/>
        <v>2.6891712497629422E-2</v>
      </c>
    </row>
    <row r="206" spans="1:26" x14ac:dyDescent="0.2">
      <c r="A206" s="237" t="s">
        <v>1359</v>
      </c>
      <c r="B206" s="247" t="str">
        <f>VLOOKUP($A206,data!$B$2:$AS$765,4,FALSE)</f>
        <v>Perc Cardiovasc Proc W/O Coronary Artery Stent W MCC</v>
      </c>
      <c r="C206" s="238">
        <f>VLOOKUP($A206,data!$B$2:$AS$765,6,FALSE)</f>
        <v>13</v>
      </c>
      <c r="D206" s="238">
        <f>VLOOKUP($A206,data!$B$2:$AS$765,7,FALSE)</f>
        <v>2</v>
      </c>
      <c r="E206" s="238">
        <f>VLOOKUP($A206,data!$B$2:$AS$765,10,FALSE)</f>
        <v>54286.44</v>
      </c>
      <c r="F206" s="238">
        <f>VLOOKUP($A206,data!$B$2:$AS$765,11,FALSE)</f>
        <v>28428.18</v>
      </c>
      <c r="G206" s="257">
        <f>VLOOKUP($A206,data!$B$2:$AS$765,12,FALSE)</f>
        <v>6.69</v>
      </c>
      <c r="H206" s="16"/>
      <c r="I206" s="158">
        <f>VLOOKUP($A206,data!$B$2:$AS$765,14,FALSE)</f>
        <v>13</v>
      </c>
      <c r="J206" s="156">
        <f>VLOOKUP($A206,data!$B$2:$AS$765,15,FALSE)</f>
        <v>54286.44</v>
      </c>
      <c r="K206" s="156">
        <f>VLOOKUP($A206,data!$B$2:$AS$765,16,FALSE)</f>
        <v>28428.18</v>
      </c>
      <c r="L206" s="160">
        <f>VLOOKUP($A206,data!$B$2:$AS$765,17,FALSE)</f>
        <v>6.69</v>
      </c>
      <c r="M206" s="160">
        <f>VLOOKUP($A206,data!$B$2:$AS$765,18,FALSE)</f>
        <v>5.03</v>
      </c>
      <c r="N206" s="160">
        <f>VLOOKUP($A206,data!$B$2:$AS$765,19,FALSE)</f>
        <v>4.9400000000000004</v>
      </c>
      <c r="O206" s="120">
        <f>VLOOKUP($A206,data!$B$2:$AS$765,20,FALSE)</f>
        <v>1</v>
      </c>
      <c r="P206" s="162">
        <f>VLOOKUP($A206,data!$B$2:$AS$765,22,FALSE)</f>
        <v>2.2305000000000001</v>
      </c>
      <c r="Q206" s="162">
        <f>VLOOKUP($A206,data!$B$2:$AS$765,30,FALSE)</f>
        <v>2.2982999999999998</v>
      </c>
      <c r="R206" s="217" t="str">
        <f>VLOOKUP($A206,data!$B$2:$AS$765,34,FALSE)</f>
        <v>A</v>
      </c>
      <c r="S206" s="166"/>
      <c r="T206" s="219" t="str">
        <f>IF(ISERROR(VLOOKUP($A206,v32_final!$A$9:$E$763,5,FALSE)),"",VLOOKUP($A206,v32_final!$A$9:$E$763,5,FALSE))</f>
        <v>A</v>
      </c>
      <c r="U206" s="162">
        <f>IF(ISERROR(VLOOKUP($A206,v32_final!$A$9:$E$763,4,FALSE)),"",VLOOKUP($A206,v32_final!$A$9:$E$763,4,FALSE))</f>
        <v>3.9702000000000002</v>
      </c>
      <c r="V206" s="164">
        <f>VLOOKUP($A206,data!$B$2:$AS$765,35,FALSE)</f>
        <v>3.6012</v>
      </c>
      <c r="W206" s="324">
        <f t="shared" si="12"/>
        <v>3.6012</v>
      </c>
      <c r="X206" s="324">
        <f t="shared" si="13"/>
        <v>0</v>
      </c>
      <c r="Y206" s="134">
        <f t="shared" si="14"/>
        <v>-0.36900000000000022</v>
      </c>
      <c r="Z206" s="132">
        <f t="shared" si="15"/>
        <v>-9.2942421036723635E-2</v>
      </c>
    </row>
    <row r="207" spans="1:26" x14ac:dyDescent="0.2">
      <c r="A207" s="246" t="s">
        <v>1361</v>
      </c>
      <c r="B207" s="258" t="str">
        <f>VLOOKUP($A207,data!$B$2:$AS$765,4,FALSE)</f>
        <v>Perc Cardiovasc Proc W/O Coronary Artery Stent W/O MCC</v>
      </c>
      <c r="C207" s="259">
        <f>VLOOKUP($A207,data!$B$2:$AS$765,6,FALSE)</f>
        <v>54</v>
      </c>
      <c r="D207" s="259">
        <f>VLOOKUP($A207,data!$B$2:$AS$765,7,FALSE)</f>
        <v>1</v>
      </c>
      <c r="E207" s="259">
        <f>VLOOKUP($A207,data!$B$2:$AS$765,10,FALSE)</f>
        <v>33334.089999999997</v>
      </c>
      <c r="F207" s="259">
        <f>VLOOKUP($A207,data!$B$2:$AS$765,11,FALSE)</f>
        <v>10964.65</v>
      </c>
      <c r="G207" s="325">
        <f>VLOOKUP($A207,data!$B$2:$AS$765,12,FALSE)</f>
        <v>3.09</v>
      </c>
      <c r="H207" s="16"/>
      <c r="I207" s="159">
        <f>VLOOKUP($A207,data!$B$2:$AS$765,14,FALSE)</f>
        <v>53</v>
      </c>
      <c r="J207" s="157">
        <f>VLOOKUP($A207,data!$B$2:$AS$765,15,FALSE)</f>
        <v>32667.87</v>
      </c>
      <c r="K207" s="157">
        <f>VLOOKUP($A207,data!$B$2:$AS$765,16,FALSE)</f>
        <v>9925.94</v>
      </c>
      <c r="L207" s="161">
        <f>VLOOKUP($A207,data!$B$2:$AS$765,17,FALSE)</f>
        <v>3.02</v>
      </c>
      <c r="M207" s="161">
        <f>VLOOKUP($A207,data!$B$2:$AS$765,18,FALSE)</f>
        <v>1.51</v>
      </c>
      <c r="N207" s="161">
        <f>VLOOKUP($A207,data!$B$2:$AS$765,19,FALSE)</f>
        <v>2.68</v>
      </c>
      <c r="O207" s="129">
        <f>VLOOKUP($A207,data!$B$2:$AS$765,20,FALSE)</f>
        <v>1</v>
      </c>
      <c r="P207" s="163">
        <f>VLOOKUP($A207,data!$B$2:$AS$765,22,FALSE)</f>
        <v>1.3422000000000001</v>
      </c>
      <c r="Q207" s="163">
        <f>VLOOKUP($A207,data!$B$2:$AS$765,30,FALSE)</f>
        <v>1.383</v>
      </c>
      <c r="R207" s="218" t="str">
        <f>VLOOKUP($A207,data!$B$2:$AS$765,34,FALSE)</f>
        <v>A</v>
      </c>
      <c r="S207" s="166"/>
      <c r="T207" s="220" t="str">
        <f>IF(ISERROR(VLOOKUP($A207,v32_final!$A$9:$E$763,5,FALSE)),"",VLOOKUP($A207,v32_final!$A$9:$E$763,5,FALSE))</f>
        <v>A</v>
      </c>
      <c r="U207" s="163">
        <f>IF(ISERROR(VLOOKUP($A207,v32_final!$A$9:$E$763,4,FALSE)),"",VLOOKUP($A207,v32_final!$A$9:$E$763,4,FALSE))</f>
        <v>2.6381999999999999</v>
      </c>
      <c r="V207" s="165">
        <f>VLOOKUP($A207,data!$B$2:$AS$765,35,FALSE)</f>
        <v>2.1669999999999998</v>
      </c>
      <c r="W207" s="326">
        <f t="shared" si="12"/>
        <v>2.1669999999999998</v>
      </c>
      <c r="X207" s="326">
        <f t="shared" si="13"/>
        <v>0</v>
      </c>
      <c r="Y207" s="135">
        <f t="shared" si="14"/>
        <v>-0.47120000000000006</v>
      </c>
      <c r="Z207" s="133">
        <f t="shared" si="15"/>
        <v>-0.17860662572966421</v>
      </c>
    </row>
    <row r="208" spans="1:26" x14ac:dyDescent="0.2">
      <c r="A208" s="237" t="s">
        <v>1363</v>
      </c>
      <c r="B208" s="247" t="str">
        <f>VLOOKUP($A208,data!$B$2:$AS$765,4,FALSE)</f>
        <v>Other Vascular Procedures W MCC</v>
      </c>
      <c r="C208" s="238">
        <f>VLOOKUP($A208,data!$B$2:$AS$765,6,FALSE)</f>
        <v>89</v>
      </c>
      <c r="D208" s="238">
        <f>VLOOKUP($A208,data!$B$2:$AS$765,7,FALSE)</f>
        <v>3</v>
      </c>
      <c r="E208" s="238">
        <f>VLOOKUP($A208,data!$B$2:$AS$765,10,FALSE)</f>
        <v>74541.16</v>
      </c>
      <c r="F208" s="238">
        <f>VLOOKUP($A208,data!$B$2:$AS$765,11,FALSE)</f>
        <v>54539.99</v>
      </c>
      <c r="G208" s="257">
        <f>VLOOKUP($A208,data!$B$2:$AS$765,12,FALSE)</f>
        <v>10.73</v>
      </c>
      <c r="H208" s="16"/>
      <c r="I208" s="158">
        <f>VLOOKUP($A208,data!$B$2:$AS$765,14,FALSE)</f>
        <v>88</v>
      </c>
      <c r="J208" s="156">
        <f>VLOOKUP($A208,data!$B$2:$AS$765,15,FALSE)</f>
        <v>72173.88</v>
      </c>
      <c r="K208" s="156">
        <f>VLOOKUP($A208,data!$B$2:$AS$765,16,FALSE)</f>
        <v>50096.45</v>
      </c>
      <c r="L208" s="160">
        <f>VLOOKUP($A208,data!$B$2:$AS$765,17,FALSE)</f>
        <v>10.36</v>
      </c>
      <c r="M208" s="160">
        <f>VLOOKUP($A208,data!$B$2:$AS$765,18,FALSE)</f>
        <v>7.65</v>
      </c>
      <c r="N208" s="160">
        <f>VLOOKUP($A208,data!$B$2:$AS$765,19,FALSE)</f>
        <v>7.54</v>
      </c>
      <c r="O208" s="120">
        <f>VLOOKUP($A208,data!$B$2:$AS$765,20,FALSE)</f>
        <v>1</v>
      </c>
      <c r="P208" s="162">
        <f>VLOOKUP($A208,data!$B$2:$AS$765,22,FALSE)</f>
        <v>2.9653999999999998</v>
      </c>
      <c r="Q208" s="162">
        <f>VLOOKUP($A208,data!$B$2:$AS$765,30,FALSE)</f>
        <v>3.0310000000000001</v>
      </c>
      <c r="R208" s="217" t="str">
        <f>VLOOKUP($A208,data!$B$2:$AS$765,34,FALSE)</f>
        <v>A</v>
      </c>
      <c r="S208" s="166"/>
      <c r="T208" s="219" t="str">
        <f>IF(ISERROR(VLOOKUP($A208,v32_final!$A$9:$E$763,5,FALSE)),"",VLOOKUP($A208,v32_final!$A$9:$E$763,5,FALSE))</f>
        <v>A</v>
      </c>
      <c r="U208" s="162">
        <f>IF(ISERROR(VLOOKUP($A208,v32_final!$A$9:$E$763,4,FALSE)),"",VLOOKUP($A208,v32_final!$A$9:$E$763,4,FALSE))</f>
        <v>4.7451999999999996</v>
      </c>
      <c r="V208" s="164">
        <f>VLOOKUP($A208,data!$B$2:$AS$765,35,FALSE)</f>
        <v>4.7492999999999999</v>
      </c>
      <c r="W208" s="324">
        <f t="shared" si="12"/>
        <v>4.7492999999999999</v>
      </c>
      <c r="X208" s="324">
        <f t="shared" si="13"/>
        <v>0</v>
      </c>
      <c r="Y208" s="134">
        <f t="shared" si="14"/>
        <v>4.1000000000002146E-3</v>
      </c>
      <c r="Z208" s="132">
        <f t="shared" si="15"/>
        <v>8.6403102082108555E-4</v>
      </c>
    </row>
    <row r="209" spans="1:26" x14ac:dyDescent="0.2">
      <c r="A209" s="237" t="s">
        <v>1365</v>
      </c>
      <c r="B209" s="247" t="str">
        <f>VLOOKUP($A209,data!$B$2:$AS$765,4,FALSE)</f>
        <v>Other Vascular Procedures W CC</v>
      </c>
      <c r="C209" s="238">
        <f>VLOOKUP($A209,data!$B$2:$AS$765,6,FALSE)</f>
        <v>231</v>
      </c>
      <c r="D209" s="238">
        <f>VLOOKUP($A209,data!$B$2:$AS$765,7,FALSE)</f>
        <v>4</v>
      </c>
      <c r="E209" s="238">
        <f>VLOOKUP($A209,data!$B$2:$AS$765,10,FALSE)</f>
        <v>50292.71</v>
      </c>
      <c r="F209" s="238">
        <f>VLOOKUP($A209,data!$B$2:$AS$765,11,FALSE)</f>
        <v>31278.89</v>
      </c>
      <c r="G209" s="257">
        <f>VLOOKUP($A209,data!$B$2:$AS$765,12,FALSE)</f>
        <v>5.78</v>
      </c>
      <c r="H209" s="16"/>
      <c r="I209" s="158">
        <f>VLOOKUP($A209,data!$B$2:$AS$765,14,FALSE)</f>
        <v>227</v>
      </c>
      <c r="J209" s="156">
        <f>VLOOKUP($A209,data!$B$2:$AS$765,15,FALSE)</f>
        <v>47782.85</v>
      </c>
      <c r="K209" s="156">
        <f>VLOOKUP($A209,data!$B$2:$AS$765,16,FALSE)</f>
        <v>24927.55</v>
      </c>
      <c r="L209" s="160">
        <f>VLOOKUP($A209,data!$B$2:$AS$765,17,FALSE)</f>
        <v>5.62</v>
      </c>
      <c r="M209" s="160">
        <f>VLOOKUP($A209,data!$B$2:$AS$765,18,FALSE)</f>
        <v>4.16</v>
      </c>
      <c r="N209" s="160">
        <f>VLOOKUP($A209,data!$B$2:$AS$765,19,FALSE)</f>
        <v>4.3499999999999996</v>
      </c>
      <c r="O209" s="120">
        <f>VLOOKUP($A209,data!$B$2:$AS$765,20,FALSE)</f>
        <v>1</v>
      </c>
      <c r="P209" s="162">
        <f>VLOOKUP($A209,data!$B$2:$AS$765,22,FALSE)</f>
        <v>1.9633</v>
      </c>
      <c r="Q209" s="162">
        <f>VLOOKUP($A209,data!$B$2:$AS$765,30,FALSE)</f>
        <v>2.0091999999999999</v>
      </c>
      <c r="R209" s="217" t="str">
        <f>VLOOKUP($A209,data!$B$2:$AS$765,34,FALSE)</f>
        <v>A</v>
      </c>
      <c r="S209" s="166"/>
      <c r="T209" s="219" t="str">
        <f>IF(ISERROR(VLOOKUP($A209,v32_final!$A$9:$E$763,5,FALSE)),"",VLOOKUP($A209,v32_final!$A$9:$E$763,5,FALSE))</f>
        <v>A</v>
      </c>
      <c r="U209" s="162">
        <f>IF(ISERROR(VLOOKUP($A209,v32_final!$A$9:$E$763,4,FALSE)),"",VLOOKUP($A209,v32_final!$A$9:$E$763,4,FALSE))</f>
        <v>3.1877</v>
      </c>
      <c r="V209" s="164">
        <f>VLOOKUP($A209,data!$B$2:$AS$765,35,FALSE)</f>
        <v>3.1482000000000001</v>
      </c>
      <c r="W209" s="324">
        <f t="shared" si="12"/>
        <v>3.1482000000000001</v>
      </c>
      <c r="X209" s="324">
        <f t="shared" si="13"/>
        <v>0</v>
      </c>
      <c r="Y209" s="134">
        <f t="shared" si="14"/>
        <v>-3.9499999999999869E-2</v>
      </c>
      <c r="Z209" s="132">
        <f t="shared" si="15"/>
        <v>-1.2391379364431994E-2</v>
      </c>
    </row>
    <row r="210" spans="1:26" x14ac:dyDescent="0.2">
      <c r="A210" s="237" t="s">
        <v>1367</v>
      </c>
      <c r="B210" s="247" t="str">
        <f>VLOOKUP($A210,data!$B$2:$AS$765,4,FALSE)</f>
        <v>Other Vascular Procedures W/O CC/MCC</v>
      </c>
      <c r="C210" s="238">
        <f>VLOOKUP($A210,data!$B$2:$AS$765,6,FALSE)</f>
        <v>124</v>
      </c>
      <c r="D210" s="238">
        <f>VLOOKUP($A210,data!$B$2:$AS$765,7,FALSE)</f>
        <v>0</v>
      </c>
      <c r="E210" s="238">
        <f>VLOOKUP($A210,data!$B$2:$AS$765,10,FALSE)</f>
        <v>34501.4</v>
      </c>
      <c r="F210" s="238">
        <f>VLOOKUP($A210,data!$B$2:$AS$765,11,FALSE)</f>
        <v>20318.169999999998</v>
      </c>
      <c r="G210" s="257">
        <f>VLOOKUP($A210,data!$B$2:$AS$765,12,FALSE)</f>
        <v>3.06</v>
      </c>
      <c r="H210" s="16"/>
      <c r="I210" s="158">
        <f>VLOOKUP($A210,data!$B$2:$AS$765,14,FALSE)</f>
        <v>121</v>
      </c>
      <c r="J210" s="156">
        <f>VLOOKUP($A210,data!$B$2:$AS$765,15,FALSE)</f>
        <v>32694.19</v>
      </c>
      <c r="K210" s="156">
        <f>VLOOKUP($A210,data!$B$2:$AS$765,16,FALSE)</f>
        <v>16965.93</v>
      </c>
      <c r="L210" s="160">
        <f>VLOOKUP($A210,data!$B$2:$AS$765,17,FALSE)</f>
        <v>2.97</v>
      </c>
      <c r="M210" s="160">
        <f>VLOOKUP($A210,data!$B$2:$AS$765,18,FALSE)</f>
        <v>1.73</v>
      </c>
      <c r="N210" s="160">
        <f>VLOOKUP($A210,data!$B$2:$AS$765,19,FALSE)</f>
        <v>2.48</v>
      </c>
      <c r="O210" s="120">
        <f>VLOOKUP($A210,data!$B$2:$AS$765,20,FALSE)</f>
        <v>1</v>
      </c>
      <c r="P210" s="162">
        <f>VLOOKUP($A210,data!$B$2:$AS$765,22,FALSE)</f>
        <v>1.3432999999999999</v>
      </c>
      <c r="Q210" s="162">
        <f>VLOOKUP($A210,data!$B$2:$AS$765,30,FALSE)</f>
        <v>1.3841000000000001</v>
      </c>
      <c r="R210" s="217" t="str">
        <f>VLOOKUP($A210,data!$B$2:$AS$765,34,FALSE)</f>
        <v>A</v>
      </c>
      <c r="S210" s="166"/>
      <c r="T210" s="219" t="str">
        <f>IF(ISERROR(VLOOKUP($A210,v32_final!$A$9:$E$763,5,FALSE)),"",VLOOKUP($A210,v32_final!$A$9:$E$763,5,FALSE))</f>
        <v>A</v>
      </c>
      <c r="U210" s="162">
        <f>IF(ISERROR(VLOOKUP($A210,v32_final!$A$9:$E$763,4,FALSE)),"",VLOOKUP($A210,v32_final!$A$9:$E$763,4,FALSE))</f>
        <v>2.0853999999999999</v>
      </c>
      <c r="V210" s="164">
        <f>VLOOKUP($A210,data!$B$2:$AS$765,35,FALSE)</f>
        <v>2.1686999999999999</v>
      </c>
      <c r="W210" s="324">
        <f t="shared" si="12"/>
        <v>2.1686999999999999</v>
      </c>
      <c r="X210" s="324">
        <f t="shared" si="13"/>
        <v>0</v>
      </c>
      <c r="Y210" s="134">
        <f t="shared" si="14"/>
        <v>8.329999999999993E-2</v>
      </c>
      <c r="Z210" s="132">
        <f t="shared" si="15"/>
        <v>3.9944375179821585E-2</v>
      </c>
    </row>
    <row r="211" spans="1:26" x14ac:dyDescent="0.2">
      <c r="A211" s="237" t="s">
        <v>1369</v>
      </c>
      <c r="B211" s="247" t="str">
        <f>VLOOKUP($A211,data!$B$2:$AS$765,4,FALSE)</f>
        <v>Upper Limb &amp; Toe Amputation for Circ System Disorders W MCC</v>
      </c>
      <c r="C211" s="238">
        <f>VLOOKUP($A211,data!$B$2:$AS$765,6,FALSE)</f>
        <v>9</v>
      </c>
      <c r="D211" s="238">
        <f>VLOOKUP($A211,data!$B$2:$AS$765,7,FALSE)</f>
        <v>1</v>
      </c>
      <c r="E211" s="238">
        <f>VLOOKUP($A211,data!$B$2:$AS$765,10,FALSE)</f>
        <v>41046.730000000003</v>
      </c>
      <c r="F211" s="238">
        <f>VLOOKUP($A211,data!$B$2:$AS$765,11,FALSE)</f>
        <v>16459.61</v>
      </c>
      <c r="G211" s="257">
        <f>VLOOKUP($A211,data!$B$2:$AS$765,12,FALSE)</f>
        <v>9</v>
      </c>
      <c r="H211" s="16"/>
      <c r="I211" s="158">
        <f>VLOOKUP($A211,data!$B$2:$AS$765,14,FALSE)</f>
        <v>8</v>
      </c>
      <c r="J211" s="156">
        <f>VLOOKUP($A211,data!$B$2:$AS$765,15,FALSE)</f>
        <v>36911.440000000002</v>
      </c>
      <c r="K211" s="156">
        <f>VLOOKUP($A211,data!$B$2:$AS$765,16,FALSE)</f>
        <v>12283.21</v>
      </c>
      <c r="L211" s="160">
        <f>VLOOKUP($A211,data!$B$2:$AS$765,17,FALSE)</f>
        <v>8.6</v>
      </c>
      <c r="M211" s="160">
        <f>VLOOKUP($A211,data!$B$2:$AS$765,18,FALSE)</f>
        <v>2.06</v>
      </c>
      <c r="N211" s="160">
        <f>VLOOKUP($A211,data!$B$2:$AS$765,19,FALSE)</f>
        <v>6.8</v>
      </c>
      <c r="O211" s="120">
        <f>VLOOKUP($A211,data!$B$2:$AS$765,20,FALSE)</f>
        <v>0</v>
      </c>
      <c r="P211" s="162">
        <f>VLOOKUP($A211,data!$B$2:$AS$765,22,FALSE)</f>
        <v>2.5743</v>
      </c>
      <c r="Q211" s="162">
        <f>VLOOKUP($A211,data!$B$2:$AS$765,30,FALSE)</f>
        <v>2.6526000000000001</v>
      </c>
      <c r="R211" s="217" t="str">
        <f>VLOOKUP($A211,data!$B$2:$AS$765,34,FALSE)</f>
        <v>M</v>
      </c>
      <c r="S211" s="166"/>
      <c r="T211" s="219" t="str">
        <f>IF(ISERROR(VLOOKUP($A211,v32_final!$A$9:$E$763,5,FALSE)),"",VLOOKUP($A211,v32_final!$A$9:$E$763,5,FALSE))</f>
        <v>M</v>
      </c>
      <c r="U211" s="162">
        <f>IF(ISERROR(VLOOKUP($A211,v32_final!$A$9:$E$763,4,FALSE)),"",VLOOKUP($A211,v32_final!$A$9:$E$763,4,FALSE))</f>
        <v>3.8494000000000002</v>
      </c>
      <c r="V211" s="164">
        <f>VLOOKUP($A211,data!$B$2:$AS$765,35,FALSE)</f>
        <v>4.1563999999999997</v>
      </c>
      <c r="W211" s="324">
        <f t="shared" si="12"/>
        <v>4.1563999999999997</v>
      </c>
      <c r="X211" s="324">
        <f t="shared" si="13"/>
        <v>0</v>
      </c>
      <c r="Y211" s="134">
        <f t="shared" si="14"/>
        <v>0.3069999999999995</v>
      </c>
      <c r="Z211" s="132">
        <f t="shared" si="15"/>
        <v>7.9752688730711147E-2</v>
      </c>
    </row>
    <row r="212" spans="1:26" x14ac:dyDescent="0.2">
      <c r="A212" s="246" t="s">
        <v>1371</v>
      </c>
      <c r="B212" s="258" t="str">
        <f>VLOOKUP($A212,data!$B$2:$AS$765,4,FALSE)</f>
        <v>Upper Limb &amp; Toe Amputation for Circ System Disorders W CC</v>
      </c>
      <c r="C212" s="259">
        <f>VLOOKUP($A212,data!$B$2:$AS$765,6,FALSE)</f>
        <v>31</v>
      </c>
      <c r="D212" s="259">
        <f>VLOOKUP($A212,data!$B$2:$AS$765,7,FALSE)</f>
        <v>0</v>
      </c>
      <c r="E212" s="259">
        <f>VLOOKUP($A212,data!$B$2:$AS$765,10,FALSE)</f>
        <v>25366.13</v>
      </c>
      <c r="F212" s="259">
        <f>VLOOKUP($A212,data!$B$2:$AS$765,11,FALSE)</f>
        <v>16000.93</v>
      </c>
      <c r="G212" s="325">
        <f>VLOOKUP($A212,data!$B$2:$AS$765,12,FALSE)</f>
        <v>6.45</v>
      </c>
      <c r="H212" s="16"/>
      <c r="I212" s="159">
        <f>VLOOKUP($A212,data!$B$2:$AS$765,14,FALSE)</f>
        <v>29</v>
      </c>
      <c r="J212" s="157">
        <f>VLOOKUP($A212,data!$B$2:$AS$765,15,FALSE)</f>
        <v>22654.04</v>
      </c>
      <c r="K212" s="157">
        <f>VLOOKUP($A212,data!$B$2:$AS$765,16,FALSE)</f>
        <v>12626.82</v>
      </c>
      <c r="L212" s="161">
        <f>VLOOKUP($A212,data!$B$2:$AS$765,17,FALSE)</f>
        <v>6.07</v>
      </c>
      <c r="M212" s="161">
        <f>VLOOKUP($A212,data!$B$2:$AS$765,18,FALSE)</f>
        <v>3.41</v>
      </c>
      <c r="N212" s="161">
        <f>VLOOKUP($A212,data!$B$2:$AS$765,19,FALSE)</f>
        <v>4.92</v>
      </c>
      <c r="O212" s="129">
        <f>VLOOKUP($A212,data!$B$2:$AS$765,20,FALSE)</f>
        <v>1</v>
      </c>
      <c r="P212" s="163">
        <f>VLOOKUP($A212,data!$B$2:$AS$765,22,FALSE)</f>
        <v>0.93079999999999996</v>
      </c>
      <c r="Q212" s="163">
        <f>VLOOKUP($A212,data!$B$2:$AS$765,30,FALSE)</f>
        <v>0.95909999999999995</v>
      </c>
      <c r="R212" s="218" t="str">
        <f>VLOOKUP($A212,data!$B$2:$AS$765,34,FALSE)</f>
        <v>A</v>
      </c>
      <c r="S212" s="166"/>
      <c r="T212" s="220" t="str">
        <f>IF(ISERROR(VLOOKUP($A212,v32_final!$A$9:$E$763,5,FALSE)),"",VLOOKUP($A212,v32_final!$A$9:$E$763,5,FALSE))</f>
        <v>AO</v>
      </c>
      <c r="U212" s="163">
        <f>IF(ISERROR(VLOOKUP($A212,v32_final!$A$9:$E$763,4,FALSE)),"",VLOOKUP($A212,v32_final!$A$9:$E$763,4,FALSE))</f>
        <v>1.67</v>
      </c>
      <c r="V212" s="165">
        <f>VLOOKUP($A212,data!$B$2:$AS$765,35,FALSE)</f>
        <v>1.5027999999999999</v>
      </c>
      <c r="W212" s="326">
        <f t="shared" si="12"/>
        <v>1.5027999999999999</v>
      </c>
      <c r="X212" s="326">
        <f t="shared" si="13"/>
        <v>0</v>
      </c>
      <c r="Y212" s="135">
        <f t="shared" si="14"/>
        <v>-0.16720000000000002</v>
      </c>
      <c r="Z212" s="133">
        <f t="shared" si="15"/>
        <v>-0.10011976047904193</v>
      </c>
    </row>
    <row r="213" spans="1:26" x14ac:dyDescent="0.2">
      <c r="A213" s="237" t="s">
        <v>1373</v>
      </c>
      <c r="B213" s="247" t="str">
        <f>VLOOKUP($A213,data!$B$2:$AS$765,4,FALSE)</f>
        <v>Upper Limb &amp; Toe Amputation for Circ System Disorders W/O CC/MCC</v>
      </c>
      <c r="C213" s="238">
        <f>VLOOKUP($A213,data!$B$2:$AS$765,6,FALSE)</f>
        <v>3</v>
      </c>
      <c r="D213" s="238">
        <f>VLOOKUP($A213,data!$B$2:$AS$765,7,FALSE)</f>
        <v>0</v>
      </c>
      <c r="E213" s="238">
        <f>VLOOKUP($A213,data!$B$2:$AS$765,10,FALSE)</f>
        <v>13676.21</v>
      </c>
      <c r="F213" s="238">
        <f>VLOOKUP($A213,data!$B$2:$AS$765,11,FALSE)</f>
        <v>1020.62</v>
      </c>
      <c r="G213" s="257">
        <f>VLOOKUP($A213,data!$B$2:$AS$765,12,FALSE)</f>
        <v>5</v>
      </c>
      <c r="H213" s="16"/>
      <c r="I213" s="158">
        <f>VLOOKUP($A213,data!$B$2:$AS$765,14,FALSE)</f>
        <v>3</v>
      </c>
      <c r="J213" s="156">
        <f>VLOOKUP($A213,data!$B$2:$AS$765,15,FALSE)</f>
        <v>13676.21</v>
      </c>
      <c r="K213" s="156">
        <f>VLOOKUP($A213,data!$B$2:$AS$765,16,FALSE)</f>
        <v>1020.62</v>
      </c>
      <c r="L213" s="160">
        <f>VLOOKUP($A213,data!$B$2:$AS$765,17,FALSE)</f>
        <v>5</v>
      </c>
      <c r="M213" s="160">
        <f>VLOOKUP($A213,data!$B$2:$AS$765,18,FALSE)</f>
        <v>2.16</v>
      </c>
      <c r="N213" s="160">
        <f>VLOOKUP($A213,data!$B$2:$AS$765,19,FALSE)</f>
        <v>4.38</v>
      </c>
      <c r="O213" s="120">
        <f>VLOOKUP($A213,data!$B$2:$AS$765,20,FALSE)</f>
        <v>1</v>
      </c>
      <c r="P213" s="162">
        <f>VLOOKUP($A213,data!$B$2:$AS$765,22,FALSE)</f>
        <v>0.56189999999999996</v>
      </c>
      <c r="Q213" s="162">
        <f>VLOOKUP($A213,data!$B$2:$AS$765,30,FALSE)</f>
        <v>0.57899999999999996</v>
      </c>
      <c r="R213" s="217" t="str">
        <f>VLOOKUP($A213,data!$B$2:$AS$765,34,FALSE)</f>
        <v>A</v>
      </c>
      <c r="S213" s="166"/>
      <c r="T213" s="219" t="str">
        <f>IF(ISERROR(VLOOKUP($A213,v32_final!$A$9:$E$763,5,FALSE)),"",VLOOKUP($A213,v32_final!$A$9:$E$763,5,FALSE))</f>
        <v>MO</v>
      </c>
      <c r="U213" s="162">
        <f>IF(ISERROR(VLOOKUP($A213,v32_final!$A$9:$E$763,4,FALSE)),"",VLOOKUP($A213,v32_final!$A$9:$E$763,4,FALSE))</f>
        <v>1.1489</v>
      </c>
      <c r="V213" s="164">
        <f>VLOOKUP($A213,data!$B$2:$AS$765,35,FALSE)</f>
        <v>0.90720000000000001</v>
      </c>
      <c r="W213" s="324">
        <f t="shared" si="12"/>
        <v>0.90720000000000001</v>
      </c>
      <c r="X213" s="324">
        <f t="shared" si="13"/>
        <v>0</v>
      </c>
      <c r="Y213" s="134">
        <f t="shared" si="14"/>
        <v>-0.24170000000000003</v>
      </c>
      <c r="Z213" s="132">
        <f t="shared" si="15"/>
        <v>-0.21037514143963792</v>
      </c>
    </row>
    <row r="214" spans="1:26" x14ac:dyDescent="0.2">
      <c r="A214" s="237" t="s">
        <v>1375</v>
      </c>
      <c r="B214" s="247" t="str">
        <f>VLOOKUP($A214,data!$B$2:$AS$765,4,FALSE)</f>
        <v>Cardiac Pacemaker Device Replacement W MCC</v>
      </c>
      <c r="C214" s="238">
        <f>VLOOKUP($A214,data!$B$2:$AS$765,6,FALSE)</f>
        <v>2</v>
      </c>
      <c r="D214" s="238">
        <f>VLOOKUP($A214,data!$B$2:$AS$765,7,FALSE)</f>
        <v>0</v>
      </c>
      <c r="E214" s="238">
        <f>VLOOKUP($A214,data!$B$2:$AS$765,10,FALSE)</f>
        <v>53977</v>
      </c>
      <c r="F214" s="238">
        <f>VLOOKUP($A214,data!$B$2:$AS$765,11,FALSE)</f>
        <v>9471.9500000000007</v>
      </c>
      <c r="G214" s="257">
        <f>VLOOKUP($A214,data!$B$2:$AS$765,12,FALSE)</f>
        <v>7.5</v>
      </c>
      <c r="H214" s="16"/>
      <c r="I214" s="158">
        <f>VLOOKUP($A214,data!$B$2:$AS$765,14,FALSE)</f>
        <v>2</v>
      </c>
      <c r="J214" s="156">
        <f>VLOOKUP($A214,data!$B$2:$AS$765,15,FALSE)</f>
        <v>53977</v>
      </c>
      <c r="K214" s="156">
        <f>VLOOKUP($A214,data!$B$2:$AS$765,16,FALSE)</f>
        <v>9471.9500000000007</v>
      </c>
      <c r="L214" s="160">
        <f>VLOOKUP($A214,data!$B$2:$AS$765,17,FALSE)</f>
        <v>6.3</v>
      </c>
      <c r="M214" s="160">
        <f>VLOOKUP($A214,data!$B$2:$AS$765,18,FALSE)</f>
        <v>4.5</v>
      </c>
      <c r="N214" s="160">
        <f>VLOOKUP($A214,data!$B$2:$AS$765,19,FALSE)</f>
        <v>4.9000000000000004</v>
      </c>
      <c r="O214" s="120">
        <f>VLOOKUP($A214,data!$B$2:$AS$765,20,FALSE)</f>
        <v>0</v>
      </c>
      <c r="P214" s="162">
        <f>VLOOKUP($A214,data!$B$2:$AS$765,22,FALSE)</f>
        <v>2.8089</v>
      </c>
      <c r="Q214" s="162">
        <f>VLOOKUP($A214,data!$B$2:$AS$765,30,FALSE)</f>
        <v>2.8942999999999999</v>
      </c>
      <c r="R214" s="217" t="str">
        <f>VLOOKUP($A214,data!$B$2:$AS$765,34,FALSE)</f>
        <v>M</v>
      </c>
      <c r="S214" s="166"/>
      <c r="T214" s="219" t="str">
        <f>IF(ISERROR(VLOOKUP($A214,v32_final!$A$9:$E$763,5,FALSE)),"",VLOOKUP($A214,v32_final!$A$9:$E$763,5,FALSE))</f>
        <v>M</v>
      </c>
      <c r="U214" s="162">
        <f>IF(ISERROR(VLOOKUP($A214,v32_final!$A$9:$E$763,4,FALSE)),"",VLOOKUP($A214,v32_final!$A$9:$E$763,4,FALSE))</f>
        <v>4.2927999999999997</v>
      </c>
      <c r="V214" s="164">
        <f>VLOOKUP($A214,data!$B$2:$AS$765,35,FALSE)</f>
        <v>4.5350999999999999</v>
      </c>
      <c r="W214" s="324">
        <f t="shared" si="12"/>
        <v>4.5350999999999999</v>
      </c>
      <c r="X214" s="324">
        <f t="shared" si="13"/>
        <v>0</v>
      </c>
      <c r="Y214" s="134">
        <f t="shared" si="14"/>
        <v>0.24230000000000018</v>
      </c>
      <c r="Z214" s="132">
        <f t="shared" si="15"/>
        <v>5.6443346999627331E-2</v>
      </c>
    </row>
    <row r="215" spans="1:26" x14ac:dyDescent="0.2">
      <c r="A215" s="237" t="s">
        <v>1377</v>
      </c>
      <c r="B215" s="247" t="str">
        <f>VLOOKUP($A215,data!$B$2:$AS$765,4,FALSE)</f>
        <v>Cardiac Pacemaker Device Replacement W/O MCC</v>
      </c>
      <c r="C215" s="238">
        <f>VLOOKUP($A215,data!$B$2:$AS$765,6,FALSE)</f>
        <v>11</v>
      </c>
      <c r="D215" s="238">
        <f>VLOOKUP($A215,data!$B$2:$AS$765,7,FALSE)</f>
        <v>0</v>
      </c>
      <c r="E215" s="238">
        <f>VLOOKUP($A215,data!$B$2:$AS$765,10,FALSE)</f>
        <v>35314.519999999997</v>
      </c>
      <c r="F215" s="238">
        <f>VLOOKUP($A215,data!$B$2:$AS$765,11,FALSE)</f>
        <v>17647.740000000002</v>
      </c>
      <c r="G215" s="257">
        <f>VLOOKUP($A215,data!$B$2:$AS$765,12,FALSE)</f>
        <v>3.18</v>
      </c>
      <c r="H215" s="16"/>
      <c r="I215" s="158">
        <f>VLOOKUP($A215,data!$B$2:$AS$765,14,FALSE)</f>
        <v>10</v>
      </c>
      <c r="J215" s="156">
        <f>VLOOKUP($A215,data!$B$2:$AS$765,15,FALSE)</f>
        <v>31675.59</v>
      </c>
      <c r="K215" s="156">
        <f>VLOOKUP($A215,data!$B$2:$AS$765,16,FALSE)</f>
        <v>14033.05</v>
      </c>
      <c r="L215" s="160">
        <f>VLOOKUP($A215,data!$B$2:$AS$765,17,FALSE)</f>
        <v>3.1</v>
      </c>
      <c r="M215" s="160">
        <f>VLOOKUP($A215,data!$B$2:$AS$765,18,FALSE)</f>
        <v>2.5099999999999998</v>
      </c>
      <c r="N215" s="160">
        <f>VLOOKUP($A215,data!$B$2:$AS$765,19,FALSE)</f>
        <v>2.25</v>
      </c>
      <c r="O215" s="120">
        <f>VLOOKUP($A215,data!$B$2:$AS$765,20,FALSE)</f>
        <v>1</v>
      </c>
      <c r="P215" s="162">
        <f>VLOOKUP($A215,data!$B$2:$AS$765,22,FALSE)</f>
        <v>1.3015000000000001</v>
      </c>
      <c r="Q215" s="162">
        <f>VLOOKUP($A215,data!$B$2:$AS$765,30,FALSE)</f>
        <v>1.3411</v>
      </c>
      <c r="R215" s="217" t="str">
        <f>VLOOKUP($A215,data!$B$2:$AS$765,34,FALSE)</f>
        <v>A</v>
      </c>
      <c r="S215" s="166"/>
      <c r="T215" s="219" t="str">
        <f>IF(ISERROR(VLOOKUP($A215,v32_final!$A$9:$E$763,5,FALSE)),"",VLOOKUP($A215,v32_final!$A$9:$E$763,5,FALSE))</f>
        <v>M</v>
      </c>
      <c r="U215" s="162">
        <f>IF(ISERROR(VLOOKUP($A215,v32_final!$A$9:$E$763,4,FALSE)),"",VLOOKUP($A215,v32_final!$A$9:$E$763,4,FALSE))</f>
        <v>3.0973999999999999</v>
      </c>
      <c r="V215" s="164">
        <f>VLOOKUP($A215,data!$B$2:$AS$765,35,FALSE)</f>
        <v>2.1013999999999999</v>
      </c>
      <c r="W215" s="324">
        <f t="shared" si="12"/>
        <v>2.1013999999999999</v>
      </c>
      <c r="X215" s="324">
        <f t="shared" si="13"/>
        <v>0</v>
      </c>
      <c r="Y215" s="134">
        <f t="shared" si="14"/>
        <v>-0.996</v>
      </c>
      <c r="Z215" s="132">
        <f t="shared" si="15"/>
        <v>-0.32156001807967971</v>
      </c>
    </row>
    <row r="216" spans="1:26" x14ac:dyDescent="0.2">
      <c r="A216" s="237" t="s">
        <v>1379</v>
      </c>
      <c r="B216" s="247" t="str">
        <f>VLOOKUP($A216,data!$B$2:$AS$765,4,FALSE)</f>
        <v>Cardiac Pacemaker Revision Except Device Replacement W MCC</v>
      </c>
      <c r="C216" s="238">
        <f>VLOOKUP($A216,data!$B$2:$AS$765,6,FALSE)</f>
        <v>3</v>
      </c>
      <c r="D216" s="238">
        <f>VLOOKUP($A216,data!$B$2:$AS$765,7,FALSE)</f>
        <v>1</v>
      </c>
      <c r="E216" s="238">
        <f>VLOOKUP($A216,data!$B$2:$AS$765,10,FALSE)</f>
        <v>87733.31</v>
      </c>
      <c r="F216" s="238">
        <f>VLOOKUP($A216,data!$B$2:$AS$765,11,FALSE)</f>
        <v>54277.04</v>
      </c>
      <c r="G216" s="257">
        <f>VLOOKUP($A216,data!$B$2:$AS$765,12,FALSE)</f>
        <v>15.33</v>
      </c>
      <c r="H216" s="16"/>
      <c r="I216" s="158">
        <f>VLOOKUP($A216,data!$B$2:$AS$765,14,FALSE)</f>
        <v>3</v>
      </c>
      <c r="J216" s="156">
        <f>VLOOKUP($A216,data!$B$2:$AS$765,15,FALSE)</f>
        <v>87733.31</v>
      </c>
      <c r="K216" s="156">
        <f>VLOOKUP($A216,data!$B$2:$AS$765,16,FALSE)</f>
        <v>54277.04</v>
      </c>
      <c r="L216" s="160">
        <f>VLOOKUP($A216,data!$B$2:$AS$765,17,FALSE)</f>
        <v>10.3</v>
      </c>
      <c r="M216" s="160">
        <f>VLOOKUP($A216,data!$B$2:$AS$765,18,FALSE)</f>
        <v>10.37</v>
      </c>
      <c r="N216" s="160">
        <f>VLOOKUP($A216,data!$B$2:$AS$765,19,FALSE)</f>
        <v>7.6</v>
      </c>
      <c r="O216" s="120">
        <f>VLOOKUP($A216,data!$B$2:$AS$765,20,FALSE)</f>
        <v>0</v>
      </c>
      <c r="P216" s="162">
        <f>VLOOKUP($A216,data!$B$2:$AS$765,22,FALSE)</f>
        <v>3.6644999999999999</v>
      </c>
      <c r="Q216" s="162">
        <f>VLOOKUP($A216,data!$B$2:$AS$765,30,FALSE)</f>
        <v>3.7759</v>
      </c>
      <c r="R216" s="217" t="str">
        <f>VLOOKUP($A216,data!$B$2:$AS$765,34,FALSE)</f>
        <v>M</v>
      </c>
      <c r="S216" s="166"/>
      <c r="T216" s="219" t="str">
        <f>IF(ISERROR(VLOOKUP($A216,v32_final!$A$9:$E$763,5,FALSE)),"",VLOOKUP($A216,v32_final!$A$9:$E$763,5,FALSE))</f>
        <v>M</v>
      </c>
      <c r="U216" s="162">
        <f>IF(ISERROR(VLOOKUP($A216,v32_final!$A$9:$E$763,4,FALSE)),"",VLOOKUP($A216,v32_final!$A$9:$E$763,4,FALSE))</f>
        <v>5.8231000000000002</v>
      </c>
      <c r="V216" s="164">
        <f>VLOOKUP($A216,data!$B$2:$AS$765,35,FALSE)</f>
        <v>5.9165000000000001</v>
      </c>
      <c r="W216" s="324">
        <f t="shared" si="12"/>
        <v>5.9165000000000001</v>
      </c>
      <c r="X216" s="324">
        <f t="shared" si="13"/>
        <v>0</v>
      </c>
      <c r="Y216" s="134">
        <f t="shared" si="14"/>
        <v>9.3399999999999928E-2</v>
      </c>
      <c r="Z216" s="132">
        <f t="shared" si="15"/>
        <v>1.6039566553897395E-2</v>
      </c>
    </row>
    <row r="217" spans="1:26" x14ac:dyDescent="0.2">
      <c r="A217" s="246" t="s">
        <v>1381</v>
      </c>
      <c r="B217" s="258" t="str">
        <f>VLOOKUP($A217,data!$B$2:$AS$765,4,FALSE)</f>
        <v>Cardiac Pacemaker Revision Except Device Replacement W CC</v>
      </c>
      <c r="C217" s="259">
        <f>VLOOKUP($A217,data!$B$2:$AS$765,6,FALSE)</f>
        <v>7</v>
      </c>
      <c r="D217" s="259">
        <f>VLOOKUP($A217,data!$B$2:$AS$765,7,FALSE)</f>
        <v>0</v>
      </c>
      <c r="E217" s="259">
        <f>VLOOKUP($A217,data!$B$2:$AS$765,10,FALSE)</f>
        <v>62096.49</v>
      </c>
      <c r="F217" s="259">
        <f>VLOOKUP($A217,data!$B$2:$AS$765,11,FALSE)</f>
        <v>61459.95</v>
      </c>
      <c r="G217" s="325">
        <f>VLOOKUP($A217,data!$B$2:$AS$765,12,FALSE)</f>
        <v>8</v>
      </c>
      <c r="H217" s="16"/>
      <c r="I217" s="159">
        <f>VLOOKUP($A217,data!$B$2:$AS$765,14,FALSE)</f>
        <v>6</v>
      </c>
      <c r="J217" s="157">
        <f>VLOOKUP($A217,data!$B$2:$AS$765,15,FALSE)</f>
        <v>38452.43</v>
      </c>
      <c r="K217" s="157">
        <f>VLOOKUP($A217,data!$B$2:$AS$765,16,FALSE)</f>
        <v>22216.880000000001</v>
      </c>
      <c r="L217" s="161">
        <f>VLOOKUP($A217,data!$B$2:$AS$765,17,FALSE)</f>
        <v>4.4000000000000004</v>
      </c>
      <c r="M217" s="161">
        <f>VLOOKUP($A217,data!$B$2:$AS$765,18,FALSE)</f>
        <v>2.91</v>
      </c>
      <c r="N217" s="161">
        <f>VLOOKUP($A217,data!$B$2:$AS$765,19,FALSE)</f>
        <v>3.5</v>
      </c>
      <c r="O217" s="129">
        <f>VLOOKUP($A217,data!$B$2:$AS$765,20,FALSE)</f>
        <v>0</v>
      </c>
      <c r="P217" s="163">
        <f>VLOOKUP($A217,data!$B$2:$AS$765,22,FALSE)</f>
        <v>1.8311999999999999</v>
      </c>
      <c r="Q217" s="163">
        <f>VLOOKUP($A217,data!$B$2:$AS$765,30,FALSE)</f>
        <v>1.8560000000000001</v>
      </c>
      <c r="R217" s="218" t="str">
        <f>VLOOKUP($A217,data!$B$2:$AS$765,34,FALSE)</f>
        <v>MO</v>
      </c>
      <c r="S217" s="166"/>
      <c r="T217" s="220" t="str">
        <f>IF(ISERROR(VLOOKUP($A217,v32_final!$A$9:$E$763,5,FALSE)),"",VLOOKUP($A217,v32_final!$A$9:$E$763,5,FALSE))</f>
        <v>AO</v>
      </c>
      <c r="U217" s="163">
        <f>IF(ISERROR(VLOOKUP($A217,v32_final!$A$9:$E$763,4,FALSE)),"",VLOOKUP($A217,v32_final!$A$9:$E$763,4,FALSE))</f>
        <v>2.4358</v>
      </c>
      <c r="V217" s="165">
        <f>VLOOKUP($A217,data!$B$2:$AS$765,35,FALSE)</f>
        <v>2.9081999999999999</v>
      </c>
      <c r="W217" s="326">
        <f t="shared" si="12"/>
        <v>2.9081999999999999</v>
      </c>
      <c r="X217" s="326">
        <f t="shared" si="13"/>
        <v>0</v>
      </c>
      <c r="Y217" s="135">
        <f t="shared" si="14"/>
        <v>0.47239999999999993</v>
      </c>
      <c r="Z217" s="133">
        <f t="shared" si="15"/>
        <v>0.19394038919451512</v>
      </c>
    </row>
    <row r="218" spans="1:26" x14ac:dyDescent="0.2">
      <c r="A218" s="237" t="s">
        <v>1383</v>
      </c>
      <c r="B218" s="247" t="str">
        <f>VLOOKUP($A218,data!$B$2:$AS$765,4,FALSE)</f>
        <v>Cardiac Pacemaker Revision Except Device Replacement W/O CC/MCC</v>
      </c>
      <c r="C218" s="238">
        <f>VLOOKUP($A218,data!$B$2:$AS$765,6,FALSE)</f>
        <v>7</v>
      </c>
      <c r="D218" s="238">
        <f>VLOOKUP($A218,data!$B$2:$AS$765,7,FALSE)</f>
        <v>0</v>
      </c>
      <c r="E218" s="238">
        <f>VLOOKUP($A218,data!$B$2:$AS$765,10,FALSE)</f>
        <v>27392.55</v>
      </c>
      <c r="F218" s="238">
        <f>VLOOKUP($A218,data!$B$2:$AS$765,11,FALSE)</f>
        <v>9401.5</v>
      </c>
      <c r="G218" s="257">
        <f>VLOOKUP($A218,data!$B$2:$AS$765,12,FALSE)</f>
        <v>4</v>
      </c>
      <c r="H218" s="16"/>
      <c r="I218" s="158">
        <f>VLOOKUP($A218,data!$B$2:$AS$765,14,FALSE)</f>
        <v>7</v>
      </c>
      <c r="J218" s="156">
        <f>VLOOKUP($A218,data!$B$2:$AS$765,15,FALSE)</f>
        <v>27392.55</v>
      </c>
      <c r="K218" s="156">
        <f>VLOOKUP($A218,data!$B$2:$AS$765,16,FALSE)</f>
        <v>9401.5</v>
      </c>
      <c r="L218" s="160">
        <f>VLOOKUP($A218,data!$B$2:$AS$765,17,FALSE)</f>
        <v>3</v>
      </c>
      <c r="M218" s="160">
        <f>VLOOKUP($A218,data!$B$2:$AS$765,18,FALSE)</f>
        <v>1.31</v>
      </c>
      <c r="N218" s="160">
        <f>VLOOKUP($A218,data!$B$2:$AS$765,19,FALSE)</f>
        <v>2.5</v>
      </c>
      <c r="O218" s="120">
        <f>VLOOKUP($A218,data!$B$2:$AS$765,20,FALSE)</f>
        <v>0</v>
      </c>
      <c r="P218" s="162">
        <f>VLOOKUP($A218,data!$B$2:$AS$765,22,FALSE)</f>
        <v>1.486</v>
      </c>
      <c r="Q218" s="162">
        <f>VLOOKUP($A218,data!$B$2:$AS$765,30,FALSE)</f>
        <v>1.2858000000000001</v>
      </c>
      <c r="R218" s="217" t="str">
        <f>VLOOKUP($A218,data!$B$2:$AS$765,34,FALSE)</f>
        <v>MO</v>
      </c>
      <c r="S218" s="166"/>
      <c r="T218" s="219" t="str">
        <f>IF(ISERROR(VLOOKUP($A218,v32_final!$A$9:$E$763,5,FALSE)),"",VLOOKUP($A218,v32_final!$A$9:$E$763,5,FALSE))</f>
        <v>MO</v>
      </c>
      <c r="U218" s="162">
        <f>IF(ISERROR(VLOOKUP($A218,v32_final!$A$9:$E$763,4,FALSE)),"",VLOOKUP($A218,v32_final!$A$9:$E$763,4,FALSE))</f>
        <v>1.6757</v>
      </c>
      <c r="V218" s="164">
        <f>VLOOKUP($A218,data!$B$2:$AS$765,35,FALSE)</f>
        <v>2.0146999999999999</v>
      </c>
      <c r="W218" s="324">
        <f t="shared" si="12"/>
        <v>2.0146999999999999</v>
      </c>
      <c r="X218" s="324">
        <f t="shared" si="13"/>
        <v>0</v>
      </c>
      <c r="Y218" s="134">
        <f t="shared" si="14"/>
        <v>0.33899999999999997</v>
      </c>
      <c r="Z218" s="132">
        <f t="shared" si="15"/>
        <v>0.20230351494897653</v>
      </c>
    </row>
    <row r="219" spans="1:26" x14ac:dyDescent="0.2">
      <c r="A219" s="237" t="s">
        <v>1385</v>
      </c>
      <c r="B219" s="247" t="str">
        <f>VLOOKUP($A219,data!$B$2:$AS$765,4,FALSE)</f>
        <v>Vein Ligation &amp; Stripping</v>
      </c>
      <c r="C219" s="238">
        <f>VLOOKUP($A219,data!$B$2:$AS$765,6,FALSE)</f>
        <v>2</v>
      </c>
      <c r="D219" s="238">
        <f>VLOOKUP($A219,data!$B$2:$AS$765,7,FALSE)</f>
        <v>0</v>
      </c>
      <c r="E219" s="238">
        <f>VLOOKUP($A219,data!$B$2:$AS$765,10,FALSE)</f>
        <v>41801.29</v>
      </c>
      <c r="F219" s="238">
        <f>VLOOKUP($A219,data!$B$2:$AS$765,11,FALSE)</f>
        <v>6777.66</v>
      </c>
      <c r="G219" s="257">
        <f>VLOOKUP($A219,data!$B$2:$AS$765,12,FALSE)</f>
        <v>5</v>
      </c>
      <c r="H219" s="16"/>
      <c r="I219" s="158">
        <f>VLOOKUP($A219,data!$B$2:$AS$765,14,FALSE)</f>
        <v>2</v>
      </c>
      <c r="J219" s="156">
        <f>VLOOKUP($A219,data!$B$2:$AS$765,15,FALSE)</f>
        <v>41801.29</v>
      </c>
      <c r="K219" s="156">
        <f>VLOOKUP($A219,data!$B$2:$AS$765,16,FALSE)</f>
        <v>6777.66</v>
      </c>
      <c r="L219" s="160">
        <f>VLOOKUP($A219,data!$B$2:$AS$765,17,FALSE)</f>
        <v>6.2</v>
      </c>
      <c r="M219" s="160">
        <f>VLOOKUP($A219,data!$B$2:$AS$765,18,FALSE)</f>
        <v>1</v>
      </c>
      <c r="N219" s="160">
        <f>VLOOKUP($A219,data!$B$2:$AS$765,19,FALSE)</f>
        <v>4.0999999999999996</v>
      </c>
      <c r="O219" s="120">
        <f>VLOOKUP($A219,data!$B$2:$AS$765,20,FALSE)</f>
        <v>0</v>
      </c>
      <c r="P219" s="162">
        <f>VLOOKUP($A219,data!$B$2:$AS$765,22,FALSE)</f>
        <v>2.0488</v>
      </c>
      <c r="Q219" s="162">
        <f>VLOOKUP($A219,data!$B$2:$AS$765,30,FALSE)</f>
        <v>2.1111</v>
      </c>
      <c r="R219" s="217" t="str">
        <f>VLOOKUP($A219,data!$B$2:$AS$765,34,FALSE)</f>
        <v>M</v>
      </c>
      <c r="S219" s="166"/>
      <c r="T219" s="219" t="str">
        <f>IF(ISERROR(VLOOKUP($A219,v32_final!$A$9:$E$763,5,FALSE)),"",VLOOKUP($A219,v32_final!$A$9:$E$763,5,FALSE))</f>
        <v>M</v>
      </c>
      <c r="U219" s="162">
        <f>IF(ISERROR(VLOOKUP($A219,v32_final!$A$9:$E$763,4,FALSE)),"",VLOOKUP($A219,v32_final!$A$9:$E$763,4,FALSE))</f>
        <v>2.8115000000000001</v>
      </c>
      <c r="V219" s="164">
        <f>VLOOKUP($A219,data!$B$2:$AS$765,35,FALSE)</f>
        <v>3.3079000000000001</v>
      </c>
      <c r="W219" s="324">
        <f t="shared" si="12"/>
        <v>3.3079000000000001</v>
      </c>
      <c r="X219" s="324">
        <f t="shared" si="13"/>
        <v>0</v>
      </c>
      <c r="Y219" s="134">
        <f t="shared" si="14"/>
        <v>0.49639999999999995</v>
      </c>
      <c r="Z219" s="132">
        <f t="shared" si="15"/>
        <v>0.17656055486395161</v>
      </c>
    </row>
    <row r="220" spans="1:26" x14ac:dyDescent="0.2">
      <c r="A220" s="237" t="s">
        <v>1387</v>
      </c>
      <c r="B220" s="247" t="str">
        <f>VLOOKUP($A220,data!$B$2:$AS$765,4,FALSE)</f>
        <v>Other Circulatory System O.R. Procedures</v>
      </c>
      <c r="C220" s="238">
        <f>VLOOKUP($A220,data!$B$2:$AS$765,6,FALSE)</f>
        <v>68</v>
      </c>
      <c r="D220" s="238">
        <f>VLOOKUP($A220,data!$B$2:$AS$765,7,FALSE)</f>
        <v>1</v>
      </c>
      <c r="E220" s="238">
        <f>VLOOKUP($A220,data!$B$2:$AS$765,10,FALSE)</f>
        <v>57523</v>
      </c>
      <c r="F220" s="238">
        <f>VLOOKUP($A220,data!$B$2:$AS$765,11,FALSE)</f>
        <v>66744.350000000006</v>
      </c>
      <c r="G220" s="257">
        <f>VLOOKUP($A220,data!$B$2:$AS$765,12,FALSE)</f>
        <v>11</v>
      </c>
      <c r="H220" s="16"/>
      <c r="I220" s="158">
        <f>VLOOKUP($A220,data!$B$2:$AS$765,14,FALSE)</f>
        <v>66</v>
      </c>
      <c r="J220" s="156">
        <f>VLOOKUP($A220,data!$B$2:$AS$765,15,FALSE)</f>
        <v>48240.93</v>
      </c>
      <c r="K220" s="156">
        <f>VLOOKUP($A220,data!$B$2:$AS$765,16,FALSE)</f>
        <v>38278.94</v>
      </c>
      <c r="L220" s="160">
        <f>VLOOKUP($A220,data!$B$2:$AS$765,17,FALSE)</f>
        <v>9.41</v>
      </c>
      <c r="M220" s="160">
        <f>VLOOKUP($A220,data!$B$2:$AS$765,18,FALSE)</f>
        <v>8.85</v>
      </c>
      <c r="N220" s="160">
        <f>VLOOKUP($A220,data!$B$2:$AS$765,19,FALSE)</f>
        <v>6.33</v>
      </c>
      <c r="O220" s="120">
        <f>VLOOKUP($A220,data!$B$2:$AS$765,20,FALSE)</f>
        <v>1</v>
      </c>
      <c r="P220" s="162">
        <f>VLOOKUP($A220,data!$B$2:$AS$765,22,FALSE)</f>
        <v>1.9821</v>
      </c>
      <c r="Q220" s="162">
        <f>VLOOKUP($A220,data!$B$2:$AS$765,30,FALSE)</f>
        <v>1.8164</v>
      </c>
      <c r="R220" s="217" t="str">
        <f>VLOOKUP($A220,data!$B$2:$AS$765,34,FALSE)</f>
        <v>A</v>
      </c>
      <c r="S220" s="166"/>
      <c r="T220" s="219" t="str">
        <f>IF(ISERROR(VLOOKUP($A220,v32_final!$A$9:$E$763,5,FALSE)),"",VLOOKUP($A220,v32_final!$A$9:$E$763,5,FALSE))</f>
        <v>A</v>
      </c>
      <c r="U220" s="162">
        <f>IF(ISERROR(VLOOKUP($A220,v32_final!$A$9:$E$763,4,FALSE)),"",VLOOKUP($A220,v32_final!$A$9:$E$763,4,FALSE))</f>
        <v>2.2930999999999999</v>
      </c>
      <c r="V220" s="164">
        <f>VLOOKUP($A220,data!$B$2:$AS$765,35,FALSE)</f>
        <v>2.8460999999999999</v>
      </c>
      <c r="W220" s="324">
        <f t="shared" si="12"/>
        <v>2.8460999999999999</v>
      </c>
      <c r="X220" s="324">
        <f t="shared" si="13"/>
        <v>0</v>
      </c>
      <c r="Y220" s="134">
        <f t="shared" si="14"/>
        <v>0.55299999999999994</v>
      </c>
      <c r="Z220" s="132">
        <f t="shared" si="15"/>
        <v>0.24115825738083815</v>
      </c>
    </row>
    <row r="221" spans="1:26" x14ac:dyDescent="0.2">
      <c r="A221" s="237" t="s">
        <v>1389</v>
      </c>
      <c r="B221" s="247" t="str">
        <f>VLOOKUP($A221,data!$B$2:$AS$765,4,FALSE)</f>
        <v>AICD Lead Procedures</v>
      </c>
      <c r="C221" s="238">
        <f>VLOOKUP($A221,data!$B$2:$AS$765,6,FALSE)</f>
        <v>1</v>
      </c>
      <c r="D221" s="238">
        <f>VLOOKUP($A221,data!$B$2:$AS$765,7,FALSE)</f>
        <v>0</v>
      </c>
      <c r="E221" s="238">
        <f>VLOOKUP($A221,data!$B$2:$AS$765,10,FALSE)</f>
        <v>25392.62</v>
      </c>
      <c r="F221" s="238">
        <f>VLOOKUP($A221,data!$B$2:$AS$765,11,FALSE)</f>
        <v>0</v>
      </c>
      <c r="G221" s="257">
        <f>VLOOKUP($A221,data!$B$2:$AS$765,12,FALSE)</f>
        <v>4</v>
      </c>
      <c r="H221" s="16"/>
      <c r="I221" s="158">
        <f>VLOOKUP($A221,data!$B$2:$AS$765,14,FALSE)</f>
        <v>1</v>
      </c>
      <c r="J221" s="156">
        <f>VLOOKUP($A221,data!$B$2:$AS$765,15,FALSE)</f>
        <v>25392.62</v>
      </c>
      <c r="K221" s="156">
        <f>VLOOKUP($A221,data!$B$2:$AS$765,16,FALSE)</f>
        <v>0</v>
      </c>
      <c r="L221" s="160">
        <f>VLOOKUP($A221,data!$B$2:$AS$765,17,FALSE)</f>
        <v>4.5</v>
      </c>
      <c r="M221" s="160">
        <f>VLOOKUP($A221,data!$B$2:$AS$765,18,FALSE)</f>
        <v>0</v>
      </c>
      <c r="N221" s="160">
        <f>VLOOKUP($A221,data!$B$2:$AS$765,19,FALSE)</f>
        <v>3.1</v>
      </c>
      <c r="O221" s="120">
        <f>VLOOKUP($A221,data!$B$2:$AS$765,20,FALSE)</f>
        <v>0</v>
      </c>
      <c r="P221" s="162">
        <f>VLOOKUP($A221,data!$B$2:$AS$765,22,FALSE)</f>
        <v>2.9161000000000001</v>
      </c>
      <c r="Q221" s="162">
        <f>VLOOKUP($A221,data!$B$2:$AS$765,30,FALSE)</f>
        <v>3.0047000000000001</v>
      </c>
      <c r="R221" s="217" t="str">
        <f>VLOOKUP($A221,data!$B$2:$AS$765,34,FALSE)</f>
        <v>M</v>
      </c>
      <c r="S221" s="166"/>
      <c r="T221" s="219" t="str">
        <f>IF(ISERROR(VLOOKUP($A221,v32_final!$A$9:$E$763,5,FALSE)),"",VLOOKUP($A221,v32_final!$A$9:$E$763,5,FALSE))</f>
        <v>M</v>
      </c>
      <c r="U221" s="162">
        <f>IF(ISERROR(VLOOKUP($A221,v32_final!$A$9:$E$763,4,FALSE)),"",VLOOKUP($A221,v32_final!$A$9:$E$763,4,FALSE))</f>
        <v>4.4527000000000001</v>
      </c>
      <c r="V221" s="164">
        <f>VLOOKUP($A221,data!$B$2:$AS$765,35,FALSE)</f>
        <v>4.7081</v>
      </c>
      <c r="W221" s="324">
        <f t="shared" si="12"/>
        <v>4.7081</v>
      </c>
      <c r="X221" s="324">
        <f t="shared" si="13"/>
        <v>0</v>
      </c>
      <c r="Y221" s="134">
        <f t="shared" si="14"/>
        <v>0.25539999999999985</v>
      </c>
      <c r="Z221" s="132">
        <f t="shared" si="15"/>
        <v>5.7358456666741491E-2</v>
      </c>
    </row>
    <row r="222" spans="1:26" x14ac:dyDescent="0.2">
      <c r="A222" s="246" t="s">
        <v>1391</v>
      </c>
      <c r="B222" s="258" t="str">
        <f>VLOOKUP($A222,data!$B$2:$AS$765,4,FALSE)</f>
        <v>Endovascular Cardiac Valve Replacement W MCC</v>
      </c>
      <c r="C222" s="259">
        <f>VLOOKUP($A222,data!$B$2:$AS$765,6,FALSE)</f>
        <v>0</v>
      </c>
      <c r="D222" s="259">
        <f>VLOOKUP($A222,data!$B$2:$AS$765,7,FALSE)</f>
        <v>0</v>
      </c>
      <c r="E222" s="259">
        <f>VLOOKUP($A222,data!$B$2:$AS$765,10,FALSE)</f>
        <v>0</v>
      </c>
      <c r="F222" s="259">
        <f>VLOOKUP($A222,data!$B$2:$AS$765,11,FALSE)</f>
        <v>0</v>
      </c>
      <c r="G222" s="325">
        <f>VLOOKUP($A222,data!$B$2:$AS$765,12,FALSE)</f>
        <v>0</v>
      </c>
      <c r="H222" s="16"/>
      <c r="I222" s="159">
        <f>VLOOKUP($A222,data!$B$2:$AS$765,14,FALSE)</f>
        <v>0</v>
      </c>
      <c r="J222" s="157">
        <f>VLOOKUP($A222,data!$B$2:$AS$765,15,FALSE)</f>
        <v>0</v>
      </c>
      <c r="K222" s="157">
        <f>VLOOKUP($A222,data!$B$2:$AS$765,16,FALSE)</f>
        <v>0</v>
      </c>
      <c r="L222" s="161">
        <f>VLOOKUP($A222,data!$B$2:$AS$765,17,FALSE)</f>
        <v>9.5</v>
      </c>
      <c r="M222" s="161">
        <f>VLOOKUP($A222,data!$B$2:$AS$765,18,FALSE)</f>
        <v>0</v>
      </c>
      <c r="N222" s="161">
        <f>VLOOKUP($A222,data!$B$2:$AS$765,19,FALSE)</f>
        <v>7.3</v>
      </c>
      <c r="O222" s="129">
        <f>VLOOKUP($A222,data!$B$2:$AS$765,20,FALSE)</f>
        <v>0</v>
      </c>
      <c r="P222" s="163">
        <f>VLOOKUP($A222,data!$B$2:$AS$765,22,FALSE)</f>
        <v>8.4478000000000009</v>
      </c>
      <c r="Q222" s="163">
        <f>VLOOKUP($A222,data!$B$2:$AS$765,30,FALSE)</f>
        <v>8.4478000000000009</v>
      </c>
      <c r="R222" s="218" t="str">
        <f>VLOOKUP($A222,data!$B$2:$AS$765,34,FALSE)</f>
        <v>M</v>
      </c>
      <c r="S222" s="166"/>
      <c r="T222" s="220" t="str">
        <f>IF(ISERROR(VLOOKUP($A222,v32_final!$A$9:$E$763,5,FALSE)),"",VLOOKUP($A222,v32_final!$A$9:$E$763,5,FALSE))</f>
        <v>M</v>
      </c>
      <c r="U222" s="163">
        <f>IF(ISERROR(VLOOKUP($A222,v32_final!$A$9:$E$763,4,FALSE)),"",VLOOKUP($A222,v32_final!$A$9:$E$763,4,FALSE))</f>
        <v>13.9794</v>
      </c>
      <c r="V222" s="165">
        <f>VLOOKUP($A222,data!$B$2:$AS$765,35,FALSE)</f>
        <v>13.2369</v>
      </c>
      <c r="W222" s="326">
        <f t="shared" si="12"/>
        <v>13.2369</v>
      </c>
      <c r="X222" s="326">
        <f t="shared" si="13"/>
        <v>0</v>
      </c>
      <c r="Y222" s="135">
        <f t="shared" si="14"/>
        <v>-0.74249999999999972</v>
      </c>
      <c r="Z222" s="133">
        <f t="shared" si="15"/>
        <v>-5.3113867547963413E-2</v>
      </c>
    </row>
    <row r="223" spans="1:26" x14ac:dyDescent="0.2">
      <c r="A223" s="237" t="s">
        <v>1393</v>
      </c>
      <c r="B223" s="247" t="str">
        <f>VLOOKUP($A223,data!$B$2:$AS$765,4,FALSE)</f>
        <v>Endovascular Cardiac Valve Replacement W/O MCC</v>
      </c>
      <c r="C223" s="238">
        <f>VLOOKUP($A223,data!$B$2:$AS$765,6,FALSE)</f>
        <v>1</v>
      </c>
      <c r="D223" s="238">
        <f>VLOOKUP($A223,data!$B$2:$AS$765,7,FALSE)</f>
        <v>0</v>
      </c>
      <c r="E223" s="238">
        <f>VLOOKUP($A223,data!$B$2:$AS$765,10,FALSE)</f>
        <v>108511.64</v>
      </c>
      <c r="F223" s="238">
        <f>VLOOKUP($A223,data!$B$2:$AS$765,11,FALSE)</f>
        <v>0</v>
      </c>
      <c r="G223" s="257">
        <f>VLOOKUP($A223,data!$B$2:$AS$765,12,FALSE)</f>
        <v>7</v>
      </c>
      <c r="H223" s="16"/>
      <c r="I223" s="158">
        <f>VLOOKUP($A223,data!$B$2:$AS$765,14,FALSE)</f>
        <v>1</v>
      </c>
      <c r="J223" s="156">
        <f>VLOOKUP($A223,data!$B$2:$AS$765,15,FALSE)</f>
        <v>108511.64</v>
      </c>
      <c r="K223" s="156">
        <f>VLOOKUP($A223,data!$B$2:$AS$765,16,FALSE)</f>
        <v>0</v>
      </c>
      <c r="L223" s="160">
        <f>VLOOKUP($A223,data!$B$2:$AS$765,17,FALSE)</f>
        <v>5.2</v>
      </c>
      <c r="M223" s="160">
        <f>VLOOKUP($A223,data!$B$2:$AS$765,18,FALSE)</f>
        <v>0</v>
      </c>
      <c r="N223" s="160">
        <f>VLOOKUP($A223,data!$B$2:$AS$765,19,FALSE)</f>
        <v>4.4000000000000004</v>
      </c>
      <c r="O223" s="120">
        <f>VLOOKUP($A223,data!$B$2:$AS$765,20,FALSE)</f>
        <v>0</v>
      </c>
      <c r="P223" s="162">
        <f>VLOOKUP($A223,data!$B$2:$AS$765,22,FALSE)</f>
        <v>6.4424999999999999</v>
      </c>
      <c r="Q223" s="162">
        <f>VLOOKUP($A223,data!$B$2:$AS$765,30,FALSE)</f>
        <v>6.6383000000000001</v>
      </c>
      <c r="R223" s="217" t="str">
        <f>VLOOKUP($A223,data!$B$2:$AS$765,34,FALSE)</f>
        <v>M</v>
      </c>
      <c r="S223" s="166"/>
      <c r="T223" s="219" t="str">
        <f>IF(ISERROR(VLOOKUP($A223,v32_final!$A$9:$E$763,5,FALSE)),"",VLOOKUP($A223,v32_final!$A$9:$E$763,5,FALSE))</f>
        <v>M</v>
      </c>
      <c r="U223" s="162">
        <f>IF(ISERROR(VLOOKUP($A223,v32_final!$A$9:$E$763,4,FALSE)),"",VLOOKUP($A223,v32_final!$A$9:$E$763,4,FALSE))</f>
        <v>10.496499999999999</v>
      </c>
      <c r="V223" s="164">
        <f>VLOOKUP($A223,data!$B$2:$AS$765,35,FALSE)</f>
        <v>10.4016</v>
      </c>
      <c r="W223" s="324">
        <f t="shared" si="12"/>
        <v>10.4016</v>
      </c>
      <c r="X223" s="324">
        <f t="shared" si="13"/>
        <v>0</v>
      </c>
      <c r="Y223" s="134">
        <f t="shared" si="14"/>
        <v>-9.4899999999999096E-2</v>
      </c>
      <c r="Z223" s="132">
        <f t="shared" si="15"/>
        <v>-9.0411089410755117E-3</v>
      </c>
    </row>
    <row r="224" spans="1:26" x14ac:dyDescent="0.2">
      <c r="A224" s="237" t="s">
        <v>1395</v>
      </c>
      <c r="B224" s="247" t="str">
        <f>VLOOKUP($A224,data!$B$2:$AS$765,4,FALSE)</f>
        <v>Aortic and Heart Assist Procedures Except Pulsation Balloon W MCC</v>
      </c>
      <c r="C224" s="238">
        <f>VLOOKUP($A224,data!$B$2:$AS$765,6,FALSE)</f>
        <v>11</v>
      </c>
      <c r="D224" s="238">
        <f>VLOOKUP($A224,data!$B$2:$AS$765,7,FALSE)</f>
        <v>1</v>
      </c>
      <c r="E224" s="238">
        <f>VLOOKUP($A224,data!$B$2:$AS$765,10,FALSE)</f>
        <v>121773.69</v>
      </c>
      <c r="F224" s="238">
        <f>VLOOKUP($A224,data!$B$2:$AS$765,11,FALSE)</f>
        <v>49747.97</v>
      </c>
      <c r="G224" s="257">
        <f>VLOOKUP($A224,data!$B$2:$AS$765,12,FALSE)</f>
        <v>10.91</v>
      </c>
      <c r="H224" s="16"/>
      <c r="I224" s="158">
        <f>VLOOKUP($A224,data!$B$2:$AS$765,14,FALSE)</f>
        <v>11</v>
      </c>
      <c r="J224" s="156">
        <f>VLOOKUP($A224,data!$B$2:$AS$765,15,FALSE)</f>
        <v>121773.69</v>
      </c>
      <c r="K224" s="156">
        <f>VLOOKUP($A224,data!$B$2:$AS$765,16,FALSE)</f>
        <v>49747.97</v>
      </c>
      <c r="L224" s="160">
        <f>VLOOKUP($A224,data!$B$2:$AS$765,17,FALSE)</f>
        <v>10.91</v>
      </c>
      <c r="M224" s="160">
        <f>VLOOKUP($A224,data!$B$2:$AS$765,18,FALSE)</f>
        <v>5.95</v>
      </c>
      <c r="N224" s="160">
        <f>VLOOKUP($A224,data!$B$2:$AS$765,19,FALSE)</f>
        <v>9.36</v>
      </c>
      <c r="O224" s="120">
        <f>VLOOKUP($A224,data!$B$2:$AS$765,20,FALSE)</f>
        <v>1</v>
      </c>
      <c r="P224" s="162">
        <f>VLOOKUP($A224,data!$B$2:$AS$765,22,FALSE)</f>
        <v>5.0033000000000003</v>
      </c>
      <c r="Q224" s="162">
        <f>VLOOKUP($A224,data!$B$2:$AS$765,30,FALSE)</f>
        <v>5.1554000000000002</v>
      </c>
      <c r="R224" s="217" t="str">
        <f>VLOOKUP($A224,data!$B$2:$AS$765,34,FALSE)</f>
        <v>A</v>
      </c>
      <c r="S224" s="166"/>
      <c r="T224" s="219" t="str">
        <f>IF(ISERROR(VLOOKUP($A224,v32_final!$A$9:$E$763,5,FALSE)),"",VLOOKUP($A224,v32_final!$A$9:$E$763,5,FALSE))</f>
        <v/>
      </c>
      <c r="U224" s="162" t="str">
        <f>IF(ISERROR(VLOOKUP($A224,v32_final!$A$9:$E$763,4,FALSE)),"",VLOOKUP($A224,v32_final!$A$9:$E$763,4,FALSE))</f>
        <v/>
      </c>
      <c r="V224" s="164">
        <f>VLOOKUP($A224,data!$B$2:$AS$765,35,FALSE)</f>
        <v>8.0779999999999994</v>
      </c>
      <c r="W224" s="324">
        <f t="shared" si="12"/>
        <v>8.0779999999999994</v>
      </c>
      <c r="X224" s="324">
        <f t="shared" si="13"/>
        <v>0</v>
      </c>
      <c r="Y224" s="134" t="str">
        <f t="shared" si="14"/>
        <v/>
      </c>
      <c r="Z224" s="132" t="str">
        <f t="shared" si="15"/>
        <v/>
      </c>
    </row>
    <row r="225" spans="1:26" x14ac:dyDescent="0.2">
      <c r="A225" s="237" t="s">
        <v>1397</v>
      </c>
      <c r="B225" s="247" t="str">
        <f>VLOOKUP($A225,data!$B$2:$AS$765,4,FALSE)</f>
        <v>Aortic and Heart Assist Procedures Except Pulsation Balloon W/O MCC</v>
      </c>
      <c r="C225" s="238">
        <f>VLOOKUP($A225,data!$B$2:$AS$765,6,FALSE)</f>
        <v>38</v>
      </c>
      <c r="D225" s="238">
        <f>VLOOKUP($A225,data!$B$2:$AS$765,7,FALSE)</f>
        <v>0</v>
      </c>
      <c r="E225" s="238">
        <f>VLOOKUP($A225,data!$B$2:$AS$765,10,FALSE)</f>
        <v>78759.75</v>
      </c>
      <c r="F225" s="238">
        <f>VLOOKUP($A225,data!$B$2:$AS$765,11,FALSE)</f>
        <v>39803.019999999997</v>
      </c>
      <c r="G225" s="257">
        <f>VLOOKUP($A225,data!$B$2:$AS$765,12,FALSE)</f>
        <v>5.21</v>
      </c>
      <c r="H225" s="16"/>
      <c r="I225" s="158">
        <f>VLOOKUP($A225,data!$B$2:$AS$765,14,FALSE)</f>
        <v>37</v>
      </c>
      <c r="J225" s="156">
        <f>VLOOKUP($A225,data!$B$2:$AS$765,15,FALSE)</f>
        <v>74491.14</v>
      </c>
      <c r="K225" s="156">
        <f>VLOOKUP($A225,data!$B$2:$AS$765,16,FALSE)</f>
        <v>30572.880000000001</v>
      </c>
      <c r="L225" s="160">
        <f>VLOOKUP($A225,data!$B$2:$AS$765,17,FALSE)</f>
        <v>4.49</v>
      </c>
      <c r="M225" s="160">
        <f>VLOOKUP($A225,data!$B$2:$AS$765,18,FALSE)</f>
        <v>4.5199999999999996</v>
      </c>
      <c r="N225" s="160">
        <f>VLOOKUP($A225,data!$B$2:$AS$765,19,FALSE)</f>
        <v>2.87</v>
      </c>
      <c r="O225" s="120">
        <f>VLOOKUP($A225,data!$B$2:$AS$765,20,FALSE)</f>
        <v>1</v>
      </c>
      <c r="P225" s="162">
        <f>VLOOKUP($A225,data!$B$2:$AS$765,22,FALSE)</f>
        <v>3.0606</v>
      </c>
      <c r="Q225" s="162">
        <f>VLOOKUP($A225,data!$B$2:$AS$765,30,FALSE)</f>
        <v>3.1536</v>
      </c>
      <c r="R225" s="217" t="str">
        <f>VLOOKUP($A225,data!$B$2:$AS$765,34,FALSE)</f>
        <v>A</v>
      </c>
      <c r="S225" s="166"/>
      <c r="T225" s="219" t="str">
        <f>IF(ISERROR(VLOOKUP($A225,v32_final!$A$9:$E$763,5,FALSE)),"",VLOOKUP($A225,v32_final!$A$9:$E$763,5,FALSE))</f>
        <v/>
      </c>
      <c r="U225" s="162" t="str">
        <f>IF(ISERROR(VLOOKUP($A225,v32_final!$A$9:$E$763,4,FALSE)),"",VLOOKUP($A225,v32_final!$A$9:$E$763,4,FALSE))</f>
        <v/>
      </c>
      <c r="V225" s="164">
        <f>VLOOKUP($A225,data!$B$2:$AS$765,35,FALSE)</f>
        <v>4.9413999999999998</v>
      </c>
      <c r="W225" s="324">
        <f t="shared" si="12"/>
        <v>4.9413999999999998</v>
      </c>
      <c r="X225" s="324">
        <f t="shared" si="13"/>
        <v>0</v>
      </c>
      <c r="Y225" s="134" t="str">
        <f t="shared" si="14"/>
        <v/>
      </c>
      <c r="Z225" s="132" t="str">
        <f t="shared" si="15"/>
        <v/>
      </c>
    </row>
    <row r="226" spans="1:26" x14ac:dyDescent="0.2">
      <c r="A226" s="237" t="s">
        <v>1399</v>
      </c>
      <c r="B226" s="247" t="str">
        <f>VLOOKUP($A226,data!$B$2:$AS$765,4,FALSE)</f>
        <v>Other Major Cardiovascular Procedures W MCC</v>
      </c>
      <c r="C226" s="238">
        <f>VLOOKUP($A226,data!$B$2:$AS$765,6,FALSE)</f>
        <v>78</v>
      </c>
      <c r="D226" s="238">
        <f>VLOOKUP($A226,data!$B$2:$AS$765,7,FALSE)</f>
        <v>14</v>
      </c>
      <c r="E226" s="238">
        <f>VLOOKUP($A226,data!$B$2:$AS$765,10,FALSE)</f>
        <v>94304.42</v>
      </c>
      <c r="F226" s="238">
        <f>VLOOKUP($A226,data!$B$2:$AS$765,11,FALSE)</f>
        <v>89546.83</v>
      </c>
      <c r="G226" s="257">
        <f>VLOOKUP($A226,data!$B$2:$AS$765,12,FALSE)</f>
        <v>11.91</v>
      </c>
      <c r="H226" s="16"/>
      <c r="I226" s="158">
        <f>VLOOKUP($A226,data!$B$2:$AS$765,14,FALSE)</f>
        <v>77</v>
      </c>
      <c r="J226" s="156">
        <f>VLOOKUP($A226,data!$B$2:$AS$765,15,FALSE)</f>
        <v>85698.99</v>
      </c>
      <c r="K226" s="156">
        <f>VLOOKUP($A226,data!$B$2:$AS$765,16,FALSE)</f>
        <v>48441.71</v>
      </c>
      <c r="L226" s="160">
        <f>VLOOKUP($A226,data!$B$2:$AS$765,17,FALSE)</f>
        <v>10.84</v>
      </c>
      <c r="M226" s="160">
        <f>VLOOKUP($A226,data!$B$2:$AS$765,18,FALSE)</f>
        <v>8.07</v>
      </c>
      <c r="N226" s="160">
        <f>VLOOKUP($A226,data!$B$2:$AS$765,19,FALSE)</f>
        <v>7.79</v>
      </c>
      <c r="O226" s="120">
        <f>VLOOKUP($A226,data!$B$2:$AS$765,20,FALSE)</f>
        <v>1</v>
      </c>
      <c r="P226" s="162">
        <f>VLOOKUP($A226,data!$B$2:$AS$765,22,FALSE)</f>
        <v>3.5211999999999999</v>
      </c>
      <c r="Q226" s="162">
        <f>VLOOKUP($A226,data!$B$2:$AS$765,30,FALSE)</f>
        <v>3.3317000000000001</v>
      </c>
      <c r="R226" s="217" t="str">
        <f>VLOOKUP($A226,data!$B$2:$AS$765,34,FALSE)</f>
        <v>A</v>
      </c>
      <c r="S226" s="166"/>
      <c r="T226" s="219" t="str">
        <f>IF(ISERROR(VLOOKUP($A226,v32_final!$A$9:$E$763,5,FALSE)),"",VLOOKUP($A226,v32_final!$A$9:$E$763,5,FALSE))</f>
        <v/>
      </c>
      <c r="U226" s="162" t="str">
        <f>IF(ISERROR(VLOOKUP($A226,v32_final!$A$9:$E$763,4,FALSE)),"",VLOOKUP($A226,v32_final!$A$9:$E$763,4,FALSE))</f>
        <v/>
      </c>
      <c r="V226" s="164">
        <f>VLOOKUP($A226,data!$B$2:$AS$765,35,FALSE)</f>
        <v>5.2203999999999997</v>
      </c>
      <c r="W226" s="324">
        <f t="shared" si="12"/>
        <v>5.2203999999999997</v>
      </c>
      <c r="X226" s="324">
        <f t="shared" si="13"/>
        <v>0</v>
      </c>
      <c r="Y226" s="134" t="str">
        <f t="shared" si="14"/>
        <v/>
      </c>
      <c r="Z226" s="132" t="str">
        <f t="shared" si="15"/>
        <v/>
      </c>
    </row>
    <row r="227" spans="1:26" x14ac:dyDescent="0.2">
      <c r="A227" s="246" t="s">
        <v>1401</v>
      </c>
      <c r="B227" s="258" t="str">
        <f>VLOOKUP($A227,data!$B$2:$AS$765,4,FALSE)</f>
        <v>Other Major Cardiovascular Procedures W CC</v>
      </c>
      <c r="C227" s="259">
        <f>VLOOKUP($A227,data!$B$2:$AS$765,6,FALSE)</f>
        <v>79</v>
      </c>
      <c r="D227" s="259">
        <f>VLOOKUP($A227,data!$B$2:$AS$765,7,FALSE)</f>
        <v>2</v>
      </c>
      <c r="E227" s="259">
        <f>VLOOKUP($A227,data!$B$2:$AS$765,10,FALSE)</f>
        <v>62530.63</v>
      </c>
      <c r="F227" s="259">
        <f>VLOOKUP($A227,data!$B$2:$AS$765,11,FALSE)</f>
        <v>42709.74</v>
      </c>
      <c r="G227" s="325">
        <f>VLOOKUP($A227,data!$B$2:$AS$765,12,FALSE)</f>
        <v>6.39</v>
      </c>
      <c r="H227" s="16"/>
      <c r="I227" s="159">
        <f>VLOOKUP($A227,data!$B$2:$AS$765,14,FALSE)</f>
        <v>78</v>
      </c>
      <c r="J227" s="157">
        <f>VLOOKUP($A227,data!$B$2:$AS$765,15,FALSE)</f>
        <v>59692.6</v>
      </c>
      <c r="K227" s="157">
        <f>VLOOKUP($A227,data!$B$2:$AS$765,16,FALSE)</f>
        <v>34802.39</v>
      </c>
      <c r="L227" s="161">
        <f>VLOOKUP($A227,data!$B$2:$AS$765,17,FALSE)</f>
        <v>6.12</v>
      </c>
      <c r="M227" s="161">
        <f>VLOOKUP($A227,data!$B$2:$AS$765,18,FALSE)</f>
        <v>5.51</v>
      </c>
      <c r="N227" s="161">
        <f>VLOOKUP($A227,data!$B$2:$AS$765,19,FALSE)</f>
        <v>4.72</v>
      </c>
      <c r="O227" s="129">
        <f>VLOOKUP($A227,data!$B$2:$AS$765,20,FALSE)</f>
        <v>1</v>
      </c>
      <c r="P227" s="163">
        <f>VLOOKUP($A227,data!$B$2:$AS$765,22,FALSE)</f>
        <v>2.4525999999999999</v>
      </c>
      <c r="Q227" s="163">
        <f>VLOOKUP($A227,data!$B$2:$AS$765,30,FALSE)</f>
        <v>2.415</v>
      </c>
      <c r="R227" s="218" t="str">
        <f>VLOOKUP($A227,data!$B$2:$AS$765,34,FALSE)</f>
        <v>A</v>
      </c>
      <c r="S227" s="166"/>
      <c r="T227" s="220" t="str">
        <f>IF(ISERROR(VLOOKUP($A227,v32_final!$A$9:$E$763,5,FALSE)),"",VLOOKUP($A227,v32_final!$A$9:$E$763,5,FALSE))</f>
        <v/>
      </c>
      <c r="U227" s="163" t="str">
        <f>IF(ISERROR(VLOOKUP($A227,v32_final!$A$9:$E$763,4,FALSE)),"",VLOOKUP($A227,v32_final!$A$9:$E$763,4,FALSE))</f>
        <v/>
      </c>
      <c r="V227" s="165">
        <f>VLOOKUP($A227,data!$B$2:$AS$765,35,FALSE)</f>
        <v>3.7841</v>
      </c>
      <c r="W227" s="326">
        <f t="shared" si="12"/>
        <v>3.7841</v>
      </c>
      <c r="X227" s="326">
        <f t="shared" si="13"/>
        <v>0</v>
      </c>
      <c r="Y227" s="135" t="str">
        <f t="shared" si="14"/>
        <v/>
      </c>
      <c r="Z227" s="133" t="str">
        <f t="shared" si="15"/>
        <v/>
      </c>
    </row>
    <row r="228" spans="1:26" x14ac:dyDescent="0.2">
      <c r="A228" s="237" t="s">
        <v>1403</v>
      </c>
      <c r="B228" s="247" t="str">
        <f>VLOOKUP($A228,data!$B$2:$AS$765,4,FALSE)</f>
        <v>Other Major Cardiovascular Procedures W/O CC/MCC</v>
      </c>
      <c r="C228" s="238">
        <f>VLOOKUP($A228,data!$B$2:$AS$765,6,FALSE)</f>
        <v>29</v>
      </c>
      <c r="D228" s="238">
        <f>VLOOKUP($A228,data!$B$2:$AS$765,7,FALSE)</f>
        <v>3</v>
      </c>
      <c r="E228" s="238">
        <f>VLOOKUP($A228,data!$B$2:$AS$765,10,FALSE)</f>
        <v>48217.74</v>
      </c>
      <c r="F228" s="238">
        <f>VLOOKUP($A228,data!$B$2:$AS$765,11,FALSE)</f>
        <v>22737.9</v>
      </c>
      <c r="G228" s="257">
        <f>VLOOKUP($A228,data!$B$2:$AS$765,12,FALSE)</f>
        <v>4.4800000000000004</v>
      </c>
      <c r="H228" s="16"/>
      <c r="I228" s="158">
        <f>VLOOKUP($A228,data!$B$2:$AS$765,14,FALSE)</f>
        <v>27</v>
      </c>
      <c r="J228" s="156">
        <f>VLOOKUP($A228,data!$B$2:$AS$765,15,FALSE)</f>
        <v>44350.81</v>
      </c>
      <c r="K228" s="156">
        <f>VLOOKUP($A228,data!$B$2:$AS$765,16,FALSE)</f>
        <v>18397.5</v>
      </c>
      <c r="L228" s="160">
        <f>VLOOKUP($A228,data!$B$2:$AS$765,17,FALSE)</f>
        <v>4.4800000000000004</v>
      </c>
      <c r="M228" s="160">
        <f>VLOOKUP($A228,data!$B$2:$AS$765,18,FALSE)</f>
        <v>2.92</v>
      </c>
      <c r="N228" s="160">
        <f>VLOOKUP($A228,data!$B$2:$AS$765,19,FALSE)</f>
        <v>3.61</v>
      </c>
      <c r="O228" s="120">
        <f>VLOOKUP($A228,data!$B$2:$AS$765,20,FALSE)</f>
        <v>1</v>
      </c>
      <c r="P228" s="162">
        <f>VLOOKUP($A228,data!$B$2:$AS$765,22,FALSE)</f>
        <v>1.8223</v>
      </c>
      <c r="Q228" s="162">
        <f>VLOOKUP($A228,data!$B$2:$AS$765,30,FALSE)</f>
        <v>1.8776999999999999</v>
      </c>
      <c r="R228" s="217" t="str">
        <f>VLOOKUP($A228,data!$B$2:$AS$765,34,FALSE)</f>
        <v>A</v>
      </c>
      <c r="S228" s="166"/>
      <c r="T228" s="219" t="str">
        <f>IF(ISERROR(VLOOKUP($A228,v32_final!$A$9:$E$763,5,FALSE)),"",VLOOKUP($A228,v32_final!$A$9:$E$763,5,FALSE))</f>
        <v/>
      </c>
      <c r="U228" s="162" t="str">
        <f>IF(ISERROR(VLOOKUP($A228,v32_final!$A$9:$E$763,4,FALSE)),"",VLOOKUP($A228,v32_final!$A$9:$E$763,4,FALSE))</f>
        <v/>
      </c>
      <c r="V228" s="164">
        <f>VLOOKUP($A228,data!$B$2:$AS$765,35,FALSE)</f>
        <v>2.9422000000000001</v>
      </c>
      <c r="W228" s="324">
        <f t="shared" si="12"/>
        <v>2.9422000000000001</v>
      </c>
      <c r="X228" s="324">
        <f t="shared" si="13"/>
        <v>0</v>
      </c>
      <c r="Y228" s="134" t="str">
        <f t="shared" si="14"/>
        <v/>
      </c>
      <c r="Z228" s="132" t="str">
        <f t="shared" si="15"/>
        <v/>
      </c>
    </row>
    <row r="229" spans="1:26" x14ac:dyDescent="0.2">
      <c r="A229" s="237" t="s">
        <v>1405</v>
      </c>
      <c r="B229" s="247" t="str">
        <f>VLOOKUP($A229,data!$B$2:$AS$765,4,FALSE)</f>
        <v>Percutaneous Intracardiac Procedures W MCC</v>
      </c>
      <c r="C229" s="238">
        <f>VLOOKUP($A229,data!$B$2:$AS$765,6,FALSE)</f>
        <v>18</v>
      </c>
      <c r="D229" s="238">
        <f>VLOOKUP($A229,data!$B$2:$AS$765,7,FALSE)</f>
        <v>0</v>
      </c>
      <c r="E229" s="238">
        <f>VLOOKUP($A229,data!$B$2:$AS$765,10,FALSE)</f>
        <v>65439.87</v>
      </c>
      <c r="F229" s="238">
        <f>VLOOKUP($A229,data!$B$2:$AS$765,11,FALSE)</f>
        <v>37299.230000000003</v>
      </c>
      <c r="G229" s="257">
        <f>VLOOKUP($A229,data!$B$2:$AS$765,12,FALSE)</f>
        <v>7.11</v>
      </c>
      <c r="H229" s="16"/>
      <c r="I229" s="158">
        <f>VLOOKUP($A229,data!$B$2:$AS$765,14,FALSE)</f>
        <v>17</v>
      </c>
      <c r="J229" s="156">
        <f>VLOOKUP($A229,data!$B$2:$AS$765,15,FALSE)</f>
        <v>59141.22</v>
      </c>
      <c r="K229" s="156">
        <f>VLOOKUP($A229,data!$B$2:$AS$765,16,FALSE)</f>
        <v>27549.14</v>
      </c>
      <c r="L229" s="160">
        <f>VLOOKUP($A229,data!$B$2:$AS$765,17,FALSE)</f>
        <v>6.82</v>
      </c>
      <c r="M229" s="160">
        <f>VLOOKUP($A229,data!$B$2:$AS$765,18,FALSE)</f>
        <v>4.59</v>
      </c>
      <c r="N229" s="160">
        <f>VLOOKUP($A229,data!$B$2:$AS$765,19,FALSE)</f>
        <v>5.34</v>
      </c>
      <c r="O229" s="120">
        <f>VLOOKUP($A229,data!$B$2:$AS$765,20,FALSE)</f>
        <v>1</v>
      </c>
      <c r="P229" s="162">
        <f>VLOOKUP($A229,data!$B$2:$AS$765,22,FALSE)</f>
        <v>2.4298999999999999</v>
      </c>
      <c r="Q229" s="162">
        <f>VLOOKUP($A229,data!$B$2:$AS$765,30,FALSE)</f>
        <v>2.5038</v>
      </c>
      <c r="R229" s="217" t="str">
        <f>VLOOKUP($A229,data!$B$2:$AS$765,34,FALSE)</f>
        <v>A</v>
      </c>
      <c r="S229" s="166"/>
      <c r="T229" s="219" t="str">
        <f>IF(ISERROR(VLOOKUP($A229,v32_final!$A$9:$E$763,5,FALSE)),"",VLOOKUP($A229,v32_final!$A$9:$E$763,5,FALSE))</f>
        <v/>
      </c>
      <c r="U229" s="162" t="str">
        <f>IF(ISERROR(VLOOKUP($A229,v32_final!$A$9:$E$763,4,FALSE)),"",VLOOKUP($A229,v32_final!$A$9:$E$763,4,FALSE))</f>
        <v/>
      </c>
      <c r="V229" s="164">
        <f>VLOOKUP($A229,data!$B$2:$AS$765,35,FALSE)</f>
        <v>3.9232</v>
      </c>
      <c r="W229" s="324">
        <f t="shared" si="12"/>
        <v>3.9232</v>
      </c>
      <c r="X229" s="324">
        <f t="shared" si="13"/>
        <v>0</v>
      </c>
      <c r="Y229" s="134" t="str">
        <f t="shared" si="14"/>
        <v/>
      </c>
      <c r="Z229" s="132" t="str">
        <f t="shared" si="15"/>
        <v/>
      </c>
    </row>
    <row r="230" spans="1:26" x14ac:dyDescent="0.2">
      <c r="A230" s="237" t="s">
        <v>1407</v>
      </c>
      <c r="B230" s="247" t="str">
        <f>VLOOKUP($A230,data!$B$2:$AS$765,4,FALSE)</f>
        <v>Percutaneous Intracardiac Procedures W/O MCC</v>
      </c>
      <c r="C230" s="238">
        <f>VLOOKUP($A230,data!$B$2:$AS$765,6,FALSE)</f>
        <v>106</v>
      </c>
      <c r="D230" s="238">
        <f>VLOOKUP($A230,data!$B$2:$AS$765,7,FALSE)</f>
        <v>0</v>
      </c>
      <c r="E230" s="238">
        <f>VLOOKUP($A230,data!$B$2:$AS$765,10,FALSE)</f>
        <v>45914.96</v>
      </c>
      <c r="F230" s="238">
        <f>VLOOKUP($A230,data!$B$2:$AS$765,11,FALSE)</f>
        <v>18722.669999999998</v>
      </c>
      <c r="G230" s="257">
        <f>VLOOKUP($A230,data!$B$2:$AS$765,12,FALSE)</f>
        <v>3.71</v>
      </c>
      <c r="H230" s="16"/>
      <c r="I230" s="158">
        <f>VLOOKUP($A230,data!$B$2:$AS$765,14,FALSE)</f>
        <v>105</v>
      </c>
      <c r="J230" s="156">
        <f>VLOOKUP($A230,data!$B$2:$AS$765,15,FALSE)</f>
        <v>45126.91</v>
      </c>
      <c r="K230" s="156">
        <f>VLOOKUP($A230,data!$B$2:$AS$765,16,FALSE)</f>
        <v>16972.03</v>
      </c>
      <c r="L230" s="160">
        <f>VLOOKUP($A230,data!$B$2:$AS$765,17,FALSE)</f>
        <v>3.72</v>
      </c>
      <c r="M230" s="160">
        <f>VLOOKUP($A230,data!$B$2:$AS$765,18,FALSE)</f>
        <v>2.38</v>
      </c>
      <c r="N230" s="160">
        <f>VLOOKUP($A230,data!$B$2:$AS$765,19,FALSE)</f>
        <v>3.04</v>
      </c>
      <c r="O230" s="120">
        <f>VLOOKUP($A230,data!$B$2:$AS$765,20,FALSE)</f>
        <v>1</v>
      </c>
      <c r="P230" s="162">
        <f>VLOOKUP($A230,data!$B$2:$AS$765,22,FALSE)</f>
        <v>1.8541000000000001</v>
      </c>
      <c r="Q230" s="162">
        <f>VLOOKUP($A230,data!$B$2:$AS$765,30,FALSE)</f>
        <v>1.9105000000000001</v>
      </c>
      <c r="R230" s="217" t="str">
        <f>VLOOKUP($A230,data!$B$2:$AS$765,34,FALSE)</f>
        <v>A</v>
      </c>
      <c r="S230" s="166"/>
      <c r="T230" s="219" t="str">
        <f>IF(ISERROR(VLOOKUP($A230,v32_final!$A$9:$E$763,5,FALSE)),"",VLOOKUP($A230,v32_final!$A$9:$E$763,5,FALSE))</f>
        <v/>
      </c>
      <c r="U230" s="162" t="str">
        <f>IF(ISERROR(VLOOKUP($A230,v32_final!$A$9:$E$763,4,FALSE)),"",VLOOKUP($A230,v32_final!$A$9:$E$763,4,FALSE))</f>
        <v/>
      </c>
      <c r="V230" s="164">
        <f>VLOOKUP($A230,data!$B$2:$AS$765,35,FALSE)</f>
        <v>2.9935999999999998</v>
      </c>
      <c r="W230" s="324">
        <f t="shared" si="12"/>
        <v>2.9935999999999998</v>
      </c>
      <c r="X230" s="324">
        <f t="shared" si="13"/>
        <v>0</v>
      </c>
      <c r="Y230" s="134" t="str">
        <f t="shared" si="14"/>
        <v/>
      </c>
      <c r="Z230" s="132" t="str">
        <f t="shared" si="15"/>
        <v/>
      </c>
    </row>
    <row r="231" spans="1:26" x14ac:dyDescent="0.2">
      <c r="A231" s="237" t="s">
        <v>1419</v>
      </c>
      <c r="B231" s="247" t="str">
        <f>VLOOKUP($A231,data!$B$2:$AS$765,4,FALSE)</f>
        <v>Acute Myocardial Infarction, Discharged Alive W MCC</v>
      </c>
      <c r="C231" s="238">
        <f>VLOOKUP($A231,data!$B$2:$AS$765,6,FALSE)</f>
        <v>176</v>
      </c>
      <c r="D231" s="238">
        <f>VLOOKUP($A231,data!$B$2:$AS$765,7,FALSE)</f>
        <v>39</v>
      </c>
      <c r="E231" s="238">
        <f>VLOOKUP($A231,data!$B$2:$AS$765,10,FALSE)</f>
        <v>32419.35</v>
      </c>
      <c r="F231" s="238">
        <f>VLOOKUP($A231,data!$B$2:$AS$765,11,FALSE)</f>
        <v>19648.39</v>
      </c>
      <c r="G231" s="257">
        <f>VLOOKUP($A231,data!$B$2:$AS$765,12,FALSE)</f>
        <v>6.03</v>
      </c>
      <c r="H231" s="16"/>
      <c r="I231" s="158">
        <f>VLOOKUP($A231,data!$B$2:$AS$765,14,FALSE)</f>
        <v>173</v>
      </c>
      <c r="J231" s="156">
        <f>VLOOKUP($A231,data!$B$2:$AS$765,15,FALSE)</f>
        <v>30912.18</v>
      </c>
      <c r="K231" s="156">
        <f>VLOOKUP($A231,data!$B$2:$AS$765,16,FALSE)</f>
        <v>15746.72</v>
      </c>
      <c r="L231" s="160">
        <f>VLOOKUP($A231,data!$B$2:$AS$765,17,FALSE)</f>
        <v>5.82</v>
      </c>
      <c r="M231" s="160">
        <f>VLOOKUP($A231,data!$B$2:$AS$765,18,FALSE)</f>
        <v>3.75</v>
      </c>
      <c r="N231" s="160">
        <f>VLOOKUP($A231,data!$B$2:$AS$765,19,FALSE)</f>
        <v>4.78</v>
      </c>
      <c r="O231" s="120">
        <f>VLOOKUP($A231,data!$B$2:$AS$765,20,FALSE)</f>
        <v>1</v>
      </c>
      <c r="P231" s="162">
        <f>VLOOKUP($A231,data!$B$2:$AS$765,22,FALSE)</f>
        <v>1.2701</v>
      </c>
      <c r="Q231" s="162">
        <f>VLOOKUP($A231,data!$B$2:$AS$765,30,FALSE)</f>
        <v>1.3087</v>
      </c>
      <c r="R231" s="217" t="str">
        <f>VLOOKUP($A231,data!$B$2:$AS$765,34,FALSE)</f>
        <v>A</v>
      </c>
      <c r="S231" s="166"/>
      <c r="T231" s="219" t="str">
        <f>IF(ISERROR(VLOOKUP($A231,v32_final!$A$9:$E$763,5,FALSE)),"",VLOOKUP($A231,v32_final!$A$9:$E$763,5,FALSE))</f>
        <v>A</v>
      </c>
      <c r="U231" s="162">
        <f>IF(ISERROR(VLOOKUP($A231,v32_final!$A$9:$E$763,4,FALSE)),"",VLOOKUP($A231,v32_final!$A$9:$E$763,4,FALSE))</f>
        <v>2.1465000000000001</v>
      </c>
      <c r="V231" s="164">
        <f>VLOOKUP($A231,data!$B$2:$AS$765,35,FALSE)</f>
        <v>2.0506000000000002</v>
      </c>
      <c r="W231" s="324">
        <f t="shared" si="12"/>
        <v>2.0506000000000002</v>
      </c>
      <c r="X231" s="324">
        <f t="shared" si="13"/>
        <v>0</v>
      </c>
      <c r="Y231" s="134">
        <f t="shared" si="14"/>
        <v>-9.5899999999999874E-2</v>
      </c>
      <c r="Z231" s="132">
        <f t="shared" si="15"/>
        <v>-4.467738178429996E-2</v>
      </c>
    </row>
    <row r="232" spans="1:26" x14ac:dyDescent="0.2">
      <c r="A232" s="246" t="s">
        <v>1421</v>
      </c>
      <c r="B232" s="258" t="str">
        <f>VLOOKUP($A232,data!$B$2:$AS$765,4,FALSE)</f>
        <v>Acute Myocardial Infarction, Discharged Alive W CC</v>
      </c>
      <c r="C232" s="259">
        <f>VLOOKUP($A232,data!$B$2:$AS$765,6,FALSE)</f>
        <v>205</v>
      </c>
      <c r="D232" s="259">
        <f>VLOOKUP($A232,data!$B$2:$AS$765,7,FALSE)</f>
        <v>63</v>
      </c>
      <c r="E232" s="259">
        <f>VLOOKUP($A232,data!$B$2:$AS$765,10,FALSE)</f>
        <v>20712.87</v>
      </c>
      <c r="F232" s="259">
        <f>VLOOKUP($A232,data!$B$2:$AS$765,11,FALSE)</f>
        <v>11598.65</v>
      </c>
      <c r="G232" s="325">
        <f>VLOOKUP($A232,data!$B$2:$AS$765,12,FALSE)</f>
        <v>3.64</v>
      </c>
      <c r="H232" s="16"/>
      <c r="I232" s="159">
        <f>VLOOKUP($A232,data!$B$2:$AS$765,14,FALSE)</f>
        <v>202</v>
      </c>
      <c r="J232" s="157">
        <f>VLOOKUP($A232,data!$B$2:$AS$765,15,FALSE)</f>
        <v>20006.490000000002</v>
      </c>
      <c r="K232" s="157">
        <f>VLOOKUP($A232,data!$B$2:$AS$765,16,FALSE)</f>
        <v>10051.36</v>
      </c>
      <c r="L232" s="161">
        <f>VLOOKUP($A232,data!$B$2:$AS$765,17,FALSE)</f>
        <v>3.51</v>
      </c>
      <c r="M232" s="161">
        <f>VLOOKUP($A232,data!$B$2:$AS$765,18,FALSE)</f>
        <v>2.41</v>
      </c>
      <c r="N232" s="161">
        <f>VLOOKUP($A232,data!$B$2:$AS$765,19,FALSE)</f>
        <v>2.91</v>
      </c>
      <c r="O232" s="129">
        <f>VLOOKUP($A232,data!$B$2:$AS$765,20,FALSE)</f>
        <v>1</v>
      </c>
      <c r="P232" s="163">
        <f>VLOOKUP($A232,data!$B$2:$AS$765,22,FALSE)</f>
        <v>0.82199999999999995</v>
      </c>
      <c r="Q232" s="163">
        <f>VLOOKUP($A232,data!$B$2:$AS$765,30,FALSE)</f>
        <v>0.84699999999999998</v>
      </c>
      <c r="R232" s="218" t="str">
        <f>VLOOKUP($A232,data!$B$2:$AS$765,34,FALSE)</f>
        <v>A</v>
      </c>
      <c r="S232" s="166"/>
      <c r="T232" s="220" t="str">
        <f>IF(ISERROR(VLOOKUP($A232,v32_final!$A$9:$E$763,5,FALSE)),"",VLOOKUP($A232,v32_final!$A$9:$E$763,5,FALSE))</f>
        <v>A</v>
      </c>
      <c r="U232" s="163">
        <f>IF(ISERROR(VLOOKUP($A232,v32_final!$A$9:$E$763,4,FALSE)),"",VLOOKUP($A232,v32_final!$A$9:$E$763,4,FALSE))</f>
        <v>1.3238000000000001</v>
      </c>
      <c r="V232" s="165">
        <f>VLOOKUP($A232,data!$B$2:$AS$765,35,FALSE)</f>
        <v>1.3271999999999999</v>
      </c>
      <c r="W232" s="326">
        <f t="shared" si="12"/>
        <v>1.3271999999999999</v>
      </c>
      <c r="X232" s="326">
        <f t="shared" si="13"/>
        <v>0</v>
      </c>
      <c r="Y232" s="135">
        <f t="shared" si="14"/>
        <v>3.3999999999998476E-3</v>
      </c>
      <c r="Z232" s="133">
        <f t="shared" si="15"/>
        <v>2.5683638011783105E-3</v>
      </c>
    </row>
    <row r="233" spans="1:26" x14ac:dyDescent="0.2">
      <c r="A233" s="237" t="s">
        <v>1004</v>
      </c>
      <c r="B233" s="247" t="str">
        <f>VLOOKUP($A233,data!$B$2:$AS$765,4,FALSE)</f>
        <v>Acute Myocardial Infarction, Discharged Alive W/O CC/MCC</v>
      </c>
      <c r="C233" s="238">
        <f>VLOOKUP($A233,data!$B$2:$AS$765,6,FALSE)</f>
        <v>191</v>
      </c>
      <c r="D233" s="238">
        <f>VLOOKUP($A233,data!$B$2:$AS$765,7,FALSE)</f>
        <v>105</v>
      </c>
      <c r="E233" s="238">
        <f>VLOOKUP($A233,data!$B$2:$AS$765,10,FALSE)</f>
        <v>17657.52</v>
      </c>
      <c r="F233" s="238">
        <f>VLOOKUP($A233,data!$B$2:$AS$765,11,FALSE)</f>
        <v>8304.19</v>
      </c>
      <c r="G233" s="257">
        <f>VLOOKUP($A233,data!$B$2:$AS$765,12,FALSE)</f>
        <v>2.68</v>
      </c>
      <c r="H233" s="16"/>
      <c r="I233" s="158">
        <f>VLOOKUP($A233,data!$B$2:$AS$765,14,FALSE)</f>
        <v>189</v>
      </c>
      <c r="J233" s="156">
        <f>VLOOKUP($A233,data!$B$2:$AS$765,15,FALSE)</f>
        <v>17322.86</v>
      </c>
      <c r="K233" s="156">
        <f>VLOOKUP($A233,data!$B$2:$AS$765,16,FALSE)</f>
        <v>7679.54</v>
      </c>
      <c r="L233" s="160">
        <f>VLOOKUP($A233,data!$B$2:$AS$765,17,FALSE)</f>
        <v>2.66</v>
      </c>
      <c r="M233" s="160">
        <f>VLOOKUP($A233,data!$B$2:$AS$765,18,FALSE)</f>
        <v>1.57</v>
      </c>
      <c r="N233" s="160">
        <f>VLOOKUP($A233,data!$B$2:$AS$765,19,FALSE)</f>
        <v>2.2599999999999998</v>
      </c>
      <c r="O233" s="120">
        <f>VLOOKUP($A233,data!$B$2:$AS$765,20,FALSE)</f>
        <v>1</v>
      </c>
      <c r="P233" s="162">
        <f>VLOOKUP($A233,data!$B$2:$AS$765,22,FALSE)</f>
        <v>0.7117</v>
      </c>
      <c r="Q233" s="162">
        <f>VLOOKUP($A233,data!$B$2:$AS$765,30,FALSE)</f>
        <v>0.73329999999999995</v>
      </c>
      <c r="R233" s="217" t="str">
        <f>VLOOKUP($A233,data!$B$2:$AS$765,34,FALSE)</f>
        <v>A</v>
      </c>
      <c r="S233" s="166"/>
      <c r="T233" s="219" t="str">
        <f>IF(ISERROR(VLOOKUP($A233,v32_final!$A$9:$E$763,5,FALSE)),"",VLOOKUP($A233,v32_final!$A$9:$E$763,5,FALSE))</f>
        <v>A</v>
      </c>
      <c r="U233" s="162">
        <f>IF(ISERROR(VLOOKUP($A233,v32_final!$A$9:$E$763,4,FALSE)),"",VLOOKUP($A233,v32_final!$A$9:$E$763,4,FALSE))</f>
        <v>1.1969000000000001</v>
      </c>
      <c r="V233" s="164">
        <f>VLOOKUP($A233,data!$B$2:$AS$765,35,FALSE)</f>
        <v>1.149</v>
      </c>
      <c r="W233" s="324">
        <f t="shared" si="12"/>
        <v>1.149</v>
      </c>
      <c r="X233" s="324">
        <f t="shared" si="13"/>
        <v>0</v>
      </c>
      <c r="Y233" s="134">
        <f t="shared" si="14"/>
        <v>-4.7900000000000054E-2</v>
      </c>
      <c r="Z233" s="132">
        <f t="shared" si="15"/>
        <v>-4.0020051800484631E-2</v>
      </c>
    </row>
    <row r="234" spans="1:26" x14ac:dyDescent="0.2">
      <c r="A234" s="237" t="s">
        <v>1006</v>
      </c>
      <c r="B234" s="247" t="str">
        <f>VLOOKUP($A234,data!$B$2:$AS$765,4,FALSE)</f>
        <v>Acute Myocardial Infarction, Expired W MCC</v>
      </c>
      <c r="C234" s="238">
        <f>VLOOKUP($A234,data!$B$2:$AS$765,6,FALSE)</f>
        <v>20</v>
      </c>
      <c r="D234" s="238">
        <f>VLOOKUP($A234,data!$B$2:$AS$765,7,FALSE)</f>
        <v>0</v>
      </c>
      <c r="E234" s="238">
        <f>VLOOKUP($A234,data!$B$2:$AS$765,10,FALSE)</f>
        <v>38007.050000000003</v>
      </c>
      <c r="F234" s="238">
        <f>VLOOKUP($A234,data!$B$2:$AS$765,11,FALSE)</f>
        <v>29560.09</v>
      </c>
      <c r="G234" s="257">
        <f>VLOOKUP($A234,data!$B$2:$AS$765,12,FALSE)</f>
        <v>4.3499999999999996</v>
      </c>
      <c r="H234" s="16"/>
      <c r="I234" s="158">
        <f>VLOOKUP($A234,data!$B$2:$AS$765,14,FALSE)</f>
        <v>18</v>
      </c>
      <c r="J234" s="156">
        <f>VLOOKUP($A234,data!$B$2:$AS$765,15,FALSE)</f>
        <v>29590.03</v>
      </c>
      <c r="K234" s="156">
        <f>VLOOKUP($A234,data!$B$2:$AS$765,16,FALSE)</f>
        <v>15375.7</v>
      </c>
      <c r="L234" s="160">
        <f>VLOOKUP($A234,data!$B$2:$AS$765,17,FALSE)</f>
        <v>3.22</v>
      </c>
      <c r="M234" s="160">
        <f>VLOOKUP($A234,data!$B$2:$AS$765,18,FALSE)</f>
        <v>1.81</v>
      </c>
      <c r="N234" s="160">
        <f>VLOOKUP($A234,data!$B$2:$AS$765,19,FALSE)</f>
        <v>2.63</v>
      </c>
      <c r="O234" s="120">
        <f>VLOOKUP($A234,data!$B$2:$AS$765,20,FALSE)</f>
        <v>1</v>
      </c>
      <c r="P234" s="162">
        <f>VLOOKUP($A234,data!$B$2:$AS$765,22,FALSE)</f>
        <v>1.2158</v>
      </c>
      <c r="Q234" s="162">
        <f>VLOOKUP($A234,data!$B$2:$AS$765,30,FALSE)</f>
        <v>1.2527999999999999</v>
      </c>
      <c r="R234" s="217" t="str">
        <f>VLOOKUP($A234,data!$B$2:$AS$765,34,FALSE)</f>
        <v>A</v>
      </c>
      <c r="S234" s="166"/>
      <c r="T234" s="219" t="str">
        <f>IF(ISERROR(VLOOKUP($A234,v32_final!$A$9:$E$763,5,FALSE)),"",VLOOKUP($A234,v32_final!$A$9:$E$763,5,FALSE))</f>
        <v>A</v>
      </c>
      <c r="U234" s="162">
        <f>IF(ISERROR(VLOOKUP($A234,v32_final!$A$9:$E$763,4,FALSE)),"",VLOOKUP($A234,v32_final!$A$9:$E$763,4,FALSE))</f>
        <v>2.3694000000000002</v>
      </c>
      <c r="V234" s="164">
        <f>VLOOKUP($A234,data!$B$2:$AS$765,35,FALSE)</f>
        <v>1.9630000000000001</v>
      </c>
      <c r="W234" s="324">
        <f t="shared" si="12"/>
        <v>1.9630000000000001</v>
      </c>
      <c r="X234" s="324">
        <f t="shared" si="13"/>
        <v>0</v>
      </c>
      <c r="Y234" s="134">
        <f t="shared" si="14"/>
        <v>-0.40640000000000009</v>
      </c>
      <c r="Z234" s="132">
        <f t="shared" si="15"/>
        <v>-0.17152021608846124</v>
      </c>
    </row>
    <row r="235" spans="1:26" x14ac:dyDescent="0.2">
      <c r="A235" s="237" t="s">
        <v>1008</v>
      </c>
      <c r="B235" s="247" t="str">
        <f>VLOOKUP($A235,data!$B$2:$AS$765,4,FALSE)</f>
        <v>Acute Myocardial Infarction, Expired W CC</v>
      </c>
      <c r="C235" s="238">
        <f>VLOOKUP($A235,data!$B$2:$AS$765,6,FALSE)</f>
        <v>7</v>
      </c>
      <c r="D235" s="238">
        <f>VLOOKUP($A235,data!$B$2:$AS$765,7,FALSE)</f>
        <v>0</v>
      </c>
      <c r="E235" s="238">
        <f>VLOOKUP($A235,data!$B$2:$AS$765,10,FALSE)</f>
        <v>13642.9</v>
      </c>
      <c r="F235" s="238">
        <f>VLOOKUP($A235,data!$B$2:$AS$765,11,FALSE)</f>
        <v>6307.47</v>
      </c>
      <c r="G235" s="257">
        <f>VLOOKUP($A235,data!$B$2:$AS$765,12,FALSE)</f>
        <v>2.14</v>
      </c>
      <c r="H235" s="16"/>
      <c r="I235" s="158">
        <f>VLOOKUP($A235,data!$B$2:$AS$765,14,FALSE)</f>
        <v>7</v>
      </c>
      <c r="J235" s="156">
        <f>VLOOKUP($A235,data!$B$2:$AS$765,15,FALSE)</f>
        <v>13642.9</v>
      </c>
      <c r="K235" s="156">
        <f>VLOOKUP($A235,data!$B$2:$AS$765,16,FALSE)</f>
        <v>6307.47</v>
      </c>
      <c r="L235" s="160">
        <f>VLOOKUP($A235,data!$B$2:$AS$765,17,FALSE)</f>
        <v>2.5</v>
      </c>
      <c r="M235" s="160">
        <f>VLOOKUP($A235,data!$B$2:$AS$765,18,FALSE)</f>
        <v>0.99</v>
      </c>
      <c r="N235" s="160">
        <f>VLOOKUP($A235,data!$B$2:$AS$765,19,FALSE)</f>
        <v>1.8</v>
      </c>
      <c r="O235" s="120">
        <f>VLOOKUP($A235,data!$B$2:$AS$765,20,FALSE)</f>
        <v>0</v>
      </c>
      <c r="P235" s="162">
        <f>VLOOKUP($A235,data!$B$2:$AS$765,22,FALSE)</f>
        <v>0.76900000000000002</v>
      </c>
      <c r="Q235" s="162">
        <f>VLOOKUP($A235,data!$B$2:$AS$765,30,FALSE)</f>
        <v>0.79239999999999999</v>
      </c>
      <c r="R235" s="217" t="str">
        <f>VLOOKUP($A235,data!$B$2:$AS$765,34,FALSE)</f>
        <v>M</v>
      </c>
      <c r="S235" s="166"/>
      <c r="T235" s="219" t="str">
        <f>IF(ISERROR(VLOOKUP($A235,v32_final!$A$9:$E$763,5,FALSE)),"",VLOOKUP($A235,v32_final!$A$9:$E$763,5,FALSE))</f>
        <v>M</v>
      </c>
      <c r="U235" s="162">
        <f>IF(ISERROR(VLOOKUP($A235,v32_final!$A$9:$E$763,4,FALSE)),"",VLOOKUP($A235,v32_final!$A$9:$E$763,4,FALSE))</f>
        <v>1.1976</v>
      </c>
      <c r="V235" s="164">
        <f>VLOOKUP($A235,data!$B$2:$AS$765,35,FALSE)</f>
        <v>1.2416</v>
      </c>
      <c r="W235" s="324">
        <f t="shared" si="12"/>
        <v>1.2416</v>
      </c>
      <c r="X235" s="324">
        <f t="shared" si="13"/>
        <v>0</v>
      </c>
      <c r="Y235" s="134">
        <f t="shared" si="14"/>
        <v>4.4000000000000039E-2</v>
      </c>
      <c r="Z235" s="132">
        <f t="shared" si="15"/>
        <v>3.6740146960587874E-2</v>
      </c>
    </row>
    <row r="236" spans="1:26" x14ac:dyDescent="0.2">
      <c r="A236" s="237" t="s">
        <v>1010</v>
      </c>
      <c r="B236" s="247" t="str">
        <f>VLOOKUP($A236,data!$B$2:$AS$765,4,FALSE)</f>
        <v>Acute Myocardial Infarction, Expired W/O CC/MCC</v>
      </c>
      <c r="C236" s="238">
        <f>VLOOKUP($A236,data!$B$2:$AS$765,6,FALSE)</f>
        <v>3</v>
      </c>
      <c r="D236" s="238">
        <f>VLOOKUP($A236,data!$B$2:$AS$765,7,FALSE)</f>
        <v>0</v>
      </c>
      <c r="E236" s="238">
        <f>VLOOKUP($A236,data!$B$2:$AS$765,10,FALSE)</f>
        <v>7073.37</v>
      </c>
      <c r="F236" s="238">
        <f>VLOOKUP($A236,data!$B$2:$AS$765,11,FALSE)</f>
        <v>4381.0200000000004</v>
      </c>
      <c r="G236" s="257">
        <f>VLOOKUP($A236,data!$B$2:$AS$765,12,FALSE)</f>
        <v>1</v>
      </c>
      <c r="H236" s="16"/>
      <c r="I236" s="158">
        <f>VLOOKUP($A236,data!$B$2:$AS$765,14,FALSE)</f>
        <v>3</v>
      </c>
      <c r="J236" s="156">
        <f>VLOOKUP($A236,data!$B$2:$AS$765,15,FALSE)</f>
        <v>7073.37</v>
      </c>
      <c r="K236" s="156">
        <f>VLOOKUP($A236,data!$B$2:$AS$765,16,FALSE)</f>
        <v>4381.0200000000004</v>
      </c>
      <c r="L236" s="160">
        <f>VLOOKUP($A236,data!$B$2:$AS$765,17,FALSE)</f>
        <v>1.6</v>
      </c>
      <c r="M236" s="160">
        <f>VLOOKUP($A236,data!$B$2:$AS$765,18,FALSE)</f>
        <v>0</v>
      </c>
      <c r="N236" s="160">
        <f>VLOOKUP($A236,data!$B$2:$AS$765,19,FALSE)</f>
        <v>1.4</v>
      </c>
      <c r="O236" s="120">
        <f>VLOOKUP($A236,data!$B$2:$AS$765,20,FALSE)</f>
        <v>0</v>
      </c>
      <c r="P236" s="162">
        <f>VLOOKUP($A236,data!$B$2:$AS$765,22,FALSE)</f>
        <v>0.53769999999999996</v>
      </c>
      <c r="Q236" s="162">
        <f>VLOOKUP($A236,data!$B$2:$AS$765,30,FALSE)</f>
        <v>0.55400000000000005</v>
      </c>
      <c r="R236" s="217" t="str">
        <f>VLOOKUP($A236,data!$B$2:$AS$765,34,FALSE)</f>
        <v>M</v>
      </c>
      <c r="S236" s="166"/>
      <c r="T236" s="219" t="str">
        <f>IF(ISERROR(VLOOKUP($A236,v32_final!$A$9:$E$763,5,FALSE)),"",VLOOKUP($A236,v32_final!$A$9:$E$763,5,FALSE))</f>
        <v>M</v>
      </c>
      <c r="U236" s="162">
        <f>IF(ISERROR(VLOOKUP($A236,v32_final!$A$9:$E$763,4,FALSE)),"",VLOOKUP($A236,v32_final!$A$9:$E$763,4,FALSE))</f>
        <v>0.78749999999999998</v>
      </c>
      <c r="V236" s="164">
        <f>VLOOKUP($A236,data!$B$2:$AS$765,35,FALSE)</f>
        <v>0.86809999999999998</v>
      </c>
      <c r="W236" s="324">
        <f t="shared" si="12"/>
        <v>0.86809999999999998</v>
      </c>
      <c r="X236" s="324">
        <f t="shared" si="13"/>
        <v>0</v>
      </c>
      <c r="Y236" s="134">
        <f t="shared" si="14"/>
        <v>8.0600000000000005E-2</v>
      </c>
      <c r="Z236" s="132">
        <f t="shared" si="15"/>
        <v>0.10234920634920636</v>
      </c>
    </row>
    <row r="237" spans="1:26" x14ac:dyDescent="0.2">
      <c r="A237" s="246" t="s">
        <v>1012</v>
      </c>
      <c r="B237" s="258" t="str">
        <f>VLOOKUP($A237,data!$B$2:$AS$765,4,FALSE)</f>
        <v>Circulatory Disorders Except AMI, W Card Cath W MCC</v>
      </c>
      <c r="C237" s="259">
        <f>VLOOKUP($A237,data!$B$2:$AS$765,6,FALSE)</f>
        <v>114</v>
      </c>
      <c r="D237" s="259">
        <f>VLOOKUP($A237,data!$B$2:$AS$765,7,FALSE)</f>
        <v>18</v>
      </c>
      <c r="E237" s="259">
        <f>VLOOKUP($A237,data!$B$2:$AS$765,10,FALSE)</f>
        <v>36565.14</v>
      </c>
      <c r="F237" s="259">
        <f>VLOOKUP($A237,data!$B$2:$AS$765,11,FALSE)</f>
        <v>26120.98</v>
      </c>
      <c r="G237" s="325">
        <f>VLOOKUP($A237,data!$B$2:$AS$765,12,FALSE)</f>
        <v>6.37</v>
      </c>
      <c r="H237" s="16"/>
      <c r="I237" s="159">
        <f>VLOOKUP($A237,data!$B$2:$AS$765,14,FALSE)</f>
        <v>112</v>
      </c>
      <c r="J237" s="157">
        <f>VLOOKUP($A237,data!$B$2:$AS$765,15,FALSE)</f>
        <v>33908.339999999997</v>
      </c>
      <c r="K237" s="157">
        <f>VLOOKUP($A237,data!$B$2:$AS$765,16,FALSE)</f>
        <v>16461.73</v>
      </c>
      <c r="L237" s="161">
        <f>VLOOKUP($A237,data!$B$2:$AS$765,17,FALSE)</f>
        <v>6.03</v>
      </c>
      <c r="M237" s="161">
        <f>VLOOKUP($A237,data!$B$2:$AS$765,18,FALSE)</f>
        <v>4.0199999999999996</v>
      </c>
      <c r="N237" s="161">
        <f>VLOOKUP($A237,data!$B$2:$AS$765,19,FALSE)</f>
        <v>4.7699999999999996</v>
      </c>
      <c r="O237" s="129">
        <f>VLOOKUP($A237,data!$B$2:$AS$765,20,FALSE)</f>
        <v>1</v>
      </c>
      <c r="P237" s="163">
        <f>VLOOKUP($A237,data!$B$2:$AS$765,22,FALSE)</f>
        <v>1.3932</v>
      </c>
      <c r="Q237" s="163">
        <f>VLOOKUP($A237,data!$B$2:$AS$765,30,FALSE)</f>
        <v>1.4355</v>
      </c>
      <c r="R237" s="218" t="str">
        <f>VLOOKUP($A237,data!$B$2:$AS$765,34,FALSE)</f>
        <v>A</v>
      </c>
      <c r="S237" s="166"/>
      <c r="T237" s="220" t="str">
        <f>IF(ISERROR(VLOOKUP($A237,v32_final!$A$9:$E$763,5,FALSE)),"",VLOOKUP($A237,v32_final!$A$9:$E$763,5,FALSE))</f>
        <v>A</v>
      </c>
      <c r="U237" s="163">
        <f>IF(ISERROR(VLOOKUP($A237,v32_final!$A$9:$E$763,4,FALSE)),"",VLOOKUP($A237,v32_final!$A$9:$E$763,4,FALSE))</f>
        <v>2.2547999999999999</v>
      </c>
      <c r="V237" s="165">
        <f>VLOOKUP($A237,data!$B$2:$AS$765,35,FALSE)</f>
        <v>2.2492999999999999</v>
      </c>
      <c r="W237" s="326">
        <f t="shared" si="12"/>
        <v>2.2492999999999999</v>
      </c>
      <c r="X237" s="326">
        <f t="shared" si="13"/>
        <v>0</v>
      </c>
      <c r="Y237" s="135">
        <f t="shared" si="14"/>
        <v>-5.5000000000000604E-3</v>
      </c>
      <c r="Z237" s="133">
        <f t="shared" si="15"/>
        <v>-2.4392407308852495E-3</v>
      </c>
    </row>
    <row r="238" spans="1:26" x14ac:dyDescent="0.2">
      <c r="A238" s="237" t="s">
        <v>1014</v>
      </c>
      <c r="B238" s="247" t="str">
        <f>VLOOKUP($A238,data!$B$2:$AS$765,4,FALSE)</f>
        <v>Circulatory Disorders Except AMI, W Card Cath W/O MCC</v>
      </c>
      <c r="C238" s="238">
        <f>VLOOKUP($A238,data!$B$2:$AS$765,6,FALSE)</f>
        <v>697</v>
      </c>
      <c r="D238" s="238">
        <f>VLOOKUP($A238,data!$B$2:$AS$765,7,FALSE)</f>
        <v>77</v>
      </c>
      <c r="E238" s="238">
        <f>VLOOKUP($A238,data!$B$2:$AS$765,10,FALSE)</f>
        <v>21409.7</v>
      </c>
      <c r="F238" s="238">
        <f>VLOOKUP($A238,data!$B$2:$AS$765,11,FALSE)</f>
        <v>8621.2900000000009</v>
      </c>
      <c r="G238" s="257">
        <f>VLOOKUP($A238,data!$B$2:$AS$765,12,FALSE)</f>
        <v>2.96</v>
      </c>
      <c r="H238" s="16"/>
      <c r="I238" s="158">
        <f>VLOOKUP($A238,data!$B$2:$AS$765,14,FALSE)</f>
        <v>686</v>
      </c>
      <c r="J238" s="156">
        <f>VLOOKUP($A238,data!$B$2:$AS$765,15,FALSE)</f>
        <v>20897.63</v>
      </c>
      <c r="K238" s="156">
        <f>VLOOKUP($A238,data!$B$2:$AS$765,16,FALSE)</f>
        <v>7627.96</v>
      </c>
      <c r="L238" s="160">
        <f>VLOOKUP($A238,data!$B$2:$AS$765,17,FALSE)</f>
        <v>2.89</v>
      </c>
      <c r="M238" s="160">
        <f>VLOOKUP($A238,data!$B$2:$AS$765,18,FALSE)</f>
        <v>1.97</v>
      </c>
      <c r="N238" s="160">
        <f>VLOOKUP($A238,data!$B$2:$AS$765,19,FALSE)</f>
        <v>2.36</v>
      </c>
      <c r="O238" s="120">
        <f>VLOOKUP($A238,data!$B$2:$AS$765,20,FALSE)</f>
        <v>1</v>
      </c>
      <c r="P238" s="162">
        <f>VLOOKUP($A238,data!$B$2:$AS$765,22,FALSE)</f>
        <v>0.85860000000000003</v>
      </c>
      <c r="Q238" s="162">
        <f>VLOOKUP($A238,data!$B$2:$AS$765,30,FALSE)</f>
        <v>0.88470000000000004</v>
      </c>
      <c r="R238" s="217" t="str">
        <f>VLOOKUP($A238,data!$B$2:$AS$765,34,FALSE)</f>
        <v>A</v>
      </c>
      <c r="S238" s="166"/>
      <c r="T238" s="219" t="str">
        <f>IF(ISERROR(VLOOKUP($A238,v32_final!$A$9:$E$763,5,FALSE)),"",VLOOKUP($A238,v32_final!$A$9:$E$763,5,FALSE))</f>
        <v>A</v>
      </c>
      <c r="U238" s="162">
        <f>IF(ISERROR(VLOOKUP($A238,v32_final!$A$9:$E$763,4,FALSE)),"",VLOOKUP($A238,v32_final!$A$9:$E$763,4,FALSE))</f>
        <v>1.361</v>
      </c>
      <c r="V238" s="164">
        <f>VLOOKUP($A238,data!$B$2:$AS$765,35,FALSE)</f>
        <v>1.3862000000000001</v>
      </c>
      <c r="W238" s="324">
        <f t="shared" si="12"/>
        <v>1.3862000000000001</v>
      </c>
      <c r="X238" s="324">
        <f t="shared" si="13"/>
        <v>0</v>
      </c>
      <c r="Y238" s="134">
        <f t="shared" si="14"/>
        <v>2.5200000000000111E-2</v>
      </c>
      <c r="Z238" s="132">
        <f t="shared" si="15"/>
        <v>1.8515797207935423E-2</v>
      </c>
    </row>
    <row r="239" spans="1:26" x14ac:dyDescent="0.2">
      <c r="A239" s="237" t="s">
        <v>1016</v>
      </c>
      <c r="B239" s="247" t="str">
        <f>VLOOKUP($A239,data!$B$2:$AS$765,4,FALSE)</f>
        <v>Acute &amp; Subacute Endocarditis W MCC</v>
      </c>
      <c r="C239" s="238">
        <f>VLOOKUP($A239,data!$B$2:$AS$765,6,FALSE)</f>
        <v>19</v>
      </c>
      <c r="D239" s="238">
        <f>VLOOKUP($A239,data!$B$2:$AS$765,7,FALSE)</f>
        <v>15</v>
      </c>
      <c r="E239" s="238">
        <f>VLOOKUP($A239,data!$B$2:$AS$765,10,FALSE)</f>
        <v>65423.3</v>
      </c>
      <c r="F239" s="238">
        <f>VLOOKUP($A239,data!$B$2:$AS$765,11,FALSE)</f>
        <v>43640.24</v>
      </c>
      <c r="G239" s="257">
        <f>VLOOKUP($A239,data!$B$2:$AS$765,12,FALSE)</f>
        <v>20.16</v>
      </c>
      <c r="H239" s="16"/>
      <c r="I239" s="158">
        <f>VLOOKUP($A239,data!$B$2:$AS$765,14,FALSE)</f>
        <v>18</v>
      </c>
      <c r="J239" s="156">
        <f>VLOOKUP($A239,data!$B$2:$AS$765,15,FALSE)</f>
        <v>59995.92</v>
      </c>
      <c r="K239" s="156">
        <f>VLOOKUP($A239,data!$B$2:$AS$765,16,FALSE)</f>
        <v>38086.78</v>
      </c>
      <c r="L239" s="160">
        <f>VLOOKUP($A239,data!$B$2:$AS$765,17,FALSE)</f>
        <v>18.72</v>
      </c>
      <c r="M239" s="160">
        <f>VLOOKUP($A239,data!$B$2:$AS$765,18,FALSE)</f>
        <v>14.21</v>
      </c>
      <c r="N239" s="160">
        <f>VLOOKUP($A239,data!$B$2:$AS$765,19,FALSE)</f>
        <v>12.09</v>
      </c>
      <c r="O239" s="120">
        <f>VLOOKUP($A239,data!$B$2:$AS$765,20,FALSE)</f>
        <v>1</v>
      </c>
      <c r="P239" s="162">
        <f>VLOOKUP($A239,data!$B$2:$AS$765,22,FALSE)</f>
        <v>2.4651000000000001</v>
      </c>
      <c r="Q239" s="162">
        <f>VLOOKUP($A239,data!$B$2:$AS$765,30,FALSE)</f>
        <v>2.54</v>
      </c>
      <c r="R239" s="217" t="str">
        <f>VLOOKUP($A239,data!$B$2:$AS$765,34,FALSE)</f>
        <v>A</v>
      </c>
      <c r="S239" s="166"/>
      <c r="T239" s="219" t="str">
        <f>IF(ISERROR(VLOOKUP($A239,v32_final!$A$9:$E$763,5,FALSE)),"",VLOOKUP($A239,v32_final!$A$9:$E$763,5,FALSE))</f>
        <v>A</v>
      </c>
      <c r="U239" s="162">
        <f>IF(ISERROR(VLOOKUP($A239,v32_final!$A$9:$E$763,4,FALSE)),"",VLOOKUP($A239,v32_final!$A$9:$E$763,4,FALSE))</f>
        <v>3.7208000000000001</v>
      </c>
      <c r="V239" s="164">
        <f>VLOOKUP($A239,data!$B$2:$AS$765,35,FALSE)</f>
        <v>3.9799000000000002</v>
      </c>
      <c r="W239" s="324">
        <f t="shared" si="12"/>
        <v>3.9799000000000002</v>
      </c>
      <c r="X239" s="324">
        <f t="shared" si="13"/>
        <v>0</v>
      </c>
      <c r="Y239" s="134">
        <f t="shared" si="14"/>
        <v>0.25910000000000011</v>
      </c>
      <c r="Z239" s="132">
        <f t="shared" si="15"/>
        <v>6.9635562244678595E-2</v>
      </c>
    </row>
    <row r="240" spans="1:26" x14ac:dyDescent="0.2">
      <c r="A240" s="237" t="s">
        <v>1018</v>
      </c>
      <c r="B240" s="247" t="str">
        <f>VLOOKUP($A240,data!$B$2:$AS$765,4,FALSE)</f>
        <v>Acute &amp; Subacute Endocarditis W CC</v>
      </c>
      <c r="C240" s="238">
        <f>VLOOKUP($A240,data!$B$2:$AS$765,6,FALSE)</f>
        <v>11</v>
      </c>
      <c r="D240" s="238">
        <f>VLOOKUP($A240,data!$B$2:$AS$765,7,FALSE)</f>
        <v>3</v>
      </c>
      <c r="E240" s="238">
        <f>VLOOKUP($A240,data!$B$2:$AS$765,10,FALSE)</f>
        <v>62165.919999999998</v>
      </c>
      <c r="F240" s="238">
        <f>VLOOKUP($A240,data!$B$2:$AS$765,11,FALSE)</f>
        <v>78664.22</v>
      </c>
      <c r="G240" s="257">
        <f>VLOOKUP($A240,data!$B$2:$AS$765,12,FALSE)</f>
        <v>18.36</v>
      </c>
      <c r="H240" s="16"/>
      <c r="I240" s="158">
        <f>VLOOKUP($A240,data!$B$2:$AS$765,14,FALSE)</f>
        <v>10</v>
      </c>
      <c r="J240" s="156">
        <f>VLOOKUP($A240,data!$B$2:$AS$765,15,FALSE)</f>
        <v>38407.300000000003</v>
      </c>
      <c r="K240" s="156">
        <f>VLOOKUP($A240,data!$B$2:$AS$765,16,FALSE)</f>
        <v>24447.33</v>
      </c>
      <c r="L240" s="160">
        <f>VLOOKUP($A240,data!$B$2:$AS$765,17,FALSE)</f>
        <v>12.1</v>
      </c>
      <c r="M240" s="160">
        <f>VLOOKUP($A240,data!$B$2:$AS$765,18,FALSE)</f>
        <v>11.05</v>
      </c>
      <c r="N240" s="160">
        <f>VLOOKUP($A240,data!$B$2:$AS$765,19,FALSE)</f>
        <v>8.2200000000000006</v>
      </c>
      <c r="O240" s="120">
        <f>VLOOKUP($A240,data!$B$2:$AS$765,20,FALSE)</f>
        <v>1</v>
      </c>
      <c r="P240" s="162">
        <f>VLOOKUP($A240,data!$B$2:$AS$765,22,FALSE)</f>
        <v>1.5780000000000001</v>
      </c>
      <c r="Q240" s="162">
        <f>VLOOKUP($A240,data!$B$2:$AS$765,30,FALSE)</f>
        <v>1.3533999999999999</v>
      </c>
      <c r="R240" s="217" t="str">
        <f>VLOOKUP($A240,data!$B$2:$AS$765,34,FALSE)</f>
        <v>A</v>
      </c>
      <c r="S240" s="166"/>
      <c r="T240" s="219" t="str">
        <f>IF(ISERROR(VLOOKUP($A240,v32_final!$A$9:$E$763,5,FALSE)),"",VLOOKUP($A240,v32_final!$A$9:$E$763,5,FALSE))</f>
        <v>MO</v>
      </c>
      <c r="U240" s="162">
        <f>IF(ISERROR(VLOOKUP($A240,v32_final!$A$9:$E$763,4,FALSE)),"",VLOOKUP($A240,v32_final!$A$9:$E$763,4,FALSE))</f>
        <v>2.0047999999999999</v>
      </c>
      <c r="V240" s="164">
        <f>VLOOKUP($A240,data!$B$2:$AS$765,35,FALSE)</f>
        <v>2.1206</v>
      </c>
      <c r="W240" s="324">
        <f t="shared" si="12"/>
        <v>2.1206</v>
      </c>
      <c r="X240" s="324">
        <f t="shared" si="13"/>
        <v>0</v>
      </c>
      <c r="Y240" s="134">
        <f t="shared" si="14"/>
        <v>0.11580000000000013</v>
      </c>
      <c r="Z240" s="132">
        <f t="shared" si="15"/>
        <v>5.7761372705506846E-2</v>
      </c>
    </row>
    <row r="241" spans="1:26" x14ac:dyDescent="0.2">
      <c r="A241" s="237" t="s">
        <v>1020</v>
      </c>
      <c r="B241" s="247" t="str">
        <f>VLOOKUP($A241,data!$B$2:$AS$765,4,FALSE)</f>
        <v>Acute &amp; Subacute Endocarditis W/O CC/MCC</v>
      </c>
      <c r="C241" s="238">
        <f>VLOOKUP($A241,data!$B$2:$AS$765,6,FALSE)</f>
        <v>1</v>
      </c>
      <c r="D241" s="238">
        <f>VLOOKUP($A241,data!$B$2:$AS$765,7,FALSE)</f>
        <v>2</v>
      </c>
      <c r="E241" s="238">
        <f>VLOOKUP($A241,data!$B$2:$AS$765,10,FALSE)</f>
        <v>22442.03</v>
      </c>
      <c r="F241" s="238">
        <f>VLOOKUP($A241,data!$B$2:$AS$765,11,FALSE)</f>
        <v>0</v>
      </c>
      <c r="G241" s="257">
        <f>VLOOKUP($A241,data!$B$2:$AS$765,12,FALSE)</f>
        <v>8</v>
      </c>
      <c r="H241" s="16"/>
      <c r="I241" s="158">
        <f>VLOOKUP($A241,data!$B$2:$AS$765,14,FALSE)</f>
        <v>1</v>
      </c>
      <c r="J241" s="156">
        <f>VLOOKUP($A241,data!$B$2:$AS$765,15,FALSE)</f>
        <v>22442.03</v>
      </c>
      <c r="K241" s="156">
        <f>VLOOKUP($A241,data!$B$2:$AS$765,16,FALSE)</f>
        <v>0</v>
      </c>
      <c r="L241" s="160">
        <f>VLOOKUP($A241,data!$B$2:$AS$765,17,FALSE)</f>
        <v>4.4000000000000004</v>
      </c>
      <c r="M241" s="160">
        <f>VLOOKUP($A241,data!$B$2:$AS$765,18,FALSE)</f>
        <v>0</v>
      </c>
      <c r="N241" s="160">
        <f>VLOOKUP($A241,data!$B$2:$AS$765,19,FALSE)</f>
        <v>3.7</v>
      </c>
      <c r="O241" s="120">
        <f>VLOOKUP($A241,data!$B$2:$AS$765,20,FALSE)</f>
        <v>0</v>
      </c>
      <c r="P241" s="162">
        <f>VLOOKUP($A241,data!$B$2:$AS$765,22,FALSE)</f>
        <v>1.0361</v>
      </c>
      <c r="Q241" s="162">
        <f>VLOOKUP($A241,data!$B$2:$AS$765,30,FALSE)</f>
        <v>1.0676000000000001</v>
      </c>
      <c r="R241" s="217" t="str">
        <f>VLOOKUP($A241,data!$B$2:$AS$765,34,FALSE)</f>
        <v>M</v>
      </c>
      <c r="S241" s="166"/>
      <c r="T241" s="219" t="str">
        <f>IF(ISERROR(VLOOKUP($A241,v32_final!$A$9:$E$763,5,FALSE)),"",VLOOKUP($A241,v32_final!$A$9:$E$763,5,FALSE))</f>
        <v>MO</v>
      </c>
      <c r="U241" s="162">
        <f>IF(ISERROR(VLOOKUP($A241,v32_final!$A$9:$E$763,4,FALSE)),"",VLOOKUP($A241,v32_final!$A$9:$E$763,4,FALSE))</f>
        <v>1.3792</v>
      </c>
      <c r="V241" s="164">
        <f>VLOOKUP($A241,data!$B$2:$AS$765,35,FALSE)</f>
        <v>1.6728000000000001</v>
      </c>
      <c r="W241" s="324">
        <f t="shared" si="12"/>
        <v>1.6728000000000001</v>
      </c>
      <c r="X241" s="324">
        <f t="shared" si="13"/>
        <v>0</v>
      </c>
      <c r="Y241" s="134">
        <f t="shared" si="14"/>
        <v>0.29360000000000008</v>
      </c>
      <c r="Z241" s="132">
        <f t="shared" si="15"/>
        <v>0.21287703016241305</v>
      </c>
    </row>
    <row r="242" spans="1:26" x14ac:dyDescent="0.2">
      <c r="A242" s="246" t="s">
        <v>1022</v>
      </c>
      <c r="B242" s="258" t="str">
        <f>VLOOKUP($A242,data!$B$2:$AS$765,4,FALSE)</f>
        <v>Heart Failure &amp; Shock W MCC</v>
      </c>
      <c r="C242" s="259">
        <f>VLOOKUP($A242,data!$B$2:$AS$765,6,FALSE)</f>
        <v>376</v>
      </c>
      <c r="D242" s="259">
        <f>VLOOKUP($A242,data!$B$2:$AS$765,7,FALSE)</f>
        <v>16</v>
      </c>
      <c r="E242" s="259">
        <f>VLOOKUP($A242,data!$B$2:$AS$765,10,FALSE)</f>
        <v>28674.67</v>
      </c>
      <c r="F242" s="259">
        <f>VLOOKUP($A242,data!$B$2:$AS$765,11,FALSE)</f>
        <v>25943.51</v>
      </c>
      <c r="G242" s="325">
        <f>VLOOKUP($A242,data!$B$2:$AS$765,12,FALSE)</f>
        <v>6.82</v>
      </c>
      <c r="H242" s="16"/>
      <c r="I242" s="159">
        <f>VLOOKUP($A242,data!$B$2:$AS$765,14,FALSE)</f>
        <v>370</v>
      </c>
      <c r="J242" s="157">
        <f>VLOOKUP($A242,data!$B$2:$AS$765,15,FALSE)</f>
        <v>26697.74</v>
      </c>
      <c r="K242" s="157">
        <f>VLOOKUP($A242,data!$B$2:$AS$765,16,FALSE)</f>
        <v>19449.55</v>
      </c>
      <c r="L242" s="161">
        <f>VLOOKUP($A242,data!$B$2:$AS$765,17,FALSE)</f>
        <v>6.47</v>
      </c>
      <c r="M242" s="161">
        <f>VLOOKUP($A242,data!$B$2:$AS$765,18,FALSE)</f>
        <v>5.05</v>
      </c>
      <c r="N242" s="161">
        <f>VLOOKUP($A242,data!$B$2:$AS$765,19,FALSE)</f>
        <v>4.95</v>
      </c>
      <c r="O242" s="129">
        <f>VLOOKUP($A242,data!$B$2:$AS$765,20,FALSE)</f>
        <v>1</v>
      </c>
      <c r="P242" s="163">
        <f>VLOOKUP($A242,data!$B$2:$AS$765,22,FALSE)</f>
        <v>1.0969</v>
      </c>
      <c r="Q242" s="163">
        <f>VLOOKUP($A242,data!$B$2:$AS$765,30,FALSE)</f>
        <v>1.1302000000000001</v>
      </c>
      <c r="R242" s="218" t="str">
        <f>VLOOKUP($A242,data!$B$2:$AS$765,34,FALSE)</f>
        <v>A</v>
      </c>
      <c r="S242" s="166"/>
      <c r="T242" s="220" t="str">
        <f>IF(ISERROR(VLOOKUP($A242,v32_final!$A$9:$E$763,5,FALSE)),"",VLOOKUP($A242,v32_final!$A$9:$E$763,5,FALSE))</f>
        <v>A</v>
      </c>
      <c r="U242" s="163">
        <f>IF(ISERROR(VLOOKUP($A242,v32_final!$A$9:$E$763,4,FALSE)),"",VLOOKUP($A242,v32_final!$A$9:$E$763,4,FALSE))</f>
        <v>1.6881999999999999</v>
      </c>
      <c r="V242" s="165">
        <f>VLOOKUP($A242,data!$B$2:$AS$765,35,FALSE)</f>
        <v>1.7708999999999999</v>
      </c>
      <c r="W242" s="326">
        <f t="shared" si="12"/>
        <v>1.7708999999999999</v>
      </c>
      <c r="X242" s="326">
        <f t="shared" si="13"/>
        <v>0</v>
      </c>
      <c r="Y242" s="135">
        <f t="shared" si="14"/>
        <v>8.2699999999999996E-2</v>
      </c>
      <c r="Z242" s="133">
        <f t="shared" si="15"/>
        <v>4.8987086838052363E-2</v>
      </c>
    </row>
    <row r="243" spans="1:26" x14ac:dyDescent="0.2">
      <c r="A243" s="237" t="s">
        <v>1024</v>
      </c>
      <c r="B243" s="247" t="str">
        <f>VLOOKUP($A243,data!$B$2:$AS$765,4,FALSE)</f>
        <v>Heart Failure &amp; Shock W CC</v>
      </c>
      <c r="C243" s="238">
        <f>VLOOKUP($A243,data!$B$2:$AS$765,6,FALSE)</f>
        <v>517</v>
      </c>
      <c r="D243" s="238">
        <f>VLOOKUP($A243,data!$B$2:$AS$765,7,FALSE)</f>
        <v>27</v>
      </c>
      <c r="E243" s="238">
        <f>VLOOKUP($A243,data!$B$2:$AS$765,10,FALSE)</f>
        <v>17002.810000000001</v>
      </c>
      <c r="F243" s="238">
        <f>VLOOKUP($A243,data!$B$2:$AS$765,11,FALSE)</f>
        <v>12402.06</v>
      </c>
      <c r="G243" s="257">
        <f>VLOOKUP($A243,data!$B$2:$AS$765,12,FALSE)</f>
        <v>4.62</v>
      </c>
      <c r="H243" s="16"/>
      <c r="I243" s="158">
        <f>VLOOKUP($A243,data!$B$2:$AS$765,14,FALSE)</f>
        <v>508</v>
      </c>
      <c r="J243" s="156">
        <f>VLOOKUP($A243,data!$B$2:$AS$765,15,FALSE)</f>
        <v>15940.99</v>
      </c>
      <c r="K243" s="156">
        <f>VLOOKUP($A243,data!$B$2:$AS$765,16,FALSE)</f>
        <v>9230.17</v>
      </c>
      <c r="L243" s="160">
        <f>VLOOKUP($A243,data!$B$2:$AS$765,17,FALSE)</f>
        <v>4.34</v>
      </c>
      <c r="M243" s="160">
        <f>VLOOKUP($A243,data!$B$2:$AS$765,18,FALSE)</f>
        <v>2.93</v>
      </c>
      <c r="N243" s="160">
        <f>VLOOKUP($A243,data!$B$2:$AS$765,19,FALSE)</f>
        <v>3.58</v>
      </c>
      <c r="O243" s="120">
        <f>VLOOKUP($A243,data!$B$2:$AS$765,20,FALSE)</f>
        <v>1</v>
      </c>
      <c r="P243" s="162">
        <f>VLOOKUP($A243,data!$B$2:$AS$765,22,FALSE)</f>
        <v>0.65500000000000003</v>
      </c>
      <c r="Q243" s="162">
        <f>VLOOKUP($A243,data!$B$2:$AS$765,30,FALSE)</f>
        <v>0.67490000000000006</v>
      </c>
      <c r="R243" s="217" t="str">
        <f>VLOOKUP($A243,data!$B$2:$AS$765,34,FALSE)</f>
        <v>A</v>
      </c>
      <c r="S243" s="166"/>
      <c r="T243" s="219" t="str">
        <f>IF(ISERROR(VLOOKUP($A243,v32_final!$A$9:$E$763,5,FALSE)),"",VLOOKUP($A243,v32_final!$A$9:$E$763,5,FALSE))</f>
        <v>A</v>
      </c>
      <c r="U243" s="162">
        <f>IF(ISERROR(VLOOKUP($A243,v32_final!$A$9:$E$763,4,FALSE)),"",VLOOKUP($A243,v32_final!$A$9:$E$763,4,FALSE))</f>
        <v>1.0291999999999999</v>
      </c>
      <c r="V243" s="164">
        <f>VLOOKUP($A243,data!$B$2:$AS$765,35,FALSE)</f>
        <v>1.0575000000000001</v>
      </c>
      <c r="W243" s="324">
        <f t="shared" si="12"/>
        <v>1.0575000000000001</v>
      </c>
      <c r="X243" s="324">
        <f t="shared" si="13"/>
        <v>0</v>
      </c>
      <c r="Y243" s="134">
        <f t="shared" si="14"/>
        <v>2.8300000000000214E-2</v>
      </c>
      <c r="Z243" s="132">
        <f t="shared" si="15"/>
        <v>2.7497085114652368E-2</v>
      </c>
    </row>
    <row r="244" spans="1:26" x14ac:dyDescent="0.2">
      <c r="A244" s="237" t="s">
        <v>1026</v>
      </c>
      <c r="B244" s="247" t="str">
        <f>VLOOKUP($A244,data!$B$2:$AS$765,4,FALSE)</f>
        <v>Heart Failure &amp; Shock W/O CC/MCC</v>
      </c>
      <c r="C244" s="238">
        <f>VLOOKUP($A244,data!$B$2:$AS$765,6,FALSE)</f>
        <v>134</v>
      </c>
      <c r="D244" s="238">
        <f>VLOOKUP($A244,data!$B$2:$AS$765,7,FALSE)</f>
        <v>7</v>
      </c>
      <c r="E244" s="238">
        <f>VLOOKUP($A244,data!$B$2:$AS$765,10,FALSE)</f>
        <v>11248.32</v>
      </c>
      <c r="F244" s="238">
        <f>VLOOKUP($A244,data!$B$2:$AS$765,11,FALSE)</f>
        <v>6012.5</v>
      </c>
      <c r="G244" s="257">
        <f>VLOOKUP($A244,data!$B$2:$AS$765,12,FALSE)</f>
        <v>3.09</v>
      </c>
      <c r="H244" s="16"/>
      <c r="I244" s="158">
        <f>VLOOKUP($A244,data!$B$2:$AS$765,14,FALSE)</f>
        <v>132</v>
      </c>
      <c r="J244" s="156">
        <f>VLOOKUP($A244,data!$B$2:$AS$765,15,FALSE)</f>
        <v>10778.67</v>
      </c>
      <c r="K244" s="156">
        <f>VLOOKUP($A244,data!$B$2:$AS$765,16,FALSE)</f>
        <v>4420.8599999999997</v>
      </c>
      <c r="L244" s="160">
        <f>VLOOKUP($A244,data!$B$2:$AS$765,17,FALSE)</f>
        <v>3.02</v>
      </c>
      <c r="M244" s="160">
        <f>VLOOKUP($A244,data!$B$2:$AS$765,18,FALSE)</f>
        <v>1.64</v>
      </c>
      <c r="N244" s="160">
        <f>VLOOKUP($A244,data!$B$2:$AS$765,19,FALSE)</f>
        <v>2.62</v>
      </c>
      <c r="O244" s="120">
        <f>VLOOKUP($A244,data!$B$2:$AS$765,20,FALSE)</f>
        <v>1</v>
      </c>
      <c r="P244" s="162">
        <f>VLOOKUP($A244,data!$B$2:$AS$765,22,FALSE)</f>
        <v>0.44290000000000002</v>
      </c>
      <c r="Q244" s="162">
        <f>VLOOKUP($A244,data!$B$2:$AS$765,30,FALSE)</f>
        <v>0.45639999999999997</v>
      </c>
      <c r="R244" s="217" t="str">
        <f>VLOOKUP($A244,data!$B$2:$AS$765,34,FALSE)</f>
        <v>A</v>
      </c>
      <c r="S244" s="166"/>
      <c r="T244" s="219" t="str">
        <f>IF(ISERROR(VLOOKUP($A244,v32_final!$A$9:$E$763,5,FALSE)),"",VLOOKUP($A244,v32_final!$A$9:$E$763,5,FALSE))</f>
        <v>A</v>
      </c>
      <c r="U244" s="162">
        <f>IF(ISERROR(VLOOKUP($A244,v32_final!$A$9:$E$763,4,FALSE)),"",VLOOKUP($A244,v32_final!$A$9:$E$763,4,FALSE))</f>
        <v>0.68869999999999998</v>
      </c>
      <c r="V244" s="164">
        <f>VLOOKUP($A244,data!$B$2:$AS$765,35,FALSE)</f>
        <v>0.71509999999999996</v>
      </c>
      <c r="W244" s="324">
        <f t="shared" si="12"/>
        <v>0.71509999999999996</v>
      </c>
      <c r="X244" s="324">
        <f t="shared" si="13"/>
        <v>0</v>
      </c>
      <c r="Y244" s="134">
        <f t="shared" si="14"/>
        <v>2.6399999999999979E-2</v>
      </c>
      <c r="Z244" s="132">
        <f t="shared" si="15"/>
        <v>3.8333091331494089E-2</v>
      </c>
    </row>
    <row r="245" spans="1:26" x14ac:dyDescent="0.2">
      <c r="A245" s="237" t="s">
        <v>1028</v>
      </c>
      <c r="B245" s="247" t="str">
        <f>VLOOKUP($A245,data!$B$2:$AS$765,4,FALSE)</f>
        <v>Deep Vein Thrombophlebitis W CC/MCC</v>
      </c>
      <c r="C245" s="238">
        <f>VLOOKUP($A245,data!$B$2:$AS$765,6,FALSE)</f>
        <v>7</v>
      </c>
      <c r="D245" s="238">
        <f>VLOOKUP($A245,data!$B$2:$AS$765,7,FALSE)</f>
        <v>0</v>
      </c>
      <c r="E245" s="238">
        <f>VLOOKUP($A245,data!$B$2:$AS$765,10,FALSE)</f>
        <v>7526.25</v>
      </c>
      <c r="F245" s="238">
        <f>VLOOKUP($A245,data!$B$2:$AS$765,11,FALSE)</f>
        <v>4902.3100000000004</v>
      </c>
      <c r="G245" s="257">
        <f>VLOOKUP($A245,data!$B$2:$AS$765,12,FALSE)</f>
        <v>2.71</v>
      </c>
      <c r="H245" s="16"/>
      <c r="I245" s="158">
        <f>VLOOKUP($A245,data!$B$2:$AS$765,14,FALSE)</f>
        <v>6</v>
      </c>
      <c r="J245" s="156">
        <f>VLOOKUP($A245,data!$B$2:$AS$765,15,FALSE)</f>
        <v>5683.07</v>
      </c>
      <c r="K245" s="156">
        <f>VLOOKUP($A245,data!$B$2:$AS$765,16,FALSE)</f>
        <v>2063.21</v>
      </c>
      <c r="L245" s="160">
        <f>VLOOKUP($A245,data!$B$2:$AS$765,17,FALSE)</f>
        <v>4.7</v>
      </c>
      <c r="M245" s="160">
        <f>VLOOKUP($A245,data!$B$2:$AS$765,18,FALSE)</f>
        <v>1.1499999999999999</v>
      </c>
      <c r="N245" s="160">
        <f>VLOOKUP($A245,data!$B$2:$AS$765,19,FALSE)</f>
        <v>3.8</v>
      </c>
      <c r="O245" s="120">
        <f>VLOOKUP($A245,data!$B$2:$AS$765,20,FALSE)</f>
        <v>0</v>
      </c>
      <c r="P245" s="162">
        <f>VLOOKUP($A245,data!$B$2:$AS$765,22,FALSE)</f>
        <v>0.96540000000000004</v>
      </c>
      <c r="Q245" s="162">
        <f>VLOOKUP($A245,data!$B$2:$AS$765,30,FALSE)</f>
        <v>0.99470000000000003</v>
      </c>
      <c r="R245" s="217" t="str">
        <f>VLOOKUP($A245,data!$B$2:$AS$765,34,FALSE)</f>
        <v>M</v>
      </c>
      <c r="S245" s="166"/>
      <c r="T245" s="219" t="str">
        <f>IF(ISERROR(VLOOKUP($A245,v32_final!$A$9:$E$763,5,FALSE)),"",VLOOKUP($A245,v32_final!$A$9:$E$763,5,FALSE))</f>
        <v>M</v>
      </c>
      <c r="U245" s="162">
        <f>IF(ISERROR(VLOOKUP($A245,v32_final!$A$9:$E$763,4,FALSE)),"",VLOOKUP($A245,v32_final!$A$9:$E$763,4,FALSE))</f>
        <v>1.6292</v>
      </c>
      <c r="V245" s="164">
        <f>VLOOKUP($A245,data!$B$2:$AS$765,35,FALSE)</f>
        <v>1.5586</v>
      </c>
      <c r="W245" s="324">
        <f t="shared" si="12"/>
        <v>1.5586</v>
      </c>
      <c r="X245" s="324">
        <f t="shared" si="13"/>
        <v>0</v>
      </c>
      <c r="Y245" s="134">
        <f t="shared" si="14"/>
        <v>-7.0599999999999996E-2</v>
      </c>
      <c r="Z245" s="132">
        <f t="shared" si="15"/>
        <v>-4.3334151730910875E-2</v>
      </c>
    </row>
    <row r="246" spans="1:26" x14ac:dyDescent="0.2">
      <c r="A246" s="237" t="s">
        <v>1030</v>
      </c>
      <c r="B246" s="247" t="str">
        <f>VLOOKUP($A246,data!$B$2:$AS$765,4,FALSE)</f>
        <v>Deep Vein Thrombophlebitis W/O CC/MCC</v>
      </c>
      <c r="C246" s="238">
        <f>VLOOKUP($A246,data!$B$2:$AS$765,6,FALSE)</f>
        <v>2</v>
      </c>
      <c r="D246" s="238">
        <f>VLOOKUP($A246,data!$B$2:$AS$765,7,FALSE)</f>
        <v>0</v>
      </c>
      <c r="E246" s="238">
        <f>VLOOKUP($A246,data!$B$2:$AS$765,10,FALSE)</f>
        <v>12570.92</v>
      </c>
      <c r="F246" s="238">
        <f>VLOOKUP($A246,data!$B$2:$AS$765,11,FALSE)</f>
        <v>3607.2</v>
      </c>
      <c r="G246" s="257">
        <f>VLOOKUP($A246,data!$B$2:$AS$765,12,FALSE)</f>
        <v>3.5</v>
      </c>
      <c r="H246" s="16"/>
      <c r="I246" s="158">
        <f>VLOOKUP($A246,data!$B$2:$AS$765,14,FALSE)</f>
        <v>2</v>
      </c>
      <c r="J246" s="156">
        <f>VLOOKUP($A246,data!$B$2:$AS$765,15,FALSE)</f>
        <v>12570.92</v>
      </c>
      <c r="K246" s="156">
        <f>VLOOKUP($A246,data!$B$2:$AS$765,16,FALSE)</f>
        <v>3607.2</v>
      </c>
      <c r="L246" s="160">
        <f>VLOOKUP($A246,data!$B$2:$AS$765,17,FALSE)</f>
        <v>3.7</v>
      </c>
      <c r="M246" s="160">
        <f>VLOOKUP($A246,data!$B$2:$AS$765,18,FALSE)</f>
        <v>0.5</v>
      </c>
      <c r="N246" s="160">
        <f>VLOOKUP($A246,data!$B$2:$AS$765,19,FALSE)</f>
        <v>3.2</v>
      </c>
      <c r="O246" s="120">
        <f>VLOOKUP($A246,data!$B$2:$AS$765,20,FALSE)</f>
        <v>0</v>
      </c>
      <c r="P246" s="162">
        <f>VLOOKUP($A246,data!$B$2:$AS$765,22,FALSE)</f>
        <v>0.72970000000000002</v>
      </c>
      <c r="Q246" s="162">
        <f>VLOOKUP($A246,data!$B$2:$AS$765,30,FALSE)</f>
        <v>0.75190000000000001</v>
      </c>
      <c r="R246" s="217" t="str">
        <f>VLOOKUP($A246,data!$B$2:$AS$765,34,FALSE)</f>
        <v>M</v>
      </c>
      <c r="S246" s="166"/>
      <c r="T246" s="219" t="str">
        <f>IF(ISERROR(VLOOKUP($A246,v32_final!$A$9:$E$763,5,FALSE)),"",VLOOKUP($A246,v32_final!$A$9:$E$763,5,FALSE))</f>
        <v>M</v>
      </c>
      <c r="U246" s="162">
        <f>IF(ISERROR(VLOOKUP($A246,v32_final!$A$9:$E$763,4,FALSE)),"",VLOOKUP($A246,v32_final!$A$9:$E$763,4,FALSE))</f>
        <v>1.0432999999999999</v>
      </c>
      <c r="V246" s="164">
        <f>VLOOKUP($A246,data!$B$2:$AS$765,35,FALSE)</f>
        <v>1.1781999999999999</v>
      </c>
      <c r="W246" s="324">
        <f t="shared" si="12"/>
        <v>1.1781999999999999</v>
      </c>
      <c r="X246" s="324">
        <f t="shared" si="13"/>
        <v>0</v>
      </c>
      <c r="Y246" s="134">
        <f t="shared" si="14"/>
        <v>0.13490000000000002</v>
      </c>
      <c r="Z246" s="132">
        <f t="shared" si="15"/>
        <v>0.12930125563117037</v>
      </c>
    </row>
    <row r="247" spans="1:26" x14ac:dyDescent="0.2">
      <c r="A247" s="246" t="s">
        <v>1032</v>
      </c>
      <c r="B247" s="258" t="str">
        <f>VLOOKUP($A247,data!$B$2:$AS$765,4,FALSE)</f>
        <v>Cardiac Arrest, Unexplained W MCC</v>
      </c>
      <c r="C247" s="259">
        <f>VLOOKUP($A247,data!$B$2:$AS$765,6,FALSE)</f>
        <v>13</v>
      </c>
      <c r="D247" s="259">
        <f>VLOOKUP($A247,data!$B$2:$AS$765,7,FALSE)</f>
        <v>1</v>
      </c>
      <c r="E247" s="259">
        <f>VLOOKUP($A247,data!$B$2:$AS$765,10,FALSE)</f>
        <v>22236.21</v>
      </c>
      <c r="F247" s="259">
        <f>VLOOKUP($A247,data!$B$2:$AS$765,11,FALSE)</f>
        <v>25675.66</v>
      </c>
      <c r="G247" s="325">
        <f>VLOOKUP($A247,data!$B$2:$AS$765,12,FALSE)</f>
        <v>2.54</v>
      </c>
      <c r="H247" s="16"/>
      <c r="I247" s="159">
        <f>VLOOKUP($A247,data!$B$2:$AS$765,14,FALSE)</f>
        <v>12</v>
      </c>
      <c r="J247" s="157">
        <f>VLOOKUP($A247,data!$B$2:$AS$765,15,FALSE)</f>
        <v>15261.67</v>
      </c>
      <c r="K247" s="157">
        <f>VLOOKUP($A247,data!$B$2:$AS$765,16,FALSE)</f>
        <v>9044.4</v>
      </c>
      <c r="L247" s="161">
        <f>VLOOKUP($A247,data!$B$2:$AS$765,17,FALSE)</f>
        <v>1.42</v>
      </c>
      <c r="M247" s="161">
        <f>VLOOKUP($A247,data!$B$2:$AS$765,18,FALSE)</f>
        <v>0.76</v>
      </c>
      <c r="N247" s="161">
        <f>VLOOKUP($A247,data!$B$2:$AS$765,19,FALSE)</f>
        <v>1.27</v>
      </c>
      <c r="O247" s="129">
        <f>VLOOKUP($A247,data!$B$2:$AS$765,20,FALSE)</f>
        <v>1</v>
      </c>
      <c r="P247" s="163">
        <f>VLOOKUP($A247,data!$B$2:$AS$765,22,FALSE)</f>
        <v>0.627</v>
      </c>
      <c r="Q247" s="163">
        <f>VLOOKUP($A247,data!$B$2:$AS$765,30,FALSE)</f>
        <v>0.755</v>
      </c>
      <c r="R247" s="218" t="str">
        <f>VLOOKUP($A247,data!$B$2:$AS$765,34,FALSE)</f>
        <v>AP</v>
      </c>
      <c r="S247" s="166"/>
      <c r="T247" s="220" t="str">
        <f>IF(ISERROR(VLOOKUP($A247,v32_final!$A$9:$E$763,5,FALSE)),"",VLOOKUP($A247,v32_final!$A$9:$E$763,5,FALSE))</f>
        <v>M</v>
      </c>
      <c r="U247" s="163">
        <f>IF(ISERROR(VLOOKUP($A247,v32_final!$A$9:$E$763,4,FALSE)),"",VLOOKUP($A247,v32_final!$A$9:$E$763,4,FALSE))</f>
        <v>1.9196</v>
      </c>
      <c r="V247" s="165">
        <f>VLOOKUP($A247,data!$B$2:$AS$765,35,FALSE)</f>
        <v>1.1830000000000001</v>
      </c>
      <c r="W247" s="326">
        <f t="shared" si="12"/>
        <v>1.1830000000000001</v>
      </c>
      <c r="X247" s="326">
        <f t="shared" si="13"/>
        <v>0</v>
      </c>
      <c r="Y247" s="135">
        <f t="shared" si="14"/>
        <v>-0.73659999999999992</v>
      </c>
      <c r="Z247" s="133">
        <f t="shared" si="15"/>
        <v>-0.38372577620337567</v>
      </c>
    </row>
    <row r="248" spans="1:26" x14ac:dyDescent="0.2">
      <c r="A248" s="237" t="s">
        <v>1034</v>
      </c>
      <c r="B248" s="247" t="str">
        <f>VLOOKUP($A248,data!$B$2:$AS$765,4,FALSE)</f>
        <v>Cardiac Arrest, Unexplained W CC</v>
      </c>
      <c r="C248" s="238">
        <f>VLOOKUP($A248,data!$B$2:$AS$765,6,FALSE)</f>
        <v>7</v>
      </c>
      <c r="D248" s="238">
        <f>VLOOKUP($A248,data!$B$2:$AS$765,7,FALSE)</f>
        <v>0</v>
      </c>
      <c r="E248" s="238">
        <f>VLOOKUP($A248,data!$B$2:$AS$765,10,FALSE)</f>
        <v>13826.32</v>
      </c>
      <c r="F248" s="238">
        <f>VLOOKUP($A248,data!$B$2:$AS$765,11,FALSE)</f>
        <v>8513.64</v>
      </c>
      <c r="G248" s="257">
        <f>VLOOKUP($A248,data!$B$2:$AS$765,12,FALSE)</f>
        <v>1.29</v>
      </c>
      <c r="H248" s="16"/>
      <c r="I248" s="158">
        <f>VLOOKUP($A248,data!$B$2:$AS$765,14,FALSE)</f>
        <v>6</v>
      </c>
      <c r="J248" s="156">
        <f>VLOOKUP($A248,data!$B$2:$AS$765,15,FALSE)</f>
        <v>10778.2</v>
      </c>
      <c r="K248" s="156">
        <f>VLOOKUP($A248,data!$B$2:$AS$765,16,FALSE)</f>
        <v>4418.72</v>
      </c>
      <c r="L248" s="160">
        <f>VLOOKUP($A248,data!$B$2:$AS$765,17,FALSE)</f>
        <v>1.6</v>
      </c>
      <c r="M248" s="160">
        <f>VLOOKUP($A248,data!$B$2:$AS$765,18,FALSE)</f>
        <v>0</v>
      </c>
      <c r="N248" s="160">
        <f>VLOOKUP($A248,data!$B$2:$AS$765,19,FALSE)</f>
        <v>1.3</v>
      </c>
      <c r="O248" s="120">
        <f>VLOOKUP($A248,data!$B$2:$AS$765,20,FALSE)</f>
        <v>0</v>
      </c>
      <c r="P248" s="162">
        <f>VLOOKUP($A248,data!$B$2:$AS$765,22,FALSE)</f>
        <v>0.63739999999999997</v>
      </c>
      <c r="Q248" s="162">
        <f>VLOOKUP($A248,data!$B$2:$AS$765,30,FALSE)</f>
        <v>0.46129999999999999</v>
      </c>
      <c r="R248" s="217" t="str">
        <f>VLOOKUP($A248,data!$B$2:$AS$765,34,FALSE)</f>
        <v>MP</v>
      </c>
      <c r="S248" s="166"/>
      <c r="T248" s="219" t="str">
        <f>IF(ISERROR(VLOOKUP($A248,v32_final!$A$9:$E$763,5,FALSE)),"",VLOOKUP($A248,v32_final!$A$9:$E$763,5,FALSE))</f>
        <v>M</v>
      </c>
      <c r="U248" s="162">
        <f>IF(ISERROR(VLOOKUP($A248,v32_final!$A$9:$E$763,4,FALSE)),"",VLOOKUP($A248,v32_final!$A$9:$E$763,4,FALSE))</f>
        <v>1.0065999999999999</v>
      </c>
      <c r="V248" s="164">
        <f>VLOOKUP($A248,data!$B$2:$AS$765,35,FALSE)</f>
        <v>0.7228</v>
      </c>
      <c r="W248" s="324">
        <f t="shared" si="12"/>
        <v>0.7228</v>
      </c>
      <c r="X248" s="324">
        <f t="shared" si="13"/>
        <v>0</v>
      </c>
      <c r="Y248" s="134">
        <f t="shared" si="14"/>
        <v>-0.28379999999999994</v>
      </c>
      <c r="Z248" s="132">
        <f t="shared" si="15"/>
        <v>-0.28193920127160738</v>
      </c>
    </row>
    <row r="249" spans="1:26" x14ac:dyDescent="0.2">
      <c r="A249" s="237" t="s">
        <v>1036</v>
      </c>
      <c r="B249" s="247" t="str">
        <f>VLOOKUP($A249,data!$B$2:$AS$765,4,FALSE)</f>
        <v>Cardiac Arrest, Unexplained W/O CC/MCC</v>
      </c>
      <c r="C249" s="238">
        <f>VLOOKUP($A249,data!$B$2:$AS$765,6,FALSE)</f>
        <v>1</v>
      </c>
      <c r="D249" s="238">
        <f>VLOOKUP($A249,data!$B$2:$AS$765,7,FALSE)</f>
        <v>0</v>
      </c>
      <c r="E249" s="238">
        <f>VLOOKUP($A249,data!$B$2:$AS$765,10,FALSE)</f>
        <v>7349.91</v>
      </c>
      <c r="F249" s="238">
        <f>VLOOKUP($A249,data!$B$2:$AS$765,11,FALSE)</f>
        <v>0</v>
      </c>
      <c r="G249" s="257">
        <f>VLOOKUP($A249,data!$B$2:$AS$765,12,FALSE)</f>
        <v>1</v>
      </c>
      <c r="H249" s="16"/>
      <c r="I249" s="158">
        <f>VLOOKUP($A249,data!$B$2:$AS$765,14,FALSE)</f>
        <v>1</v>
      </c>
      <c r="J249" s="156">
        <f>VLOOKUP($A249,data!$B$2:$AS$765,15,FALSE)</f>
        <v>7349.91</v>
      </c>
      <c r="K249" s="156">
        <f>VLOOKUP($A249,data!$B$2:$AS$765,16,FALSE)</f>
        <v>0</v>
      </c>
      <c r="L249" s="160">
        <f>VLOOKUP($A249,data!$B$2:$AS$765,17,FALSE)</f>
        <v>1.2</v>
      </c>
      <c r="M249" s="160">
        <f>VLOOKUP($A249,data!$B$2:$AS$765,18,FALSE)</f>
        <v>0</v>
      </c>
      <c r="N249" s="160">
        <f>VLOOKUP($A249,data!$B$2:$AS$765,19,FALSE)</f>
        <v>1.1000000000000001</v>
      </c>
      <c r="O249" s="120">
        <f>VLOOKUP($A249,data!$B$2:$AS$765,20,FALSE)</f>
        <v>0</v>
      </c>
      <c r="P249" s="162">
        <f>VLOOKUP($A249,data!$B$2:$AS$765,22,FALSE)</f>
        <v>0.43980000000000002</v>
      </c>
      <c r="Q249" s="162">
        <f>VLOOKUP($A249,data!$B$2:$AS$765,30,FALSE)</f>
        <v>0.3196</v>
      </c>
      <c r="R249" s="217" t="str">
        <f>VLOOKUP($A249,data!$B$2:$AS$765,34,FALSE)</f>
        <v>MO</v>
      </c>
      <c r="S249" s="166"/>
      <c r="T249" s="219" t="str">
        <f>IF(ISERROR(VLOOKUP($A249,v32_final!$A$9:$E$763,5,FALSE)),"",VLOOKUP($A249,v32_final!$A$9:$E$763,5,FALSE))</f>
        <v>M</v>
      </c>
      <c r="U249" s="162">
        <f>IF(ISERROR(VLOOKUP($A249,v32_final!$A$9:$E$763,4,FALSE)),"",VLOOKUP($A249,v32_final!$A$9:$E$763,4,FALSE))</f>
        <v>0.65710000000000002</v>
      </c>
      <c r="V249" s="164">
        <f>VLOOKUP($A249,data!$B$2:$AS$765,35,FALSE)</f>
        <v>0.50080000000000002</v>
      </c>
      <c r="W249" s="324">
        <f t="shared" si="12"/>
        <v>0.50080000000000002</v>
      </c>
      <c r="X249" s="324">
        <f t="shared" si="13"/>
        <v>0</v>
      </c>
      <c r="Y249" s="134">
        <f t="shared" si="14"/>
        <v>-0.15629999999999999</v>
      </c>
      <c r="Z249" s="132">
        <f t="shared" si="15"/>
        <v>-0.23786333891340739</v>
      </c>
    </row>
    <row r="250" spans="1:26" x14ac:dyDescent="0.2">
      <c r="A250" s="237" t="s">
        <v>1038</v>
      </c>
      <c r="B250" s="247" t="str">
        <f>VLOOKUP($A250,data!$B$2:$AS$765,4,FALSE)</f>
        <v>Peripheral Vascular Disorders W MCC</v>
      </c>
      <c r="C250" s="238">
        <f>VLOOKUP($A250,data!$B$2:$AS$765,6,FALSE)</f>
        <v>97</v>
      </c>
      <c r="D250" s="238">
        <f>VLOOKUP($A250,data!$B$2:$AS$765,7,FALSE)</f>
        <v>11</v>
      </c>
      <c r="E250" s="238">
        <f>VLOOKUP($A250,data!$B$2:$AS$765,10,FALSE)</f>
        <v>24842.11</v>
      </c>
      <c r="F250" s="238">
        <f>VLOOKUP($A250,data!$B$2:$AS$765,11,FALSE)</f>
        <v>28144.05</v>
      </c>
      <c r="G250" s="257">
        <f>VLOOKUP($A250,data!$B$2:$AS$765,12,FALSE)</f>
        <v>5.52</v>
      </c>
      <c r="H250" s="16"/>
      <c r="I250" s="158">
        <f>VLOOKUP($A250,data!$B$2:$AS$765,14,FALSE)</f>
        <v>95</v>
      </c>
      <c r="J250" s="156">
        <f>VLOOKUP($A250,data!$B$2:$AS$765,15,FALSE)</f>
        <v>21764.22</v>
      </c>
      <c r="K250" s="156">
        <f>VLOOKUP($A250,data!$B$2:$AS$765,16,FALSE)</f>
        <v>18689.61</v>
      </c>
      <c r="L250" s="160">
        <f>VLOOKUP($A250,data!$B$2:$AS$765,17,FALSE)</f>
        <v>5.2</v>
      </c>
      <c r="M250" s="160">
        <f>VLOOKUP($A250,data!$B$2:$AS$765,18,FALSE)</f>
        <v>4.6900000000000004</v>
      </c>
      <c r="N250" s="160">
        <f>VLOOKUP($A250,data!$B$2:$AS$765,19,FALSE)</f>
        <v>3.87</v>
      </c>
      <c r="O250" s="120">
        <f>VLOOKUP($A250,data!$B$2:$AS$765,20,FALSE)</f>
        <v>1</v>
      </c>
      <c r="P250" s="162">
        <f>VLOOKUP($A250,data!$B$2:$AS$765,22,FALSE)</f>
        <v>0.89419999999999999</v>
      </c>
      <c r="Q250" s="162">
        <f>VLOOKUP($A250,data!$B$2:$AS$765,30,FALSE)</f>
        <v>0.9214</v>
      </c>
      <c r="R250" s="217" t="str">
        <f>VLOOKUP($A250,data!$B$2:$AS$765,34,FALSE)</f>
        <v>A</v>
      </c>
      <c r="S250" s="166"/>
      <c r="T250" s="219" t="str">
        <f>IF(ISERROR(VLOOKUP($A250,v32_final!$A$9:$E$763,5,FALSE)),"",VLOOKUP($A250,v32_final!$A$9:$E$763,5,FALSE))</f>
        <v>A</v>
      </c>
      <c r="U250" s="162">
        <f>IF(ISERROR(VLOOKUP($A250,v32_final!$A$9:$E$763,4,FALSE)),"",VLOOKUP($A250,v32_final!$A$9:$E$763,4,FALSE))</f>
        <v>1.3152999999999999</v>
      </c>
      <c r="V250" s="164">
        <f>VLOOKUP($A250,data!$B$2:$AS$765,35,FALSE)</f>
        <v>1.4437</v>
      </c>
      <c r="W250" s="324">
        <f t="shared" si="12"/>
        <v>1.4437</v>
      </c>
      <c r="X250" s="324">
        <f t="shared" si="13"/>
        <v>0</v>
      </c>
      <c r="Y250" s="134">
        <f t="shared" si="14"/>
        <v>0.12840000000000007</v>
      </c>
      <c r="Z250" s="132">
        <f t="shared" si="15"/>
        <v>9.7620314757089696E-2</v>
      </c>
    </row>
    <row r="251" spans="1:26" x14ac:dyDescent="0.2">
      <c r="A251" s="237" t="s">
        <v>1040</v>
      </c>
      <c r="B251" s="247" t="str">
        <f>VLOOKUP($A251,data!$B$2:$AS$765,4,FALSE)</f>
        <v>Peripheral Vascular Disorders W CC</v>
      </c>
      <c r="C251" s="238">
        <f>VLOOKUP($A251,data!$B$2:$AS$765,6,FALSE)</f>
        <v>298</v>
      </c>
      <c r="D251" s="238">
        <f>VLOOKUP($A251,data!$B$2:$AS$765,7,FALSE)</f>
        <v>17</v>
      </c>
      <c r="E251" s="238">
        <f>VLOOKUP($A251,data!$B$2:$AS$765,10,FALSE)</f>
        <v>15036.66</v>
      </c>
      <c r="F251" s="238">
        <f>VLOOKUP($A251,data!$B$2:$AS$765,11,FALSE)</f>
        <v>11243.89</v>
      </c>
      <c r="G251" s="257">
        <f>VLOOKUP($A251,data!$B$2:$AS$765,12,FALSE)</f>
        <v>4.2300000000000004</v>
      </c>
      <c r="H251" s="16"/>
      <c r="I251" s="158">
        <f>VLOOKUP($A251,data!$B$2:$AS$765,14,FALSE)</f>
        <v>291</v>
      </c>
      <c r="J251" s="156">
        <f>VLOOKUP($A251,data!$B$2:$AS$765,15,FALSE)</f>
        <v>14049.09</v>
      </c>
      <c r="K251" s="156">
        <f>VLOOKUP($A251,data!$B$2:$AS$765,16,FALSE)</f>
        <v>9336.2000000000007</v>
      </c>
      <c r="L251" s="160">
        <f>VLOOKUP($A251,data!$B$2:$AS$765,17,FALSE)</f>
        <v>4.09</v>
      </c>
      <c r="M251" s="160">
        <f>VLOOKUP($A251,data!$B$2:$AS$765,18,FALSE)</f>
        <v>2.8</v>
      </c>
      <c r="N251" s="160">
        <f>VLOOKUP($A251,data!$B$2:$AS$765,19,FALSE)</f>
        <v>3.25</v>
      </c>
      <c r="O251" s="120">
        <f>VLOOKUP($A251,data!$B$2:$AS$765,20,FALSE)</f>
        <v>1</v>
      </c>
      <c r="P251" s="162">
        <f>VLOOKUP($A251,data!$B$2:$AS$765,22,FALSE)</f>
        <v>0.57720000000000005</v>
      </c>
      <c r="Q251" s="162">
        <f>VLOOKUP($A251,data!$B$2:$AS$765,30,FALSE)</f>
        <v>0.59470000000000001</v>
      </c>
      <c r="R251" s="217" t="str">
        <f>VLOOKUP($A251,data!$B$2:$AS$765,34,FALSE)</f>
        <v>A</v>
      </c>
      <c r="S251" s="166"/>
      <c r="T251" s="219" t="str">
        <f>IF(ISERROR(VLOOKUP($A251,v32_final!$A$9:$E$763,5,FALSE)),"",VLOOKUP($A251,v32_final!$A$9:$E$763,5,FALSE))</f>
        <v>A</v>
      </c>
      <c r="U251" s="162">
        <f>IF(ISERROR(VLOOKUP($A251,v32_final!$A$9:$E$763,4,FALSE)),"",VLOOKUP($A251,v32_final!$A$9:$E$763,4,FALSE))</f>
        <v>0.89280000000000004</v>
      </c>
      <c r="V251" s="164">
        <f>VLOOKUP($A251,data!$B$2:$AS$765,35,FALSE)</f>
        <v>0.93179999999999996</v>
      </c>
      <c r="W251" s="324">
        <f t="shared" si="12"/>
        <v>0.93179999999999996</v>
      </c>
      <c r="X251" s="324">
        <f t="shared" si="13"/>
        <v>0</v>
      </c>
      <c r="Y251" s="134">
        <f t="shared" si="14"/>
        <v>3.8999999999999924E-2</v>
      </c>
      <c r="Z251" s="132">
        <f t="shared" si="15"/>
        <v>4.3682795698924644E-2</v>
      </c>
    </row>
    <row r="252" spans="1:26" x14ac:dyDescent="0.2">
      <c r="A252" s="246" t="s">
        <v>1042</v>
      </c>
      <c r="B252" s="258" t="str">
        <f>VLOOKUP($A252,data!$B$2:$AS$765,4,FALSE)</f>
        <v>Peripheral Vascular Disorders W/O CC/MCC</v>
      </c>
      <c r="C252" s="259">
        <f>VLOOKUP($A252,data!$B$2:$AS$765,6,FALSE)</f>
        <v>139</v>
      </c>
      <c r="D252" s="259">
        <f>VLOOKUP($A252,data!$B$2:$AS$765,7,FALSE)</f>
        <v>4</v>
      </c>
      <c r="E252" s="259">
        <f>VLOOKUP($A252,data!$B$2:$AS$765,10,FALSE)</f>
        <v>10260.82</v>
      </c>
      <c r="F252" s="259">
        <f>VLOOKUP($A252,data!$B$2:$AS$765,11,FALSE)</f>
        <v>7295.92</v>
      </c>
      <c r="G252" s="325">
        <f>VLOOKUP($A252,data!$B$2:$AS$765,12,FALSE)</f>
        <v>3</v>
      </c>
      <c r="H252" s="16"/>
      <c r="I252" s="159">
        <f>VLOOKUP($A252,data!$B$2:$AS$765,14,FALSE)</f>
        <v>136</v>
      </c>
      <c r="J252" s="157">
        <f>VLOOKUP($A252,data!$B$2:$AS$765,15,FALSE)</f>
        <v>9560.9</v>
      </c>
      <c r="K252" s="157">
        <f>VLOOKUP($A252,data!$B$2:$AS$765,16,FALSE)</f>
        <v>5574.01</v>
      </c>
      <c r="L252" s="161">
        <f>VLOOKUP($A252,data!$B$2:$AS$765,17,FALSE)</f>
        <v>2.83</v>
      </c>
      <c r="M252" s="161">
        <f>VLOOKUP($A252,data!$B$2:$AS$765,18,FALSE)</f>
        <v>1.78</v>
      </c>
      <c r="N252" s="161">
        <f>VLOOKUP($A252,data!$B$2:$AS$765,19,FALSE)</f>
        <v>2.31</v>
      </c>
      <c r="O252" s="129">
        <f>VLOOKUP($A252,data!$B$2:$AS$765,20,FALSE)</f>
        <v>1</v>
      </c>
      <c r="P252" s="163">
        <f>VLOOKUP($A252,data!$B$2:$AS$765,22,FALSE)</f>
        <v>0.39279999999999998</v>
      </c>
      <c r="Q252" s="163">
        <f>VLOOKUP($A252,data!$B$2:$AS$765,30,FALSE)</f>
        <v>0.4047</v>
      </c>
      <c r="R252" s="218" t="str">
        <f>VLOOKUP($A252,data!$B$2:$AS$765,34,FALSE)</f>
        <v>A</v>
      </c>
      <c r="S252" s="166"/>
      <c r="T252" s="220" t="str">
        <f>IF(ISERROR(VLOOKUP($A252,v32_final!$A$9:$E$763,5,FALSE)),"",VLOOKUP($A252,v32_final!$A$9:$E$763,5,FALSE))</f>
        <v>A</v>
      </c>
      <c r="U252" s="163">
        <f>IF(ISERROR(VLOOKUP($A252,v32_final!$A$9:$E$763,4,FALSE)),"",VLOOKUP($A252,v32_final!$A$9:$E$763,4,FALSE))</f>
        <v>0.69179999999999997</v>
      </c>
      <c r="V252" s="165">
        <f>VLOOKUP($A252,data!$B$2:$AS$765,35,FALSE)</f>
        <v>0.6341</v>
      </c>
      <c r="W252" s="326">
        <f t="shared" si="12"/>
        <v>0.6341</v>
      </c>
      <c r="X252" s="326">
        <f t="shared" si="13"/>
        <v>0</v>
      </c>
      <c r="Y252" s="135">
        <f t="shared" si="14"/>
        <v>-5.7699999999999974E-2</v>
      </c>
      <c r="Z252" s="133">
        <f t="shared" si="15"/>
        <v>-8.340560855738649E-2</v>
      </c>
    </row>
    <row r="253" spans="1:26" x14ac:dyDescent="0.2">
      <c r="A253" s="237" t="s">
        <v>1044</v>
      </c>
      <c r="B253" s="247" t="str">
        <f>VLOOKUP($A253,data!$B$2:$AS$765,4,FALSE)</f>
        <v>Atherosclerosis W MCC</v>
      </c>
      <c r="C253" s="238">
        <f>VLOOKUP($A253,data!$B$2:$AS$765,6,FALSE)</f>
        <v>14</v>
      </c>
      <c r="D253" s="238">
        <f>VLOOKUP($A253,data!$B$2:$AS$765,7,FALSE)</f>
        <v>7</v>
      </c>
      <c r="E253" s="238">
        <f>VLOOKUP($A253,data!$B$2:$AS$765,10,FALSE)</f>
        <v>21526.959999999999</v>
      </c>
      <c r="F253" s="238">
        <f>VLOOKUP($A253,data!$B$2:$AS$765,11,FALSE)</f>
        <v>10325.91</v>
      </c>
      <c r="G253" s="257">
        <f>VLOOKUP($A253,data!$B$2:$AS$765,12,FALSE)</f>
        <v>4.43</v>
      </c>
      <c r="H253" s="16"/>
      <c r="I253" s="158">
        <f>VLOOKUP($A253,data!$B$2:$AS$765,14,FALSE)</f>
        <v>13</v>
      </c>
      <c r="J253" s="156">
        <f>VLOOKUP($A253,data!$B$2:$AS$765,15,FALSE)</f>
        <v>19177.36</v>
      </c>
      <c r="K253" s="156">
        <f>VLOOKUP($A253,data!$B$2:$AS$765,16,FALSE)</f>
        <v>6126.79</v>
      </c>
      <c r="L253" s="160">
        <f>VLOOKUP($A253,data!$B$2:$AS$765,17,FALSE)</f>
        <v>4.08</v>
      </c>
      <c r="M253" s="160">
        <f>VLOOKUP($A253,data!$B$2:$AS$765,18,FALSE)</f>
        <v>2.4300000000000002</v>
      </c>
      <c r="N253" s="160">
        <f>VLOOKUP($A253,data!$B$2:$AS$765,19,FALSE)</f>
        <v>3.48</v>
      </c>
      <c r="O253" s="120">
        <f>VLOOKUP($A253,data!$B$2:$AS$765,20,FALSE)</f>
        <v>1</v>
      </c>
      <c r="P253" s="162">
        <f>VLOOKUP($A253,data!$B$2:$AS$765,22,FALSE)</f>
        <v>0.78790000000000004</v>
      </c>
      <c r="Q253" s="162">
        <f>VLOOKUP($A253,data!$B$2:$AS$765,30,FALSE)</f>
        <v>0.81189999999999996</v>
      </c>
      <c r="R253" s="217" t="str">
        <f>VLOOKUP($A253,data!$B$2:$AS$765,34,FALSE)</f>
        <v>A</v>
      </c>
      <c r="S253" s="166"/>
      <c r="T253" s="219" t="str">
        <f>IF(ISERROR(VLOOKUP($A253,v32_final!$A$9:$E$763,5,FALSE)),"",VLOOKUP($A253,v32_final!$A$9:$E$763,5,FALSE))</f>
        <v>A</v>
      </c>
      <c r="U253" s="162">
        <f>IF(ISERROR(VLOOKUP($A253,v32_final!$A$9:$E$763,4,FALSE)),"",VLOOKUP($A253,v32_final!$A$9:$E$763,4,FALSE))</f>
        <v>1.1772</v>
      </c>
      <c r="V253" s="164">
        <f>VLOOKUP($A253,data!$B$2:$AS$765,35,FALSE)</f>
        <v>1.2722</v>
      </c>
      <c r="W253" s="324">
        <f t="shared" si="12"/>
        <v>1.2722</v>
      </c>
      <c r="X253" s="324">
        <f t="shared" si="13"/>
        <v>0</v>
      </c>
      <c r="Y253" s="134">
        <f t="shared" si="14"/>
        <v>9.4999999999999973E-2</v>
      </c>
      <c r="Z253" s="132">
        <f t="shared" si="15"/>
        <v>8.069996602106691E-2</v>
      </c>
    </row>
    <row r="254" spans="1:26" x14ac:dyDescent="0.2">
      <c r="A254" s="237" t="s">
        <v>1046</v>
      </c>
      <c r="B254" s="247" t="str">
        <f>VLOOKUP($A254,data!$B$2:$AS$765,4,FALSE)</f>
        <v>Atherosclerosis W/O MCC</v>
      </c>
      <c r="C254" s="238">
        <f>VLOOKUP($A254,data!$B$2:$AS$765,6,FALSE)</f>
        <v>143</v>
      </c>
      <c r="D254" s="238">
        <f>VLOOKUP($A254,data!$B$2:$AS$765,7,FALSE)</f>
        <v>33</v>
      </c>
      <c r="E254" s="238">
        <f>VLOOKUP($A254,data!$B$2:$AS$765,10,FALSE)</f>
        <v>13397.86</v>
      </c>
      <c r="F254" s="238">
        <f>VLOOKUP($A254,data!$B$2:$AS$765,11,FALSE)</f>
        <v>9747.98</v>
      </c>
      <c r="G254" s="257">
        <f>VLOOKUP($A254,data!$B$2:$AS$765,12,FALSE)</f>
        <v>2.5499999999999998</v>
      </c>
      <c r="H254" s="16"/>
      <c r="I254" s="158">
        <f>VLOOKUP($A254,data!$B$2:$AS$765,14,FALSE)</f>
        <v>140</v>
      </c>
      <c r="J254" s="156">
        <f>VLOOKUP($A254,data!$B$2:$AS$765,15,FALSE)</f>
        <v>12433.32</v>
      </c>
      <c r="K254" s="156">
        <f>VLOOKUP($A254,data!$B$2:$AS$765,16,FALSE)</f>
        <v>6838.78</v>
      </c>
      <c r="L254" s="160">
        <f>VLOOKUP($A254,data!$B$2:$AS$765,17,FALSE)</f>
        <v>2.42</v>
      </c>
      <c r="M254" s="160">
        <f>VLOOKUP($A254,data!$B$2:$AS$765,18,FALSE)</f>
        <v>1.74</v>
      </c>
      <c r="N254" s="160">
        <f>VLOOKUP($A254,data!$B$2:$AS$765,19,FALSE)</f>
        <v>2</v>
      </c>
      <c r="O254" s="120">
        <f>VLOOKUP($A254,data!$B$2:$AS$765,20,FALSE)</f>
        <v>1</v>
      </c>
      <c r="P254" s="162">
        <f>VLOOKUP($A254,data!$B$2:$AS$765,22,FALSE)</f>
        <v>0.51090000000000002</v>
      </c>
      <c r="Q254" s="162">
        <f>VLOOKUP($A254,data!$B$2:$AS$765,30,FALSE)</f>
        <v>0.52639999999999998</v>
      </c>
      <c r="R254" s="217" t="str">
        <f>VLOOKUP($A254,data!$B$2:$AS$765,34,FALSE)</f>
        <v>A</v>
      </c>
      <c r="S254" s="166"/>
      <c r="T254" s="219" t="str">
        <f>IF(ISERROR(VLOOKUP($A254,v32_final!$A$9:$E$763,5,FALSE)),"",VLOOKUP($A254,v32_final!$A$9:$E$763,5,FALSE))</f>
        <v>A</v>
      </c>
      <c r="U254" s="162">
        <f>IF(ISERROR(VLOOKUP($A254,v32_final!$A$9:$E$763,4,FALSE)),"",VLOOKUP($A254,v32_final!$A$9:$E$763,4,FALSE))</f>
        <v>0.71050000000000002</v>
      </c>
      <c r="V254" s="164">
        <f>VLOOKUP($A254,data!$B$2:$AS$765,35,FALSE)</f>
        <v>0.82479999999999998</v>
      </c>
      <c r="W254" s="324">
        <f t="shared" si="12"/>
        <v>0.82479999999999998</v>
      </c>
      <c r="X254" s="324">
        <f t="shared" si="13"/>
        <v>0</v>
      </c>
      <c r="Y254" s="134">
        <f t="shared" si="14"/>
        <v>0.11429999999999996</v>
      </c>
      <c r="Z254" s="132">
        <f t="shared" si="15"/>
        <v>0.16087262491203372</v>
      </c>
    </row>
    <row r="255" spans="1:26" x14ac:dyDescent="0.2">
      <c r="A255" s="237" t="s">
        <v>1048</v>
      </c>
      <c r="B255" s="247" t="str">
        <f>VLOOKUP($A255,data!$B$2:$AS$765,4,FALSE)</f>
        <v>Hypertension W MCC</v>
      </c>
      <c r="C255" s="238">
        <f>VLOOKUP($A255,data!$B$2:$AS$765,6,FALSE)</f>
        <v>20</v>
      </c>
      <c r="D255" s="238">
        <f>VLOOKUP($A255,data!$B$2:$AS$765,7,FALSE)</f>
        <v>2</v>
      </c>
      <c r="E255" s="238">
        <f>VLOOKUP($A255,data!$B$2:$AS$765,10,FALSE)</f>
        <v>20249.810000000001</v>
      </c>
      <c r="F255" s="238">
        <f>VLOOKUP($A255,data!$B$2:$AS$765,11,FALSE)</f>
        <v>11489.2</v>
      </c>
      <c r="G255" s="257">
        <f>VLOOKUP($A255,data!$B$2:$AS$765,12,FALSE)</f>
        <v>4.25</v>
      </c>
      <c r="H255" s="16"/>
      <c r="I255" s="158">
        <f>VLOOKUP($A255,data!$B$2:$AS$765,14,FALSE)</f>
        <v>18</v>
      </c>
      <c r="J255" s="156">
        <f>VLOOKUP($A255,data!$B$2:$AS$765,15,FALSE)</f>
        <v>17163.23</v>
      </c>
      <c r="K255" s="156">
        <f>VLOOKUP($A255,data!$B$2:$AS$765,16,FALSE)</f>
        <v>7097.34</v>
      </c>
      <c r="L255" s="160">
        <f>VLOOKUP($A255,data!$B$2:$AS$765,17,FALSE)</f>
        <v>3.61</v>
      </c>
      <c r="M255" s="160">
        <f>VLOOKUP($A255,data!$B$2:$AS$765,18,FALSE)</f>
        <v>2.34</v>
      </c>
      <c r="N255" s="160">
        <f>VLOOKUP($A255,data!$B$2:$AS$765,19,FALSE)</f>
        <v>3.07</v>
      </c>
      <c r="O255" s="120">
        <f>VLOOKUP($A255,data!$B$2:$AS$765,20,FALSE)</f>
        <v>1</v>
      </c>
      <c r="P255" s="162">
        <f>VLOOKUP($A255,data!$B$2:$AS$765,22,FALSE)</f>
        <v>0.70520000000000005</v>
      </c>
      <c r="Q255" s="162">
        <f>VLOOKUP($A255,data!$B$2:$AS$765,30,FALSE)</f>
        <v>0.72660000000000002</v>
      </c>
      <c r="R255" s="217" t="str">
        <f>VLOOKUP($A255,data!$B$2:$AS$765,34,FALSE)</f>
        <v>A</v>
      </c>
      <c r="S255" s="166"/>
      <c r="T255" s="219" t="str">
        <f>IF(ISERROR(VLOOKUP($A255,v32_final!$A$9:$E$763,5,FALSE)),"",VLOOKUP($A255,v32_final!$A$9:$E$763,5,FALSE))</f>
        <v>A</v>
      </c>
      <c r="U255" s="162">
        <f>IF(ISERROR(VLOOKUP($A255,v32_final!$A$9:$E$763,4,FALSE)),"",VLOOKUP($A255,v32_final!$A$9:$E$763,4,FALSE))</f>
        <v>0.97289999999999999</v>
      </c>
      <c r="V255" s="164">
        <f>VLOOKUP($A255,data!$B$2:$AS$765,35,FALSE)</f>
        <v>1.1385000000000001</v>
      </c>
      <c r="W255" s="324">
        <f t="shared" si="12"/>
        <v>1.1385000000000001</v>
      </c>
      <c r="X255" s="324">
        <f t="shared" si="13"/>
        <v>0</v>
      </c>
      <c r="Y255" s="134">
        <f t="shared" si="14"/>
        <v>0.16560000000000008</v>
      </c>
      <c r="Z255" s="132">
        <f t="shared" si="15"/>
        <v>0.17021276595744689</v>
      </c>
    </row>
    <row r="256" spans="1:26" x14ac:dyDescent="0.2">
      <c r="A256" s="237" t="s">
        <v>1050</v>
      </c>
      <c r="B256" s="247" t="str">
        <f>VLOOKUP($A256,data!$B$2:$AS$765,4,FALSE)</f>
        <v>Hypertension W/O MCC</v>
      </c>
      <c r="C256" s="238">
        <f>VLOOKUP($A256,data!$B$2:$AS$765,6,FALSE)</f>
        <v>219</v>
      </c>
      <c r="D256" s="238">
        <f>VLOOKUP($A256,data!$B$2:$AS$765,7,FALSE)</f>
        <v>5</v>
      </c>
      <c r="E256" s="238">
        <f>VLOOKUP($A256,data!$B$2:$AS$765,10,FALSE)</f>
        <v>12915</v>
      </c>
      <c r="F256" s="238">
        <f>VLOOKUP($A256,data!$B$2:$AS$765,11,FALSE)</f>
        <v>7244.41</v>
      </c>
      <c r="G256" s="257">
        <f>VLOOKUP($A256,data!$B$2:$AS$765,12,FALSE)</f>
        <v>2.67</v>
      </c>
      <c r="H256" s="16"/>
      <c r="I256" s="158">
        <f>VLOOKUP($A256,data!$B$2:$AS$765,14,FALSE)</f>
        <v>214</v>
      </c>
      <c r="J256" s="156">
        <f>VLOOKUP($A256,data!$B$2:$AS$765,15,FALSE)</f>
        <v>12246.33</v>
      </c>
      <c r="K256" s="156">
        <f>VLOOKUP($A256,data!$B$2:$AS$765,16,FALSE)</f>
        <v>5708.2</v>
      </c>
      <c r="L256" s="160">
        <f>VLOOKUP($A256,data!$B$2:$AS$765,17,FALSE)</f>
        <v>2.5099999999999998</v>
      </c>
      <c r="M256" s="160">
        <f>VLOOKUP($A256,data!$B$2:$AS$765,18,FALSE)</f>
        <v>1.41</v>
      </c>
      <c r="N256" s="160">
        <f>VLOOKUP($A256,data!$B$2:$AS$765,19,FALSE)</f>
        <v>2.19</v>
      </c>
      <c r="O256" s="120">
        <f>VLOOKUP($A256,data!$B$2:$AS$765,20,FALSE)</f>
        <v>1</v>
      </c>
      <c r="P256" s="162">
        <f>VLOOKUP($A256,data!$B$2:$AS$765,22,FALSE)</f>
        <v>0.50309999999999999</v>
      </c>
      <c r="Q256" s="162">
        <f>VLOOKUP($A256,data!$B$2:$AS$765,30,FALSE)</f>
        <v>0.51839999999999997</v>
      </c>
      <c r="R256" s="217" t="str">
        <f>VLOOKUP($A256,data!$B$2:$AS$765,34,FALSE)</f>
        <v>A</v>
      </c>
      <c r="S256" s="166"/>
      <c r="T256" s="219" t="str">
        <f>IF(ISERROR(VLOOKUP($A256,v32_final!$A$9:$E$763,5,FALSE)),"",VLOOKUP($A256,v32_final!$A$9:$E$763,5,FALSE))</f>
        <v>A</v>
      </c>
      <c r="U256" s="162">
        <f>IF(ISERROR(VLOOKUP($A256,v32_final!$A$9:$E$763,4,FALSE)),"",VLOOKUP($A256,v32_final!$A$9:$E$763,4,FALSE))</f>
        <v>0.75009999999999999</v>
      </c>
      <c r="V256" s="164">
        <f>VLOOKUP($A256,data!$B$2:$AS$765,35,FALSE)</f>
        <v>0.81230000000000002</v>
      </c>
      <c r="W256" s="324">
        <f t="shared" si="12"/>
        <v>0.81230000000000002</v>
      </c>
      <c r="X256" s="324">
        <f t="shared" si="13"/>
        <v>0</v>
      </c>
      <c r="Y256" s="134">
        <f t="shared" si="14"/>
        <v>6.2200000000000033E-2</v>
      </c>
      <c r="Z256" s="132">
        <f t="shared" si="15"/>
        <v>8.2922277029729416E-2</v>
      </c>
    </row>
    <row r="257" spans="1:26" x14ac:dyDescent="0.2">
      <c r="A257" s="246" t="s">
        <v>1052</v>
      </c>
      <c r="B257" s="258" t="str">
        <f>VLOOKUP($A257,data!$B$2:$AS$765,4,FALSE)</f>
        <v>Cardiac Congenital &amp; Valvular Disorders W MCC</v>
      </c>
      <c r="C257" s="259">
        <f>VLOOKUP($A257,data!$B$2:$AS$765,6,FALSE)</f>
        <v>6</v>
      </c>
      <c r="D257" s="259">
        <f>VLOOKUP($A257,data!$B$2:$AS$765,7,FALSE)</f>
        <v>3</v>
      </c>
      <c r="E257" s="259">
        <f>VLOOKUP($A257,data!$B$2:$AS$765,10,FALSE)</f>
        <v>24861.13</v>
      </c>
      <c r="F257" s="259">
        <f>VLOOKUP($A257,data!$B$2:$AS$765,11,FALSE)</f>
        <v>16936.259999999998</v>
      </c>
      <c r="G257" s="325">
        <f>VLOOKUP($A257,data!$B$2:$AS$765,12,FALSE)</f>
        <v>5.83</v>
      </c>
      <c r="H257" s="16"/>
      <c r="I257" s="159">
        <f>VLOOKUP($A257,data!$B$2:$AS$765,14,FALSE)</f>
        <v>6</v>
      </c>
      <c r="J257" s="157">
        <f>VLOOKUP($A257,data!$B$2:$AS$765,15,FALSE)</f>
        <v>24861.13</v>
      </c>
      <c r="K257" s="157">
        <f>VLOOKUP($A257,data!$B$2:$AS$765,16,FALSE)</f>
        <v>16936.259999999998</v>
      </c>
      <c r="L257" s="161">
        <f>VLOOKUP($A257,data!$B$2:$AS$765,17,FALSE)</f>
        <v>5.4</v>
      </c>
      <c r="M257" s="161">
        <f>VLOOKUP($A257,data!$B$2:$AS$765,18,FALSE)</f>
        <v>7.29</v>
      </c>
      <c r="N257" s="161">
        <f>VLOOKUP($A257,data!$B$2:$AS$765,19,FALSE)</f>
        <v>4</v>
      </c>
      <c r="O257" s="129">
        <f>VLOOKUP($A257,data!$B$2:$AS$765,20,FALSE)</f>
        <v>0</v>
      </c>
      <c r="P257" s="163">
        <f>VLOOKUP($A257,data!$B$2:$AS$765,22,FALSE)</f>
        <v>1.3783000000000001</v>
      </c>
      <c r="Q257" s="163">
        <f>VLOOKUP($A257,data!$B$2:$AS$765,30,FALSE)</f>
        <v>1.4201999999999999</v>
      </c>
      <c r="R257" s="218" t="str">
        <f>VLOOKUP($A257,data!$B$2:$AS$765,34,FALSE)</f>
        <v>M</v>
      </c>
      <c r="S257" s="166"/>
      <c r="T257" s="220" t="str">
        <f>IF(ISERROR(VLOOKUP($A257,v32_final!$A$9:$E$763,5,FALSE)),"",VLOOKUP($A257,v32_final!$A$9:$E$763,5,FALSE))</f>
        <v>M</v>
      </c>
      <c r="U257" s="163">
        <f>IF(ISERROR(VLOOKUP($A257,v32_final!$A$9:$E$763,4,FALSE)),"",VLOOKUP($A257,v32_final!$A$9:$E$763,4,FALSE))</f>
        <v>2.1278999999999999</v>
      </c>
      <c r="V257" s="165">
        <f>VLOOKUP($A257,data!$B$2:$AS$765,35,FALSE)</f>
        <v>2.2252999999999998</v>
      </c>
      <c r="W257" s="326">
        <f t="shared" si="12"/>
        <v>2.2252999999999998</v>
      </c>
      <c r="X257" s="326">
        <f t="shared" si="13"/>
        <v>0</v>
      </c>
      <c r="Y257" s="135">
        <f t="shared" si="14"/>
        <v>9.7399999999999931E-2</v>
      </c>
      <c r="Z257" s="133">
        <f t="shared" si="15"/>
        <v>4.5772827670473207E-2</v>
      </c>
    </row>
    <row r="258" spans="1:26" x14ac:dyDescent="0.2">
      <c r="A258" s="237" t="s">
        <v>1054</v>
      </c>
      <c r="B258" s="247" t="str">
        <f>VLOOKUP($A258,data!$B$2:$AS$765,4,FALSE)</f>
        <v>Cardiac Congenital &amp; Valvular Disorders W/O MCC</v>
      </c>
      <c r="C258" s="238">
        <f>VLOOKUP($A258,data!$B$2:$AS$765,6,FALSE)</f>
        <v>13</v>
      </c>
      <c r="D258" s="238">
        <f>VLOOKUP($A258,data!$B$2:$AS$765,7,FALSE)</f>
        <v>2</v>
      </c>
      <c r="E258" s="238">
        <f>VLOOKUP($A258,data!$B$2:$AS$765,10,FALSE)</f>
        <v>13515.83</v>
      </c>
      <c r="F258" s="238">
        <f>VLOOKUP($A258,data!$B$2:$AS$765,11,FALSE)</f>
        <v>13812.81</v>
      </c>
      <c r="G258" s="257">
        <f>VLOOKUP($A258,data!$B$2:$AS$765,12,FALSE)</f>
        <v>3.46</v>
      </c>
      <c r="H258" s="16"/>
      <c r="I258" s="158">
        <f>VLOOKUP($A258,data!$B$2:$AS$765,14,FALSE)</f>
        <v>12</v>
      </c>
      <c r="J258" s="156">
        <f>VLOOKUP($A258,data!$B$2:$AS$765,15,FALSE)</f>
        <v>10153.16</v>
      </c>
      <c r="K258" s="156">
        <f>VLOOKUP($A258,data!$B$2:$AS$765,16,FALSE)</f>
        <v>7726.25</v>
      </c>
      <c r="L258" s="160">
        <f>VLOOKUP($A258,data!$B$2:$AS$765,17,FALSE)</f>
        <v>3.17</v>
      </c>
      <c r="M258" s="160">
        <f>VLOOKUP($A258,data!$B$2:$AS$765,18,FALSE)</f>
        <v>4.54</v>
      </c>
      <c r="N258" s="160">
        <f>VLOOKUP($A258,data!$B$2:$AS$765,19,FALSE)</f>
        <v>1.99</v>
      </c>
      <c r="O258" s="120">
        <f>VLOOKUP($A258,data!$B$2:$AS$765,20,FALSE)</f>
        <v>1</v>
      </c>
      <c r="P258" s="162">
        <f>VLOOKUP($A258,data!$B$2:$AS$765,22,FALSE)</f>
        <v>0.41720000000000002</v>
      </c>
      <c r="Q258" s="162">
        <f>VLOOKUP($A258,data!$B$2:$AS$765,30,FALSE)</f>
        <v>0.4299</v>
      </c>
      <c r="R258" s="217" t="str">
        <f>VLOOKUP($A258,data!$B$2:$AS$765,34,FALSE)</f>
        <v>A</v>
      </c>
      <c r="S258" s="166"/>
      <c r="T258" s="219" t="str">
        <f>IF(ISERROR(VLOOKUP($A258,v32_final!$A$9:$E$763,5,FALSE)),"",VLOOKUP($A258,v32_final!$A$9:$E$763,5,FALSE))</f>
        <v>A</v>
      </c>
      <c r="U258" s="162">
        <f>IF(ISERROR(VLOOKUP($A258,v32_final!$A$9:$E$763,4,FALSE)),"",VLOOKUP($A258,v32_final!$A$9:$E$763,4,FALSE))</f>
        <v>0.80710000000000004</v>
      </c>
      <c r="V258" s="164">
        <f>VLOOKUP($A258,data!$B$2:$AS$765,35,FALSE)</f>
        <v>0.67359999999999998</v>
      </c>
      <c r="W258" s="324">
        <f t="shared" si="12"/>
        <v>0.67359999999999998</v>
      </c>
      <c r="X258" s="324">
        <f t="shared" si="13"/>
        <v>0</v>
      </c>
      <c r="Y258" s="134">
        <f t="shared" si="14"/>
        <v>-0.13350000000000006</v>
      </c>
      <c r="Z258" s="132">
        <f t="shared" si="15"/>
        <v>-0.16540701276173964</v>
      </c>
    </row>
    <row r="259" spans="1:26" x14ac:dyDescent="0.2">
      <c r="A259" s="237" t="s">
        <v>1056</v>
      </c>
      <c r="B259" s="247" t="str">
        <f>VLOOKUP($A259,data!$B$2:$AS$765,4,FALSE)</f>
        <v>Cardiac Arrhythmia &amp; Conduction Disorders W MCC</v>
      </c>
      <c r="C259" s="238">
        <f>VLOOKUP($A259,data!$B$2:$AS$765,6,FALSE)</f>
        <v>139</v>
      </c>
      <c r="D259" s="238">
        <f>VLOOKUP($A259,data!$B$2:$AS$765,7,FALSE)</f>
        <v>13</v>
      </c>
      <c r="E259" s="238">
        <f>VLOOKUP($A259,data!$B$2:$AS$765,10,FALSE)</f>
        <v>25185.11</v>
      </c>
      <c r="F259" s="238">
        <f>VLOOKUP($A259,data!$B$2:$AS$765,11,FALSE)</f>
        <v>24968.65</v>
      </c>
      <c r="G259" s="257">
        <f>VLOOKUP($A259,data!$B$2:$AS$765,12,FALSE)</f>
        <v>6.27</v>
      </c>
      <c r="H259" s="16"/>
      <c r="I259" s="158">
        <f>VLOOKUP($A259,data!$B$2:$AS$765,14,FALSE)</f>
        <v>137</v>
      </c>
      <c r="J259" s="156">
        <f>VLOOKUP($A259,data!$B$2:$AS$765,15,FALSE)</f>
        <v>22877.87</v>
      </c>
      <c r="K259" s="156">
        <f>VLOOKUP($A259,data!$B$2:$AS$765,16,FALSE)</f>
        <v>16011.95</v>
      </c>
      <c r="L259" s="160">
        <f>VLOOKUP($A259,data!$B$2:$AS$765,17,FALSE)</f>
        <v>5.63</v>
      </c>
      <c r="M259" s="160">
        <f>VLOOKUP($A259,data!$B$2:$AS$765,18,FALSE)</f>
        <v>4.79</v>
      </c>
      <c r="N259" s="160">
        <f>VLOOKUP($A259,data!$B$2:$AS$765,19,FALSE)</f>
        <v>4.13</v>
      </c>
      <c r="O259" s="120">
        <f>VLOOKUP($A259,data!$B$2:$AS$765,20,FALSE)</f>
        <v>1</v>
      </c>
      <c r="P259" s="162">
        <f>VLOOKUP($A259,data!$B$2:$AS$765,22,FALSE)</f>
        <v>0.94</v>
      </c>
      <c r="Q259" s="162">
        <f>VLOOKUP($A259,data!$B$2:$AS$765,30,FALSE)</f>
        <v>0.95230000000000004</v>
      </c>
      <c r="R259" s="217" t="str">
        <f>VLOOKUP($A259,data!$B$2:$AS$765,34,FALSE)</f>
        <v>A</v>
      </c>
      <c r="S259" s="166"/>
      <c r="T259" s="219" t="str">
        <f>IF(ISERROR(VLOOKUP($A259,v32_final!$A$9:$E$763,5,FALSE)),"",VLOOKUP($A259,v32_final!$A$9:$E$763,5,FALSE))</f>
        <v>A</v>
      </c>
      <c r="U259" s="162">
        <f>IF(ISERROR(VLOOKUP($A259,v32_final!$A$9:$E$763,4,FALSE)),"",VLOOKUP($A259,v32_final!$A$9:$E$763,4,FALSE))</f>
        <v>1.387</v>
      </c>
      <c r="V259" s="164">
        <f>VLOOKUP($A259,data!$B$2:$AS$765,35,FALSE)</f>
        <v>1.4922</v>
      </c>
      <c r="W259" s="324">
        <f t="shared" si="12"/>
        <v>1.4922</v>
      </c>
      <c r="X259" s="324">
        <f t="shared" si="13"/>
        <v>0</v>
      </c>
      <c r="Y259" s="134">
        <f t="shared" si="14"/>
        <v>0.10519999999999996</v>
      </c>
      <c r="Z259" s="132">
        <f t="shared" si="15"/>
        <v>7.5847152126892539E-2</v>
      </c>
    </row>
    <row r="260" spans="1:26" x14ac:dyDescent="0.2">
      <c r="A260" s="237" t="s">
        <v>1058</v>
      </c>
      <c r="B260" s="247" t="str">
        <f>VLOOKUP($A260,data!$B$2:$AS$765,4,FALSE)</f>
        <v>Cardiac Arrhythmia &amp; Conduction Disorders W CC</v>
      </c>
      <c r="C260" s="238">
        <f>VLOOKUP($A260,data!$B$2:$AS$765,6,FALSE)</f>
        <v>332</v>
      </c>
      <c r="D260" s="238">
        <f>VLOOKUP($A260,data!$B$2:$AS$765,7,FALSE)</f>
        <v>31</v>
      </c>
      <c r="E260" s="238">
        <f>VLOOKUP($A260,data!$B$2:$AS$765,10,FALSE)</f>
        <v>12894.28</v>
      </c>
      <c r="F260" s="238">
        <f>VLOOKUP($A260,data!$B$2:$AS$765,11,FALSE)</f>
        <v>7610.49</v>
      </c>
      <c r="G260" s="257">
        <f>VLOOKUP($A260,data!$B$2:$AS$765,12,FALSE)</f>
        <v>3.22</v>
      </c>
      <c r="H260" s="16"/>
      <c r="I260" s="158">
        <f>VLOOKUP($A260,data!$B$2:$AS$765,14,FALSE)</f>
        <v>327</v>
      </c>
      <c r="J260" s="156">
        <f>VLOOKUP($A260,data!$B$2:$AS$765,15,FALSE)</f>
        <v>12399.69</v>
      </c>
      <c r="K260" s="156">
        <f>VLOOKUP($A260,data!$B$2:$AS$765,16,FALSE)</f>
        <v>6489.26</v>
      </c>
      <c r="L260" s="160">
        <f>VLOOKUP($A260,data!$B$2:$AS$765,17,FALSE)</f>
        <v>3.13</v>
      </c>
      <c r="M260" s="160">
        <f>VLOOKUP($A260,data!$B$2:$AS$765,18,FALSE)</f>
        <v>2.02</v>
      </c>
      <c r="N260" s="160">
        <f>VLOOKUP($A260,data!$B$2:$AS$765,19,FALSE)</f>
        <v>2.58</v>
      </c>
      <c r="O260" s="120">
        <f>VLOOKUP($A260,data!$B$2:$AS$765,20,FALSE)</f>
        <v>1</v>
      </c>
      <c r="P260" s="162">
        <f>VLOOKUP($A260,data!$B$2:$AS$765,22,FALSE)</f>
        <v>0.50949999999999995</v>
      </c>
      <c r="Q260" s="162">
        <f>VLOOKUP($A260,data!$B$2:$AS$765,30,FALSE)</f>
        <v>0.52500000000000002</v>
      </c>
      <c r="R260" s="217" t="str">
        <f>VLOOKUP($A260,data!$B$2:$AS$765,34,FALSE)</f>
        <v>A</v>
      </c>
      <c r="S260" s="166"/>
      <c r="T260" s="219" t="str">
        <f>IF(ISERROR(VLOOKUP($A260,v32_final!$A$9:$E$763,5,FALSE)),"",VLOOKUP($A260,v32_final!$A$9:$E$763,5,FALSE))</f>
        <v>A</v>
      </c>
      <c r="U260" s="162">
        <f>IF(ISERROR(VLOOKUP($A260,v32_final!$A$9:$E$763,4,FALSE)),"",VLOOKUP($A260,v32_final!$A$9:$E$763,4,FALSE))</f>
        <v>0.81499999999999995</v>
      </c>
      <c r="V260" s="164">
        <f>VLOOKUP($A260,data!$B$2:$AS$765,35,FALSE)</f>
        <v>0.8226</v>
      </c>
      <c r="W260" s="324">
        <f t="shared" si="12"/>
        <v>0.8226</v>
      </c>
      <c r="X260" s="324">
        <f t="shared" si="13"/>
        <v>0</v>
      </c>
      <c r="Y260" s="134">
        <f t="shared" si="14"/>
        <v>7.6000000000000512E-3</v>
      </c>
      <c r="Z260" s="132">
        <f t="shared" si="15"/>
        <v>9.3251533742331923E-3</v>
      </c>
    </row>
    <row r="261" spans="1:26" x14ac:dyDescent="0.2">
      <c r="A261" s="237" t="s">
        <v>1060</v>
      </c>
      <c r="B261" s="247" t="str">
        <f>VLOOKUP($A261,data!$B$2:$AS$765,4,FALSE)</f>
        <v>Cardiac Arrhythmia &amp; Conduction Disorders W/O CC/MCC</v>
      </c>
      <c r="C261" s="238">
        <f>VLOOKUP($A261,data!$B$2:$AS$765,6,FALSE)</f>
        <v>442</v>
      </c>
      <c r="D261" s="238">
        <f>VLOOKUP($A261,data!$B$2:$AS$765,7,FALSE)</f>
        <v>15</v>
      </c>
      <c r="E261" s="238">
        <f>VLOOKUP($A261,data!$B$2:$AS$765,10,FALSE)</f>
        <v>9265.02</v>
      </c>
      <c r="F261" s="238">
        <f>VLOOKUP($A261,data!$B$2:$AS$765,11,FALSE)</f>
        <v>4951.8</v>
      </c>
      <c r="G261" s="257">
        <f>VLOOKUP($A261,data!$B$2:$AS$765,12,FALSE)</f>
        <v>2.36</v>
      </c>
      <c r="H261" s="16"/>
      <c r="I261" s="158">
        <f>VLOOKUP($A261,data!$B$2:$AS$765,14,FALSE)</f>
        <v>435</v>
      </c>
      <c r="J261" s="156">
        <f>VLOOKUP($A261,data!$B$2:$AS$765,15,FALSE)</f>
        <v>8925.6200000000008</v>
      </c>
      <c r="K261" s="156">
        <f>VLOOKUP($A261,data!$B$2:$AS$765,16,FALSE)</f>
        <v>4179.1499999999996</v>
      </c>
      <c r="L261" s="160">
        <f>VLOOKUP($A261,data!$B$2:$AS$765,17,FALSE)</f>
        <v>2.2999999999999998</v>
      </c>
      <c r="M261" s="160">
        <f>VLOOKUP($A261,data!$B$2:$AS$765,18,FALSE)</f>
        <v>1.17</v>
      </c>
      <c r="N261" s="160">
        <f>VLOOKUP($A261,data!$B$2:$AS$765,19,FALSE)</f>
        <v>2.02</v>
      </c>
      <c r="O261" s="120">
        <f>VLOOKUP($A261,data!$B$2:$AS$765,20,FALSE)</f>
        <v>1</v>
      </c>
      <c r="P261" s="162">
        <f>VLOOKUP($A261,data!$B$2:$AS$765,22,FALSE)</f>
        <v>0.36680000000000001</v>
      </c>
      <c r="Q261" s="162">
        <f>VLOOKUP($A261,data!$B$2:$AS$765,30,FALSE)</f>
        <v>0.37790000000000001</v>
      </c>
      <c r="R261" s="217" t="str">
        <f>VLOOKUP($A261,data!$B$2:$AS$765,34,FALSE)</f>
        <v>A</v>
      </c>
      <c r="S261" s="166"/>
      <c r="T261" s="219" t="str">
        <f>IF(ISERROR(VLOOKUP($A261,v32_final!$A$9:$E$763,5,FALSE)),"",VLOOKUP($A261,v32_final!$A$9:$E$763,5,FALSE))</f>
        <v>A</v>
      </c>
      <c r="U261" s="162">
        <f>IF(ISERROR(VLOOKUP($A261,v32_final!$A$9:$E$763,4,FALSE)),"",VLOOKUP($A261,v32_final!$A$9:$E$763,4,FALSE))</f>
        <v>0.59499999999999997</v>
      </c>
      <c r="V261" s="164">
        <f>VLOOKUP($A261,data!$B$2:$AS$765,35,FALSE)</f>
        <v>0.59209999999999996</v>
      </c>
      <c r="W261" s="324">
        <f t="shared" si="12"/>
        <v>0.59209999999999996</v>
      </c>
      <c r="X261" s="324">
        <f t="shared" si="13"/>
        <v>0</v>
      </c>
      <c r="Y261" s="134">
        <f t="shared" si="14"/>
        <v>-2.9000000000000137E-3</v>
      </c>
      <c r="Z261" s="132">
        <f t="shared" si="15"/>
        <v>-4.8739495798319557E-3</v>
      </c>
    </row>
    <row r="262" spans="1:26" x14ac:dyDescent="0.2">
      <c r="A262" s="246" t="s">
        <v>1062</v>
      </c>
      <c r="B262" s="258" t="str">
        <f>VLOOKUP($A262,data!$B$2:$AS$765,4,FALSE)</f>
        <v>Angina Pectoris</v>
      </c>
      <c r="C262" s="259">
        <f>VLOOKUP($A262,data!$B$2:$AS$765,6,FALSE)</f>
        <v>51</v>
      </c>
      <c r="D262" s="259">
        <f>VLOOKUP($A262,data!$B$2:$AS$765,7,FALSE)</f>
        <v>18</v>
      </c>
      <c r="E262" s="259">
        <f>VLOOKUP($A262,data!$B$2:$AS$765,10,FALSE)</f>
        <v>12488.33</v>
      </c>
      <c r="F262" s="259">
        <f>VLOOKUP($A262,data!$B$2:$AS$765,11,FALSE)</f>
        <v>6824.93</v>
      </c>
      <c r="G262" s="325">
        <f>VLOOKUP($A262,data!$B$2:$AS$765,12,FALSE)</f>
        <v>2.4500000000000002</v>
      </c>
      <c r="H262" s="16"/>
      <c r="I262" s="159">
        <f>VLOOKUP($A262,data!$B$2:$AS$765,14,FALSE)</f>
        <v>50</v>
      </c>
      <c r="J262" s="157">
        <f>VLOOKUP($A262,data!$B$2:$AS$765,15,FALSE)</f>
        <v>11911.61</v>
      </c>
      <c r="K262" s="157">
        <f>VLOOKUP($A262,data!$B$2:$AS$765,16,FALSE)</f>
        <v>5527.05</v>
      </c>
      <c r="L262" s="161">
        <f>VLOOKUP($A262,data!$B$2:$AS$765,17,FALSE)</f>
        <v>2.4</v>
      </c>
      <c r="M262" s="161">
        <f>VLOOKUP($A262,data!$B$2:$AS$765,18,FALSE)</f>
        <v>1.55</v>
      </c>
      <c r="N262" s="161">
        <f>VLOOKUP($A262,data!$B$2:$AS$765,19,FALSE)</f>
        <v>1.99</v>
      </c>
      <c r="O262" s="129">
        <f>VLOOKUP($A262,data!$B$2:$AS$765,20,FALSE)</f>
        <v>1</v>
      </c>
      <c r="P262" s="163">
        <f>VLOOKUP($A262,data!$B$2:$AS$765,22,FALSE)</f>
        <v>0.4894</v>
      </c>
      <c r="Q262" s="163">
        <f>VLOOKUP($A262,data!$B$2:$AS$765,30,FALSE)</f>
        <v>0.50429999999999997</v>
      </c>
      <c r="R262" s="218" t="str">
        <f>VLOOKUP($A262,data!$B$2:$AS$765,34,FALSE)</f>
        <v>A</v>
      </c>
      <c r="S262" s="166"/>
      <c r="T262" s="220" t="str">
        <f>IF(ISERROR(VLOOKUP($A262,v32_final!$A$9:$E$763,5,FALSE)),"",VLOOKUP($A262,v32_final!$A$9:$E$763,5,FALSE))</f>
        <v>A</v>
      </c>
      <c r="U262" s="163">
        <f>IF(ISERROR(VLOOKUP($A262,v32_final!$A$9:$E$763,4,FALSE)),"",VLOOKUP($A262,v32_final!$A$9:$E$763,4,FALSE))</f>
        <v>0.73729999999999996</v>
      </c>
      <c r="V262" s="165">
        <f>VLOOKUP($A262,data!$B$2:$AS$765,35,FALSE)</f>
        <v>0.79020000000000001</v>
      </c>
      <c r="W262" s="326">
        <f t="shared" si="12"/>
        <v>0.79020000000000001</v>
      </c>
      <c r="X262" s="326">
        <f t="shared" si="13"/>
        <v>0</v>
      </c>
      <c r="Y262" s="135">
        <f t="shared" si="14"/>
        <v>5.2900000000000058E-2</v>
      </c>
      <c r="Z262" s="133">
        <f t="shared" si="15"/>
        <v>7.1748270717482784E-2</v>
      </c>
    </row>
    <row r="263" spans="1:26" x14ac:dyDescent="0.2">
      <c r="A263" s="237" t="s">
        <v>1064</v>
      </c>
      <c r="B263" s="247" t="str">
        <f>VLOOKUP($A263,data!$B$2:$AS$765,4,FALSE)</f>
        <v>Syncope &amp; Collapse</v>
      </c>
      <c r="C263" s="238">
        <f>VLOOKUP($A263,data!$B$2:$AS$765,6,FALSE)</f>
        <v>261</v>
      </c>
      <c r="D263" s="238">
        <f>VLOOKUP($A263,data!$B$2:$AS$765,7,FALSE)</f>
        <v>10</v>
      </c>
      <c r="E263" s="238">
        <f>VLOOKUP($A263,data!$B$2:$AS$765,10,FALSE)</f>
        <v>13320.64</v>
      </c>
      <c r="F263" s="238">
        <f>VLOOKUP($A263,data!$B$2:$AS$765,11,FALSE)</f>
        <v>6824.17</v>
      </c>
      <c r="G263" s="257">
        <f>VLOOKUP($A263,data!$B$2:$AS$765,12,FALSE)</f>
        <v>2.58</v>
      </c>
      <c r="H263" s="16"/>
      <c r="I263" s="158">
        <f>VLOOKUP($A263,data!$B$2:$AS$765,14,FALSE)</f>
        <v>256</v>
      </c>
      <c r="J263" s="156">
        <f>VLOOKUP($A263,data!$B$2:$AS$765,15,FALSE)</f>
        <v>12831.92</v>
      </c>
      <c r="K263" s="156">
        <f>VLOOKUP($A263,data!$B$2:$AS$765,16,FALSE)</f>
        <v>5884.38</v>
      </c>
      <c r="L263" s="160">
        <f>VLOOKUP($A263,data!$B$2:$AS$765,17,FALSE)</f>
        <v>2.48</v>
      </c>
      <c r="M263" s="160">
        <f>VLOOKUP($A263,data!$B$2:$AS$765,18,FALSE)</f>
        <v>1.58</v>
      </c>
      <c r="N263" s="160">
        <f>VLOOKUP($A263,data!$B$2:$AS$765,19,FALSE)</f>
        <v>2.0699999999999998</v>
      </c>
      <c r="O263" s="120">
        <f>VLOOKUP($A263,data!$B$2:$AS$765,20,FALSE)</f>
        <v>1</v>
      </c>
      <c r="P263" s="162">
        <f>VLOOKUP($A263,data!$B$2:$AS$765,22,FALSE)</f>
        <v>0.5272</v>
      </c>
      <c r="Q263" s="162">
        <f>VLOOKUP($A263,data!$B$2:$AS$765,30,FALSE)</f>
        <v>0.54320000000000002</v>
      </c>
      <c r="R263" s="217" t="str">
        <f>VLOOKUP($A263,data!$B$2:$AS$765,34,FALSE)</f>
        <v>A</v>
      </c>
      <c r="S263" s="166"/>
      <c r="T263" s="219" t="str">
        <f>IF(ISERROR(VLOOKUP($A263,v32_final!$A$9:$E$763,5,FALSE)),"",VLOOKUP($A263,v32_final!$A$9:$E$763,5,FALSE))</f>
        <v>A</v>
      </c>
      <c r="U263" s="162">
        <f>IF(ISERROR(VLOOKUP($A263,v32_final!$A$9:$E$763,4,FALSE)),"",VLOOKUP($A263,v32_final!$A$9:$E$763,4,FALSE))</f>
        <v>0.77669999999999995</v>
      </c>
      <c r="V263" s="164">
        <f>VLOOKUP($A263,data!$B$2:$AS$765,35,FALSE)</f>
        <v>0.85109999999999997</v>
      </c>
      <c r="W263" s="324">
        <f t="shared" si="12"/>
        <v>0.85109999999999997</v>
      </c>
      <c r="X263" s="324">
        <f t="shared" si="13"/>
        <v>0</v>
      </c>
      <c r="Y263" s="134">
        <f t="shared" si="14"/>
        <v>7.4400000000000022E-2</v>
      </c>
      <c r="Z263" s="132">
        <f t="shared" si="15"/>
        <v>9.5789880262649701E-2</v>
      </c>
    </row>
    <row r="264" spans="1:26" x14ac:dyDescent="0.2">
      <c r="A264" s="237" t="s">
        <v>1066</v>
      </c>
      <c r="B264" s="247" t="str">
        <f>VLOOKUP($A264,data!$B$2:$AS$765,4,FALSE)</f>
        <v>Chest Pain</v>
      </c>
      <c r="C264" s="238">
        <f>VLOOKUP($A264,data!$B$2:$AS$765,6,FALSE)</f>
        <v>740</v>
      </c>
      <c r="D264" s="238">
        <f>VLOOKUP($A264,data!$B$2:$AS$765,7,FALSE)</f>
        <v>34</v>
      </c>
      <c r="E264" s="238">
        <f>VLOOKUP($A264,data!$B$2:$AS$765,10,FALSE)</f>
        <v>13742.49</v>
      </c>
      <c r="F264" s="238">
        <f>VLOOKUP($A264,data!$B$2:$AS$765,11,FALSE)</f>
        <v>14120.28</v>
      </c>
      <c r="G264" s="257">
        <f>VLOOKUP($A264,data!$B$2:$AS$765,12,FALSE)</f>
        <v>2.44</v>
      </c>
      <c r="H264" s="16"/>
      <c r="I264" s="158">
        <f>VLOOKUP($A264,data!$B$2:$AS$765,14,FALSE)</f>
        <v>739</v>
      </c>
      <c r="J264" s="156">
        <f>VLOOKUP($A264,data!$B$2:$AS$765,15,FALSE)</f>
        <v>13287.09</v>
      </c>
      <c r="K264" s="156">
        <f>VLOOKUP($A264,data!$B$2:$AS$765,16,FALSE)</f>
        <v>6795.77</v>
      </c>
      <c r="L264" s="160">
        <f>VLOOKUP($A264,data!$B$2:$AS$765,17,FALSE)</f>
        <v>2.39</v>
      </c>
      <c r="M264" s="160">
        <f>VLOOKUP($A264,data!$B$2:$AS$765,18,FALSE)</f>
        <v>1.84</v>
      </c>
      <c r="N264" s="160">
        <f>VLOOKUP($A264,data!$B$2:$AS$765,19,FALSE)</f>
        <v>1.96</v>
      </c>
      <c r="O264" s="120">
        <f>VLOOKUP($A264,data!$B$2:$AS$765,20,FALSE)</f>
        <v>1</v>
      </c>
      <c r="P264" s="162">
        <f>VLOOKUP($A264,data!$B$2:$AS$765,22,FALSE)</f>
        <v>0.54600000000000004</v>
      </c>
      <c r="Q264" s="162">
        <f>VLOOKUP($A264,data!$B$2:$AS$765,30,FALSE)</f>
        <v>0.55259999999999998</v>
      </c>
      <c r="R264" s="217" t="str">
        <f>VLOOKUP($A264,data!$B$2:$AS$765,34,FALSE)</f>
        <v>A</v>
      </c>
      <c r="S264" s="166"/>
      <c r="T264" s="219" t="str">
        <f>IF(ISERROR(VLOOKUP($A264,v32_final!$A$9:$E$763,5,FALSE)),"",VLOOKUP($A264,v32_final!$A$9:$E$763,5,FALSE))</f>
        <v>A</v>
      </c>
      <c r="U264" s="162">
        <f>IF(ISERROR(VLOOKUP($A264,v32_final!$A$9:$E$763,4,FALSE)),"",VLOOKUP($A264,v32_final!$A$9:$E$763,4,FALSE))</f>
        <v>0.85219999999999996</v>
      </c>
      <c r="V264" s="164">
        <f>VLOOKUP($A264,data!$B$2:$AS$765,35,FALSE)</f>
        <v>0.8659</v>
      </c>
      <c r="W264" s="324">
        <f t="shared" ref="W264:W327" si="16">IF(R264="Z",Q264,ROUND(Q264*$V$4,4))</f>
        <v>0.8659</v>
      </c>
      <c r="X264" s="324">
        <f t="shared" ref="X264:X327" si="17">W264-V264</f>
        <v>0</v>
      </c>
      <c r="Y264" s="134">
        <f t="shared" si="14"/>
        <v>1.3700000000000045E-2</v>
      </c>
      <c r="Z264" s="132">
        <f t="shared" si="15"/>
        <v>1.6076038488617751E-2</v>
      </c>
    </row>
    <row r="265" spans="1:26" x14ac:dyDescent="0.2">
      <c r="A265" s="237" t="s">
        <v>1453</v>
      </c>
      <c r="B265" s="247" t="str">
        <f>VLOOKUP($A265,data!$B$2:$AS$765,4,FALSE)</f>
        <v>Other Circulatory System Diagnoses W MCC</v>
      </c>
      <c r="C265" s="238">
        <f>VLOOKUP($A265,data!$B$2:$AS$765,6,FALSE)</f>
        <v>196</v>
      </c>
      <c r="D265" s="238">
        <f>VLOOKUP($A265,data!$B$2:$AS$765,7,FALSE)</f>
        <v>23</v>
      </c>
      <c r="E265" s="238">
        <f>VLOOKUP($A265,data!$B$2:$AS$765,10,FALSE)</f>
        <v>51569.25</v>
      </c>
      <c r="F265" s="238">
        <f>VLOOKUP($A265,data!$B$2:$AS$765,11,FALSE)</f>
        <v>204288.1</v>
      </c>
      <c r="G265" s="257">
        <f>VLOOKUP($A265,data!$B$2:$AS$765,12,FALSE)</f>
        <v>8.7100000000000009</v>
      </c>
      <c r="H265" s="16"/>
      <c r="I265" s="158">
        <f>VLOOKUP($A265,data!$B$2:$AS$765,14,FALSE)</f>
        <v>195</v>
      </c>
      <c r="J265" s="156">
        <f>VLOOKUP($A265,data!$B$2:$AS$765,15,FALSE)</f>
        <v>37370.71</v>
      </c>
      <c r="K265" s="156">
        <f>VLOOKUP($A265,data!$B$2:$AS$765,16,FALSE)</f>
        <v>49338.92</v>
      </c>
      <c r="L265" s="160">
        <f>VLOOKUP($A265,data!$B$2:$AS$765,17,FALSE)</f>
        <v>8.7100000000000009</v>
      </c>
      <c r="M265" s="160">
        <f>VLOOKUP($A265,data!$B$2:$AS$765,18,FALSE)</f>
        <v>8.85</v>
      </c>
      <c r="N265" s="160">
        <f>VLOOKUP($A265,data!$B$2:$AS$765,19,FALSE)</f>
        <v>6.2</v>
      </c>
      <c r="O265" s="120">
        <f>VLOOKUP($A265,data!$B$2:$AS$765,20,FALSE)</f>
        <v>1</v>
      </c>
      <c r="P265" s="162">
        <f>VLOOKUP($A265,data!$B$2:$AS$765,22,FALSE)</f>
        <v>1.5355000000000001</v>
      </c>
      <c r="Q265" s="162">
        <f>VLOOKUP($A265,data!$B$2:$AS$765,30,FALSE)</f>
        <v>1.0737000000000001</v>
      </c>
      <c r="R265" s="217" t="str">
        <f>VLOOKUP($A265,data!$B$2:$AS$765,34,FALSE)</f>
        <v>A</v>
      </c>
      <c r="S265" s="166"/>
      <c r="T265" s="219" t="str">
        <f>IF(ISERROR(VLOOKUP($A265,v32_final!$A$9:$E$763,5,FALSE)),"",VLOOKUP($A265,v32_final!$A$9:$E$763,5,FALSE))</f>
        <v>A</v>
      </c>
      <c r="U265" s="162">
        <f>IF(ISERROR(VLOOKUP($A265,v32_final!$A$9:$E$763,4,FALSE)),"",VLOOKUP($A265,v32_final!$A$9:$E$763,4,FALSE))</f>
        <v>1.8515999999999999</v>
      </c>
      <c r="V265" s="164">
        <f>VLOOKUP($A265,data!$B$2:$AS$765,35,FALSE)</f>
        <v>1.6823999999999999</v>
      </c>
      <c r="W265" s="324">
        <f t="shared" si="16"/>
        <v>1.6823999999999999</v>
      </c>
      <c r="X265" s="324">
        <f t="shared" si="17"/>
        <v>0</v>
      </c>
      <c r="Y265" s="134">
        <f t="shared" ref="Y265:Y328" si="18">IF(U265&lt;&gt;"",IF(V265&lt;&gt;"",V265-U265,""),"")</f>
        <v>-0.16920000000000002</v>
      </c>
      <c r="Z265" s="132">
        <f t="shared" ref="Z265:Z328" si="19">IF(Y265="","",Y265/U265)</f>
        <v>-9.1380427738172398E-2</v>
      </c>
    </row>
    <row r="266" spans="1:26" x14ac:dyDescent="0.2">
      <c r="A266" s="237" t="s">
        <v>1455</v>
      </c>
      <c r="B266" s="247" t="str">
        <f>VLOOKUP($A266,data!$B$2:$AS$765,4,FALSE)</f>
        <v>Other Circulatory System Diagnoses W CC</v>
      </c>
      <c r="C266" s="238">
        <f>VLOOKUP($A266,data!$B$2:$AS$765,6,FALSE)</f>
        <v>137</v>
      </c>
      <c r="D266" s="238">
        <f>VLOOKUP($A266,data!$B$2:$AS$765,7,FALSE)</f>
        <v>15</v>
      </c>
      <c r="E266" s="238">
        <f>VLOOKUP($A266,data!$B$2:$AS$765,10,FALSE)</f>
        <v>19320.740000000002</v>
      </c>
      <c r="F266" s="238">
        <f>VLOOKUP($A266,data!$B$2:$AS$765,11,FALSE)</f>
        <v>20745.55</v>
      </c>
      <c r="G266" s="257">
        <f>VLOOKUP($A266,data!$B$2:$AS$765,12,FALSE)</f>
        <v>4.72</v>
      </c>
      <c r="H266" s="16"/>
      <c r="I266" s="158">
        <f>VLOOKUP($A266,data!$B$2:$AS$765,14,FALSE)</f>
        <v>132</v>
      </c>
      <c r="J266" s="156">
        <f>VLOOKUP($A266,data!$B$2:$AS$765,15,FALSE)</f>
        <v>15917.61</v>
      </c>
      <c r="K266" s="156">
        <f>VLOOKUP($A266,data!$B$2:$AS$765,16,FALSE)</f>
        <v>10911.98</v>
      </c>
      <c r="L266" s="160">
        <f>VLOOKUP($A266,data!$B$2:$AS$765,17,FALSE)</f>
        <v>3.82</v>
      </c>
      <c r="M266" s="160">
        <f>VLOOKUP($A266,data!$B$2:$AS$765,18,FALSE)</f>
        <v>2.72</v>
      </c>
      <c r="N266" s="160">
        <f>VLOOKUP($A266,data!$B$2:$AS$765,19,FALSE)</f>
        <v>3.05</v>
      </c>
      <c r="O266" s="120">
        <f>VLOOKUP($A266,data!$B$2:$AS$765,20,FALSE)</f>
        <v>1</v>
      </c>
      <c r="P266" s="162">
        <f>VLOOKUP($A266,data!$B$2:$AS$765,22,FALSE)</f>
        <v>0.65400000000000003</v>
      </c>
      <c r="Q266" s="162">
        <f>VLOOKUP($A266,data!$B$2:$AS$765,30,FALSE)</f>
        <v>0.67390000000000005</v>
      </c>
      <c r="R266" s="217" t="str">
        <f>VLOOKUP($A266,data!$B$2:$AS$765,34,FALSE)</f>
        <v>A</v>
      </c>
      <c r="S266" s="166"/>
      <c r="T266" s="219" t="str">
        <f>IF(ISERROR(VLOOKUP($A266,v32_final!$A$9:$E$763,5,FALSE)),"",VLOOKUP($A266,v32_final!$A$9:$E$763,5,FALSE))</f>
        <v>A</v>
      </c>
      <c r="U266" s="162">
        <f>IF(ISERROR(VLOOKUP($A266,v32_final!$A$9:$E$763,4,FALSE)),"",VLOOKUP($A266,v32_final!$A$9:$E$763,4,FALSE))</f>
        <v>1.1523000000000001</v>
      </c>
      <c r="V266" s="164">
        <f>VLOOKUP($A266,data!$B$2:$AS$765,35,FALSE)</f>
        <v>1.0559000000000001</v>
      </c>
      <c r="W266" s="324">
        <f t="shared" si="16"/>
        <v>1.0559000000000001</v>
      </c>
      <c r="X266" s="324">
        <f t="shared" si="17"/>
        <v>0</v>
      </c>
      <c r="Y266" s="134">
        <f t="shared" si="18"/>
        <v>-9.6400000000000041E-2</v>
      </c>
      <c r="Z266" s="132">
        <f t="shared" si="19"/>
        <v>-8.3658769417686393E-2</v>
      </c>
    </row>
    <row r="267" spans="1:26" x14ac:dyDescent="0.2">
      <c r="A267" s="246" t="s">
        <v>1457</v>
      </c>
      <c r="B267" s="258" t="str">
        <f>VLOOKUP($A267,data!$B$2:$AS$765,4,FALSE)</f>
        <v>Other Circulatory System Diagnoses W/O CC/MCC</v>
      </c>
      <c r="C267" s="259">
        <f>VLOOKUP($A267,data!$B$2:$AS$765,6,FALSE)</f>
        <v>39</v>
      </c>
      <c r="D267" s="259">
        <f>VLOOKUP($A267,data!$B$2:$AS$765,7,FALSE)</f>
        <v>7</v>
      </c>
      <c r="E267" s="259">
        <f>VLOOKUP($A267,data!$B$2:$AS$765,10,FALSE)</f>
        <v>12179.85</v>
      </c>
      <c r="F267" s="259">
        <f>VLOOKUP($A267,data!$B$2:$AS$765,11,FALSE)</f>
        <v>12562.65</v>
      </c>
      <c r="G267" s="325">
        <f>VLOOKUP($A267,data!$B$2:$AS$765,12,FALSE)</f>
        <v>2.0299999999999998</v>
      </c>
      <c r="H267" s="16"/>
      <c r="I267" s="159">
        <f>VLOOKUP($A267,data!$B$2:$AS$765,14,FALSE)</f>
        <v>38</v>
      </c>
      <c r="J267" s="157">
        <f>VLOOKUP($A267,data!$B$2:$AS$765,15,FALSE)</f>
        <v>10222.969999999999</v>
      </c>
      <c r="K267" s="157">
        <f>VLOOKUP($A267,data!$B$2:$AS$765,16,FALSE)</f>
        <v>3553.57</v>
      </c>
      <c r="L267" s="161">
        <f>VLOOKUP($A267,data!$B$2:$AS$765,17,FALSE)</f>
        <v>2.0299999999999998</v>
      </c>
      <c r="M267" s="161">
        <f>VLOOKUP($A267,data!$B$2:$AS$765,18,FALSE)</f>
        <v>0.67</v>
      </c>
      <c r="N267" s="161">
        <f>VLOOKUP($A267,data!$B$2:$AS$765,19,FALSE)</f>
        <v>1.91</v>
      </c>
      <c r="O267" s="129">
        <f>VLOOKUP($A267,data!$B$2:$AS$765,20,FALSE)</f>
        <v>1</v>
      </c>
      <c r="P267" s="163">
        <f>VLOOKUP($A267,data!$B$2:$AS$765,22,FALSE)</f>
        <v>0.42</v>
      </c>
      <c r="Q267" s="163">
        <f>VLOOKUP($A267,data!$B$2:$AS$765,30,FALSE)</f>
        <v>0.43280000000000002</v>
      </c>
      <c r="R267" s="218" t="str">
        <f>VLOOKUP($A267,data!$B$2:$AS$765,34,FALSE)</f>
        <v>A</v>
      </c>
      <c r="S267" s="166"/>
      <c r="T267" s="220" t="str">
        <f>IF(ISERROR(VLOOKUP($A267,v32_final!$A$9:$E$763,5,FALSE)),"",VLOOKUP($A267,v32_final!$A$9:$E$763,5,FALSE))</f>
        <v>A</v>
      </c>
      <c r="U267" s="163">
        <f>IF(ISERROR(VLOOKUP($A267,v32_final!$A$9:$E$763,4,FALSE)),"",VLOOKUP($A267,v32_final!$A$9:$E$763,4,FALSE))</f>
        <v>0.68159999999999998</v>
      </c>
      <c r="V267" s="165">
        <f>VLOOKUP($A267,data!$B$2:$AS$765,35,FALSE)</f>
        <v>0.67820000000000003</v>
      </c>
      <c r="W267" s="326">
        <f t="shared" si="16"/>
        <v>0.67820000000000003</v>
      </c>
      <c r="X267" s="326">
        <f t="shared" si="17"/>
        <v>0</v>
      </c>
      <c r="Y267" s="135">
        <f t="shared" si="18"/>
        <v>-3.3999999999999586E-3</v>
      </c>
      <c r="Z267" s="133">
        <f t="shared" si="19"/>
        <v>-4.9882629107980614E-3</v>
      </c>
    </row>
    <row r="268" spans="1:26" x14ac:dyDescent="0.2">
      <c r="A268" s="237" t="s">
        <v>1477</v>
      </c>
      <c r="B268" s="247" t="str">
        <f>VLOOKUP($A268,data!$B$2:$AS$765,4,FALSE)</f>
        <v>Stomach, Esophageal &amp; Duodenal Proc W MCC</v>
      </c>
      <c r="C268" s="238">
        <f>VLOOKUP($A268,data!$B$2:$AS$765,6,FALSE)</f>
        <v>65</v>
      </c>
      <c r="D268" s="238">
        <f>VLOOKUP($A268,data!$B$2:$AS$765,7,FALSE)</f>
        <v>3</v>
      </c>
      <c r="E268" s="238">
        <f>VLOOKUP($A268,data!$B$2:$AS$765,10,FALSE)</f>
        <v>92258.34</v>
      </c>
      <c r="F268" s="238">
        <f>VLOOKUP($A268,data!$B$2:$AS$765,11,FALSE)</f>
        <v>63917.1</v>
      </c>
      <c r="G268" s="257">
        <f>VLOOKUP($A268,data!$B$2:$AS$765,12,FALSE)</f>
        <v>15.02</v>
      </c>
      <c r="H268" s="16"/>
      <c r="I268" s="158">
        <f>VLOOKUP($A268,data!$B$2:$AS$765,14,FALSE)</f>
        <v>65</v>
      </c>
      <c r="J268" s="156">
        <f>VLOOKUP($A268,data!$B$2:$AS$765,15,FALSE)</f>
        <v>92258.34</v>
      </c>
      <c r="K268" s="156">
        <f>VLOOKUP($A268,data!$B$2:$AS$765,16,FALSE)</f>
        <v>63917.1</v>
      </c>
      <c r="L268" s="160">
        <f>VLOOKUP($A268,data!$B$2:$AS$765,17,FALSE)</f>
        <v>15.02</v>
      </c>
      <c r="M268" s="160">
        <f>VLOOKUP($A268,data!$B$2:$AS$765,18,FALSE)</f>
        <v>10.33</v>
      </c>
      <c r="N268" s="160">
        <f>VLOOKUP($A268,data!$B$2:$AS$765,19,FALSE)</f>
        <v>10.94</v>
      </c>
      <c r="O268" s="120">
        <f>VLOOKUP($A268,data!$B$2:$AS$765,20,FALSE)</f>
        <v>1</v>
      </c>
      <c r="P268" s="162">
        <f>VLOOKUP($A268,data!$B$2:$AS$765,22,FALSE)</f>
        <v>3.7906</v>
      </c>
      <c r="Q268" s="162">
        <f>VLOOKUP($A268,data!$B$2:$AS$765,30,FALSE)</f>
        <v>3.7793999999999999</v>
      </c>
      <c r="R268" s="217" t="str">
        <f>VLOOKUP($A268,data!$B$2:$AS$765,34,FALSE)</f>
        <v>A</v>
      </c>
      <c r="S268" s="166"/>
      <c r="T268" s="219" t="str">
        <f>IF(ISERROR(VLOOKUP($A268,v32_final!$A$9:$E$763,5,FALSE)),"",VLOOKUP($A268,v32_final!$A$9:$E$763,5,FALSE))</f>
        <v>A</v>
      </c>
      <c r="U268" s="162">
        <f>IF(ISERROR(VLOOKUP($A268,v32_final!$A$9:$E$763,4,FALSE)),"",VLOOKUP($A268,v32_final!$A$9:$E$763,4,FALSE))</f>
        <v>5.4519000000000002</v>
      </c>
      <c r="V268" s="164">
        <f>VLOOKUP($A268,data!$B$2:$AS$765,35,FALSE)</f>
        <v>5.9218999999999999</v>
      </c>
      <c r="W268" s="324">
        <f t="shared" si="16"/>
        <v>5.9218999999999999</v>
      </c>
      <c r="X268" s="324">
        <f t="shared" si="17"/>
        <v>0</v>
      </c>
      <c r="Y268" s="134">
        <f t="shared" si="18"/>
        <v>0.46999999999999975</v>
      </c>
      <c r="Z268" s="132">
        <f t="shared" si="19"/>
        <v>8.6208477778389137E-2</v>
      </c>
    </row>
    <row r="269" spans="1:26" x14ac:dyDescent="0.2">
      <c r="A269" s="237" t="s">
        <v>1479</v>
      </c>
      <c r="B269" s="247" t="str">
        <f>VLOOKUP($A269,data!$B$2:$AS$765,4,FALSE)</f>
        <v>Stomach, Esophageal &amp; Duodenal Proc W CC</v>
      </c>
      <c r="C269" s="238">
        <f>VLOOKUP($A269,data!$B$2:$AS$765,6,FALSE)</f>
        <v>76</v>
      </c>
      <c r="D269" s="238">
        <f>VLOOKUP($A269,data!$B$2:$AS$765,7,FALSE)</f>
        <v>1</v>
      </c>
      <c r="E269" s="238">
        <f>VLOOKUP($A269,data!$B$2:$AS$765,10,FALSE)</f>
        <v>39079.769999999997</v>
      </c>
      <c r="F269" s="238">
        <f>VLOOKUP($A269,data!$B$2:$AS$765,11,FALSE)</f>
        <v>23056.71</v>
      </c>
      <c r="G269" s="257">
        <f>VLOOKUP($A269,data!$B$2:$AS$765,12,FALSE)</f>
        <v>6.5</v>
      </c>
      <c r="H269" s="16"/>
      <c r="I269" s="158">
        <f>VLOOKUP($A269,data!$B$2:$AS$765,14,FALSE)</f>
        <v>75</v>
      </c>
      <c r="J269" s="156">
        <f>VLOOKUP($A269,data!$B$2:$AS$765,15,FALSE)</f>
        <v>38017.480000000003</v>
      </c>
      <c r="K269" s="156">
        <f>VLOOKUP($A269,data!$B$2:$AS$765,16,FALSE)</f>
        <v>21282.34</v>
      </c>
      <c r="L269" s="160">
        <f>VLOOKUP($A269,data!$B$2:$AS$765,17,FALSE)</f>
        <v>6.2</v>
      </c>
      <c r="M269" s="160">
        <f>VLOOKUP($A269,data!$B$2:$AS$765,18,FALSE)</f>
        <v>4.66</v>
      </c>
      <c r="N269" s="160">
        <f>VLOOKUP($A269,data!$B$2:$AS$765,19,FALSE)</f>
        <v>4.68</v>
      </c>
      <c r="O269" s="120">
        <f>VLOOKUP($A269,data!$B$2:$AS$765,20,FALSE)</f>
        <v>1</v>
      </c>
      <c r="P269" s="162">
        <f>VLOOKUP($A269,data!$B$2:$AS$765,22,FALSE)</f>
        <v>1.5620000000000001</v>
      </c>
      <c r="Q269" s="162">
        <f>VLOOKUP($A269,data!$B$2:$AS$765,30,FALSE)</f>
        <v>1.6094999999999999</v>
      </c>
      <c r="R269" s="217" t="str">
        <f>VLOOKUP($A269,data!$B$2:$AS$765,34,FALSE)</f>
        <v>A</v>
      </c>
      <c r="S269" s="166"/>
      <c r="T269" s="219" t="str">
        <f>IF(ISERROR(VLOOKUP($A269,v32_final!$A$9:$E$763,5,FALSE)),"",VLOOKUP($A269,v32_final!$A$9:$E$763,5,FALSE))</f>
        <v>A</v>
      </c>
      <c r="U269" s="162">
        <f>IF(ISERROR(VLOOKUP($A269,v32_final!$A$9:$E$763,4,FALSE)),"",VLOOKUP($A269,v32_final!$A$9:$E$763,4,FALSE))</f>
        <v>3.03</v>
      </c>
      <c r="V269" s="164">
        <f>VLOOKUP($A269,data!$B$2:$AS$765,35,FALSE)</f>
        <v>2.5219</v>
      </c>
      <c r="W269" s="324">
        <f t="shared" si="16"/>
        <v>2.5219</v>
      </c>
      <c r="X269" s="324">
        <f t="shared" si="17"/>
        <v>0</v>
      </c>
      <c r="Y269" s="134">
        <f t="shared" si="18"/>
        <v>-0.50809999999999977</v>
      </c>
      <c r="Z269" s="132">
        <f t="shared" si="19"/>
        <v>-0.16768976897689764</v>
      </c>
    </row>
    <row r="270" spans="1:26" x14ac:dyDescent="0.2">
      <c r="A270" s="237" t="s">
        <v>1481</v>
      </c>
      <c r="B270" s="247" t="str">
        <f>VLOOKUP($A270,data!$B$2:$AS$765,4,FALSE)</f>
        <v>Stomach, Esophageal &amp; Duodenal Proc W/O CC/MCC</v>
      </c>
      <c r="C270" s="238">
        <f>VLOOKUP($A270,data!$B$2:$AS$765,6,FALSE)</f>
        <v>105</v>
      </c>
      <c r="D270" s="238">
        <f>VLOOKUP($A270,data!$B$2:$AS$765,7,FALSE)</f>
        <v>0</v>
      </c>
      <c r="E270" s="238">
        <f>VLOOKUP($A270,data!$B$2:$AS$765,10,FALSE)</f>
        <v>25234.67</v>
      </c>
      <c r="F270" s="238">
        <f>VLOOKUP($A270,data!$B$2:$AS$765,11,FALSE)</f>
        <v>13268.81</v>
      </c>
      <c r="G270" s="257">
        <f>VLOOKUP($A270,data!$B$2:$AS$765,12,FALSE)</f>
        <v>3.53</v>
      </c>
      <c r="H270" s="16"/>
      <c r="I270" s="158">
        <f>VLOOKUP($A270,data!$B$2:$AS$765,14,FALSE)</f>
        <v>102</v>
      </c>
      <c r="J270" s="156">
        <f>VLOOKUP($A270,data!$B$2:$AS$765,15,FALSE)</f>
        <v>23586.6</v>
      </c>
      <c r="K270" s="156">
        <f>VLOOKUP($A270,data!$B$2:$AS$765,16,FALSE)</f>
        <v>9005.68</v>
      </c>
      <c r="L270" s="160">
        <f>VLOOKUP($A270,data!$B$2:$AS$765,17,FALSE)</f>
        <v>3.37</v>
      </c>
      <c r="M270" s="160">
        <f>VLOOKUP($A270,data!$B$2:$AS$765,18,FALSE)</f>
        <v>3.27</v>
      </c>
      <c r="N270" s="160">
        <f>VLOOKUP($A270,data!$B$2:$AS$765,19,FALSE)</f>
        <v>2.56</v>
      </c>
      <c r="O270" s="120">
        <f>VLOOKUP($A270,data!$B$2:$AS$765,20,FALSE)</f>
        <v>1</v>
      </c>
      <c r="P270" s="162">
        <f>VLOOKUP($A270,data!$B$2:$AS$765,22,FALSE)</f>
        <v>0.96909999999999996</v>
      </c>
      <c r="Q270" s="162">
        <f>VLOOKUP($A270,data!$B$2:$AS$765,30,FALSE)</f>
        <v>0.99860000000000004</v>
      </c>
      <c r="R270" s="217" t="str">
        <f>VLOOKUP($A270,data!$B$2:$AS$765,34,FALSE)</f>
        <v>A</v>
      </c>
      <c r="S270" s="166"/>
      <c r="T270" s="219" t="str">
        <f>IF(ISERROR(VLOOKUP($A270,v32_final!$A$9:$E$763,5,FALSE)),"",VLOOKUP($A270,v32_final!$A$9:$E$763,5,FALSE))</f>
        <v>A</v>
      </c>
      <c r="U270" s="162">
        <f>IF(ISERROR(VLOOKUP($A270,v32_final!$A$9:$E$763,4,FALSE)),"",VLOOKUP($A270,v32_final!$A$9:$E$763,4,FALSE))</f>
        <v>1.6136999999999999</v>
      </c>
      <c r="V270" s="164">
        <f>VLOOKUP($A270,data!$B$2:$AS$765,35,FALSE)</f>
        <v>1.5647</v>
      </c>
      <c r="W270" s="324">
        <f t="shared" si="16"/>
        <v>1.5647</v>
      </c>
      <c r="X270" s="324">
        <f t="shared" si="17"/>
        <v>0</v>
      </c>
      <c r="Y270" s="134">
        <f t="shared" si="18"/>
        <v>-4.8999999999999932E-2</v>
      </c>
      <c r="Z270" s="132">
        <f t="shared" si="19"/>
        <v>-3.0364999690153025E-2</v>
      </c>
    </row>
    <row r="271" spans="1:26" x14ac:dyDescent="0.2">
      <c r="A271" s="237" t="s">
        <v>1483</v>
      </c>
      <c r="B271" s="247" t="str">
        <f>VLOOKUP($A271,data!$B$2:$AS$765,4,FALSE)</f>
        <v>Major Small &amp; Large Bowel Procedures W MCC</v>
      </c>
      <c r="C271" s="238">
        <f>VLOOKUP($A271,data!$B$2:$AS$765,6,FALSE)</f>
        <v>207</v>
      </c>
      <c r="D271" s="238">
        <f>VLOOKUP($A271,data!$B$2:$AS$765,7,FALSE)</f>
        <v>5</v>
      </c>
      <c r="E271" s="238">
        <f>VLOOKUP($A271,data!$B$2:$AS$765,10,FALSE)</f>
        <v>82534.320000000007</v>
      </c>
      <c r="F271" s="238">
        <f>VLOOKUP($A271,data!$B$2:$AS$765,11,FALSE)</f>
        <v>69489.59</v>
      </c>
      <c r="G271" s="257">
        <f>VLOOKUP($A271,data!$B$2:$AS$765,12,FALSE)</f>
        <v>15.41</v>
      </c>
      <c r="H271" s="16"/>
      <c r="I271" s="158">
        <f>VLOOKUP($A271,data!$B$2:$AS$765,14,FALSE)</f>
        <v>202</v>
      </c>
      <c r="J271" s="156">
        <f>VLOOKUP($A271,data!$B$2:$AS$765,15,FALSE)</f>
        <v>74867.460000000006</v>
      </c>
      <c r="K271" s="156">
        <f>VLOOKUP($A271,data!$B$2:$AS$765,16,FALSE)</f>
        <v>47851.66</v>
      </c>
      <c r="L271" s="160">
        <f>VLOOKUP($A271,data!$B$2:$AS$765,17,FALSE)</f>
        <v>14.11</v>
      </c>
      <c r="M271" s="160">
        <f>VLOOKUP($A271,data!$B$2:$AS$765,18,FALSE)</f>
        <v>10.08</v>
      </c>
      <c r="N271" s="160">
        <f>VLOOKUP($A271,data!$B$2:$AS$765,19,FALSE)</f>
        <v>11.35</v>
      </c>
      <c r="O271" s="120">
        <f>VLOOKUP($A271,data!$B$2:$AS$765,20,FALSE)</f>
        <v>1</v>
      </c>
      <c r="P271" s="162">
        <f>VLOOKUP($A271,data!$B$2:$AS$765,22,FALSE)</f>
        <v>3.0760999999999998</v>
      </c>
      <c r="Q271" s="162">
        <f>VLOOKUP($A271,data!$B$2:$AS$765,30,FALSE)</f>
        <v>2.9055</v>
      </c>
      <c r="R271" s="217" t="str">
        <f>VLOOKUP($A271,data!$B$2:$AS$765,34,FALSE)</f>
        <v>A</v>
      </c>
      <c r="S271" s="166"/>
      <c r="T271" s="219" t="str">
        <f>IF(ISERROR(VLOOKUP($A271,v32_final!$A$9:$E$763,5,FALSE)),"",VLOOKUP($A271,v32_final!$A$9:$E$763,5,FALSE))</f>
        <v>A</v>
      </c>
      <c r="U271" s="162">
        <f>IF(ISERROR(VLOOKUP($A271,v32_final!$A$9:$E$763,4,FALSE)),"",VLOOKUP($A271,v32_final!$A$9:$E$763,4,FALSE))</f>
        <v>4.9768999999999997</v>
      </c>
      <c r="V271" s="164">
        <f>VLOOKUP($A271,data!$B$2:$AS$765,35,FALSE)</f>
        <v>4.5526</v>
      </c>
      <c r="W271" s="324">
        <f t="shared" si="16"/>
        <v>4.5526</v>
      </c>
      <c r="X271" s="324">
        <f t="shared" si="17"/>
        <v>0</v>
      </c>
      <c r="Y271" s="134">
        <f t="shared" si="18"/>
        <v>-0.42429999999999968</v>
      </c>
      <c r="Z271" s="132">
        <f t="shared" si="19"/>
        <v>-8.525387289276451E-2</v>
      </c>
    </row>
    <row r="272" spans="1:26" x14ac:dyDescent="0.2">
      <c r="A272" s="246" t="s">
        <v>1485</v>
      </c>
      <c r="B272" s="258" t="str">
        <f>VLOOKUP($A272,data!$B$2:$AS$765,4,FALSE)</f>
        <v>Major Small &amp; Large Bowel Procedures W CC</v>
      </c>
      <c r="C272" s="259">
        <f>VLOOKUP($A272,data!$B$2:$AS$765,6,FALSE)</f>
        <v>311</v>
      </c>
      <c r="D272" s="259">
        <f>VLOOKUP($A272,data!$B$2:$AS$765,7,FALSE)</f>
        <v>5</v>
      </c>
      <c r="E272" s="259">
        <f>VLOOKUP($A272,data!$B$2:$AS$765,10,FALSE)</f>
        <v>45851.03</v>
      </c>
      <c r="F272" s="259">
        <f>VLOOKUP($A272,data!$B$2:$AS$765,11,FALSE)</f>
        <v>28600.27</v>
      </c>
      <c r="G272" s="325">
        <f>VLOOKUP($A272,data!$B$2:$AS$765,12,FALSE)</f>
        <v>8.34</v>
      </c>
      <c r="H272" s="16"/>
      <c r="I272" s="159">
        <f>VLOOKUP($A272,data!$B$2:$AS$765,14,FALSE)</f>
        <v>306</v>
      </c>
      <c r="J272" s="157">
        <f>VLOOKUP($A272,data!$B$2:$AS$765,15,FALSE)</f>
        <v>43487.44</v>
      </c>
      <c r="K272" s="157">
        <f>VLOOKUP($A272,data!$B$2:$AS$765,16,FALSE)</f>
        <v>20788.669999999998</v>
      </c>
      <c r="L272" s="161">
        <f>VLOOKUP($A272,data!$B$2:$AS$765,17,FALSE)</f>
        <v>7.97</v>
      </c>
      <c r="M272" s="161">
        <f>VLOOKUP($A272,data!$B$2:$AS$765,18,FALSE)</f>
        <v>4.8499999999999996</v>
      </c>
      <c r="N272" s="161">
        <f>VLOOKUP($A272,data!$B$2:$AS$765,19,FALSE)</f>
        <v>6.85</v>
      </c>
      <c r="O272" s="129">
        <f>VLOOKUP($A272,data!$B$2:$AS$765,20,FALSE)</f>
        <v>1</v>
      </c>
      <c r="P272" s="163">
        <f>VLOOKUP($A272,data!$B$2:$AS$765,22,FALSE)</f>
        <v>1.7867999999999999</v>
      </c>
      <c r="Q272" s="163">
        <f>VLOOKUP($A272,data!$B$2:$AS$765,30,FALSE)</f>
        <v>1.8245</v>
      </c>
      <c r="R272" s="218" t="str">
        <f>VLOOKUP($A272,data!$B$2:$AS$765,34,FALSE)</f>
        <v>A</v>
      </c>
      <c r="S272" s="166"/>
      <c r="T272" s="220" t="str">
        <f>IF(ISERROR(VLOOKUP($A272,v32_final!$A$9:$E$763,5,FALSE)),"",VLOOKUP($A272,v32_final!$A$9:$E$763,5,FALSE))</f>
        <v>A</v>
      </c>
      <c r="U272" s="163">
        <f>IF(ISERROR(VLOOKUP($A272,v32_final!$A$9:$E$763,4,FALSE)),"",VLOOKUP($A272,v32_final!$A$9:$E$763,4,FALSE))</f>
        <v>2.9157999999999999</v>
      </c>
      <c r="V272" s="165">
        <f>VLOOKUP($A272,data!$B$2:$AS$765,35,FALSE)</f>
        <v>2.8588</v>
      </c>
      <c r="W272" s="326">
        <f t="shared" si="16"/>
        <v>2.8588</v>
      </c>
      <c r="X272" s="326">
        <f t="shared" si="17"/>
        <v>0</v>
      </c>
      <c r="Y272" s="135">
        <f t="shared" si="18"/>
        <v>-5.699999999999994E-2</v>
      </c>
      <c r="Z272" s="133">
        <f t="shared" si="19"/>
        <v>-1.9548665889292799E-2</v>
      </c>
    </row>
    <row r="273" spans="1:26" x14ac:dyDescent="0.2">
      <c r="A273" s="237" t="s">
        <v>1487</v>
      </c>
      <c r="B273" s="247" t="str">
        <f>VLOOKUP($A273,data!$B$2:$AS$765,4,FALSE)</f>
        <v>Major Small &amp; Large Bowel Procedures W/O CC/MCC</v>
      </c>
      <c r="C273" s="238">
        <f>VLOOKUP($A273,data!$B$2:$AS$765,6,FALSE)</f>
        <v>172</v>
      </c>
      <c r="D273" s="238">
        <f>VLOOKUP($A273,data!$B$2:$AS$765,7,FALSE)</f>
        <v>0</v>
      </c>
      <c r="E273" s="238">
        <f>VLOOKUP($A273,data!$B$2:$AS$765,10,FALSE)</f>
        <v>32998.199999999997</v>
      </c>
      <c r="F273" s="238">
        <f>VLOOKUP($A273,data!$B$2:$AS$765,11,FALSE)</f>
        <v>13923.37</v>
      </c>
      <c r="G273" s="257">
        <f>VLOOKUP($A273,data!$B$2:$AS$765,12,FALSE)</f>
        <v>5.89</v>
      </c>
      <c r="H273" s="16"/>
      <c r="I273" s="158">
        <f>VLOOKUP($A273,data!$B$2:$AS$765,14,FALSE)</f>
        <v>169</v>
      </c>
      <c r="J273" s="156">
        <f>VLOOKUP($A273,data!$B$2:$AS$765,15,FALSE)</f>
        <v>32103.09</v>
      </c>
      <c r="K273" s="156">
        <f>VLOOKUP($A273,data!$B$2:$AS$765,16,FALSE)</f>
        <v>12299.94</v>
      </c>
      <c r="L273" s="160">
        <f>VLOOKUP($A273,data!$B$2:$AS$765,17,FALSE)</f>
        <v>5.67</v>
      </c>
      <c r="M273" s="160">
        <f>VLOOKUP($A273,data!$B$2:$AS$765,18,FALSE)</f>
        <v>4.58</v>
      </c>
      <c r="N273" s="160">
        <f>VLOOKUP($A273,data!$B$2:$AS$765,19,FALSE)</f>
        <v>4.79</v>
      </c>
      <c r="O273" s="120">
        <f>VLOOKUP($A273,data!$B$2:$AS$765,20,FALSE)</f>
        <v>1</v>
      </c>
      <c r="P273" s="162">
        <f>VLOOKUP($A273,data!$B$2:$AS$765,22,FALSE)</f>
        <v>1.3190999999999999</v>
      </c>
      <c r="Q273" s="162">
        <f>VLOOKUP($A273,data!$B$2:$AS$765,30,FALSE)</f>
        <v>1.3592</v>
      </c>
      <c r="R273" s="217" t="str">
        <f>VLOOKUP($A273,data!$B$2:$AS$765,34,FALSE)</f>
        <v>A</v>
      </c>
      <c r="S273" s="166"/>
      <c r="T273" s="219" t="str">
        <f>IF(ISERROR(VLOOKUP($A273,v32_final!$A$9:$E$763,5,FALSE)),"",VLOOKUP($A273,v32_final!$A$9:$E$763,5,FALSE))</f>
        <v>A</v>
      </c>
      <c r="U273" s="162">
        <f>IF(ISERROR(VLOOKUP($A273,v32_final!$A$9:$E$763,4,FALSE)),"",VLOOKUP($A273,v32_final!$A$9:$E$763,4,FALSE))</f>
        <v>2.1501999999999999</v>
      </c>
      <c r="V273" s="164">
        <f>VLOOKUP($A273,data!$B$2:$AS$765,35,FALSE)</f>
        <v>2.1297000000000001</v>
      </c>
      <c r="W273" s="324">
        <f t="shared" si="16"/>
        <v>2.1297000000000001</v>
      </c>
      <c r="X273" s="324">
        <f t="shared" si="17"/>
        <v>0</v>
      </c>
      <c r="Y273" s="134">
        <f t="shared" si="18"/>
        <v>-2.0499999999999741E-2</v>
      </c>
      <c r="Z273" s="132">
        <f t="shared" si="19"/>
        <v>-9.5339968375033682E-3</v>
      </c>
    </row>
    <row r="274" spans="1:26" x14ac:dyDescent="0.2">
      <c r="A274" s="237" t="s">
        <v>1489</v>
      </c>
      <c r="B274" s="247" t="str">
        <f>VLOOKUP($A274,data!$B$2:$AS$765,4,FALSE)</f>
        <v>Rectal Resection W MCC</v>
      </c>
      <c r="C274" s="238">
        <f>VLOOKUP($A274,data!$B$2:$AS$765,6,FALSE)</f>
        <v>6</v>
      </c>
      <c r="D274" s="238">
        <f>VLOOKUP($A274,data!$B$2:$AS$765,7,FALSE)</f>
        <v>0</v>
      </c>
      <c r="E274" s="238">
        <f>VLOOKUP($A274,data!$B$2:$AS$765,10,FALSE)</f>
        <v>101152.76</v>
      </c>
      <c r="F274" s="238">
        <f>VLOOKUP($A274,data!$B$2:$AS$765,11,FALSE)</f>
        <v>29698.46</v>
      </c>
      <c r="G274" s="257">
        <f>VLOOKUP($A274,data!$B$2:$AS$765,12,FALSE)</f>
        <v>19.829999999999998</v>
      </c>
      <c r="H274" s="16"/>
      <c r="I274" s="158">
        <f>VLOOKUP($A274,data!$B$2:$AS$765,14,FALSE)</f>
        <v>6</v>
      </c>
      <c r="J274" s="156">
        <f>VLOOKUP($A274,data!$B$2:$AS$765,15,FALSE)</f>
        <v>101152.76</v>
      </c>
      <c r="K274" s="156">
        <f>VLOOKUP($A274,data!$B$2:$AS$765,16,FALSE)</f>
        <v>29698.46</v>
      </c>
      <c r="L274" s="160">
        <f>VLOOKUP($A274,data!$B$2:$AS$765,17,FALSE)</f>
        <v>12.4</v>
      </c>
      <c r="M274" s="160">
        <f>VLOOKUP($A274,data!$B$2:$AS$765,18,FALSE)</f>
        <v>9.51</v>
      </c>
      <c r="N274" s="160">
        <f>VLOOKUP($A274,data!$B$2:$AS$765,19,FALSE)</f>
        <v>10.199999999999999</v>
      </c>
      <c r="O274" s="120">
        <f>VLOOKUP($A274,data!$B$2:$AS$765,20,FALSE)</f>
        <v>0</v>
      </c>
      <c r="P274" s="162">
        <f>VLOOKUP($A274,data!$B$2:$AS$765,22,FALSE)</f>
        <v>4.4771000000000001</v>
      </c>
      <c r="Q274" s="162">
        <f>VLOOKUP($A274,data!$B$2:$AS$765,30,FALSE)</f>
        <v>4.6132</v>
      </c>
      <c r="R274" s="217" t="str">
        <f>VLOOKUP($A274,data!$B$2:$AS$765,34,FALSE)</f>
        <v>M</v>
      </c>
      <c r="S274" s="166"/>
      <c r="T274" s="219" t="str">
        <f>IF(ISERROR(VLOOKUP($A274,v32_final!$A$9:$E$763,5,FALSE)),"",VLOOKUP($A274,v32_final!$A$9:$E$763,5,FALSE))</f>
        <v>M</v>
      </c>
      <c r="U274" s="162">
        <f>IF(ISERROR(VLOOKUP($A274,v32_final!$A$9:$E$763,4,FALSE)),"",VLOOKUP($A274,v32_final!$A$9:$E$763,4,FALSE))</f>
        <v>7.3144</v>
      </c>
      <c r="V274" s="164">
        <f>VLOOKUP($A274,data!$B$2:$AS$765,35,FALSE)</f>
        <v>7.2283999999999997</v>
      </c>
      <c r="W274" s="324">
        <f t="shared" si="16"/>
        <v>7.2283999999999997</v>
      </c>
      <c r="X274" s="324">
        <f t="shared" si="17"/>
        <v>0</v>
      </c>
      <c r="Y274" s="134">
        <f t="shared" si="18"/>
        <v>-8.6000000000000298E-2</v>
      </c>
      <c r="Z274" s="132">
        <f t="shared" si="19"/>
        <v>-1.1757628787050244E-2</v>
      </c>
    </row>
    <row r="275" spans="1:26" x14ac:dyDescent="0.2">
      <c r="A275" s="237" t="s">
        <v>1491</v>
      </c>
      <c r="B275" s="247" t="str">
        <f>VLOOKUP($A275,data!$B$2:$AS$765,4,FALSE)</f>
        <v>Rectal Resection W CC</v>
      </c>
      <c r="C275" s="238">
        <f>VLOOKUP($A275,data!$B$2:$AS$765,6,FALSE)</f>
        <v>25</v>
      </c>
      <c r="D275" s="238">
        <f>VLOOKUP($A275,data!$B$2:$AS$765,7,FALSE)</f>
        <v>0</v>
      </c>
      <c r="E275" s="238">
        <f>VLOOKUP($A275,data!$B$2:$AS$765,10,FALSE)</f>
        <v>52504.95</v>
      </c>
      <c r="F275" s="238">
        <f>VLOOKUP($A275,data!$B$2:$AS$765,11,FALSE)</f>
        <v>16319.28</v>
      </c>
      <c r="G275" s="257">
        <f>VLOOKUP($A275,data!$B$2:$AS$765,12,FALSE)</f>
        <v>8.44</v>
      </c>
      <c r="H275" s="16"/>
      <c r="I275" s="158">
        <f>VLOOKUP($A275,data!$B$2:$AS$765,14,FALSE)</f>
        <v>24</v>
      </c>
      <c r="J275" s="156">
        <f>VLOOKUP($A275,data!$B$2:$AS$765,15,FALSE)</f>
        <v>50761.82</v>
      </c>
      <c r="K275" s="156">
        <f>VLOOKUP($A275,data!$B$2:$AS$765,16,FALSE)</f>
        <v>14193.41</v>
      </c>
      <c r="L275" s="160">
        <f>VLOOKUP($A275,data!$B$2:$AS$765,17,FALSE)</f>
        <v>8.0399999999999991</v>
      </c>
      <c r="M275" s="160">
        <f>VLOOKUP($A275,data!$B$2:$AS$765,18,FALSE)</f>
        <v>3.22</v>
      </c>
      <c r="N275" s="160">
        <f>VLOOKUP($A275,data!$B$2:$AS$765,19,FALSE)</f>
        <v>7.54</v>
      </c>
      <c r="O275" s="120">
        <f>VLOOKUP($A275,data!$B$2:$AS$765,20,FALSE)</f>
        <v>1</v>
      </c>
      <c r="P275" s="162">
        <f>VLOOKUP($A275,data!$B$2:$AS$765,22,FALSE)</f>
        <v>2.0857000000000001</v>
      </c>
      <c r="Q275" s="162">
        <f>VLOOKUP($A275,data!$B$2:$AS$765,30,FALSE)</f>
        <v>2.1490999999999998</v>
      </c>
      <c r="R275" s="217" t="str">
        <f>VLOOKUP($A275,data!$B$2:$AS$765,34,FALSE)</f>
        <v>A</v>
      </c>
      <c r="S275" s="166"/>
      <c r="T275" s="219" t="str">
        <f>IF(ISERROR(VLOOKUP($A275,v32_final!$A$9:$E$763,5,FALSE)),"",VLOOKUP($A275,v32_final!$A$9:$E$763,5,FALSE))</f>
        <v>A</v>
      </c>
      <c r="U275" s="162">
        <f>IF(ISERROR(VLOOKUP($A275,v32_final!$A$9:$E$763,4,FALSE)),"",VLOOKUP($A275,v32_final!$A$9:$E$763,4,FALSE))</f>
        <v>2.8761000000000001</v>
      </c>
      <c r="V275" s="164">
        <f>VLOOKUP($A275,data!$B$2:$AS$765,35,FALSE)</f>
        <v>3.3673999999999999</v>
      </c>
      <c r="W275" s="324">
        <f t="shared" si="16"/>
        <v>3.3673999999999999</v>
      </c>
      <c r="X275" s="324">
        <f t="shared" si="17"/>
        <v>0</v>
      </c>
      <c r="Y275" s="134">
        <f t="shared" si="18"/>
        <v>0.49129999999999985</v>
      </c>
      <c r="Z275" s="132">
        <f t="shared" si="19"/>
        <v>0.17082159869267405</v>
      </c>
    </row>
    <row r="276" spans="1:26" x14ac:dyDescent="0.2">
      <c r="A276" s="237" t="s">
        <v>1493</v>
      </c>
      <c r="B276" s="247" t="str">
        <f>VLOOKUP($A276,data!$B$2:$AS$765,4,FALSE)</f>
        <v>Rectal Resection W/O CC/MCC</v>
      </c>
      <c r="C276" s="238">
        <f>VLOOKUP($A276,data!$B$2:$AS$765,6,FALSE)</f>
        <v>13</v>
      </c>
      <c r="D276" s="238">
        <f>VLOOKUP($A276,data!$B$2:$AS$765,7,FALSE)</f>
        <v>0</v>
      </c>
      <c r="E276" s="238">
        <f>VLOOKUP($A276,data!$B$2:$AS$765,10,FALSE)</f>
        <v>46384.32</v>
      </c>
      <c r="F276" s="238">
        <f>VLOOKUP($A276,data!$B$2:$AS$765,11,FALSE)</f>
        <v>14857.74</v>
      </c>
      <c r="G276" s="257">
        <f>VLOOKUP($A276,data!$B$2:$AS$765,12,FALSE)</f>
        <v>6.31</v>
      </c>
      <c r="H276" s="16"/>
      <c r="I276" s="158">
        <f>VLOOKUP($A276,data!$B$2:$AS$765,14,FALSE)</f>
        <v>12</v>
      </c>
      <c r="J276" s="156">
        <f>VLOOKUP($A276,data!$B$2:$AS$765,15,FALSE)</f>
        <v>43664.02</v>
      </c>
      <c r="K276" s="156">
        <f>VLOOKUP($A276,data!$B$2:$AS$765,16,FALSE)</f>
        <v>11956.09</v>
      </c>
      <c r="L276" s="160">
        <f>VLOOKUP($A276,data!$B$2:$AS$765,17,FALSE)</f>
        <v>6.42</v>
      </c>
      <c r="M276" s="160">
        <f>VLOOKUP($A276,data!$B$2:$AS$765,18,FALSE)</f>
        <v>3.07</v>
      </c>
      <c r="N276" s="160">
        <f>VLOOKUP($A276,data!$B$2:$AS$765,19,FALSE)</f>
        <v>5.95</v>
      </c>
      <c r="O276" s="120">
        <f>VLOOKUP($A276,data!$B$2:$AS$765,20,FALSE)</f>
        <v>1</v>
      </c>
      <c r="P276" s="162">
        <f>VLOOKUP($A276,data!$B$2:$AS$765,22,FALSE)</f>
        <v>1.794</v>
      </c>
      <c r="Q276" s="162">
        <f>VLOOKUP($A276,data!$B$2:$AS$765,30,FALSE)</f>
        <v>1.8485</v>
      </c>
      <c r="R276" s="217" t="str">
        <f>VLOOKUP($A276,data!$B$2:$AS$765,34,FALSE)</f>
        <v>A</v>
      </c>
      <c r="S276" s="166"/>
      <c r="T276" s="219" t="str">
        <f>IF(ISERROR(VLOOKUP($A276,v32_final!$A$9:$E$763,5,FALSE)),"",VLOOKUP($A276,v32_final!$A$9:$E$763,5,FALSE))</f>
        <v>A</v>
      </c>
      <c r="U276" s="162">
        <f>IF(ISERROR(VLOOKUP($A276,v32_final!$A$9:$E$763,4,FALSE)),"",VLOOKUP($A276,v32_final!$A$9:$E$763,4,FALSE))</f>
        <v>2.4584000000000001</v>
      </c>
      <c r="V276" s="164">
        <f>VLOOKUP($A276,data!$B$2:$AS$765,35,FALSE)</f>
        <v>2.8963999999999999</v>
      </c>
      <c r="W276" s="324">
        <f t="shared" si="16"/>
        <v>2.8963999999999999</v>
      </c>
      <c r="X276" s="324">
        <f t="shared" si="17"/>
        <v>0</v>
      </c>
      <c r="Y276" s="134">
        <f t="shared" si="18"/>
        <v>0.43799999999999972</v>
      </c>
      <c r="Z276" s="132">
        <f t="shared" si="19"/>
        <v>0.17816465994142519</v>
      </c>
    </row>
    <row r="277" spans="1:26" x14ac:dyDescent="0.2">
      <c r="A277" s="246" t="s">
        <v>1495</v>
      </c>
      <c r="B277" s="258" t="str">
        <f>VLOOKUP($A277,data!$B$2:$AS$765,4,FALSE)</f>
        <v>Peritoneal Adhesiolysis W MCC</v>
      </c>
      <c r="C277" s="259">
        <f>VLOOKUP($A277,data!$B$2:$AS$765,6,FALSE)</f>
        <v>25</v>
      </c>
      <c r="D277" s="259">
        <f>VLOOKUP($A277,data!$B$2:$AS$765,7,FALSE)</f>
        <v>0</v>
      </c>
      <c r="E277" s="259">
        <f>VLOOKUP($A277,data!$B$2:$AS$765,10,FALSE)</f>
        <v>57419.13</v>
      </c>
      <c r="F277" s="259">
        <f>VLOOKUP($A277,data!$B$2:$AS$765,11,FALSE)</f>
        <v>24617.59</v>
      </c>
      <c r="G277" s="325">
        <f>VLOOKUP($A277,data!$B$2:$AS$765,12,FALSE)</f>
        <v>11.36</v>
      </c>
      <c r="H277" s="16"/>
      <c r="I277" s="159">
        <f>VLOOKUP($A277,data!$B$2:$AS$765,14,FALSE)</f>
        <v>24</v>
      </c>
      <c r="J277" s="157">
        <f>VLOOKUP($A277,data!$B$2:$AS$765,15,FALSE)</f>
        <v>55173.65</v>
      </c>
      <c r="K277" s="157">
        <f>VLOOKUP($A277,data!$B$2:$AS$765,16,FALSE)</f>
        <v>22477.14</v>
      </c>
      <c r="L277" s="161">
        <f>VLOOKUP($A277,data!$B$2:$AS$765,17,FALSE)</f>
        <v>11.21</v>
      </c>
      <c r="M277" s="161">
        <f>VLOOKUP($A277,data!$B$2:$AS$765,18,FALSE)</f>
        <v>6.6</v>
      </c>
      <c r="N277" s="161">
        <f>VLOOKUP($A277,data!$B$2:$AS$765,19,FALSE)</f>
        <v>9.42</v>
      </c>
      <c r="O277" s="129">
        <f>VLOOKUP($A277,data!$B$2:$AS$765,20,FALSE)</f>
        <v>1</v>
      </c>
      <c r="P277" s="163">
        <f>VLOOKUP($A277,data!$B$2:$AS$765,22,FALSE)</f>
        <v>2.2669000000000001</v>
      </c>
      <c r="Q277" s="163">
        <f>VLOOKUP($A277,data!$B$2:$AS$765,30,FALSE)</f>
        <v>2.3357999999999999</v>
      </c>
      <c r="R277" s="218" t="str">
        <f>VLOOKUP($A277,data!$B$2:$AS$765,34,FALSE)</f>
        <v>A</v>
      </c>
      <c r="S277" s="166"/>
      <c r="T277" s="220" t="str">
        <f>IF(ISERROR(VLOOKUP($A277,v32_final!$A$9:$E$763,5,FALSE)),"",VLOOKUP($A277,v32_final!$A$9:$E$763,5,FALSE))</f>
        <v>A</v>
      </c>
      <c r="U277" s="163">
        <f>IF(ISERROR(VLOOKUP($A277,v32_final!$A$9:$E$763,4,FALSE)),"",VLOOKUP($A277,v32_final!$A$9:$E$763,4,FALSE))</f>
        <v>4.5720999999999998</v>
      </c>
      <c r="V277" s="165">
        <f>VLOOKUP($A277,data!$B$2:$AS$765,35,FALSE)</f>
        <v>3.66</v>
      </c>
      <c r="W277" s="326">
        <f t="shared" si="16"/>
        <v>3.66</v>
      </c>
      <c r="X277" s="326">
        <f t="shared" si="17"/>
        <v>0</v>
      </c>
      <c r="Y277" s="135">
        <f t="shared" si="18"/>
        <v>-0.91209999999999969</v>
      </c>
      <c r="Z277" s="133">
        <f t="shared" si="19"/>
        <v>-0.19949257452811611</v>
      </c>
    </row>
    <row r="278" spans="1:26" x14ac:dyDescent="0.2">
      <c r="A278" s="237" t="s">
        <v>1497</v>
      </c>
      <c r="B278" s="247" t="str">
        <f>VLOOKUP($A278,data!$B$2:$AS$765,4,FALSE)</f>
        <v>Peritoneal Adhesiolysis W CC</v>
      </c>
      <c r="C278" s="238">
        <f>VLOOKUP($A278,data!$B$2:$AS$765,6,FALSE)</f>
        <v>66</v>
      </c>
      <c r="D278" s="238">
        <f>VLOOKUP($A278,data!$B$2:$AS$765,7,FALSE)</f>
        <v>0</v>
      </c>
      <c r="E278" s="238">
        <f>VLOOKUP($A278,data!$B$2:$AS$765,10,FALSE)</f>
        <v>36161.440000000002</v>
      </c>
      <c r="F278" s="238">
        <f>VLOOKUP($A278,data!$B$2:$AS$765,11,FALSE)</f>
        <v>19942.689999999999</v>
      </c>
      <c r="G278" s="257">
        <f>VLOOKUP($A278,data!$B$2:$AS$765,12,FALSE)</f>
        <v>5.86</v>
      </c>
      <c r="H278" s="16"/>
      <c r="I278" s="158">
        <f>VLOOKUP($A278,data!$B$2:$AS$765,14,FALSE)</f>
        <v>65</v>
      </c>
      <c r="J278" s="156">
        <f>VLOOKUP($A278,data!$B$2:$AS$765,15,FALSE)</f>
        <v>35011.089999999997</v>
      </c>
      <c r="K278" s="156">
        <f>VLOOKUP($A278,data!$B$2:$AS$765,16,FALSE)</f>
        <v>17790.21</v>
      </c>
      <c r="L278" s="160">
        <f>VLOOKUP($A278,data!$B$2:$AS$765,17,FALSE)</f>
        <v>5.75</v>
      </c>
      <c r="M278" s="160">
        <f>VLOOKUP($A278,data!$B$2:$AS$765,18,FALSE)</f>
        <v>3.42</v>
      </c>
      <c r="N278" s="160">
        <f>VLOOKUP($A278,data!$B$2:$AS$765,19,FALSE)</f>
        <v>4.5999999999999996</v>
      </c>
      <c r="O278" s="120">
        <f>VLOOKUP($A278,data!$B$2:$AS$765,20,FALSE)</f>
        <v>1</v>
      </c>
      <c r="P278" s="162">
        <f>VLOOKUP($A278,data!$B$2:$AS$765,22,FALSE)</f>
        <v>1.4384999999999999</v>
      </c>
      <c r="Q278" s="162">
        <f>VLOOKUP($A278,data!$B$2:$AS$765,30,FALSE)</f>
        <v>1.4822</v>
      </c>
      <c r="R278" s="217" t="str">
        <f>VLOOKUP($A278,data!$B$2:$AS$765,34,FALSE)</f>
        <v>A</v>
      </c>
      <c r="S278" s="166"/>
      <c r="T278" s="219" t="str">
        <f>IF(ISERROR(VLOOKUP($A278,v32_final!$A$9:$E$763,5,FALSE)),"",VLOOKUP($A278,v32_final!$A$9:$E$763,5,FALSE))</f>
        <v>A</v>
      </c>
      <c r="U278" s="162">
        <f>IF(ISERROR(VLOOKUP($A278,v32_final!$A$9:$E$763,4,FALSE)),"",VLOOKUP($A278,v32_final!$A$9:$E$763,4,FALSE))</f>
        <v>2.3058999999999998</v>
      </c>
      <c r="V278" s="164">
        <f>VLOOKUP($A278,data!$B$2:$AS$765,35,FALSE)</f>
        <v>2.3224999999999998</v>
      </c>
      <c r="W278" s="324">
        <f t="shared" si="16"/>
        <v>2.3224999999999998</v>
      </c>
      <c r="X278" s="324">
        <f t="shared" si="17"/>
        <v>0</v>
      </c>
      <c r="Y278" s="134">
        <f t="shared" si="18"/>
        <v>1.6599999999999948E-2</v>
      </c>
      <c r="Z278" s="132">
        <f t="shared" si="19"/>
        <v>7.1989244980267784E-3</v>
      </c>
    </row>
    <row r="279" spans="1:26" x14ac:dyDescent="0.2">
      <c r="A279" s="237" t="s">
        <v>1499</v>
      </c>
      <c r="B279" s="247" t="str">
        <f>VLOOKUP($A279,data!$B$2:$AS$765,4,FALSE)</f>
        <v>Peritoneal Adhesiolysis W/O CC/MCC</v>
      </c>
      <c r="C279" s="238">
        <f>VLOOKUP($A279,data!$B$2:$AS$765,6,FALSE)</f>
        <v>52</v>
      </c>
      <c r="D279" s="238">
        <f>VLOOKUP($A279,data!$B$2:$AS$765,7,FALSE)</f>
        <v>0</v>
      </c>
      <c r="E279" s="238">
        <f>VLOOKUP($A279,data!$B$2:$AS$765,10,FALSE)</f>
        <v>26173.87</v>
      </c>
      <c r="F279" s="238">
        <f>VLOOKUP($A279,data!$B$2:$AS$765,11,FALSE)</f>
        <v>10095.81</v>
      </c>
      <c r="G279" s="257">
        <f>VLOOKUP($A279,data!$B$2:$AS$765,12,FALSE)</f>
        <v>3.9</v>
      </c>
      <c r="H279" s="16"/>
      <c r="I279" s="158">
        <f>VLOOKUP($A279,data!$B$2:$AS$765,14,FALSE)</f>
        <v>52</v>
      </c>
      <c r="J279" s="156">
        <f>VLOOKUP($A279,data!$B$2:$AS$765,15,FALSE)</f>
        <v>26173.87</v>
      </c>
      <c r="K279" s="156">
        <f>VLOOKUP($A279,data!$B$2:$AS$765,16,FALSE)</f>
        <v>10095.81</v>
      </c>
      <c r="L279" s="160">
        <f>VLOOKUP($A279,data!$B$2:$AS$765,17,FALSE)</f>
        <v>3.9</v>
      </c>
      <c r="M279" s="160">
        <f>VLOOKUP($A279,data!$B$2:$AS$765,18,FALSE)</f>
        <v>2.73</v>
      </c>
      <c r="N279" s="160">
        <f>VLOOKUP($A279,data!$B$2:$AS$765,19,FALSE)</f>
        <v>3.03</v>
      </c>
      <c r="O279" s="120">
        <f>VLOOKUP($A279,data!$B$2:$AS$765,20,FALSE)</f>
        <v>1</v>
      </c>
      <c r="P279" s="162">
        <f>VLOOKUP($A279,data!$B$2:$AS$765,22,FALSE)</f>
        <v>1.0753999999999999</v>
      </c>
      <c r="Q279" s="162">
        <f>VLOOKUP($A279,data!$B$2:$AS$765,30,FALSE)</f>
        <v>1.1081000000000001</v>
      </c>
      <c r="R279" s="217" t="str">
        <f>VLOOKUP($A279,data!$B$2:$AS$765,34,FALSE)</f>
        <v>A</v>
      </c>
      <c r="S279" s="166"/>
      <c r="T279" s="219" t="str">
        <f>IF(ISERROR(VLOOKUP($A279,v32_final!$A$9:$E$763,5,FALSE)),"",VLOOKUP($A279,v32_final!$A$9:$E$763,5,FALSE))</f>
        <v>A</v>
      </c>
      <c r="U279" s="162">
        <f>IF(ISERROR(VLOOKUP($A279,v32_final!$A$9:$E$763,4,FALSE)),"",VLOOKUP($A279,v32_final!$A$9:$E$763,4,FALSE))</f>
        <v>1.7585999999999999</v>
      </c>
      <c r="V279" s="164">
        <f>VLOOKUP($A279,data!$B$2:$AS$765,35,FALSE)</f>
        <v>1.7363</v>
      </c>
      <c r="W279" s="324">
        <f t="shared" si="16"/>
        <v>1.7363</v>
      </c>
      <c r="X279" s="324">
        <f t="shared" si="17"/>
        <v>0</v>
      </c>
      <c r="Y279" s="134">
        <f t="shared" si="18"/>
        <v>-2.2299999999999986E-2</v>
      </c>
      <c r="Z279" s="132">
        <f t="shared" si="19"/>
        <v>-1.2680541339702029E-2</v>
      </c>
    </row>
    <row r="280" spans="1:26" x14ac:dyDescent="0.2">
      <c r="A280" s="237" t="s">
        <v>1501</v>
      </c>
      <c r="B280" s="247" t="str">
        <f>VLOOKUP($A280,data!$B$2:$AS$765,4,FALSE)</f>
        <v>Appendectomy W Complicated Principal Diag W MCC</v>
      </c>
      <c r="C280" s="238">
        <f>VLOOKUP($A280,data!$B$2:$AS$765,6,FALSE)</f>
        <v>14</v>
      </c>
      <c r="D280" s="238">
        <f>VLOOKUP($A280,data!$B$2:$AS$765,7,FALSE)</f>
        <v>1</v>
      </c>
      <c r="E280" s="238">
        <f>VLOOKUP($A280,data!$B$2:$AS$765,10,FALSE)</f>
        <v>46513.45</v>
      </c>
      <c r="F280" s="238">
        <f>VLOOKUP($A280,data!$B$2:$AS$765,11,FALSE)</f>
        <v>19015.900000000001</v>
      </c>
      <c r="G280" s="257">
        <f>VLOOKUP($A280,data!$B$2:$AS$765,12,FALSE)</f>
        <v>8.43</v>
      </c>
      <c r="H280" s="16"/>
      <c r="I280" s="158">
        <f>VLOOKUP($A280,data!$B$2:$AS$765,14,FALSE)</f>
        <v>13</v>
      </c>
      <c r="J280" s="156">
        <f>VLOOKUP($A280,data!$B$2:$AS$765,15,FALSE)</f>
        <v>42316.35</v>
      </c>
      <c r="K280" s="156">
        <f>VLOOKUP($A280,data!$B$2:$AS$765,16,FALSE)</f>
        <v>11949.96</v>
      </c>
      <c r="L280" s="160">
        <f>VLOOKUP($A280,data!$B$2:$AS$765,17,FALSE)</f>
        <v>7.85</v>
      </c>
      <c r="M280" s="160">
        <f>VLOOKUP($A280,data!$B$2:$AS$765,18,FALSE)</f>
        <v>3.76</v>
      </c>
      <c r="N280" s="160">
        <f>VLOOKUP($A280,data!$B$2:$AS$765,19,FALSE)</f>
        <v>6.87</v>
      </c>
      <c r="O280" s="120">
        <f>VLOOKUP($A280,data!$B$2:$AS$765,20,FALSE)</f>
        <v>1</v>
      </c>
      <c r="P280" s="162">
        <f>VLOOKUP($A280,data!$B$2:$AS$765,22,FALSE)</f>
        <v>1.7386999999999999</v>
      </c>
      <c r="Q280" s="162">
        <f>VLOOKUP($A280,data!$B$2:$AS$765,30,FALSE)</f>
        <v>1.7916000000000001</v>
      </c>
      <c r="R280" s="217" t="str">
        <f>VLOOKUP($A280,data!$B$2:$AS$765,34,FALSE)</f>
        <v>A</v>
      </c>
      <c r="S280" s="166"/>
      <c r="T280" s="219" t="str">
        <f>IF(ISERROR(VLOOKUP($A280,v32_final!$A$9:$E$763,5,FALSE)),"",VLOOKUP($A280,v32_final!$A$9:$E$763,5,FALSE))</f>
        <v>M</v>
      </c>
      <c r="U280" s="162">
        <f>IF(ISERROR(VLOOKUP($A280,v32_final!$A$9:$E$763,4,FALSE)),"",VLOOKUP($A280,v32_final!$A$9:$E$763,4,FALSE))</f>
        <v>4.7729999999999997</v>
      </c>
      <c r="V280" s="164">
        <f>VLOOKUP($A280,data!$B$2:$AS$765,35,FALSE)</f>
        <v>2.8073000000000001</v>
      </c>
      <c r="W280" s="324">
        <f t="shared" si="16"/>
        <v>2.8073000000000001</v>
      </c>
      <c r="X280" s="324">
        <f t="shared" si="17"/>
        <v>0</v>
      </c>
      <c r="Y280" s="134">
        <f t="shared" si="18"/>
        <v>-1.9656999999999996</v>
      </c>
      <c r="Z280" s="132">
        <f t="shared" si="19"/>
        <v>-0.41183741881416291</v>
      </c>
    </row>
    <row r="281" spans="1:26" x14ac:dyDescent="0.2">
      <c r="A281" s="237" t="s">
        <v>1503</v>
      </c>
      <c r="B281" s="247" t="str">
        <f>VLOOKUP($A281,data!$B$2:$AS$765,4,FALSE)</f>
        <v>Appendectomy W Complicated Principal Diag W CC</v>
      </c>
      <c r="C281" s="238">
        <f>VLOOKUP($A281,data!$B$2:$AS$765,6,FALSE)</f>
        <v>32</v>
      </c>
      <c r="D281" s="238">
        <f>VLOOKUP($A281,data!$B$2:$AS$765,7,FALSE)</f>
        <v>0</v>
      </c>
      <c r="E281" s="238">
        <f>VLOOKUP($A281,data!$B$2:$AS$765,10,FALSE)</f>
        <v>30302.87</v>
      </c>
      <c r="F281" s="238">
        <f>VLOOKUP($A281,data!$B$2:$AS$765,11,FALSE)</f>
        <v>9704.2999999999993</v>
      </c>
      <c r="G281" s="257">
        <f>VLOOKUP($A281,data!$B$2:$AS$765,12,FALSE)</f>
        <v>5.97</v>
      </c>
      <c r="H281" s="16"/>
      <c r="I281" s="158">
        <f>VLOOKUP($A281,data!$B$2:$AS$765,14,FALSE)</f>
        <v>31</v>
      </c>
      <c r="J281" s="156">
        <f>VLOOKUP($A281,data!$B$2:$AS$765,15,FALSE)</f>
        <v>29619.41</v>
      </c>
      <c r="K281" s="156">
        <f>VLOOKUP($A281,data!$B$2:$AS$765,16,FALSE)</f>
        <v>9069.92</v>
      </c>
      <c r="L281" s="160">
        <f>VLOOKUP($A281,data!$B$2:$AS$765,17,FALSE)</f>
        <v>5.9</v>
      </c>
      <c r="M281" s="160">
        <f>VLOOKUP($A281,data!$B$2:$AS$765,18,FALSE)</f>
        <v>3.34</v>
      </c>
      <c r="N281" s="160">
        <f>VLOOKUP($A281,data!$B$2:$AS$765,19,FALSE)</f>
        <v>5.04</v>
      </c>
      <c r="O281" s="120">
        <f>VLOOKUP($A281,data!$B$2:$AS$765,20,FALSE)</f>
        <v>1</v>
      </c>
      <c r="P281" s="162">
        <f>VLOOKUP($A281,data!$B$2:$AS$765,22,FALSE)</f>
        <v>1.2170000000000001</v>
      </c>
      <c r="Q281" s="162">
        <f>VLOOKUP($A281,data!$B$2:$AS$765,30,FALSE)</f>
        <v>1.254</v>
      </c>
      <c r="R281" s="217" t="str">
        <f>VLOOKUP($A281,data!$B$2:$AS$765,34,FALSE)</f>
        <v>A</v>
      </c>
      <c r="S281" s="166"/>
      <c r="T281" s="219" t="str">
        <f>IF(ISERROR(VLOOKUP($A281,v32_final!$A$9:$E$763,5,FALSE)),"",VLOOKUP($A281,v32_final!$A$9:$E$763,5,FALSE))</f>
        <v>A</v>
      </c>
      <c r="U281" s="162">
        <f>IF(ISERROR(VLOOKUP($A281,v32_final!$A$9:$E$763,4,FALSE)),"",VLOOKUP($A281,v32_final!$A$9:$E$763,4,FALSE))</f>
        <v>1.9534</v>
      </c>
      <c r="V281" s="164">
        <f>VLOOKUP($A281,data!$B$2:$AS$765,35,FALSE)</f>
        <v>1.9649000000000001</v>
      </c>
      <c r="W281" s="324">
        <f t="shared" si="16"/>
        <v>1.9649000000000001</v>
      </c>
      <c r="X281" s="324">
        <f t="shared" si="17"/>
        <v>0</v>
      </c>
      <c r="Y281" s="134">
        <f t="shared" si="18"/>
        <v>1.1500000000000066E-2</v>
      </c>
      <c r="Z281" s="132">
        <f t="shared" si="19"/>
        <v>5.8871710863110807E-3</v>
      </c>
    </row>
    <row r="282" spans="1:26" x14ac:dyDescent="0.2">
      <c r="A282" s="246" t="s">
        <v>1505</v>
      </c>
      <c r="B282" s="258" t="str">
        <f>VLOOKUP($A282,data!$B$2:$AS$765,4,FALSE)</f>
        <v>Appendectomy W Complicated Principal Diag W/O CC/MCC</v>
      </c>
      <c r="C282" s="259">
        <f>VLOOKUP($A282,data!$B$2:$AS$765,6,FALSE)</f>
        <v>63</v>
      </c>
      <c r="D282" s="259">
        <f>VLOOKUP($A282,data!$B$2:$AS$765,7,FALSE)</f>
        <v>0</v>
      </c>
      <c r="E282" s="259">
        <f>VLOOKUP($A282,data!$B$2:$AS$765,10,FALSE)</f>
        <v>23265.62</v>
      </c>
      <c r="F282" s="259">
        <f>VLOOKUP($A282,data!$B$2:$AS$765,11,FALSE)</f>
        <v>9014.6200000000008</v>
      </c>
      <c r="G282" s="325">
        <f>VLOOKUP($A282,data!$B$2:$AS$765,12,FALSE)</f>
        <v>3.65</v>
      </c>
      <c r="H282" s="16"/>
      <c r="I282" s="159">
        <f>VLOOKUP($A282,data!$B$2:$AS$765,14,FALSE)</f>
        <v>62</v>
      </c>
      <c r="J282" s="157">
        <f>VLOOKUP($A282,data!$B$2:$AS$765,15,FALSE)</f>
        <v>22788.31</v>
      </c>
      <c r="K282" s="157">
        <f>VLOOKUP($A282,data!$B$2:$AS$765,16,FALSE)</f>
        <v>8259.59</v>
      </c>
      <c r="L282" s="161">
        <f>VLOOKUP($A282,data!$B$2:$AS$765,17,FALSE)</f>
        <v>3.52</v>
      </c>
      <c r="M282" s="161">
        <f>VLOOKUP($A282,data!$B$2:$AS$765,18,FALSE)</f>
        <v>2.2200000000000002</v>
      </c>
      <c r="N282" s="161">
        <f>VLOOKUP($A282,data!$B$2:$AS$765,19,FALSE)</f>
        <v>2.94</v>
      </c>
      <c r="O282" s="129">
        <f>VLOOKUP($A282,data!$B$2:$AS$765,20,FALSE)</f>
        <v>1</v>
      </c>
      <c r="P282" s="163">
        <f>VLOOKUP($A282,data!$B$2:$AS$765,22,FALSE)</f>
        <v>0.93630000000000002</v>
      </c>
      <c r="Q282" s="163">
        <f>VLOOKUP($A282,data!$B$2:$AS$765,30,FALSE)</f>
        <v>0.96479999999999999</v>
      </c>
      <c r="R282" s="218" t="str">
        <f>VLOOKUP($A282,data!$B$2:$AS$765,34,FALSE)</f>
        <v>A</v>
      </c>
      <c r="S282" s="166"/>
      <c r="T282" s="220" t="str">
        <f>IF(ISERROR(VLOOKUP($A282,v32_final!$A$9:$E$763,5,FALSE)),"",VLOOKUP($A282,v32_final!$A$9:$E$763,5,FALSE))</f>
        <v>A</v>
      </c>
      <c r="U282" s="163">
        <f>IF(ISERROR(VLOOKUP($A282,v32_final!$A$9:$E$763,4,FALSE)),"",VLOOKUP($A282,v32_final!$A$9:$E$763,4,FALSE))</f>
        <v>1.486</v>
      </c>
      <c r="V282" s="165">
        <f>VLOOKUP($A282,data!$B$2:$AS$765,35,FALSE)</f>
        <v>1.5117</v>
      </c>
      <c r="W282" s="326">
        <f t="shared" si="16"/>
        <v>1.5117</v>
      </c>
      <c r="X282" s="326">
        <f t="shared" si="17"/>
        <v>0</v>
      </c>
      <c r="Y282" s="135">
        <f t="shared" si="18"/>
        <v>2.5700000000000056E-2</v>
      </c>
      <c r="Z282" s="133">
        <f t="shared" si="19"/>
        <v>1.7294751009421305E-2</v>
      </c>
    </row>
    <row r="283" spans="1:26" x14ac:dyDescent="0.2">
      <c r="A283" s="237" t="s">
        <v>1507</v>
      </c>
      <c r="B283" s="247" t="str">
        <f>VLOOKUP($A283,data!$B$2:$AS$765,4,FALSE)</f>
        <v>Appendectomy W/O Complicated Principal Diag W MCC</v>
      </c>
      <c r="C283" s="238">
        <f>VLOOKUP($A283,data!$B$2:$AS$765,6,FALSE)</f>
        <v>8</v>
      </c>
      <c r="D283" s="238">
        <f>VLOOKUP($A283,data!$B$2:$AS$765,7,FALSE)</f>
        <v>0</v>
      </c>
      <c r="E283" s="238">
        <f>VLOOKUP($A283,data!$B$2:$AS$765,10,FALSE)</f>
        <v>49098.15</v>
      </c>
      <c r="F283" s="238">
        <f>VLOOKUP($A283,data!$B$2:$AS$765,11,FALSE)</f>
        <v>27985.72</v>
      </c>
      <c r="G283" s="257">
        <f>VLOOKUP($A283,data!$B$2:$AS$765,12,FALSE)</f>
        <v>9.25</v>
      </c>
      <c r="H283" s="16"/>
      <c r="I283" s="158">
        <f>VLOOKUP($A283,data!$B$2:$AS$765,14,FALSE)</f>
        <v>8</v>
      </c>
      <c r="J283" s="156">
        <f>VLOOKUP($A283,data!$B$2:$AS$765,15,FALSE)</f>
        <v>49098.15</v>
      </c>
      <c r="K283" s="156">
        <f>VLOOKUP($A283,data!$B$2:$AS$765,16,FALSE)</f>
        <v>27985.72</v>
      </c>
      <c r="L283" s="160">
        <f>VLOOKUP($A283,data!$B$2:$AS$765,17,FALSE)</f>
        <v>6.2</v>
      </c>
      <c r="M283" s="160">
        <f>VLOOKUP($A283,data!$B$2:$AS$765,18,FALSE)</f>
        <v>7.95</v>
      </c>
      <c r="N283" s="160">
        <f>VLOOKUP($A283,data!$B$2:$AS$765,19,FALSE)</f>
        <v>4.5</v>
      </c>
      <c r="O283" s="120">
        <f>VLOOKUP($A283,data!$B$2:$AS$765,20,FALSE)</f>
        <v>0</v>
      </c>
      <c r="P283" s="162">
        <f>VLOOKUP($A283,data!$B$2:$AS$765,22,FALSE)</f>
        <v>2.1145999999999998</v>
      </c>
      <c r="Q283" s="162">
        <f>VLOOKUP($A283,data!$B$2:$AS$765,30,FALSE)</f>
        <v>2.1789000000000001</v>
      </c>
      <c r="R283" s="217" t="str">
        <f>VLOOKUP($A283,data!$B$2:$AS$765,34,FALSE)</f>
        <v>M</v>
      </c>
      <c r="S283" s="166"/>
      <c r="T283" s="219" t="str">
        <f>IF(ISERROR(VLOOKUP($A283,v32_final!$A$9:$E$763,5,FALSE)),"",VLOOKUP($A283,v32_final!$A$9:$E$763,5,FALSE))</f>
        <v>M</v>
      </c>
      <c r="U283" s="162">
        <f>IF(ISERROR(VLOOKUP($A283,v32_final!$A$9:$E$763,4,FALSE)),"",VLOOKUP($A283,v32_final!$A$9:$E$763,4,FALSE))</f>
        <v>3.5543</v>
      </c>
      <c r="V283" s="164">
        <f>VLOOKUP($A283,data!$B$2:$AS$765,35,FALSE)</f>
        <v>3.4140999999999999</v>
      </c>
      <c r="W283" s="324">
        <f t="shared" si="16"/>
        <v>3.4140999999999999</v>
      </c>
      <c r="X283" s="324">
        <f t="shared" si="17"/>
        <v>0</v>
      </c>
      <c r="Y283" s="134">
        <f t="shared" si="18"/>
        <v>-0.1402000000000001</v>
      </c>
      <c r="Z283" s="132">
        <f t="shared" si="19"/>
        <v>-3.9445179078862254E-2</v>
      </c>
    </row>
    <row r="284" spans="1:26" x14ac:dyDescent="0.2">
      <c r="A284" s="237" t="s">
        <v>1509</v>
      </c>
      <c r="B284" s="247" t="str">
        <f>VLOOKUP($A284,data!$B$2:$AS$765,4,FALSE)</f>
        <v>Appendectomy W/O Complicated Principal Diag W CC</v>
      </c>
      <c r="C284" s="238">
        <f>VLOOKUP($A284,data!$B$2:$AS$765,6,FALSE)</f>
        <v>50</v>
      </c>
      <c r="D284" s="238">
        <f>VLOOKUP($A284,data!$B$2:$AS$765,7,FALSE)</f>
        <v>0</v>
      </c>
      <c r="E284" s="238">
        <f>VLOOKUP($A284,data!$B$2:$AS$765,10,FALSE)</f>
        <v>21411.49</v>
      </c>
      <c r="F284" s="238">
        <f>VLOOKUP($A284,data!$B$2:$AS$765,11,FALSE)</f>
        <v>5616.11</v>
      </c>
      <c r="G284" s="257">
        <f>VLOOKUP($A284,data!$B$2:$AS$765,12,FALSE)</f>
        <v>2.4</v>
      </c>
      <c r="H284" s="16"/>
      <c r="I284" s="158">
        <f>VLOOKUP($A284,data!$B$2:$AS$765,14,FALSE)</f>
        <v>49</v>
      </c>
      <c r="J284" s="156">
        <f>VLOOKUP($A284,data!$B$2:$AS$765,15,FALSE)</f>
        <v>21022.33</v>
      </c>
      <c r="K284" s="156">
        <f>VLOOKUP($A284,data!$B$2:$AS$765,16,FALSE)</f>
        <v>4961.0600000000004</v>
      </c>
      <c r="L284" s="160">
        <f>VLOOKUP($A284,data!$B$2:$AS$765,17,FALSE)</f>
        <v>2.31</v>
      </c>
      <c r="M284" s="160">
        <f>VLOOKUP($A284,data!$B$2:$AS$765,18,FALSE)</f>
        <v>1.63</v>
      </c>
      <c r="N284" s="160">
        <f>VLOOKUP($A284,data!$B$2:$AS$765,19,FALSE)</f>
        <v>1.92</v>
      </c>
      <c r="O284" s="120">
        <f>VLOOKUP($A284,data!$B$2:$AS$765,20,FALSE)</f>
        <v>1</v>
      </c>
      <c r="P284" s="162">
        <f>VLOOKUP($A284,data!$B$2:$AS$765,22,FALSE)</f>
        <v>0.86380000000000001</v>
      </c>
      <c r="Q284" s="162">
        <f>VLOOKUP($A284,data!$B$2:$AS$765,30,FALSE)</f>
        <v>0.8901</v>
      </c>
      <c r="R284" s="217" t="str">
        <f>VLOOKUP($A284,data!$B$2:$AS$765,34,FALSE)</f>
        <v>A</v>
      </c>
      <c r="S284" s="166"/>
      <c r="T284" s="219" t="str">
        <f>IF(ISERROR(VLOOKUP($A284,v32_final!$A$9:$E$763,5,FALSE)),"",VLOOKUP($A284,v32_final!$A$9:$E$763,5,FALSE))</f>
        <v>A</v>
      </c>
      <c r="U284" s="162">
        <f>IF(ISERROR(VLOOKUP($A284,v32_final!$A$9:$E$763,4,FALSE)),"",VLOOKUP($A284,v32_final!$A$9:$E$763,4,FALSE))</f>
        <v>1.5888</v>
      </c>
      <c r="V284" s="164">
        <f>VLOOKUP($A284,data!$B$2:$AS$765,35,FALSE)</f>
        <v>1.3947000000000001</v>
      </c>
      <c r="W284" s="324">
        <f t="shared" si="16"/>
        <v>1.3947000000000001</v>
      </c>
      <c r="X284" s="324">
        <f t="shared" si="17"/>
        <v>0</v>
      </c>
      <c r="Y284" s="134">
        <f t="shared" si="18"/>
        <v>-0.19409999999999994</v>
      </c>
      <c r="Z284" s="132">
        <f t="shared" si="19"/>
        <v>-0.12216767371601205</v>
      </c>
    </row>
    <row r="285" spans="1:26" x14ac:dyDescent="0.2">
      <c r="A285" s="237" t="s">
        <v>1511</v>
      </c>
      <c r="B285" s="247" t="str">
        <f>VLOOKUP($A285,data!$B$2:$AS$765,4,FALSE)</f>
        <v>Appendectomy W/O Complicated Principal Diag W/O CC/MCC</v>
      </c>
      <c r="C285" s="238">
        <f>VLOOKUP($A285,data!$B$2:$AS$765,6,FALSE)</f>
        <v>123</v>
      </c>
      <c r="D285" s="238">
        <f>VLOOKUP($A285,data!$B$2:$AS$765,7,FALSE)</f>
        <v>0</v>
      </c>
      <c r="E285" s="238">
        <f>VLOOKUP($A285,data!$B$2:$AS$765,10,FALSE)</f>
        <v>19477.169999999998</v>
      </c>
      <c r="F285" s="238">
        <f>VLOOKUP($A285,data!$B$2:$AS$765,11,FALSE)</f>
        <v>6429.96</v>
      </c>
      <c r="G285" s="257">
        <f>VLOOKUP($A285,data!$B$2:$AS$765,12,FALSE)</f>
        <v>1.85</v>
      </c>
      <c r="H285" s="16"/>
      <c r="I285" s="158">
        <f>VLOOKUP($A285,data!$B$2:$AS$765,14,FALSE)</f>
        <v>122</v>
      </c>
      <c r="J285" s="156">
        <f>VLOOKUP($A285,data!$B$2:$AS$765,15,FALSE)</f>
        <v>19309.68</v>
      </c>
      <c r="K285" s="156">
        <f>VLOOKUP($A285,data!$B$2:$AS$765,16,FALSE)</f>
        <v>6183.28</v>
      </c>
      <c r="L285" s="160">
        <f>VLOOKUP($A285,data!$B$2:$AS$765,17,FALSE)</f>
        <v>1.83</v>
      </c>
      <c r="M285" s="160">
        <f>VLOOKUP($A285,data!$B$2:$AS$765,18,FALSE)</f>
        <v>1.05</v>
      </c>
      <c r="N285" s="160">
        <f>VLOOKUP($A285,data!$B$2:$AS$765,19,FALSE)</f>
        <v>1.59</v>
      </c>
      <c r="O285" s="120">
        <f>VLOOKUP($A285,data!$B$2:$AS$765,20,FALSE)</f>
        <v>1</v>
      </c>
      <c r="P285" s="162">
        <f>VLOOKUP($A285,data!$B$2:$AS$765,22,FALSE)</f>
        <v>0.79330000000000001</v>
      </c>
      <c r="Q285" s="162">
        <f>VLOOKUP($A285,data!$B$2:$AS$765,30,FALSE)</f>
        <v>0.81740000000000002</v>
      </c>
      <c r="R285" s="217" t="str">
        <f>VLOOKUP($A285,data!$B$2:$AS$765,34,FALSE)</f>
        <v>A</v>
      </c>
      <c r="S285" s="166"/>
      <c r="T285" s="219" t="str">
        <f>IF(ISERROR(VLOOKUP($A285,v32_final!$A$9:$E$763,5,FALSE)),"",VLOOKUP($A285,v32_final!$A$9:$E$763,5,FALSE))</f>
        <v>A</v>
      </c>
      <c r="U285" s="162">
        <f>IF(ISERROR(VLOOKUP($A285,v32_final!$A$9:$E$763,4,FALSE)),"",VLOOKUP($A285,v32_final!$A$9:$E$763,4,FALSE))</f>
        <v>1.2625999999999999</v>
      </c>
      <c r="V285" s="164">
        <f>VLOOKUP($A285,data!$B$2:$AS$765,35,FALSE)</f>
        <v>1.2807999999999999</v>
      </c>
      <c r="W285" s="324">
        <f t="shared" si="16"/>
        <v>1.2807999999999999</v>
      </c>
      <c r="X285" s="324">
        <f t="shared" si="17"/>
        <v>0</v>
      </c>
      <c r="Y285" s="134">
        <f t="shared" si="18"/>
        <v>1.8199999999999994E-2</v>
      </c>
      <c r="Z285" s="132">
        <f t="shared" si="19"/>
        <v>1.4414699825756371E-2</v>
      </c>
    </row>
    <row r="286" spans="1:26" x14ac:dyDescent="0.2">
      <c r="A286" s="237" t="s">
        <v>1513</v>
      </c>
      <c r="B286" s="247" t="str">
        <f>VLOOKUP($A286,data!$B$2:$AS$765,4,FALSE)</f>
        <v>Minor Small &amp; Large Bowel Procedures W MCC</v>
      </c>
      <c r="C286" s="238">
        <f>VLOOKUP($A286,data!$B$2:$AS$765,6,FALSE)</f>
        <v>7</v>
      </c>
      <c r="D286" s="238">
        <f>VLOOKUP($A286,data!$B$2:$AS$765,7,FALSE)</f>
        <v>0</v>
      </c>
      <c r="E286" s="238">
        <f>VLOOKUP($A286,data!$B$2:$AS$765,10,FALSE)</f>
        <v>66277.45</v>
      </c>
      <c r="F286" s="238">
        <f>VLOOKUP($A286,data!$B$2:$AS$765,11,FALSE)</f>
        <v>32798.5</v>
      </c>
      <c r="G286" s="257">
        <f>VLOOKUP($A286,data!$B$2:$AS$765,12,FALSE)</f>
        <v>11</v>
      </c>
      <c r="H286" s="16"/>
      <c r="I286" s="158">
        <f>VLOOKUP($A286,data!$B$2:$AS$765,14,FALSE)</f>
        <v>6</v>
      </c>
      <c r="J286" s="156">
        <f>VLOOKUP($A286,data!$B$2:$AS$765,15,FALSE)</f>
        <v>54524.69</v>
      </c>
      <c r="K286" s="156">
        <f>VLOOKUP($A286,data!$B$2:$AS$765,16,FALSE)</f>
        <v>16974.64</v>
      </c>
      <c r="L286" s="160">
        <f>VLOOKUP($A286,data!$B$2:$AS$765,17,FALSE)</f>
        <v>10.199999999999999</v>
      </c>
      <c r="M286" s="160">
        <f>VLOOKUP($A286,data!$B$2:$AS$765,18,FALSE)</f>
        <v>3.4</v>
      </c>
      <c r="N286" s="160">
        <f>VLOOKUP($A286,data!$B$2:$AS$765,19,FALSE)</f>
        <v>8</v>
      </c>
      <c r="O286" s="120">
        <f>VLOOKUP($A286,data!$B$2:$AS$765,20,FALSE)</f>
        <v>0</v>
      </c>
      <c r="P286" s="162">
        <f>VLOOKUP($A286,data!$B$2:$AS$765,22,FALSE)</f>
        <v>3.0485000000000002</v>
      </c>
      <c r="Q286" s="162">
        <f>VLOOKUP($A286,data!$B$2:$AS$765,30,FALSE)</f>
        <v>3.1412</v>
      </c>
      <c r="R286" s="217" t="str">
        <f>VLOOKUP($A286,data!$B$2:$AS$765,34,FALSE)</f>
        <v>M</v>
      </c>
      <c r="S286" s="166"/>
      <c r="T286" s="219" t="str">
        <f>IF(ISERROR(VLOOKUP($A286,v32_final!$A$9:$E$763,5,FALSE)),"",VLOOKUP($A286,v32_final!$A$9:$E$763,5,FALSE))</f>
        <v>M</v>
      </c>
      <c r="U286" s="162">
        <f>IF(ISERROR(VLOOKUP($A286,v32_final!$A$9:$E$763,4,FALSE)),"",VLOOKUP($A286,v32_final!$A$9:$E$763,4,FALSE))</f>
        <v>5.1425999999999998</v>
      </c>
      <c r="V286" s="164">
        <f>VLOOKUP($A286,data!$B$2:$AS$765,35,FALSE)</f>
        <v>4.9218999999999999</v>
      </c>
      <c r="W286" s="324">
        <f t="shared" si="16"/>
        <v>4.9218999999999999</v>
      </c>
      <c r="X286" s="324">
        <f t="shared" si="17"/>
        <v>0</v>
      </c>
      <c r="Y286" s="134">
        <f t="shared" si="18"/>
        <v>-0.2206999999999999</v>
      </c>
      <c r="Z286" s="132">
        <f t="shared" si="19"/>
        <v>-4.2916034690623404E-2</v>
      </c>
    </row>
    <row r="287" spans="1:26" x14ac:dyDescent="0.2">
      <c r="A287" s="246" t="s">
        <v>1516</v>
      </c>
      <c r="B287" s="258" t="str">
        <f>VLOOKUP($A287,data!$B$2:$AS$765,4,FALSE)</f>
        <v>Minor Small &amp; Large Bowel Procedures W CC</v>
      </c>
      <c r="C287" s="259">
        <f>VLOOKUP($A287,data!$B$2:$AS$765,6,FALSE)</f>
        <v>25</v>
      </c>
      <c r="D287" s="259">
        <f>VLOOKUP($A287,data!$B$2:$AS$765,7,FALSE)</f>
        <v>0</v>
      </c>
      <c r="E287" s="259">
        <f>VLOOKUP($A287,data!$B$2:$AS$765,10,FALSE)</f>
        <v>30327.759999999998</v>
      </c>
      <c r="F287" s="259">
        <f>VLOOKUP($A287,data!$B$2:$AS$765,11,FALSE)</f>
        <v>17257.2</v>
      </c>
      <c r="G287" s="325">
        <f>VLOOKUP($A287,data!$B$2:$AS$765,12,FALSE)</f>
        <v>6.28</v>
      </c>
      <c r="H287" s="16"/>
      <c r="I287" s="159">
        <f>VLOOKUP($A287,data!$B$2:$AS$765,14,FALSE)</f>
        <v>23</v>
      </c>
      <c r="J287" s="157">
        <f>VLOOKUP($A287,data!$B$2:$AS$765,15,FALSE)</f>
        <v>26354.48</v>
      </c>
      <c r="K287" s="157">
        <f>VLOOKUP($A287,data!$B$2:$AS$765,16,FALSE)</f>
        <v>11240.43</v>
      </c>
      <c r="L287" s="161">
        <f>VLOOKUP($A287,data!$B$2:$AS$765,17,FALSE)</f>
        <v>5.65</v>
      </c>
      <c r="M287" s="161">
        <f>VLOOKUP($A287,data!$B$2:$AS$765,18,FALSE)</f>
        <v>2.58</v>
      </c>
      <c r="N287" s="161">
        <f>VLOOKUP($A287,data!$B$2:$AS$765,19,FALSE)</f>
        <v>5.08</v>
      </c>
      <c r="O287" s="129">
        <f>VLOOKUP($A287,data!$B$2:$AS$765,20,FALSE)</f>
        <v>1</v>
      </c>
      <c r="P287" s="163">
        <f>VLOOKUP($A287,data!$B$2:$AS$765,22,FALSE)</f>
        <v>1.0829</v>
      </c>
      <c r="Q287" s="163">
        <f>VLOOKUP($A287,data!$B$2:$AS$765,30,FALSE)</f>
        <v>1.1157999999999999</v>
      </c>
      <c r="R287" s="218" t="str">
        <f>VLOOKUP($A287,data!$B$2:$AS$765,34,FALSE)</f>
        <v>A</v>
      </c>
      <c r="S287" s="166"/>
      <c r="T287" s="220" t="str">
        <f>IF(ISERROR(VLOOKUP($A287,v32_final!$A$9:$E$763,5,FALSE)),"",VLOOKUP($A287,v32_final!$A$9:$E$763,5,FALSE))</f>
        <v>A</v>
      </c>
      <c r="U287" s="163">
        <f>IF(ISERROR(VLOOKUP($A287,v32_final!$A$9:$E$763,4,FALSE)),"",VLOOKUP($A287,v32_final!$A$9:$E$763,4,FALSE))</f>
        <v>1.8168</v>
      </c>
      <c r="V287" s="165">
        <f>VLOOKUP($A287,data!$B$2:$AS$765,35,FALSE)</f>
        <v>1.7483</v>
      </c>
      <c r="W287" s="326">
        <f t="shared" si="16"/>
        <v>1.7483</v>
      </c>
      <c r="X287" s="326">
        <f t="shared" si="17"/>
        <v>0</v>
      </c>
      <c r="Y287" s="135">
        <f t="shared" si="18"/>
        <v>-6.8500000000000005E-2</v>
      </c>
      <c r="Z287" s="133">
        <f t="shared" si="19"/>
        <v>-3.7703654777631004E-2</v>
      </c>
    </row>
    <row r="288" spans="1:26" x14ac:dyDescent="0.2">
      <c r="A288" s="237" t="s">
        <v>1107</v>
      </c>
      <c r="B288" s="247" t="str">
        <f>VLOOKUP($A288,data!$B$2:$AS$765,4,FALSE)</f>
        <v>Minor Small &amp; Large Bowel Procedures W/O CC/MCC</v>
      </c>
      <c r="C288" s="238">
        <f>VLOOKUP($A288,data!$B$2:$AS$765,6,FALSE)</f>
        <v>33</v>
      </c>
      <c r="D288" s="238">
        <f>VLOOKUP($A288,data!$B$2:$AS$765,7,FALSE)</f>
        <v>0</v>
      </c>
      <c r="E288" s="238">
        <f>VLOOKUP($A288,data!$B$2:$AS$765,10,FALSE)</f>
        <v>24304.87</v>
      </c>
      <c r="F288" s="238">
        <f>VLOOKUP($A288,data!$B$2:$AS$765,11,FALSE)</f>
        <v>12535.86</v>
      </c>
      <c r="G288" s="257">
        <f>VLOOKUP($A288,data!$B$2:$AS$765,12,FALSE)</f>
        <v>4.76</v>
      </c>
      <c r="H288" s="16"/>
      <c r="I288" s="158">
        <f>VLOOKUP($A288,data!$B$2:$AS$765,14,FALSE)</f>
        <v>32</v>
      </c>
      <c r="J288" s="156">
        <f>VLOOKUP($A288,data!$B$2:$AS$765,15,FALSE)</f>
        <v>23115.53</v>
      </c>
      <c r="K288" s="156">
        <f>VLOOKUP($A288,data!$B$2:$AS$765,16,FALSE)</f>
        <v>10741.45</v>
      </c>
      <c r="L288" s="160">
        <f>VLOOKUP($A288,data!$B$2:$AS$765,17,FALSE)</f>
        <v>4.59</v>
      </c>
      <c r="M288" s="160">
        <f>VLOOKUP($A288,data!$B$2:$AS$765,18,FALSE)</f>
        <v>2.38</v>
      </c>
      <c r="N288" s="160">
        <f>VLOOKUP($A288,data!$B$2:$AS$765,19,FALSE)</f>
        <v>3.96</v>
      </c>
      <c r="O288" s="120">
        <f>VLOOKUP($A288,data!$B$2:$AS$765,20,FALSE)</f>
        <v>1</v>
      </c>
      <c r="P288" s="162">
        <f>VLOOKUP($A288,data!$B$2:$AS$765,22,FALSE)</f>
        <v>0.94969999999999999</v>
      </c>
      <c r="Q288" s="162">
        <f>VLOOKUP($A288,data!$B$2:$AS$765,30,FALSE)</f>
        <v>0.97860000000000003</v>
      </c>
      <c r="R288" s="217" t="str">
        <f>VLOOKUP($A288,data!$B$2:$AS$765,34,FALSE)</f>
        <v>A</v>
      </c>
      <c r="S288" s="166"/>
      <c r="T288" s="219" t="str">
        <f>IF(ISERROR(VLOOKUP($A288,v32_final!$A$9:$E$763,5,FALSE)),"",VLOOKUP($A288,v32_final!$A$9:$E$763,5,FALSE))</f>
        <v>A</v>
      </c>
      <c r="U288" s="162">
        <f>IF(ISERROR(VLOOKUP($A288,v32_final!$A$9:$E$763,4,FALSE)),"",VLOOKUP($A288,v32_final!$A$9:$E$763,4,FALSE))</f>
        <v>1.6028</v>
      </c>
      <c r="V288" s="164">
        <f>VLOOKUP($A288,data!$B$2:$AS$765,35,FALSE)</f>
        <v>1.5334000000000001</v>
      </c>
      <c r="W288" s="324">
        <f t="shared" si="16"/>
        <v>1.5334000000000001</v>
      </c>
      <c r="X288" s="324">
        <f t="shared" si="17"/>
        <v>0</v>
      </c>
      <c r="Y288" s="134">
        <f t="shared" si="18"/>
        <v>-6.9399999999999906E-2</v>
      </c>
      <c r="Z288" s="132">
        <f t="shared" si="19"/>
        <v>-4.329922635388065E-2</v>
      </c>
    </row>
    <row r="289" spans="1:26" x14ac:dyDescent="0.2">
      <c r="A289" s="237" t="s">
        <v>1109</v>
      </c>
      <c r="B289" s="247" t="str">
        <f>VLOOKUP($A289,data!$B$2:$AS$765,4,FALSE)</f>
        <v>Anal &amp; Stomal Procedures W MCC</v>
      </c>
      <c r="C289" s="238">
        <f>VLOOKUP($A289,data!$B$2:$AS$765,6,FALSE)</f>
        <v>12</v>
      </c>
      <c r="D289" s="238">
        <f>VLOOKUP($A289,data!$B$2:$AS$765,7,FALSE)</f>
        <v>1</v>
      </c>
      <c r="E289" s="238">
        <f>VLOOKUP($A289,data!$B$2:$AS$765,10,FALSE)</f>
        <v>34869.57</v>
      </c>
      <c r="F289" s="238">
        <f>VLOOKUP($A289,data!$B$2:$AS$765,11,FALSE)</f>
        <v>28589.119999999999</v>
      </c>
      <c r="G289" s="257">
        <f>VLOOKUP($A289,data!$B$2:$AS$765,12,FALSE)</f>
        <v>7.5</v>
      </c>
      <c r="H289" s="16"/>
      <c r="I289" s="158">
        <f>VLOOKUP($A289,data!$B$2:$AS$765,14,FALSE)</f>
        <v>11</v>
      </c>
      <c r="J289" s="156">
        <f>VLOOKUP($A289,data!$B$2:$AS$765,15,FALSE)</f>
        <v>27999.49</v>
      </c>
      <c r="K289" s="156">
        <f>VLOOKUP($A289,data!$B$2:$AS$765,16,FALSE)</f>
        <v>18035.09</v>
      </c>
      <c r="L289" s="160">
        <f>VLOOKUP($A289,data!$B$2:$AS$765,17,FALSE)</f>
        <v>6.82</v>
      </c>
      <c r="M289" s="160">
        <f>VLOOKUP($A289,data!$B$2:$AS$765,18,FALSE)</f>
        <v>3.43</v>
      </c>
      <c r="N289" s="160">
        <f>VLOOKUP($A289,data!$B$2:$AS$765,19,FALSE)</f>
        <v>6</v>
      </c>
      <c r="O289" s="120">
        <f>VLOOKUP($A289,data!$B$2:$AS$765,20,FALSE)</f>
        <v>1</v>
      </c>
      <c r="P289" s="162">
        <f>VLOOKUP($A289,data!$B$2:$AS$765,22,FALSE)</f>
        <v>1.1504000000000001</v>
      </c>
      <c r="Q289" s="162">
        <f>VLOOKUP($A289,data!$B$2:$AS$765,30,FALSE)</f>
        <v>1.1854</v>
      </c>
      <c r="R289" s="217" t="str">
        <f>VLOOKUP($A289,data!$B$2:$AS$765,34,FALSE)</f>
        <v>A</v>
      </c>
      <c r="S289" s="166"/>
      <c r="T289" s="219" t="str">
        <f>IF(ISERROR(VLOOKUP($A289,v32_final!$A$9:$E$763,5,FALSE)),"",VLOOKUP($A289,v32_final!$A$9:$E$763,5,FALSE))</f>
        <v>M</v>
      </c>
      <c r="U289" s="162">
        <f>IF(ISERROR(VLOOKUP($A289,v32_final!$A$9:$E$763,4,FALSE)),"",VLOOKUP($A289,v32_final!$A$9:$E$763,4,FALSE))</f>
        <v>4.0770999999999997</v>
      </c>
      <c r="V289" s="164">
        <f>VLOOKUP($A289,data!$B$2:$AS$765,35,FALSE)</f>
        <v>1.8573999999999999</v>
      </c>
      <c r="W289" s="324">
        <f t="shared" si="16"/>
        <v>1.8573999999999999</v>
      </c>
      <c r="X289" s="324">
        <f t="shared" si="17"/>
        <v>0</v>
      </c>
      <c r="Y289" s="134">
        <f t="shared" si="18"/>
        <v>-2.2196999999999996</v>
      </c>
      <c r="Z289" s="132">
        <f t="shared" si="19"/>
        <v>-0.5444310907262514</v>
      </c>
    </row>
    <row r="290" spans="1:26" x14ac:dyDescent="0.2">
      <c r="A290" s="237" t="s">
        <v>1111</v>
      </c>
      <c r="B290" s="247" t="str">
        <f>VLOOKUP($A290,data!$B$2:$AS$765,4,FALSE)</f>
        <v>Anal &amp; Stomal Procedures W CC</v>
      </c>
      <c r="C290" s="238">
        <f>VLOOKUP($A290,data!$B$2:$AS$765,6,FALSE)</f>
        <v>48</v>
      </c>
      <c r="D290" s="238">
        <f>VLOOKUP($A290,data!$B$2:$AS$765,7,FALSE)</f>
        <v>0</v>
      </c>
      <c r="E290" s="238">
        <f>VLOOKUP($A290,data!$B$2:$AS$765,10,FALSE)</f>
        <v>18974.900000000001</v>
      </c>
      <c r="F290" s="238">
        <f>VLOOKUP($A290,data!$B$2:$AS$765,11,FALSE)</f>
        <v>9641.98</v>
      </c>
      <c r="G290" s="257">
        <f>VLOOKUP($A290,data!$B$2:$AS$765,12,FALSE)</f>
        <v>4.21</v>
      </c>
      <c r="H290" s="16"/>
      <c r="I290" s="158">
        <f>VLOOKUP($A290,data!$B$2:$AS$765,14,FALSE)</f>
        <v>46</v>
      </c>
      <c r="J290" s="156">
        <f>VLOOKUP($A290,data!$B$2:$AS$765,15,FALSE)</f>
        <v>17789.87</v>
      </c>
      <c r="K290" s="156">
        <f>VLOOKUP($A290,data!$B$2:$AS$765,16,FALSE)</f>
        <v>7887.46</v>
      </c>
      <c r="L290" s="160">
        <f>VLOOKUP($A290,data!$B$2:$AS$765,17,FALSE)</f>
        <v>4.09</v>
      </c>
      <c r="M290" s="160">
        <f>VLOOKUP($A290,data!$B$2:$AS$765,18,FALSE)</f>
        <v>2.4700000000000002</v>
      </c>
      <c r="N290" s="160">
        <f>VLOOKUP($A290,data!$B$2:$AS$765,19,FALSE)</f>
        <v>3.36</v>
      </c>
      <c r="O290" s="120">
        <f>VLOOKUP($A290,data!$B$2:$AS$765,20,FALSE)</f>
        <v>1</v>
      </c>
      <c r="P290" s="162">
        <f>VLOOKUP($A290,data!$B$2:$AS$765,22,FALSE)</f>
        <v>0.73099999999999998</v>
      </c>
      <c r="Q290" s="162">
        <f>VLOOKUP($A290,data!$B$2:$AS$765,30,FALSE)</f>
        <v>0.75319999999999998</v>
      </c>
      <c r="R290" s="217" t="str">
        <f>VLOOKUP($A290,data!$B$2:$AS$765,34,FALSE)</f>
        <v>A</v>
      </c>
      <c r="S290" s="166"/>
      <c r="T290" s="219" t="str">
        <f>IF(ISERROR(VLOOKUP($A290,v32_final!$A$9:$E$763,5,FALSE)),"",VLOOKUP($A290,v32_final!$A$9:$E$763,5,FALSE))</f>
        <v>A</v>
      </c>
      <c r="U290" s="162">
        <f>IF(ISERROR(VLOOKUP($A290,v32_final!$A$9:$E$763,4,FALSE)),"",VLOOKUP($A290,v32_final!$A$9:$E$763,4,FALSE))</f>
        <v>1.2529999999999999</v>
      </c>
      <c r="V290" s="164">
        <f>VLOOKUP($A290,data!$B$2:$AS$765,35,FALSE)</f>
        <v>1.1801999999999999</v>
      </c>
      <c r="W290" s="324">
        <f t="shared" si="16"/>
        <v>1.1801999999999999</v>
      </c>
      <c r="X290" s="324">
        <f t="shared" si="17"/>
        <v>0</v>
      </c>
      <c r="Y290" s="134">
        <f t="shared" si="18"/>
        <v>-7.2799999999999976E-2</v>
      </c>
      <c r="Z290" s="132">
        <f t="shared" si="19"/>
        <v>-5.8100558659217864E-2</v>
      </c>
    </row>
    <row r="291" spans="1:26" x14ac:dyDescent="0.2">
      <c r="A291" s="237" t="s">
        <v>1116</v>
      </c>
      <c r="B291" s="247" t="str">
        <f>VLOOKUP($A291,data!$B$2:$AS$765,4,FALSE)</f>
        <v>Anal &amp; Stomal Procedures W/O CC/MCC</v>
      </c>
      <c r="C291" s="238">
        <f>VLOOKUP($A291,data!$B$2:$AS$765,6,FALSE)</f>
        <v>34</v>
      </c>
      <c r="D291" s="238">
        <f>VLOOKUP($A291,data!$B$2:$AS$765,7,FALSE)</f>
        <v>0</v>
      </c>
      <c r="E291" s="238">
        <f>VLOOKUP($A291,data!$B$2:$AS$765,10,FALSE)</f>
        <v>15144.06</v>
      </c>
      <c r="F291" s="238">
        <f>VLOOKUP($A291,data!$B$2:$AS$765,11,FALSE)</f>
        <v>5055.66</v>
      </c>
      <c r="G291" s="257">
        <f>VLOOKUP($A291,data!$B$2:$AS$765,12,FALSE)</f>
        <v>2.88</v>
      </c>
      <c r="H291" s="16"/>
      <c r="I291" s="158">
        <f>VLOOKUP($A291,data!$B$2:$AS$765,14,FALSE)</f>
        <v>32</v>
      </c>
      <c r="J291" s="156">
        <f>VLOOKUP($A291,data!$B$2:$AS$765,15,FALSE)</f>
        <v>14386.93</v>
      </c>
      <c r="K291" s="156">
        <f>VLOOKUP($A291,data!$B$2:$AS$765,16,FALSE)</f>
        <v>4160.92</v>
      </c>
      <c r="L291" s="160">
        <f>VLOOKUP($A291,data!$B$2:$AS$765,17,FALSE)</f>
        <v>2.78</v>
      </c>
      <c r="M291" s="160">
        <f>VLOOKUP($A291,data!$B$2:$AS$765,18,FALSE)</f>
        <v>1.62</v>
      </c>
      <c r="N291" s="160">
        <f>VLOOKUP($A291,data!$B$2:$AS$765,19,FALSE)</f>
        <v>2.3199999999999998</v>
      </c>
      <c r="O291" s="120">
        <f>VLOOKUP($A291,data!$B$2:$AS$765,20,FALSE)</f>
        <v>1</v>
      </c>
      <c r="P291" s="162">
        <f>VLOOKUP($A291,data!$B$2:$AS$765,22,FALSE)</f>
        <v>0.59109999999999996</v>
      </c>
      <c r="Q291" s="162">
        <f>VLOOKUP($A291,data!$B$2:$AS$765,30,FALSE)</f>
        <v>0.60909999999999997</v>
      </c>
      <c r="R291" s="217" t="str">
        <f>VLOOKUP($A291,data!$B$2:$AS$765,34,FALSE)</f>
        <v>A</v>
      </c>
      <c r="S291" s="166"/>
      <c r="T291" s="219" t="str">
        <f>IF(ISERROR(VLOOKUP($A291,v32_final!$A$9:$E$763,5,FALSE)),"",VLOOKUP($A291,v32_final!$A$9:$E$763,5,FALSE))</f>
        <v>A</v>
      </c>
      <c r="U291" s="162">
        <f>IF(ISERROR(VLOOKUP($A291,v32_final!$A$9:$E$763,4,FALSE)),"",VLOOKUP($A291,v32_final!$A$9:$E$763,4,FALSE))</f>
        <v>0.99580000000000002</v>
      </c>
      <c r="V291" s="164">
        <f>VLOOKUP($A291,data!$B$2:$AS$765,35,FALSE)</f>
        <v>0.95440000000000003</v>
      </c>
      <c r="W291" s="324">
        <f t="shared" si="16"/>
        <v>0.95440000000000003</v>
      </c>
      <c r="X291" s="324">
        <f t="shared" si="17"/>
        <v>0</v>
      </c>
      <c r="Y291" s="134">
        <f t="shared" si="18"/>
        <v>-4.1399999999999992E-2</v>
      </c>
      <c r="Z291" s="132">
        <f t="shared" si="19"/>
        <v>-4.1574613376179945E-2</v>
      </c>
    </row>
    <row r="292" spans="1:26" x14ac:dyDescent="0.2">
      <c r="A292" s="246" t="s">
        <v>1118</v>
      </c>
      <c r="B292" s="258" t="str">
        <f>VLOOKUP($A292,data!$B$2:$AS$765,4,FALSE)</f>
        <v>Inguinal &amp; Femoral Hernia Procedures W MCC</v>
      </c>
      <c r="C292" s="259">
        <f>VLOOKUP($A292,data!$B$2:$AS$765,6,FALSE)</f>
        <v>2</v>
      </c>
      <c r="D292" s="259">
        <f>VLOOKUP($A292,data!$B$2:$AS$765,7,FALSE)</f>
        <v>0</v>
      </c>
      <c r="E292" s="259">
        <f>VLOOKUP($A292,data!$B$2:$AS$765,10,FALSE)</f>
        <v>49470.22</v>
      </c>
      <c r="F292" s="259">
        <f>VLOOKUP($A292,data!$B$2:$AS$765,11,FALSE)</f>
        <v>10026.6</v>
      </c>
      <c r="G292" s="325">
        <f>VLOOKUP($A292,data!$B$2:$AS$765,12,FALSE)</f>
        <v>9</v>
      </c>
      <c r="H292" s="16"/>
      <c r="I292" s="159">
        <f>VLOOKUP($A292,data!$B$2:$AS$765,14,FALSE)</f>
        <v>2</v>
      </c>
      <c r="J292" s="157">
        <f>VLOOKUP($A292,data!$B$2:$AS$765,15,FALSE)</f>
        <v>49470.22</v>
      </c>
      <c r="K292" s="157">
        <f>VLOOKUP($A292,data!$B$2:$AS$765,16,FALSE)</f>
        <v>10026.6</v>
      </c>
      <c r="L292" s="161">
        <f>VLOOKUP($A292,data!$B$2:$AS$765,17,FALSE)</f>
        <v>7.6</v>
      </c>
      <c r="M292" s="161">
        <f>VLOOKUP($A292,data!$B$2:$AS$765,18,FALSE)</f>
        <v>0</v>
      </c>
      <c r="N292" s="161">
        <f>VLOOKUP($A292,data!$B$2:$AS$765,19,FALSE)</f>
        <v>5.6</v>
      </c>
      <c r="O292" s="129">
        <f>VLOOKUP($A292,data!$B$2:$AS$765,20,FALSE)</f>
        <v>0</v>
      </c>
      <c r="P292" s="163">
        <f>VLOOKUP($A292,data!$B$2:$AS$765,22,FALSE)</f>
        <v>2.4544000000000001</v>
      </c>
      <c r="Q292" s="163">
        <f>VLOOKUP($A292,data!$B$2:$AS$765,30,FALSE)</f>
        <v>2.5289999999999999</v>
      </c>
      <c r="R292" s="218" t="str">
        <f>VLOOKUP($A292,data!$B$2:$AS$765,34,FALSE)</f>
        <v>M</v>
      </c>
      <c r="S292" s="166"/>
      <c r="T292" s="220" t="str">
        <f>IF(ISERROR(VLOOKUP($A292,v32_final!$A$9:$E$763,5,FALSE)),"",VLOOKUP($A292,v32_final!$A$9:$E$763,5,FALSE))</f>
        <v>M</v>
      </c>
      <c r="U292" s="163">
        <f>IF(ISERROR(VLOOKUP($A292,v32_final!$A$9:$E$763,4,FALSE)),"",VLOOKUP($A292,v32_final!$A$9:$E$763,4,FALSE))</f>
        <v>3.8344999999999998</v>
      </c>
      <c r="V292" s="165">
        <f>VLOOKUP($A292,data!$B$2:$AS$765,35,FALSE)</f>
        <v>3.9626999999999999</v>
      </c>
      <c r="W292" s="326">
        <f t="shared" si="16"/>
        <v>3.9626999999999999</v>
      </c>
      <c r="X292" s="326">
        <f t="shared" si="17"/>
        <v>0</v>
      </c>
      <c r="Y292" s="135">
        <f t="shared" si="18"/>
        <v>0.12820000000000009</v>
      </c>
      <c r="Z292" s="133">
        <f t="shared" si="19"/>
        <v>3.3433302907810693E-2</v>
      </c>
    </row>
    <row r="293" spans="1:26" x14ac:dyDescent="0.2">
      <c r="A293" s="237" t="s">
        <v>1120</v>
      </c>
      <c r="B293" s="247" t="str">
        <f>VLOOKUP($A293,data!$B$2:$AS$765,4,FALSE)</f>
        <v>Inguinal &amp; Femoral Hernia Procedures W CC</v>
      </c>
      <c r="C293" s="238">
        <f>VLOOKUP($A293,data!$B$2:$AS$765,6,FALSE)</f>
        <v>18</v>
      </c>
      <c r="D293" s="238">
        <f>VLOOKUP($A293,data!$B$2:$AS$765,7,FALSE)</f>
        <v>0</v>
      </c>
      <c r="E293" s="238">
        <f>VLOOKUP($A293,data!$B$2:$AS$765,10,FALSE)</f>
        <v>23484.93</v>
      </c>
      <c r="F293" s="238">
        <f>VLOOKUP($A293,data!$B$2:$AS$765,11,FALSE)</f>
        <v>10152.02</v>
      </c>
      <c r="G293" s="257">
        <f>VLOOKUP($A293,data!$B$2:$AS$765,12,FALSE)</f>
        <v>4.72</v>
      </c>
      <c r="H293" s="16"/>
      <c r="I293" s="158">
        <f>VLOOKUP($A293,data!$B$2:$AS$765,14,FALSE)</f>
        <v>17</v>
      </c>
      <c r="J293" s="156">
        <f>VLOOKUP($A293,data!$B$2:$AS$765,15,FALSE)</f>
        <v>21849.77</v>
      </c>
      <c r="K293" s="156">
        <f>VLOOKUP($A293,data!$B$2:$AS$765,16,FALSE)</f>
        <v>7810.14</v>
      </c>
      <c r="L293" s="160">
        <f>VLOOKUP($A293,data!$B$2:$AS$765,17,FALSE)</f>
        <v>4.53</v>
      </c>
      <c r="M293" s="160">
        <f>VLOOKUP($A293,data!$B$2:$AS$765,18,FALSE)</f>
        <v>3.15</v>
      </c>
      <c r="N293" s="160">
        <f>VLOOKUP($A293,data!$B$2:$AS$765,19,FALSE)</f>
        <v>3.53</v>
      </c>
      <c r="O293" s="120">
        <f>VLOOKUP($A293,data!$B$2:$AS$765,20,FALSE)</f>
        <v>1</v>
      </c>
      <c r="P293" s="162">
        <f>VLOOKUP($A293,data!$B$2:$AS$765,22,FALSE)</f>
        <v>0.89780000000000004</v>
      </c>
      <c r="Q293" s="162">
        <f>VLOOKUP($A293,data!$B$2:$AS$765,30,FALSE)</f>
        <v>0.92510000000000003</v>
      </c>
      <c r="R293" s="217" t="str">
        <f>VLOOKUP($A293,data!$B$2:$AS$765,34,FALSE)</f>
        <v>A</v>
      </c>
      <c r="S293" s="166"/>
      <c r="T293" s="219" t="str">
        <f>IF(ISERROR(VLOOKUP($A293,v32_final!$A$9:$E$763,5,FALSE)),"",VLOOKUP($A293,v32_final!$A$9:$E$763,5,FALSE))</f>
        <v>A</v>
      </c>
      <c r="U293" s="162">
        <f>IF(ISERROR(VLOOKUP($A293,v32_final!$A$9:$E$763,4,FALSE)),"",VLOOKUP($A293,v32_final!$A$9:$E$763,4,FALSE))</f>
        <v>1.3989</v>
      </c>
      <c r="V293" s="164">
        <f>VLOOKUP($A293,data!$B$2:$AS$765,35,FALSE)</f>
        <v>1.4495</v>
      </c>
      <c r="W293" s="324">
        <f t="shared" si="16"/>
        <v>1.4495</v>
      </c>
      <c r="X293" s="324">
        <f t="shared" si="17"/>
        <v>0</v>
      </c>
      <c r="Y293" s="134">
        <f t="shared" si="18"/>
        <v>5.0599999999999978E-2</v>
      </c>
      <c r="Z293" s="132">
        <f t="shared" si="19"/>
        <v>3.6171277432268195E-2</v>
      </c>
    </row>
    <row r="294" spans="1:26" x14ac:dyDescent="0.2">
      <c r="A294" s="237" t="s">
        <v>1122</v>
      </c>
      <c r="B294" s="247" t="str">
        <f>VLOOKUP($A294,data!$B$2:$AS$765,4,FALSE)</f>
        <v>Inguinal &amp; Femoral Hernia Procedures W/O CC/MCC</v>
      </c>
      <c r="C294" s="238">
        <f>VLOOKUP($A294,data!$B$2:$AS$765,6,FALSE)</f>
        <v>16</v>
      </c>
      <c r="D294" s="238">
        <f>VLOOKUP($A294,data!$B$2:$AS$765,7,FALSE)</f>
        <v>0</v>
      </c>
      <c r="E294" s="238">
        <f>VLOOKUP($A294,data!$B$2:$AS$765,10,FALSE)</f>
        <v>18554.72</v>
      </c>
      <c r="F294" s="238">
        <f>VLOOKUP($A294,data!$B$2:$AS$765,11,FALSE)</f>
        <v>8371.85</v>
      </c>
      <c r="G294" s="257">
        <f>VLOOKUP($A294,data!$B$2:$AS$765,12,FALSE)</f>
        <v>2.06</v>
      </c>
      <c r="H294" s="16"/>
      <c r="I294" s="158">
        <f>VLOOKUP($A294,data!$B$2:$AS$765,14,FALSE)</f>
        <v>15</v>
      </c>
      <c r="J294" s="156">
        <f>VLOOKUP($A294,data!$B$2:$AS$765,15,FALSE)</f>
        <v>17403.689999999999</v>
      </c>
      <c r="K294" s="156">
        <f>VLOOKUP($A294,data!$B$2:$AS$765,16,FALSE)</f>
        <v>7318.65</v>
      </c>
      <c r="L294" s="160">
        <f>VLOOKUP($A294,data!$B$2:$AS$765,17,FALSE)</f>
        <v>2.0699999999999998</v>
      </c>
      <c r="M294" s="160">
        <f>VLOOKUP($A294,data!$B$2:$AS$765,18,FALSE)</f>
        <v>1.69</v>
      </c>
      <c r="N294" s="160">
        <f>VLOOKUP($A294,data!$B$2:$AS$765,19,FALSE)</f>
        <v>1.61</v>
      </c>
      <c r="O294" s="120">
        <f>VLOOKUP($A294,data!$B$2:$AS$765,20,FALSE)</f>
        <v>1</v>
      </c>
      <c r="P294" s="162">
        <f>VLOOKUP($A294,data!$B$2:$AS$765,22,FALSE)</f>
        <v>0.71499999999999997</v>
      </c>
      <c r="Q294" s="162">
        <f>VLOOKUP($A294,data!$B$2:$AS$765,30,FALSE)</f>
        <v>0.73670000000000002</v>
      </c>
      <c r="R294" s="217" t="str">
        <f>VLOOKUP($A294,data!$B$2:$AS$765,34,FALSE)</f>
        <v>A</v>
      </c>
      <c r="S294" s="166"/>
      <c r="T294" s="219" t="str">
        <f>IF(ISERROR(VLOOKUP($A294,v32_final!$A$9:$E$763,5,FALSE)),"",VLOOKUP($A294,v32_final!$A$9:$E$763,5,FALSE))</f>
        <v>A</v>
      </c>
      <c r="U294" s="162">
        <f>IF(ISERROR(VLOOKUP($A294,v32_final!$A$9:$E$763,4,FALSE)),"",VLOOKUP($A294,v32_final!$A$9:$E$763,4,FALSE))</f>
        <v>0.78439999999999999</v>
      </c>
      <c r="V294" s="164">
        <f>VLOOKUP($A294,data!$B$2:$AS$765,35,FALSE)</f>
        <v>1.1543000000000001</v>
      </c>
      <c r="W294" s="324">
        <f t="shared" si="16"/>
        <v>1.1543000000000001</v>
      </c>
      <c r="X294" s="324">
        <f t="shared" si="17"/>
        <v>0</v>
      </c>
      <c r="Y294" s="134">
        <f t="shared" si="18"/>
        <v>0.36990000000000012</v>
      </c>
      <c r="Z294" s="132">
        <f t="shared" si="19"/>
        <v>0.47157062723100474</v>
      </c>
    </row>
    <row r="295" spans="1:26" x14ac:dyDescent="0.2">
      <c r="A295" s="237" t="s">
        <v>1124</v>
      </c>
      <c r="B295" s="247" t="str">
        <f>VLOOKUP($A295,data!$B$2:$AS$765,4,FALSE)</f>
        <v>Hernia Procedures Except Inguinal &amp; Femoral W MCC</v>
      </c>
      <c r="C295" s="238">
        <f>VLOOKUP($A295,data!$B$2:$AS$765,6,FALSE)</f>
        <v>7</v>
      </c>
      <c r="D295" s="238">
        <f>VLOOKUP($A295,data!$B$2:$AS$765,7,FALSE)</f>
        <v>0</v>
      </c>
      <c r="E295" s="238">
        <f>VLOOKUP($A295,data!$B$2:$AS$765,10,FALSE)</f>
        <v>34665.56</v>
      </c>
      <c r="F295" s="238">
        <f>VLOOKUP($A295,data!$B$2:$AS$765,11,FALSE)</f>
        <v>21934.93</v>
      </c>
      <c r="G295" s="257">
        <f>VLOOKUP($A295,data!$B$2:$AS$765,12,FALSE)</f>
        <v>4.1399999999999997</v>
      </c>
      <c r="H295" s="16"/>
      <c r="I295" s="158">
        <f>VLOOKUP($A295,data!$B$2:$AS$765,14,FALSE)</f>
        <v>6</v>
      </c>
      <c r="J295" s="156">
        <f>VLOOKUP($A295,data!$B$2:$AS$765,15,FALSE)</f>
        <v>26927.26</v>
      </c>
      <c r="K295" s="156">
        <f>VLOOKUP($A295,data!$B$2:$AS$765,16,FALSE)</f>
        <v>11923.2</v>
      </c>
      <c r="L295" s="160">
        <f>VLOOKUP($A295,data!$B$2:$AS$765,17,FALSE)</f>
        <v>8.1</v>
      </c>
      <c r="M295" s="160">
        <f>VLOOKUP($A295,data!$B$2:$AS$765,18,FALSE)</f>
        <v>2.27</v>
      </c>
      <c r="N295" s="160">
        <f>VLOOKUP($A295,data!$B$2:$AS$765,19,FALSE)</f>
        <v>6.2</v>
      </c>
      <c r="O295" s="120">
        <f>VLOOKUP($A295,data!$B$2:$AS$765,20,FALSE)</f>
        <v>0</v>
      </c>
      <c r="P295" s="162">
        <f>VLOOKUP($A295,data!$B$2:$AS$765,22,FALSE)</f>
        <v>2.8631000000000002</v>
      </c>
      <c r="Q295" s="162">
        <f>VLOOKUP($A295,data!$B$2:$AS$765,30,FALSE)</f>
        <v>2.9500999999999999</v>
      </c>
      <c r="R295" s="217" t="str">
        <f>VLOOKUP($A295,data!$B$2:$AS$765,34,FALSE)</f>
        <v>M</v>
      </c>
      <c r="S295" s="166"/>
      <c r="T295" s="219" t="str">
        <f>IF(ISERROR(VLOOKUP($A295,v32_final!$A$9:$E$763,5,FALSE)),"",VLOOKUP($A295,v32_final!$A$9:$E$763,5,FALSE))</f>
        <v>A</v>
      </c>
      <c r="U295" s="162">
        <f>IF(ISERROR(VLOOKUP($A295,v32_final!$A$9:$E$763,4,FALSE)),"",VLOOKUP($A295,v32_final!$A$9:$E$763,4,FALSE))</f>
        <v>2.2450000000000001</v>
      </c>
      <c r="V295" s="164">
        <f>VLOOKUP($A295,data!$B$2:$AS$765,35,FALSE)</f>
        <v>4.6224999999999996</v>
      </c>
      <c r="W295" s="324">
        <f t="shared" si="16"/>
        <v>4.6224999999999996</v>
      </c>
      <c r="X295" s="324">
        <f t="shared" si="17"/>
        <v>0</v>
      </c>
      <c r="Y295" s="134">
        <f t="shared" si="18"/>
        <v>2.3774999999999995</v>
      </c>
      <c r="Z295" s="132">
        <f t="shared" si="19"/>
        <v>1.0590200445434295</v>
      </c>
    </row>
    <row r="296" spans="1:26" x14ac:dyDescent="0.2">
      <c r="A296" s="237" t="s">
        <v>1126</v>
      </c>
      <c r="B296" s="247" t="str">
        <f>VLOOKUP($A296,data!$B$2:$AS$765,4,FALSE)</f>
        <v>Hernia Procedures Except Inguinal &amp; Femoral W CC</v>
      </c>
      <c r="C296" s="238">
        <f>VLOOKUP($A296,data!$B$2:$AS$765,6,FALSE)</f>
        <v>73</v>
      </c>
      <c r="D296" s="238">
        <f>VLOOKUP($A296,data!$B$2:$AS$765,7,FALSE)</f>
        <v>0</v>
      </c>
      <c r="E296" s="238">
        <f>VLOOKUP($A296,data!$B$2:$AS$765,10,FALSE)</f>
        <v>33002.1</v>
      </c>
      <c r="F296" s="238">
        <f>VLOOKUP($A296,data!$B$2:$AS$765,11,FALSE)</f>
        <v>19229.09</v>
      </c>
      <c r="G296" s="257">
        <f>VLOOKUP($A296,data!$B$2:$AS$765,12,FALSE)</f>
        <v>5.12</v>
      </c>
      <c r="H296" s="16"/>
      <c r="I296" s="158">
        <f>VLOOKUP($A296,data!$B$2:$AS$765,14,FALSE)</f>
        <v>71</v>
      </c>
      <c r="J296" s="156">
        <f>VLOOKUP($A296,data!$B$2:$AS$765,15,FALSE)</f>
        <v>31188.62</v>
      </c>
      <c r="K296" s="156">
        <f>VLOOKUP($A296,data!$B$2:$AS$765,16,FALSE)</f>
        <v>16126.59</v>
      </c>
      <c r="L296" s="160">
        <f>VLOOKUP($A296,data!$B$2:$AS$765,17,FALSE)</f>
        <v>4.58</v>
      </c>
      <c r="M296" s="160">
        <f>VLOOKUP($A296,data!$B$2:$AS$765,18,FALSE)</f>
        <v>3</v>
      </c>
      <c r="N296" s="160">
        <f>VLOOKUP($A296,data!$B$2:$AS$765,19,FALSE)</f>
        <v>3.73</v>
      </c>
      <c r="O296" s="120">
        <f>VLOOKUP($A296,data!$B$2:$AS$765,20,FALSE)</f>
        <v>1</v>
      </c>
      <c r="P296" s="162">
        <f>VLOOKUP($A296,data!$B$2:$AS$765,22,FALSE)</f>
        <v>1.2814000000000001</v>
      </c>
      <c r="Q296" s="162">
        <f>VLOOKUP($A296,data!$B$2:$AS$765,30,FALSE)</f>
        <v>1.3204</v>
      </c>
      <c r="R296" s="217" t="str">
        <f>VLOOKUP($A296,data!$B$2:$AS$765,34,FALSE)</f>
        <v>A</v>
      </c>
      <c r="S296" s="166"/>
      <c r="T296" s="219" t="str">
        <f>IF(ISERROR(VLOOKUP($A296,v32_final!$A$9:$E$763,5,FALSE)),"",VLOOKUP($A296,v32_final!$A$9:$E$763,5,FALSE))</f>
        <v>A</v>
      </c>
      <c r="U296" s="162">
        <f>IF(ISERROR(VLOOKUP($A296,v32_final!$A$9:$E$763,4,FALSE)),"",VLOOKUP($A296,v32_final!$A$9:$E$763,4,FALSE))</f>
        <v>1.8508</v>
      </c>
      <c r="V296" s="164">
        <f>VLOOKUP($A296,data!$B$2:$AS$765,35,FALSE)</f>
        <v>2.0689000000000002</v>
      </c>
      <c r="W296" s="324">
        <f t="shared" si="16"/>
        <v>2.0689000000000002</v>
      </c>
      <c r="X296" s="324">
        <f t="shared" si="17"/>
        <v>0</v>
      </c>
      <c r="Y296" s="134">
        <f t="shared" si="18"/>
        <v>0.21810000000000018</v>
      </c>
      <c r="Z296" s="132">
        <f t="shared" si="19"/>
        <v>0.11784093365031348</v>
      </c>
    </row>
    <row r="297" spans="1:26" x14ac:dyDescent="0.2">
      <c r="A297" s="246" t="s">
        <v>1128</v>
      </c>
      <c r="B297" s="258" t="str">
        <f>VLOOKUP($A297,data!$B$2:$AS$765,4,FALSE)</f>
        <v>Hernia Procedures Except Inguinal &amp; Femoral W/O CC/MCC</v>
      </c>
      <c r="C297" s="259">
        <f>VLOOKUP($A297,data!$B$2:$AS$765,6,FALSE)</f>
        <v>70</v>
      </c>
      <c r="D297" s="259">
        <f>VLOOKUP($A297,data!$B$2:$AS$765,7,FALSE)</f>
        <v>0</v>
      </c>
      <c r="E297" s="259">
        <f>VLOOKUP($A297,data!$B$2:$AS$765,10,FALSE)</f>
        <v>21394.21</v>
      </c>
      <c r="F297" s="259">
        <f>VLOOKUP($A297,data!$B$2:$AS$765,11,FALSE)</f>
        <v>8824.85</v>
      </c>
      <c r="G297" s="325">
        <f>VLOOKUP($A297,data!$B$2:$AS$765,12,FALSE)</f>
        <v>3.16</v>
      </c>
      <c r="H297" s="16"/>
      <c r="I297" s="159">
        <f>VLOOKUP($A297,data!$B$2:$AS$765,14,FALSE)</f>
        <v>70</v>
      </c>
      <c r="J297" s="157">
        <f>VLOOKUP($A297,data!$B$2:$AS$765,15,FALSE)</f>
        <v>21394.21</v>
      </c>
      <c r="K297" s="157">
        <f>VLOOKUP($A297,data!$B$2:$AS$765,16,FALSE)</f>
        <v>8824.85</v>
      </c>
      <c r="L297" s="161">
        <f>VLOOKUP($A297,data!$B$2:$AS$765,17,FALSE)</f>
        <v>3.16</v>
      </c>
      <c r="M297" s="161">
        <f>VLOOKUP($A297,data!$B$2:$AS$765,18,FALSE)</f>
        <v>2.12</v>
      </c>
      <c r="N297" s="161">
        <f>VLOOKUP($A297,data!$B$2:$AS$765,19,FALSE)</f>
        <v>2.61</v>
      </c>
      <c r="O297" s="129">
        <f>VLOOKUP($A297,data!$B$2:$AS$765,20,FALSE)</f>
        <v>1</v>
      </c>
      <c r="P297" s="163">
        <f>VLOOKUP($A297,data!$B$2:$AS$765,22,FALSE)</f>
        <v>0.879</v>
      </c>
      <c r="Q297" s="163">
        <f>VLOOKUP($A297,data!$B$2:$AS$765,30,FALSE)</f>
        <v>0.90569999999999995</v>
      </c>
      <c r="R297" s="218" t="str">
        <f>VLOOKUP($A297,data!$B$2:$AS$765,34,FALSE)</f>
        <v>A</v>
      </c>
      <c r="S297" s="166"/>
      <c r="T297" s="220" t="str">
        <f>IF(ISERROR(VLOOKUP($A297,v32_final!$A$9:$E$763,5,FALSE)),"",VLOOKUP($A297,v32_final!$A$9:$E$763,5,FALSE))</f>
        <v>A</v>
      </c>
      <c r="U297" s="163">
        <f>IF(ISERROR(VLOOKUP($A297,v32_final!$A$9:$E$763,4,FALSE)),"",VLOOKUP($A297,v32_final!$A$9:$E$763,4,FALSE))</f>
        <v>1.4567000000000001</v>
      </c>
      <c r="V297" s="165">
        <f>VLOOKUP($A297,data!$B$2:$AS$765,35,FALSE)</f>
        <v>1.4191</v>
      </c>
      <c r="W297" s="326">
        <f t="shared" si="16"/>
        <v>1.4191</v>
      </c>
      <c r="X297" s="326">
        <f t="shared" si="17"/>
        <v>0</v>
      </c>
      <c r="Y297" s="135">
        <f t="shared" si="18"/>
        <v>-3.7600000000000078E-2</v>
      </c>
      <c r="Z297" s="133">
        <f t="shared" si="19"/>
        <v>-2.5811766321136867E-2</v>
      </c>
    </row>
    <row r="298" spans="1:26" x14ac:dyDescent="0.2">
      <c r="A298" s="237" t="s">
        <v>1130</v>
      </c>
      <c r="B298" s="247" t="str">
        <f>VLOOKUP($A298,data!$B$2:$AS$765,4,FALSE)</f>
        <v>Other Digestive System O.R. Procedures W MCC</v>
      </c>
      <c r="C298" s="238">
        <f>VLOOKUP($A298,data!$B$2:$AS$765,6,FALSE)</f>
        <v>28</v>
      </c>
      <c r="D298" s="238">
        <f>VLOOKUP($A298,data!$B$2:$AS$765,7,FALSE)</f>
        <v>1</v>
      </c>
      <c r="E298" s="238">
        <f>VLOOKUP($A298,data!$B$2:$AS$765,10,FALSE)</f>
        <v>91251.520000000004</v>
      </c>
      <c r="F298" s="238">
        <f>VLOOKUP($A298,data!$B$2:$AS$765,11,FALSE)</f>
        <v>86183.24</v>
      </c>
      <c r="G298" s="257">
        <f>VLOOKUP($A298,data!$B$2:$AS$765,12,FALSE)</f>
        <v>16.29</v>
      </c>
      <c r="H298" s="16"/>
      <c r="I298" s="158">
        <f>VLOOKUP($A298,data!$B$2:$AS$765,14,FALSE)</f>
        <v>26</v>
      </c>
      <c r="J298" s="156">
        <f>VLOOKUP($A298,data!$B$2:$AS$765,15,FALSE)</f>
        <v>74198.66</v>
      </c>
      <c r="K298" s="156">
        <f>VLOOKUP($A298,data!$B$2:$AS$765,16,FALSE)</f>
        <v>62632.65</v>
      </c>
      <c r="L298" s="160">
        <f>VLOOKUP($A298,data!$B$2:$AS$765,17,FALSE)</f>
        <v>13.58</v>
      </c>
      <c r="M298" s="160">
        <f>VLOOKUP($A298,data!$B$2:$AS$765,18,FALSE)</f>
        <v>9.24</v>
      </c>
      <c r="N298" s="160">
        <f>VLOOKUP($A298,data!$B$2:$AS$765,19,FALSE)</f>
        <v>11.24</v>
      </c>
      <c r="O298" s="120">
        <f>VLOOKUP($A298,data!$B$2:$AS$765,20,FALSE)</f>
        <v>1</v>
      </c>
      <c r="P298" s="162">
        <f>VLOOKUP($A298,data!$B$2:$AS$765,22,FALSE)</f>
        <v>3.0486</v>
      </c>
      <c r="Q298" s="162">
        <f>VLOOKUP($A298,data!$B$2:$AS$765,30,FALSE)</f>
        <v>2.7416</v>
      </c>
      <c r="R298" s="217" t="str">
        <f>VLOOKUP($A298,data!$B$2:$AS$765,34,FALSE)</f>
        <v>A</v>
      </c>
      <c r="S298" s="166"/>
      <c r="T298" s="219" t="str">
        <f>IF(ISERROR(VLOOKUP($A298,v32_final!$A$9:$E$763,5,FALSE)),"",VLOOKUP($A298,v32_final!$A$9:$E$763,5,FALSE))</f>
        <v>A</v>
      </c>
      <c r="U298" s="162">
        <f>IF(ISERROR(VLOOKUP($A298,v32_final!$A$9:$E$763,4,FALSE)),"",VLOOKUP($A298,v32_final!$A$9:$E$763,4,FALSE))</f>
        <v>3.3365999999999998</v>
      </c>
      <c r="V298" s="164">
        <f>VLOOKUP($A298,data!$B$2:$AS$765,35,FALSE)</f>
        <v>4.2957999999999998</v>
      </c>
      <c r="W298" s="324">
        <f t="shared" si="16"/>
        <v>4.2957999999999998</v>
      </c>
      <c r="X298" s="324">
        <f t="shared" si="17"/>
        <v>0</v>
      </c>
      <c r="Y298" s="134">
        <f t="shared" si="18"/>
        <v>0.95920000000000005</v>
      </c>
      <c r="Z298" s="132">
        <f t="shared" si="19"/>
        <v>0.28747827129413178</v>
      </c>
    </row>
    <row r="299" spans="1:26" x14ac:dyDescent="0.2">
      <c r="A299" s="237" t="s">
        <v>1132</v>
      </c>
      <c r="B299" s="247" t="str">
        <f>VLOOKUP($A299,data!$B$2:$AS$765,4,FALSE)</f>
        <v>Other Digestive System O.R. Procedures W CC</v>
      </c>
      <c r="C299" s="238">
        <f>VLOOKUP($A299,data!$B$2:$AS$765,6,FALSE)</f>
        <v>39</v>
      </c>
      <c r="D299" s="238">
        <f>VLOOKUP($A299,data!$B$2:$AS$765,7,FALSE)</f>
        <v>0</v>
      </c>
      <c r="E299" s="238">
        <f>VLOOKUP($A299,data!$B$2:$AS$765,10,FALSE)</f>
        <v>34685.21</v>
      </c>
      <c r="F299" s="238">
        <f>VLOOKUP($A299,data!$B$2:$AS$765,11,FALSE)</f>
        <v>18919.96</v>
      </c>
      <c r="G299" s="257">
        <f>VLOOKUP($A299,data!$B$2:$AS$765,12,FALSE)</f>
        <v>5.77</v>
      </c>
      <c r="H299" s="16"/>
      <c r="I299" s="158">
        <f>VLOOKUP($A299,data!$B$2:$AS$765,14,FALSE)</f>
        <v>37</v>
      </c>
      <c r="J299" s="156">
        <f>VLOOKUP($A299,data!$B$2:$AS$765,15,FALSE)</f>
        <v>31573.73</v>
      </c>
      <c r="K299" s="156">
        <f>VLOOKUP($A299,data!$B$2:$AS$765,16,FALSE)</f>
        <v>13112.89</v>
      </c>
      <c r="L299" s="160">
        <f>VLOOKUP($A299,data!$B$2:$AS$765,17,FALSE)</f>
        <v>5.32</v>
      </c>
      <c r="M299" s="160">
        <f>VLOOKUP($A299,data!$B$2:$AS$765,18,FALSE)</f>
        <v>3.17</v>
      </c>
      <c r="N299" s="160">
        <f>VLOOKUP($A299,data!$B$2:$AS$765,19,FALSE)</f>
        <v>4.33</v>
      </c>
      <c r="O299" s="120">
        <f>VLOOKUP($A299,data!$B$2:$AS$765,20,FALSE)</f>
        <v>1</v>
      </c>
      <c r="P299" s="162">
        <f>VLOOKUP($A299,data!$B$2:$AS$765,22,FALSE)</f>
        <v>1.2971999999999999</v>
      </c>
      <c r="Q299" s="162">
        <f>VLOOKUP($A299,data!$B$2:$AS$765,30,FALSE)</f>
        <v>1.3366</v>
      </c>
      <c r="R299" s="217" t="str">
        <f>VLOOKUP($A299,data!$B$2:$AS$765,34,FALSE)</f>
        <v>A</v>
      </c>
      <c r="S299" s="166"/>
      <c r="T299" s="219" t="str">
        <f>IF(ISERROR(VLOOKUP($A299,v32_final!$A$9:$E$763,5,FALSE)),"",VLOOKUP($A299,v32_final!$A$9:$E$763,5,FALSE))</f>
        <v>A</v>
      </c>
      <c r="U299" s="162">
        <f>IF(ISERROR(VLOOKUP($A299,v32_final!$A$9:$E$763,4,FALSE)),"",VLOOKUP($A299,v32_final!$A$9:$E$763,4,FALSE))</f>
        <v>2.2496</v>
      </c>
      <c r="V299" s="164">
        <f>VLOOKUP($A299,data!$B$2:$AS$765,35,FALSE)</f>
        <v>2.0943000000000001</v>
      </c>
      <c r="W299" s="324">
        <f t="shared" si="16"/>
        <v>2.0943000000000001</v>
      </c>
      <c r="X299" s="324">
        <f t="shared" si="17"/>
        <v>0</v>
      </c>
      <c r="Y299" s="134">
        <f t="shared" si="18"/>
        <v>-0.15529999999999999</v>
      </c>
      <c r="Z299" s="132">
        <f t="shared" si="19"/>
        <v>-6.9034495021337128E-2</v>
      </c>
    </row>
    <row r="300" spans="1:26" x14ac:dyDescent="0.2">
      <c r="A300" s="237" t="s">
        <v>1134</v>
      </c>
      <c r="B300" s="247" t="str">
        <f>VLOOKUP($A300,data!$B$2:$AS$765,4,FALSE)</f>
        <v>Other Digestive System O.R. Procedures W/O CC/MCC</v>
      </c>
      <c r="C300" s="238">
        <f>VLOOKUP($A300,data!$B$2:$AS$765,6,FALSE)</f>
        <v>22</v>
      </c>
      <c r="D300" s="238">
        <f>VLOOKUP($A300,data!$B$2:$AS$765,7,FALSE)</f>
        <v>0</v>
      </c>
      <c r="E300" s="238">
        <f>VLOOKUP($A300,data!$B$2:$AS$765,10,FALSE)</f>
        <v>27239.16</v>
      </c>
      <c r="F300" s="238">
        <f>VLOOKUP($A300,data!$B$2:$AS$765,11,FALSE)</f>
        <v>10934.35</v>
      </c>
      <c r="G300" s="257">
        <f>VLOOKUP($A300,data!$B$2:$AS$765,12,FALSE)</f>
        <v>4.5</v>
      </c>
      <c r="H300" s="16"/>
      <c r="I300" s="158">
        <f>VLOOKUP($A300,data!$B$2:$AS$765,14,FALSE)</f>
        <v>21</v>
      </c>
      <c r="J300" s="156">
        <f>VLOOKUP($A300,data!$B$2:$AS$765,15,FALSE)</f>
        <v>25822.87</v>
      </c>
      <c r="K300" s="156">
        <f>VLOOKUP($A300,data!$B$2:$AS$765,16,FALSE)</f>
        <v>9006.8799999999992</v>
      </c>
      <c r="L300" s="160">
        <f>VLOOKUP($A300,data!$B$2:$AS$765,17,FALSE)</f>
        <v>4.33</v>
      </c>
      <c r="M300" s="160">
        <f>VLOOKUP($A300,data!$B$2:$AS$765,18,FALSE)</f>
        <v>1.89</v>
      </c>
      <c r="N300" s="160">
        <f>VLOOKUP($A300,data!$B$2:$AS$765,19,FALSE)</f>
        <v>3.9</v>
      </c>
      <c r="O300" s="120">
        <f>VLOOKUP($A300,data!$B$2:$AS$765,20,FALSE)</f>
        <v>1</v>
      </c>
      <c r="P300" s="162">
        <f>VLOOKUP($A300,data!$B$2:$AS$765,22,FALSE)</f>
        <v>1.0609999999999999</v>
      </c>
      <c r="Q300" s="162">
        <f>VLOOKUP($A300,data!$B$2:$AS$765,30,FALSE)</f>
        <v>1.0932999999999999</v>
      </c>
      <c r="R300" s="217" t="str">
        <f>VLOOKUP($A300,data!$B$2:$AS$765,34,FALSE)</f>
        <v>A</v>
      </c>
      <c r="S300" s="166"/>
      <c r="T300" s="219" t="str">
        <f>IF(ISERROR(VLOOKUP($A300,v32_final!$A$9:$E$763,5,FALSE)),"",VLOOKUP($A300,v32_final!$A$9:$E$763,5,FALSE))</f>
        <v>A</v>
      </c>
      <c r="U300" s="162">
        <f>IF(ISERROR(VLOOKUP($A300,v32_final!$A$9:$E$763,4,FALSE)),"",VLOOKUP($A300,v32_final!$A$9:$E$763,4,FALSE))</f>
        <v>1.6738</v>
      </c>
      <c r="V300" s="164">
        <f>VLOOKUP($A300,data!$B$2:$AS$765,35,FALSE)</f>
        <v>1.7131000000000001</v>
      </c>
      <c r="W300" s="324">
        <f t="shared" si="16"/>
        <v>1.7131000000000001</v>
      </c>
      <c r="X300" s="324">
        <f t="shared" si="17"/>
        <v>0</v>
      </c>
      <c r="Y300" s="134">
        <f t="shared" si="18"/>
        <v>3.9300000000000113E-2</v>
      </c>
      <c r="Z300" s="132">
        <f t="shared" si="19"/>
        <v>2.3479507707014048E-2</v>
      </c>
    </row>
    <row r="301" spans="1:26" x14ac:dyDescent="0.2">
      <c r="A301" s="237" t="s">
        <v>1154</v>
      </c>
      <c r="B301" s="247" t="str">
        <f>VLOOKUP($A301,data!$B$2:$AS$765,4,FALSE)</f>
        <v>Major Esophageal Disorders W MCC</v>
      </c>
      <c r="C301" s="238">
        <f>VLOOKUP($A301,data!$B$2:$AS$765,6,FALSE)</f>
        <v>23</v>
      </c>
      <c r="D301" s="238">
        <f>VLOOKUP($A301,data!$B$2:$AS$765,7,FALSE)</f>
        <v>2</v>
      </c>
      <c r="E301" s="238">
        <f>VLOOKUP($A301,data!$B$2:$AS$765,10,FALSE)</f>
        <v>32017.63</v>
      </c>
      <c r="F301" s="238">
        <f>VLOOKUP($A301,data!$B$2:$AS$765,11,FALSE)</f>
        <v>16096.59</v>
      </c>
      <c r="G301" s="257">
        <f>VLOOKUP($A301,data!$B$2:$AS$765,12,FALSE)</f>
        <v>7.3</v>
      </c>
      <c r="H301" s="16"/>
      <c r="I301" s="158">
        <f>VLOOKUP($A301,data!$B$2:$AS$765,14,FALSE)</f>
        <v>22</v>
      </c>
      <c r="J301" s="156">
        <f>VLOOKUP($A301,data!$B$2:$AS$765,15,FALSE)</f>
        <v>30197.94</v>
      </c>
      <c r="K301" s="156">
        <f>VLOOKUP($A301,data!$B$2:$AS$765,16,FALSE)</f>
        <v>13954.14</v>
      </c>
      <c r="L301" s="160">
        <f>VLOOKUP($A301,data!$B$2:$AS$765,17,FALSE)</f>
        <v>6.64</v>
      </c>
      <c r="M301" s="160">
        <f>VLOOKUP($A301,data!$B$2:$AS$765,18,FALSE)</f>
        <v>4.4000000000000004</v>
      </c>
      <c r="N301" s="160">
        <f>VLOOKUP($A301,data!$B$2:$AS$765,19,FALSE)</f>
        <v>5.44</v>
      </c>
      <c r="O301" s="120">
        <f>VLOOKUP($A301,data!$B$2:$AS$765,20,FALSE)</f>
        <v>1</v>
      </c>
      <c r="P301" s="162">
        <f>VLOOKUP($A301,data!$B$2:$AS$765,22,FALSE)</f>
        <v>1.2407999999999999</v>
      </c>
      <c r="Q301" s="162">
        <f>VLOOKUP($A301,data!$B$2:$AS$765,30,FALSE)</f>
        <v>1.2785</v>
      </c>
      <c r="R301" s="217" t="str">
        <f>VLOOKUP($A301,data!$B$2:$AS$765,34,FALSE)</f>
        <v>A</v>
      </c>
      <c r="S301" s="166"/>
      <c r="T301" s="219" t="str">
        <f>IF(ISERROR(VLOOKUP($A301,v32_final!$A$9:$E$763,5,FALSE)),"",VLOOKUP($A301,v32_final!$A$9:$E$763,5,FALSE))</f>
        <v>A</v>
      </c>
      <c r="U301" s="162">
        <f>IF(ISERROR(VLOOKUP($A301,v32_final!$A$9:$E$763,4,FALSE)),"",VLOOKUP($A301,v32_final!$A$9:$E$763,4,FALSE))</f>
        <v>1.3884000000000001</v>
      </c>
      <c r="V301" s="164">
        <f>VLOOKUP($A301,data!$B$2:$AS$765,35,FALSE)</f>
        <v>2.0032999999999999</v>
      </c>
      <c r="W301" s="324">
        <f t="shared" si="16"/>
        <v>2.0032999999999999</v>
      </c>
      <c r="X301" s="324">
        <f t="shared" si="17"/>
        <v>0</v>
      </c>
      <c r="Y301" s="134">
        <f t="shared" si="18"/>
        <v>0.61489999999999978</v>
      </c>
      <c r="Z301" s="132">
        <f t="shared" si="19"/>
        <v>0.44288389513108595</v>
      </c>
    </row>
    <row r="302" spans="1:26" x14ac:dyDescent="0.2">
      <c r="A302" s="246" t="s">
        <v>1156</v>
      </c>
      <c r="B302" s="258" t="str">
        <f>VLOOKUP($A302,data!$B$2:$AS$765,4,FALSE)</f>
        <v>Major Esophageal Disorders W CC</v>
      </c>
      <c r="C302" s="259">
        <f>VLOOKUP($A302,data!$B$2:$AS$765,6,FALSE)</f>
        <v>33</v>
      </c>
      <c r="D302" s="259">
        <f>VLOOKUP($A302,data!$B$2:$AS$765,7,FALSE)</f>
        <v>2</v>
      </c>
      <c r="E302" s="259">
        <f>VLOOKUP($A302,data!$B$2:$AS$765,10,FALSE)</f>
        <v>19540.88</v>
      </c>
      <c r="F302" s="259">
        <f>VLOOKUP($A302,data!$B$2:$AS$765,11,FALSE)</f>
        <v>12991.64</v>
      </c>
      <c r="G302" s="325">
        <f>VLOOKUP($A302,data!$B$2:$AS$765,12,FALSE)</f>
        <v>4.09</v>
      </c>
      <c r="H302" s="16"/>
      <c r="I302" s="159">
        <f>VLOOKUP($A302,data!$B$2:$AS$765,14,FALSE)</f>
        <v>32</v>
      </c>
      <c r="J302" s="157">
        <f>VLOOKUP($A302,data!$B$2:$AS$765,15,FALSE)</f>
        <v>17940.45</v>
      </c>
      <c r="K302" s="157">
        <f>VLOOKUP($A302,data!$B$2:$AS$765,16,FALSE)</f>
        <v>9462.16</v>
      </c>
      <c r="L302" s="161">
        <f>VLOOKUP($A302,data!$B$2:$AS$765,17,FALSE)</f>
        <v>3.69</v>
      </c>
      <c r="M302" s="161">
        <f>VLOOKUP($A302,data!$B$2:$AS$765,18,FALSE)</f>
        <v>2.1</v>
      </c>
      <c r="N302" s="161">
        <f>VLOOKUP($A302,data!$B$2:$AS$765,19,FALSE)</f>
        <v>3.07</v>
      </c>
      <c r="O302" s="129">
        <f>VLOOKUP($A302,data!$B$2:$AS$765,20,FALSE)</f>
        <v>1</v>
      </c>
      <c r="P302" s="163">
        <f>VLOOKUP($A302,data!$B$2:$AS$765,22,FALSE)</f>
        <v>0.73709999999999998</v>
      </c>
      <c r="Q302" s="163">
        <f>VLOOKUP($A302,data!$B$2:$AS$765,30,FALSE)</f>
        <v>0.80610000000000004</v>
      </c>
      <c r="R302" s="218" t="str">
        <f>VLOOKUP($A302,data!$B$2:$AS$765,34,FALSE)</f>
        <v>AO</v>
      </c>
      <c r="S302" s="166"/>
      <c r="T302" s="220" t="str">
        <f>IF(ISERROR(VLOOKUP($A302,v32_final!$A$9:$E$763,5,FALSE)),"",VLOOKUP($A302,v32_final!$A$9:$E$763,5,FALSE))</f>
        <v>AP</v>
      </c>
      <c r="U302" s="163">
        <f>IF(ISERROR(VLOOKUP($A302,v32_final!$A$9:$E$763,4,FALSE)),"",VLOOKUP($A302,v32_final!$A$9:$E$763,4,FALSE))</f>
        <v>1.1523000000000001</v>
      </c>
      <c r="V302" s="165">
        <f>VLOOKUP($A302,data!$B$2:$AS$765,35,FALSE)</f>
        <v>1.2630999999999999</v>
      </c>
      <c r="W302" s="326">
        <f t="shared" si="16"/>
        <v>1.2630999999999999</v>
      </c>
      <c r="X302" s="326">
        <f t="shared" si="17"/>
        <v>0</v>
      </c>
      <c r="Y302" s="135">
        <f t="shared" si="18"/>
        <v>0.11079999999999979</v>
      </c>
      <c r="Z302" s="133">
        <f t="shared" si="19"/>
        <v>9.6155515056842639E-2</v>
      </c>
    </row>
    <row r="303" spans="1:26" x14ac:dyDescent="0.2">
      <c r="A303" s="237" t="s">
        <v>1158</v>
      </c>
      <c r="B303" s="247" t="str">
        <f>VLOOKUP($A303,data!$B$2:$AS$765,4,FALSE)</f>
        <v>Major Esophageal Disorders W/O CC/MCC</v>
      </c>
      <c r="C303" s="238">
        <f>VLOOKUP($A303,data!$B$2:$AS$765,6,FALSE)</f>
        <v>8</v>
      </c>
      <c r="D303" s="238">
        <f>VLOOKUP($A303,data!$B$2:$AS$765,7,FALSE)</f>
        <v>0</v>
      </c>
      <c r="E303" s="238">
        <f>VLOOKUP($A303,data!$B$2:$AS$765,10,FALSE)</f>
        <v>9509.56</v>
      </c>
      <c r="F303" s="238">
        <f>VLOOKUP($A303,data!$B$2:$AS$765,11,FALSE)</f>
        <v>1952.67</v>
      </c>
      <c r="G303" s="257">
        <f>VLOOKUP($A303,data!$B$2:$AS$765,12,FALSE)</f>
        <v>1.63</v>
      </c>
      <c r="H303" s="16"/>
      <c r="I303" s="158">
        <f>VLOOKUP($A303,data!$B$2:$AS$765,14,FALSE)</f>
        <v>8</v>
      </c>
      <c r="J303" s="156">
        <f>VLOOKUP($A303,data!$B$2:$AS$765,15,FALSE)</f>
        <v>9509.56</v>
      </c>
      <c r="K303" s="156">
        <f>VLOOKUP($A303,data!$B$2:$AS$765,16,FALSE)</f>
        <v>1952.67</v>
      </c>
      <c r="L303" s="160">
        <f>VLOOKUP($A303,data!$B$2:$AS$765,17,FALSE)</f>
        <v>2.9</v>
      </c>
      <c r="M303" s="160">
        <f>VLOOKUP($A303,data!$B$2:$AS$765,18,FALSE)</f>
        <v>0.7</v>
      </c>
      <c r="N303" s="160">
        <f>VLOOKUP($A303,data!$B$2:$AS$765,19,FALSE)</f>
        <v>2.4</v>
      </c>
      <c r="O303" s="120">
        <f>VLOOKUP($A303,data!$B$2:$AS$765,20,FALSE)</f>
        <v>0</v>
      </c>
      <c r="P303" s="162">
        <f>VLOOKUP($A303,data!$B$2:$AS$765,22,FALSE)</f>
        <v>0.72260000000000002</v>
      </c>
      <c r="Q303" s="162">
        <f>VLOOKUP($A303,data!$B$2:$AS$765,30,FALSE)</f>
        <v>0.5585</v>
      </c>
      <c r="R303" s="217" t="str">
        <f>VLOOKUP($A303,data!$B$2:$AS$765,34,FALSE)</f>
        <v>MO</v>
      </c>
      <c r="S303" s="166"/>
      <c r="T303" s="219" t="str">
        <f>IF(ISERROR(VLOOKUP($A303,v32_final!$A$9:$E$763,5,FALSE)),"",VLOOKUP($A303,v32_final!$A$9:$E$763,5,FALSE))</f>
        <v>MP</v>
      </c>
      <c r="U303" s="162">
        <f>IF(ISERROR(VLOOKUP($A303,v32_final!$A$9:$E$763,4,FALSE)),"",VLOOKUP($A303,v32_final!$A$9:$E$763,4,FALSE))</f>
        <v>0.79269999999999996</v>
      </c>
      <c r="V303" s="164">
        <f>VLOOKUP($A303,data!$B$2:$AS$765,35,FALSE)</f>
        <v>0.87509999999999999</v>
      </c>
      <c r="W303" s="324">
        <f t="shared" si="16"/>
        <v>0.87509999999999999</v>
      </c>
      <c r="X303" s="324">
        <f t="shared" si="17"/>
        <v>0</v>
      </c>
      <c r="Y303" s="134">
        <f t="shared" si="18"/>
        <v>8.2400000000000029E-2</v>
      </c>
      <c r="Z303" s="132">
        <f t="shared" si="19"/>
        <v>0.10394853033934658</v>
      </c>
    </row>
    <row r="304" spans="1:26" x14ac:dyDescent="0.2">
      <c r="A304" s="237" t="s">
        <v>1160</v>
      </c>
      <c r="B304" s="247" t="str">
        <f>VLOOKUP($A304,data!$B$2:$AS$765,4,FALSE)</f>
        <v>Major Gastrointestinal Disorders &amp; Peritoneal Infections W MCC</v>
      </c>
      <c r="C304" s="238">
        <f>VLOOKUP($A304,data!$B$2:$AS$765,6,FALSE)</f>
        <v>66</v>
      </c>
      <c r="D304" s="238">
        <f>VLOOKUP($A304,data!$B$2:$AS$765,7,FALSE)</f>
        <v>3</v>
      </c>
      <c r="E304" s="238">
        <f>VLOOKUP($A304,data!$B$2:$AS$765,10,FALSE)</f>
        <v>30896.46</v>
      </c>
      <c r="F304" s="238">
        <f>VLOOKUP($A304,data!$B$2:$AS$765,11,FALSE)</f>
        <v>23381.24</v>
      </c>
      <c r="G304" s="257">
        <f>VLOOKUP($A304,data!$B$2:$AS$765,12,FALSE)</f>
        <v>8.33</v>
      </c>
      <c r="H304" s="16"/>
      <c r="I304" s="158">
        <f>VLOOKUP($A304,data!$B$2:$AS$765,14,FALSE)</f>
        <v>65</v>
      </c>
      <c r="J304" s="156">
        <f>VLOOKUP($A304,data!$B$2:$AS$765,15,FALSE)</f>
        <v>29099.31</v>
      </c>
      <c r="K304" s="156">
        <f>VLOOKUP($A304,data!$B$2:$AS$765,16,FALSE)</f>
        <v>18491.349999999999</v>
      </c>
      <c r="L304" s="160">
        <f>VLOOKUP($A304,data!$B$2:$AS$765,17,FALSE)</f>
        <v>8.14</v>
      </c>
      <c r="M304" s="160">
        <f>VLOOKUP($A304,data!$B$2:$AS$765,18,FALSE)</f>
        <v>6.5</v>
      </c>
      <c r="N304" s="160">
        <f>VLOOKUP($A304,data!$B$2:$AS$765,19,FALSE)</f>
        <v>6.38</v>
      </c>
      <c r="O304" s="120">
        <f>VLOOKUP($A304,data!$B$2:$AS$765,20,FALSE)</f>
        <v>1</v>
      </c>
      <c r="P304" s="162">
        <f>VLOOKUP($A304,data!$B$2:$AS$765,22,FALSE)</f>
        <v>1.1956</v>
      </c>
      <c r="Q304" s="162">
        <f>VLOOKUP($A304,data!$B$2:$AS$765,30,FALSE)</f>
        <v>1.2319</v>
      </c>
      <c r="R304" s="217" t="str">
        <f>VLOOKUP($A304,data!$B$2:$AS$765,34,FALSE)</f>
        <v>A</v>
      </c>
      <c r="S304" s="166"/>
      <c r="T304" s="219" t="str">
        <f>IF(ISERROR(VLOOKUP($A304,v32_final!$A$9:$E$763,5,FALSE)),"",VLOOKUP($A304,v32_final!$A$9:$E$763,5,FALSE))</f>
        <v>A</v>
      </c>
      <c r="U304" s="162">
        <f>IF(ISERROR(VLOOKUP($A304,v32_final!$A$9:$E$763,4,FALSE)),"",VLOOKUP($A304,v32_final!$A$9:$E$763,4,FALSE))</f>
        <v>1.7668999999999999</v>
      </c>
      <c r="V304" s="164">
        <f>VLOOKUP($A304,data!$B$2:$AS$765,35,FALSE)</f>
        <v>1.9302999999999999</v>
      </c>
      <c r="W304" s="324">
        <f t="shared" si="16"/>
        <v>1.9302999999999999</v>
      </c>
      <c r="X304" s="324">
        <f t="shared" si="17"/>
        <v>0</v>
      </c>
      <c r="Y304" s="134">
        <f t="shared" si="18"/>
        <v>0.16339999999999999</v>
      </c>
      <c r="Z304" s="132">
        <f t="shared" si="19"/>
        <v>9.2478351915784712E-2</v>
      </c>
    </row>
    <row r="305" spans="1:26" x14ac:dyDescent="0.2">
      <c r="A305" s="237" t="s">
        <v>1162</v>
      </c>
      <c r="B305" s="247" t="str">
        <f>VLOOKUP($A305,data!$B$2:$AS$765,4,FALSE)</f>
        <v>Major Gastrointestinal Disorders &amp; Peritoneal Infections W CC</v>
      </c>
      <c r="C305" s="238">
        <f>VLOOKUP($A305,data!$B$2:$AS$765,6,FALSE)</f>
        <v>164</v>
      </c>
      <c r="D305" s="238">
        <f>VLOOKUP($A305,data!$B$2:$AS$765,7,FALSE)</f>
        <v>6</v>
      </c>
      <c r="E305" s="238">
        <f>VLOOKUP($A305,data!$B$2:$AS$765,10,FALSE)</f>
        <v>17287.07</v>
      </c>
      <c r="F305" s="238">
        <f>VLOOKUP($A305,data!$B$2:$AS$765,11,FALSE)</f>
        <v>11338.03</v>
      </c>
      <c r="G305" s="257">
        <f>VLOOKUP($A305,data!$B$2:$AS$765,12,FALSE)</f>
        <v>5.5</v>
      </c>
      <c r="H305" s="16"/>
      <c r="I305" s="158">
        <f>VLOOKUP($A305,data!$B$2:$AS$765,14,FALSE)</f>
        <v>161</v>
      </c>
      <c r="J305" s="156">
        <f>VLOOKUP($A305,data!$B$2:$AS$765,15,FALSE)</f>
        <v>16386.96</v>
      </c>
      <c r="K305" s="156">
        <f>VLOOKUP($A305,data!$B$2:$AS$765,16,FALSE)</f>
        <v>9130.59</v>
      </c>
      <c r="L305" s="160">
        <f>VLOOKUP($A305,data!$B$2:$AS$765,17,FALSE)</f>
        <v>5.17</v>
      </c>
      <c r="M305" s="160">
        <f>VLOOKUP($A305,data!$B$2:$AS$765,18,FALSE)</f>
        <v>3.91</v>
      </c>
      <c r="N305" s="160">
        <f>VLOOKUP($A305,data!$B$2:$AS$765,19,FALSE)</f>
        <v>4.17</v>
      </c>
      <c r="O305" s="120">
        <f>VLOOKUP($A305,data!$B$2:$AS$765,20,FALSE)</f>
        <v>1</v>
      </c>
      <c r="P305" s="162">
        <f>VLOOKUP($A305,data!$B$2:$AS$765,22,FALSE)</f>
        <v>0.67330000000000001</v>
      </c>
      <c r="Q305" s="162">
        <f>VLOOKUP($A305,data!$B$2:$AS$765,30,FALSE)</f>
        <v>0.69379999999999997</v>
      </c>
      <c r="R305" s="217" t="str">
        <f>VLOOKUP($A305,data!$B$2:$AS$765,34,FALSE)</f>
        <v>A</v>
      </c>
      <c r="S305" s="166"/>
      <c r="T305" s="219" t="str">
        <f>IF(ISERROR(VLOOKUP($A305,v32_final!$A$9:$E$763,5,FALSE)),"",VLOOKUP($A305,v32_final!$A$9:$E$763,5,FALSE))</f>
        <v>A</v>
      </c>
      <c r="U305" s="162">
        <f>IF(ISERROR(VLOOKUP($A305,v32_final!$A$9:$E$763,4,FALSE)),"",VLOOKUP($A305,v32_final!$A$9:$E$763,4,FALSE))</f>
        <v>1.1003000000000001</v>
      </c>
      <c r="V305" s="164">
        <f>VLOOKUP($A305,data!$B$2:$AS$765,35,FALSE)</f>
        <v>1.0871</v>
      </c>
      <c r="W305" s="324">
        <f t="shared" si="16"/>
        <v>1.0871</v>
      </c>
      <c r="X305" s="324">
        <f t="shared" si="17"/>
        <v>0</v>
      </c>
      <c r="Y305" s="134">
        <f t="shared" si="18"/>
        <v>-1.3200000000000101E-2</v>
      </c>
      <c r="Z305" s="132">
        <f t="shared" si="19"/>
        <v>-1.1996728165045987E-2</v>
      </c>
    </row>
    <row r="306" spans="1:26" x14ac:dyDescent="0.2">
      <c r="A306" s="237" t="s">
        <v>1164</v>
      </c>
      <c r="B306" s="247" t="str">
        <f>VLOOKUP($A306,data!$B$2:$AS$765,4,FALSE)</f>
        <v>Major Gastrointestinal Disorders &amp; Peritoneal Infections W/O CC/MCC</v>
      </c>
      <c r="C306" s="238">
        <f>VLOOKUP($A306,data!$B$2:$AS$765,6,FALSE)</f>
        <v>66</v>
      </c>
      <c r="D306" s="238">
        <f>VLOOKUP($A306,data!$B$2:$AS$765,7,FALSE)</f>
        <v>1</v>
      </c>
      <c r="E306" s="238">
        <f>VLOOKUP($A306,data!$B$2:$AS$765,10,FALSE)</f>
        <v>10878.01</v>
      </c>
      <c r="F306" s="238">
        <f>VLOOKUP($A306,data!$B$2:$AS$765,11,FALSE)</f>
        <v>5542.45</v>
      </c>
      <c r="G306" s="257">
        <f>VLOOKUP($A306,data!$B$2:$AS$765,12,FALSE)</f>
        <v>3.18</v>
      </c>
      <c r="H306" s="16"/>
      <c r="I306" s="158">
        <f>VLOOKUP($A306,data!$B$2:$AS$765,14,FALSE)</f>
        <v>65</v>
      </c>
      <c r="J306" s="156">
        <f>VLOOKUP($A306,data!$B$2:$AS$765,15,FALSE)</f>
        <v>10468.299999999999</v>
      </c>
      <c r="K306" s="156">
        <f>VLOOKUP($A306,data!$B$2:$AS$765,16,FALSE)</f>
        <v>4484.7299999999996</v>
      </c>
      <c r="L306" s="160">
        <f>VLOOKUP($A306,data!$B$2:$AS$765,17,FALSE)</f>
        <v>3.09</v>
      </c>
      <c r="M306" s="160">
        <f>VLOOKUP($A306,data!$B$2:$AS$765,18,FALSE)</f>
        <v>1.61</v>
      </c>
      <c r="N306" s="160">
        <f>VLOOKUP($A306,data!$B$2:$AS$765,19,FALSE)</f>
        <v>2.71</v>
      </c>
      <c r="O306" s="120">
        <f>VLOOKUP($A306,data!$B$2:$AS$765,20,FALSE)</f>
        <v>1</v>
      </c>
      <c r="P306" s="162">
        <f>VLOOKUP($A306,data!$B$2:$AS$765,22,FALSE)</f>
        <v>0.43009999999999998</v>
      </c>
      <c r="Q306" s="162">
        <f>VLOOKUP($A306,data!$B$2:$AS$765,30,FALSE)</f>
        <v>0.44319999999999998</v>
      </c>
      <c r="R306" s="217" t="str">
        <f>VLOOKUP($A306,data!$B$2:$AS$765,34,FALSE)</f>
        <v>A</v>
      </c>
      <c r="S306" s="166"/>
      <c r="T306" s="219" t="str">
        <f>IF(ISERROR(VLOOKUP($A306,v32_final!$A$9:$E$763,5,FALSE)),"",VLOOKUP($A306,v32_final!$A$9:$E$763,5,FALSE))</f>
        <v>A</v>
      </c>
      <c r="U306" s="162">
        <f>IF(ISERROR(VLOOKUP($A306,v32_final!$A$9:$E$763,4,FALSE)),"",VLOOKUP($A306,v32_final!$A$9:$E$763,4,FALSE))</f>
        <v>0.74019999999999997</v>
      </c>
      <c r="V306" s="164">
        <f>VLOOKUP($A306,data!$B$2:$AS$765,35,FALSE)</f>
        <v>0.69450000000000001</v>
      </c>
      <c r="W306" s="324">
        <f t="shared" si="16"/>
        <v>0.69450000000000001</v>
      </c>
      <c r="X306" s="324">
        <f t="shared" si="17"/>
        <v>0</v>
      </c>
      <c r="Y306" s="134">
        <f t="shared" si="18"/>
        <v>-4.5699999999999963E-2</v>
      </c>
      <c r="Z306" s="132">
        <f t="shared" si="19"/>
        <v>-6.1740070251283391E-2</v>
      </c>
    </row>
    <row r="307" spans="1:26" x14ac:dyDescent="0.2">
      <c r="A307" s="246" t="s">
        <v>1166</v>
      </c>
      <c r="B307" s="258" t="str">
        <f>VLOOKUP($A307,data!$B$2:$AS$765,4,FALSE)</f>
        <v>Digestive Malignancy W MCC</v>
      </c>
      <c r="C307" s="259">
        <f>VLOOKUP($A307,data!$B$2:$AS$765,6,FALSE)</f>
        <v>33</v>
      </c>
      <c r="D307" s="259">
        <f>VLOOKUP($A307,data!$B$2:$AS$765,7,FALSE)</f>
        <v>3</v>
      </c>
      <c r="E307" s="259">
        <f>VLOOKUP($A307,data!$B$2:$AS$765,10,FALSE)</f>
        <v>50669.83</v>
      </c>
      <c r="F307" s="259">
        <f>VLOOKUP($A307,data!$B$2:$AS$765,11,FALSE)</f>
        <v>71564.67</v>
      </c>
      <c r="G307" s="325">
        <f>VLOOKUP($A307,data!$B$2:$AS$765,12,FALSE)</f>
        <v>12.33</v>
      </c>
      <c r="H307" s="16"/>
      <c r="I307" s="159">
        <f>VLOOKUP($A307,data!$B$2:$AS$765,14,FALSE)</f>
        <v>32</v>
      </c>
      <c r="J307" s="157">
        <f>VLOOKUP($A307,data!$B$2:$AS$765,15,FALSE)</f>
        <v>39565.1</v>
      </c>
      <c r="K307" s="157">
        <f>VLOOKUP($A307,data!$B$2:$AS$765,16,FALSE)</f>
        <v>34816.019999999997</v>
      </c>
      <c r="L307" s="161">
        <f>VLOOKUP($A307,data!$B$2:$AS$765,17,FALSE)</f>
        <v>10.28</v>
      </c>
      <c r="M307" s="161">
        <f>VLOOKUP($A307,data!$B$2:$AS$765,18,FALSE)</f>
        <v>9.76</v>
      </c>
      <c r="N307" s="161">
        <f>VLOOKUP($A307,data!$B$2:$AS$765,19,FALSE)</f>
        <v>6.64</v>
      </c>
      <c r="O307" s="129">
        <f>VLOOKUP($A307,data!$B$2:$AS$765,20,FALSE)</f>
        <v>1</v>
      </c>
      <c r="P307" s="163">
        <f>VLOOKUP($A307,data!$B$2:$AS$765,22,FALSE)</f>
        <v>1.6255999999999999</v>
      </c>
      <c r="Q307" s="163">
        <f>VLOOKUP($A307,data!$B$2:$AS$765,30,FALSE)</f>
        <v>1.4132</v>
      </c>
      <c r="R307" s="218" t="str">
        <f>VLOOKUP($A307,data!$B$2:$AS$765,34,FALSE)</f>
        <v>A</v>
      </c>
      <c r="S307" s="166"/>
      <c r="T307" s="220" t="str">
        <f>IF(ISERROR(VLOOKUP($A307,v32_final!$A$9:$E$763,5,FALSE)),"",VLOOKUP($A307,v32_final!$A$9:$E$763,5,FALSE))</f>
        <v>A</v>
      </c>
      <c r="U307" s="163">
        <f>IF(ISERROR(VLOOKUP($A307,v32_final!$A$9:$E$763,4,FALSE)),"",VLOOKUP($A307,v32_final!$A$9:$E$763,4,FALSE))</f>
        <v>1.8708</v>
      </c>
      <c r="V307" s="165">
        <f>VLOOKUP($A307,data!$B$2:$AS$765,35,FALSE)</f>
        <v>2.2143000000000002</v>
      </c>
      <c r="W307" s="326">
        <f t="shared" si="16"/>
        <v>2.2143000000000002</v>
      </c>
      <c r="X307" s="326">
        <f t="shared" si="17"/>
        <v>0</v>
      </c>
      <c r="Y307" s="135">
        <f t="shared" si="18"/>
        <v>0.34350000000000014</v>
      </c>
      <c r="Z307" s="133">
        <f t="shared" si="19"/>
        <v>0.18361128928800521</v>
      </c>
    </row>
    <row r="308" spans="1:26" x14ac:dyDescent="0.2">
      <c r="A308" s="237" t="s">
        <v>1168</v>
      </c>
      <c r="B308" s="247" t="str">
        <f>VLOOKUP($A308,data!$B$2:$AS$765,4,FALSE)</f>
        <v>Digestive Malignancy W CC</v>
      </c>
      <c r="C308" s="238">
        <f>VLOOKUP($A308,data!$B$2:$AS$765,6,FALSE)</f>
        <v>66</v>
      </c>
      <c r="D308" s="238">
        <f>VLOOKUP($A308,data!$B$2:$AS$765,7,FALSE)</f>
        <v>6</v>
      </c>
      <c r="E308" s="238">
        <f>VLOOKUP($A308,data!$B$2:$AS$765,10,FALSE)</f>
        <v>23033.99</v>
      </c>
      <c r="F308" s="238">
        <f>VLOOKUP($A308,data!$B$2:$AS$765,11,FALSE)</f>
        <v>18475.740000000002</v>
      </c>
      <c r="G308" s="257">
        <f>VLOOKUP($A308,data!$B$2:$AS$765,12,FALSE)</f>
        <v>5.62</v>
      </c>
      <c r="H308" s="16"/>
      <c r="I308" s="158">
        <f>VLOOKUP($A308,data!$B$2:$AS$765,14,FALSE)</f>
        <v>64</v>
      </c>
      <c r="J308" s="156">
        <f>VLOOKUP($A308,data!$B$2:$AS$765,15,FALSE)</f>
        <v>20721.59</v>
      </c>
      <c r="K308" s="156">
        <f>VLOOKUP($A308,data!$B$2:$AS$765,16,FALSE)</f>
        <v>13233.61</v>
      </c>
      <c r="L308" s="160">
        <f>VLOOKUP($A308,data!$B$2:$AS$765,17,FALSE)</f>
        <v>5</v>
      </c>
      <c r="M308" s="160">
        <f>VLOOKUP($A308,data!$B$2:$AS$765,18,FALSE)</f>
        <v>3.53</v>
      </c>
      <c r="N308" s="160">
        <f>VLOOKUP($A308,data!$B$2:$AS$765,19,FALSE)</f>
        <v>3.92</v>
      </c>
      <c r="O308" s="120">
        <f>VLOOKUP($A308,data!$B$2:$AS$765,20,FALSE)</f>
        <v>1</v>
      </c>
      <c r="P308" s="162">
        <f>VLOOKUP($A308,data!$B$2:$AS$765,22,FALSE)</f>
        <v>0.85140000000000005</v>
      </c>
      <c r="Q308" s="162">
        <f>VLOOKUP($A308,data!$B$2:$AS$765,30,FALSE)</f>
        <v>0.87729999999999997</v>
      </c>
      <c r="R308" s="217" t="str">
        <f>VLOOKUP($A308,data!$B$2:$AS$765,34,FALSE)</f>
        <v>A</v>
      </c>
      <c r="S308" s="166"/>
      <c r="T308" s="219" t="str">
        <f>IF(ISERROR(VLOOKUP($A308,v32_final!$A$9:$E$763,5,FALSE)),"",VLOOKUP($A308,v32_final!$A$9:$E$763,5,FALSE))</f>
        <v>AO</v>
      </c>
      <c r="U308" s="162">
        <f>IF(ISERROR(VLOOKUP($A308,v32_final!$A$9:$E$763,4,FALSE)),"",VLOOKUP($A308,v32_final!$A$9:$E$763,4,FALSE))</f>
        <v>1.4809000000000001</v>
      </c>
      <c r="V308" s="164">
        <f>VLOOKUP($A308,data!$B$2:$AS$765,35,FALSE)</f>
        <v>1.3746</v>
      </c>
      <c r="W308" s="324">
        <f t="shared" si="16"/>
        <v>1.3746</v>
      </c>
      <c r="X308" s="324">
        <f t="shared" si="17"/>
        <v>0</v>
      </c>
      <c r="Y308" s="134">
        <f t="shared" si="18"/>
        <v>-0.10630000000000006</v>
      </c>
      <c r="Z308" s="132">
        <f t="shared" si="19"/>
        <v>-7.1780673914511484E-2</v>
      </c>
    </row>
    <row r="309" spans="1:26" x14ac:dyDescent="0.2">
      <c r="A309" s="237" t="s">
        <v>1170</v>
      </c>
      <c r="B309" s="247" t="str">
        <f>VLOOKUP($A309,data!$B$2:$AS$765,4,FALSE)</f>
        <v>Digestive Malignancy W/O CC/MCC</v>
      </c>
      <c r="C309" s="238">
        <f>VLOOKUP($A309,data!$B$2:$AS$765,6,FALSE)</f>
        <v>15</v>
      </c>
      <c r="D309" s="238">
        <f>VLOOKUP($A309,data!$B$2:$AS$765,7,FALSE)</f>
        <v>0</v>
      </c>
      <c r="E309" s="238">
        <f>VLOOKUP($A309,data!$B$2:$AS$765,10,FALSE)</f>
        <v>17170.09</v>
      </c>
      <c r="F309" s="238">
        <f>VLOOKUP($A309,data!$B$2:$AS$765,11,FALSE)</f>
        <v>10951.47</v>
      </c>
      <c r="G309" s="257">
        <f>VLOOKUP($A309,data!$B$2:$AS$765,12,FALSE)</f>
        <v>3.2</v>
      </c>
      <c r="H309" s="16"/>
      <c r="I309" s="158">
        <f>VLOOKUP($A309,data!$B$2:$AS$765,14,FALSE)</f>
        <v>14</v>
      </c>
      <c r="J309" s="156">
        <f>VLOOKUP($A309,data!$B$2:$AS$765,15,FALSE)</f>
        <v>14924.41</v>
      </c>
      <c r="K309" s="156">
        <f>VLOOKUP($A309,data!$B$2:$AS$765,16,FALSE)</f>
        <v>7270.16</v>
      </c>
      <c r="L309" s="160">
        <f>VLOOKUP($A309,data!$B$2:$AS$765,17,FALSE)</f>
        <v>2.86</v>
      </c>
      <c r="M309" s="160">
        <f>VLOOKUP($A309,data!$B$2:$AS$765,18,FALSE)</f>
        <v>1.19</v>
      </c>
      <c r="N309" s="160">
        <f>VLOOKUP($A309,data!$B$2:$AS$765,19,FALSE)</f>
        <v>2.61</v>
      </c>
      <c r="O309" s="120">
        <f>VLOOKUP($A309,data!$B$2:$AS$765,20,FALSE)</f>
        <v>1</v>
      </c>
      <c r="P309" s="162">
        <f>VLOOKUP($A309,data!$B$2:$AS$765,22,FALSE)</f>
        <v>0.61319999999999997</v>
      </c>
      <c r="Q309" s="162">
        <f>VLOOKUP($A309,data!$B$2:$AS$765,30,FALSE)</f>
        <v>0.63180000000000003</v>
      </c>
      <c r="R309" s="217" t="str">
        <f>VLOOKUP($A309,data!$B$2:$AS$765,34,FALSE)</f>
        <v>A</v>
      </c>
      <c r="S309" s="166"/>
      <c r="T309" s="219" t="str">
        <f>IF(ISERROR(VLOOKUP($A309,v32_final!$A$9:$E$763,5,FALSE)),"",VLOOKUP($A309,v32_final!$A$9:$E$763,5,FALSE))</f>
        <v>MO</v>
      </c>
      <c r="U309" s="162">
        <f>IF(ISERROR(VLOOKUP($A309,v32_final!$A$9:$E$763,4,FALSE)),"",VLOOKUP($A309,v32_final!$A$9:$E$763,4,FALSE))</f>
        <v>1.0188999999999999</v>
      </c>
      <c r="V309" s="164">
        <f>VLOOKUP($A309,data!$B$2:$AS$765,35,FALSE)</f>
        <v>0.99</v>
      </c>
      <c r="W309" s="324">
        <f t="shared" si="16"/>
        <v>0.99</v>
      </c>
      <c r="X309" s="324">
        <f t="shared" si="17"/>
        <v>0</v>
      </c>
      <c r="Y309" s="134">
        <f t="shared" si="18"/>
        <v>-2.8899999999999926E-2</v>
      </c>
      <c r="Z309" s="132">
        <f t="shared" si="19"/>
        <v>-2.8363921876533447E-2</v>
      </c>
    </row>
    <row r="310" spans="1:26" x14ac:dyDescent="0.2">
      <c r="A310" s="237" t="s">
        <v>1172</v>
      </c>
      <c r="B310" s="247" t="str">
        <f>VLOOKUP($A310,data!$B$2:$AS$765,4,FALSE)</f>
        <v>G.I. Hemorrhage W MCC</v>
      </c>
      <c r="C310" s="238">
        <f>VLOOKUP($A310,data!$B$2:$AS$765,6,FALSE)</f>
        <v>167</v>
      </c>
      <c r="D310" s="238">
        <f>VLOOKUP($A310,data!$B$2:$AS$765,7,FALSE)</f>
        <v>7</v>
      </c>
      <c r="E310" s="238">
        <f>VLOOKUP($A310,data!$B$2:$AS$765,10,FALSE)</f>
        <v>31538.04</v>
      </c>
      <c r="F310" s="238">
        <f>VLOOKUP($A310,data!$B$2:$AS$765,11,FALSE)</f>
        <v>30925.85</v>
      </c>
      <c r="G310" s="257">
        <f>VLOOKUP($A310,data!$B$2:$AS$765,12,FALSE)</f>
        <v>6.4</v>
      </c>
      <c r="H310" s="16"/>
      <c r="I310" s="158">
        <f>VLOOKUP($A310,data!$B$2:$AS$765,14,FALSE)</f>
        <v>164</v>
      </c>
      <c r="J310" s="156">
        <f>VLOOKUP($A310,data!$B$2:$AS$765,15,FALSE)</f>
        <v>28798.51</v>
      </c>
      <c r="K310" s="156">
        <f>VLOOKUP($A310,data!$B$2:$AS$765,16,FALSE)</f>
        <v>22369.87</v>
      </c>
      <c r="L310" s="160">
        <f>VLOOKUP($A310,data!$B$2:$AS$765,17,FALSE)</f>
        <v>5.97</v>
      </c>
      <c r="M310" s="160">
        <f>VLOOKUP($A310,data!$B$2:$AS$765,18,FALSE)</f>
        <v>5.43</v>
      </c>
      <c r="N310" s="160">
        <f>VLOOKUP($A310,data!$B$2:$AS$765,19,FALSE)</f>
        <v>4.43</v>
      </c>
      <c r="O310" s="120">
        <f>VLOOKUP($A310,data!$B$2:$AS$765,20,FALSE)</f>
        <v>1</v>
      </c>
      <c r="P310" s="162">
        <f>VLOOKUP($A310,data!$B$2:$AS$765,22,FALSE)</f>
        <v>1.1833</v>
      </c>
      <c r="Q310" s="162">
        <f>VLOOKUP($A310,data!$B$2:$AS$765,30,FALSE)</f>
        <v>1.2193000000000001</v>
      </c>
      <c r="R310" s="217" t="str">
        <f>VLOOKUP($A310,data!$B$2:$AS$765,34,FALSE)</f>
        <v>A</v>
      </c>
      <c r="S310" s="166"/>
      <c r="T310" s="219" t="str">
        <f>IF(ISERROR(VLOOKUP($A310,v32_final!$A$9:$E$763,5,FALSE)),"",VLOOKUP($A310,v32_final!$A$9:$E$763,5,FALSE))</f>
        <v>A</v>
      </c>
      <c r="U310" s="162">
        <f>IF(ISERROR(VLOOKUP($A310,v32_final!$A$9:$E$763,4,FALSE)),"",VLOOKUP($A310,v32_final!$A$9:$E$763,4,FALSE))</f>
        <v>2.0943000000000001</v>
      </c>
      <c r="V310" s="164">
        <f>VLOOKUP($A310,data!$B$2:$AS$765,35,FALSE)</f>
        <v>1.9105000000000001</v>
      </c>
      <c r="W310" s="324">
        <f t="shared" si="16"/>
        <v>1.9105000000000001</v>
      </c>
      <c r="X310" s="324">
        <f t="shared" si="17"/>
        <v>0</v>
      </c>
      <c r="Y310" s="134">
        <f t="shared" si="18"/>
        <v>-0.18379999999999996</v>
      </c>
      <c r="Z310" s="132">
        <f t="shared" si="19"/>
        <v>-8.7762020722914558E-2</v>
      </c>
    </row>
    <row r="311" spans="1:26" x14ac:dyDescent="0.2">
      <c r="A311" s="237" t="s">
        <v>1174</v>
      </c>
      <c r="B311" s="247" t="str">
        <f>VLOOKUP($A311,data!$B$2:$AS$765,4,FALSE)</f>
        <v>G.I. Hemorrhage W CC</v>
      </c>
      <c r="C311" s="238">
        <f>VLOOKUP($A311,data!$B$2:$AS$765,6,FALSE)</f>
        <v>423</v>
      </c>
      <c r="D311" s="238">
        <f>VLOOKUP($A311,data!$B$2:$AS$765,7,FALSE)</f>
        <v>14</v>
      </c>
      <c r="E311" s="238">
        <f>VLOOKUP($A311,data!$B$2:$AS$765,10,FALSE)</f>
        <v>17357.849999999999</v>
      </c>
      <c r="F311" s="238">
        <f>VLOOKUP($A311,data!$B$2:$AS$765,11,FALSE)</f>
        <v>9738.59</v>
      </c>
      <c r="G311" s="257">
        <f>VLOOKUP($A311,data!$B$2:$AS$765,12,FALSE)</f>
        <v>3.66</v>
      </c>
      <c r="H311" s="16"/>
      <c r="I311" s="158">
        <f>VLOOKUP($A311,data!$B$2:$AS$765,14,FALSE)</f>
        <v>415</v>
      </c>
      <c r="J311" s="156">
        <f>VLOOKUP($A311,data!$B$2:$AS$765,15,FALSE)</f>
        <v>16564.52</v>
      </c>
      <c r="K311" s="156">
        <f>VLOOKUP($A311,data!$B$2:$AS$765,16,FALSE)</f>
        <v>7860.55</v>
      </c>
      <c r="L311" s="160">
        <f>VLOOKUP($A311,data!$B$2:$AS$765,17,FALSE)</f>
        <v>3.51</v>
      </c>
      <c r="M311" s="160">
        <f>VLOOKUP($A311,data!$B$2:$AS$765,18,FALSE)</f>
        <v>2.0099999999999998</v>
      </c>
      <c r="N311" s="160">
        <f>VLOOKUP($A311,data!$B$2:$AS$765,19,FALSE)</f>
        <v>3.01</v>
      </c>
      <c r="O311" s="120">
        <f>VLOOKUP($A311,data!$B$2:$AS$765,20,FALSE)</f>
        <v>1</v>
      </c>
      <c r="P311" s="162">
        <f>VLOOKUP($A311,data!$B$2:$AS$765,22,FALSE)</f>
        <v>0.68059999999999998</v>
      </c>
      <c r="Q311" s="162">
        <f>VLOOKUP($A311,data!$B$2:$AS$765,30,FALSE)</f>
        <v>0.70130000000000003</v>
      </c>
      <c r="R311" s="217" t="str">
        <f>VLOOKUP($A311,data!$B$2:$AS$765,34,FALSE)</f>
        <v>A</v>
      </c>
      <c r="S311" s="166"/>
      <c r="T311" s="219" t="str">
        <f>IF(ISERROR(VLOOKUP($A311,v32_final!$A$9:$E$763,5,FALSE)),"",VLOOKUP($A311,v32_final!$A$9:$E$763,5,FALSE))</f>
        <v>A</v>
      </c>
      <c r="U311" s="162">
        <f>IF(ISERROR(VLOOKUP($A311,v32_final!$A$9:$E$763,4,FALSE)),"",VLOOKUP($A311,v32_final!$A$9:$E$763,4,FALSE))</f>
        <v>1.0909</v>
      </c>
      <c r="V311" s="164">
        <f>VLOOKUP($A311,data!$B$2:$AS$765,35,FALSE)</f>
        <v>1.0989</v>
      </c>
      <c r="W311" s="324">
        <f t="shared" si="16"/>
        <v>1.0989</v>
      </c>
      <c r="X311" s="324">
        <f t="shared" si="17"/>
        <v>0</v>
      </c>
      <c r="Y311" s="134">
        <f t="shared" si="18"/>
        <v>8.0000000000000071E-3</v>
      </c>
      <c r="Z311" s="132">
        <f t="shared" si="19"/>
        <v>7.3333944449537145E-3</v>
      </c>
    </row>
    <row r="312" spans="1:26" x14ac:dyDescent="0.2">
      <c r="A312" s="246" t="s">
        <v>159</v>
      </c>
      <c r="B312" s="258" t="str">
        <f>VLOOKUP($A312,data!$B$2:$AS$765,4,FALSE)</f>
        <v>G.I. Hemorrhage W/O CC/MCC</v>
      </c>
      <c r="C312" s="259">
        <f>VLOOKUP($A312,data!$B$2:$AS$765,6,FALSE)</f>
        <v>154</v>
      </c>
      <c r="D312" s="259">
        <f>VLOOKUP($A312,data!$B$2:$AS$765,7,FALSE)</f>
        <v>1</v>
      </c>
      <c r="E312" s="259">
        <f>VLOOKUP($A312,data!$B$2:$AS$765,10,FALSE)</f>
        <v>11673.05</v>
      </c>
      <c r="F312" s="259">
        <f>VLOOKUP($A312,data!$B$2:$AS$765,11,FALSE)</f>
        <v>6551.23</v>
      </c>
      <c r="G312" s="325">
        <f>VLOOKUP($A312,data!$B$2:$AS$765,12,FALSE)</f>
        <v>2.6</v>
      </c>
      <c r="H312" s="16"/>
      <c r="I312" s="159">
        <f>VLOOKUP($A312,data!$B$2:$AS$765,14,FALSE)</f>
        <v>152</v>
      </c>
      <c r="J312" s="157">
        <f>VLOOKUP($A312,data!$B$2:$AS$765,15,FALSE)</f>
        <v>11181.43</v>
      </c>
      <c r="K312" s="157">
        <f>VLOOKUP($A312,data!$B$2:$AS$765,16,FALSE)</f>
        <v>4668.01</v>
      </c>
      <c r="L312" s="161">
        <f>VLOOKUP($A312,data!$B$2:$AS$765,17,FALSE)</f>
        <v>2.4700000000000002</v>
      </c>
      <c r="M312" s="161">
        <f>VLOOKUP($A312,data!$B$2:$AS$765,18,FALSE)</f>
        <v>1.3</v>
      </c>
      <c r="N312" s="161">
        <f>VLOOKUP($A312,data!$B$2:$AS$765,19,FALSE)</f>
        <v>2.17</v>
      </c>
      <c r="O312" s="129">
        <f>VLOOKUP($A312,data!$B$2:$AS$765,20,FALSE)</f>
        <v>1</v>
      </c>
      <c r="P312" s="163">
        <f>VLOOKUP($A312,data!$B$2:$AS$765,22,FALSE)</f>
        <v>0.45939999999999998</v>
      </c>
      <c r="Q312" s="163">
        <f>VLOOKUP($A312,data!$B$2:$AS$765,30,FALSE)</f>
        <v>0.47339999999999999</v>
      </c>
      <c r="R312" s="218" t="str">
        <f>VLOOKUP($A312,data!$B$2:$AS$765,34,FALSE)</f>
        <v>A</v>
      </c>
      <c r="S312" s="166"/>
      <c r="T312" s="220" t="str">
        <f>IF(ISERROR(VLOOKUP($A312,v32_final!$A$9:$E$763,5,FALSE)),"",VLOOKUP($A312,v32_final!$A$9:$E$763,5,FALSE))</f>
        <v>A</v>
      </c>
      <c r="U312" s="163">
        <f>IF(ISERROR(VLOOKUP($A312,v32_final!$A$9:$E$763,4,FALSE)),"",VLOOKUP($A312,v32_final!$A$9:$E$763,4,FALSE))</f>
        <v>0.78469999999999995</v>
      </c>
      <c r="V312" s="165">
        <f>VLOOKUP($A312,data!$B$2:$AS$765,35,FALSE)</f>
        <v>0.74180000000000001</v>
      </c>
      <c r="W312" s="326">
        <f t="shared" si="16"/>
        <v>0.74180000000000001</v>
      </c>
      <c r="X312" s="326">
        <f t="shared" si="17"/>
        <v>0</v>
      </c>
      <c r="Y312" s="135">
        <f t="shared" si="18"/>
        <v>-4.2899999999999938E-2</v>
      </c>
      <c r="Z312" s="133">
        <f t="shared" si="19"/>
        <v>-5.4670574741939516E-2</v>
      </c>
    </row>
    <row r="313" spans="1:26" x14ac:dyDescent="0.2">
      <c r="A313" s="237" t="s">
        <v>161</v>
      </c>
      <c r="B313" s="247" t="str">
        <f>VLOOKUP($A313,data!$B$2:$AS$765,4,FALSE)</f>
        <v>Complicated Peptic Ulcer W MCC</v>
      </c>
      <c r="C313" s="238">
        <f>VLOOKUP($A313,data!$B$2:$AS$765,6,FALSE)</f>
        <v>12</v>
      </c>
      <c r="D313" s="238">
        <f>VLOOKUP($A313,data!$B$2:$AS$765,7,FALSE)</f>
        <v>2</v>
      </c>
      <c r="E313" s="238">
        <f>VLOOKUP($A313,data!$B$2:$AS$765,10,FALSE)</f>
        <v>24125.02</v>
      </c>
      <c r="F313" s="238">
        <f>VLOOKUP($A313,data!$B$2:$AS$765,11,FALSE)</f>
        <v>17938.78</v>
      </c>
      <c r="G313" s="257">
        <f>VLOOKUP($A313,data!$B$2:$AS$765,12,FALSE)</f>
        <v>6.42</v>
      </c>
      <c r="H313" s="16"/>
      <c r="I313" s="158">
        <f>VLOOKUP($A313,data!$B$2:$AS$765,14,FALSE)</f>
        <v>11</v>
      </c>
      <c r="J313" s="156">
        <f>VLOOKUP($A313,data!$B$2:$AS$765,15,FALSE)</f>
        <v>19557.259999999998</v>
      </c>
      <c r="K313" s="156">
        <f>VLOOKUP($A313,data!$B$2:$AS$765,16,FALSE)</f>
        <v>10034.049999999999</v>
      </c>
      <c r="L313" s="160">
        <f>VLOOKUP($A313,data!$B$2:$AS$765,17,FALSE)</f>
        <v>5.36</v>
      </c>
      <c r="M313" s="160">
        <f>VLOOKUP($A313,data!$B$2:$AS$765,18,FALSE)</f>
        <v>4.7</v>
      </c>
      <c r="N313" s="160">
        <f>VLOOKUP($A313,data!$B$2:$AS$765,19,FALSE)</f>
        <v>3.77</v>
      </c>
      <c r="O313" s="120">
        <f>VLOOKUP($A313,data!$B$2:$AS$765,20,FALSE)</f>
        <v>1</v>
      </c>
      <c r="P313" s="162">
        <f>VLOOKUP($A313,data!$B$2:$AS$765,22,FALSE)</f>
        <v>0.80359999999999998</v>
      </c>
      <c r="Q313" s="162">
        <f>VLOOKUP($A313,data!$B$2:$AS$765,30,FALSE)</f>
        <v>0.82799999999999996</v>
      </c>
      <c r="R313" s="217" t="str">
        <f>VLOOKUP($A313,data!$B$2:$AS$765,34,FALSE)</f>
        <v>A</v>
      </c>
      <c r="S313" s="166"/>
      <c r="T313" s="219" t="str">
        <f>IF(ISERROR(VLOOKUP($A313,v32_final!$A$9:$E$763,5,FALSE)),"",VLOOKUP($A313,v32_final!$A$9:$E$763,5,FALSE))</f>
        <v>M</v>
      </c>
      <c r="U313" s="162">
        <f>IF(ISERROR(VLOOKUP($A313,v32_final!$A$9:$E$763,4,FALSE)),"",VLOOKUP($A313,v32_final!$A$9:$E$763,4,FALSE))</f>
        <v>2.9950000000000001</v>
      </c>
      <c r="V313" s="164">
        <f>VLOOKUP($A313,data!$B$2:$AS$765,35,FALSE)</f>
        <v>1.2974000000000001</v>
      </c>
      <c r="W313" s="324">
        <f t="shared" si="16"/>
        <v>1.2974000000000001</v>
      </c>
      <c r="X313" s="324">
        <f t="shared" si="17"/>
        <v>0</v>
      </c>
      <c r="Y313" s="134">
        <f t="shared" si="18"/>
        <v>-1.6976</v>
      </c>
      <c r="Z313" s="132">
        <f t="shared" si="19"/>
        <v>-0.56681135225375623</v>
      </c>
    </row>
    <row r="314" spans="1:26" x14ac:dyDescent="0.2">
      <c r="A314" s="237" t="s">
        <v>163</v>
      </c>
      <c r="B314" s="247" t="str">
        <f>VLOOKUP($A314,data!$B$2:$AS$765,4,FALSE)</f>
        <v>Complicated Peptic Ulcer W CC</v>
      </c>
      <c r="C314" s="238">
        <f>VLOOKUP($A314,data!$B$2:$AS$765,6,FALSE)</f>
        <v>34</v>
      </c>
      <c r="D314" s="238">
        <f>VLOOKUP($A314,data!$B$2:$AS$765,7,FALSE)</f>
        <v>2</v>
      </c>
      <c r="E314" s="238">
        <f>VLOOKUP($A314,data!$B$2:$AS$765,10,FALSE)</f>
        <v>18378.91</v>
      </c>
      <c r="F314" s="238">
        <f>VLOOKUP($A314,data!$B$2:$AS$765,11,FALSE)</f>
        <v>10014.82</v>
      </c>
      <c r="G314" s="257">
        <f>VLOOKUP($A314,data!$B$2:$AS$765,12,FALSE)</f>
        <v>4.24</v>
      </c>
      <c r="H314" s="16"/>
      <c r="I314" s="158">
        <f>VLOOKUP($A314,data!$B$2:$AS$765,14,FALSE)</f>
        <v>32</v>
      </c>
      <c r="J314" s="156">
        <f>VLOOKUP($A314,data!$B$2:$AS$765,15,FALSE)</f>
        <v>17086.47</v>
      </c>
      <c r="K314" s="156">
        <f>VLOOKUP($A314,data!$B$2:$AS$765,16,FALSE)</f>
        <v>8839.9599999999991</v>
      </c>
      <c r="L314" s="160">
        <f>VLOOKUP($A314,data!$B$2:$AS$765,17,FALSE)</f>
        <v>3.94</v>
      </c>
      <c r="M314" s="160">
        <f>VLOOKUP($A314,data!$B$2:$AS$765,18,FALSE)</f>
        <v>2.36</v>
      </c>
      <c r="N314" s="160">
        <f>VLOOKUP($A314,data!$B$2:$AS$765,19,FALSE)</f>
        <v>3.26</v>
      </c>
      <c r="O314" s="120">
        <f>VLOOKUP($A314,data!$B$2:$AS$765,20,FALSE)</f>
        <v>1</v>
      </c>
      <c r="P314" s="162">
        <f>VLOOKUP($A314,data!$B$2:$AS$765,22,FALSE)</f>
        <v>0.70209999999999995</v>
      </c>
      <c r="Q314" s="162">
        <f>VLOOKUP($A314,data!$B$2:$AS$765,30,FALSE)</f>
        <v>0.72340000000000004</v>
      </c>
      <c r="R314" s="217" t="str">
        <f>VLOOKUP($A314,data!$B$2:$AS$765,34,FALSE)</f>
        <v>A</v>
      </c>
      <c r="S314" s="166"/>
      <c r="T314" s="219" t="str">
        <f>IF(ISERROR(VLOOKUP($A314,v32_final!$A$9:$E$763,5,FALSE)),"",VLOOKUP($A314,v32_final!$A$9:$E$763,5,FALSE))</f>
        <v>A</v>
      </c>
      <c r="U314" s="162">
        <f>IF(ISERROR(VLOOKUP($A314,v32_final!$A$9:$E$763,4,FALSE)),"",VLOOKUP($A314,v32_final!$A$9:$E$763,4,FALSE))</f>
        <v>1.1317999999999999</v>
      </c>
      <c r="V314" s="164">
        <f>VLOOKUP($A314,data!$B$2:$AS$765,35,FALSE)</f>
        <v>1.1335</v>
      </c>
      <c r="W314" s="324">
        <f t="shared" si="16"/>
        <v>1.1335</v>
      </c>
      <c r="X314" s="324">
        <f t="shared" si="17"/>
        <v>0</v>
      </c>
      <c r="Y314" s="134">
        <f t="shared" si="18"/>
        <v>1.7000000000000348E-3</v>
      </c>
      <c r="Z314" s="132">
        <f t="shared" si="19"/>
        <v>1.5020321611592463E-3</v>
      </c>
    </row>
    <row r="315" spans="1:26" x14ac:dyDescent="0.2">
      <c r="A315" s="237" t="s">
        <v>168</v>
      </c>
      <c r="B315" s="247" t="str">
        <f>VLOOKUP($A315,data!$B$2:$AS$765,4,FALSE)</f>
        <v>Complicated Peptic Ulcer W/O CC/MCC</v>
      </c>
      <c r="C315" s="238">
        <f>VLOOKUP($A315,data!$B$2:$AS$765,6,FALSE)</f>
        <v>15</v>
      </c>
      <c r="D315" s="238">
        <f>VLOOKUP($A315,data!$B$2:$AS$765,7,FALSE)</f>
        <v>1</v>
      </c>
      <c r="E315" s="238">
        <f>VLOOKUP($A315,data!$B$2:$AS$765,10,FALSE)</f>
        <v>11811.96</v>
      </c>
      <c r="F315" s="238">
        <f>VLOOKUP($A315,data!$B$2:$AS$765,11,FALSE)</f>
        <v>7118.96</v>
      </c>
      <c r="G315" s="257">
        <f>VLOOKUP($A315,data!$B$2:$AS$765,12,FALSE)</f>
        <v>2.87</v>
      </c>
      <c r="H315" s="16"/>
      <c r="I315" s="158">
        <f>VLOOKUP($A315,data!$B$2:$AS$765,14,FALSE)</f>
        <v>13</v>
      </c>
      <c r="J315" s="156">
        <f>VLOOKUP($A315,data!$B$2:$AS$765,15,FALSE)</f>
        <v>9320.58</v>
      </c>
      <c r="K315" s="156">
        <f>VLOOKUP($A315,data!$B$2:$AS$765,16,FALSE)</f>
        <v>3428.93</v>
      </c>
      <c r="L315" s="160">
        <f>VLOOKUP($A315,data!$B$2:$AS$765,17,FALSE)</f>
        <v>2.54</v>
      </c>
      <c r="M315" s="160">
        <f>VLOOKUP($A315,data!$B$2:$AS$765,18,FALSE)</f>
        <v>1.34</v>
      </c>
      <c r="N315" s="160">
        <f>VLOOKUP($A315,data!$B$2:$AS$765,19,FALSE)</f>
        <v>2.2000000000000002</v>
      </c>
      <c r="O315" s="120">
        <f>VLOOKUP($A315,data!$B$2:$AS$765,20,FALSE)</f>
        <v>1</v>
      </c>
      <c r="P315" s="162">
        <f>VLOOKUP($A315,data!$B$2:$AS$765,22,FALSE)</f>
        <v>0.38300000000000001</v>
      </c>
      <c r="Q315" s="162">
        <f>VLOOKUP($A315,data!$B$2:$AS$765,30,FALSE)</f>
        <v>0.39460000000000001</v>
      </c>
      <c r="R315" s="217" t="str">
        <f>VLOOKUP($A315,data!$B$2:$AS$765,34,FALSE)</f>
        <v>A</v>
      </c>
      <c r="S315" s="166"/>
      <c r="T315" s="219" t="str">
        <f>IF(ISERROR(VLOOKUP($A315,v32_final!$A$9:$E$763,5,FALSE)),"",VLOOKUP($A315,v32_final!$A$9:$E$763,5,FALSE))</f>
        <v>A</v>
      </c>
      <c r="U315" s="162">
        <f>IF(ISERROR(VLOOKUP($A315,v32_final!$A$9:$E$763,4,FALSE)),"",VLOOKUP($A315,v32_final!$A$9:$E$763,4,FALSE))</f>
        <v>1.0488999999999999</v>
      </c>
      <c r="V315" s="164">
        <f>VLOOKUP($A315,data!$B$2:$AS$765,35,FALSE)</f>
        <v>0.61829999999999996</v>
      </c>
      <c r="W315" s="324">
        <f t="shared" si="16"/>
        <v>0.61829999999999996</v>
      </c>
      <c r="X315" s="324">
        <f t="shared" si="17"/>
        <v>0</v>
      </c>
      <c r="Y315" s="134">
        <f t="shared" si="18"/>
        <v>-0.43059999999999998</v>
      </c>
      <c r="Z315" s="132">
        <f t="shared" si="19"/>
        <v>-0.41052531223186195</v>
      </c>
    </row>
    <row r="316" spans="1:26" x14ac:dyDescent="0.2">
      <c r="A316" s="237" t="s">
        <v>170</v>
      </c>
      <c r="B316" s="247" t="str">
        <f>VLOOKUP($A316,data!$B$2:$AS$765,4,FALSE)</f>
        <v>Uncomplicated Peptic Ulcer W MCC</v>
      </c>
      <c r="C316" s="238">
        <f>VLOOKUP($A316,data!$B$2:$AS$765,6,FALSE)</f>
        <v>4</v>
      </c>
      <c r="D316" s="238">
        <f>VLOOKUP($A316,data!$B$2:$AS$765,7,FALSE)</f>
        <v>0</v>
      </c>
      <c r="E316" s="238">
        <f>VLOOKUP($A316,data!$B$2:$AS$765,10,FALSE)</f>
        <v>23930.54</v>
      </c>
      <c r="F316" s="238">
        <f>VLOOKUP($A316,data!$B$2:$AS$765,11,FALSE)</f>
        <v>1850.77</v>
      </c>
      <c r="G316" s="257">
        <f>VLOOKUP($A316,data!$B$2:$AS$765,12,FALSE)</f>
        <v>5.75</v>
      </c>
      <c r="H316" s="16"/>
      <c r="I316" s="158">
        <f>VLOOKUP($A316,data!$B$2:$AS$765,14,FALSE)</f>
        <v>4</v>
      </c>
      <c r="J316" s="156">
        <f>VLOOKUP($A316,data!$B$2:$AS$765,15,FALSE)</f>
        <v>23930.54</v>
      </c>
      <c r="K316" s="156">
        <f>VLOOKUP($A316,data!$B$2:$AS$765,16,FALSE)</f>
        <v>1850.77</v>
      </c>
      <c r="L316" s="160">
        <f>VLOOKUP($A316,data!$B$2:$AS$765,17,FALSE)</f>
        <v>5.75</v>
      </c>
      <c r="M316" s="160">
        <f>VLOOKUP($A316,data!$B$2:$AS$765,18,FALSE)</f>
        <v>1.3</v>
      </c>
      <c r="N316" s="160">
        <f>VLOOKUP($A316,data!$B$2:$AS$765,19,FALSE)</f>
        <v>5.6</v>
      </c>
      <c r="O316" s="120">
        <f>VLOOKUP($A316,data!$B$2:$AS$765,20,FALSE)</f>
        <v>1</v>
      </c>
      <c r="P316" s="162">
        <f>VLOOKUP($A316,data!$B$2:$AS$765,22,FALSE)</f>
        <v>0.98329999999999995</v>
      </c>
      <c r="Q316" s="162">
        <f>VLOOKUP($A316,data!$B$2:$AS$765,30,FALSE)</f>
        <v>1.0132000000000001</v>
      </c>
      <c r="R316" s="217" t="str">
        <f>VLOOKUP($A316,data!$B$2:$AS$765,34,FALSE)</f>
        <v>A</v>
      </c>
      <c r="S316" s="166"/>
      <c r="T316" s="219" t="str">
        <f>IF(ISERROR(VLOOKUP($A316,v32_final!$A$9:$E$763,5,FALSE)),"",VLOOKUP($A316,v32_final!$A$9:$E$763,5,FALSE))</f>
        <v>M</v>
      </c>
      <c r="U316" s="162">
        <f>IF(ISERROR(VLOOKUP($A316,v32_final!$A$9:$E$763,4,FALSE)),"",VLOOKUP($A316,v32_final!$A$9:$E$763,4,FALSE))</f>
        <v>2.0545</v>
      </c>
      <c r="V316" s="164">
        <f>VLOOKUP($A316,data!$B$2:$AS$765,35,FALSE)</f>
        <v>1.5875999999999999</v>
      </c>
      <c r="W316" s="324">
        <f t="shared" si="16"/>
        <v>1.5875999999999999</v>
      </c>
      <c r="X316" s="324">
        <f t="shared" si="17"/>
        <v>0</v>
      </c>
      <c r="Y316" s="134">
        <f t="shared" si="18"/>
        <v>-0.46690000000000009</v>
      </c>
      <c r="Z316" s="132">
        <f t="shared" si="19"/>
        <v>-0.22725724020442933</v>
      </c>
    </row>
    <row r="317" spans="1:26" x14ac:dyDescent="0.2">
      <c r="A317" s="246" t="s">
        <v>172</v>
      </c>
      <c r="B317" s="258" t="str">
        <f>VLOOKUP($A317,data!$B$2:$AS$765,4,FALSE)</f>
        <v>Uncomplicated Peptic Ulcer W/O MCC</v>
      </c>
      <c r="C317" s="259">
        <f>VLOOKUP($A317,data!$B$2:$AS$765,6,FALSE)</f>
        <v>32</v>
      </c>
      <c r="D317" s="259">
        <f>VLOOKUP($A317,data!$B$2:$AS$765,7,FALSE)</f>
        <v>0</v>
      </c>
      <c r="E317" s="259">
        <f>VLOOKUP($A317,data!$B$2:$AS$765,10,FALSE)</f>
        <v>15311.43</v>
      </c>
      <c r="F317" s="259">
        <f>VLOOKUP($A317,data!$B$2:$AS$765,11,FALSE)</f>
        <v>6215.44</v>
      </c>
      <c r="G317" s="325">
        <f>VLOOKUP($A317,data!$B$2:$AS$765,12,FALSE)</f>
        <v>3.56</v>
      </c>
      <c r="H317" s="16"/>
      <c r="I317" s="159">
        <f>VLOOKUP($A317,data!$B$2:$AS$765,14,FALSE)</f>
        <v>30</v>
      </c>
      <c r="J317" s="157">
        <f>VLOOKUP($A317,data!$B$2:$AS$765,15,FALSE)</f>
        <v>14322.61</v>
      </c>
      <c r="K317" s="157">
        <f>VLOOKUP($A317,data!$B$2:$AS$765,16,FALSE)</f>
        <v>5022.62</v>
      </c>
      <c r="L317" s="161">
        <f>VLOOKUP($A317,data!$B$2:$AS$765,17,FALSE)</f>
        <v>3.13</v>
      </c>
      <c r="M317" s="161">
        <f>VLOOKUP($A317,data!$B$2:$AS$765,18,FALSE)</f>
        <v>1.69</v>
      </c>
      <c r="N317" s="161">
        <f>VLOOKUP($A317,data!$B$2:$AS$765,19,FALSE)</f>
        <v>2.7</v>
      </c>
      <c r="O317" s="129">
        <f>VLOOKUP($A317,data!$B$2:$AS$765,20,FALSE)</f>
        <v>1</v>
      </c>
      <c r="P317" s="163">
        <f>VLOOKUP($A317,data!$B$2:$AS$765,22,FALSE)</f>
        <v>0.58850000000000002</v>
      </c>
      <c r="Q317" s="163">
        <f>VLOOKUP($A317,data!$B$2:$AS$765,30,FALSE)</f>
        <v>0.60640000000000005</v>
      </c>
      <c r="R317" s="218" t="str">
        <f>VLOOKUP($A317,data!$B$2:$AS$765,34,FALSE)</f>
        <v>A</v>
      </c>
      <c r="S317" s="166"/>
      <c r="T317" s="220" t="str">
        <f>IF(ISERROR(VLOOKUP($A317,v32_final!$A$9:$E$763,5,FALSE)),"",VLOOKUP($A317,v32_final!$A$9:$E$763,5,FALSE))</f>
        <v>A</v>
      </c>
      <c r="U317" s="163">
        <f>IF(ISERROR(VLOOKUP($A317,v32_final!$A$9:$E$763,4,FALSE)),"",VLOOKUP($A317,v32_final!$A$9:$E$763,4,FALSE))</f>
        <v>1.0644</v>
      </c>
      <c r="V317" s="165">
        <f>VLOOKUP($A317,data!$B$2:$AS$765,35,FALSE)</f>
        <v>0.95020000000000004</v>
      </c>
      <c r="W317" s="326">
        <f t="shared" si="16"/>
        <v>0.95020000000000004</v>
      </c>
      <c r="X317" s="326">
        <f t="shared" si="17"/>
        <v>0</v>
      </c>
      <c r="Y317" s="135">
        <f t="shared" si="18"/>
        <v>-0.11419999999999997</v>
      </c>
      <c r="Z317" s="133">
        <f t="shared" si="19"/>
        <v>-0.10729049229612925</v>
      </c>
    </row>
    <row r="318" spans="1:26" x14ac:dyDescent="0.2">
      <c r="A318" s="237" t="s">
        <v>174</v>
      </c>
      <c r="B318" s="247" t="str">
        <f>VLOOKUP($A318,data!$B$2:$AS$765,4,FALSE)</f>
        <v>Inflammatory Bowel Disease W MCC</v>
      </c>
      <c r="C318" s="238">
        <f>VLOOKUP($A318,data!$B$2:$AS$765,6,FALSE)</f>
        <v>27</v>
      </c>
      <c r="D318" s="238">
        <f>VLOOKUP($A318,data!$B$2:$AS$765,7,FALSE)</f>
        <v>2</v>
      </c>
      <c r="E318" s="238">
        <f>VLOOKUP($A318,data!$B$2:$AS$765,10,FALSE)</f>
        <v>32360.21</v>
      </c>
      <c r="F318" s="238">
        <f>VLOOKUP($A318,data!$B$2:$AS$765,11,FALSE)</f>
        <v>26619.07</v>
      </c>
      <c r="G318" s="257">
        <f>VLOOKUP($A318,data!$B$2:$AS$765,12,FALSE)</f>
        <v>8.3699999999999992</v>
      </c>
      <c r="H318" s="16"/>
      <c r="I318" s="158">
        <f>VLOOKUP($A318,data!$B$2:$AS$765,14,FALSE)</f>
        <v>25</v>
      </c>
      <c r="J318" s="156">
        <f>VLOOKUP($A318,data!$B$2:$AS$765,15,FALSE)</f>
        <v>26286.47</v>
      </c>
      <c r="K318" s="156">
        <f>VLOOKUP($A318,data!$B$2:$AS$765,16,FALSE)</f>
        <v>15512.86</v>
      </c>
      <c r="L318" s="160">
        <f>VLOOKUP($A318,data!$B$2:$AS$765,17,FALSE)</f>
        <v>6.92</v>
      </c>
      <c r="M318" s="160">
        <f>VLOOKUP($A318,data!$B$2:$AS$765,18,FALSE)</f>
        <v>5.14</v>
      </c>
      <c r="N318" s="160">
        <f>VLOOKUP($A318,data!$B$2:$AS$765,19,FALSE)</f>
        <v>5.47</v>
      </c>
      <c r="O318" s="120">
        <f>VLOOKUP($A318,data!$B$2:$AS$765,20,FALSE)</f>
        <v>1</v>
      </c>
      <c r="P318" s="162">
        <f>VLOOKUP($A318,data!$B$2:$AS$765,22,FALSE)</f>
        <v>1.08</v>
      </c>
      <c r="Q318" s="162">
        <f>VLOOKUP($A318,data!$B$2:$AS$765,30,FALSE)</f>
        <v>1.1128</v>
      </c>
      <c r="R318" s="217" t="str">
        <f>VLOOKUP($A318,data!$B$2:$AS$765,34,FALSE)</f>
        <v>A</v>
      </c>
      <c r="S318" s="166"/>
      <c r="T318" s="219" t="str">
        <f>IF(ISERROR(VLOOKUP($A318,v32_final!$A$9:$E$763,5,FALSE)),"",VLOOKUP($A318,v32_final!$A$9:$E$763,5,FALSE))</f>
        <v>A</v>
      </c>
      <c r="U318" s="162">
        <f>IF(ISERROR(VLOOKUP($A318,v32_final!$A$9:$E$763,4,FALSE)),"",VLOOKUP($A318,v32_final!$A$9:$E$763,4,FALSE))</f>
        <v>1.3703000000000001</v>
      </c>
      <c r="V318" s="164">
        <f>VLOOKUP($A318,data!$B$2:$AS$765,35,FALSE)</f>
        <v>1.7436</v>
      </c>
      <c r="W318" s="324">
        <f t="shared" si="16"/>
        <v>1.7436</v>
      </c>
      <c r="X318" s="324">
        <f t="shared" si="17"/>
        <v>0</v>
      </c>
      <c r="Y318" s="134">
        <f t="shared" si="18"/>
        <v>0.37329999999999997</v>
      </c>
      <c r="Z318" s="132">
        <f t="shared" si="19"/>
        <v>0.27242209735094502</v>
      </c>
    </row>
    <row r="319" spans="1:26" x14ac:dyDescent="0.2">
      <c r="A319" s="237" t="s">
        <v>176</v>
      </c>
      <c r="B319" s="247" t="str">
        <f>VLOOKUP($A319,data!$B$2:$AS$765,4,FALSE)</f>
        <v>Inflammatory Bowel Disease W CC</v>
      </c>
      <c r="C319" s="238">
        <f>VLOOKUP($A319,data!$B$2:$AS$765,6,FALSE)</f>
        <v>168</v>
      </c>
      <c r="D319" s="238">
        <f>VLOOKUP($A319,data!$B$2:$AS$765,7,FALSE)</f>
        <v>5</v>
      </c>
      <c r="E319" s="238">
        <f>VLOOKUP($A319,data!$B$2:$AS$765,10,FALSE)</f>
        <v>14607.35</v>
      </c>
      <c r="F319" s="238">
        <f>VLOOKUP($A319,data!$B$2:$AS$765,11,FALSE)</f>
        <v>8895.2800000000007</v>
      </c>
      <c r="G319" s="257">
        <f>VLOOKUP($A319,data!$B$2:$AS$765,12,FALSE)</f>
        <v>4.25</v>
      </c>
      <c r="H319" s="16"/>
      <c r="I319" s="158">
        <f>VLOOKUP($A319,data!$B$2:$AS$765,14,FALSE)</f>
        <v>164</v>
      </c>
      <c r="J319" s="156">
        <f>VLOOKUP($A319,data!$B$2:$AS$765,15,FALSE)</f>
        <v>13667.66</v>
      </c>
      <c r="K319" s="156">
        <f>VLOOKUP($A319,data!$B$2:$AS$765,16,FALSE)</f>
        <v>6572.41</v>
      </c>
      <c r="L319" s="160">
        <f>VLOOKUP($A319,data!$B$2:$AS$765,17,FALSE)</f>
        <v>4.05</v>
      </c>
      <c r="M319" s="160">
        <f>VLOOKUP($A319,data!$B$2:$AS$765,18,FALSE)</f>
        <v>2.4500000000000002</v>
      </c>
      <c r="N319" s="160">
        <f>VLOOKUP($A319,data!$B$2:$AS$765,19,FALSE)</f>
        <v>3.36</v>
      </c>
      <c r="O319" s="120">
        <f>VLOOKUP($A319,data!$B$2:$AS$765,20,FALSE)</f>
        <v>1</v>
      </c>
      <c r="P319" s="162">
        <f>VLOOKUP($A319,data!$B$2:$AS$765,22,FALSE)</f>
        <v>0.56159999999999999</v>
      </c>
      <c r="Q319" s="162">
        <f>VLOOKUP($A319,data!$B$2:$AS$765,30,FALSE)</f>
        <v>0.57869999999999999</v>
      </c>
      <c r="R319" s="217" t="str">
        <f>VLOOKUP($A319,data!$B$2:$AS$765,34,FALSE)</f>
        <v>A</v>
      </c>
      <c r="S319" s="166"/>
      <c r="T319" s="219" t="str">
        <f>IF(ISERROR(VLOOKUP($A319,v32_final!$A$9:$E$763,5,FALSE)),"",VLOOKUP($A319,v32_final!$A$9:$E$763,5,FALSE))</f>
        <v>A</v>
      </c>
      <c r="U319" s="162">
        <f>IF(ISERROR(VLOOKUP($A319,v32_final!$A$9:$E$763,4,FALSE)),"",VLOOKUP($A319,v32_final!$A$9:$E$763,4,FALSE))</f>
        <v>0.91410000000000002</v>
      </c>
      <c r="V319" s="164">
        <f>VLOOKUP($A319,data!$B$2:$AS$765,35,FALSE)</f>
        <v>0.90680000000000005</v>
      </c>
      <c r="W319" s="324">
        <f t="shared" si="16"/>
        <v>0.90680000000000005</v>
      </c>
      <c r="X319" s="324">
        <f t="shared" si="17"/>
        <v>0</v>
      </c>
      <c r="Y319" s="134">
        <f t="shared" si="18"/>
        <v>-7.2999999999999732E-3</v>
      </c>
      <c r="Z319" s="132">
        <f t="shared" si="19"/>
        <v>-7.9859971556722163E-3</v>
      </c>
    </row>
    <row r="320" spans="1:26" x14ac:dyDescent="0.2">
      <c r="A320" s="237" t="s">
        <v>178</v>
      </c>
      <c r="B320" s="247" t="str">
        <f>VLOOKUP($A320,data!$B$2:$AS$765,4,FALSE)</f>
        <v>Inflammatory Bowel Disease W/O CC/MCC</v>
      </c>
      <c r="C320" s="238">
        <f>VLOOKUP($A320,data!$B$2:$AS$765,6,FALSE)</f>
        <v>95</v>
      </c>
      <c r="D320" s="238">
        <f>VLOOKUP($A320,data!$B$2:$AS$765,7,FALSE)</f>
        <v>2</v>
      </c>
      <c r="E320" s="238">
        <f>VLOOKUP($A320,data!$B$2:$AS$765,10,FALSE)</f>
        <v>11353.19</v>
      </c>
      <c r="F320" s="238">
        <f>VLOOKUP($A320,data!$B$2:$AS$765,11,FALSE)</f>
        <v>6949.26</v>
      </c>
      <c r="G320" s="257">
        <f>VLOOKUP($A320,data!$B$2:$AS$765,12,FALSE)</f>
        <v>3.48</v>
      </c>
      <c r="H320" s="16"/>
      <c r="I320" s="158">
        <f>VLOOKUP($A320,data!$B$2:$AS$765,14,FALSE)</f>
        <v>94</v>
      </c>
      <c r="J320" s="156">
        <f>VLOOKUP($A320,data!$B$2:$AS$765,15,FALSE)</f>
        <v>10935.17</v>
      </c>
      <c r="K320" s="156">
        <f>VLOOKUP($A320,data!$B$2:$AS$765,16,FALSE)</f>
        <v>5674.96</v>
      </c>
      <c r="L320" s="160">
        <f>VLOOKUP($A320,data!$B$2:$AS$765,17,FALSE)</f>
        <v>3.37</v>
      </c>
      <c r="M320" s="160">
        <f>VLOOKUP($A320,data!$B$2:$AS$765,18,FALSE)</f>
        <v>1.97</v>
      </c>
      <c r="N320" s="160">
        <f>VLOOKUP($A320,data!$B$2:$AS$765,19,FALSE)</f>
        <v>2.86</v>
      </c>
      <c r="O320" s="120">
        <f>VLOOKUP($A320,data!$B$2:$AS$765,20,FALSE)</f>
        <v>1</v>
      </c>
      <c r="P320" s="162">
        <f>VLOOKUP($A320,data!$B$2:$AS$765,22,FALSE)</f>
        <v>0.44929999999999998</v>
      </c>
      <c r="Q320" s="162">
        <f>VLOOKUP($A320,data!$B$2:$AS$765,30,FALSE)</f>
        <v>0.46300000000000002</v>
      </c>
      <c r="R320" s="217" t="str">
        <f>VLOOKUP($A320,data!$B$2:$AS$765,34,FALSE)</f>
        <v>A</v>
      </c>
      <c r="S320" s="166"/>
      <c r="T320" s="219" t="str">
        <f>IF(ISERROR(VLOOKUP($A320,v32_final!$A$9:$E$763,5,FALSE)),"",VLOOKUP($A320,v32_final!$A$9:$E$763,5,FALSE))</f>
        <v>A</v>
      </c>
      <c r="U320" s="162">
        <f>IF(ISERROR(VLOOKUP($A320,v32_final!$A$9:$E$763,4,FALSE)),"",VLOOKUP($A320,v32_final!$A$9:$E$763,4,FALSE))</f>
        <v>0.74670000000000003</v>
      </c>
      <c r="V320" s="164">
        <f>VLOOKUP($A320,data!$B$2:$AS$765,35,FALSE)</f>
        <v>0.72550000000000003</v>
      </c>
      <c r="W320" s="324">
        <f t="shared" si="16"/>
        <v>0.72550000000000003</v>
      </c>
      <c r="X320" s="324">
        <f t="shared" si="17"/>
        <v>0</v>
      </c>
      <c r="Y320" s="134">
        <f t="shared" si="18"/>
        <v>-2.1199999999999997E-2</v>
      </c>
      <c r="Z320" s="132">
        <f t="shared" si="19"/>
        <v>-2.8391589661175835E-2</v>
      </c>
    </row>
    <row r="321" spans="1:26" x14ac:dyDescent="0.2">
      <c r="A321" s="237" t="s">
        <v>180</v>
      </c>
      <c r="B321" s="247" t="str">
        <f>VLOOKUP($A321,data!$B$2:$AS$765,4,FALSE)</f>
        <v>G.I. Obstruction W MCC</v>
      </c>
      <c r="C321" s="238">
        <f>VLOOKUP($A321,data!$B$2:$AS$765,6,FALSE)</f>
        <v>49</v>
      </c>
      <c r="D321" s="238">
        <f>VLOOKUP($A321,data!$B$2:$AS$765,7,FALSE)</f>
        <v>6</v>
      </c>
      <c r="E321" s="238">
        <f>VLOOKUP($A321,data!$B$2:$AS$765,10,FALSE)</f>
        <v>28472.53</v>
      </c>
      <c r="F321" s="238">
        <f>VLOOKUP($A321,data!$B$2:$AS$765,11,FALSE)</f>
        <v>22529.5</v>
      </c>
      <c r="G321" s="257">
        <f>VLOOKUP($A321,data!$B$2:$AS$765,12,FALSE)</f>
        <v>7.16</v>
      </c>
      <c r="H321" s="16"/>
      <c r="I321" s="158">
        <f>VLOOKUP($A321,data!$B$2:$AS$765,14,FALSE)</f>
        <v>46</v>
      </c>
      <c r="J321" s="156">
        <f>VLOOKUP($A321,data!$B$2:$AS$765,15,FALSE)</f>
        <v>24733.46</v>
      </c>
      <c r="K321" s="156">
        <f>VLOOKUP($A321,data!$B$2:$AS$765,16,FALSE)</f>
        <v>17587.75</v>
      </c>
      <c r="L321" s="160">
        <f>VLOOKUP($A321,data!$B$2:$AS$765,17,FALSE)</f>
        <v>6.61</v>
      </c>
      <c r="M321" s="160">
        <f>VLOOKUP($A321,data!$B$2:$AS$765,18,FALSE)</f>
        <v>5.37</v>
      </c>
      <c r="N321" s="160">
        <f>VLOOKUP($A321,data!$B$2:$AS$765,19,FALSE)</f>
        <v>4.83</v>
      </c>
      <c r="O321" s="120">
        <f>VLOOKUP($A321,data!$B$2:$AS$765,20,FALSE)</f>
        <v>1</v>
      </c>
      <c r="P321" s="162">
        <f>VLOOKUP($A321,data!$B$2:$AS$765,22,FALSE)</f>
        <v>1.0163</v>
      </c>
      <c r="Q321" s="162">
        <f>VLOOKUP($A321,data!$B$2:$AS$765,30,FALSE)</f>
        <v>1.0471999999999999</v>
      </c>
      <c r="R321" s="217" t="str">
        <f>VLOOKUP($A321,data!$B$2:$AS$765,34,FALSE)</f>
        <v>A</v>
      </c>
      <c r="S321" s="166"/>
      <c r="T321" s="219" t="str">
        <f>IF(ISERROR(VLOOKUP($A321,v32_final!$A$9:$E$763,5,FALSE)),"",VLOOKUP($A321,v32_final!$A$9:$E$763,5,FALSE))</f>
        <v>A</v>
      </c>
      <c r="U321" s="162">
        <f>IF(ISERROR(VLOOKUP($A321,v32_final!$A$9:$E$763,4,FALSE)),"",VLOOKUP($A321,v32_final!$A$9:$E$763,4,FALSE))</f>
        <v>1.5983000000000001</v>
      </c>
      <c r="V321" s="164">
        <f>VLOOKUP($A321,data!$B$2:$AS$765,35,FALSE)</f>
        <v>1.6409</v>
      </c>
      <c r="W321" s="324">
        <f t="shared" si="16"/>
        <v>1.6409</v>
      </c>
      <c r="X321" s="324">
        <f t="shared" si="17"/>
        <v>0</v>
      </c>
      <c r="Y321" s="134">
        <f t="shared" si="18"/>
        <v>4.2599999999999971E-2</v>
      </c>
      <c r="Z321" s="132">
        <f t="shared" si="19"/>
        <v>2.6653319151598555E-2</v>
      </c>
    </row>
    <row r="322" spans="1:26" x14ac:dyDescent="0.2">
      <c r="A322" s="246" t="s">
        <v>182</v>
      </c>
      <c r="B322" s="258" t="str">
        <f>VLOOKUP($A322,data!$B$2:$AS$765,4,FALSE)</f>
        <v>G.I. Obstruction W CC</v>
      </c>
      <c r="C322" s="259">
        <f>VLOOKUP($A322,data!$B$2:$AS$765,6,FALSE)</f>
        <v>240</v>
      </c>
      <c r="D322" s="259">
        <f>VLOOKUP($A322,data!$B$2:$AS$765,7,FALSE)</f>
        <v>9</v>
      </c>
      <c r="E322" s="259">
        <f>VLOOKUP($A322,data!$B$2:$AS$765,10,FALSE)</f>
        <v>14566.6</v>
      </c>
      <c r="F322" s="259">
        <f>VLOOKUP($A322,data!$B$2:$AS$765,11,FALSE)</f>
        <v>13432.46</v>
      </c>
      <c r="G322" s="325">
        <f>VLOOKUP($A322,data!$B$2:$AS$765,12,FALSE)</f>
        <v>4.18</v>
      </c>
      <c r="H322" s="16"/>
      <c r="I322" s="159">
        <f>VLOOKUP($A322,data!$B$2:$AS$765,14,FALSE)</f>
        <v>235</v>
      </c>
      <c r="J322" s="157">
        <f>VLOOKUP($A322,data!$B$2:$AS$765,15,FALSE)</f>
        <v>13062.63</v>
      </c>
      <c r="K322" s="157">
        <f>VLOOKUP($A322,data!$B$2:$AS$765,16,FALSE)</f>
        <v>7243.5</v>
      </c>
      <c r="L322" s="161">
        <f>VLOOKUP($A322,data!$B$2:$AS$765,17,FALSE)</f>
        <v>3.8</v>
      </c>
      <c r="M322" s="161">
        <f>VLOOKUP($A322,data!$B$2:$AS$765,18,FALSE)</f>
        <v>2.31</v>
      </c>
      <c r="N322" s="161">
        <f>VLOOKUP($A322,data!$B$2:$AS$765,19,FALSE)</f>
        <v>3.17</v>
      </c>
      <c r="O322" s="129">
        <f>VLOOKUP($A322,data!$B$2:$AS$765,20,FALSE)</f>
        <v>1</v>
      </c>
      <c r="P322" s="163">
        <f>VLOOKUP($A322,data!$B$2:$AS$765,22,FALSE)</f>
        <v>0.53669999999999995</v>
      </c>
      <c r="Q322" s="163">
        <f>VLOOKUP($A322,data!$B$2:$AS$765,30,FALSE)</f>
        <v>0.55300000000000005</v>
      </c>
      <c r="R322" s="218" t="str">
        <f>VLOOKUP($A322,data!$B$2:$AS$765,34,FALSE)</f>
        <v>A</v>
      </c>
      <c r="S322" s="166"/>
      <c r="T322" s="220" t="str">
        <f>IF(ISERROR(VLOOKUP($A322,v32_final!$A$9:$E$763,5,FALSE)),"",VLOOKUP($A322,v32_final!$A$9:$E$763,5,FALSE))</f>
        <v>A</v>
      </c>
      <c r="U322" s="163">
        <f>IF(ISERROR(VLOOKUP($A322,v32_final!$A$9:$E$763,4,FALSE)),"",VLOOKUP($A322,v32_final!$A$9:$E$763,4,FALSE))</f>
        <v>0.86480000000000001</v>
      </c>
      <c r="V322" s="165">
        <f>VLOOKUP($A322,data!$B$2:$AS$765,35,FALSE)</f>
        <v>0.86650000000000005</v>
      </c>
      <c r="W322" s="326">
        <f t="shared" si="16"/>
        <v>0.86650000000000005</v>
      </c>
      <c r="X322" s="326">
        <f t="shared" si="17"/>
        <v>0</v>
      </c>
      <c r="Y322" s="135">
        <f t="shared" si="18"/>
        <v>1.7000000000000348E-3</v>
      </c>
      <c r="Z322" s="133">
        <f t="shared" si="19"/>
        <v>1.9657724329325103E-3</v>
      </c>
    </row>
    <row r="323" spans="1:26" x14ac:dyDescent="0.2">
      <c r="A323" s="237" t="s">
        <v>184</v>
      </c>
      <c r="B323" s="247" t="str">
        <f>VLOOKUP($A323,data!$B$2:$AS$765,4,FALSE)</f>
        <v>G.I. Obstruction W/O CC/MCC</v>
      </c>
      <c r="C323" s="238">
        <f>VLOOKUP($A323,data!$B$2:$AS$765,6,FALSE)</f>
        <v>182</v>
      </c>
      <c r="D323" s="238">
        <f>VLOOKUP($A323,data!$B$2:$AS$765,7,FALSE)</f>
        <v>5</v>
      </c>
      <c r="E323" s="238">
        <f>VLOOKUP($A323,data!$B$2:$AS$765,10,FALSE)</f>
        <v>10481.56</v>
      </c>
      <c r="F323" s="238">
        <f>VLOOKUP($A323,data!$B$2:$AS$765,11,FALSE)</f>
        <v>9287.49</v>
      </c>
      <c r="G323" s="257">
        <f>VLOOKUP($A323,data!$B$2:$AS$765,12,FALSE)</f>
        <v>3.27</v>
      </c>
      <c r="H323" s="16"/>
      <c r="I323" s="158">
        <f>VLOOKUP($A323,data!$B$2:$AS$765,14,FALSE)</f>
        <v>180</v>
      </c>
      <c r="J323" s="156">
        <f>VLOOKUP($A323,data!$B$2:$AS$765,15,FALSE)</f>
        <v>9714.35</v>
      </c>
      <c r="K323" s="156">
        <f>VLOOKUP($A323,data!$B$2:$AS$765,16,FALSE)</f>
        <v>4611.28</v>
      </c>
      <c r="L323" s="160">
        <f>VLOOKUP($A323,data!$B$2:$AS$765,17,FALSE)</f>
        <v>3.13</v>
      </c>
      <c r="M323" s="160">
        <f>VLOOKUP($A323,data!$B$2:$AS$765,18,FALSE)</f>
        <v>1.84</v>
      </c>
      <c r="N323" s="160">
        <f>VLOOKUP($A323,data!$B$2:$AS$765,19,FALSE)</f>
        <v>2.68</v>
      </c>
      <c r="O323" s="120">
        <f>VLOOKUP($A323,data!$B$2:$AS$765,20,FALSE)</f>
        <v>1</v>
      </c>
      <c r="P323" s="162">
        <f>VLOOKUP($A323,data!$B$2:$AS$765,22,FALSE)</f>
        <v>0.3992</v>
      </c>
      <c r="Q323" s="162">
        <f>VLOOKUP($A323,data!$B$2:$AS$765,30,FALSE)</f>
        <v>0.4113</v>
      </c>
      <c r="R323" s="217" t="str">
        <f>VLOOKUP($A323,data!$B$2:$AS$765,34,FALSE)</f>
        <v>A</v>
      </c>
      <c r="S323" s="166"/>
      <c r="T323" s="219" t="str">
        <f>IF(ISERROR(VLOOKUP($A323,v32_final!$A$9:$E$763,5,FALSE)),"",VLOOKUP($A323,v32_final!$A$9:$E$763,5,FALSE))</f>
        <v>A</v>
      </c>
      <c r="U323" s="162">
        <f>IF(ISERROR(VLOOKUP($A323,v32_final!$A$9:$E$763,4,FALSE)),"",VLOOKUP($A323,v32_final!$A$9:$E$763,4,FALSE))</f>
        <v>0.67049999999999998</v>
      </c>
      <c r="V323" s="164">
        <f>VLOOKUP($A323,data!$B$2:$AS$765,35,FALSE)</f>
        <v>0.64449999999999996</v>
      </c>
      <c r="W323" s="324">
        <f t="shared" si="16"/>
        <v>0.64449999999999996</v>
      </c>
      <c r="X323" s="324">
        <f t="shared" si="17"/>
        <v>0</v>
      </c>
      <c r="Y323" s="134">
        <f t="shared" si="18"/>
        <v>-2.6000000000000023E-2</v>
      </c>
      <c r="Z323" s="132">
        <f t="shared" si="19"/>
        <v>-3.8777032065622705E-2</v>
      </c>
    </row>
    <row r="324" spans="1:26" x14ac:dyDescent="0.2">
      <c r="A324" s="237" t="s">
        <v>186</v>
      </c>
      <c r="B324" s="247" t="str">
        <f>VLOOKUP($A324,data!$B$2:$AS$765,4,FALSE)</f>
        <v>Esophagitis, Gastroent &amp; Misc Digest Disorders W MCC</v>
      </c>
      <c r="C324" s="238">
        <f>VLOOKUP($A324,data!$B$2:$AS$765,6,FALSE)</f>
        <v>196</v>
      </c>
      <c r="D324" s="238">
        <f>VLOOKUP($A324,data!$B$2:$AS$765,7,FALSE)</f>
        <v>5</v>
      </c>
      <c r="E324" s="238">
        <f>VLOOKUP($A324,data!$B$2:$AS$765,10,FALSE)</f>
        <v>22285.58</v>
      </c>
      <c r="F324" s="238">
        <f>VLOOKUP($A324,data!$B$2:$AS$765,11,FALSE)</f>
        <v>18646.009999999998</v>
      </c>
      <c r="G324" s="257">
        <f>VLOOKUP($A324,data!$B$2:$AS$765,12,FALSE)</f>
        <v>5.47</v>
      </c>
      <c r="H324" s="16"/>
      <c r="I324" s="158">
        <f>VLOOKUP($A324,data!$B$2:$AS$765,14,FALSE)</f>
        <v>192</v>
      </c>
      <c r="J324" s="156">
        <f>VLOOKUP($A324,data!$B$2:$AS$765,15,FALSE)</f>
        <v>20464.400000000001</v>
      </c>
      <c r="K324" s="156">
        <f>VLOOKUP($A324,data!$B$2:$AS$765,16,FALSE)</f>
        <v>13811.72</v>
      </c>
      <c r="L324" s="160">
        <f>VLOOKUP($A324,data!$B$2:$AS$765,17,FALSE)</f>
        <v>5.08</v>
      </c>
      <c r="M324" s="160">
        <f>VLOOKUP($A324,data!$B$2:$AS$765,18,FALSE)</f>
        <v>4.07</v>
      </c>
      <c r="N324" s="160">
        <f>VLOOKUP($A324,data!$B$2:$AS$765,19,FALSE)</f>
        <v>3.92</v>
      </c>
      <c r="O324" s="120">
        <f>VLOOKUP($A324,data!$B$2:$AS$765,20,FALSE)</f>
        <v>1</v>
      </c>
      <c r="P324" s="162">
        <f>VLOOKUP($A324,data!$B$2:$AS$765,22,FALSE)</f>
        <v>0.84079999999999999</v>
      </c>
      <c r="Q324" s="162">
        <f>VLOOKUP($A324,data!$B$2:$AS$765,30,FALSE)</f>
        <v>0.86639999999999995</v>
      </c>
      <c r="R324" s="217" t="str">
        <f>VLOOKUP($A324,data!$B$2:$AS$765,34,FALSE)</f>
        <v>A</v>
      </c>
      <c r="S324" s="166"/>
      <c r="T324" s="219" t="str">
        <f>IF(ISERROR(VLOOKUP($A324,v32_final!$A$9:$E$763,5,FALSE)),"",VLOOKUP($A324,v32_final!$A$9:$E$763,5,FALSE))</f>
        <v>A</v>
      </c>
      <c r="U324" s="162">
        <f>IF(ISERROR(VLOOKUP($A324,v32_final!$A$9:$E$763,4,FALSE)),"",VLOOKUP($A324,v32_final!$A$9:$E$763,4,FALSE))</f>
        <v>1.3440000000000001</v>
      </c>
      <c r="V324" s="164">
        <f>VLOOKUP($A324,data!$B$2:$AS$765,35,FALSE)</f>
        <v>1.3575999999999999</v>
      </c>
      <c r="W324" s="324">
        <f t="shared" si="16"/>
        <v>1.3575999999999999</v>
      </c>
      <c r="X324" s="324">
        <f t="shared" si="17"/>
        <v>0</v>
      </c>
      <c r="Y324" s="134">
        <f t="shared" si="18"/>
        <v>1.3599999999999834E-2</v>
      </c>
      <c r="Z324" s="132">
        <f t="shared" si="19"/>
        <v>1.0119047619047495E-2</v>
      </c>
    </row>
    <row r="325" spans="1:26" x14ac:dyDescent="0.2">
      <c r="A325" s="237" t="s">
        <v>188</v>
      </c>
      <c r="B325" s="247" t="str">
        <f>VLOOKUP($A325,data!$B$2:$AS$765,4,FALSE)</f>
        <v>Esophagitis, Gastroent &amp; Misc Digest Disorders W/O MCC</v>
      </c>
      <c r="C325" s="238">
        <f>VLOOKUP($A325,data!$B$2:$AS$765,6,FALSE)</f>
        <v>1485</v>
      </c>
      <c r="D325" s="238">
        <f>VLOOKUP($A325,data!$B$2:$AS$765,7,FALSE)</f>
        <v>17</v>
      </c>
      <c r="E325" s="238">
        <f>VLOOKUP($A325,data!$B$2:$AS$765,10,FALSE)</f>
        <v>11948.61</v>
      </c>
      <c r="F325" s="238">
        <f>VLOOKUP($A325,data!$B$2:$AS$765,11,FALSE)</f>
        <v>6844.43</v>
      </c>
      <c r="G325" s="257">
        <f>VLOOKUP($A325,data!$B$2:$AS$765,12,FALSE)</f>
        <v>3.06</v>
      </c>
      <c r="H325" s="16"/>
      <c r="I325" s="158">
        <f>VLOOKUP($A325,data!$B$2:$AS$765,14,FALSE)</f>
        <v>1452</v>
      </c>
      <c r="J325" s="156">
        <f>VLOOKUP($A325,data!$B$2:$AS$765,15,FALSE)</f>
        <v>11371.44</v>
      </c>
      <c r="K325" s="156">
        <f>VLOOKUP($A325,data!$B$2:$AS$765,16,FALSE)</f>
        <v>5698.84</v>
      </c>
      <c r="L325" s="160">
        <f>VLOOKUP($A325,data!$B$2:$AS$765,17,FALSE)</f>
        <v>2.91</v>
      </c>
      <c r="M325" s="160">
        <f>VLOOKUP($A325,data!$B$2:$AS$765,18,FALSE)</f>
        <v>1.84</v>
      </c>
      <c r="N325" s="160">
        <f>VLOOKUP($A325,data!$B$2:$AS$765,19,FALSE)</f>
        <v>2.44</v>
      </c>
      <c r="O325" s="120">
        <f>VLOOKUP($A325,data!$B$2:$AS$765,20,FALSE)</f>
        <v>1</v>
      </c>
      <c r="P325" s="162">
        <f>VLOOKUP($A325,data!$B$2:$AS$765,22,FALSE)</f>
        <v>0.46729999999999999</v>
      </c>
      <c r="Q325" s="162">
        <f>VLOOKUP($A325,data!$B$2:$AS$765,30,FALSE)</f>
        <v>0.48149999999999998</v>
      </c>
      <c r="R325" s="217" t="str">
        <f>VLOOKUP($A325,data!$B$2:$AS$765,34,FALSE)</f>
        <v>A</v>
      </c>
      <c r="S325" s="166"/>
      <c r="T325" s="219" t="str">
        <f>IF(ISERROR(VLOOKUP($A325,v32_final!$A$9:$E$763,5,FALSE)),"",VLOOKUP($A325,v32_final!$A$9:$E$763,5,FALSE))</f>
        <v>A</v>
      </c>
      <c r="U325" s="162">
        <f>IF(ISERROR(VLOOKUP($A325,v32_final!$A$9:$E$763,4,FALSE)),"",VLOOKUP($A325,v32_final!$A$9:$E$763,4,FALSE))</f>
        <v>0.73750000000000004</v>
      </c>
      <c r="V325" s="164">
        <f>VLOOKUP($A325,data!$B$2:$AS$765,35,FALSE)</f>
        <v>0.75449999999999995</v>
      </c>
      <c r="W325" s="324">
        <f t="shared" si="16"/>
        <v>0.75449999999999995</v>
      </c>
      <c r="X325" s="324">
        <f t="shared" si="17"/>
        <v>0</v>
      </c>
      <c r="Y325" s="134">
        <f t="shared" si="18"/>
        <v>1.6999999999999904E-2</v>
      </c>
      <c r="Z325" s="132">
        <f t="shared" si="19"/>
        <v>2.3050847457626988E-2</v>
      </c>
    </row>
    <row r="326" spans="1:26" x14ac:dyDescent="0.2">
      <c r="A326" s="237" t="s">
        <v>190</v>
      </c>
      <c r="B326" s="247" t="str">
        <f>VLOOKUP($A326,data!$B$2:$AS$765,4,FALSE)</f>
        <v>Other Digestive System Diagnoses W MCC</v>
      </c>
      <c r="C326" s="238">
        <f>VLOOKUP($A326,data!$B$2:$AS$765,6,FALSE)</f>
        <v>62</v>
      </c>
      <c r="D326" s="238">
        <f>VLOOKUP($A326,data!$B$2:$AS$765,7,FALSE)</f>
        <v>7</v>
      </c>
      <c r="E326" s="238">
        <f>VLOOKUP($A326,data!$B$2:$AS$765,10,FALSE)</f>
        <v>34786.559999999998</v>
      </c>
      <c r="F326" s="238">
        <f>VLOOKUP($A326,data!$B$2:$AS$765,11,FALSE)</f>
        <v>42978.77</v>
      </c>
      <c r="G326" s="257">
        <f>VLOOKUP($A326,data!$B$2:$AS$765,12,FALSE)</f>
        <v>7.39</v>
      </c>
      <c r="H326" s="16"/>
      <c r="I326" s="158">
        <f>VLOOKUP($A326,data!$B$2:$AS$765,14,FALSE)</f>
        <v>60</v>
      </c>
      <c r="J326" s="156">
        <f>VLOOKUP($A326,data!$B$2:$AS$765,15,FALSE)</f>
        <v>28726.42</v>
      </c>
      <c r="K326" s="156">
        <f>VLOOKUP($A326,data!$B$2:$AS$765,16,FALSE)</f>
        <v>27734.58</v>
      </c>
      <c r="L326" s="160">
        <f>VLOOKUP($A326,data!$B$2:$AS$765,17,FALSE)</f>
        <v>6.65</v>
      </c>
      <c r="M326" s="160">
        <f>VLOOKUP($A326,data!$B$2:$AS$765,18,FALSE)</f>
        <v>7.12</v>
      </c>
      <c r="N326" s="160">
        <f>VLOOKUP($A326,data!$B$2:$AS$765,19,FALSE)</f>
        <v>4.3600000000000003</v>
      </c>
      <c r="O326" s="120">
        <f>VLOOKUP($A326,data!$B$2:$AS$765,20,FALSE)</f>
        <v>1</v>
      </c>
      <c r="P326" s="162">
        <f>VLOOKUP($A326,data!$B$2:$AS$765,22,FALSE)</f>
        <v>1.1801999999999999</v>
      </c>
      <c r="Q326" s="162">
        <f>VLOOKUP($A326,data!$B$2:$AS$765,30,FALSE)</f>
        <v>1.1646000000000001</v>
      </c>
      <c r="R326" s="217" t="str">
        <f>VLOOKUP($A326,data!$B$2:$AS$765,34,FALSE)</f>
        <v>A</v>
      </c>
      <c r="S326" s="166"/>
      <c r="T326" s="219" t="str">
        <f>IF(ISERROR(VLOOKUP($A326,v32_final!$A$9:$E$763,5,FALSE)),"",VLOOKUP($A326,v32_final!$A$9:$E$763,5,FALSE))</f>
        <v>A</v>
      </c>
      <c r="U326" s="162">
        <f>IF(ISERROR(VLOOKUP($A326,v32_final!$A$9:$E$763,4,FALSE)),"",VLOOKUP($A326,v32_final!$A$9:$E$763,4,FALSE))</f>
        <v>1.8605</v>
      </c>
      <c r="V326" s="164">
        <f>VLOOKUP($A326,data!$B$2:$AS$765,35,FALSE)</f>
        <v>1.8248</v>
      </c>
      <c r="W326" s="324">
        <f t="shared" si="16"/>
        <v>1.8248</v>
      </c>
      <c r="X326" s="324">
        <f t="shared" si="17"/>
        <v>0</v>
      </c>
      <c r="Y326" s="134">
        <f t="shared" si="18"/>
        <v>-3.5700000000000065E-2</v>
      </c>
      <c r="Z326" s="132">
        <f t="shared" si="19"/>
        <v>-1.9188390217683454E-2</v>
      </c>
    </row>
    <row r="327" spans="1:26" x14ac:dyDescent="0.2">
      <c r="A327" s="246" t="s">
        <v>192</v>
      </c>
      <c r="B327" s="258" t="str">
        <f>VLOOKUP($A327,data!$B$2:$AS$765,4,FALSE)</f>
        <v>Other Digestive System Diagnoses W CC</v>
      </c>
      <c r="C327" s="259">
        <f>VLOOKUP($A327,data!$B$2:$AS$765,6,FALSE)</f>
        <v>203</v>
      </c>
      <c r="D327" s="259">
        <f>VLOOKUP($A327,data!$B$2:$AS$765,7,FALSE)</f>
        <v>13</v>
      </c>
      <c r="E327" s="259">
        <f>VLOOKUP($A327,data!$B$2:$AS$765,10,FALSE)</f>
        <v>18245.47</v>
      </c>
      <c r="F327" s="259">
        <f>VLOOKUP($A327,data!$B$2:$AS$765,11,FALSE)</f>
        <v>12613.67</v>
      </c>
      <c r="G327" s="325">
        <f>VLOOKUP($A327,data!$B$2:$AS$765,12,FALSE)</f>
        <v>4.76</v>
      </c>
      <c r="H327" s="16"/>
      <c r="I327" s="159">
        <f>VLOOKUP($A327,data!$B$2:$AS$765,14,FALSE)</f>
        <v>199</v>
      </c>
      <c r="J327" s="157">
        <f>VLOOKUP($A327,data!$B$2:$AS$765,15,FALSE)</f>
        <v>17179.62</v>
      </c>
      <c r="K327" s="157">
        <f>VLOOKUP($A327,data!$B$2:$AS$765,16,FALSE)</f>
        <v>10057.11</v>
      </c>
      <c r="L327" s="161">
        <f>VLOOKUP($A327,data!$B$2:$AS$765,17,FALSE)</f>
        <v>4.54</v>
      </c>
      <c r="M327" s="161">
        <f>VLOOKUP($A327,data!$B$2:$AS$765,18,FALSE)</f>
        <v>2.93</v>
      </c>
      <c r="N327" s="161">
        <f>VLOOKUP($A327,data!$B$2:$AS$765,19,FALSE)</f>
        <v>3.71</v>
      </c>
      <c r="O327" s="129">
        <f>VLOOKUP($A327,data!$B$2:$AS$765,20,FALSE)</f>
        <v>1</v>
      </c>
      <c r="P327" s="163">
        <f>VLOOKUP($A327,data!$B$2:$AS$765,22,FALSE)</f>
        <v>0.70589999999999997</v>
      </c>
      <c r="Q327" s="163">
        <f>VLOOKUP($A327,data!$B$2:$AS$765,30,FALSE)</f>
        <v>0.72740000000000005</v>
      </c>
      <c r="R327" s="218" t="str">
        <f>VLOOKUP($A327,data!$B$2:$AS$765,34,FALSE)</f>
        <v>A</v>
      </c>
      <c r="S327" s="166"/>
      <c r="T327" s="220" t="str">
        <f>IF(ISERROR(VLOOKUP($A327,v32_final!$A$9:$E$763,5,FALSE)),"",VLOOKUP($A327,v32_final!$A$9:$E$763,5,FALSE))</f>
        <v>A</v>
      </c>
      <c r="U327" s="163">
        <f>IF(ISERROR(VLOOKUP($A327,v32_final!$A$9:$E$763,4,FALSE)),"",VLOOKUP($A327,v32_final!$A$9:$E$763,4,FALSE))</f>
        <v>1.0682</v>
      </c>
      <c r="V327" s="165">
        <f>VLOOKUP($A327,data!$B$2:$AS$765,35,FALSE)</f>
        <v>1.1397999999999999</v>
      </c>
      <c r="W327" s="326">
        <f t="shared" si="16"/>
        <v>1.1397999999999999</v>
      </c>
      <c r="X327" s="326">
        <f t="shared" si="17"/>
        <v>0</v>
      </c>
      <c r="Y327" s="135">
        <f t="shared" si="18"/>
        <v>7.1599999999999886E-2</v>
      </c>
      <c r="Z327" s="133">
        <f t="shared" si="19"/>
        <v>6.7028646320913571E-2</v>
      </c>
    </row>
    <row r="328" spans="1:26" x14ac:dyDescent="0.2">
      <c r="A328" s="237" t="s">
        <v>194</v>
      </c>
      <c r="B328" s="247" t="str">
        <f>VLOOKUP($A328,data!$B$2:$AS$765,4,FALSE)</f>
        <v>Other Digestive System Diagnoses W/O CC/MCC</v>
      </c>
      <c r="C328" s="238">
        <f>VLOOKUP($A328,data!$B$2:$AS$765,6,FALSE)</f>
        <v>95</v>
      </c>
      <c r="D328" s="238">
        <f>VLOOKUP($A328,data!$B$2:$AS$765,7,FALSE)</f>
        <v>3</v>
      </c>
      <c r="E328" s="238">
        <f>VLOOKUP($A328,data!$B$2:$AS$765,10,FALSE)</f>
        <v>11936.08</v>
      </c>
      <c r="F328" s="238">
        <f>VLOOKUP($A328,data!$B$2:$AS$765,11,FALSE)</f>
        <v>7397.97</v>
      </c>
      <c r="G328" s="257">
        <f>VLOOKUP($A328,data!$B$2:$AS$765,12,FALSE)</f>
        <v>2.96</v>
      </c>
      <c r="H328" s="16"/>
      <c r="I328" s="158">
        <f>VLOOKUP($A328,data!$B$2:$AS$765,14,FALSE)</f>
        <v>94</v>
      </c>
      <c r="J328" s="156">
        <f>VLOOKUP($A328,data!$B$2:$AS$765,15,FALSE)</f>
        <v>11667.36</v>
      </c>
      <c r="K328" s="156">
        <f>VLOOKUP($A328,data!$B$2:$AS$765,16,FALSE)</f>
        <v>6960.77</v>
      </c>
      <c r="L328" s="160">
        <f>VLOOKUP($A328,data!$B$2:$AS$765,17,FALSE)</f>
        <v>2.93</v>
      </c>
      <c r="M328" s="160">
        <f>VLOOKUP($A328,data!$B$2:$AS$765,18,FALSE)</f>
        <v>2.2799999999999998</v>
      </c>
      <c r="N328" s="160">
        <f>VLOOKUP($A328,data!$B$2:$AS$765,19,FALSE)</f>
        <v>2.2400000000000002</v>
      </c>
      <c r="O328" s="120">
        <f>VLOOKUP($A328,data!$B$2:$AS$765,20,FALSE)</f>
        <v>1</v>
      </c>
      <c r="P328" s="162">
        <f>VLOOKUP($A328,data!$B$2:$AS$765,22,FALSE)</f>
        <v>0.4793</v>
      </c>
      <c r="Q328" s="162">
        <f>VLOOKUP($A328,data!$B$2:$AS$765,30,FALSE)</f>
        <v>0.49390000000000001</v>
      </c>
      <c r="R328" s="217" t="str">
        <f>VLOOKUP($A328,data!$B$2:$AS$765,34,FALSE)</f>
        <v>A</v>
      </c>
      <c r="S328" s="166"/>
      <c r="T328" s="219" t="str">
        <f>IF(ISERROR(VLOOKUP($A328,v32_final!$A$9:$E$763,5,FALSE)),"",VLOOKUP($A328,v32_final!$A$9:$E$763,5,FALSE))</f>
        <v>A</v>
      </c>
      <c r="U328" s="162">
        <f>IF(ISERROR(VLOOKUP($A328,v32_final!$A$9:$E$763,4,FALSE)),"",VLOOKUP($A328,v32_final!$A$9:$E$763,4,FALSE))</f>
        <v>0.81269999999999998</v>
      </c>
      <c r="V328" s="164">
        <f>VLOOKUP($A328,data!$B$2:$AS$765,35,FALSE)</f>
        <v>0.77390000000000003</v>
      </c>
      <c r="W328" s="324">
        <f t="shared" ref="W328:W391" si="20">IF(R328="Z",Q328,ROUND(Q328*$V$4,4))</f>
        <v>0.77390000000000003</v>
      </c>
      <c r="X328" s="324">
        <f t="shared" ref="X328:X391" si="21">W328-V328</f>
        <v>0</v>
      </c>
      <c r="Y328" s="134">
        <f t="shared" si="18"/>
        <v>-3.8799999999999946E-2</v>
      </c>
      <c r="Z328" s="132">
        <f t="shared" si="19"/>
        <v>-4.7742094253722098E-2</v>
      </c>
    </row>
    <row r="329" spans="1:26" x14ac:dyDescent="0.2">
      <c r="A329" s="237" t="s">
        <v>214</v>
      </c>
      <c r="B329" s="247" t="str">
        <f>VLOOKUP($A329,data!$B$2:$AS$765,4,FALSE)</f>
        <v>Pancreas, Liver &amp; Shunt Procedures W MCC</v>
      </c>
      <c r="C329" s="238">
        <f>VLOOKUP($A329,data!$B$2:$AS$765,6,FALSE)</f>
        <v>19</v>
      </c>
      <c r="D329" s="238">
        <f>VLOOKUP($A329,data!$B$2:$AS$765,7,FALSE)</f>
        <v>0</v>
      </c>
      <c r="E329" s="238">
        <f>VLOOKUP($A329,data!$B$2:$AS$765,10,FALSE)</f>
        <v>118015.83</v>
      </c>
      <c r="F329" s="238">
        <f>VLOOKUP($A329,data!$B$2:$AS$765,11,FALSE)</f>
        <v>98267.23</v>
      </c>
      <c r="G329" s="257">
        <f>VLOOKUP($A329,data!$B$2:$AS$765,12,FALSE)</f>
        <v>16.16</v>
      </c>
      <c r="H329" s="16"/>
      <c r="I329" s="158">
        <f>VLOOKUP($A329,data!$B$2:$AS$765,14,FALSE)</f>
        <v>18</v>
      </c>
      <c r="J329" s="156">
        <f>VLOOKUP($A329,data!$B$2:$AS$765,15,FALSE)</f>
        <v>98068.89</v>
      </c>
      <c r="K329" s="156">
        <f>VLOOKUP($A329,data!$B$2:$AS$765,16,FALSE)</f>
        <v>51314.61</v>
      </c>
      <c r="L329" s="160">
        <f>VLOOKUP($A329,data!$B$2:$AS$765,17,FALSE)</f>
        <v>13.28</v>
      </c>
      <c r="M329" s="160">
        <f>VLOOKUP($A329,data!$B$2:$AS$765,18,FALSE)</f>
        <v>11.65</v>
      </c>
      <c r="N329" s="160">
        <f>VLOOKUP($A329,data!$B$2:$AS$765,19,FALSE)</f>
        <v>9.01</v>
      </c>
      <c r="O329" s="120">
        <f>VLOOKUP($A329,data!$B$2:$AS$765,20,FALSE)</f>
        <v>1</v>
      </c>
      <c r="P329" s="162">
        <f>VLOOKUP($A329,data!$B$2:$AS$765,22,FALSE)</f>
        <v>4.0293999999999999</v>
      </c>
      <c r="Q329" s="162">
        <f>VLOOKUP($A329,data!$B$2:$AS$765,30,FALSE)</f>
        <v>3.5613999999999999</v>
      </c>
      <c r="R329" s="217" t="str">
        <f>VLOOKUP($A329,data!$B$2:$AS$765,34,FALSE)</f>
        <v>A</v>
      </c>
      <c r="S329" s="166"/>
      <c r="T329" s="219" t="str">
        <f>IF(ISERROR(VLOOKUP($A329,v32_final!$A$9:$E$763,5,FALSE)),"",VLOOKUP($A329,v32_final!$A$9:$E$763,5,FALSE))</f>
        <v>A</v>
      </c>
      <c r="U329" s="162">
        <f>IF(ISERROR(VLOOKUP($A329,v32_final!$A$9:$E$763,4,FALSE)),"",VLOOKUP($A329,v32_final!$A$9:$E$763,4,FALSE))</f>
        <v>6.5179999999999998</v>
      </c>
      <c r="V329" s="164">
        <f>VLOOKUP($A329,data!$B$2:$AS$765,35,FALSE)</f>
        <v>5.5804</v>
      </c>
      <c r="W329" s="324">
        <f t="shared" si="20"/>
        <v>5.5804</v>
      </c>
      <c r="X329" s="324">
        <f t="shared" si="21"/>
        <v>0</v>
      </c>
      <c r="Y329" s="134">
        <f t="shared" ref="Y329:Y392" si="22">IF(U329&lt;&gt;"",IF(V329&lt;&gt;"",V329-U329,""),"")</f>
        <v>-0.93759999999999977</v>
      </c>
      <c r="Z329" s="132">
        <f t="shared" ref="Z329:Z392" si="23">IF(Y329="","",Y329/U329)</f>
        <v>-0.14384780607548325</v>
      </c>
    </row>
    <row r="330" spans="1:26" x14ac:dyDescent="0.2">
      <c r="A330" s="237" t="s">
        <v>216</v>
      </c>
      <c r="B330" s="247" t="str">
        <f>VLOOKUP($A330,data!$B$2:$AS$765,4,FALSE)</f>
        <v>Pancreas, Liver &amp; Shunt Procedures W CC</v>
      </c>
      <c r="C330" s="238">
        <f>VLOOKUP($A330,data!$B$2:$AS$765,6,FALSE)</f>
        <v>35</v>
      </c>
      <c r="D330" s="238">
        <f>VLOOKUP($A330,data!$B$2:$AS$765,7,FALSE)</f>
        <v>1</v>
      </c>
      <c r="E330" s="238">
        <f>VLOOKUP($A330,data!$B$2:$AS$765,10,FALSE)</f>
        <v>64299.06</v>
      </c>
      <c r="F330" s="238">
        <f>VLOOKUP($A330,data!$B$2:$AS$765,11,FALSE)</f>
        <v>32885.78</v>
      </c>
      <c r="G330" s="257">
        <f>VLOOKUP($A330,data!$B$2:$AS$765,12,FALSE)</f>
        <v>9.17</v>
      </c>
      <c r="H330" s="16"/>
      <c r="I330" s="158">
        <f>VLOOKUP($A330,data!$B$2:$AS$765,14,FALSE)</f>
        <v>34</v>
      </c>
      <c r="J330" s="156">
        <f>VLOOKUP($A330,data!$B$2:$AS$765,15,FALSE)</f>
        <v>60227.45</v>
      </c>
      <c r="K330" s="156">
        <f>VLOOKUP($A330,data!$B$2:$AS$765,16,FALSE)</f>
        <v>23087.97</v>
      </c>
      <c r="L330" s="160">
        <f>VLOOKUP($A330,data!$B$2:$AS$765,17,FALSE)</f>
        <v>8.24</v>
      </c>
      <c r="M330" s="160">
        <f>VLOOKUP($A330,data!$B$2:$AS$765,18,FALSE)</f>
        <v>5.49</v>
      </c>
      <c r="N330" s="160">
        <f>VLOOKUP($A330,data!$B$2:$AS$765,19,FALSE)</f>
        <v>6.49</v>
      </c>
      <c r="O330" s="120">
        <f>VLOOKUP($A330,data!$B$2:$AS$765,20,FALSE)</f>
        <v>1</v>
      </c>
      <c r="P330" s="162">
        <f>VLOOKUP($A330,data!$B$2:$AS$765,22,FALSE)</f>
        <v>2.4744999999999999</v>
      </c>
      <c r="Q330" s="162">
        <f>VLOOKUP($A330,data!$B$2:$AS$765,30,FALSE)</f>
        <v>2.5196999999999998</v>
      </c>
      <c r="R330" s="217" t="str">
        <f>VLOOKUP($A330,data!$B$2:$AS$765,34,FALSE)</f>
        <v>A</v>
      </c>
      <c r="S330" s="166"/>
      <c r="T330" s="219" t="str">
        <f>IF(ISERROR(VLOOKUP($A330,v32_final!$A$9:$E$763,5,FALSE)),"",VLOOKUP($A330,v32_final!$A$9:$E$763,5,FALSE))</f>
        <v>A</v>
      </c>
      <c r="U330" s="162">
        <f>IF(ISERROR(VLOOKUP($A330,v32_final!$A$9:$E$763,4,FALSE)),"",VLOOKUP($A330,v32_final!$A$9:$E$763,4,FALSE))</f>
        <v>3.5459000000000001</v>
      </c>
      <c r="V330" s="164">
        <f>VLOOKUP($A330,data!$B$2:$AS$765,35,FALSE)</f>
        <v>3.9481000000000002</v>
      </c>
      <c r="W330" s="324">
        <f t="shared" si="20"/>
        <v>3.9481000000000002</v>
      </c>
      <c r="X330" s="324">
        <f t="shared" si="21"/>
        <v>0</v>
      </c>
      <c r="Y330" s="134">
        <f t="shared" si="22"/>
        <v>0.40220000000000011</v>
      </c>
      <c r="Z330" s="132">
        <f t="shared" si="23"/>
        <v>0.11342677458473169</v>
      </c>
    </row>
    <row r="331" spans="1:26" x14ac:dyDescent="0.2">
      <c r="A331" s="237" t="s">
        <v>218</v>
      </c>
      <c r="B331" s="247" t="str">
        <f>VLOOKUP($A331,data!$B$2:$AS$765,4,FALSE)</f>
        <v>Pancreas, Liver &amp; Shunt Procedures W/O CC/MCC</v>
      </c>
      <c r="C331" s="238">
        <f>VLOOKUP($A331,data!$B$2:$AS$765,6,FALSE)</f>
        <v>15</v>
      </c>
      <c r="D331" s="238">
        <f>VLOOKUP($A331,data!$B$2:$AS$765,7,FALSE)</f>
        <v>0</v>
      </c>
      <c r="E331" s="238">
        <f>VLOOKUP($A331,data!$B$2:$AS$765,10,FALSE)</f>
        <v>32892.25</v>
      </c>
      <c r="F331" s="238">
        <f>VLOOKUP($A331,data!$B$2:$AS$765,11,FALSE)</f>
        <v>11450.69</v>
      </c>
      <c r="G331" s="257">
        <f>VLOOKUP($A331,data!$B$2:$AS$765,12,FALSE)</f>
        <v>4.5999999999999996</v>
      </c>
      <c r="H331" s="16"/>
      <c r="I331" s="158">
        <f>VLOOKUP($A331,data!$B$2:$AS$765,14,FALSE)</f>
        <v>15</v>
      </c>
      <c r="J331" s="156">
        <f>VLOOKUP($A331,data!$B$2:$AS$765,15,FALSE)</f>
        <v>32892.25</v>
      </c>
      <c r="K331" s="156">
        <f>VLOOKUP($A331,data!$B$2:$AS$765,16,FALSE)</f>
        <v>11450.69</v>
      </c>
      <c r="L331" s="160">
        <f>VLOOKUP($A331,data!$B$2:$AS$765,17,FALSE)</f>
        <v>4.5999999999999996</v>
      </c>
      <c r="M331" s="160">
        <f>VLOOKUP($A331,data!$B$2:$AS$765,18,FALSE)</f>
        <v>1.96</v>
      </c>
      <c r="N331" s="160">
        <f>VLOOKUP($A331,data!$B$2:$AS$765,19,FALSE)</f>
        <v>4.08</v>
      </c>
      <c r="O331" s="120">
        <f>VLOOKUP($A331,data!$B$2:$AS$765,20,FALSE)</f>
        <v>1</v>
      </c>
      <c r="P331" s="162">
        <f>VLOOKUP($A331,data!$B$2:$AS$765,22,FALSE)</f>
        <v>1.3514999999999999</v>
      </c>
      <c r="Q331" s="162">
        <f>VLOOKUP($A331,data!$B$2:$AS$765,30,FALSE)</f>
        <v>1.3926000000000001</v>
      </c>
      <c r="R331" s="217" t="str">
        <f>VLOOKUP($A331,data!$B$2:$AS$765,34,FALSE)</f>
        <v>A</v>
      </c>
      <c r="S331" s="166"/>
      <c r="T331" s="219" t="str">
        <f>IF(ISERROR(VLOOKUP($A331,v32_final!$A$9:$E$763,5,FALSE)),"",VLOOKUP($A331,v32_final!$A$9:$E$763,5,FALSE))</f>
        <v>A</v>
      </c>
      <c r="U331" s="162">
        <f>IF(ISERROR(VLOOKUP($A331,v32_final!$A$9:$E$763,4,FALSE)),"",VLOOKUP($A331,v32_final!$A$9:$E$763,4,FALSE))</f>
        <v>2.0825</v>
      </c>
      <c r="V331" s="164">
        <f>VLOOKUP($A331,data!$B$2:$AS$765,35,FALSE)</f>
        <v>2.1821000000000002</v>
      </c>
      <c r="W331" s="324">
        <f t="shared" si="20"/>
        <v>2.1821000000000002</v>
      </c>
      <c r="X331" s="324">
        <f t="shared" si="21"/>
        <v>0</v>
      </c>
      <c r="Y331" s="134">
        <f t="shared" si="22"/>
        <v>9.9600000000000133E-2</v>
      </c>
      <c r="Z331" s="132">
        <f t="shared" si="23"/>
        <v>4.7827130852340999E-2</v>
      </c>
    </row>
    <row r="332" spans="1:26" x14ac:dyDescent="0.2">
      <c r="A332" s="246" t="s">
        <v>220</v>
      </c>
      <c r="B332" s="258" t="str">
        <f>VLOOKUP($A332,data!$B$2:$AS$765,4,FALSE)</f>
        <v>Biliary Tract Proc Except Only Cholecyst W or W/O C.D.E. W MCC</v>
      </c>
      <c r="C332" s="259">
        <f>VLOOKUP($A332,data!$B$2:$AS$765,6,FALSE)</f>
        <v>5</v>
      </c>
      <c r="D332" s="259">
        <f>VLOOKUP($A332,data!$B$2:$AS$765,7,FALSE)</f>
        <v>1</v>
      </c>
      <c r="E332" s="259">
        <f>VLOOKUP($A332,data!$B$2:$AS$765,10,FALSE)</f>
        <v>85303.44</v>
      </c>
      <c r="F332" s="259">
        <f>VLOOKUP($A332,data!$B$2:$AS$765,11,FALSE)</f>
        <v>77596.36</v>
      </c>
      <c r="G332" s="325">
        <f>VLOOKUP($A332,data!$B$2:$AS$765,12,FALSE)</f>
        <v>11.6</v>
      </c>
      <c r="H332" s="16"/>
      <c r="I332" s="159">
        <f>VLOOKUP($A332,data!$B$2:$AS$765,14,FALSE)</f>
        <v>5</v>
      </c>
      <c r="J332" s="157">
        <f>VLOOKUP($A332,data!$B$2:$AS$765,15,FALSE)</f>
        <v>85303.44</v>
      </c>
      <c r="K332" s="157">
        <f>VLOOKUP($A332,data!$B$2:$AS$765,16,FALSE)</f>
        <v>77596.36</v>
      </c>
      <c r="L332" s="161">
        <f>VLOOKUP($A332,data!$B$2:$AS$765,17,FALSE)</f>
        <v>11.6</v>
      </c>
      <c r="M332" s="161">
        <f>VLOOKUP($A332,data!$B$2:$AS$765,18,FALSE)</f>
        <v>8.66</v>
      </c>
      <c r="N332" s="161">
        <f>VLOOKUP($A332,data!$B$2:$AS$765,19,FALSE)</f>
        <v>9.6</v>
      </c>
      <c r="O332" s="129">
        <f>VLOOKUP($A332,data!$B$2:$AS$765,20,FALSE)</f>
        <v>0</v>
      </c>
      <c r="P332" s="163">
        <f>VLOOKUP($A332,data!$B$2:$AS$765,22,FALSE)</f>
        <v>3.5836000000000001</v>
      </c>
      <c r="Q332" s="163">
        <f>VLOOKUP($A332,data!$B$2:$AS$765,30,FALSE)</f>
        <v>3.6924999999999999</v>
      </c>
      <c r="R332" s="218" t="str">
        <f>VLOOKUP($A332,data!$B$2:$AS$765,34,FALSE)</f>
        <v>M</v>
      </c>
      <c r="S332" s="166"/>
      <c r="T332" s="220" t="str">
        <f>IF(ISERROR(VLOOKUP($A332,v32_final!$A$9:$E$763,5,FALSE)),"",VLOOKUP($A332,v32_final!$A$9:$E$763,5,FALSE))</f>
        <v>M</v>
      </c>
      <c r="U332" s="163">
        <f>IF(ISERROR(VLOOKUP($A332,v32_final!$A$9:$E$763,4,FALSE)),"",VLOOKUP($A332,v32_final!$A$9:$E$763,4,FALSE))</f>
        <v>6.0579000000000001</v>
      </c>
      <c r="V332" s="165">
        <f>VLOOKUP($A332,data!$B$2:$AS$765,35,FALSE)</f>
        <v>5.7858000000000001</v>
      </c>
      <c r="W332" s="326">
        <f t="shared" si="20"/>
        <v>5.7858000000000001</v>
      </c>
      <c r="X332" s="326">
        <f t="shared" si="21"/>
        <v>0</v>
      </c>
      <c r="Y332" s="135">
        <f t="shared" si="22"/>
        <v>-0.27210000000000001</v>
      </c>
      <c r="Z332" s="133">
        <f t="shared" si="23"/>
        <v>-4.4916555241915519E-2</v>
      </c>
    </row>
    <row r="333" spans="1:26" x14ac:dyDescent="0.2">
      <c r="A333" s="237" t="s">
        <v>222</v>
      </c>
      <c r="B333" s="247" t="str">
        <f>VLOOKUP($A333,data!$B$2:$AS$765,4,FALSE)</f>
        <v>Biliary Tract Proc Except Only Cholecyst W or W/O C.D.E. W CC</v>
      </c>
      <c r="C333" s="238">
        <f>VLOOKUP($A333,data!$B$2:$AS$765,6,FALSE)</f>
        <v>7</v>
      </c>
      <c r="D333" s="238">
        <f>VLOOKUP($A333,data!$B$2:$AS$765,7,FALSE)</f>
        <v>0</v>
      </c>
      <c r="E333" s="238">
        <f>VLOOKUP($A333,data!$B$2:$AS$765,10,FALSE)</f>
        <v>35471.4</v>
      </c>
      <c r="F333" s="238">
        <f>VLOOKUP($A333,data!$B$2:$AS$765,11,FALSE)</f>
        <v>24224.03</v>
      </c>
      <c r="G333" s="257">
        <f>VLOOKUP($A333,data!$B$2:$AS$765,12,FALSE)</f>
        <v>5.29</v>
      </c>
      <c r="H333" s="16"/>
      <c r="I333" s="158">
        <f>VLOOKUP($A333,data!$B$2:$AS$765,14,FALSE)</f>
        <v>7</v>
      </c>
      <c r="J333" s="156">
        <f>VLOOKUP($A333,data!$B$2:$AS$765,15,FALSE)</f>
        <v>35471.4</v>
      </c>
      <c r="K333" s="156">
        <f>VLOOKUP($A333,data!$B$2:$AS$765,16,FALSE)</f>
        <v>24224.03</v>
      </c>
      <c r="L333" s="160">
        <f>VLOOKUP($A333,data!$B$2:$AS$765,17,FALSE)</f>
        <v>7.9</v>
      </c>
      <c r="M333" s="160">
        <f>VLOOKUP($A333,data!$B$2:$AS$765,18,FALSE)</f>
        <v>2.91</v>
      </c>
      <c r="N333" s="160">
        <f>VLOOKUP($A333,data!$B$2:$AS$765,19,FALSE)</f>
        <v>6.6</v>
      </c>
      <c r="O333" s="120">
        <f>VLOOKUP($A333,data!$B$2:$AS$765,20,FALSE)</f>
        <v>0</v>
      </c>
      <c r="P333" s="162">
        <f>VLOOKUP($A333,data!$B$2:$AS$765,22,FALSE)</f>
        <v>2.4216000000000002</v>
      </c>
      <c r="Q333" s="162">
        <f>VLOOKUP($A333,data!$B$2:$AS$765,30,FALSE)</f>
        <v>2.4952000000000001</v>
      </c>
      <c r="R333" s="217" t="str">
        <f>VLOOKUP($A333,data!$B$2:$AS$765,34,FALSE)</f>
        <v>M</v>
      </c>
      <c r="S333" s="166"/>
      <c r="T333" s="219" t="str">
        <f>IF(ISERROR(VLOOKUP($A333,v32_final!$A$9:$E$763,5,FALSE)),"",VLOOKUP($A333,v32_final!$A$9:$E$763,5,FALSE))</f>
        <v>M</v>
      </c>
      <c r="U333" s="162">
        <f>IF(ISERROR(VLOOKUP($A333,v32_final!$A$9:$E$763,4,FALSE)),"",VLOOKUP($A333,v32_final!$A$9:$E$763,4,FALSE))</f>
        <v>3.4540000000000002</v>
      </c>
      <c r="V333" s="164">
        <f>VLOOKUP($A333,data!$B$2:$AS$765,35,FALSE)</f>
        <v>3.9097</v>
      </c>
      <c r="W333" s="324">
        <f t="shared" si="20"/>
        <v>3.9097</v>
      </c>
      <c r="X333" s="324">
        <f t="shared" si="21"/>
        <v>0</v>
      </c>
      <c r="Y333" s="134">
        <f t="shared" si="22"/>
        <v>0.45569999999999977</v>
      </c>
      <c r="Z333" s="132">
        <f t="shared" si="23"/>
        <v>0.1319339895773016</v>
      </c>
    </row>
    <row r="334" spans="1:26" x14ac:dyDescent="0.2">
      <c r="A334" s="237" t="s">
        <v>224</v>
      </c>
      <c r="B334" s="247" t="str">
        <f>VLOOKUP($A334,data!$B$2:$AS$765,4,FALSE)</f>
        <v>Biliary Tract Proc Except Only Cholecyst W or W/O C.D.E. W/O CC/MCC</v>
      </c>
      <c r="C334" s="238">
        <f>VLOOKUP($A334,data!$B$2:$AS$765,6,FALSE)</f>
        <v>2</v>
      </c>
      <c r="D334" s="238">
        <f>VLOOKUP($A334,data!$B$2:$AS$765,7,FALSE)</f>
        <v>0</v>
      </c>
      <c r="E334" s="238">
        <f>VLOOKUP($A334,data!$B$2:$AS$765,10,FALSE)</f>
        <v>32804.949999999997</v>
      </c>
      <c r="F334" s="238">
        <f>VLOOKUP($A334,data!$B$2:$AS$765,11,FALSE)</f>
        <v>10568.04</v>
      </c>
      <c r="G334" s="257">
        <f>VLOOKUP($A334,data!$B$2:$AS$765,12,FALSE)</f>
        <v>4</v>
      </c>
      <c r="H334" s="16"/>
      <c r="I334" s="158">
        <f>VLOOKUP($A334,data!$B$2:$AS$765,14,FALSE)</f>
        <v>2</v>
      </c>
      <c r="J334" s="156">
        <f>VLOOKUP($A334,data!$B$2:$AS$765,15,FALSE)</f>
        <v>32804.949999999997</v>
      </c>
      <c r="K334" s="156">
        <f>VLOOKUP($A334,data!$B$2:$AS$765,16,FALSE)</f>
        <v>10568.04</v>
      </c>
      <c r="L334" s="160">
        <f>VLOOKUP($A334,data!$B$2:$AS$765,17,FALSE)</f>
        <v>5.2</v>
      </c>
      <c r="M334" s="160">
        <f>VLOOKUP($A334,data!$B$2:$AS$765,18,FALSE)</f>
        <v>2</v>
      </c>
      <c r="N334" s="160">
        <f>VLOOKUP($A334,data!$B$2:$AS$765,19,FALSE)</f>
        <v>4.5</v>
      </c>
      <c r="O334" s="120">
        <f>VLOOKUP($A334,data!$B$2:$AS$765,20,FALSE)</f>
        <v>0</v>
      </c>
      <c r="P334" s="162">
        <f>VLOOKUP($A334,data!$B$2:$AS$765,22,FALSE)</f>
        <v>1.5303</v>
      </c>
      <c r="Q334" s="162">
        <f>VLOOKUP($A334,data!$B$2:$AS$765,30,FALSE)</f>
        <v>1.5768</v>
      </c>
      <c r="R334" s="217" t="str">
        <f>VLOOKUP($A334,data!$B$2:$AS$765,34,FALSE)</f>
        <v>M</v>
      </c>
      <c r="S334" s="166"/>
      <c r="T334" s="219" t="str">
        <f>IF(ISERROR(VLOOKUP($A334,v32_final!$A$9:$E$763,5,FALSE)),"",VLOOKUP($A334,v32_final!$A$9:$E$763,5,FALSE))</f>
        <v>M</v>
      </c>
      <c r="U334" s="162">
        <f>IF(ISERROR(VLOOKUP($A334,v32_final!$A$9:$E$763,4,FALSE)),"",VLOOKUP($A334,v32_final!$A$9:$E$763,4,FALSE))</f>
        <v>2.5194999999999999</v>
      </c>
      <c r="V334" s="164">
        <f>VLOOKUP($A334,data!$B$2:$AS$765,35,FALSE)</f>
        <v>2.4706999999999999</v>
      </c>
      <c r="W334" s="324">
        <f t="shared" si="20"/>
        <v>2.4706999999999999</v>
      </c>
      <c r="X334" s="324">
        <f t="shared" si="21"/>
        <v>0</v>
      </c>
      <c r="Y334" s="134">
        <f t="shared" si="22"/>
        <v>-4.8799999999999955E-2</v>
      </c>
      <c r="Z334" s="132">
        <f t="shared" si="23"/>
        <v>-1.9368922405239117E-2</v>
      </c>
    </row>
    <row r="335" spans="1:26" x14ac:dyDescent="0.2">
      <c r="A335" s="237" t="s">
        <v>226</v>
      </c>
      <c r="B335" s="247" t="str">
        <f>VLOOKUP($A335,data!$B$2:$AS$765,4,FALSE)</f>
        <v>Cholecystectomy W C.D.E. W MCC</v>
      </c>
      <c r="C335" s="238">
        <f>VLOOKUP($A335,data!$B$2:$AS$765,6,FALSE)</f>
        <v>2</v>
      </c>
      <c r="D335" s="238">
        <f>VLOOKUP($A335,data!$B$2:$AS$765,7,FALSE)</f>
        <v>0</v>
      </c>
      <c r="E335" s="238">
        <f>VLOOKUP($A335,data!$B$2:$AS$765,10,FALSE)</f>
        <v>48987.93</v>
      </c>
      <c r="F335" s="238">
        <f>VLOOKUP($A335,data!$B$2:$AS$765,11,FALSE)</f>
        <v>4055.98</v>
      </c>
      <c r="G335" s="257">
        <f>VLOOKUP($A335,data!$B$2:$AS$765,12,FALSE)</f>
        <v>11.5</v>
      </c>
      <c r="H335" s="16"/>
      <c r="I335" s="158">
        <f>VLOOKUP($A335,data!$B$2:$AS$765,14,FALSE)</f>
        <v>2</v>
      </c>
      <c r="J335" s="156">
        <f>VLOOKUP($A335,data!$B$2:$AS$765,15,FALSE)</f>
        <v>48987.93</v>
      </c>
      <c r="K335" s="156">
        <f>VLOOKUP($A335,data!$B$2:$AS$765,16,FALSE)</f>
        <v>4055.98</v>
      </c>
      <c r="L335" s="160">
        <f>VLOOKUP($A335,data!$B$2:$AS$765,17,FALSE)</f>
        <v>11</v>
      </c>
      <c r="M335" s="160">
        <f>VLOOKUP($A335,data!$B$2:$AS$765,18,FALSE)</f>
        <v>0.5</v>
      </c>
      <c r="N335" s="160">
        <f>VLOOKUP($A335,data!$B$2:$AS$765,19,FALSE)</f>
        <v>8.9</v>
      </c>
      <c r="O335" s="120">
        <f>VLOOKUP($A335,data!$B$2:$AS$765,20,FALSE)</f>
        <v>0</v>
      </c>
      <c r="P335" s="162">
        <f>VLOOKUP($A335,data!$B$2:$AS$765,22,FALSE)</f>
        <v>3.5154999999999998</v>
      </c>
      <c r="Q335" s="162">
        <f>VLOOKUP($A335,data!$B$2:$AS$765,30,FALSE)</f>
        <v>3.6223999999999998</v>
      </c>
      <c r="R335" s="217" t="str">
        <f>VLOOKUP($A335,data!$B$2:$AS$765,34,FALSE)</f>
        <v>M</v>
      </c>
      <c r="S335" s="166"/>
      <c r="T335" s="219" t="str">
        <f>IF(ISERROR(VLOOKUP($A335,v32_final!$A$9:$E$763,5,FALSE)),"",VLOOKUP($A335,v32_final!$A$9:$E$763,5,FALSE))</f>
        <v>M</v>
      </c>
      <c r="U335" s="162">
        <f>IF(ISERROR(VLOOKUP($A335,v32_final!$A$9:$E$763,4,FALSE)),"",VLOOKUP($A335,v32_final!$A$9:$E$763,4,FALSE))</f>
        <v>5.6372999999999998</v>
      </c>
      <c r="V335" s="164">
        <f>VLOOKUP($A335,data!$B$2:$AS$765,35,FALSE)</f>
        <v>5.6759000000000004</v>
      </c>
      <c r="W335" s="324">
        <f t="shared" si="20"/>
        <v>5.6759000000000004</v>
      </c>
      <c r="X335" s="324">
        <f t="shared" si="21"/>
        <v>0</v>
      </c>
      <c r="Y335" s="134">
        <f t="shared" si="22"/>
        <v>3.8600000000000634E-2</v>
      </c>
      <c r="Z335" s="132">
        <f t="shared" si="23"/>
        <v>6.8472495698296406E-3</v>
      </c>
    </row>
    <row r="336" spans="1:26" x14ac:dyDescent="0.2">
      <c r="A336" s="237" t="s">
        <v>228</v>
      </c>
      <c r="B336" s="247" t="str">
        <f>VLOOKUP($A336,data!$B$2:$AS$765,4,FALSE)</f>
        <v>Cholecystectomy W C.D.E. W CC</v>
      </c>
      <c r="C336" s="238">
        <f>VLOOKUP($A336,data!$B$2:$AS$765,6,FALSE)</f>
        <v>2</v>
      </c>
      <c r="D336" s="238">
        <f>VLOOKUP($A336,data!$B$2:$AS$765,7,FALSE)</f>
        <v>0</v>
      </c>
      <c r="E336" s="238">
        <f>VLOOKUP($A336,data!$B$2:$AS$765,10,FALSE)</f>
        <v>20324.04</v>
      </c>
      <c r="F336" s="238">
        <f>VLOOKUP($A336,data!$B$2:$AS$765,11,FALSE)</f>
        <v>584.65</v>
      </c>
      <c r="G336" s="257">
        <f>VLOOKUP($A336,data!$B$2:$AS$765,12,FALSE)</f>
        <v>2</v>
      </c>
      <c r="H336" s="16"/>
      <c r="I336" s="158">
        <f>VLOOKUP($A336,data!$B$2:$AS$765,14,FALSE)</f>
        <v>2</v>
      </c>
      <c r="J336" s="156">
        <f>VLOOKUP($A336,data!$B$2:$AS$765,15,FALSE)</f>
        <v>20324.04</v>
      </c>
      <c r="K336" s="156">
        <f>VLOOKUP($A336,data!$B$2:$AS$765,16,FALSE)</f>
        <v>584.65</v>
      </c>
      <c r="L336" s="160">
        <f>VLOOKUP($A336,data!$B$2:$AS$765,17,FALSE)</f>
        <v>7.6</v>
      </c>
      <c r="M336" s="160">
        <f>VLOOKUP($A336,data!$B$2:$AS$765,18,FALSE)</f>
        <v>0</v>
      </c>
      <c r="N336" s="160">
        <f>VLOOKUP($A336,data!$B$2:$AS$765,19,FALSE)</f>
        <v>6.6</v>
      </c>
      <c r="O336" s="120">
        <f>VLOOKUP($A336,data!$B$2:$AS$765,20,FALSE)</f>
        <v>0</v>
      </c>
      <c r="P336" s="162">
        <f>VLOOKUP($A336,data!$B$2:$AS$765,22,FALSE)</f>
        <v>2.4542999999999999</v>
      </c>
      <c r="Q336" s="162">
        <f>VLOOKUP($A336,data!$B$2:$AS$765,30,FALSE)</f>
        <v>2.5289000000000001</v>
      </c>
      <c r="R336" s="217" t="str">
        <f>VLOOKUP($A336,data!$B$2:$AS$765,34,FALSE)</f>
        <v>M</v>
      </c>
      <c r="S336" s="166"/>
      <c r="T336" s="219" t="str">
        <f>IF(ISERROR(VLOOKUP($A336,v32_final!$A$9:$E$763,5,FALSE)),"",VLOOKUP($A336,v32_final!$A$9:$E$763,5,FALSE))</f>
        <v>M</v>
      </c>
      <c r="U336" s="162">
        <f>IF(ISERROR(VLOOKUP($A336,v32_final!$A$9:$E$763,4,FALSE)),"",VLOOKUP($A336,v32_final!$A$9:$E$763,4,FALSE))</f>
        <v>3.7570000000000001</v>
      </c>
      <c r="V336" s="164">
        <f>VLOOKUP($A336,data!$B$2:$AS$765,35,FALSE)</f>
        <v>3.9624999999999999</v>
      </c>
      <c r="W336" s="324">
        <f t="shared" si="20"/>
        <v>3.9624999999999999</v>
      </c>
      <c r="X336" s="324">
        <f t="shared" si="21"/>
        <v>0</v>
      </c>
      <c r="Y336" s="134">
        <f t="shared" si="22"/>
        <v>0.20549999999999979</v>
      </c>
      <c r="Z336" s="132">
        <f t="shared" si="23"/>
        <v>5.4697897258450832E-2</v>
      </c>
    </row>
    <row r="337" spans="1:26" x14ac:dyDescent="0.2">
      <c r="A337" s="246" t="s">
        <v>230</v>
      </c>
      <c r="B337" s="258" t="str">
        <f>VLOOKUP($A337,data!$B$2:$AS$765,4,FALSE)</f>
        <v>Cholecystectomy W C.D.E. W/O CC/MCC</v>
      </c>
      <c r="C337" s="259">
        <f>VLOOKUP($A337,data!$B$2:$AS$765,6,FALSE)</f>
        <v>3</v>
      </c>
      <c r="D337" s="259">
        <f>VLOOKUP($A337,data!$B$2:$AS$765,7,FALSE)</f>
        <v>0</v>
      </c>
      <c r="E337" s="259">
        <f>VLOOKUP($A337,data!$B$2:$AS$765,10,FALSE)</f>
        <v>38049.839999999997</v>
      </c>
      <c r="F337" s="259">
        <f>VLOOKUP($A337,data!$B$2:$AS$765,11,FALSE)</f>
        <v>17919.66</v>
      </c>
      <c r="G337" s="325">
        <f>VLOOKUP($A337,data!$B$2:$AS$765,12,FALSE)</f>
        <v>5.33</v>
      </c>
      <c r="H337" s="16"/>
      <c r="I337" s="159">
        <f>VLOOKUP($A337,data!$B$2:$AS$765,14,FALSE)</f>
        <v>3</v>
      </c>
      <c r="J337" s="157">
        <f>VLOOKUP($A337,data!$B$2:$AS$765,15,FALSE)</f>
        <v>38049.839999999997</v>
      </c>
      <c r="K337" s="157">
        <f>VLOOKUP($A337,data!$B$2:$AS$765,16,FALSE)</f>
        <v>17919.66</v>
      </c>
      <c r="L337" s="161">
        <f>VLOOKUP($A337,data!$B$2:$AS$765,17,FALSE)</f>
        <v>5</v>
      </c>
      <c r="M337" s="161">
        <f>VLOOKUP($A337,data!$B$2:$AS$765,18,FALSE)</f>
        <v>2.0499999999999998</v>
      </c>
      <c r="N337" s="161">
        <f>VLOOKUP($A337,data!$B$2:$AS$765,19,FALSE)</f>
        <v>4.0999999999999996</v>
      </c>
      <c r="O337" s="129">
        <f>VLOOKUP($A337,data!$B$2:$AS$765,20,FALSE)</f>
        <v>0</v>
      </c>
      <c r="P337" s="163">
        <f>VLOOKUP($A337,data!$B$2:$AS$765,22,FALSE)</f>
        <v>1.768</v>
      </c>
      <c r="Q337" s="163">
        <f>VLOOKUP($A337,data!$B$2:$AS$765,30,FALSE)</f>
        <v>1.8217000000000001</v>
      </c>
      <c r="R337" s="218" t="str">
        <f>VLOOKUP($A337,data!$B$2:$AS$765,34,FALSE)</f>
        <v>M</v>
      </c>
      <c r="S337" s="166"/>
      <c r="T337" s="220" t="str">
        <f>IF(ISERROR(VLOOKUP($A337,v32_final!$A$9:$E$763,5,FALSE)),"",VLOOKUP($A337,v32_final!$A$9:$E$763,5,FALSE))</f>
        <v>M</v>
      </c>
      <c r="U337" s="163">
        <f>IF(ISERROR(VLOOKUP($A337,v32_final!$A$9:$E$763,4,FALSE)),"",VLOOKUP($A337,v32_final!$A$9:$E$763,4,FALSE))</f>
        <v>2.7530000000000001</v>
      </c>
      <c r="V337" s="165">
        <f>VLOOKUP($A337,data!$B$2:$AS$765,35,FALSE)</f>
        <v>2.8544</v>
      </c>
      <c r="W337" s="326">
        <f t="shared" si="20"/>
        <v>2.8544</v>
      </c>
      <c r="X337" s="326">
        <f t="shared" si="21"/>
        <v>0</v>
      </c>
      <c r="Y337" s="135">
        <f t="shared" si="22"/>
        <v>0.10139999999999993</v>
      </c>
      <c r="Z337" s="133">
        <f t="shared" si="23"/>
        <v>3.6832546313112939E-2</v>
      </c>
    </row>
    <row r="338" spans="1:26" x14ac:dyDescent="0.2">
      <c r="A338" s="237" t="s">
        <v>232</v>
      </c>
      <c r="B338" s="247" t="str">
        <f>VLOOKUP($A338,data!$B$2:$AS$765,4,FALSE)</f>
        <v>Cholecystectomy Except by Laparoscope W/O C.D.E. W MCC</v>
      </c>
      <c r="C338" s="238">
        <f>VLOOKUP($A338,data!$B$2:$AS$765,6,FALSE)</f>
        <v>18</v>
      </c>
      <c r="D338" s="238">
        <f>VLOOKUP($A338,data!$B$2:$AS$765,7,FALSE)</f>
        <v>0</v>
      </c>
      <c r="E338" s="238">
        <f>VLOOKUP($A338,data!$B$2:$AS$765,10,FALSE)</f>
        <v>68068.479999999996</v>
      </c>
      <c r="F338" s="238">
        <f>VLOOKUP($A338,data!$B$2:$AS$765,11,FALSE)</f>
        <v>48200.85</v>
      </c>
      <c r="G338" s="257">
        <f>VLOOKUP($A338,data!$B$2:$AS$765,12,FALSE)</f>
        <v>11.56</v>
      </c>
      <c r="H338" s="16"/>
      <c r="I338" s="158">
        <f>VLOOKUP($A338,data!$B$2:$AS$765,14,FALSE)</f>
        <v>17</v>
      </c>
      <c r="J338" s="156">
        <f>VLOOKUP($A338,data!$B$2:$AS$765,15,FALSE)</f>
        <v>58221.75</v>
      </c>
      <c r="K338" s="156">
        <f>VLOOKUP($A338,data!$B$2:$AS$765,16,FALSE)</f>
        <v>26734.67</v>
      </c>
      <c r="L338" s="160">
        <f>VLOOKUP($A338,data!$B$2:$AS$765,17,FALSE)</f>
        <v>10.59</v>
      </c>
      <c r="M338" s="160">
        <f>VLOOKUP($A338,data!$B$2:$AS$765,18,FALSE)</f>
        <v>5.9</v>
      </c>
      <c r="N338" s="160">
        <f>VLOOKUP($A338,data!$B$2:$AS$765,19,FALSE)</f>
        <v>8.7799999999999994</v>
      </c>
      <c r="O338" s="120">
        <f>VLOOKUP($A338,data!$B$2:$AS$765,20,FALSE)</f>
        <v>1</v>
      </c>
      <c r="P338" s="162">
        <f>VLOOKUP($A338,data!$B$2:$AS$765,22,FALSE)</f>
        <v>2.3921999999999999</v>
      </c>
      <c r="Q338" s="162">
        <f>VLOOKUP($A338,data!$B$2:$AS$765,30,FALSE)</f>
        <v>2.4236</v>
      </c>
      <c r="R338" s="217" t="str">
        <f>VLOOKUP($A338,data!$B$2:$AS$765,34,FALSE)</f>
        <v>A</v>
      </c>
      <c r="S338" s="166"/>
      <c r="T338" s="219" t="str">
        <f>IF(ISERROR(VLOOKUP($A338,v32_final!$A$9:$E$763,5,FALSE)),"",VLOOKUP($A338,v32_final!$A$9:$E$763,5,FALSE))</f>
        <v>A</v>
      </c>
      <c r="U338" s="162">
        <f>IF(ISERROR(VLOOKUP($A338,v32_final!$A$9:$E$763,4,FALSE)),"",VLOOKUP($A338,v32_final!$A$9:$E$763,4,FALSE))</f>
        <v>3.2523</v>
      </c>
      <c r="V338" s="164">
        <f>VLOOKUP($A338,data!$B$2:$AS$765,35,FALSE)</f>
        <v>3.7974999999999999</v>
      </c>
      <c r="W338" s="324">
        <f t="shared" si="20"/>
        <v>3.7974999999999999</v>
      </c>
      <c r="X338" s="324">
        <f t="shared" si="21"/>
        <v>0</v>
      </c>
      <c r="Y338" s="134">
        <f t="shared" si="22"/>
        <v>0.54519999999999991</v>
      </c>
      <c r="Z338" s="132">
        <f t="shared" si="23"/>
        <v>0.16763521200381265</v>
      </c>
    </row>
    <row r="339" spans="1:26" x14ac:dyDescent="0.2">
      <c r="A339" s="237" t="s">
        <v>234</v>
      </c>
      <c r="B339" s="247" t="str">
        <f>VLOOKUP($A339,data!$B$2:$AS$765,4,FALSE)</f>
        <v>Cholecystectomy Except by Laparoscope W/O C.D.E. W CC</v>
      </c>
      <c r="C339" s="238">
        <f>VLOOKUP($A339,data!$B$2:$AS$765,6,FALSE)</f>
        <v>23</v>
      </c>
      <c r="D339" s="238">
        <f>VLOOKUP($A339,data!$B$2:$AS$765,7,FALSE)</f>
        <v>0</v>
      </c>
      <c r="E339" s="238">
        <f>VLOOKUP($A339,data!$B$2:$AS$765,10,FALSE)</f>
        <v>31310.51</v>
      </c>
      <c r="F339" s="238">
        <f>VLOOKUP($A339,data!$B$2:$AS$765,11,FALSE)</f>
        <v>16228.34</v>
      </c>
      <c r="G339" s="257">
        <f>VLOOKUP($A339,data!$B$2:$AS$765,12,FALSE)</f>
        <v>5.52</v>
      </c>
      <c r="H339" s="16"/>
      <c r="I339" s="158">
        <f>VLOOKUP($A339,data!$B$2:$AS$765,14,FALSE)</f>
        <v>21</v>
      </c>
      <c r="J339" s="156">
        <f>VLOOKUP($A339,data!$B$2:$AS$765,15,FALSE)</f>
        <v>27832.77</v>
      </c>
      <c r="K339" s="156">
        <f>VLOOKUP($A339,data!$B$2:$AS$765,16,FALSE)</f>
        <v>12207.32</v>
      </c>
      <c r="L339" s="160">
        <f>VLOOKUP($A339,data!$B$2:$AS$765,17,FALSE)</f>
        <v>4.62</v>
      </c>
      <c r="M339" s="160">
        <f>VLOOKUP($A339,data!$B$2:$AS$765,18,FALSE)</f>
        <v>2.0299999999999998</v>
      </c>
      <c r="N339" s="160">
        <f>VLOOKUP($A339,data!$B$2:$AS$765,19,FALSE)</f>
        <v>4.17</v>
      </c>
      <c r="O339" s="120">
        <f>VLOOKUP($A339,data!$B$2:$AS$765,20,FALSE)</f>
        <v>1</v>
      </c>
      <c r="P339" s="162">
        <f>VLOOKUP($A339,data!$B$2:$AS$765,22,FALSE)</f>
        <v>1.1435999999999999</v>
      </c>
      <c r="Q339" s="162">
        <f>VLOOKUP($A339,data!$B$2:$AS$765,30,FALSE)</f>
        <v>1.1783999999999999</v>
      </c>
      <c r="R339" s="217" t="str">
        <f>VLOOKUP($A339,data!$B$2:$AS$765,34,FALSE)</f>
        <v>A</v>
      </c>
      <c r="S339" s="166"/>
      <c r="T339" s="219" t="str">
        <f>IF(ISERROR(VLOOKUP($A339,v32_final!$A$9:$E$763,5,FALSE)),"",VLOOKUP($A339,v32_final!$A$9:$E$763,5,FALSE))</f>
        <v>A</v>
      </c>
      <c r="U339" s="162">
        <f>IF(ISERROR(VLOOKUP($A339,v32_final!$A$9:$E$763,4,FALSE)),"",VLOOKUP($A339,v32_final!$A$9:$E$763,4,FALSE))</f>
        <v>1.7324999999999999</v>
      </c>
      <c r="V339" s="164">
        <f>VLOOKUP($A339,data!$B$2:$AS$765,35,FALSE)</f>
        <v>1.8464</v>
      </c>
      <c r="W339" s="324">
        <f t="shared" si="20"/>
        <v>1.8464</v>
      </c>
      <c r="X339" s="324">
        <f t="shared" si="21"/>
        <v>0</v>
      </c>
      <c r="Y339" s="134">
        <f t="shared" si="22"/>
        <v>0.11390000000000011</v>
      </c>
      <c r="Z339" s="132">
        <f t="shared" si="23"/>
        <v>6.5743145743145812E-2</v>
      </c>
    </row>
    <row r="340" spans="1:26" x14ac:dyDescent="0.2">
      <c r="A340" s="237" t="s">
        <v>236</v>
      </c>
      <c r="B340" s="247" t="str">
        <f>VLOOKUP($A340,data!$B$2:$AS$765,4,FALSE)</f>
        <v>Cholecystectomy Except by Laparoscope W/O C.D.E. W/O CC/MCC</v>
      </c>
      <c r="C340" s="238">
        <f>VLOOKUP($A340,data!$B$2:$AS$765,6,FALSE)</f>
        <v>35</v>
      </c>
      <c r="D340" s="238">
        <f>VLOOKUP($A340,data!$B$2:$AS$765,7,FALSE)</f>
        <v>0</v>
      </c>
      <c r="E340" s="238">
        <f>VLOOKUP($A340,data!$B$2:$AS$765,10,FALSE)</f>
        <v>25823.61</v>
      </c>
      <c r="F340" s="238">
        <f>VLOOKUP($A340,data!$B$2:$AS$765,11,FALSE)</f>
        <v>10390.81</v>
      </c>
      <c r="G340" s="257">
        <f>VLOOKUP($A340,data!$B$2:$AS$765,12,FALSE)</f>
        <v>3.6</v>
      </c>
      <c r="H340" s="16"/>
      <c r="I340" s="158">
        <f>VLOOKUP($A340,data!$B$2:$AS$765,14,FALSE)</f>
        <v>33</v>
      </c>
      <c r="J340" s="156">
        <f>VLOOKUP($A340,data!$B$2:$AS$765,15,FALSE)</f>
        <v>24216.27</v>
      </c>
      <c r="K340" s="156">
        <f>VLOOKUP($A340,data!$B$2:$AS$765,16,FALSE)</f>
        <v>8324.07</v>
      </c>
      <c r="L340" s="160">
        <f>VLOOKUP($A340,data!$B$2:$AS$765,17,FALSE)</f>
        <v>3.3</v>
      </c>
      <c r="M340" s="160">
        <f>VLOOKUP($A340,data!$B$2:$AS$765,18,FALSE)</f>
        <v>1.38</v>
      </c>
      <c r="N340" s="160">
        <f>VLOOKUP($A340,data!$B$2:$AS$765,19,FALSE)</f>
        <v>2.98</v>
      </c>
      <c r="O340" s="120">
        <f>VLOOKUP($A340,data!$B$2:$AS$765,20,FALSE)</f>
        <v>1</v>
      </c>
      <c r="P340" s="162">
        <f>VLOOKUP($A340,data!$B$2:$AS$765,22,FALSE)</f>
        <v>0.99490000000000001</v>
      </c>
      <c r="Q340" s="162">
        <f>VLOOKUP($A340,data!$B$2:$AS$765,30,FALSE)</f>
        <v>1.0250999999999999</v>
      </c>
      <c r="R340" s="217" t="str">
        <f>VLOOKUP($A340,data!$B$2:$AS$765,34,FALSE)</f>
        <v>A</v>
      </c>
      <c r="S340" s="166"/>
      <c r="T340" s="219" t="str">
        <f>IF(ISERROR(VLOOKUP($A340,v32_final!$A$9:$E$763,5,FALSE)),"",VLOOKUP($A340,v32_final!$A$9:$E$763,5,FALSE))</f>
        <v>A</v>
      </c>
      <c r="U340" s="162">
        <f>IF(ISERROR(VLOOKUP($A340,v32_final!$A$9:$E$763,4,FALSE)),"",VLOOKUP($A340,v32_final!$A$9:$E$763,4,FALSE))</f>
        <v>1.5678000000000001</v>
      </c>
      <c r="V340" s="164">
        <f>VLOOKUP($A340,data!$B$2:$AS$765,35,FALSE)</f>
        <v>1.6062000000000001</v>
      </c>
      <c r="W340" s="324">
        <f t="shared" si="20"/>
        <v>1.6062000000000001</v>
      </c>
      <c r="X340" s="324">
        <f t="shared" si="21"/>
        <v>0</v>
      </c>
      <c r="Y340" s="134">
        <f t="shared" si="22"/>
        <v>3.839999999999999E-2</v>
      </c>
      <c r="Z340" s="132">
        <f t="shared" si="23"/>
        <v>2.4492920015308069E-2</v>
      </c>
    </row>
    <row r="341" spans="1:26" x14ac:dyDescent="0.2">
      <c r="A341" s="237" t="s">
        <v>238</v>
      </c>
      <c r="B341" s="247" t="str">
        <f>VLOOKUP($A341,data!$B$2:$AS$765,4,FALSE)</f>
        <v>Laparoscopic Cholecystectomy W/O C.D.E. W MCC</v>
      </c>
      <c r="C341" s="238">
        <f>VLOOKUP($A341,data!$B$2:$AS$765,6,FALSE)</f>
        <v>92</v>
      </c>
      <c r="D341" s="238">
        <f>VLOOKUP($A341,data!$B$2:$AS$765,7,FALSE)</f>
        <v>2</v>
      </c>
      <c r="E341" s="238">
        <f>VLOOKUP($A341,data!$B$2:$AS$765,10,FALSE)</f>
        <v>35354.879999999997</v>
      </c>
      <c r="F341" s="238">
        <f>VLOOKUP($A341,data!$B$2:$AS$765,11,FALSE)</f>
        <v>16227.96</v>
      </c>
      <c r="G341" s="257">
        <f>VLOOKUP($A341,data!$B$2:$AS$765,12,FALSE)</f>
        <v>5.57</v>
      </c>
      <c r="H341" s="16"/>
      <c r="I341" s="158">
        <f>VLOOKUP($A341,data!$B$2:$AS$765,14,FALSE)</f>
        <v>90</v>
      </c>
      <c r="J341" s="156">
        <f>VLOOKUP($A341,data!$B$2:$AS$765,15,FALSE)</f>
        <v>34162.94</v>
      </c>
      <c r="K341" s="156">
        <f>VLOOKUP($A341,data!$B$2:$AS$765,16,FALSE)</f>
        <v>14272.54</v>
      </c>
      <c r="L341" s="160">
        <f>VLOOKUP($A341,data!$B$2:$AS$765,17,FALSE)</f>
        <v>5.38</v>
      </c>
      <c r="M341" s="160">
        <f>VLOOKUP($A341,data!$B$2:$AS$765,18,FALSE)</f>
        <v>3.55</v>
      </c>
      <c r="N341" s="160">
        <f>VLOOKUP($A341,data!$B$2:$AS$765,19,FALSE)</f>
        <v>4.4400000000000004</v>
      </c>
      <c r="O341" s="120">
        <f>VLOOKUP($A341,data!$B$2:$AS$765,20,FALSE)</f>
        <v>1</v>
      </c>
      <c r="P341" s="162">
        <f>VLOOKUP($A341,data!$B$2:$AS$765,22,FALSE)</f>
        <v>1.4036</v>
      </c>
      <c r="Q341" s="162">
        <f>VLOOKUP($A341,data!$B$2:$AS$765,30,FALSE)</f>
        <v>1.4462999999999999</v>
      </c>
      <c r="R341" s="217" t="str">
        <f>VLOOKUP($A341,data!$B$2:$AS$765,34,FALSE)</f>
        <v>A</v>
      </c>
      <c r="S341" s="166"/>
      <c r="T341" s="219" t="str">
        <f>IF(ISERROR(VLOOKUP($A341,v32_final!$A$9:$E$763,5,FALSE)),"",VLOOKUP($A341,v32_final!$A$9:$E$763,5,FALSE))</f>
        <v>A</v>
      </c>
      <c r="U341" s="162">
        <f>IF(ISERROR(VLOOKUP($A341,v32_final!$A$9:$E$763,4,FALSE)),"",VLOOKUP($A341,v32_final!$A$9:$E$763,4,FALSE))</f>
        <v>2.3839000000000001</v>
      </c>
      <c r="V341" s="164">
        <f>VLOOKUP($A341,data!$B$2:$AS$765,35,FALSE)</f>
        <v>2.2662</v>
      </c>
      <c r="W341" s="324">
        <f t="shared" si="20"/>
        <v>2.2662</v>
      </c>
      <c r="X341" s="324">
        <f t="shared" si="21"/>
        <v>0</v>
      </c>
      <c r="Y341" s="134">
        <f t="shared" si="22"/>
        <v>-0.11770000000000014</v>
      </c>
      <c r="Z341" s="132">
        <f t="shared" si="23"/>
        <v>-4.93728763790428E-2</v>
      </c>
    </row>
    <row r="342" spans="1:26" x14ac:dyDescent="0.2">
      <c r="A342" s="246" t="s">
        <v>240</v>
      </c>
      <c r="B342" s="258" t="str">
        <f>VLOOKUP($A342,data!$B$2:$AS$765,4,FALSE)</f>
        <v>Laparoscopic Cholecystectomy W/O C.D.E. W CC</v>
      </c>
      <c r="C342" s="259">
        <f>VLOOKUP($A342,data!$B$2:$AS$765,6,FALSE)</f>
        <v>238</v>
      </c>
      <c r="D342" s="259">
        <f>VLOOKUP($A342,data!$B$2:$AS$765,7,FALSE)</f>
        <v>2</v>
      </c>
      <c r="E342" s="259">
        <f>VLOOKUP($A342,data!$B$2:$AS$765,10,FALSE)</f>
        <v>28015.94</v>
      </c>
      <c r="F342" s="259">
        <f>VLOOKUP($A342,data!$B$2:$AS$765,11,FALSE)</f>
        <v>11589.09</v>
      </c>
      <c r="G342" s="325">
        <f>VLOOKUP($A342,data!$B$2:$AS$765,12,FALSE)</f>
        <v>4.3099999999999996</v>
      </c>
      <c r="H342" s="16"/>
      <c r="I342" s="159">
        <f>VLOOKUP($A342,data!$B$2:$AS$765,14,FALSE)</f>
        <v>233</v>
      </c>
      <c r="J342" s="157">
        <f>VLOOKUP($A342,data!$B$2:$AS$765,15,FALSE)</f>
        <v>27051.11</v>
      </c>
      <c r="K342" s="157">
        <f>VLOOKUP($A342,data!$B$2:$AS$765,16,FALSE)</f>
        <v>9542.1299999999992</v>
      </c>
      <c r="L342" s="161">
        <f>VLOOKUP($A342,data!$B$2:$AS$765,17,FALSE)</f>
        <v>4.0599999999999996</v>
      </c>
      <c r="M342" s="161">
        <f>VLOOKUP($A342,data!$B$2:$AS$765,18,FALSE)</f>
        <v>2.2799999999999998</v>
      </c>
      <c r="N342" s="161">
        <f>VLOOKUP($A342,data!$B$2:$AS$765,19,FALSE)</f>
        <v>3.48</v>
      </c>
      <c r="O342" s="129">
        <f>VLOOKUP($A342,data!$B$2:$AS$765,20,FALSE)</f>
        <v>1</v>
      </c>
      <c r="P342" s="163">
        <f>VLOOKUP($A342,data!$B$2:$AS$765,22,FALSE)</f>
        <v>1.1114999999999999</v>
      </c>
      <c r="Q342" s="163">
        <f>VLOOKUP($A342,data!$B$2:$AS$765,30,FALSE)</f>
        <v>1.1453</v>
      </c>
      <c r="R342" s="218" t="str">
        <f>VLOOKUP($A342,data!$B$2:$AS$765,34,FALSE)</f>
        <v>A</v>
      </c>
      <c r="S342" s="166"/>
      <c r="T342" s="220" t="str">
        <f>IF(ISERROR(VLOOKUP($A342,v32_final!$A$9:$E$763,5,FALSE)),"",VLOOKUP($A342,v32_final!$A$9:$E$763,5,FALSE))</f>
        <v>A</v>
      </c>
      <c r="U342" s="163">
        <f>IF(ISERROR(VLOOKUP($A342,v32_final!$A$9:$E$763,4,FALSE)),"",VLOOKUP($A342,v32_final!$A$9:$E$763,4,FALSE))</f>
        <v>1.7790999999999999</v>
      </c>
      <c r="V342" s="165">
        <f>VLOOKUP($A342,data!$B$2:$AS$765,35,FALSE)</f>
        <v>1.7946</v>
      </c>
      <c r="W342" s="326">
        <f t="shared" si="20"/>
        <v>1.7946</v>
      </c>
      <c r="X342" s="326">
        <f t="shared" si="21"/>
        <v>0</v>
      </c>
      <c r="Y342" s="135">
        <f t="shared" si="22"/>
        <v>1.5500000000000069E-2</v>
      </c>
      <c r="Z342" s="133">
        <f t="shared" si="23"/>
        <v>8.7122702490023442E-3</v>
      </c>
    </row>
    <row r="343" spans="1:26" x14ac:dyDescent="0.2">
      <c r="A343" s="237" t="s">
        <v>242</v>
      </c>
      <c r="B343" s="247" t="str">
        <f>VLOOKUP($A343,data!$B$2:$AS$765,4,FALSE)</f>
        <v>Laparoscopic Cholecystectomy W/O C.D.E. W/O CC/MCC</v>
      </c>
      <c r="C343" s="238">
        <f>VLOOKUP($A343,data!$B$2:$AS$765,6,FALSE)</f>
        <v>292</v>
      </c>
      <c r="D343" s="238">
        <f>VLOOKUP($A343,data!$B$2:$AS$765,7,FALSE)</f>
        <v>2</v>
      </c>
      <c r="E343" s="238">
        <f>VLOOKUP($A343,data!$B$2:$AS$765,10,FALSE)</f>
        <v>21534.53</v>
      </c>
      <c r="F343" s="238">
        <f>VLOOKUP($A343,data!$B$2:$AS$765,11,FALSE)</f>
        <v>8023.98</v>
      </c>
      <c r="G343" s="257">
        <f>VLOOKUP($A343,data!$B$2:$AS$765,12,FALSE)</f>
        <v>2.64</v>
      </c>
      <c r="H343" s="16"/>
      <c r="I343" s="158">
        <f>VLOOKUP($A343,data!$B$2:$AS$765,14,FALSE)</f>
        <v>287</v>
      </c>
      <c r="J343" s="156">
        <f>VLOOKUP($A343,data!$B$2:$AS$765,15,FALSE)</f>
        <v>21044.9</v>
      </c>
      <c r="K343" s="156">
        <f>VLOOKUP($A343,data!$B$2:$AS$765,16,FALSE)</f>
        <v>7167.37</v>
      </c>
      <c r="L343" s="160">
        <f>VLOOKUP($A343,data!$B$2:$AS$765,17,FALSE)</f>
        <v>2.57</v>
      </c>
      <c r="M343" s="160">
        <f>VLOOKUP($A343,data!$B$2:$AS$765,18,FALSE)</f>
        <v>1.46</v>
      </c>
      <c r="N343" s="160">
        <f>VLOOKUP($A343,data!$B$2:$AS$765,19,FALSE)</f>
        <v>2.23</v>
      </c>
      <c r="O343" s="120">
        <f>VLOOKUP($A343,data!$B$2:$AS$765,20,FALSE)</f>
        <v>1</v>
      </c>
      <c r="P343" s="162">
        <f>VLOOKUP($A343,data!$B$2:$AS$765,22,FALSE)</f>
        <v>0.86470000000000002</v>
      </c>
      <c r="Q343" s="162">
        <f>VLOOKUP($A343,data!$B$2:$AS$765,30,FALSE)</f>
        <v>0.89100000000000001</v>
      </c>
      <c r="R343" s="217" t="str">
        <f>VLOOKUP($A343,data!$B$2:$AS$765,34,FALSE)</f>
        <v>A</v>
      </c>
      <c r="S343" s="166"/>
      <c r="T343" s="219" t="str">
        <f>IF(ISERROR(VLOOKUP($A343,v32_final!$A$9:$E$763,5,FALSE)),"",VLOOKUP($A343,v32_final!$A$9:$E$763,5,FALSE))</f>
        <v>A</v>
      </c>
      <c r="U343" s="162">
        <f>IF(ISERROR(VLOOKUP($A343,v32_final!$A$9:$E$763,4,FALSE)),"",VLOOKUP($A343,v32_final!$A$9:$E$763,4,FALSE))</f>
        <v>1.4794</v>
      </c>
      <c r="V343" s="164">
        <f>VLOOKUP($A343,data!$B$2:$AS$765,35,FALSE)</f>
        <v>1.3960999999999999</v>
      </c>
      <c r="W343" s="324">
        <f t="shared" si="20"/>
        <v>1.3960999999999999</v>
      </c>
      <c r="X343" s="324">
        <f t="shared" si="21"/>
        <v>0</v>
      </c>
      <c r="Y343" s="134">
        <f t="shared" si="22"/>
        <v>-8.3300000000000152E-2</v>
      </c>
      <c r="Z343" s="132">
        <f t="shared" si="23"/>
        <v>-5.6306610788157463E-2</v>
      </c>
    </row>
    <row r="344" spans="1:26" x14ac:dyDescent="0.2">
      <c r="A344" s="237" t="s">
        <v>244</v>
      </c>
      <c r="B344" s="247" t="str">
        <f>VLOOKUP($A344,data!$B$2:$AS$765,4,FALSE)</f>
        <v>Hepatobiliary Diagnostic Procedures W MCC</v>
      </c>
      <c r="C344" s="238">
        <f>VLOOKUP($A344,data!$B$2:$AS$765,6,FALSE)</f>
        <v>8</v>
      </c>
      <c r="D344" s="238">
        <f>VLOOKUP($A344,data!$B$2:$AS$765,7,FALSE)</f>
        <v>1</v>
      </c>
      <c r="E344" s="238">
        <f>VLOOKUP($A344,data!$B$2:$AS$765,10,FALSE)</f>
        <v>61700.800000000003</v>
      </c>
      <c r="F344" s="238">
        <f>VLOOKUP($A344,data!$B$2:$AS$765,11,FALSE)</f>
        <v>25680.31</v>
      </c>
      <c r="G344" s="257">
        <f>VLOOKUP($A344,data!$B$2:$AS$765,12,FALSE)</f>
        <v>10.63</v>
      </c>
      <c r="H344" s="16"/>
      <c r="I344" s="158">
        <f>VLOOKUP($A344,data!$B$2:$AS$765,14,FALSE)</f>
        <v>8</v>
      </c>
      <c r="J344" s="156">
        <f>VLOOKUP($A344,data!$B$2:$AS$765,15,FALSE)</f>
        <v>61700.800000000003</v>
      </c>
      <c r="K344" s="156">
        <f>VLOOKUP($A344,data!$B$2:$AS$765,16,FALSE)</f>
        <v>25680.31</v>
      </c>
      <c r="L344" s="160">
        <f>VLOOKUP($A344,data!$B$2:$AS$765,17,FALSE)</f>
        <v>11.1</v>
      </c>
      <c r="M344" s="160">
        <f>VLOOKUP($A344,data!$B$2:$AS$765,18,FALSE)</f>
        <v>5.17</v>
      </c>
      <c r="N344" s="160">
        <f>VLOOKUP($A344,data!$B$2:$AS$765,19,FALSE)</f>
        <v>8.1</v>
      </c>
      <c r="O344" s="120">
        <f>VLOOKUP($A344,data!$B$2:$AS$765,20,FALSE)</f>
        <v>0</v>
      </c>
      <c r="P344" s="162">
        <f>VLOOKUP($A344,data!$B$2:$AS$765,22,FALSE)</f>
        <v>3.5966999999999998</v>
      </c>
      <c r="Q344" s="162">
        <f>VLOOKUP($A344,data!$B$2:$AS$765,30,FALSE)</f>
        <v>3.706</v>
      </c>
      <c r="R344" s="217" t="str">
        <f>VLOOKUP($A344,data!$B$2:$AS$765,34,FALSE)</f>
        <v>M</v>
      </c>
      <c r="S344" s="166"/>
      <c r="T344" s="219" t="str">
        <f>IF(ISERROR(VLOOKUP($A344,v32_final!$A$9:$E$763,5,FALSE)),"",VLOOKUP($A344,v32_final!$A$9:$E$763,5,FALSE))</f>
        <v>M</v>
      </c>
      <c r="U344" s="162">
        <f>IF(ISERROR(VLOOKUP($A344,v32_final!$A$9:$E$763,4,FALSE)),"",VLOOKUP($A344,v32_final!$A$9:$E$763,4,FALSE))</f>
        <v>5.3822999999999999</v>
      </c>
      <c r="V344" s="164">
        <f>VLOOKUP($A344,data!$B$2:$AS$765,35,FALSE)</f>
        <v>5.8068999999999997</v>
      </c>
      <c r="W344" s="324">
        <f t="shared" si="20"/>
        <v>5.8068999999999997</v>
      </c>
      <c r="X344" s="324">
        <f t="shared" si="21"/>
        <v>0</v>
      </c>
      <c r="Y344" s="134">
        <f t="shared" si="22"/>
        <v>0.42459999999999987</v>
      </c>
      <c r="Z344" s="132">
        <f t="shared" si="23"/>
        <v>7.8888207643572433E-2</v>
      </c>
    </row>
    <row r="345" spans="1:26" x14ac:dyDescent="0.2">
      <c r="A345" s="237" t="s">
        <v>246</v>
      </c>
      <c r="B345" s="247" t="str">
        <f>VLOOKUP($A345,data!$B$2:$AS$765,4,FALSE)</f>
        <v>Hepatobiliary Diagnostic Procedures W CC</v>
      </c>
      <c r="C345" s="238">
        <f>VLOOKUP($A345,data!$B$2:$AS$765,6,FALSE)</f>
        <v>11</v>
      </c>
      <c r="D345" s="238">
        <f>VLOOKUP($A345,data!$B$2:$AS$765,7,FALSE)</f>
        <v>0</v>
      </c>
      <c r="E345" s="238">
        <f>VLOOKUP($A345,data!$B$2:$AS$765,10,FALSE)</f>
        <v>52507.39</v>
      </c>
      <c r="F345" s="238">
        <f>VLOOKUP($A345,data!$B$2:$AS$765,11,FALSE)</f>
        <v>40824.07</v>
      </c>
      <c r="G345" s="257">
        <f>VLOOKUP($A345,data!$B$2:$AS$765,12,FALSE)</f>
        <v>9</v>
      </c>
      <c r="H345" s="16"/>
      <c r="I345" s="158">
        <f>VLOOKUP($A345,data!$B$2:$AS$765,14,FALSE)</f>
        <v>10</v>
      </c>
      <c r="J345" s="156">
        <f>VLOOKUP($A345,data!$B$2:$AS$765,15,FALSE)</f>
        <v>42013.919999999998</v>
      </c>
      <c r="K345" s="156">
        <f>VLOOKUP($A345,data!$B$2:$AS$765,16,FALSE)</f>
        <v>24940.400000000001</v>
      </c>
      <c r="L345" s="160">
        <f>VLOOKUP($A345,data!$B$2:$AS$765,17,FALSE)</f>
        <v>6.9</v>
      </c>
      <c r="M345" s="160">
        <f>VLOOKUP($A345,data!$B$2:$AS$765,18,FALSE)</f>
        <v>5.5</v>
      </c>
      <c r="N345" s="160">
        <f>VLOOKUP($A345,data!$B$2:$AS$765,19,FALSE)</f>
        <v>4.57</v>
      </c>
      <c r="O345" s="120">
        <f>VLOOKUP($A345,data!$B$2:$AS$765,20,FALSE)</f>
        <v>1</v>
      </c>
      <c r="P345" s="162">
        <f>VLOOKUP($A345,data!$B$2:$AS$765,22,FALSE)</f>
        <v>1.7262</v>
      </c>
      <c r="Q345" s="162">
        <f>VLOOKUP($A345,data!$B$2:$AS$765,30,FALSE)</f>
        <v>1.7786999999999999</v>
      </c>
      <c r="R345" s="217" t="str">
        <f>VLOOKUP($A345,data!$B$2:$AS$765,34,FALSE)</f>
        <v>A</v>
      </c>
      <c r="S345" s="166"/>
      <c r="T345" s="219" t="str">
        <f>IF(ISERROR(VLOOKUP($A345,v32_final!$A$9:$E$763,5,FALSE)),"",VLOOKUP($A345,v32_final!$A$9:$E$763,5,FALSE))</f>
        <v>M</v>
      </c>
      <c r="U345" s="162">
        <f>IF(ISERROR(VLOOKUP($A345,v32_final!$A$9:$E$763,4,FALSE)),"",VLOOKUP($A345,v32_final!$A$9:$E$763,4,FALSE))</f>
        <v>2.7515999999999998</v>
      </c>
      <c r="V345" s="164">
        <f>VLOOKUP($A345,data!$B$2:$AS$765,35,FALSE)</f>
        <v>2.7869999999999999</v>
      </c>
      <c r="W345" s="324">
        <f t="shared" si="20"/>
        <v>2.7869999999999999</v>
      </c>
      <c r="X345" s="324">
        <f t="shared" si="21"/>
        <v>0</v>
      </c>
      <c r="Y345" s="134">
        <f t="shared" si="22"/>
        <v>3.5400000000000098E-2</v>
      </c>
      <c r="Z345" s="132">
        <f t="shared" si="23"/>
        <v>1.2865242040994367E-2</v>
      </c>
    </row>
    <row r="346" spans="1:26" x14ac:dyDescent="0.2">
      <c r="A346" s="237" t="s">
        <v>248</v>
      </c>
      <c r="B346" s="247" t="str">
        <f>VLOOKUP($A346,data!$B$2:$AS$765,4,FALSE)</f>
        <v>Hepatobiliary Diagnostic Procedures W/O CC/MCC</v>
      </c>
      <c r="C346" s="238">
        <f>VLOOKUP($A346,data!$B$2:$AS$765,6,FALSE)</f>
        <v>2</v>
      </c>
      <c r="D346" s="238">
        <f>VLOOKUP($A346,data!$B$2:$AS$765,7,FALSE)</f>
        <v>0</v>
      </c>
      <c r="E346" s="238">
        <f>VLOOKUP($A346,data!$B$2:$AS$765,10,FALSE)</f>
        <v>26117.47</v>
      </c>
      <c r="F346" s="238">
        <f>VLOOKUP($A346,data!$B$2:$AS$765,11,FALSE)</f>
        <v>8651.81</v>
      </c>
      <c r="G346" s="257">
        <f>VLOOKUP($A346,data!$B$2:$AS$765,12,FALSE)</f>
        <v>3.5</v>
      </c>
      <c r="H346" s="16"/>
      <c r="I346" s="158">
        <f>VLOOKUP($A346,data!$B$2:$AS$765,14,FALSE)</f>
        <v>2</v>
      </c>
      <c r="J346" s="156">
        <f>VLOOKUP($A346,data!$B$2:$AS$765,15,FALSE)</f>
        <v>26117.47</v>
      </c>
      <c r="K346" s="156">
        <f>VLOOKUP($A346,data!$B$2:$AS$765,16,FALSE)</f>
        <v>8651.81</v>
      </c>
      <c r="L346" s="160">
        <f>VLOOKUP($A346,data!$B$2:$AS$765,17,FALSE)</f>
        <v>3.4</v>
      </c>
      <c r="M346" s="160">
        <f>VLOOKUP($A346,data!$B$2:$AS$765,18,FALSE)</f>
        <v>0.5</v>
      </c>
      <c r="N346" s="160">
        <f>VLOOKUP($A346,data!$B$2:$AS$765,19,FALSE)</f>
        <v>2.8</v>
      </c>
      <c r="O346" s="120">
        <f>VLOOKUP($A346,data!$B$2:$AS$765,20,FALSE)</f>
        <v>0</v>
      </c>
      <c r="P346" s="162">
        <f>VLOOKUP($A346,data!$B$2:$AS$765,22,FALSE)</f>
        <v>1.2714000000000001</v>
      </c>
      <c r="Q346" s="162">
        <f>VLOOKUP($A346,data!$B$2:$AS$765,30,FALSE)</f>
        <v>1.31</v>
      </c>
      <c r="R346" s="217" t="str">
        <f>VLOOKUP($A346,data!$B$2:$AS$765,34,FALSE)</f>
        <v>M</v>
      </c>
      <c r="S346" s="166"/>
      <c r="T346" s="219" t="str">
        <f>IF(ISERROR(VLOOKUP($A346,v32_final!$A$9:$E$763,5,FALSE)),"",VLOOKUP($A346,v32_final!$A$9:$E$763,5,FALSE))</f>
        <v>M</v>
      </c>
      <c r="U346" s="162">
        <f>IF(ISERROR(VLOOKUP($A346,v32_final!$A$9:$E$763,4,FALSE)),"",VLOOKUP($A346,v32_final!$A$9:$E$763,4,FALSE))</f>
        <v>1.9202999999999999</v>
      </c>
      <c r="V346" s="164">
        <f>VLOOKUP($A346,data!$B$2:$AS$765,35,FALSE)</f>
        <v>2.0526</v>
      </c>
      <c r="W346" s="324">
        <f t="shared" si="20"/>
        <v>2.0526</v>
      </c>
      <c r="X346" s="324">
        <f t="shared" si="21"/>
        <v>0</v>
      </c>
      <c r="Y346" s="134">
        <f t="shared" si="22"/>
        <v>0.13230000000000008</v>
      </c>
      <c r="Z346" s="132">
        <f t="shared" si="23"/>
        <v>6.8895485080456231E-2</v>
      </c>
    </row>
    <row r="347" spans="1:26" x14ac:dyDescent="0.2">
      <c r="A347" s="246" t="s">
        <v>250</v>
      </c>
      <c r="B347" s="258" t="str">
        <f>VLOOKUP($A347,data!$B$2:$AS$765,4,FALSE)</f>
        <v>Other Hepatobiliary or Pancreas O.R. Procedures W MCC</v>
      </c>
      <c r="C347" s="259">
        <f>VLOOKUP($A347,data!$B$2:$AS$765,6,FALSE)</f>
        <v>10</v>
      </c>
      <c r="D347" s="259">
        <f>VLOOKUP($A347,data!$B$2:$AS$765,7,FALSE)</f>
        <v>0</v>
      </c>
      <c r="E347" s="259">
        <f>VLOOKUP($A347,data!$B$2:$AS$765,10,FALSE)</f>
        <v>66203.03</v>
      </c>
      <c r="F347" s="259">
        <f>VLOOKUP($A347,data!$B$2:$AS$765,11,FALSE)</f>
        <v>50308.27</v>
      </c>
      <c r="G347" s="325">
        <f>VLOOKUP($A347,data!$B$2:$AS$765,12,FALSE)</f>
        <v>11.8</v>
      </c>
      <c r="H347" s="16"/>
      <c r="I347" s="159">
        <f>VLOOKUP($A347,data!$B$2:$AS$765,14,FALSE)</f>
        <v>9</v>
      </c>
      <c r="J347" s="157">
        <f>VLOOKUP($A347,data!$B$2:$AS$765,15,FALSE)</f>
        <v>50593.33</v>
      </c>
      <c r="K347" s="157">
        <f>VLOOKUP($A347,data!$B$2:$AS$765,16,FALSE)</f>
        <v>19377.97</v>
      </c>
      <c r="L347" s="161">
        <f>VLOOKUP($A347,data!$B$2:$AS$765,17,FALSE)</f>
        <v>13.4</v>
      </c>
      <c r="M347" s="161">
        <f>VLOOKUP($A347,data!$B$2:$AS$765,18,FALSE)</f>
        <v>5.5</v>
      </c>
      <c r="N347" s="161">
        <f>VLOOKUP($A347,data!$B$2:$AS$765,19,FALSE)</f>
        <v>9.8000000000000007</v>
      </c>
      <c r="O347" s="129">
        <f>VLOOKUP($A347,data!$B$2:$AS$765,20,FALSE)</f>
        <v>0</v>
      </c>
      <c r="P347" s="163">
        <f>VLOOKUP($A347,data!$B$2:$AS$765,22,FALSE)</f>
        <v>4.1901999999999999</v>
      </c>
      <c r="Q347" s="163">
        <f>VLOOKUP($A347,data!$B$2:$AS$765,30,FALSE)</f>
        <v>4.3175999999999997</v>
      </c>
      <c r="R347" s="218" t="str">
        <f>VLOOKUP($A347,data!$B$2:$AS$765,34,FALSE)</f>
        <v>M</v>
      </c>
      <c r="S347" s="166"/>
      <c r="T347" s="220" t="str">
        <f>IF(ISERROR(VLOOKUP($A347,v32_final!$A$9:$E$763,5,FALSE)),"",VLOOKUP($A347,v32_final!$A$9:$E$763,5,FALSE))</f>
        <v>M</v>
      </c>
      <c r="U347" s="163">
        <f>IF(ISERROR(VLOOKUP($A347,v32_final!$A$9:$E$763,4,FALSE)),"",VLOOKUP($A347,v32_final!$A$9:$E$763,4,FALSE))</f>
        <v>6.5233999999999996</v>
      </c>
      <c r="V347" s="165">
        <f>VLOOKUP($A347,data!$B$2:$AS$765,35,FALSE)</f>
        <v>6.7652000000000001</v>
      </c>
      <c r="W347" s="326">
        <f t="shared" si="20"/>
        <v>6.7652000000000001</v>
      </c>
      <c r="X347" s="326">
        <f t="shared" si="21"/>
        <v>0</v>
      </c>
      <c r="Y347" s="135">
        <f t="shared" si="22"/>
        <v>0.24180000000000046</v>
      </c>
      <c r="Z347" s="133">
        <f t="shared" si="23"/>
        <v>3.7066560382622633E-2</v>
      </c>
    </row>
    <row r="348" spans="1:26" x14ac:dyDescent="0.2">
      <c r="A348" s="237" t="s">
        <v>252</v>
      </c>
      <c r="B348" s="247" t="str">
        <f>VLOOKUP($A348,data!$B$2:$AS$765,4,FALSE)</f>
        <v>Other Hepatobiliary or Pancreas O.R. Procedures W CC</v>
      </c>
      <c r="C348" s="238">
        <f>VLOOKUP($A348,data!$B$2:$AS$765,6,FALSE)</f>
        <v>5</v>
      </c>
      <c r="D348" s="238">
        <f>VLOOKUP($A348,data!$B$2:$AS$765,7,FALSE)</f>
        <v>0</v>
      </c>
      <c r="E348" s="238">
        <f>VLOOKUP($A348,data!$B$2:$AS$765,10,FALSE)</f>
        <v>36462.31</v>
      </c>
      <c r="F348" s="238">
        <f>VLOOKUP($A348,data!$B$2:$AS$765,11,FALSE)</f>
        <v>36495.620000000003</v>
      </c>
      <c r="G348" s="257">
        <f>VLOOKUP($A348,data!$B$2:$AS$765,12,FALSE)</f>
        <v>4.8</v>
      </c>
      <c r="H348" s="16"/>
      <c r="I348" s="158">
        <f>VLOOKUP($A348,data!$B$2:$AS$765,14,FALSE)</f>
        <v>5</v>
      </c>
      <c r="J348" s="156">
        <f>VLOOKUP($A348,data!$B$2:$AS$765,15,FALSE)</f>
        <v>36462.31</v>
      </c>
      <c r="K348" s="156">
        <f>VLOOKUP($A348,data!$B$2:$AS$765,16,FALSE)</f>
        <v>36495.620000000003</v>
      </c>
      <c r="L348" s="160">
        <f>VLOOKUP($A348,data!$B$2:$AS$765,17,FALSE)</f>
        <v>8</v>
      </c>
      <c r="M348" s="160">
        <f>VLOOKUP($A348,data!$B$2:$AS$765,18,FALSE)</f>
        <v>3.19</v>
      </c>
      <c r="N348" s="160">
        <f>VLOOKUP($A348,data!$B$2:$AS$765,19,FALSE)</f>
        <v>6</v>
      </c>
      <c r="O348" s="120">
        <f>VLOOKUP($A348,data!$B$2:$AS$765,20,FALSE)</f>
        <v>0</v>
      </c>
      <c r="P348" s="162">
        <f>VLOOKUP($A348,data!$B$2:$AS$765,22,FALSE)</f>
        <v>2.2645</v>
      </c>
      <c r="Q348" s="162">
        <f>VLOOKUP($A348,data!$B$2:$AS$765,30,FALSE)</f>
        <v>2.3332999999999999</v>
      </c>
      <c r="R348" s="217" t="str">
        <f>VLOOKUP($A348,data!$B$2:$AS$765,34,FALSE)</f>
        <v>M</v>
      </c>
      <c r="S348" s="166"/>
      <c r="T348" s="219" t="str">
        <f>IF(ISERROR(VLOOKUP($A348,v32_final!$A$9:$E$763,5,FALSE)),"",VLOOKUP($A348,v32_final!$A$9:$E$763,5,FALSE))</f>
        <v>M</v>
      </c>
      <c r="U348" s="162">
        <f>IF(ISERROR(VLOOKUP($A348,v32_final!$A$9:$E$763,4,FALSE)),"",VLOOKUP($A348,v32_final!$A$9:$E$763,4,FALSE))</f>
        <v>3.5746000000000002</v>
      </c>
      <c r="V348" s="164">
        <f>VLOOKUP($A348,data!$B$2:$AS$765,35,FALSE)</f>
        <v>3.6560000000000001</v>
      </c>
      <c r="W348" s="324">
        <f t="shared" si="20"/>
        <v>3.6560000000000001</v>
      </c>
      <c r="X348" s="324">
        <f t="shared" si="21"/>
        <v>0</v>
      </c>
      <c r="Y348" s="134">
        <f t="shared" si="22"/>
        <v>8.1399999999999917E-2</v>
      </c>
      <c r="Z348" s="132">
        <f t="shared" si="23"/>
        <v>2.2771778660549406E-2</v>
      </c>
    </row>
    <row r="349" spans="1:26" x14ac:dyDescent="0.2">
      <c r="A349" s="237" t="s">
        <v>254</v>
      </c>
      <c r="B349" s="247" t="str">
        <f>VLOOKUP($A349,data!$B$2:$AS$765,4,FALSE)</f>
        <v>Other Hepatobiliary or Pancreas O.R. Procedures W/O CC/MCC</v>
      </c>
      <c r="C349" s="238">
        <f>VLOOKUP($A349,data!$B$2:$AS$765,6,FALSE)</f>
        <v>0</v>
      </c>
      <c r="D349" s="238">
        <f>VLOOKUP($A349,data!$B$2:$AS$765,7,FALSE)</f>
        <v>0</v>
      </c>
      <c r="E349" s="238">
        <f>VLOOKUP($A349,data!$B$2:$AS$765,10,FALSE)</f>
        <v>0</v>
      </c>
      <c r="F349" s="238">
        <f>VLOOKUP($A349,data!$B$2:$AS$765,11,FALSE)</f>
        <v>0</v>
      </c>
      <c r="G349" s="257">
        <f>VLOOKUP($A349,data!$B$2:$AS$765,12,FALSE)</f>
        <v>0</v>
      </c>
      <c r="H349" s="16"/>
      <c r="I349" s="158">
        <f>VLOOKUP($A349,data!$B$2:$AS$765,14,FALSE)</f>
        <v>0</v>
      </c>
      <c r="J349" s="156">
        <f>VLOOKUP($A349,data!$B$2:$AS$765,15,FALSE)</f>
        <v>0</v>
      </c>
      <c r="K349" s="156">
        <f>VLOOKUP($A349,data!$B$2:$AS$765,16,FALSE)</f>
        <v>0</v>
      </c>
      <c r="L349" s="160">
        <f>VLOOKUP($A349,data!$B$2:$AS$765,17,FALSE)</f>
        <v>4.8</v>
      </c>
      <c r="M349" s="160">
        <f>VLOOKUP($A349,data!$B$2:$AS$765,18,FALSE)</f>
        <v>0</v>
      </c>
      <c r="N349" s="160">
        <f>VLOOKUP($A349,data!$B$2:$AS$765,19,FALSE)</f>
        <v>3.6</v>
      </c>
      <c r="O349" s="120">
        <f>VLOOKUP($A349,data!$B$2:$AS$765,20,FALSE)</f>
        <v>0</v>
      </c>
      <c r="P349" s="162">
        <f>VLOOKUP($A349,data!$B$2:$AS$765,22,FALSE)</f>
        <v>1.5719000000000001</v>
      </c>
      <c r="Q349" s="162">
        <f>VLOOKUP($A349,data!$B$2:$AS$765,30,FALSE)</f>
        <v>1.5719000000000001</v>
      </c>
      <c r="R349" s="217" t="str">
        <f>VLOOKUP($A349,data!$B$2:$AS$765,34,FALSE)</f>
        <v>M</v>
      </c>
      <c r="S349" s="166"/>
      <c r="T349" s="219" t="str">
        <f>IF(ISERROR(VLOOKUP($A349,v32_final!$A$9:$E$763,5,FALSE)),"",VLOOKUP($A349,v32_final!$A$9:$E$763,5,FALSE))</f>
        <v>M</v>
      </c>
      <c r="U349" s="162">
        <f>IF(ISERROR(VLOOKUP($A349,v32_final!$A$9:$E$763,4,FALSE)),"",VLOOKUP($A349,v32_final!$A$9:$E$763,4,FALSE))</f>
        <v>2.1442999999999999</v>
      </c>
      <c r="V349" s="164">
        <f>VLOOKUP($A349,data!$B$2:$AS$765,35,FALSE)</f>
        <v>2.4630000000000001</v>
      </c>
      <c r="W349" s="324">
        <f t="shared" si="20"/>
        <v>2.4630000000000001</v>
      </c>
      <c r="X349" s="324">
        <f t="shared" si="21"/>
        <v>0</v>
      </c>
      <c r="Y349" s="134">
        <f t="shared" si="22"/>
        <v>0.31870000000000021</v>
      </c>
      <c r="Z349" s="132">
        <f t="shared" si="23"/>
        <v>0.14862659142843829</v>
      </c>
    </row>
    <row r="350" spans="1:26" x14ac:dyDescent="0.2">
      <c r="A350" s="237" t="s">
        <v>268</v>
      </c>
      <c r="B350" s="247" t="str">
        <f>VLOOKUP($A350,data!$B$2:$AS$765,4,FALSE)</f>
        <v>Cirrhosis &amp; Alcoholic Hepatitis W MCC</v>
      </c>
      <c r="C350" s="238">
        <f>VLOOKUP($A350,data!$B$2:$AS$765,6,FALSE)</f>
        <v>201</v>
      </c>
      <c r="D350" s="238">
        <f>VLOOKUP($A350,data!$B$2:$AS$765,7,FALSE)</f>
        <v>21</v>
      </c>
      <c r="E350" s="238">
        <f>VLOOKUP($A350,data!$B$2:$AS$765,10,FALSE)</f>
        <v>32861.879999999997</v>
      </c>
      <c r="F350" s="238">
        <f>VLOOKUP($A350,data!$B$2:$AS$765,11,FALSE)</f>
        <v>34844.300000000003</v>
      </c>
      <c r="G350" s="257">
        <f>VLOOKUP($A350,data!$B$2:$AS$765,12,FALSE)</f>
        <v>7.57</v>
      </c>
      <c r="H350" s="16"/>
      <c r="I350" s="158">
        <f>VLOOKUP($A350,data!$B$2:$AS$765,14,FALSE)</f>
        <v>197</v>
      </c>
      <c r="J350" s="156">
        <f>VLOOKUP($A350,data!$B$2:$AS$765,15,FALSE)</f>
        <v>29365.360000000001</v>
      </c>
      <c r="K350" s="156">
        <f>VLOOKUP($A350,data!$B$2:$AS$765,16,FALSE)</f>
        <v>24510.54</v>
      </c>
      <c r="L350" s="160">
        <f>VLOOKUP($A350,data!$B$2:$AS$765,17,FALSE)</f>
        <v>6.89</v>
      </c>
      <c r="M350" s="160">
        <f>VLOOKUP($A350,data!$B$2:$AS$765,18,FALSE)</f>
        <v>5.86</v>
      </c>
      <c r="N350" s="160">
        <f>VLOOKUP($A350,data!$B$2:$AS$765,19,FALSE)</f>
        <v>5.0999999999999996</v>
      </c>
      <c r="O350" s="120">
        <f>VLOOKUP($A350,data!$B$2:$AS$765,20,FALSE)</f>
        <v>1</v>
      </c>
      <c r="P350" s="162">
        <f>VLOOKUP($A350,data!$B$2:$AS$765,22,FALSE)</f>
        <v>1.2065999999999999</v>
      </c>
      <c r="Q350" s="162">
        <f>VLOOKUP($A350,data!$B$2:$AS$765,30,FALSE)</f>
        <v>1.2311000000000001</v>
      </c>
      <c r="R350" s="217" t="str">
        <f>VLOOKUP($A350,data!$B$2:$AS$765,34,FALSE)</f>
        <v>A</v>
      </c>
      <c r="S350" s="166"/>
      <c r="T350" s="219" t="str">
        <f>IF(ISERROR(VLOOKUP($A350,v32_final!$A$9:$E$763,5,FALSE)),"",VLOOKUP($A350,v32_final!$A$9:$E$763,5,FALSE))</f>
        <v>A</v>
      </c>
      <c r="U350" s="162">
        <f>IF(ISERROR(VLOOKUP($A350,v32_final!$A$9:$E$763,4,FALSE)),"",VLOOKUP($A350,v32_final!$A$9:$E$763,4,FALSE))</f>
        <v>1.6503000000000001</v>
      </c>
      <c r="V350" s="164">
        <f>VLOOKUP($A350,data!$B$2:$AS$765,35,FALSE)</f>
        <v>1.929</v>
      </c>
      <c r="W350" s="324">
        <f t="shared" si="20"/>
        <v>1.929</v>
      </c>
      <c r="X350" s="324">
        <f t="shared" si="21"/>
        <v>0</v>
      </c>
      <c r="Y350" s="134">
        <f t="shared" si="22"/>
        <v>0.27869999999999995</v>
      </c>
      <c r="Z350" s="132">
        <f t="shared" si="23"/>
        <v>0.16887838574804576</v>
      </c>
    </row>
    <row r="351" spans="1:26" x14ac:dyDescent="0.2">
      <c r="A351" s="237" t="s">
        <v>270</v>
      </c>
      <c r="B351" s="247" t="str">
        <f>VLOOKUP($A351,data!$B$2:$AS$765,4,FALSE)</f>
        <v>Cirrhosis &amp; Alcoholic Hepatitis W CC</v>
      </c>
      <c r="C351" s="238">
        <f>VLOOKUP($A351,data!$B$2:$AS$765,6,FALSE)</f>
        <v>167</v>
      </c>
      <c r="D351" s="238">
        <f>VLOOKUP($A351,data!$B$2:$AS$765,7,FALSE)</f>
        <v>3</v>
      </c>
      <c r="E351" s="238">
        <f>VLOOKUP($A351,data!$B$2:$AS$765,10,FALSE)</f>
        <v>16685.05</v>
      </c>
      <c r="F351" s="238">
        <f>VLOOKUP($A351,data!$B$2:$AS$765,11,FALSE)</f>
        <v>11533.51</v>
      </c>
      <c r="G351" s="257">
        <f>VLOOKUP($A351,data!$B$2:$AS$765,12,FALSE)</f>
        <v>4.32</v>
      </c>
      <c r="H351" s="16"/>
      <c r="I351" s="158">
        <f>VLOOKUP($A351,data!$B$2:$AS$765,14,FALSE)</f>
        <v>164</v>
      </c>
      <c r="J351" s="156">
        <f>VLOOKUP($A351,data!$B$2:$AS$765,15,FALSE)</f>
        <v>15738.54</v>
      </c>
      <c r="K351" s="156">
        <f>VLOOKUP($A351,data!$B$2:$AS$765,16,FALSE)</f>
        <v>8878.16</v>
      </c>
      <c r="L351" s="160">
        <f>VLOOKUP($A351,data!$B$2:$AS$765,17,FALSE)</f>
        <v>3.91</v>
      </c>
      <c r="M351" s="160">
        <f>VLOOKUP($A351,data!$B$2:$AS$765,18,FALSE)</f>
        <v>2.75</v>
      </c>
      <c r="N351" s="160">
        <f>VLOOKUP($A351,data!$B$2:$AS$765,19,FALSE)</f>
        <v>3.1</v>
      </c>
      <c r="O351" s="120">
        <f>VLOOKUP($A351,data!$B$2:$AS$765,20,FALSE)</f>
        <v>1</v>
      </c>
      <c r="P351" s="162">
        <f>VLOOKUP($A351,data!$B$2:$AS$765,22,FALSE)</f>
        <v>0.64670000000000005</v>
      </c>
      <c r="Q351" s="162">
        <f>VLOOKUP($A351,data!$B$2:$AS$765,30,FALSE)</f>
        <v>0.66639999999999999</v>
      </c>
      <c r="R351" s="217" t="str">
        <f>VLOOKUP($A351,data!$B$2:$AS$765,34,FALSE)</f>
        <v>A</v>
      </c>
      <c r="S351" s="166"/>
      <c r="T351" s="219" t="str">
        <f>IF(ISERROR(VLOOKUP($A351,v32_final!$A$9:$E$763,5,FALSE)),"",VLOOKUP($A351,v32_final!$A$9:$E$763,5,FALSE))</f>
        <v>A</v>
      </c>
      <c r="U351" s="162">
        <f>IF(ISERROR(VLOOKUP($A351,v32_final!$A$9:$E$763,4,FALSE)),"",VLOOKUP($A351,v32_final!$A$9:$E$763,4,FALSE))</f>
        <v>1.0089999999999999</v>
      </c>
      <c r="V351" s="164">
        <f>VLOOKUP($A351,data!$B$2:$AS$765,35,FALSE)</f>
        <v>1.0442</v>
      </c>
      <c r="W351" s="324">
        <f t="shared" si="20"/>
        <v>1.0442</v>
      </c>
      <c r="X351" s="324">
        <f t="shared" si="21"/>
        <v>0</v>
      </c>
      <c r="Y351" s="134">
        <f t="shared" si="22"/>
        <v>3.520000000000012E-2</v>
      </c>
      <c r="Z351" s="132">
        <f t="shared" si="23"/>
        <v>3.4886025768087338E-2</v>
      </c>
    </row>
    <row r="352" spans="1:26" x14ac:dyDescent="0.2">
      <c r="A352" s="246" t="s">
        <v>272</v>
      </c>
      <c r="B352" s="258" t="str">
        <f>VLOOKUP($A352,data!$B$2:$AS$765,4,FALSE)</f>
        <v>Cirrhosis &amp; Alcoholic Hepatitis W/O CC/MCC</v>
      </c>
      <c r="C352" s="259">
        <f>VLOOKUP($A352,data!$B$2:$AS$765,6,FALSE)</f>
        <v>10</v>
      </c>
      <c r="D352" s="259">
        <f>VLOOKUP($A352,data!$B$2:$AS$765,7,FALSE)</f>
        <v>0</v>
      </c>
      <c r="E352" s="259">
        <f>VLOOKUP($A352,data!$B$2:$AS$765,10,FALSE)</f>
        <v>8619.1200000000008</v>
      </c>
      <c r="F352" s="259">
        <f>VLOOKUP($A352,data!$B$2:$AS$765,11,FALSE)</f>
        <v>4660.78</v>
      </c>
      <c r="G352" s="325">
        <f>VLOOKUP($A352,data!$B$2:$AS$765,12,FALSE)</f>
        <v>2.5</v>
      </c>
      <c r="H352" s="16"/>
      <c r="I352" s="159">
        <f>VLOOKUP($A352,data!$B$2:$AS$765,14,FALSE)</f>
        <v>10</v>
      </c>
      <c r="J352" s="157">
        <f>VLOOKUP($A352,data!$B$2:$AS$765,15,FALSE)</f>
        <v>8619.1200000000008</v>
      </c>
      <c r="K352" s="157">
        <f>VLOOKUP($A352,data!$B$2:$AS$765,16,FALSE)</f>
        <v>4660.78</v>
      </c>
      <c r="L352" s="161">
        <f>VLOOKUP($A352,data!$B$2:$AS$765,17,FALSE)</f>
        <v>2.5</v>
      </c>
      <c r="M352" s="161">
        <f>VLOOKUP($A352,data!$B$2:$AS$765,18,FALSE)</f>
        <v>1.5</v>
      </c>
      <c r="N352" s="161">
        <f>VLOOKUP($A352,data!$B$2:$AS$765,19,FALSE)</f>
        <v>2.0499999999999998</v>
      </c>
      <c r="O352" s="129">
        <f>VLOOKUP($A352,data!$B$2:$AS$765,20,FALSE)</f>
        <v>1</v>
      </c>
      <c r="P352" s="163">
        <f>VLOOKUP($A352,data!$B$2:$AS$765,22,FALSE)</f>
        <v>0.35420000000000001</v>
      </c>
      <c r="Q352" s="163">
        <f>VLOOKUP($A352,data!$B$2:$AS$765,30,FALSE)</f>
        <v>0.36499999999999999</v>
      </c>
      <c r="R352" s="218" t="str">
        <f>VLOOKUP($A352,data!$B$2:$AS$765,34,FALSE)</f>
        <v>A</v>
      </c>
      <c r="S352" s="166"/>
      <c r="T352" s="220" t="str">
        <f>IF(ISERROR(VLOOKUP($A352,v32_final!$A$9:$E$763,5,FALSE)),"",VLOOKUP($A352,v32_final!$A$9:$E$763,5,FALSE))</f>
        <v>A</v>
      </c>
      <c r="U352" s="163">
        <f>IF(ISERROR(VLOOKUP($A352,v32_final!$A$9:$E$763,4,FALSE)),"",VLOOKUP($A352,v32_final!$A$9:$E$763,4,FALSE))</f>
        <v>0.52129999999999999</v>
      </c>
      <c r="V352" s="165">
        <f>VLOOKUP($A352,data!$B$2:$AS$765,35,FALSE)</f>
        <v>0.57189999999999996</v>
      </c>
      <c r="W352" s="326">
        <f t="shared" si="20"/>
        <v>0.57189999999999996</v>
      </c>
      <c r="X352" s="326">
        <f t="shared" si="21"/>
        <v>0</v>
      </c>
      <c r="Y352" s="135">
        <f t="shared" si="22"/>
        <v>5.0599999999999978E-2</v>
      </c>
      <c r="Z352" s="133">
        <f t="shared" si="23"/>
        <v>9.7065029733358871E-2</v>
      </c>
    </row>
    <row r="353" spans="1:26" x14ac:dyDescent="0.2">
      <c r="A353" s="237" t="s">
        <v>274</v>
      </c>
      <c r="B353" s="247" t="str">
        <f>VLOOKUP($A353,data!$B$2:$AS$765,4,FALSE)</f>
        <v>Malignancy of Hepatobiliary System or Pancreas W MCC</v>
      </c>
      <c r="C353" s="238">
        <f>VLOOKUP($A353,data!$B$2:$AS$765,6,FALSE)</f>
        <v>46</v>
      </c>
      <c r="D353" s="238">
        <f>VLOOKUP($A353,data!$B$2:$AS$765,7,FALSE)</f>
        <v>5</v>
      </c>
      <c r="E353" s="238">
        <f>VLOOKUP($A353,data!$B$2:$AS$765,10,FALSE)</f>
        <v>29736.19</v>
      </c>
      <c r="F353" s="238">
        <f>VLOOKUP($A353,data!$B$2:$AS$765,11,FALSE)</f>
        <v>23043.11</v>
      </c>
      <c r="G353" s="257">
        <f>VLOOKUP($A353,data!$B$2:$AS$765,12,FALSE)</f>
        <v>6.76</v>
      </c>
      <c r="H353" s="16"/>
      <c r="I353" s="158">
        <f>VLOOKUP($A353,data!$B$2:$AS$765,14,FALSE)</f>
        <v>44</v>
      </c>
      <c r="J353" s="156">
        <f>VLOOKUP($A353,data!$B$2:$AS$765,15,FALSE)</f>
        <v>25870.28</v>
      </c>
      <c r="K353" s="156">
        <f>VLOOKUP($A353,data!$B$2:$AS$765,16,FALSE)</f>
        <v>14538.9</v>
      </c>
      <c r="L353" s="160">
        <f>VLOOKUP($A353,data!$B$2:$AS$765,17,FALSE)</f>
        <v>6.07</v>
      </c>
      <c r="M353" s="160">
        <f>VLOOKUP($A353,data!$B$2:$AS$765,18,FALSE)</f>
        <v>3.68</v>
      </c>
      <c r="N353" s="160">
        <f>VLOOKUP($A353,data!$B$2:$AS$765,19,FALSE)</f>
        <v>5.0199999999999996</v>
      </c>
      <c r="O353" s="120">
        <f>VLOOKUP($A353,data!$B$2:$AS$765,20,FALSE)</f>
        <v>1</v>
      </c>
      <c r="P353" s="162">
        <f>VLOOKUP($A353,data!$B$2:$AS$765,22,FALSE)</f>
        <v>1.0629</v>
      </c>
      <c r="Q353" s="162">
        <f>VLOOKUP($A353,data!$B$2:$AS$765,30,FALSE)</f>
        <v>1.0952</v>
      </c>
      <c r="R353" s="217" t="str">
        <f>VLOOKUP($A353,data!$B$2:$AS$765,34,FALSE)</f>
        <v>A</v>
      </c>
      <c r="S353" s="166"/>
      <c r="T353" s="219" t="str">
        <f>IF(ISERROR(VLOOKUP($A353,v32_final!$A$9:$E$763,5,FALSE)),"",VLOOKUP($A353,v32_final!$A$9:$E$763,5,FALSE))</f>
        <v>A</v>
      </c>
      <c r="U353" s="162">
        <f>IF(ISERROR(VLOOKUP($A353,v32_final!$A$9:$E$763,4,FALSE)),"",VLOOKUP($A353,v32_final!$A$9:$E$763,4,FALSE))</f>
        <v>1.6726000000000001</v>
      </c>
      <c r="V353" s="164">
        <f>VLOOKUP($A353,data!$B$2:$AS$765,35,FALSE)</f>
        <v>1.7161</v>
      </c>
      <c r="W353" s="324">
        <f t="shared" si="20"/>
        <v>1.7161</v>
      </c>
      <c r="X353" s="324">
        <f t="shared" si="21"/>
        <v>0</v>
      </c>
      <c r="Y353" s="134">
        <f t="shared" si="22"/>
        <v>4.3499999999999872E-2</v>
      </c>
      <c r="Z353" s="132">
        <f t="shared" si="23"/>
        <v>2.6007413607557019E-2</v>
      </c>
    </row>
    <row r="354" spans="1:26" x14ac:dyDescent="0.2">
      <c r="A354" s="237" t="s">
        <v>276</v>
      </c>
      <c r="B354" s="247" t="str">
        <f>VLOOKUP($A354,data!$B$2:$AS$765,4,FALSE)</f>
        <v>Malignancy of Hepatobiliary System or Pancreas W CC</v>
      </c>
      <c r="C354" s="238">
        <f>VLOOKUP($A354,data!$B$2:$AS$765,6,FALSE)</f>
        <v>75</v>
      </c>
      <c r="D354" s="238">
        <f>VLOOKUP($A354,data!$B$2:$AS$765,7,FALSE)</f>
        <v>3</v>
      </c>
      <c r="E354" s="238">
        <f>VLOOKUP($A354,data!$B$2:$AS$765,10,FALSE)</f>
        <v>23471.83</v>
      </c>
      <c r="F354" s="238">
        <f>VLOOKUP($A354,data!$B$2:$AS$765,11,FALSE)</f>
        <v>16868.73</v>
      </c>
      <c r="G354" s="257">
        <f>VLOOKUP($A354,data!$B$2:$AS$765,12,FALSE)</f>
        <v>5.55</v>
      </c>
      <c r="H354" s="16"/>
      <c r="I354" s="158">
        <f>VLOOKUP($A354,data!$B$2:$AS$765,14,FALSE)</f>
        <v>74</v>
      </c>
      <c r="J354" s="156">
        <f>VLOOKUP($A354,data!$B$2:$AS$765,15,FALSE)</f>
        <v>22451.3</v>
      </c>
      <c r="K354" s="156">
        <f>VLOOKUP($A354,data!$B$2:$AS$765,16,FALSE)</f>
        <v>14501.35</v>
      </c>
      <c r="L354" s="160">
        <f>VLOOKUP($A354,data!$B$2:$AS$765,17,FALSE)</f>
        <v>5.45</v>
      </c>
      <c r="M354" s="160">
        <f>VLOOKUP($A354,data!$B$2:$AS$765,18,FALSE)</f>
        <v>4</v>
      </c>
      <c r="N354" s="160">
        <f>VLOOKUP($A354,data!$B$2:$AS$765,19,FALSE)</f>
        <v>4.05</v>
      </c>
      <c r="O354" s="120">
        <f>VLOOKUP($A354,data!$B$2:$AS$765,20,FALSE)</f>
        <v>1</v>
      </c>
      <c r="P354" s="162">
        <f>VLOOKUP($A354,data!$B$2:$AS$765,22,FALSE)</f>
        <v>0.9224</v>
      </c>
      <c r="Q354" s="162">
        <f>VLOOKUP($A354,data!$B$2:$AS$765,30,FALSE)</f>
        <v>0.97330000000000005</v>
      </c>
      <c r="R354" s="217" t="str">
        <f>VLOOKUP($A354,data!$B$2:$AS$765,34,FALSE)</f>
        <v>AO</v>
      </c>
      <c r="S354" s="166"/>
      <c r="T354" s="219" t="str">
        <f>IF(ISERROR(VLOOKUP($A354,v32_final!$A$9:$E$763,5,FALSE)),"",VLOOKUP($A354,v32_final!$A$9:$E$763,5,FALSE))</f>
        <v>A</v>
      </c>
      <c r="U354" s="162">
        <f>IF(ISERROR(VLOOKUP($A354,v32_final!$A$9:$E$763,4,FALSE)),"",VLOOKUP($A354,v32_final!$A$9:$E$763,4,FALSE))</f>
        <v>1.5072000000000001</v>
      </c>
      <c r="V354" s="164">
        <f>VLOOKUP($A354,data!$B$2:$AS$765,35,FALSE)</f>
        <v>1.5250999999999999</v>
      </c>
      <c r="W354" s="324">
        <f t="shared" si="20"/>
        <v>1.5250999999999999</v>
      </c>
      <c r="X354" s="324">
        <f t="shared" si="21"/>
        <v>0</v>
      </c>
      <c r="Y354" s="134">
        <f t="shared" si="22"/>
        <v>1.7899999999999805E-2</v>
      </c>
      <c r="Z354" s="132">
        <f t="shared" si="23"/>
        <v>1.1876326963906451E-2</v>
      </c>
    </row>
    <row r="355" spans="1:26" x14ac:dyDescent="0.2">
      <c r="A355" s="237" t="s">
        <v>278</v>
      </c>
      <c r="B355" s="247" t="str">
        <f>VLOOKUP($A355,data!$B$2:$AS$765,4,FALSE)</f>
        <v>Malignancy of Hepatobiliary System or Pancreas W/O CC/MCC</v>
      </c>
      <c r="C355" s="238">
        <f>VLOOKUP($A355,data!$B$2:$AS$765,6,FALSE)</f>
        <v>7</v>
      </c>
      <c r="D355" s="238">
        <f>VLOOKUP($A355,data!$B$2:$AS$765,7,FALSE)</f>
        <v>0</v>
      </c>
      <c r="E355" s="238">
        <f>VLOOKUP($A355,data!$B$2:$AS$765,10,FALSE)</f>
        <v>28726.17</v>
      </c>
      <c r="F355" s="238">
        <f>VLOOKUP($A355,data!$B$2:$AS$765,11,FALSE)</f>
        <v>12013.37</v>
      </c>
      <c r="G355" s="257">
        <f>VLOOKUP($A355,data!$B$2:$AS$765,12,FALSE)</f>
        <v>2.86</v>
      </c>
      <c r="H355" s="16"/>
      <c r="I355" s="158">
        <f>VLOOKUP($A355,data!$B$2:$AS$765,14,FALSE)</f>
        <v>7</v>
      </c>
      <c r="J355" s="156">
        <f>VLOOKUP($A355,data!$B$2:$AS$765,15,FALSE)</f>
        <v>28726.17</v>
      </c>
      <c r="K355" s="156">
        <f>VLOOKUP($A355,data!$B$2:$AS$765,16,FALSE)</f>
        <v>12013.37</v>
      </c>
      <c r="L355" s="160">
        <f>VLOOKUP($A355,data!$B$2:$AS$765,17,FALSE)</f>
        <v>3.4</v>
      </c>
      <c r="M355" s="160">
        <f>VLOOKUP($A355,data!$B$2:$AS$765,18,FALSE)</f>
        <v>2.36</v>
      </c>
      <c r="N355" s="160">
        <f>VLOOKUP($A355,data!$B$2:$AS$765,19,FALSE)</f>
        <v>2.7</v>
      </c>
      <c r="O355" s="120">
        <f>VLOOKUP($A355,data!$B$2:$AS$765,20,FALSE)</f>
        <v>0</v>
      </c>
      <c r="P355" s="162">
        <f>VLOOKUP($A355,data!$B$2:$AS$765,22,FALSE)</f>
        <v>0.88919999999999999</v>
      </c>
      <c r="Q355" s="162">
        <f>VLOOKUP($A355,data!$B$2:$AS$765,30,FALSE)</f>
        <v>0.67430000000000001</v>
      </c>
      <c r="R355" s="217" t="str">
        <f>VLOOKUP($A355,data!$B$2:$AS$765,34,FALSE)</f>
        <v>MO</v>
      </c>
      <c r="S355" s="166"/>
      <c r="T355" s="219" t="str">
        <f>IF(ISERROR(VLOOKUP($A355,v32_final!$A$9:$E$763,5,FALSE)),"",VLOOKUP($A355,v32_final!$A$9:$E$763,5,FALSE))</f>
        <v>M</v>
      </c>
      <c r="U355" s="162">
        <f>IF(ISERROR(VLOOKUP($A355,v32_final!$A$9:$E$763,4,FALSE)),"",VLOOKUP($A355,v32_final!$A$9:$E$763,4,FALSE))</f>
        <v>1.3947000000000001</v>
      </c>
      <c r="V355" s="164">
        <f>VLOOKUP($A355,data!$B$2:$AS$765,35,FALSE)</f>
        <v>1.0566</v>
      </c>
      <c r="W355" s="324">
        <f t="shared" si="20"/>
        <v>1.0566</v>
      </c>
      <c r="X355" s="324">
        <f t="shared" si="21"/>
        <v>0</v>
      </c>
      <c r="Y355" s="134">
        <f t="shared" si="22"/>
        <v>-0.33810000000000007</v>
      </c>
      <c r="Z355" s="132">
        <f t="shared" si="23"/>
        <v>-0.24241772424177246</v>
      </c>
    </row>
    <row r="356" spans="1:26" x14ac:dyDescent="0.2">
      <c r="A356" s="237" t="s">
        <v>280</v>
      </c>
      <c r="B356" s="247" t="str">
        <f>VLOOKUP($A356,data!$B$2:$AS$765,4,FALSE)</f>
        <v>Disorders of Pancreas Except Malignancy W MCC</v>
      </c>
      <c r="C356" s="238">
        <f>VLOOKUP($A356,data!$B$2:$AS$765,6,FALSE)</f>
        <v>127</v>
      </c>
      <c r="D356" s="238">
        <f>VLOOKUP($A356,data!$B$2:$AS$765,7,FALSE)</f>
        <v>14</v>
      </c>
      <c r="E356" s="238">
        <f>VLOOKUP($A356,data!$B$2:$AS$765,10,FALSE)</f>
        <v>31114.92</v>
      </c>
      <c r="F356" s="238">
        <f>VLOOKUP($A356,data!$B$2:$AS$765,11,FALSE)</f>
        <v>31468.17</v>
      </c>
      <c r="G356" s="257">
        <f>VLOOKUP($A356,data!$B$2:$AS$765,12,FALSE)</f>
        <v>7.26</v>
      </c>
      <c r="H356" s="16"/>
      <c r="I356" s="158">
        <f>VLOOKUP($A356,data!$B$2:$AS$765,14,FALSE)</f>
        <v>124</v>
      </c>
      <c r="J356" s="156">
        <f>VLOOKUP($A356,data!$B$2:$AS$765,15,FALSE)</f>
        <v>27568.69</v>
      </c>
      <c r="K356" s="156">
        <f>VLOOKUP($A356,data!$B$2:$AS$765,16,FALSE)</f>
        <v>21073.64</v>
      </c>
      <c r="L356" s="160">
        <f>VLOOKUP($A356,data!$B$2:$AS$765,17,FALSE)</f>
        <v>6.75</v>
      </c>
      <c r="M356" s="160">
        <f>VLOOKUP($A356,data!$B$2:$AS$765,18,FALSE)</f>
        <v>5.46</v>
      </c>
      <c r="N356" s="160">
        <f>VLOOKUP($A356,data!$B$2:$AS$765,19,FALSE)</f>
        <v>5.08</v>
      </c>
      <c r="O356" s="120">
        <f>VLOOKUP($A356,data!$B$2:$AS$765,20,FALSE)</f>
        <v>1</v>
      </c>
      <c r="P356" s="162">
        <f>VLOOKUP($A356,data!$B$2:$AS$765,22,FALSE)</f>
        <v>1.1327</v>
      </c>
      <c r="Q356" s="162">
        <f>VLOOKUP($A356,data!$B$2:$AS$765,30,FALSE)</f>
        <v>1.1612</v>
      </c>
      <c r="R356" s="217" t="str">
        <f>VLOOKUP($A356,data!$B$2:$AS$765,34,FALSE)</f>
        <v>A</v>
      </c>
      <c r="S356" s="166"/>
      <c r="T356" s="219" t="str">
        <f>IF(ISERROR(VLOOKUP($A356,v32_final!$A$9:$E$763,5,FALSE)),"",VLOOKUP($A356,v32_final!$A$9:$E$763,5,FALSE))</f>
        <v>A</v>
      </c>
      <c r="U356" s="162">
        <f>IF(ISERROR(VLOOKUP($A356,v32_final!$A$9:$E$763,4,FALSE)),"",VLOOKUP($A356,v32_final!$A$9:$E$763,4,FALSE))</f>
        <v>2.0733999999999999</v>
      </c>
      <c r="V356" s="164">
        <f>VLOOKUP($A356,data!$B$2:$AS$765,35,FALSE)</f>
        <v>1.8194999999999999</v>
      </c>
      <c r="W356" s="324">
        <f t="shared" si="20"/>
        <v>1.8194999999999999</v>
      </c>
      <c r="X356" s="324">
        <f t="shared" si="21"/>
        <v>0</v>
      </c>
      <c r="Y356" s="134">
        <f t="shared" si="22"/>
        <v>-0.25390000000000001</v>
      </c>
      <c r="Z356" s="132">
        <f t="shared" si="23"/>
        <v>-0.12245586958618696</v>
      </c>
    </row>
    <row r="357" spans="1:26" x14ac:dyDescent="0.2">
      <c r="A357" s="246" t="s">
        <v>281</v>
      </c>
      <c r="B357" s="258" t="str">
        <f>VLOOKUP($A357,data!$B$2:$AS$765,4,FALSE)</f>
        <v>Disorders of Pancreas Except Malignancy W CC</v>
      </c>
      <c r="C357" s="259">
        <f>VLOOKUP($A357,data!$B$2:$AS$765,6,FALSE)</f>
        <v>575</v>
      </c>
      <c r="D357" s="259">
        <f>VLOOKUP($A357,data!$B$2:$AS$765,7,FALSE)</f>
        <v>18</v>
      </c>
      <c r="E357" s="259">
        <f>VLOOKUP($A357,data!$B$2:$AS$765,10,FALSE)</f>
        <v>15327.9</v>
      </c>
      <c r="F357" s="259">
        <f>VLOOKUP($A357,data!$B$2:$AS$765,11,FALSE)</f>
        <v>10746.79</v>
      </c>
      <c r="G357" s="325">
        <f>VLOOKUP($A357,data!$B$2:$AS$765,12,FALSE)</f>
        <v>4.29</v>
      </c>
      <c r="H357" s="16"/>
      <c r="I357" s="159">
        <f>VLOOKUP($A357,data!$B$2:$AS$765,14,FALSE)</f>
        <v>565</v>
      </c>
      <c r="J357" s="157">
        <f>VLOOKUP($A357,data!$B$2:$AS$765,15,FALSE)</f>
        <v>14427.95</v>
      </c>
      <c r="K357" s="157">
        <f>VLOOKUP($A357,data!$B$2:$AS$765,16,FALSE)</f>
        <v>8199.2900000000009</v>
      </c>
      <c r="L357" s="161">
        <f>VLOOKUP($A357,data!$B$2:$AS$765,17,FALSE)</f>
        <v>4.03</v>
      </c>
      <c r="M357" s="161">
        <f>VLOOKUP($A357,data!$B$2:$AS$765,18,FALSE)</f>
        <v>2.62</v>
      </c>
      <c r="N357" s="161">
        <f>VLOOKUP($A357,data!$B$2:$AS$765,19,FALSE)</f>
        <v>3.36</v>
      </c>
      <c r="O357" s="129">
        <f>VLOOKUP($A357,data!$B$2:$AS$765,20,FALSE)</f>
        <v>1</v>
      </c>
      <c r="P357" s="163">
        <f>VLOOKUP($A357,data!$B$2:$AS$765,22,FALSE)</f>
        <v>0.59279999999999999</v>
      </c>
      <c r="Q357" s="163">
        <f>VLOOKUP($A357,data!$B$2:$AS$765,30,FALSE)</f>
        <v>0.61080000000000001</v>
      </c>
      <c r="R357" s="218" t="str">
        <f>VLOOKUP($A357,data!$B$2:$AS$765,34,FALSE)</f>
        <v>A</v>
      </c>
      <c r="S357" s="166"/>
      <c r="T357" s="220" t="str">
        <f>IF(ISERROR(VLOOKUP($A357,v32_final!$A$9:$E$763,5,FALSE)),"",VLOOKUP($A357,v32_final!$A$9:$E$763,5,FALSE))</f>
        <v>A</v>
      </c>
      <c r="U357" s="163">
        <f>IF(ISERROR(VLOOKUP($A357,v32_final!$A$9:$E$763,4,FALSE)),"",VLOOKUP($A357,v32_final!$A$9:$E$763,4,FALSE))</f>
        <v>0.94299999999999995</v>
      </c>
      <c r="V357" s="165">
        <f>VLOOKUP($A357,data!$B$2:$AS$765,35,FALSE)</f>
        <v>0.95709999999999995</v>
      </c>
      <c r="W357" s="326">
        <f t="shared" si="20"/>
        <v>0.95709999999999995</v>
      </c>
      <c r="X357" s="326">
        <f t="shared" si="21"/>
        <v>0</v>
      </c>
      <c r="Y357" s="135">
        <f t="shared" si="22"/>
        <v>1.4100000000000001E-2</v>
      </c>
      <c r="Z357" s="133">
        <f t="shared" si="23"/>
        <v>1.4952279957582186E-2</v>
      </c>
    </row>
    <row r="358" spans="1:26" x14ac:dyDescent="0.2">
      <c r="A358" s="237" t="s">
        <v>283</v>
      </c>
      <c r="B358" s="247" t="str">
        <f>VLOOKUP($A358,data!$B$2:$AS$765,4,FALSE)</f>
        <v>Disorders of Pancreas Except Malignancy W/O CC/MCC</v>
      </c>
      <c r="C358" s="238">
        <f>VLOOKUP($A358,data!$B$2:$AS$765,6,FALSE)</f>
        <v>447</v>
      </c>
      <c r="D358" s="238">
        <f>VLOOKUP($A358,data!$B$2:$AS$765,7,FALSE)</f>
        <v>4</v>
      </c>
      <c r="E358" s="238">
        <f>VLOOKUP($A358,data!$B$2:$AS$765,10,FALSE)</f>
        <v>10810.97</v>
      </c>
      <c r="F358" s="238">
        <f>VLOOKUP($A358,data!$B$2:$AS$765,11,FALSE)</f>
        <v>5624.36</v>
      </c>
      <c r="G358" s="257">
        <f>VLOOKUP($A358,data!$B$2:$AS$765,12,FALSE)</f>
        <v>3.02</v>
      </c>
      <c r="H358" s="16"/>
      <c r="I358" s="158">
        <f>VLOOKUP($A358,data!$B$2:$AS$765,14,FALSE)</f>
        <v>440</v>
      </c>
      <c r="J358" s="156">
        <f>VLOOKUP($A358,data!$B$2:$AS$765,15,FALSE)</f>
        <v>10449.530000000001</v>
      </c>
      <c r="K358" s="156">
        <f>VLOOKUP($A358,data!$B$2:$AS$765,16,FALSE)</f>
        <v>4850.42</v>
      </c>
      <c r="L358" s="160">
        <f>VLOOKUP($A358,data!$B$2:$AS$765,17,FALSE)</f>
        <v>2.91</v>
      </c>
      <c r="M358" s="160">
        <f>VLOOKUP($A358,data!$B$2:$AS$765,18,FALSE)</f>
        <v>1.63</v>
      </c>
      <c r="N358" s="160">
        <f>VLOOKUP($A358,data!$B$2:$AS$765,19,FALSE)</f>
        <v>2.52</v>
      </c>
      <c r="O358" s="120">
        <f>VLOOKUP($A358,data!$B$2:$AS$765,20,FALSE)</f>
        <v>1</v>
      </c>
      <c r="P358" s="162">
        <f>VLOOKUP($A358,data!$B$2:$AS$765,22,FALSE)</f>
        <v>0.42930000000000001</v>
      </c>
      <c r="Q358" s="162">
        <f>VLOOKUP($A358,data!$B$2:$AS$765,30,FALSE)</f>
        <v>0.44230000000000003</v>
      </c>
      <c r="R358" s="217" t="str">
        <f>VLOOKUP($A358,data!$B$2:$AS$765,34,FALSE)</f>
        <v>A</v>
      </c>
      <c r="S358" s="166"/>
      <c r="T358" s="219" t="str">
        <f>IF(ISERROR(VLOOKUP($A358,v32_final!$A$9:$E$763,5,FALSE)),"",VLOOKUP($A358,v32_final!$A$9:$E$763,5,FALSE))</f>
        <v>A</v>
      </c>
      <c r="U358" s="162">
        <f>IF(ISERROR(VLOOKUP($A358,v32_final!$A$9:$E$763,4,FALSE)),"",VLOOKUP($A358,v32_final!$A$9:$E$763,4,FALSE))</f>
        <v>0.70640000000000003</v>
      </c>
      <c r="V358" s="164">
        <f>VLOOKUP($A358,data!$B$2:$AS$765,35,FALSE)</f>
        <v>0.69299999999999995</v>
      </c>
      <c r="W358" s="324">
        <f t="shared" si="20"/>
        <v>0.69299999999999995</v>
      </c>
      <c r="X358" s="324">
        <f t="shared" si="21"/>
        <v>0</v>
      </c>
      <c r="Y358" s="134">
        <f t="shared" si="22"/>
        <v>-1.3400000000000079E-2</v>
      </c>
      <c r="Z358" s="132">
        <f t="shared" si="23"/>
        <v>-1.8969422423556169E-2</v>
      </c>
    </row>
    <row r="359" spans="1:26" x14ac:dyDescent="0.2">
      <c r="A359" s="237" t="s">
        <v>285</v>
      </c>
      <c r="B359" s="247" t="str">
        <f>VLOOKUP($A359,data!$B$2:$AS$765,4,FALSE)</f>
        <v>Disorders of Liver Except Malig, Cirr, Alc Hepa W MCC</v>
      </c>
      <c r="C359" s="238">
        <f>VLOOKUP($A359,data!$B$2:$AS$765,6,FALSE)</f>
        <v>217</v>
      </c>
      <c r="D359" s="238">
        <f>VLOOKUP($A359,data!$B$2:$AS$765,7,FALSE)</f>
        <v>23</v>
      </c>
      <c r="E359" s="238">
        <f>VLOOKUP($A359,data!$B$2:$AS$765,10,FALSE)</f>
        <v>31656.959999999999</v>
      </c>
      <c r="F359" s="238">
        <f>VLOOKUP($A359,data!$B$2:$AS$765,11,FALSE)</f>
        <v>26383.3</v>
      </c>
      <c r="G359" s="257">
        <f>VLOOKUP($A359,data!$B$2:$AS$765,12,FALSE)</f>
        <v>6.91</v>
      </c>
      <c r="H359" s="16"/>
      <c r="I359" s="158">
        <f>VLOOKUP($A359,data!$B$2:$AS$765,14,FALSE)</f>
        <v>211</v>
      </c>
      <c r="J359" s="156">
        <f>VLOOKUP($A359,data!$B$2:$AS$765,15,FALSE)</f>
        <v>28792.81</v>
      </c>
      <c r="K359" s="156">
        <f>VLOOKUP($A359,data!$B$2:$AS$765,16,FALSE)</f>
        <v>20305.41</v>
      </c>
      <c r="L359" s="160">
        <f>VLOOKUP($A359,data!$B$2:$AS$765,17,FALSE)</f>
        <v>6.56</v>
      </c>
      <c r="M359" s="160">
        <f>VLOOKUP($A359,data!$B$2:$AS$765,18,FALSE)</f>
        <v>4.5</v>
      </c>
      <c r="N359" s="160">
        <f>VLOOKUP($A359,data!$B$2:$AS$765,19,FALSE)</f>
        <v>5.16</v>
      </c>
      <c r="O359" s="120">
        <f>VLOOKUP($A359,data!$B$2:$AS$765,20,FALSE)</f>
        <v>1</v>
      </c>
      <c r="P359" s="162">
        <f>VLOOKUP($A359,data!$B$2:$AS$765,22,FALSE)</f>
        <v>1.1830000000000001</v>
      </c>
      <c r="Q359" s="162">
        <f>VLOOKUP($A359,data!$B$2:$AS$765,30,FALSE)</f>
        <v>1.2190000000000001</v>
      </c>
      <c r="R359" s="217" t="str">
        <f>VLOOKUP($A359,data!$B$2:$AS$765,34,FALSE)</f>
        <v>A</v>
      </c>
      <c r="S359" s="166"/>
      <c r="T359" s="219" t="str">
        <f>IF(ISERROR(VLOOKUP($A359,v32_final!$A$9:$E$763,5,FALSE)),"",VLOOKUP($A359,v32_final!$A$9:$E$763,5,FALSE))</f>
        <v>A</v>
      </c>
      <c r="U359" s="162">
        <f>IF(ISERROR(VLOOKUP($A359,v32_final!$A$9:$E$763,4,FALSE)),"",VLOOKUP($A359,v32_final!$A$9:$E$763,4,FALSE))</f>
        <v>1.9074</v>
      </c>
      <c r="V359" s="164">
        <f>VLOOKUP($A359,data!$B$2:$AS$765,35,FALSE)</f>
        <v>1.9100999999999999</v>
      </c>
      <c r="W359" s="324">
        <f t="shared" si="20"/>
        <v>1.9100999999999999</v>
      </c>
      <c r="X359" s="324">
        <f t="shared" si="21"/>
        <v>0</v>
      </c>
      <c r="Y359" s="134">
        <f t="shared" si="22"/>
        <v>2.6999999999999247E-3</v>
      </c>
      <c r="Z359" s="132">
        <f t="shared" si="23"/>
        <v>1.4155394778231753E-3</v>
      </c>
    </row>
    <row r="360" spans="1:26" x14ac:dyDescent="0.2">
      <c r="A360" s="237" t="s">
        <v>287</v>
      </c>
      <c r="B360" s="247" t="str">
        <f>VLOOKUP($A360,data!$B$2:$AS$765,4,FALSE)</f>
        <v>Disorders of Liver Except Malig, Cirr, Alc Hepa W CC</v>
      </c>
      <c r="C360" s="238">
        <f>VLOOKUP($A360,data!$B$2:$AS$765,6,FALSE)</f>
        <v>326</v>
      </c>
      <c r="D360" s="238">
        <f>VLOOKUP($A360,data!$B$2:$AS$765,7,FALSE)</f>
        <v>8</v>
      </c>
      <c r="E360" s="238">
        <f>VLOOKUP($A360,data!$B$2:$AS$765,10,FALSE)</f>
        <v>15522.16</v>
      </c>
      <c r="F360" s="238">
        <f>VLOOKUP($A360,data!$B$2:$AS$765,11,FALSE)</f>
        <v>10002</v>
      </c>
      <c r="G360" s="257">
        <f>VLOOKUP($A360,data!$B$2:$AS$765,12,FALSE)</f>
        <v>4.0199999999999996</v>
      </c>
      <c r="H360" s="16"/>
      <c r="I360" s="158">
        <f>VLOOKUP($A360,data!$B$2:$AS$765,14,FALSE)</f>
        <v>318</v>
      </c>
      <c r="J360" s="156">
        <f>VLOOKUP($A360,data!$B$2:$AS$765,15,FALSE)</f>
        <v>14563.53</v>
      </c>
      <c r="K360" s="156">
        <f>VLOOKUP($A360,data!$B$2:$AS$765,16,FALSE)</f>
        <v>8006.45</v>
      </c>
      <c r="L360" s="160">
        <f>VLOOKUP($A360,data!$B$2:$AS$765,17,FALSE)</f>
        <v>3.79</v>
      </c>
      <c r="M360" s="160">
        <f>VLOOKUP($A360,data!$B$2:$AS$765,18,FALSE)</f>
        <v>2.4900000000000002</v>
      </c>
      <c r="N360" s="160">
        <f>VLOOKUP($A360,data!$B$2:$AS$765,19,FALSE)</f>
        <v>3.08</v>
      </c>
      <c r="O360" s="120">
        <f>VLOOKUP($A360,data!$B$2:$AS$765,20,FALSE)</f>
        <v>1</v>
      </c>
      <c r="P360" s="162">
        <f>VLOOKUP($A360,data!$B$2:$AS$765,22,FALSE)</f>
        <v>0.59840000000000004</v>
      </c>
      <c r="Q360" s="162">
        <f>VLOOKUP($A360,data!$B$2:$AS$765,30,FALSE)</f>
        <v>0.61660000000000004</v>
      </c>
      <c r="R360" s="217" t="str">
        <f>VLOOKUP($A360,data!$B$2:$AS$765,34,FALSE)</f>
        <v>A</v>
      </c>
      <c r="S360" s="166"/>
      <c r="T360" s="219" t="str">
        <f>IF(ISERROR(VLOOKUP($A360,v32_final!$A$9:$E$763,5,FALSE)),"",VLOOKUP($A360,v32_final!$A$9:$E$763,5,FALSE))</f>
        <v>A</v>
      </c>
      <c r="U360" s="162">
        <f>IF(ISERROR(VLOOKUP($A360,v32_final!$A$9:$E$763,4,FALSE)),"",VLOOKUP($A360,v32_final!$A$9:$E$763,4,FALSE))</f>
        <v>0.9425</v>
      </c>
      <c r="V360" s="164">
        <f>VLOOKUP($A360,data!$B$2:$AS$765,35,FALSE)</f>
        <v>0.96619999999999995</v>
      </c>
      <c r="W360" s="324">
        <f t="shared" si="20"/>
        <v>0.96619999999999995</v>
      </c>
      <c r="X360" s="324">
        <f t="shared" si="21"/>
        <v>0</v>
      </c>
      <c r="Y360" s="134">
        <f t="shared" si="22"/>
        <v>2.3699999999999943E-2</v>
      </c>
      <c r="Z360" s="132">
        <f t="shared" si="23"/>
        <v>2.5145888594164396E-2</v>
      </c>
    </row>
    <row r="361" spans="1:26" x14ac:dyDescent="0.2">
      <c r="A361" s="237" t="s">
        <v>289</v>
      </c>
      <c r="B361" s="247" t="str">
        <f>VLOOKUP($A361,data!$B$2:$AS$765,4,FALSE)</f>
        <v>Disorders of Liver Except Malig, Cirr, Alc Hepa W/O CC/MCC</v>
      </c>
      <c r="C361" s="238">
        <f>VLOOKUP($A361,data!$B$2:$AS$765,6,FALSE)</f>
        <v>90</v>
      </c>
      <c r="D361" s="238">
        <f>VLOOKUP($A361,data!$B$2:$AS$765,7,FALSE)</f>
        <v>1</v>
      </c>
      <c r="E361" s="238">
        <f>VLOOKUP($A361,data!$B$2:$AS$765,10,FALSE)</f>
        <v>10888.53</v>
      </c>
      <c r="F361" s="238">
        <f>VLOOKUP($A361,data!$B$2:$AS$765,11,FALSE)</f>
        <v>5512.07</v>
      </c>
      <c r="G361" s="257">
        <f>VLOOKUP($A361,data!$B$2:$AS$765,12,FALSE)</f>
        <v>3.04</v>
      </c>
      <c r="H361" s="16"/>
      <c r="I361" s="158">
        <f>VLOOKUP($A361,data!$B$2:$AS$765,14,FALSE)</f>
        <v>90</v>
      </c>
      <c r="J361" s="156">
        <f>VLOOKUP($A361,data!$B$2:$AS$765,15,FALSE)</f>
        <v>10888.53</v>
      </c>
      <c r="K361" s="156">
        <f>VLOOKUP($A361,data!$B$2:$AS$765,16,FALSE)</f>
        <v>5512.07</v>
      </c>
      <c r="L361" s="160">
        <f>VLOOKUP($A361,data!$B$2:$AS$765,17,FALSE)</f>
        <v>3.04</v>
      </c>
      <c r="M361" s="160">
        <f>VLOOKUP($A361,data!$B$2:$AS$765,18,FALSE)</f>
        <v>2.08</v>
      </c>
      <c r="N361" s="160">
        <f>VLOOKUP($A361,data!$B$2:$AS$765,19,FALSE)</f>
        <v>2.4900000000000002</v>
      </c>
      <c r="O361" s="120">
        <f>VLOOKUP($A361,data!$B$2:$AS$765,20,FALSE)</f>
        <v>1</v>
      </c>
      <c r="P361" s="162">
        <f>VLOOKUP($A361,data!$B$2:$AS$765,22,FALSE)</f>
        <v>0.44740000000000002</v>
      </c>
      <c r="Q361" s="162">
        <f>VLOOKUP($A361,data!$B$2:$AS$765,30,FALSE)</f>
        <v>0.46100000000000002</v>
      </c>
      <c r="R361" s="217" t="str">
        <f>VLOOKUP($A361,data!$B$2:$AS$765,34,FALSE)</f>
        <v>A</v>
      </c>
      <c r="S361" s="166"/>
      <c r="T361" s="219" t="str">
        <f>IF(ISERROR(VLOOKUP($A361,v32_final!$A$9:$E$763,5,FALSE)),"",VLOOKUP($A361,v32_final!$A$9:$E$763,5,FALSE))</f>
        <v>A</v>
      </c>
      <c r="U361" s="162">
        <f>IF(ISERROR(VLOOKUP($A361,v32_final!$A$9:$E$763,4,FALSE)),"",VLOOKUP($A361,v32_final!$A$9:$E$763,4,FALSE))</f>
        <v>0.65239999999999998</v>
      </c>
      <c r="V361" s="164">
        <f>VLOOKUP($A361,data!$B$2:$AS$765,35,FALSE)</f>
        <v>0.72230000000000005</v>
      </c>
      <c r="W361" s="324">
        <f t="shared" si="20"/>
        <v>0.72230000000000005</v>
      </c>
      <c r="X361" s="324">
        <f t="shared" si="21"/>
        <v>0</v>
      </c>
      <c r="Y361" s="134">
        <f t="shared" si="22"/>
        <v>6.9900000000000073E-2</v>
      </c>
      <c r="Z361" s="132">
        <f t="shared" si="23"/>
        <v>0.10714285714285726</v>
      </c>
    </row>
    <row r="362" spans="1:26" x14ac:dyDescent="0.2">
      <c r="A362" s="246" t="s">
        <v>291</v>
      </c>
      <c r="B362" s="258" t="str">
        <f>VLOOKUP($A362,data!$B$2:$AS$765,4,FALSE)</f>
        <v>Disorders of the Biliary Tract W MCC</v>
      </c>
      <c r="C362" s="259">
        <f>VLOOKUP($A362,data!$B$2:$AS$765,6,FALSE)</f>
        <v>48</v>
      </c>
      <c r="D362" s="259">
        <f>VLOOKUP($A362,data!$B$2:$AS$765,7,FALSE)</f>
        <v>9</v>
      </c>
      <c r="E362" s="259">
        <f>VLOOKUP($A362,data!$B$2:$AS$765,10,FALSE)</f>
        <v>25358.48</v>
      </c>
      <c r="F362" s="259">
        <f>VLOOKUP($A362,data!$B$2:$AS$765,11,FALSE)</f>
        <v>16776.900000000001</v>
      </c>
      <c r="G362" s="325">
        <f>VLOOKUP($A362,data!$B$2:$AS$765,12,FALSE)</f>
        <v>5.56</v>
      </c>
      <c r="H362" s="16"/>
      <c r="I362" s="159">
        <f>VLOOKUP($A362,data!$B$2:$AS$765,14,FALSE)</f>
        <v>44</v>
      </c>
      <c r="J362" s="157">
        <f>VLOOKUP($A362,data!$B$2:$AS$765,15,FALSE)</f>
        <v>21552.68</v>
      </c>
      <c r="K362" s="157">
        <f>VLOOKUP($A362,data!$B$2:$AS$765,16,FALSE)</f>
        <v>11435.59</v>
      </c>
      <c r="L362" s="161">
        <f>VLOOKUP($A362,data!$B$2:$AS$765,17,FALSE)</f>
        <v>4.8899999999999997</v>
      </c>
      <c r="M362" s="161">
        <f>VLOOKUP($A362,data!$B$2:$AS$765,18,FALSE)</f>
        <v>3.4</v>
      </c>
      <c r="N362" s="161">
        <f>VLOOKUP($A362,data!$B$2:$AS$765,19,FALSE)</f>
        <v>3.83</v>
      </c>
      <c r="O362" s="129">
        <f>VLOOKUP($A362,data!$B$2:$AS$765,20,FALSE)</f>
        <v>1</v>
      </c>
      <c r="P362" s="163">
        <f>VLOOKUP($A362,data!$B$2:$AS$765,22,FALSE)</f>
        <v>0.88549999999999995</v>
      </c>
      <c r="Q362" s="163">
        <f>VLOOKUP($A362,data!$B$2:$AS$765,30,FALSE)</f>
        <v>0.91239999999999999</v>
      </c>
      <c r="R362" s="218" t="str">
        <f>VLOOKUP($A362,data!$B$2:$AS$765,34,FALSE)</f>
        <v>A</v>
      </c>
      <c r="S362" s="166"/>
      <c r="T362" s="220" t="str">
        <f>IF(ISERROR(VLOOKUP($A362,v32_final!$A$9:$E$763,5,FALSE)),"",VLOOKUP($A362,v32_final!$A$9:$E$763,5,FALSE))</f>
        <v>A</v>
      </c>
      <c r="U362" s="163">
        <f>IF(ISERROR(VLOOKUP($A362,v32_final!$A$9:$E$763,4,FALSE)),"",VLOOKUP($A362,v32_final!$A$9:$E$763,4,FALSE))</f>
        <v>1.2613000000000001</v>
      </c>
      <c r="V362" s="165">
        <f>VLOOKUP($A362,data!$B$2:$AS$765,35,FALSE)</f>
        <v>1.4296</v>
      </c>
      <c r="W362" s="326">
        <f t="shared" si="20"/>
        <v>1.4296</v>
      </c>
      <c r="X362" s="326">
        <f t="shared" si="21"/>
        <v>0</v>
      </c>
      <c r="Y362" s="135">
        <f t="shared" si="22"/>
        <v>0.16829999999999989</v>
      </c>
      <c r="Z362" s="133">
        <f t="shared" si="23"/>
        <v>0.1334337588202647</v>
      </c>
    </row>
    <row r="363" spans="1:26" x14ac:dyDescent="0.2">
      <c r="A363" s="237" t="s">
        <v>293</v>
      </c>
      <c r="B363" s="247" t="str">
        <f>VLOOKUP($A363,data!$B$2:$AS$765,4,FALSE)</f>
        <v>Disorders of the Biliary Tract W CC</v>
      </c>
      <c r="C363" s="238">
        <f>VLOOKUP($A363,data!$B$2:$AS$765,6,FALSE)</f>
        <v>94</v>
      </c>
      <c r="D363" s="238">
        <f>VLOOKUP($A363,data!$B$2:$AS$765,7,FALSE)</f>
        <v>9</v>
      </c>
      <c r="E363" s="238">
        <f>VLOOKUP($A363,data!$B$2:$AS$765,10,FALSE)</f>
        <v>17816.43</v>
      </c>
      <c r="F363" s="238">
        <f>VLOOKUP($A363,data!$B$2:$AS$765,11,FALSE)</f>
        <v>9904.81</v>
      </c>
      <c r="G363" s="257">
        <f>VLOOKUP($A363,data!$B$2:$AS$765,12,FALSE)</f>
        <v>4</v>
      </c>
      <c r="H363" s="16"/>
      <c r="I363" s="158">
        <f>VLOOKUP($A363,data!$B$2:$AS$765,14,FALSE)</f>
        <v>92</v>
      </c>
      <c r="J363" s="156">
        <f>VLOOKUP($A363,data!$B$2:$AS$765,15,FALSE)</f>
        <v>16904.43</v>
      </c>
      <c r="K363" s="156">
        <f>VLOOKUP($A363,data!$B$2:$AS$765,16,FALSE)</f>
        <v>7792.72</v>
      </c>
      <c r="L363" s="160">
        <f>VLOOKUP($A363,data!$B$2:$AS$765,17,FALSE)</f>
        <v>3.72</v>
      </c>
      <c r="M363" s="160">
        <f>VLOOKUP($A363,data!$B$2:$AS$765,18,FALSE)</f>
        <v>2.16</v>
      </c>
      <c r="N363" s="160">
        <f>VLOOKUP($A363,data!$B$2:$AS$765,19,FALSE)</f>
        <v>3.17</v>
      </c>
      <c r="O363" s="120">
        <f>VLOOKUP($A363,data!$B$2:$AS$765,20,FALSE)</f>
        <v>1</v>
      </c>
      <c r="P363" s="162">
        <f>VLOOKUP($A363,data!$B$2:$AS$765,22,FALSE)</f>
        <v>0.69450000000000001</v>
      </c>
      <c r="Q363" s="162">
        <f>VLOOKUP($A363,data!$B$2:$AS$765,30,FALSE)</f>
        <v>0.71560000000000001</v>
      </c>
      <c r="R363" s="217" t="str">
        <f>VLOOKUP($A363,data!$B$2:$AS$765,34,FALSE)</f>
        <v>A</v>
      </c>
      <c r="S363" s="166"/>
      <c r="T363" s="219" t="str">
        <f>IF(ISERROR(VLOOKUP($A363,v32_final!$A$9:$E$763,5,FALSE)),"",VLOOKUP($A363,v32_final!$A$9:$E$763,5,FALSE))</f>
        <v>A</v>
      </c>
      <c r="U363" s="162">
        <f>IF(ISERROR(VLOOKUP($A363,v32_final!$A$9:$E$763,4,FALSE)),"",VLOOKUP($A363,v32_final!$A$9:$E$763,4,FALSE))</f>
        <v>1.0658000000000001</v>
      </c>
      <c r="V363" s="164">
        <f>VLOOKUP($A363,data!$B$2:$AS$765,35,FALSE)</f>
        <v>1.1213</v>
      </c>
      <c r="W363" s="324">
        <f t="shared" si="20"/>
        <v>1.1213</v>
      </c>
      <c r="X363" s="324">
        <f t="shared" si="21"/>
        <v>0</v>
      </c>
      <c r="Y363" s="134">
        <f t="shared" si="22"/>
        <v>5.5499999999999883E-2</v>
      </c>
      <c r="Z363" s="132">
        <f t="shared" si="23"/>
        <v>5.2073559767310824E-2</v>
      </c>
    </row>
    <row r="364" spans="1:26" x14ac:dyDescent="0.2">
      <c r="A364" s="237" t="s">
        <v>295</v>
      </c>
      <c r="B364" s="247" t="str">
        <f>VLOOKUP($A364,data!$B$2:$AS$765,4,FALSE)</f>
        <v>Disorders of the Biliary Tract W/O CC/MCC</v>
      </c>
      <c r="C364" s="238">
        <f>VLOOKUP($A364,data!$B$2:$AS$765,6,FALSE)</f>
        <v>86</v>
      </c>
      <c r="D364" s="238">
        <f>VLOOKUP($A364,data!$B$2:$AS$765,7,FALSE)</f>
        <v>7</v>
      </c>
      <c r="E364" s="238">
        <f>VLOOKUP($A364,data!$B$2:$AS$765,10,FALSE)</f>
        <v>15752.99</v>
      </c>
      <c r="F364" s="238">
        <f>VLOOKUP($A364,data!$B$2:$AS$765,11,FALSE)</f>
        <v>10990.79</v>
      </c>
      <c r="G364" s="257">
        <f>VLOOKUP($A364,data!$B$2:$AS$765,12,FALSE)</f>
        <v>2.85</v>
      </c>
      <c r="H364" s="16"/>
      <c r="I364" s="158">
        <f>VLOOKUP($A364,data!$B$2:$AS$765,14,FALSE)</f>
        <v>84</v>
      </c>
      <c r="J364" s="156">
        <f>VLOOKUP($A364,data!$B$2:$AS$765,15,FALSE)</f>
        <v>14629.44</v>
      </c>
      <c r="K364" s="156">
        <f>VLOOKUP($A364,data!$B$2:$AS$765,16,FALSE)</f>
        <v>8314.93</v>
      </c>
      <c r="L364" s="160">
        <f>VLOOKUP($A364,data!$B$2:$AS$765,17,FALSE)</f>
        <v>2.75</v>
      </c>
      <c r="M364" s="160">
        <f>VLOOKUP($A364,data!$B$2:$AS$765,18,FALSE)</f>
        <v>1.53</v>
      </c>
      <c r="N364" s="160">
        <f>VLOOKUP($A364,data!$B$2:$AS$765,19,FALSE)</f>
        <v>2.4</v>
      </c>
      <c r="O364" s="120">
        <f>VLOOKUP($A364,data!$B$2:$AS$765,20,FALSE)</f>
        <v>1</v>
      </c>
      <c r="P364" s="162">
        <f>VLOOKUP($A364,data!$B$2:$AS$765,22,FALSE)</f>
        <v>0.60109999999999997</v>
      </c>
      <c r="Q364" s="162">
        <f>VLOOKUP($A364,data!$B$2:$AS$765,30,FALSE)</f>
        <v>0.61939999999999995</v>
      </c>
      <c r="R364" s="217" t="str">
        <f>VLOOKUP($A364,data!$B$2:$AS$765,34,FALSE)</f>
        <v>A</v>
      </c>
      <c r="S364" s="166"/>
      <c r="T364" s="219" t="str">
        <f>IF(ISERROR(VLOOKUP($A364,v32_final!$A$9:$E$763,5,FALSE)),"",VLOOKUP($A364,v32_final!$A$9:$E$763,5,FALSE))</f>
        <v>A</v>
      </c>
      <c r="U364" s="162">
        <f>IF(ISERROR(VLOOKUP($A364,v32_final!$A$9:$E$763,4,FALSE)),"",VLOOKUP($A364,v32_final!$A$9:$E$763,4,FALSE))</f>
        <v>0.87019999999999997</v>
      </c>
      <c r="V364" s="164">
        <f>VLOOKUP($A364,data!$B$2:$AS$765,35,FALSE)</f>
        <v>0.97050000000000003</v>
      </c>
      <c r="W364" s="324">
        <f t="shared" si="20"/>
        <v>0.97050000000000003</v>
      </c>
      <c r="X364" s="324">
        <f t="shared" si="21"/>
        <v>0</v>
      </c>
      <c r="Y364" s="134">
        <f t="shared" si="22"/>
        <v>0.10030000000000006</v>
      </c>
      <c r="Z364" s="132">
        <f t="shared" si="23"/>
        <v>0.11526085957251213</v>
      </c>
    </row>
    <row r="365" spans="1:26" x14ac:dyDescent="0.2">
      <c r="A365" s="237" t="s">
        <v>320</v>
      </c>
      <c r="B365" s="247" t="str">
        <f>VLOOKUP($A365,data!$B$2:$AS$765,4,FALSE)</f>
        <v>Combined Anterior/Posterior Spinal Fusion W MCC</v>
      </c>
      <c r="C365" s="238">
        <f>VLOOKUP($A365,data!$B$2:$AS$765,6,FALSE)</f>
        <v>3</v>
      </c>
      <c r="D365" s="238">
        <f>VLOOKUP($A365,data!$B$2:$AS$765,7,FALSE)</f>
        <v>0</v>
      </c>
      <c r="E365" s="238">
        <f>VLOOKUP($A365,data!$B$2:$AS$765,10,FALSE)</f>
        <v>192874.4</v>
      </c>
      <c r="F365" s="238">
        <f>VLOOKUP($A365,data!$B$2:$AS$765,11,FALSE)</f>
        <v>94669.64</v>
      </c>
      <c r="G365" s="257">
        <f>VLOOKUP($A365,data!$B$2:$AS$765,12,FALSE)</f>
        <v>9.67</v>
      </c>
      <c r="H365" s="16"/>
      <c r="I365" s="158">
        <f>VLOOKUP($A365,data!$B$2:$AS$765,14,FALSE)</f>
        <v>3</v>
      </c>
      <c r="J365" s="156">
        <f>VLOOKUP($A365,data!$B$2:$AS$765,15,FALSE)</f>
        <v>192874.4</v>
      </c>
      <c r="K365" s="156">
        <f>VLOOKUP($A365,data!$B$2:$AS$765,16,FALSE)</f>
        <v>94669.64</v>
      </c>
      <c r="L365" s="160">
        <f>VLOOKUP($A365,data!$B$2:$AS$765,17,FALSE)</f>
        <v>11.3</v>
      </c>
      <c r="M365" s="160">
        <f>VLOOKUP($A365,data!$B$2:$AS$765,18,FALSE)</f>
        <v>4.99</v>
      </c>
      <c r="N365" s="160">
        <f>VLOOKUP($A365,data!$B$2:$AS$765,19,FALSE)</f>
        <v>9.1999999999999993</v>
      </c>
      <c r="O365" s="120">
        <f>VLOOKUP($A365,data!$B$2:$AS$765,20,FALSE)</f>
        <v>0</v>
      </c>
      <c r="P365" s="162">
        <f>VLOOKUP($A365,data!$B$2:$AS$765,22,FALSE)</f>
        <v>11.23</v>
      </c>
      <c r="Q365" s="162">
        <f>VLOOKUP($A365,data!$B$2:$AS$765,30,FALSE)</f>
        <v>11.571400000000001</v>
      </c>
      <c r="R365" s="217" t="str">
        <f>VLOOKUP($A365,data!$B$2:$AS$765,34,FALSE)</f>
        <v>M</v>
      </c>
      <c r="S365" s="166"/>
      <c r="T365" s="219" t="str">
        <f>IF(ISERROR(VLOOKUP($A365,v32_final!$A$9:$E$763,5,FALSE)),"",VLOOKUP($A365,v32_final!$A$9:$E$763,5,FALSE))</f>
        <v>M</v>
      </c>
      <c r="U365" s="162">
        <f>IF(ISERROR(VLOOKUP($A365,v32_final!$A$9:$E$763,4,FALSE)),"",VLOOKUP($A365,v32_final!$A$9:$E$763,4,FALSE))</f>
        <v>17.069800000000001</v>
      </c>
      <c r="V365" s="164">
        <f>VLOOKUP($A365,data!$B$2:$AS$765,35,FALSE)</f>
        <v>18.1312</v>
      </c>
      <c r="W365" s="324">
        <f t="shared" si="20"/>
        <v>18.1312</v>
      </c>
      <c r="X365" s="324">
        <f t="shared" si="21"/>
        <v>0</v>
      </c>
      <c r="Y365" s="134">
        <f t="shared" si="22"/>
        <v>1.061399999999999</v>
      </c>
      <c r="Z365" s="132">
        <f t="shared" si="23"/>
        <v>6.2179990392388834E-2</v>
      </c>
    </row>
    <row r="366" spans="1:26" x14ac:dyDescent="0.2">
      <c r="A366" s="237" t="s">
        <v>322</v>
      </c>
      <c r="B366" s="247" t="str">
        <f>VLOOKUP($A366,data!$B$2:$AS$765,4,FALSE)</f>
        <v>Combined Anterior/Posterior Spinal Fusion W CC</v>
      </c>
      <c r="C366" s="238">
        <f>VLOOKUP($A366,data!$B$2:$AS$765,6,FALSE)</f>
        <v>21</v>
      </c>
      <c r="D366" s="238">
        <f>VLOOKUP($A366,data!$B$2:$AS$765,7,FALSE)</f>
        <v>0</v>
      </c>
      <c r="E366" s="238">
        <f>VLOOKUP($A366,data!$B$2:$AS$765,10,FALSE)</f>
        <v>134336.95999999999</v>
      </c>
      <c r="F366" s="238">
        <f>VLOOKUP($A366,data!$B$2:$AS$765,11,FALSE)</f>
        <v>44479.76</v>
      </c>
      <c r="G366" s="257">
        <f>VLOOKUP($A366,data!$B$2:$AS$765,12,FALSE)</f>
        <v>5.48</v>
      </c>
      <c r="H366" s="16"/>
      <c r="I366" s="158">
        <f>VLOOKUP($A366,data!$B$2:$AS$765,14,FALSE)</f>
        <v>20</v>
      </c>
      <c r="J366" s="156">
        <f>VLOOKUP($A366,data!$B$2:$AS$765,15,FALSE)</f>
        <v>128870.26</v>
      </c>
      <c r="K366" s="156">
        <f>VLOOKUP($A366,data!$B$2:$AS$765,16,FALSE)</f>
        <v>38076.1</v>
      </c>
      <c r="L366" s="160">
        <f>VLOOKUP($A366,data!$B$2:$AS$765,17,FALSE)</f>
        <v>5.55</v>
      </c>
      <c r="M366" s="160">
        <f>VLOOKUP($A366,data!$B$2:$AS$765,18,FALSE)</f>
        <v>3.77</v>
      </c>
      <c r="N366" s="160">
        <f>VLOOKUP($A366,data!$B$2:$AS$765,19,FALSE)</f>
        <v>4.51</v>
      </c>
      <c r="O366" s="120">
        <f>VLOOKUP($A366,data!$B$2:$AS$765,20,FALSE)</f>
        <v>1</v>
      </c>
      <c r="P366" s="162">
        <f>VLOOKUP($A366,data!$B$2:$AS$765,22,FALSE)</f>
        <v>5.2949000000000002</v>
      </c>
      <c r="Q366" s="162">
        <f>VLOOKUP($A366,data!$B$2:$AS$765,30,FALSE)</f>
        <v>5.4558999999999997</v>
      </c>
      <c r="R366" s="217" t="str">
        <f>VLOOKUP($A366,data!$B$2:$AS$765,34,FALSE)</f>
        <v>A</v>
      </c>
      <c r="S366" s="166"/>
      <c r="T366" s="219" t="str">
        <f>IF(ISERROR(VLOOKUP($A366,v32_final!$A$9:$E$763,5,FALSE)),"",VLOOKUP($A366,v32_final!$A$9:$E$763,5,FALSE))</f>
        <v>AP</v>
      </c>
      <c r="U366" s="162">
        <f>IF(ISERROR(VLOOKUP($A366,v32_final!$A$9:$E$763,4,FALSE)),"",VLOOKUP($A366,v32_final!$A$9:$E$763,4,FALSE))</f>
        <v>11.822100000000001</v>
      </c>
      <c r="V366" s="164">
        <f>VLOOKUP($A366,data!$B$2:$AS$765,35,FALSE)</f>
        <v>8.5488</v>
      </c>
      <c r="W366" s="324">
        <f t="shared" si="20"/>
        <v>8.5488</v>
      </c>
      <c r="X366" s="324">
        <f t="shared" si="21"/>
        <v>0</v>
      </c>
      <c r="Y366" s="134">
        <f t="shared" si="22"/>
        <v>-3.2733000000000008</v>
      </c>
      <c r="Z366" s="132">
        <f t="shared" si="23"/>
        <v>-0.27687974217778571</v>
      </c>
    </row>
    <row r="367" spans="1:26" x14ac:dyDescent="0.2">
      <c r="A367" s="246" t="s">
        <v>324</v>
      </c>
      <c r="B367" s="258" t="str">
        <f>VLOOKUP($A367,data!$B$2:$AS$765,4,FALSE)</f>
        <v>Combined Anterior/Posterior Spinal Fusion W/O CC/MCC</v>
      </c>
      <c r="C367" s="259">
        <f>VLOOKUP($A367,data!$B$2:$AS$765,6,FALSE)</f>
        <v>31</v>
      </c>
      <c r="D367" s="259">
        <f>VLOOKUP($A367,data!$B$2:$AS$765,7,FALSE)</f>
        <v>0</v>
      </c>
      <c r="E367" s="259">
        <f>VLOOKUP($A367,data!$B$2:$AS$765,10,FALSE)</f>
        <v>129150.45</v>
      </c>
      <c r="F367" s="259">
        <f>VLOOKUP($A367,data!$B$2:$AS$765,11,FALSE)</f>
        <v>66449.77</v>
      </c>
      <c r="G367" s="325">
        <f>VLOOKUP($A367,data!$B$2:$AS$765,12,FALSE)</f>
        <v>4.8099999999999996</v>
      </c>
      <c r="H367" s="16"/>
      <c r="I367" s="159">
        <f>VLOOKUP($A367,data!$B$2:$AS$765,14,FALSE)</f>
        <v>29</v>
      </c>
      <c r="J367" s="157">
        <f>VLOOKUP($A367,data!$B$2:$AS$765,15,FALSE)</f>
        <v>118953.64</v>
      </c>
      <c r="K367" s="157">
        <f>VLOOKUP($A367,data!$B$2:$AS$765,16,FALSE)</f>
        <v>55753.62</v>
      </c>
      <c r="L367" s="161">
        <f>VLOOKUP($A367,data!$B$2:$AS$765,17,FALSE)</f>
        <v>4.8600000000000003</v>
      </c>
      <c r="M367" s="161">
        <f>VLOOKUP($A367,data!$B$2:$AS$765,18,FALSE)</f>
        <v>4.8099999999999996</v>
      </c>
      <c r="N367" s="161">
        <f>VLOOKUP($A367,data!$B$2:$AS$765,19,FALSE)</f>
        <v>3.58</v>
      </c>
      <c r="O367" s="129">
        <f>VLOOKUP($A367,data!$B$2:$AS$765,20,FALSE)</f>
        <v>1</v>
      </c>
      <c r="P367" s="163">
        <f>VLOOKUP($A367,data!$B$2:$AS$765,22,FALSE)</f>
        <v>4.8875000000000002</v>
      </c>
      <c r="Q367" s="163">
        <f>VLOOKUP($A367,data!$B$2:$AS$765,30,FALSE)</f>
        <v>5.0160999999999998</v>
      </c>
      <c r="R367" s="218" t="str">
        <f>VLOOKUP($A367,data!$B$2:$AS$765,34,FALSE)</f>
        <v>A</v>
      </c>
      <c r="S367" s="166"/>
      <c r="T367" s="220" t="str">
        <f>IF(ISERROR(VLOOKUP($A367,v32_final!$A$9:$E$763,5,FALSE)),"",VLOOKUP($A367,v32_final!$A$9:$E$763,5,FALSE))</f>
        <v>AP</v>
      </c>
      <c r="U367" s="163">
        <f>IF(ISERROR(VLOOKUP($A367,v32_final!$A$9:$E$763,4,FALSE)),"",VLOOKUP($A367,v32_final!$A$9:$E$763,4,FALSE))</f>
        <v>7.7191999999999998</v>
      </c>
      <c r="V367" s="165">
        <f>VLOOKUP($A367,data!$B$2:$AS$765,35,FALSE)</f>
        <v>7.8597000000000001</v>
      </c>
      <c r="W367" s="326">
        <f t="shared" si="20"/>
        <v>7.8597000000000001</v>
      </c>
      <c r="X367" s="326">
        <f t="shared" si="21"/>
        <v>0</v>
      </c>
      <c r="Y367" s="135">
        <f t="shared" si="22"/>
        <v>0.14050000000000029</v>
      </c>
      <c r="Z367" s="133">
        <f t="shared" si="23"/>
        <v>1.8201368017411169E-2</v>
      </c>
    </row>
    <row r="368" spans="1:26" x14ac:dyDescent="0.2">
      <c r="A368" s="237" t="s">
        <v>326</v>
      </c>
      <c r="B368" s="247" t="str">
        <f>VLOOKUP($A368,data!$B$2:$AS$765,4,FALSE)</f>
        <v>Spinal Fus Exc Cerv W Spinal Curv/Malig/Infec or Ext Fus W MCC</v>
      </c>
      <c r="C368" s="238">
        <f>VLOOKUP($A368,data!$B$2:$AS$765,6,FALSE)</f>
        <v>3</v>
      </c>
      <c r="D368" s="238">
        <f>VLOOKUP($A368,data!$B$2:$AS$765,7,FALSE)</f>
        <v>0</v>
      </c>
      <c r="E368" s="238">
        <f>VLOOKUP($A368,data!$B$2:$AS$765,10,FALSE)</f>
        <v>199890.54</v>
      </c>
      <c r="F368" s="238">
        <f>VLOOKUP($A368,data!$B$2:$AS$765,11,FALSE)</f>
        <v>72126.009999999995</v>
      </c>
      <c r="G368" s="257">
        <f>VLOOKUP($A368,data!$B$2:$AS$765,12,FALSE)</f>
        <v>13.67</v>
      </c>
      <c r="H368" s="16"/>
      <c r="I368" s="158">
        <f>VLOOKUP($A368,data!$B$2:$AS$765,14,FALSE)</f>
        <v>3</v>
      </c>
      <c r="J368" s="156">
        <f>VLOOKUP($A368,data!$B$2:$AS$765,15,FALSE)</f>
        <v>199890.54</v>
      </c>
      <c r="K368" s="156">
        <f>VLOOKUP($A368,data!$B$2:$AS$765,16,FALSE)</f>
        <v>72126.009999999995</v>
      </c>
      <c r="L368" s="160">
        <f>VLOOKUP($A368,data!$B$2:$AS$765,17,FALSE)</f>
        <v>12</v>
      </c>
      <c r="M368" s="160">
        <f>VLOOKUP($A368,data!$B$2:$AS$765,18,FALSE)</f>
        <v>8.58</v>
      </c>
      <c r="N368" s="160">
        <f>VLOOKUP($A368,data!$B$2:$AS$765,19,FALSE)</f>
        <v>9.8000000000000007</v>
      </c>
      <c r="O368" s="120">
        <f>VLOOKUP($A368,data!$B$2:$AS$765,20,FALSE)</f>
        <v>0</v>
      </c>
      <c r="P368" s="162">
        <f>VLOOKUP($A368,data!$B$2:$AS$765,22,FALSE)</f>
        <v>9.2411999999999992</v>
      </c>
      <c r="Q368" s="162">
        <f>VLOOKUP($A368,data!$B$2:$AS$765,30,FALSE)</f>
        <v>9.5221</v>
      </c>
      <c r="R368" s="217" t="str">
        <f>VLOOKUP($A368,data!$B$2:$AS$765,34,FALSE)</f>
        <v>M</v>
      </c>
      <c r="S368" s="166"/>
      <c r="T368" s="219" t="str">
        <f>IF(ISERROR(VLOOKUP($A368,v32_final!$A$9:$E$763,5,FALSE)),"",VLOOKUP($A368,v32_final!$A$9:$E$763,5,FALSE))</f>
        <v>A</v>
      </c>
      <c r="U368" s="162">
        <f>IF(ISERROR(VLOOKUP($A368,v32_final!$A$9:$E$763,4,FALSE)),"",VLOOKUP($A368,v32_final!$A$9:$E$763,4,FALSE))</f>
        <v>12.607699999999999</v>
      </c>
      <c r="V368" s="164">
        <f>VLOOKUP($A368,data!$B$2:$AS$765,35,FALSE)</f>
        <v>14.920199999999999</v>
      </c>
      <c r="W368" s="324">
        <f t="shared" si="20"/>
        <v>14.920199999999999</v>
      </c>
      <c r="X368" s="324">
        <f t="shared" si="21"/>
        <v>0</v>
      </c>
      <c r="Y368" s="134">
        <f t="shared" si="22"/>
        <v>2.3125</v>
      </c>
      <c r="Z368" s="132">
        <f t="shared" si="23"/>
        <v>0.18341965624182049</v>
      </c>
    </row>
    <row r="369" spans="1:26" x14ac:dyDescent="0.2">
      <c r="A369" s="237" t="s">
        <v>327</v>
      </c>
      <c r="B369" s="247" t="str">
        <f>VLOOKUP($A369,data!$B$2:$AS$765,4,FALSE)</f>
        <v>Spinal Fus Exc Cerv W Spinal Curv/Malig/Infec or Ext Fus W CC</v>
      </c>
      <c r="C369" s="238">
        <f>VLOOKUP($A369,data!$B$2:$AS$765,6,FALSE)</f>
        <v>23</v>
      </c>
      <c r="D369" s="238">
        <f>VLOOKUP($A369,data!$B$2:$AS$765,7,FALSE)</f>
        <v>0</v>
      </c>
      <c r="E369" s="238">
        <f>VLOOKUP($A369,data!$B$2:$AS$765,10,FALSE)</f>
        <v>156216.44</v>
      </c>
      <c r="F369" s="238">
        <f>VLOOKUP($A369,data!$B$2:$AS$765,11,FALSE)</f>
        <v>47467.62</v>
      </c>
      <c r="G369" s="257">
        <f>VLOOKUP($A369,data!$B$2:$AS$765,12,FALSE)</f>
        <v>6.3</v>
      </c>
      <c r="H369" s="16"/>
      <c r="I369" s="158">
        <f>VLOOKUP($A369,data!$B$2:$AS$765,14,FALSE)</f>
        <v>23</v>
      </c>
      <c r="J369" s="156">
        <f>VLOOKUP($A369,data!$B$2:$AS$765,15,FALSE)</f>
        <v>156216.44</v>
      </c>
      <c r="K369" s="156">
        <f>VLOOKUP($A369,data!$B$2:$AS$765,16,FALSE)</f>
        <v>47467.62</v>
      </c>
      <c r="L369" s="160">
        <f>VLOOKUP($A369,data!$B$2:$AS$765,17,FALSE)</f>
        <v>6.3</v>
      </c>
      <c r="M369" s="160">
        <f>VLOOKUP($A369,data!$B$2:$AS$765,18,FALSE)</f>
        <v>2.33</v>
      </c>
      <c r="N369" s="160">
        <f>VLOOKUP($A369,data!$B$2:$AS$765,19,FALSE)</f>
        <v>5.85</v>
      </c>
      <c r="O369" s="120">
        <f>VLOOKUP($A369,data!$B$2:$AS$765,20,FALSE)</f>
        <v>1</v>
      </c>
      <c r="P369" s="162">
        <f>VLOOKUP($A369,data!$B$2:$AS$765,22,FALSE)</f>
        <v>6.4184000000000001</v>
      </c>
      <c r="Q369" s="162">
        <f>VLOOKUP($A369,data!$B$2:$AS$765,30,FALSE)</f>
        <v>6.6135000000000002</v>
      </c>
      <c r="R369" s="217" t="str">
        <f>VLOOKUP($A369,data!$B$2:$AS$765,34,FALSE)</f>
        <v>A</v>
      </c>
      <c r="S369" s="166"/>
      <c r="T369" s="219" t="str">
        <f>IF(ISERROR(VLOOKUP($A369,v32_final!$A$9:$E$763,5,FALSE)),"",VLOOKUP($A369,v32_final!$A$9:$E$763,5,FALSE))</f>
        <v>AP</v>
      </c>
      <c r="U369" s="162">
        <f>IF(ISERROR(VLOOKUP($A369,v32_final!$A$9:$E$763,4,FALSE)),"",VLOOKUP($A369,v32_final!$A$9:$E$763,4,FALSE))</f>
        <v>11.307</v>
      </c>
      <c r="V369" s="164">
        <f>VLOOKUP($A369,data!$B$2:$AS$765,35,FALSE)</f>
        <v>10.3627</v>
      </c>
      <c r="W369" s="324">
        <f t="shared" si="20"/>
        <v>10.3627</v>
      </c>
      <c r="X369" s="324">
        <f t="shared" si="21"/>
        <v>0</v>
      </c>
      <c r="Y369" s="134">
        <f t="shared" si="22"/>
        <v>-0.94430000000000014</v>
      </c>
      <c r="Z369" s="132">
        <f t="shared" si="23"/>
        <v>-8.3514636950561605E-2</v>
      </c>
    </row>
    <row r="370" spans="1:26" x14ac:dyDescent="0.2">
      <c r="A370" s="237" t="s">
        <v>328</v>
      </c>
      <c r="B370" s="247" t="str">
        <f>VLOOKUP($A370,data!$B$2:$AS$765,4,FALSE)</f>
        <v>Spinal Fus Exc Cerv W Spinal Curv/Malig/Infec or Ext Fus W/O CC/MCC</v>
      </c>
      <c r="C370" s="238">
        <f>VLOOKUP($A370,data!$B$2:$AS$765,6,FALSE)</f>
        <v>14</v>
      </c>
      <c r="D370" s="238">
        <f>VLOOKUP($A370,data!$B$2:$AS$765,7,FALSE)</f>
        <v>0</v>
      </c>
      <c r="E370" s="238">
        <f>VLOOKUP($A370,data!$B$2:$AS$765,10,FALSE)</f>
        <v>140342.56</v>
      </c>
      <c r="F370" s="238">
        <f>VLOOKUP($A370,data!$B$2:$AS$765,11,FALSE)</f>
        <v>29059.63</v>
      </c>
      <c r="G370" s="257">
        <f>VLOOKUP($A370,data!$B$2:$AS$765,12,FALSE)</f>
        <v>4.21</v>
      </c>
      <c r="H370" s="16"/>
      <c r="I370" s="158">
        <f>VLOOKUP($A370,data!$B$2:$AS$765,14,FALSE)</f>
        <v>14</v>
      </c>
      <c r="J370" s="156">
        <f>VLOOKUP($A370,data!$B$2:$AS$765,15,FALSE)</f>
        <v>140342.56</v>
      </c>
      <c r="K370" s="156">
        <f>VLOOKUP($A370,data!$B$2:$AS$765,16,FALSE)</f>
        <v>29059.63</v>
      </c>
      <c r="L370" s="160">
        <f>VLOOKUP($A370,data!$B$2:$AS$765,17,FALSE)</f>
        <v>4.21</v>
      </c>
      <c r="M370" s="160">
        <f>VLOOKUP($A370,data!$B$2:$AS$765,18,FALSE)</f>
        <v>2.14</v>
      </c>
      <c r="N370" s="160">
        <f>VLOOKUP($A370,data!$B$2:$AS$765,19,FALSE)</f>
        <v>3.78</v>
      </c>
      <c r="O370" s="120">
        <f>VLOOKUP($A370,data!$B$2:$AS$765,20,FALSE)</f>
        <v>1</v>
      </c>
      <c r="P370" s="162">
        <f>VLOOKUP($A370,data!$B$2:$AS$765,22,FALSE)</f>
        <v>5.7663000000000002</v>
      </c>
      <c r="Q370" s="162">
        <f>VLOOKUP($A370,data!$B$2:$AS$765,30,FALSE)</f>
        <v>5.9416000000000002</v>
      </c>
      <c r="R370" s="217" t="str">
        <f>VLOOKUP($A370,data!$B$2:$AS$765,34,FALSE)</f>
        <v>A</v>
      </c>
      <c r="S370" s="166"/>
      <c r="T370" s="219" t="str">
        <f>IF(ISERROR(VLOOKUP($A370,v32_final!$A$9:$E$763,5,FALSE)),"",VLOOKUP($A370,v32_final!$A$9:$E$763,5,FALSE))</f>
        <v>AP</v>
      </c>
      <c r="U370" s="162">
        <f>IF(ISERROR(VLOOKUP($A370,v32_final!$A$9:$E$763,4,FALSE)),"",VLOOKUP($A370,v32_final!$A$9:$E$763,4,FALSE))</f>
        <v>7.9798</v>
      </c>
      <c r="V370" s="164">
        <f>VLOOKUP($A370,data!$B$2:$AS$765,35,FALSE)</f>
        <v>9.3099000000000007</v>
      </c>
      <c r="W370" s="324">
        <f t="shared" si="20"/>
        <v>9.3099000000000007</v>
      </c>
      <c r="X370" s="324">
        <f t="shared" si="21"/>
        <v>0</v>
      </c>
      <c r="Y370" s="134">
        <f t="shared" si="22"/>
        <v>1.3301000000000007</v>
      </c>
      <c r="Z370" s="132">
        <f t="shared" si="23"/>
        <v>0.16668337552319615</v>
      </c>
    </row>
    <row r="371" spans="1:26" x14ac:dyDescent="0.2">
      <c r="A371" s="237" t="s">
        <v>329</v>
      </c>
      <c r="B371" s="247" t="str">
        <f>VLOOKUP($A371,data!$B$2:$AS$765,4,FALSE)</f>
        <v>Spinal Fusion Except Cervical W MCC</v>
      </c>
      <c r="C371" s="238">
        <f>VLOOKUP($A371,data!$B$2:$AS$765,6,FALSE)</f>
        <v>18</v>
      </c>
      <c r="D371" s="238">
        <f>VLOOKUP($A371,data!$B$2:$AS$765,7,FALSE)</f>
        <v>0</v>
      </c>
      <c r="E371" s="238">
        <f>VLOOKUP($A371,data!$B$2:$AS$765,10,FALSE)</f>
        <v>118095.15</v>
      </c>
      <c r="F371" s="238">
        <f>VLOOKUP($A371,data!$B$2:$AS$765,11,FALSE)</f>
        <v>56332.94</v>
      </c>
      <c r="G371" s="257">
        <f>VLOOKUP($A371,data!$B$2:$AS$765,12,FALSE)</f>
        <v>10.39</v>
      </c>
      <c r="H371" s="16"/>
      <c r="I371" s="158">
        <f>VLOOKUP($A371,data!$B$2:$AS$765,14,FALSE)</f>
        <v>18</v>
      </c>
      <c r="J371" s="156">
        <f>VLOOKUP($A371,data!$B$2:$AS$765,15,FALSE)</f>
        <v>118095.15</v>
      </c>
      <c r="K371" s="156">
        <f>VLOOKUP($A371,data!$B$2:$AS$765,16,FALSE)</f>
        <v>56332.94</v>
      </c>
      <c r="L371" s="160">
        <f>VLOOKUP($A371,data!$B$2:$AS$765,17,FALSE)</f>
        <v>10.39</v>
      </c>
      <c r="M371" s="160">
        <f>VLOOKUP($A371,data!$B$2:$AS$765,18,FALSE)</f>
        <v>7.33</v>
      </c>
      <c r="N371" s="160">
        <f>VLOOKUP($A371,data!$B$2:$AS$765,19,FALSE)</f>
        <v>8.36</v>
      </c>
      <c r="O371" s="120">
        <f>VLOOKUP($A371,data!$B$2:$AS$765,20,FALSE)</f>
        <v>1</v>
      </c>
      <c r="P371" s="162">
        <f>VLOOKUP($A371,data!$B$2:$AS$765,22,FALSE)</f>
        <v>4.8521999999999998</v>
      </c>
      <c r="Q371" s="162">
        <f>VLOOKUP($A371,data!$B$2:$AS$765,30,FALSE)</f>
        <v>4.9996999999999998</v>
      </c>
      <c r="R371" s="217" t="str">
        <f>VLOOKUP($A371,data!$B$2:$AS$765,34,FALSE)</f>
        <v>A</v>
      </c>
      <c r="S371" s="166"/>
      <c r="T371" s="219" t="str">
        <f>IF(ISERROR(VLOOKUP($A371,v32_final!$A$9:$E$763,5,FALSE)),"",VLOOKUP($A371,v32_final!$A$9:$E$763,5,FALSE))</f>
        <v>A</v>
      </c>
      <c r="U371" s="162">
        <f>IF(ISERROR(VLOOKUP($A371,v32_final!$A$9:$E$763,4,FALSE)),"",VLOOKUP($A371,v32_final!$A$9:$E$763,4,FALSE))</f>
        <v>7.5827</v>
      </c>
      <c r="V371" s="164">
        <f>VLOOKUP($A371,data!$B$2:$AS$765,35,FALSE)</f>
        <v>7.8339999999999996</v>
      </c>
      <c r="W371" s="324">
        <f t="shared" si="20"/>
        <v>7.8339999999999996</v>
      </c>
      <c r="X371" s="324">
        <f t="shared" si="21"/>
        <v>0</v>
      </c>
      <c r="Y371" s="134">
        <f t="shared" si="22"/>
        <v>0.25129999999999963</v>
      </c>
      <c r="Z371" s="132">
        <f t="shared" si="23"/>
        <v>3.3141229377398503E-2</v>
      </c>
    </row>
    <row r="372" spans="1:26" x14ac:dyDescent="0.2">
      <c r="A372" s="246" t="s">
        <v>330</v>
      </c>
      <c r="B372" s="258" t="str">
        <f>VLOOKUP($A372,data!$B$2:$AS$765,4,FALSE)</f>
        <v>Spinal Fusion Except Cervical W/O MCC</v>
      </c>
      <c r="C372" s="259">
        <f>VLOOKUP($A372,data!$B$2:$AS$765,6,FALSE)</f>
        <v>223</v>
      </c>
      <c r="D372" s="259">
        <f>VLOOKUP($A372,data!$B$2:$AS$765,7,FALSE)</f>
        <v>0</v>
      </c>
      <c r="E372" s="259">
        <f>VLOOKUP($A372,data!$B$2:$AS$765,10,FALSE)</f>
        <v>73450.28</v>
      </c>
      <c r="F372" s="259">
        <f>VLOOKUP($A372,data!$B$2:$AS$765,11,FALSE)</f>
        <v>32638.29</v>
      </c>
      <c r="G372" s="325">
        <f>VLOOKUP($A372,data!$B$2:$AS$765,12,FALSE)</f>
        <v>2.94</v>
      </c>
      <c r="H372" s="16"/>
      <c r="I372" s="159">
        <f>VLOOKUP($A372,data!$B$2:$AS$765,14,FALSE)</f>
        <v>221</v>
      </c>
      <c r="J372" s="157">
        <f>VLOOKUP($A372,data!$B$2:$AS$765,15,FALSE)</f>
        <v>72456.19</v>
      </c>
      <c r="K372" s="157">
        <f>VLOOKUP($A372,data!$B$2:$AS$765,16,FALSE)</f>
        <v>31053.17</v>
      </c>
      <c r="L372" s="161">
        <f>VLOOKUP($A372,data!$B$2:$AS$765,17,FALSE)</f>
        <v>2.93</v>
      </c>
      <c r="M372" s="161">
        <f>VLOOKUP($A372,data!$B$2:$AS$765,18,FALSE)</f>
        <v>1.83</v>
      </c>
      <c r="N372" s="161">
        <f>VLOOKUP($A372,data!$B$2:$AS$765,19,FALSE)</f>
        <v>2.46</v>
      </c>
      <c r="O372" s="129">
        <f>VLOOKUP($A372,data!$B$2:$AS$765,20,FALSE)</f>
        <v>1</v>
      </c>
      <c r="P372" s="163">
        <f>VLOOKUP($A372,data!$B$2:$AS$765,22,FALSE)</f>
        <v>2.9769999999999999</v>
      </c>
      <c r="Q372" s="163">
        <f>VLOOKUP($A372,data!$B$2:$AS$765,30,FALSE)</f>
        <v>3.0674999999999999</v>
      </c>
      <c r="R372" s="218" t="str">
        <f>VLOOKUP($A372,data!$B$2:$AS$765,34,FALSE)</f>
        <v>A</v>
      </c>
      <c r="S372" s="166"/>
      <c r="T372" s="220" t="str">
        <f>IF(ISERROR(VLOOKUP($A372,v32_final!$A$9:$E$763,5,FALSE)),"",VLOOKUP($A372,v32_final!$A$9:$E$763,5,FALSE))</f>
        <v>A</v>
      </c>
      <c r="U372" s="163">
        <f>IF(ISERROR(VLOOKUP($A372,v32_final!$A$9:$E$763,4,FALSE)),"",VLOOKUP($A372,v32_final!$A$9:$E$763,4,FALSE))</f>
        <v>4.9861000000000004</v>
      </c>
      <c r="V372" s="165">
        <f>VLOOKUP($A372,data!$B$2:$AS$765,35,FALSE)</f>
        <v>4.8064999999999998</v>
      </c>
      <c r="W372" s="326">
        <f t="shared" si="20"/>
        <v>4.8064999999999998</v>
      </c>
      <c r="X372" s="326">
        <f t="shared" si="21"/>
        <v>0</v>
      </c>
      <c r="Y372" s="135">
        <f t="shared" si="22"/>
        <v>-0.17960000000000065</v>
      </c>
      <c r="Z372" s="133">
        <f t="shared" si="23"/>
        <v>-3.6020135978019022E-2</v>
      </c>
    </row>
    <row r="373" spans="1:26" x14ac:dyDescent="0.2">
      <c r="A373" s="237" t="s">
        <v>331</v>
      </c>
      <c r="B373" s="247" t="str">
        <f>VLOOKUP($A373,data!$B$2:$AS$765,4,FALSE)</f>
        <v>Bilateral or Multiple Major Joint Procs of Lower Extremity W MCC</v>
      </c>
      <c r="C373" s="238">
        <f>VLOOKUP($A373,data!$B$2:$AS$765,6,FALSE)</f>
        <v>2</v>
      </c>
      <c r="D373" s="238">
        <f>VLOOKUP($A373,data!$B$2:$AS$765,7,FALSE)</f>
        <v>1</v>
      </c>
      <c r="E373" s="238">
        <f>VLOOKUP($A373,data!$B$2:$AS$765,10,FALSE)</f>
        <v>67658.67</v>
      </c>
      <c r="F373" s="238">
        <f>VLOOKUP($A373,data!$B$2:$AS$765,11,FALSE)</f>
        <v>20445.009999999998</v>
      </c>
      <c r="G373" s="257">
        <f>VLOOKUP($A373,data!$B$2:$AS$765,12,FALSE)</f>
        <v>7</v>
      </c>
      <c r="H373" s="16"/>
      <c r="I373" s="158">
        <f>VLOOKUP($A373,data!$B$2:$AS$765,14,FALSE)</f>
        <v>2</v>
      </c>
      <c r="J373" s="156">
        <f>VLOOKUP($A373,data!$B$2:$AS$765,15,FALSE)</f>
        <v>67658.67</v>
      </c>
      <c r="K373" s="156">
        <f>VLOOKUP($A373,data!$B$2:$AS$765,16,FALSE)</f>
        <v>20445.009999999998</v>
      </c>
      <c r="L373" s="160">
        <f>VLOOKUP($A373,data!$B$2:$AS$765,17,FALSE)</f>
        <v>8.1999999999999993</v>
      </c>
      <c r="M373" s="160">
        <f>VLOOKUP($A373,data!$B$2:$AS$765,18,FALSE)</f>
        <v>4</v>
      </c>
      <c r="N373" s="160">
        <f>VLOOKUP($A373,data!$B$2:$AS$765,19,FALSE)</f>
        <v>6.3</v>
      </c>
      <c r="O373" s="120">
        <f>VLOOKUP($A373,data!$B$2:$AS$765,20,FALSE)</f>
        <v>0</v>
      </c>
      <c r="P373" s="162">
        <f>VLOOKUP($A373,data!$B$2:$AS$765,22,FALSE)</f>
        <v>5.0083000000000002</v>
      </c>
      <c r="Q373" s="162">
        <f>VLOOKUP($A373,data!$B$2:$AS$765,30,FALSE)</f>
        <v>5.1604999999999999</v>
      </c>
      <c r="R373" s="217" t="str">
        <f>VLOOKUP($A373,data!$B$2:$AS$765,34,FALSE)</f>
        <v>M</v>
      </c>
      <c r="S373" s="166"/>
      <c r="T373" s="219" t="str">
        <f>IF(ISERROR(VLOOKUP($A373,v32_final!$A$9:$E$763,5,FALSE)),"",VLOOKUP($A373,v32_final!$A$9:$E$763,5,FALSE))</f>
        <v>M</v>
      </c>
      <c r="U373" s="162">
        <f>IF(ISERROR(VLOOKUP($A373,v32_final!$A$9:$E$763,4,FALSE)),"",VLOOKUP($A373,v32_final!$A$9:$E$763,4,FALSE))</f>
        <v>7.8047000000000004</v>
      </c>
      <c r="V373" s="164">
        <f>VLOOKUP($A373,data!$B$2:$AS$765,35,FALSE)</f>
        <v>8.0860000000000003</v>
      </c>
      <c r="W373" s="324">
        <f t="shared" si="20"/>
        <v>8.0860000000000003</v>
      </c>
      <c r="X373" s="324">
        <f t="shared" si="21"/>
        <v>0</v>
      </c>
      <c r="Y373" s="134">
        <f t="shared" si="22"/>
        <v>0.28129999999999988</v>
      </c>
      <c r="Z373" s="132">
        <f t="shared" si="23"/>
        <v>3.6042384716901341E-2</v>
      </c>
    </row>
    <row r="374" spans="1:26" x14ac:dyDescent="0.2">
      <c r="A374" s="237" t="s">
        <v>333</v>
      </c>
      <c r="B374" s="247" t="str">
        <f>VLOOKUP($A374,data!$B$2:$AS$765,4,FALSE)</f>
        <v>Bilateral or Multiple Major Joint Procs of Lower Extremity W/O MCC</v>
      </c>
      <c r="C374" s="238">
        <f>VLOOKUP($A374,data!$B$2:$AS$765,6,FALSE)</f>
        <v>37</v>
      </c>
      <c r="D374" s="238">
        <f>VLOOKUP($A374,data!$B$2:$AS$765,7,FALSE)</f>
        <v>0</v>
      </c>
      <c r="E374" s="238">
        <f>VLOOKUP($A374,data!$B$2:$AS$765,10,FALSE)</f>
        <v>57748.29</v>
      </c>
      <c r="F374" s="238">
        <f>VLOOKUP($A374,data!$B$2:$AS$765,11,FALSE)</f>
        <v>26190.42</v>
      </c>
      <c r="G374" s="257">
        <f>VLOOKUP($A374,data!$B$2:$AS$765,12,FALSE)</f>
        <v>3.32</v>
      </c>
      <c r="H374" s="16"/>
      <c r="I374" s="158">
        <f>VLOOKUP($A374,data!$B$2:$AS$765,14,FALSE)</f>
        <v>34</v>
      </c>
      <c r="J374" s="156">
        <f>VLOOKUP($A374,data!$B$2:$AS$765,15,FALSE)</f>
        <v>51170.81</v>
      </c>
      <c r="K374" s="156">
        <f>VLOOKUP($A374,data!$B$2:$AS$765,16,FALSE)</f>
        <v>13069.82</v>
      </c>
      <c r="L374" s="160">
        <f>VLOOKUP($A374,data!$B$2:$AS$765,17,FALSE)</f>
        <v>3.12</v>
      </c>
      <c r="M374" s="160">
        <f>VLOOKUP($A374,data!$B$2:$AS$765,18,FALSE)</f>
        <v>1.23</v>
      </c>
      <c r="N374" s="160">
        <f>VLOOKUP($A374,data!$B$2:$AS$765,19,FALSE)</f>
        <v>2.91</v>
      </c>
      <c r="O374" s="120">
        <f>VLOOKUP($A374,data!$B$2:$AS$765,20,FALSE)</f>
        <v>1</v>
      </c>
      <c r="P374" s="162">
        <f>VLOOKUP($A374,data!$B$2:$AS$765,22,FALSE)</f>
        <v>2.1025</v>
      </c>
      <c r="Q374" s="162">
        <f>VLOOKUP($A374,data!$B$2:$AS$765,30,FALSE)</f>
        <v>2.1663999999999999</v>
      </c>
      <c r="R374" s="217" t="str">
        <f>VLOOKUP($A374,data!$B$2:$AS$765,34,FALSE)</f>
        <v>A</v>
      </c>
      <c r="S374" s="166"/>
      <c r="T374" s="219" t="str">
        <f>IF(ISERROR(VLOOKUP($A374,v32_final!$A$9:$E$763,5,FALSE)),"",VLOOKUP($A374,v32_final!$A$9:$E$763,5,FALSE))</f>
        <v>A</v>
      </c>
      <c r="U374" s="162">
        <f>IF(ISERROR(VLOOKUP($A374,v32_final!$A$9:$E$763,4,FALSE)),"",VLOOKUP($A374,v32_final!$A$9:$E$763,4,FALSE))</f>
        <v>3.3126000000000002</v>
      </c>
      <c r="V374" s="164">
        <f>VLOOKUP($A374,data!$B$2:$AS$765,35,FALSE)</f>
        <v>3.3944999999999999</v>
      </c>
      <c r="W374" s="324">
        <f t="shared" si="20"/>
        <v>3.3944999999999999</v>
      </c>
      <c r="X374" s="324">
        <f t="shared" si="21"/>
        <v>0</v>
      </c>
      <c r="Y374" s="134">
        <f t="shared" si="22"/>
        <v>8.189999999999964E-2</v>
      </c>
      <c r="Z374" s="132">
        <f t="shared" si="23"/>
        <v>2.4723781923564461E-2</v>
      </c>
    </row>
    <row r="375" spans="1:26" x14ac:dyDescent="0.2">
      <c r="A375" s="237" t="s">
        <v>335</v>
      </c>
      <c r="B375" s="247" t="str">
        <f>VLOOKUP($A375,data!$B$2:$AS$765,4,FALSE)</f>
        <v>Wnd Debrid &amp; Skn Grft Exc Hand, for Musculo-Conn Tiss Dis W MCC</v>
      </c>
      <c r="C375" s="238">
        <f>VLOOKUP($A375,data!$B$2:$AS$765,6,FALSE)</f>
        <v>23</v>
      </c>
      <c r="D375" s="238">
        <f>VLOOKUP($A375,data!$B$2:$AS$765,7,FALSE)</f>
        <v>0</v>
      </c>
      <c r="E375" s="238">
        <f>VLOOKUP($A375,data!$B$2:$AS$765,10,FALSE)</f>
        <v>87716.85</v>
      </c>
      <c r="F375" s="238">
        <f>VLOOKUP($A375,data!$B$2:$AS$765,11,FALSE)</f>
        <v>87104.11</v>
      </c>
      <c r="G375" s="257">
        <f>VLOOKUP($A375,data!$B$2:$AS$765,12,FALSE)</f>
        <v>17.57</v>
      </c>
      <c r="H375" s="16"/>
      <c r="I375" s="158">
        <f>VLOOKUP($A375,data!$B$2:$AS$765,14,FALSE)</f>
        <v>21</v>
      </c>
      <c r="J375" s="156">
        <f>VLOOKUP($A375,data!$B$2:$AS$765,15,FALSE)</f>
        <v>66435.61</v>
      </c>
      <c r="K375" s="156">
        <f>VLOOKUP($A375,data!$B$2:$AS$765,16,FALSE)</f>
        <v>55470.12</v>
      </c>
      <c r="L375" s="160">
        <f>VLOOKUP($A375,data!$B$2:$AS$765,17,FALSE)</f>
        <v>14</v>
      </c>
      <c r="M375" s="160">
        <f>VLOOKUP($A375,data!$B$2:$AS$765,18,FALSE)</f>
        <v>13.19</v>
      </c>
      <c r="N375" s="160">
        <f>VLOOKUP($A375,data!$B$2:$AS$765,19,FALSE)</f>
        <v>9.6999999999999993</v>
      </c>
      <c r="O375" s="120">
        <f>VLOOKUP($A375,data!$B$2:$AS$765,20,FALSE)</f>
        <v>1</v>
      </c>
      <c r="P375" s="162">
        <f>VLOOKUP($A375,data!$B$2:$AS$765,22,FALSE)</f>
        <v>2.7296999999999998</v>
      </c>
      <c r="Q375" s="162">
        <f>VLOOKUP($A375,data!$B$2:$AS$765,30,FALSE)</f>
        <v>2.4986000000000002</v>
      </c>
      <c r="R375" s="217" t="str">
        <f>VLOOKUP($A375,data!$B$2:$AS$765,34,FALSE)</f>
        <v>A</v>
      </c>
      <c r="S375" s="166"/>
      <c r="T375" s="219" t="str">
        <f>IF(ISERROR(VLOOKUP($A375,v32_final!$A$9:$E$763,5,FALSE)),"",VLOOKUP($A375,v32_final!$A$9:$E$763,5,FALSE))</f>
        <v>A</v>
      </c>
      <c r="U375" s="162">
        <f>IF(ISERROR(VLOOKUP($A375,v32_final!$A$9:$E$763,4,FALSE)),"",VLOOKUP($A375,v32_final!$A$9:$E$763,4,FALSE))</f>
        <v>4.7542999999999997</v>
      </c>
      <c r="V375" s="164">
        <f>VLOOKUP($A375,data!$B$2:$AS$765,35,FALSE)</f>
        <v>3.9150999999999998</v>
      </c>
      <c r="W375" s="324">
        <f t="shared" si="20"/>
        <v>3.9150999999999998</v>
      </c>
      <c r="X375" s="324">
        <f t="shared" si="21"/>
        <v>0</v>
      </c>
      <c r="Y375" s="134">
        <f t="shared" si="22"/>
        <v>-0.83919999999999995</v>
      </c>
      <c r="Z375" s="132">
        <f t="shared" si="23"/>
        <v>-0.17651389268662054</v>
      </c>
    </row>
    <row r="376" spans="1:26" x14ac:dyDescent="0.2">
      <c r="A376" s="237" t="s">
        <v>337</v>
      </c>
      <c r="B376" s="247" t="str">
        <f>VLOOKUP($A376,data!$B$2:$AS$765,4,FALSE)</f>
        <v>Wnd Debrid &amp; Skn Grft Exc Hand, for Musculo-Conn Tiss Dis W CC</v>
      </c>
      <c r="C376" s="238">
        <f>VLOOKUP($A376,data!$B$2:$AS$765,6,FALSE)</f>
        <v>79</v>
      </c>
      <c r="D376" s="238">
        <f>VLOOKUP($A376,data!$B$2:$AS$765,7,FALSE)</f>
        <v>0</v>
      </c>
      <c r="E376" s="238">
        <f>VLOOKUP($A376,data!$B$2:$AS$765,10,FALSE)</f>
        <v>52293.27</v>
      </c>
      <c r="F376" s="238">
        <f>VLOOKUP($A376,data!$B$2:$AS$765,11,FALSE)</f>
        <v>37725.07</v>
      </c>
      <c r="G376" s="257">
        <f>VLOOKUP($A376,data!$B$2:$AS$765,12,FALSE)</f>
        <v>9.33</v>
      </c>
      <c r="H376" s="16"/>
      <c r="I376" s="158">
        <f>VLOOKUP($A376,data!$B$2:$AS$765,14,FALSE)</f>
        <v>78</v>
      </c>
      <c r="J376" s="156">
        <f>VLOOKUP($A376,data!$B$2:$AS$765,15,FALSE)</f>
        <v>50335.3</v>
      </c>
      <c r="K376" s="156">
        <f>VLOOKUP($A376,data!$B$2:$AS$765,16,FALSE)</f>
        <v>33742.69</v>
      </c>
      <c r="L376" s="160">
        <f>VLOOKUP($A376,data!$B$2:$AS$765,17,FALSE)</f>
        <v>8.9499999999999993</v>
      </c>
      <c r="M376" s="160">
        <f>VLOOKUP($A376,data!$B$2:$AS$765,18,FALSE)</f>
        <v>8.52</v>
      </c>
      <c r="N376" s="160">
        <f>VLOOKUP($A376,data!$B$2:$AS$765,19,FALSE)</f>
        <v>6.55</v>
      </c>
      <c r="O376" s="120">
        <f>VLOOKUP($A376,data!$B$2:$AS$765,20,FALSE)</f>
        <v>1</v>
      </c>
      <c r="P376" s="162">
        <f>VLOOKUP($A376,data!$B$2:$AS$765,22,FALSE)</f>
        <v>2.0680999999999998</v>
      </c>
      <c r="Q376" s="162">
        <f>VLOOKUP($A376,data!$B$2:$AS$765,30,FALSE)</f>
        <v>2.1309999999999998</v>
      </c>
      <c r="R376" s="217" t="str">
        <f>VLOOKUP($A376,data!$B$2:$AS$765,34,FALSE)</f>
        <v>A</v>
      </c>
      <c r="S376" s="166"/>
      <c r="T376" s="219" t="str">
        <f>IF(ISERROR(VLOOKUP($A376,v32_final!$A$9:$E$763,5,FALSE)),"",VLOOKUP($A376,v32_final!$A$9:$E$763,5,FALSE))</f>
        <v>A</v>
      </c>
      <c r="U376" s="162">
        <f>IF(ISERROR(VLOOKUP($A376,v32_final!$A$9:$E$763,4,FALSE)),"",VLOOKUP($A376,v32_final!$A$9:$E$763,4,FALSE))</f>
        <v>3.1278000000000001</v>
      </c>
      <c r="V376" s="164">
        <f>VLOOKUP($A376,data!$B$2:$AS$765,35,FALSE)</f>
        <v>3.3391000000000002</v>
      </c>
      <c r="W376" s="324">
        <f t="shared" si="20"/>
        <v>3.3391000000000002</v>
      </c>
      <c r="X376" s="324">
        <f t="shared" si="21"/>
        <v>0</v>
      </c>
      <c r="Y376" s="134">
        <f t="shared" si="22"/>
        <v>0.21130000000000004</v>
      </c>
      <c r="Z376" s="132">
        <f t="shared" si="23"/>
        <v>6.7555470298612461E-2</v>
      </c>
    </row>
    <row r="377" spans="1:26" x14ac:dyDescent="0.2">
      <c r="A377" s="246" t="s">
        <v>339</v>
      </c>
      <c r="B377" s="258" t="str">
        <f>VLOOKUP($A377,data!$B$2:$AS$765,4,FALSE)</f>
        <v>Wnd Debrid &amp; Skn Grft Exc Hand, for Musculo-Conn Tiss Dis W/O CC/MCC</v>
      </c>
      <c r="C377" s="259">
        <f>VLOOKUP($A377,data!$B$2:$AS$765,6,FALSE)</f>
        <v>19</v>
      </c>
      <c r="D377" s="259">
        <f>VLOOKUP($A377,data!$B$2:$AS$765,7,FALSE)</f>
        <v>0</v>
      </c>
      <c r="E377" s="259">
        <f>VLOOKUP($A377,data!$B$2:$AS$765,10,FALSE)</f>
        <v>38169.300000000003</v>
      </c>
      <c r="F377" s="259">
        <f>VLOOKUP($A377,data!$B$2:$AS$765,11,FALSE)</f>
        <v>26127.39</v>
      </c>
      <c r="G377" s="325">
        <f>VLOOKUP($A377,data!$B$2:$AS$765,12,FALSE)</f>
        <v>6.53</v>
      </c>
      <c r="H377" s="16"/>
      <c r="I377" s="159">
        <f>VLOOKUP($A377,data!$B$2:$AS$765,14,FALSE)</f>
        <v>18</v>
      </c>
      <c r="J377" s="157">
        <f>VLOOKUP($A377,data!$B$2:$AS$765,15,FALSE)</f>
        <v>33590.58</v>
      </c>
      <c r="K377" s="157">
        <f>VLOOKUP($A377,data!$B$2:$AS$765,16,FALSE)</f>
        <v>17950.91</v>
      </c>
      <c r="L377" s="161">
        <f>VLOOKUP($A377,data!$B$2:$AS$765,17,FALSE)</f>
        <v>5.83</v>
      </c>
      <c r="M377" s="161">
        <f>VLOOKUP($A377,data!$B$2:$AS$765,18,FALSE)</f>
        <v>3.29</v>
      </c>
      <c r="N377" s="161">
        <f>VLOOKUP($A377,data!$B$2:$AS$765,19,FALSE)</f>
        <v>4.74</v>
      </c>
      <c r="O377" s="129">
        <f>VLOOKUP($A377,data!$B$2:$AS$765,20,FALSE)</f>
        <v>1</v>
      </c>
      <c r="P377" s="163">
        <f>VLOOKUP($A377,data!$B$2:$AS$765,22,FALSE)</f>
        <v>1.3802000000000001</v>
      </c>
      <c r="Q377" s="163">
        <f>VLOOKUP($A377,data!$B$2:$AS$765,30,FALSE)</f>
        <v>1.4221999999999999</v>
      </c>
      <c r="R377" s="218" t="str">
        <f>VLOOKUP($A377,data!$B$2:$AS$765,34,FALSE)</f>
        <v>A</v>
      </c>
      <c r="S377" s="166"/>
      <c r="T377" s="220" t="str">
        <f>IF(ISERROR(VLOOKUP($A377,v32_final!$A$9:$E$763,5,FALSE)),"",VLOOKUP($A377,v32_final!$A$9:$E$763,5,FALSE))</f>
        <v>A</v>
      </c>
      <c r="U377" s="163">
        <f>IF(ISERROR(VLOOKUP($A377,v32_final!$A$9:$E$763,4,FALSE)),"",VLOOKUP($A377,v32_final!$A$9:$E$763,4,FALSE))</f>
        <v>2.0996999999999999</v>
      </c>
      <c r="V377" s="165">
        <f>VLOOKUP($A377,data!$B$2:$AS$765,35,FALSE)</f>
        <v>2.2284000000000002</v>
      </c>
      <c r="W377" s="326">
        <f t="shared" si="20"/>
        <v>2.2284000000000002</v>
      </c>
      <c r="X377" s="326">
        <f t="shared" si="21"/>
        <v>0</v>
      </c>
      <c r="Y377" s="135">
        <f t="shared" si="22"/>
        <v>0.12870000000000026</v>
      </c>
      <c r="Z377" s="133">
        <f t="shared" si="23"/>
        <v>6.1294470638662793E-2</v>
      </c>
    </row>
    <row r="378" spans="1:26" x14ac:dyDescent="0.2">
      <c r="A378" s="237" t="s">
        <v>341</v>
      </c>
      <c r="B378" s="247" t="str">
        <f>VLOOKUP($A378,data!$B$2:$AS$765,4,FALSE)</f>
        <v>Revision of Hip or Knee Replacement W MCC</v>
      </c>
      <c r="C378" s="238">
        <f>VLOOKUP($A378,data!$B$2:$AS$765,6,FALSE)</f>
        <v>9</v>
      </c>
      <c r="D378" s="238">
        <f>VLOOKUP($A378,data!$B$2:$AS$765,7,FALSE)</f>
        <v>0</v>
      </c>
      <c r="E378" s="238">
        <f>VLOOKUP($A378,data!$B$2:$AS$765,10,FALSE)</f>
        <v>73693.740000000005</v>
      </c>
      <c r="F378" s="238">
        <f>VLOOKUP($A378,data!$B$2:$AS$765,11,FALSE)</f>
        <v>38025.81</v>
      </c>
      <c r="G378" s="257">
        <f>VLOOKUP($A378,data!$B$2:$AS$765,12,FALSE)</f>
        <v>8.2200000000000006</v>
      </c>
      <c r="H378" s="16"/>
      <c r="I378" s="158">
        <f>VLOOKUP($A378,data!$B$2:$AS$765,14,FALSE)</f>
        <v>8</v>
      </c>
      <c r="J378" s="156">
        <f>VLOOKUP($A378,data!$B$2:$AS$765,15,FALSE)</f>
        <v>60770.42</v>
      </c>
      <c r="K378" s="156">
        <f>VLOOKUP($A378,data!$B$2:$AS$765,16,FALSE)</f>
        <v>11117.45</v>
      </c>
      <c r="L378" s="160">
        <f>VLOOKUP($A378,data!$B$2:$AS$765,17,FALSE)</f>
        <v>8.1</v>
      </c>
      <c r="M378" s="160">
        <f>VLOOKUP($A378,data!$B$2:$AS$765,18,FALSE)</f>
        <v>2.96</v>
      </c>
      <c r="N378" s="160">
        <f>VLOOKUP($A378,data!$B$2:$AS$765,19,FALSE)</f>
        <v>6.6</v>
      </c>
      <c r="O378" s="120">
        <f>VLOOKUP($A378,data!$B$2:$AS$765,20,FALSE)</f>
        <v>0</v>
      </c>
      <c r="P378" s="162">
        <f>VLOOKUP($A378,data!$B$2:$AS$765,22,FALSE)</f>
        <v>4.9509999999999996</v>
      </c>
      <c r="Q378" s="162">
        <f>VLOOKUP($A378,data!$B$2:$AS$765,30,FALSE)</f>
        <v>5.1014999999999997</v>
      </c>
      <c r="R378" s="217" t="str">
        <f>VLOOKUP($A378,data!$B$2:$AS$765,34,FALSE)</f>
        <v>M</v>
      </c>
      <c r="S378" s="166"/>
      <c r="T378" s="219" t="str">
        <f>IF(ISERROR(VLOOKUP($A378,v32_final!$A$9:$E$763,5,FALSE)),"",VLOOKUP($A378,v32_final!$A$9:$E$763,5,FALSE))</f>
        <v>M</v>
      </c>
      <c r="U378" s="162">
        <f>IF(ISERROR(VLOOKUP($A378,v32_final!$A$9:$E$763,4,FALSE)),"",VLOOKUP($A378,v32_final!$A$9:$E$763,4,FALSE))</f>
        <v>8.0084</v>
      </c>
      <c r="V378" s="164">
        <f>VLOOKUP($A378,data!$B$2:$AS$765,35,FALSE)</f>
        <v>7.9935</v>
      </c>
      <c r="W378" s="324">
        <f t="shared" si="20"/>
        <v>7.9935</v>
      </c>
      <c r="X378" s="324">
        <f t="shared" si="21"/>
        <v>0</v>
      </c>
      <c r="Y378" s="134">
        <f t="shared" si="22"/>
        <v>-1.4899999999999913E-2</v>
      </c>
      <c r="Z378" s="132">
        <f t="shared" si="23"/>
        <v>-1.8605464262524242E-3</v>
      </c>
    </row>
    <row r="379" spans="1:26" x14ac:dyDescent="0.2">
      <c r="A379" s="237" t="s">
        <v>343</v>
      </c>
      <c r="B379" s="247" t="str">
        <f>VLOOKUP($A379,data!$B$2:$AS$765,4,FALSE)</f>
        <v>Revision of Hip or Knee Replacement W CC</v>
      </c>
      <c r="C379" s="238">
        <f>VLOOKUP($A379,data!$B$2:$AS$765,6,FALSE)</f>
        <v>61</v>
      </c>
      <c r="D379" s="238">
        <f>VLOOKUP($A379,data!$B$2:$AS$765,7,FALSE)</f>
        <v>0</v>
      </c>
      <c r="E379" s="238">
        <f>VLOOKUP($A379,data!$B$2:$AS$765,10,FALSE)</f>
        <v>61931.69</v>
      </c>
      <c r="F379" s="238">
        <f>VLOOKUP($A379,data!$B$2:$AS$765,11,FALSE)</f>
        <v>24978.639999999999</v>
      </c>
      <c r="G379" s="257">
        <f>VLOOKUP($A379,data!$B$2:$AS$765,12,FALSE)</f>
        <v>5.08</v>
      </c>
      <c r="H379" s="16"/>
      <c r="I379" s="158">
        <f>VLOOKUP($A379,data!$B$2:$AS$765,14,FALSE)</f>
        <v>60</v>
      </c>
      <c r="J379" s="156">
        <f>VLOOKUP($A379,data!$B$2:$AS$765,15,FALSE)</f>
        <v>60571.13</v>
      </c>
      <c r="K379" s="156">
        <f>VLOOKUP($A379,data!$B$2:$AS$765,16,FALSE)</f>
        <v>22834.5</v>
      </c>
      <c r="L379" s="160">
        <f>VLOOKUP($A379,data!$B$2:$AS$765,17,FALSE)</f>
        <v>5.03</v>
      </c>
      <c r="M379" s="160">
        <f>VLOOKUP($A379,data!$B$2:$AS$765,18,FALSE)</f>
        <v>5.93</v>
      </c>
      <c r="N379" s="160">
        <f>VLOOKUP($A379,data!$B$2:$AS$765,19,FALSE)</f>
        <v>3.83</v>
      </c>
      <c r="O379" s="120">
        <f>VLOOKUP($A379,data!$B$2:$AS$765,20,FALSE)</f>
        <v>1</v>
      </c>
      <c r="P379" s="162">
        <f>VLOOKUP($A379,data!$B$2:$AS$765,22,FALSE)</f>
        <v>2.4887000000000001</v>
      </c>
      <c r="Q379" s="162">
        <f>VLOOKUP($A379,data!$B$2:$AS$765,30,FALSE)</f>
        <v>2.5644</v>
      </c>
      <c r="R379" s="217" t="str">
        <f>VLOOKUP($A379,data!$B$2:$AS$765,34,FALSE)</f>
        <v>A</v>
      </c>
      <c r="S379" s="166"/>
      <c r="T379" s="219" t="str">
        <f>IF(ISERROR(VLOOKUP($A379,v32_final!$A$9:$E$763,5,FALSE)),"",VLOOKUP($A379,v32_final!$A$9:$E$763,5,FALSE))</f>
        <v>A</v>
      </c>
      <c r="U379" s="162">
        <f>IF(ISERROR(VLOOKUP($A379,v32_final!$A$9:$E$763,4,FALSE)),"",VLOOKUP($A379,v32_final!$A$9:$E$763,4,FALSE))</f>
        <v>4.2053000000000003</v>
      </c>
      <c r="V379" s="164">
        <f>VLOOKUP($A379,data!$B$2:$AS$765,35,FALSE)</f>
        <v>4.0182000000000002</v>
      </c>
      <c r="W379" s="324">
        <f t="shared" si="20"/>
        <v>4.0182000000000002</v>
      </c>
      <c r="X379" s="324">
        <f t="shared" si="21"/>
        <v>0</v>
      </c>
      <c r="Y379" s="134">
        <f t="shared" si="22"/>
        <v>-0.18710000000000004</v>
      </c>
      <c r="Z379" s="132">
        <f t="shared" si="23"/>
        <v>-4.4491475043397628E-2</v>
      </c>
    </row>
    <row r="380" spans="1:26" x14ac:dyDescent="0.2">
      <c r="A380" s="237" t="s">
        <v>345</v>
      </c>
      <c r="B380" s="247" t="str">
        <f>VLOOKUP($A380,data!$B$2:$AS$765,4,FALSE)</f>
        <v>Revision of Hip or Knee Replacement W/O CC/MCC</v>
      </c>
      <c r="C380" s="238">
        <f>VLOOKUP($A380,data!$B$2:$AS$765,6,FALSE)</f>
        <v>43</v>
      </c>
      <c r="D380" s="238">
        <f>VLOOKUP($A380,data!$B$2:$AS$765,7,FALSE)</f>
        <v>0</v>
      </c>
      <c r="E380" s="238">
        <f>VLOOKUP($A380,data!$B$2:$AS$765,10,FALSE)</f>
        <v>45914.11</v>
      </c>
      <c r="F380" s="238">
        <f>VLOOKUP($A380,data!$B$2:$AS$765,11,FALSE)</f>
        <v>20594.43</v>
      </c>
      <c r="G380" s="257">
        <f>VLOOKUP($A380,data!$B$2:$AS$765,12,FALSE)</f>
        <v>4.12</v>
      </c>
      <c r="H380" s="16"/>
      <c r="I380" s="158">
        <f>VLOOKUP($A380,data!$B$2:$AS$765,14,FALSE)</f>
        <v>40</v>
      </c>
      <c r="J380" s="156">
        <f>VLOOKUP($A380,data!$B$2:$AS$765,15,FALSE)</f>
        <v>41878.22</v>
      </c>
      <c r="K380" s="156">
        <f>VLOOKUP($A380,data!$B$2:$AS$765,16,FALSE)</f>
        <v>14780.13</v>
      </c>
      <c r="L380" s="160">
        <f>VLOOKUP($A380,data!$B$2:$AS$765,17,FALSE)</f>
        <v>4.18</v>
      </c>
      <c r="M380" s="160">
        <f>VLOOKUP($A380,data!$B$2:$AS$765,18,FALSE)</f>
        <v>4.32</v>
      </c>
      <c r="N380" s="160">
        <f>VLOOKUP($A380,data!$B$2:$AS$765,19,FALSE)</f>
        <v>3.18</v>
      </c>
      <c r="O380" s="120">
        <f>VLOOKUP($A380,data!$B$2:$AS$765,20,FALSE)</f>
        <v>1</v>
      </c>
      <c r="P380" s="162">
        <f>VLOOKUP($A380,data!$B$2:$AS$765,22,FALSE)</f>
        <v>1.7206999999999999</v>
      </c>
      <c r="Q380" s="162">
        <f>VLOOKUP($A380,data!$B$2:$AS$765,30,FALSE)</f>
        <v>1.7729999999999999</v>
      </c>
      <c r="R380" s="217" t="str">
        <f>VLOOKUP($A380,data!$B$2:$AS$765,34,FALSE)</f>
        <v>A</v>
      </c>
      <c r="S380" s="166"/>
      <c r="T380" s="219" t="str">
        <f>IF(ISERROR(VLOOKUP($A380,v32_final!$A$9:$E$763,5,FALSE)),"",VLOOKUP($A380,v32_final!$A$9:$E$763,5,FALSE))</f>
        <v>A</v>
      </c>
      <c r="U380" s="162">
        <f>IF(ISERROR(VLOOKUP($A380,v32_final!$A$9:$E$763,4,FALSE)),"",VLOOKUP($A380,v32_final!$A$9:$E$763,4,FALSE))</f>
        <v>3.1938</v>
      </c>
      <c r="V380" s="164">
        <f>VLOOKUP($A380,data!$B$2:$AS$765,35,FALSE)</f>
        <v>2.7780999999999998</v>
      </c>
      <c r="W380" s="324">
        <f t="shared" si="20"/>
        <v>2.7780999999999998</v>
      </c>
      <c r="X380" s="324">
        <f t="shared" si="21"/>
        <v>0</v>
      </c>
      <c r="Y380" s="134">
        <f t="shared" si="22"/>
        <v>-0.41570000000000018</v>
      </c>
      <c r="Z380" s="132">
        <f t="shared" si="23"/>
        <v>-0.13015843196192628</v>
      </c>
    </row>
    <row r="381" spans="1:26" x14ac:dyDescent="0.2">
      <c r="A381" s="237" t="s">
        <v>347</v>
      </c>
      <c r="B381" s="247" t="str">
        <f>VLOOKUP($A381,data!$B$2:$AS$765,4,FALSE)</f>
        <v>Major Joint Replacement or Reattachment of Lower Extremity W MCC</v>
      </c>
      <c r="C381" s="238">
        <f>VLOOKUP($A381,data!$B$2:$AS$765,6,FALSE)</f>
        <v>40</v>
      </c>
      <c r="D381" s="238">
        <f>VLOOKUP($A381,data!$B$2:$AS$765,7,FALSE)</f>
        <v>2</v>
      </c>
      <c r="E381" s="238">
        <f>VLOOKUP($A381,data!$B$2:$AS$765,10,FALSE)</f>
        <v>51735.25</v>
      </c>
      <c r="F381" s="238">
        <f>VLOOKUP($A381,data!$B$2:$AS$765,11,FALSE)</f>
        <v>17992.169999999998</v>
      </c>
      <c r="G381" s="257">
        <f>VLOOKUP($A381,data!$B$2:$AS$765,12,FALSE)</f>
        <v>6.43</v>
      </c>
      <c r="H381" s="16"/>
      <c r="I381" s="158">
        <f>VLOOKUP($A381,data!$B$2:$AS$765,14,FALSE)</f>
        <v>38</v>
      </c>
      <c r="J381" s="156">
        <f>VLOOKUP($A381,data!$B$2:$AS$765,15,FALSE)</f>
        <v>48784.6</v>
      </c>
      <c r="K381" s="156">
        <f>VLOOKUP($A381,data!$B$2:$AS$765,16,FALSE)</f>
        <v>12565.95</v>
      </c>
      <c r="L381" s="160">
        <f>VLOOKUP($A381,data!$B$2:$AS$765,17,FALSE)</f>
        <v>6.26</v>
      </c>
      <c r="M381" s="160">
        <f>VLOOKUP($A381,data!$B$2:$AS$765,18,FALSE)</f>
        <v>3.79</v>
      </c>
      <c r="N381" s="160">
        <f>VLOOKUP($A381,data!$B$2:$AS$765,19,FALSE)</f>
        <v>5.35</v>
      </c>
      <c r="O381" s="120">
        <f>VLOOKUP($A381,data!$B$2:$AS$765,20,FALSE)</f>
        <v>1</v>
      </c>
      <c r="P381" s="162">
        <f>VLOOKUP($A381,data!$B$2:$AS$765,22,FALSE)</f>
        <v>2.0044</v>
      </c>
      <c r="Q381" s="162">
        <f>VLOOKUP($A381,data!$B$2:$AS$765,30,FALSE)</f>
        <v>2.0653000000000001</v>
      </c>
      <c r="R381" s="217" t="str">
        <f>VLOOKUP($A381,data!$B$2:$AS$765,34,FALSE)</f>
        <v>A</v>
      </c>
      <c r="S381" s="166"/>
      <c r="T381" s="219" t="str">
        <f>IF(ISERROR(VLOOKUP($A381,v32_final!$A$9:$E$763,5,FALSE)),"",VLOOKUP($A381,v32_final!$A$9:$E$763,5,FALSE))</f>
        <v>A</v>
      </c>
      <c r="U381" s="162">
        <f>IF(ISERROR(VLOOKUP($A381,v32_final!$A$9:$E$763,4,FALSE)),"",VLOOKUP($A381,v32_final!$A$9:$E$763,4,FALSE))</f>
        <v>3.2706</v>
      </c>
      <c r="V381" s="164">
        <f>VLOOKUP($A381,data!$B$2:$AS$765,35,FALSE)</f>
        <v>3.2361</v>
      </c>
      <c r="W381" s="324">
        <f t="shared" si="20"/>
        <v>3.2361</v>
      </c>
      <c r="X381" s="324">
        <f t="shared" si="21"/>
        <v>0</v>
      </c>
      <c r="Y381" s="134">
        <f t="shared" si="22"/>
        <v>-3.4499999999999975E-2</v>
      </c>
      <c r="Z381" s="132">
        <f t="shared" si="23"/>
        <v>-1.0548523206751047E-2</v>
      </c>
    </row>
    <row r="382" spans="1:26" x14ac:dyDescent="0.2">
      <c r="A382" s="246" t="s">
        <v>349</v>
      </c>
      <c r="B382" s="258" t="str">
        <f>VLOOKUP($A382,data!$B$2:$AS$765,4,FALSE)</f>
        <v>Major Joint Replacement or Reattachment of Lower Extremity W/O MCC</v>
      </c>
      <c r="C382" s="259">
        <f>VLOOKUP($A382,data!$B$2:$AS$765,6,FALSE)</f>
        <v>1555</v>
      </c>
      <c r="D382" s="259">
        <f>VLOOKUP($A382,data!$B$2:$AS$765,7,FALSE)</f>
        <v>0</v>
      </c>
      <c r="E382" s="259">
        <f>VLOOKUP($A382,data!$B$2:$AS$765,10,FALSE)</f>
        <v>38148.959999999999</v>
      </c>
      <c r="F382" s="259">
        <f>VLOOKUP($A382,data!$B$2:$AS$765,11,FALSE)</f>
        <v>11648.53</v>
      </c>
      <c r="G382" s="325">
        <f>VLOOKUP($A382,data!$B$2:$AS$765,12,FALSE)</f>
        <v>3.56</v>
      </c>
      <c r="H382" s="16"/>
      <c r="I382" s="159">
        <f>VLOOKUP($A382,data!$B$2:$AS$765,14,FALSE)</f>
        <v>1532</v>
      </c>
      <c r="J382" s="157">
        <f>VLOOKUP($A382,data!$B$2:$AS$765,15,FALSE)</f>
        <v>37405.56</v>
      </c>
      <c r="K382" s="157">
        <f>VLOOKUP($A382,data!$B$2:$AS$765,16,FALSE)</f>
        <v>9830.07</v>
      </c>
      <c r="L382" s="161">
        <f>VLOOKUP($A382,data!$B$2:$AS$765,17,FALSE)</f>
        <v>3.54</v>
      </c>
      <c r="M382" s="161">
        <f>VLOOKUP($A382,data!$B$2:$AS$765,18,FALSE)</f>
        <v>3.86</v>
      </c>
      <c r="N382" s="161">
        <f>VLOOKUP($A382,data!$B$2:$AS$765,19,FALSE)</f>
        <v>2.83</v>
      </c>
      <c r="O382" s="129">
        <f>VLOOKUP($A382,data!$B$2:$AS$765,20,FALSE)</f>
        <v>1</v>
      </c>
      <c r="P382" s="163">
        <f>VLOOKUP($A382,data!$B$2:$AS$765,22,FALSE)</f>
        <v>1.5368999999999999</v>
      </c>
      <c r="Q382" s="163">
        <f>VLOOKUP($A382,data!$B$2:$AS$765,30,FALSE)</f>
        <v>1.5835999999999999</v>
      </c>
      <c r="R382" s="218" t="str">
        <f>VLOOKUP($A382,data!$B$2:$AS$765,34,FALSE)</f>
        <v>A</v>
      </c>
      <c r="S382" s="166"/>
      <c r="T382" s="220" t="str">
        <f>IF(ISERROR(VLOOKUP($A382,v32_final!$A$9:$E$763,5,FALSE)),"",VLOOKUP($A382,v32_final!$A$9:$E$763,5,FALSE))</f>
        <v>A</v>
      </c>
      <c r="U382" s="163">
        <f>IF(ISERROR(VLOOKUP($A382,v32_final!$A$9:$E$763,4,FALSE)),"",VLOOKUP($A382,v32_final!$A$9:$E$763,4,FALSE))</f>
        <v>2.4941</v>
      </c>
      <c r="V382" s="165">
        <f>VLOOKUP($A382,data!$B$2:$AS$765,35,FALSE)</f>
        <v>2.4813000000000001</v>
      </c>
      <c r="W382" s="326">
        <f t="shared" si="20"/>
        <v>2.4813000000000001</v>
      </c>
      <c r="X382" s="326">
        <f t="shared" si="21"/>
        <v>0</v>
      </c>
      <c r="Y382" s="135">
        <f t="shared" si="22"/>
        <v>-1.2799999999999923E-2</v>
      </c>
      <c r="Z382" s="133">
        <f t="shared" si="23"/>
        <v>-5.1321117838097601E-3</v>
      </c>
    </row>
    <row r="383" spans="1:26" x14ac:dyDescent="0.2">
      <c r="A383" s="237" t="s">
        <v>351</v>
      </c>
      <c r="B383" s="247" t="str">
        <f>VLOOKUP($A383,data!$B$2:$AS$765,4,FALSE)</f>
        <v>Cervical Spinal Fusion W MCC</v>
      </c>
      <c r="C383" s="238">
        <f>VLOOKUP($A383,data!$B$2:$AS$765,6,FALSE)</f>
        <v>17</v>
      </c>
      <c r="D383" s="238">
        <f>VLOOKUP($A383,data!$B$2:$AS$765,7,FALSE)</f>
        <v>0</v>
      </c>
      <c r="E383" s="238">
        <f>VLOOKUP($A383,data!$B$2:$AS$765,10,FALSE)</f>
        <v>67246.53</v>
      </c>
      <c r="F383" s="238">
        <f>VLOOKUP($A383,data!$B$2:$AS$765,11,FALSE)</f>
        <v>38740.720000000001</v>
      </c>
      <c r="G383" s="257">
        <f>VLOOKUP($A383,data!$B$2:$AS$765,12,FALSE)</f>
        <v>6.59</v>
      </c>
      <c r="H383" s="16"/>
      <c r="I383" s="158">
        <f>VLOOKUP($A383,data!$B$2:$AS$765,14,FALSE)</f>
        <v>16</v>
      </c>
      <c r="J383" s="156">
        <f>VLOOKUP($A383,data!$B$2:$AS$765,15,FALSE)</f>
        <v>59294.76</v>
      </c>
      <c r="K383" s="156">
        <f>VLOOKUP($A383,data!$B$2:$AS$765,16,FALSE)</f>
        <v>22797.48</v>
      </c>
      <c r="L383" s="160">
        <f>VLOOKUP($A383,data!$B$2:$AS$765,17,FALSE)</f>
        <v>5.81</v>
      </c>
      <c r="M383" s="160">
        <f>VLOOKUP($A383,data!$B$2:$AS$765,18,FALSE)</f>
        <v>3.76</v>
      </c>
      <c r="N383" s="160">
        <f>VLOOKUP($A383,data!$B$2:$AS$765,19,FALSE)</f>
        <v>4.3899999999999997</v>
      </c>
      <c r="O383" s="120">
        <f>VLOOKUP($A383,data!$B$2:$AS$765,20,FALSE)</f>
        <v>1</v>
      </c>
      <c r="P383" s="162">
        <f>VLOOKUP($A383,data!$B$2:$AS$765,22,FALSE)</f>
        <v>2.4361999999999999</v>
      </c>
      <c r="Q383" s="162">
        <f>VLOOKUP($A383,data!$B$2:$AS$765,30,FALSE)</f>
        <v>2.5103</v>
      </c>
      <c r="R383" s="217" t="str">
        <f>VLOOKUP($A383,data!$B$2:$AS$765,34,FALSE)</f>
        <v>A</v>
      </c>
      <c r="S383" s="166"/>
      <c r="T383" s="219" t="str">
        <f>IF(ISERROR(VLOOKUP($A383,v32_final!$A$9:$E$763,5,FALSE)),"",VLOOKUP($A383,v32_final!$A$9:$E$763,5,FALSE))</f>
        <v>A</v>
      </c>
      <c r="U383" s="162">
        <f>IF(ISERROR(VLOOKUP($A383,v32_final!$A$9:$E$763,4,FALSE)),"",VLOOKUP($A383,v32_final!$A$9:$E$763,4,FALSE))</f>
        <v>3.9525000000000001</v>
      </c>
      <c r="V383" s="164">
        <f>VLOOKUP($A383,data!$B$2:$AS$765,35,FALSE)</f>
        <v>3.9333999999999998</v>
      </c>
      <c r="W383" s="324">
        <f t="shared" si="20"/>
        <v>3.9333999999999998</v>
      </c>
      <c r="X383" s="324">
        <f t="shared" si="21"/>
        <v>0</v>
      </c>
      <c r="Y383" s="134">
        <f t="shared" si="22"/>
        <v>-1.9100000000000339E-2</v>
      </c>
      <c r="Z383" s="132">
        <f t="shared" si="23"/>
        <v>-4.8323845667300035E-3</v>
      </c>
    </row>
    <row r="384" spans="1:26" x14ac:dyDescent="0.2">
      <c r="A384" s="237" t="s">
        <v>353</v>
      </c>
      <c r="B384" s="247" t="str">
        <f>VLOOKUP($A384,data!$B$2:$AS$765,4,FALSE)</f>
        <v>Cervical Spinal Fusion W CC</v>
      </c>
      <c r="C384" s="238">
        <f>VLOOKUP($A384,data!$B$2:$AS$765,6,FALSE)</f>
        <v>83</v>
      </c>
      <c r="D384" s="238">
        <f>VLOOKUP($A384,data!$B$2:$AS$765,7,FALSE)</f>
        <v>0</v>
      </c>
      <c r="E384" s="238">
        <f>VLOOKUP($A384,data!$B$2:$AS$765,10,FALSE)</f>
        <v>53794.92</v>
      </c>
      <c r="F384" s="238">
        <f>VLOOKUP($A384,data!$B$2:$AS$765,11,FALSE)</f>
        <v>32706.41</v>
      </c>
      <c r="G384" s="257">
        <f>VLOOKUP($A384,data!$B$2:$AS$765,12,FALSE)</f>
        <v>3.46</v>
      </c>
      <c r="H384" s="16"/>
      <c r="I384" s="158">
        <f>VLOOKUP($A384,data!$B$2:$AS$765,14,FALSE)</f>
        <v>81</v>
      </c>
      <c r="J384" s="156">
        <f>VLOOKUP($A384,data!$B$2:$AS$765,15,FALSE)</f>
        <v>50729.14</v>
      </c>
      <c r="K384" s="156">
        <f>VLOOKUP($A384,data!$B$2:$AS$765,16,FALSE)</f>
        <v>26392.77</v>
      </c>
      <c r="L384" s="160">
        <f>VLOOKUP($A384,data!$B$2:$AS$765,17,FALSE)</f>
        <v>3.27</v>
      </c>
      <c r="M384" s="160">
        <f>VLOOKUP($A384,data!$B$2:$AS$765,18,FALSE)</f>
        <v>3.34</v>
      </c>
      <c r="N384" s="160">
        <f>VLOOKUP($A384,data!$B$2:$AS$765,19,FALSE)</f>
        <v>2.15</v>
      </c>
      <c r="O384" s="120">
        <f>VLOOKUP($A384,data!$B$2:$AS$765,20,FALSE)</f>
        <v>1</v>
      </c>
      <c r="P384" s="162">
        <f>VLOOKUP($A384,data!$B$2:$AS$765,22,FALSE)</f>
        <v>2.0842999999999998</v>
      </c>
      <c r="Q384" s="162">
        <f>VLOOKUP($A384,data!$B$2:$AS$765,30,FALSE)</f>
        <v>2.1476999999999999</v>
      </c>
      <c r="R384" s="217" t="str">
        <f>VLOOKUP($A384,data!$B$2:$AS$765,34,FALSE)</f>
        <v>A</v>
      </c>
      <c r="S384" s="166"/>
      <c r="T384" s="219" t="str">
        <f>IF(ISERROR(VLOOKUP($A384,v32_final!$A$9:$E$763,5,FALSE)),"",VLOOKUP($A384,v32_final!$A$9:$E$763,5,FALSE))</f>
        <v>A</v>
      </c>
      <c r="U384" s="162">
        <f>IF(ISERROR(VLOOKUP($A384,v32_final!$A$9:$E$763,4,FALSE)),"",VLOOKUP($A384,v32_final!$A$9:$E$763,4,FALSE))</f>
        <v>3.3812000000000002</v>
      </c>
      <c r="V384" s="164">
        <f>VLOOKUP($A384,data!$B$2:$AS$765,35,FALSE)</f>
        <v>3.3652000000000002</v>
      </c>
      <c r="W384" s="324">
        <f t="shared" si="20"/>
        <v>3.3652000000000002</v>
      </c>
      <c r="X384" s="324">
        <f t="shared" si="21"/>
        <v>0</v>
      </c>
      <c r="Y384" s="134">
        <f t="shared" si="22"/>
        <v>-1.6000000000000014E-2</v>
      </c>
      <c r="Z384" s="132">
        <f t="shared" si="23"/>
        <v>-4.7320477936827199E-3</v>
      </c>
    </row>
    <row r="385" spans="1:26" x14ac:dyDescent="0.2">
      <c r="A385" s="237" t="s">
        <v>354</v>
      </c>
      <c r="B385" s="247" t="str">
        <f>VLOOKUP($A385,data!$B$2:$AS$765,4,FALSE)</f>
        <v>Cervical Spinal Fusion W/O CC/MCC</v>
      </c>
      <c r="C385" s="238">
        <f>VLOOKUP($A385,data!$B$2:$AS$765,6,FALSE)</f>
        <v>277</v>
      </c>
      <c r="D385" s="238">
        <f>VLOOKUP($A385,data!$B$2:$AS$765,7,FALSE)</f>
        <v>0</v>
      </c>
      <c r="E385" s="238">
        <f>VLOOKUP($A385,data!$B$2:$AS$765,10,FALSE)</f>
        <v>38011.43</v>
      </c>
      <c r="F385" s="238">
        <f>VLOOKUP($A385,data!$B$2:$AS$765,11,FALSE)</f>
        <v>18547.490000000002</v>
      </c>
      <c r="G385" s="257">
        <f>VLOOKUP($A385,data!$B$2:$AS$765,12,FALSE)</f>
        <v>2.4</v>
      </c>
      <c r="H385" s="16"/>
      <c r="I385" s="158">
        <f>VLOOKUP($A385,data!$B$2:$AS$765,14,FALSE)</f>
        <v>271</v>
      </c>
      <c r="J385" s="156">
        <f>VLOOKUP($A385,data!$B$2:$AS$765,15,FALSE)</f>
        <v>36270.720000000001</v>
      </c>
      <c r="K385" s="156">
        <f>VLOOKUP($A385,data!$B$2:$AS$765,16,FALSE)</f>
        <v>14413.12</v>
      </c>
      <c r="L385" s="160">
        <f>VLOOKUP($A385,data!$B$2:$AS$765,17,FALSE)</f>
        <v>2.38</v>
      </c>
      <c r="M385" s="160">
        <f>VLOOKUP($A385,data!$B$2:$AS$765,18,FALSE)</f>
        <v>4.71</v>
      </c>
      <c r="N385" s="160">
        <f>VLOOKUP($A385,data!$B$2:$AS$765,19,FALSE)</f>
        <v>1.52</v>
      </c>
      <c r="O385" s="120">
        <f>VLOOKUP($A385,data!$B$2:$AS$765,20,FALSE)</f>
        <v>1</v>
      </c>
      <c r="P385" s="162">
        <f>VLOOKUP($A385,data!$B$2:$AS$765,22,FALSE)</f>
        <v>1.4903</v>
      </c>
      <c r="Q385" s="162">
        <f>VLOOKUP($A385,data!$B$2:$AS$765,30,FALSE)</f>
        <v>1.5356000000000001</v>
      </c>
      <c r="R385" s="217" t="str">
        <f>VLOOKUP($A385,data!$B$2:$AS$765,34,FALSE)</f>
        <v>A</v>
      </c>
      <c r="S385" s="166"/>
      <c r="T385" s="219" t="str">
        <f>IF(ISERROR(VLOOKUP($A385,v32_final!$A$9:$E$763,5,FALSE)),"",VLOOKUP($A385,v32_final!$A$9:$E$763,5,FALSE))</f>
        <v>A</v>
      </c>
      <c r="U385" s="162">
        <f>IF(ISERROR(VLOOKUP($A385,v32_final!$A$9:$E$763,4,FALSE)),"",VLOOKUP($A385,v32_final!$A$9:$E$763,4,FALSE))</f>
        <v>2.4416000000000002</v>
      </c>
      <c r="V385" s="164">
        <f>VLOOKUP($A385,data!$B$2:$AS$765,35,FALSE)</f>
        <v>2.4060999999999999</v>
      </c>
      <c r="W385" s="324">
        <f t="shared" si="20"/>
        <v>2.4060999999999999</v>
      </c>
      <c r="X385" s="324">
        <f t="shared" si="21"/>
        <v>0</v>
      </c>
      <c r="Y385" s="134">
        <f t="shared" si="22"/>
        <v>-3.5500000000000309E-2</v>
      </c>
      <c r="Z385" s="132">
        <f t="shared" si="23"/>
        <v>-1.4539646133682957E-2</v>
      </c>
    </row>
    <row r="386" spans="1:26" x14ac:dyDescent="0.2">
      <c r="A386" s="237" t="s">
        <v>356</v>
      </c>
      <c r="B386" s="247" t="str">
        <f>VLOOKUP($A386,data!$B$2:$AS$765,4,FALSE)</f>
        <v>Amputation for Musculoskeletal Sys &amp; Conn Tissue Dis W MCC</v>
      </c>
      <c r="C386" s="238">
        <f>VLOOKUP($A386,data!$B$2:$AS$765,6,FALSE)</f>
        <v>11</v>
      </c>
      <c r="D386" s="238">
        <f>VLOOKUP($A386,data!$B$2:$AS$765,7,FALSE)</f>
        <v>0</v>
      </c>
      <c r="E386" s="238">
        <f>VLOOKUP($A386,data!$B$2:$AS$765,10,FALSE)</f>
        <v>95074.91</v>
      </c>
      <c r="F386" s="238">
        <f>VLOOKUP($A386,data!$B$2:$AS$765,11,FALSE)</f>
        <v>68738.38</v>
      </c>
      <c r="G386" s="257">
        <f>VLOOKUP($A386,data!$B$2:$AS$765,12,FALSE)</f>
        <v>16.64</v>
      </c>
      <c r="H386" s="16"/>
      <c r="I386" s="158">
        <f>VLOOKUP($A386,data!$B$2:$AS$765,14,FALSE)</f>
        <v>10</v>
      </c>
      <c r="J386" s="156">
        <f>VLOOKUP($A386,data!$B$2:$AS$765,15,FALSE)</f>
        <v>81204.98</v>
      </c>
      <c r="K386" s="156">
        <f>VLOOKUP($A386,data!$B$2:$AS$765,16,FALSE)</f>
        <v>55509.77</v>
      </c>
      <c r="L386" s="160">
        <f>VLOOKUP($A386,data!$B$2:$AS$765,17,FALSE)</f>
        <v>16.7</v>
      </c>
      <c r="M386" s="160">
        <f>VLOOKUP($A386,data!$B$2:$AS$765,18,FALSE)</f>
        <v>9.76</v>
      </c>
      <c r="N386" s="160">
        <f>VLOOKUP($A386,data!$B$2:$AS$765,19,FALSE)</f>
        <v>14.57</v>
      </c>
      <c r="O386" s="120">
        <f>VLOOKUP($A386,data!$B$2:$AS$765,20,FALSE)</f>
        <v>1</v>
      </c>
      <c r="P386" s="162">
        <f>VLOOKUP($A386,data!$B$2:$AS$765,22,FALSE)</f>
        <v>3.3365</v>
      </c>
      <c r="Q386" s="162">
        <f>VLOOKUP($A386,data!$B$2:$AS$765,30,FALSE)</f>
        <v>3.4379</v>
      </c>
      <c r="R386" s="217" t="str">
        <f>VLOOKUP($A386,data!$B$2:$AS$765,34,FALSE)</f>
        <v>A</v>
      </c>
      <c r="S386" s="166"/>
      <c r="T386" s="219" t="str">
        <f>IF(ISERROR(VLOOKUP($A386,v32_final!$A$9:$E$763,5,FALSE)),"",VLOOKUP($A386,v32_final!$A$9:$E$763,5,FALSE))</f>
        <v>M</v>
      </c>
      <c r="U386" s="162">
        <f>IF(ISERROR(VLOOKUP($A386,v32_final!$A$9:$E$763,4,FALSE)),"",VLOOKUP($A386,v32_final!$A$9:$E$763,4,FALSE))</f>
        <v>5.5686999999999998</v>
      </c>
      <c r="V386" s="164">
        <f>VLOOKUP($A386,data!$B$2:$AS$765,35,FALSE)</f>
        <v>5.3868</v>
      </c>
      <c r="W386" s="324">
        <f t="shared" si="20"/>
        <v>5.3868</v>
      </c>
      <c r="X386" s="324">
        <f t="shared" si="21"/>
        <v>0</v>
      </c>
      <c r="Y386" s="134">
        <f t="shared" si="22"/>
        <v>-0.18189999999999973</v>
      </c>
      <c r="Z386" s="132">
        <f t="shared" si="23"/>
        <v>-3.2664715283638866E-2</v>
      </c>
    </row>
    <row r="387" spans="1:26" x14ac:dyDescent="0.2">
      <c r="A387" s="246" t="s">
        <v>357</v>
      </c>
      <c r="B387" s="258" t="str">
        <f>VLOOKUP($A387,data!$B$2:$AS$765,4,FALSE)</f>
        <v>Amputation for Musculoskeletal Sys &amp; Conn Tissue Dis W CC</v>
      </c>
      <c r="C387" s="259">
        <f>VLOOKUP($A387,data!$B$2:$AS$765,6,FALSE)</f>
        <v>43</v>
      </c>
      <c r="D387" s="259">
        <f>VLOOKUP($A387,data!$B$2:$AS$765,7,FALSE)</f>
        <v>0</v>
      </c>
      <c r="E387" s="259">
        <f>VLOOKUP($A387,data!$B$2:$AS$765,10,FALSE)</f>
        <v>35596.379999999997</v>
      </c>
      <c r="F387" s="259">
        <f>VLOOKUP($A387,data!$B$2:$AS$765,11,FALSE)</f>
        <v>23246.68</v>
      </c>
      <c r="G387" s="325">
        <f>VLOOKUP($A387,data!$B$2:$AS$765,12,FALSE)</f>
        <v>7.21</v>
      </c>
      <c r="H387" s="16"/>
      <c r="I387" s="159">
        <f>VLOOKUP($A387,data!$B$2:$AS$765,14,FALSE)</f>
        <v>41</v>
      </c>
      <c r="J387" s="157">
        <f>VLOOKUP($A387,data!$B$2:$AS$765,15,FALSE)</f>
        <v>31705.4</v>
      </c>
      <c r="K387" s="157">
        <f>VLOOKUP($A387,data!$B$2:$AS$765,16,FALSE)</f>
        <v>14039.68</v>
      </c>
      <c r="L387" s="161">
        <f>VLOOKUP($A387,data!$B$2:$AS$765,17,FALSE)</f>
        <v>7.02</v>
      </c>
      <c r="M387" s="161">
        <f>VLOOKUP($A387,data!$B$2:$AS$765,18,FALSE)</f>
        <v>3.29</v>
      </c>
      <c r="N387" s="161">
        <f>VLOOKUP($A387,data!$B$2:$AS$765,19,FALSE)</f>
        <v>6.17</v>
      </c>
      <c r="O387" s="129">
        <f>VLOOKUP($A387,data!$B$2:$AS$765,20,FALSE)</f>
        <v>1</v>
      </c>
      <c r="P387" s="163">
        <f>VLOOKUP($A387,data!$B$2:$AS$765,22,FALSE)</f>
        <v>1.3027</v>
      </c>
      <c r="Q387" s="163">
        <f>VLOOKUP($A387,data!$B$2:$AS$765,30,FALSE)</f>
        <v>1.3423</v>
      </c>
      <c r="R387" s="218" t="str">
        <f>VLOOKUP($A387,data!$B$2:$AS$765,34,FALSE)</f>
        <v>A</v>
      </c>
      <c r="S387" s="166"/>
      <c r="T387" s="220" t="str">
        <f>IF(ISERROR(VLOOKUP($A387,v32_final!$A$9:$E$763,5,FALSE)),"",VLOOKUP($A387,v32_final!$A$9:$E$763,5,FALSE))</f>
        <v>A</v>
      </c>
      <c r="U387" s="163">
        <f>IF(ISERROR(VLOOKUP($A387,v32_final!$A$9:$E$763,4,FALSE)),"",VLOOKUP($A387,v32_final!$A$9:$E$763,4,FALSE))</f>
        <v>1.8722000000000001</v>
      </c>
      <c r="V387" s="165">
        <f>VLOOKUP($A387,data!$B$2:$AS$765,35,FALSE)</f>
        <v>2.1032000000000002</v>
      </c>
      <c r="W387" s="326">
        <f t="shared" si="20"/>
        <v>2.1032000000000002</v>
      </c>
      <c r="X387" s="326">
        <f t="shared" si="21"/>
        <v>0</v>
      </c>
      <c r="Y387" s="135">
        <f t="shared" si="22"/>
        <v>0.23100000000000009</v>
      </c>
      <c r="Z387" s="133">
        <f t="shared" si="23"/>
        <v>0.12338425381903648</v>
      </c>
    </row>
    <row r="388" spans="1:26" x14ac:dyDescent="0.2">
      <c r="A388" s="237" t="s">
        <v>359</v>
      </c>
      <c r="B388" s="247" t="str">
        <f>VLOOKUP($A388,data!$B$2:$AS$765,4,FALSE)</f>
        <v>Amputation for Musculoskeletal Sys &amp; Conn Tissue Dis W/O CC/MCC</v>
      </c>
      <c r="C388" s="238">
        <f>VLOOKUP($A388,data!$B$2:$AS$765,6,FALSE)</f>
        <v>11</v>
      </c>
      <c r="D388" s="238">
        <f>VLOOKUP($A388,data!$B$2:$AS$765,7,FALSE)</f>
        <v>0</v>
      </c>
      <c r="E388" s="238">
        <f>VLOOKUP($A388,data!$B$2:$AS$765,10,FALSE)</f>
        <v>20855.53</v>
      </c>
      <c r="F388" s="238">
        <f>VLOOKUP($A388,data!$B$2:$AS$765,11,FALSE)</f>
        <v>12248.99</v>
      </c>
      <c r="G388" s="257">
        <f>VLOOKUP($A388,data!$B$2:$AS$765,12,FALSE)</f>
        <v>5.36</v>
      </c>
      <c r="H388" s="16"/>
      <c r="I388" s="158">
        <f>VLOOKUP($A388,data!$B$2:$AS$765,14,FALSE)</f>
        <v>10</v>
      </c>
      <c r="J388" s="156">
        <f>VLOOKUP($A388,data!$B$2:$AS$765,15,FALSE)</f>
        <v>18265.87</v>
      </c>
      <c r="K388" s="156">
        <f>VLOOKUP($A388,data!$B$2:$AS$765,16,FALSE)</f>
        <v>9553.6200000000008</v>
      </c>
      <c r="L388" s="160">
        <f>VLOOKUP($A388,data!$B$2:$AS$765,17,FALSE)</f>
        <v>5.3</v>
      </c>
      <c r="M388" s="160">
        <f>VLOOKUP($A388,data!$B$2:$AS$765,18,FALSE)</f>
        <v>3.87</v>
      </c>
      <c r="N388" s="160">
        <f>VLOOKUP($A388,data!$B$2:$AS$765,19,FALSE)</f>
        <v>3.77</v>
      </c>
      <c r="O388" s="120">
        <f>VLOOKUP($A388,data!$B$2:$AS$765,20,FALSE)</f>
        <v>1</v>
      </c>
      <c r="P388" s="162">
        <f>VLOOKUP($A388,data!$B$2:$AS$765,22,FALSE)</f>
        <v>0.75049999999999994</v>
      </c>
      <c r="Q388" s="162">
        <f>VLOOKUP($A388,data!$B$2:$AS$765,30,FALSE)</f>
        <v>0.77329999999999999</v>
      </c>
      <c r="R388" s="217" t="str">
        <f>VLOOKUP($A388,data!$B$2:$AS$765,34,FALSE)</f>
        <v>A</v>
      </c>
      <c r="S388" s="166"/>
      <c r="T388" s="219" t="str">
        <f>IF(ISERROR(VLOOKUP($A388,v32_final!$A$9:$E$763,5,FALSE)),"",VLOOKUP($A388,v32_final!$A$9:$E$763,5,FALSE))</f>
        <v>A</v>
      </c>
      <c r="U388" s="162">
        <f>IF(ISERROR(VLOOKUP($A388,v32_final!$A$9:$E$763,4,FALSE)),"",VLOOKUP($A388,v32_final!$A$9:$E$763,4,FALSE))</f>
        <v>1.3343</v>
      </c>
      <c r="V388" s="164">
        <f>VLOOKUP($A388,data!$B$2:$AS$765,35,FALSE)</f>
        <v>1.2117</v>
      </c>
      <c r="W388" s="324">
        <f t="shared" si="20"/>
        <v>1.2117</v>
      </c>
      <c r="X388" s="324">
        <f t="shared" si="21"/>
        <v>0</v>
      </c>
      <c r="Y388" s="134">
        <f t="shared" si="22"/>
        <v>-0.12260000000000004</v>
      </c>
      <c r="Z388" s="132">
        <f t="shared" si="23"/>
        <v>-9.1883384546204025E-2</v>
      </c>
    </row>
    <row r="389" spans="1:26" x14ac:dyDescent="0.2">
      <c r="A389" s="237" t="s">
        <v>361</v>
      </c>
      <c r="B389" s="247" t="str">
        <f>VLOOKUP($A389,data!$B$2:$AS$765,4,FALSE)</f>
        <v>Biopsies of Musculoskeletal System &amp; Connective Tissue W MCC</v>
      </c>
      <c r="C389" s="238">
        <f>VLOOKUP($A389,data!$B$2:$AS$765,6,FALSE)</f>
        <v>17</v>
      </c>
      <c r="D389" s="238">
        <f>VLOOKUP($A389,data!$B$2:$AS$765,7,FALSE)</f>
        <v>1</v>
      </c>
      <c r="E389" s="238">
        <f>VLOOKUP($A389,data!$B$2:$AS$765,10,FALSE)</f>
        <v>58499.839999999997</v>
      </c>
      <c r="F389" s="238">
        <f>VLOOKUP($A389,data!$B$2:$AS$765,11,FALSE)</f>
        <v>46293.98</v>
      </c>
      <c r="G389" s="257">
        <f>VLOOKUP($A389,data!$B$2:$AS$765,12,FALSE)</f>
        <v>14.94</v>
      </c>
      <c r="H389" s="16"/>
      <c r="I389" s="158">
        <f>VLOOKUP($A389,data!$B$2:$AS$765,14,FALSE)</f>
        <v>15</v>
      </c>
      <c r="J389" s="156">
        <f>VLOOKUP($A389,data!$B$2:$AS$765,15,FALSE)</f>
        <v>44277.2</v>
      </c>
      <c r="K389" s="156">
        <f>VLOOKUP($A389,data!$B$2:$AS$765,16,FALSE)</f>
        <v>26461.93</v>
      </c>
      <c r="L389" s="160">
        <f>VLOOKUP($A389,data!$B$2:$AS$765,17,FALSE)</f>
        <v>10.67</v>
      </c>
      <c r="M389" s="160">
        <f>VLOOKUP($A389,data!$B$2:$AS$765,18,FALSE)</f>
        <v>9.02</v>
      </c>
      <c r="N389" s="160">
        <f>VLOOKUP($A389,data!$B$2:$AS$765,19,FALSE)</f>
        <v>8.41</v>
      </c>
      <c r="O389" s="120">
        <f>VLOOKUP($A389,data!$B$2:$AS$765,20,FALSE)</f>
        <v>1</v>
      </c>
      <c r="P389" s="162">
        <f>VLOOKUP($A389,data!$B$2:$AS$765,22,FALSE)</f>
        <v>1.8191999999999999</v>
      </c>
      <c r="Q389" s="162">
        <f>VLOOKUP($A389,data!$B$2:$AS$765,30,FALSE)</f>
        <v>1.8745000000000001</v>
      </c>
      <c r="R389" s="217" t="str">
        <f>VLOOKUP($A389,data!$B$2:$AS$765,34,FALSE)</f>
        <v>A</v>
      </c>
      <c r="S389" s="166"/>
      <c r="T389" s="219" t="str">
        <f>IF(ISERROR(VLOOKUP($A389,v32_final!$A$9:$E$763,5,FALSE)),"",VLOOKUP($A389,v32_final!$A$9:$E$763,5,FALSE))</f>
        <v>A</v>
      </c>
      <c r="U389" s="162">
        <f>IF(ISERROR(VLOOKUP($A389,v32_final!$A$9:$E$763,4,FALSE)),"",VLOOKUP($A389,v32_final!$A$9:$E$763,4,FALSE))</f>
        <v>3.0447000000000002</v>
      </c>
      <c r="V389" s="164">
        <f>VLOOKUP($A389,data!$B$2:$AS$765,35,FALSE)</f>
        <v>2.9371999999999998</v>
      </c>
      <c r="W389" s="324">
        <f t="shared" si="20"/>
        <v>2.9371999999999998</v>
      </c>
      <c r="X389" s="324">
        <f t="shared" si="21"/>
        <v>0</v>
      </c>
      <c r="Y389" s="134">
        <f t="shared" si="22"/>
        <v>-0.10750000000000037</v>
      </c>
      <c r="Z389" s="132">
        <f t="shared" si="23"/>
        <v>-3.5307255230400486E-2</v>
      </c>
    </row>
    <row r="390" spans="1:26" x14ac:dyDescent="0.2">
      <c r="A390" s="237" t="s">
        <v>363</v>
      </c>
      <c r="B390" s="247" t="str">
        <f>VLOOKUP($A390,data!$B$2:$AS$765,4,FALSE)</f>
        <v>Biopsies of Musculoskeletal System &amp; Connective Tissue W CC</v>
      </c>
      <c r="C390" s="238">
        <f>VLOOKUP($A390,data!$B$2:$AS$765,6,FALSE)</f>
        <v>35</v>
      </c>
      <c r="D390" s="238">
        <f>VLOOKUP($A390,data!$B$2:$AS$765,7,FALSE)</f>
        <v>1</v>
      </c>
      <c r="E390" s="238">
        <f>VLOOKUP($A390,data!$B$2:$AS$765,10,FALSE)</f>
        <v>39030.089999999997</v>
      </c>
      <c r="F390" s="238">
        <f>VLOOKUP($A390,data!$B$2:$AS$765,11,FALSE)</f>
        <v>19078.900000000001</v>
      </c>
      <c r="G390" s="257">
        <f>VLOOKUP($A390,data!$B$2:$AS$765,12,FALSE)</f>
        <v>11.09</v>
      </c>
      <c r="H390" s="16"/>
      <c r="I390" s="158">
        <f>VLOOKUP($A390,data!$B$2:$AS$765,14,FALSE)</f>
        <v>34</v>
      </c>
      <c r="J390" s="156">
        <f>VLOOKUP($A390,data!$B$2:$AS$765,15,FALSE)</f>
        <v>37245.31</v>
      </c>
      <c r="K390" s="156">
        <f>VLOOKUP($A390,data!$B$2:$AS$765,16,FALSE)</f>
        <v>16224.08</v>
      </c>
      <c r="L390" s="160">
        <f>VLOOKUP($A390,data!$B$2:$AS$765,17,FALSE)</f>
        <v>10.24</v>
      </c>
      <c r="M390" s="160">
        <f>VLOOKUP($A390,data!$B$2:$AS$765,18,FALSE)</f>
        <v>8.6199999999999992</v>
      </c>
      <c r="N390" s="160">
        <f>VLOOKUP($A390,data!$B$2:$AS$765,19,FALSE)</f>
        <v>8.0399999999999991</v>
      </c>
      <c r="O390" s="120">
        <f>VLOOKUP($A390,data!$B$2:$AS$765,20,FALSE)</f>
        <v>1</v>
      </c>
      <c r="P390" s="162">
        <f>VLOOKUP($A390,data!$B$2:$AS$765,22,FALSE)</f>
        <v>1.5303</v>
      </c>
      <c r="Q390" s="162">
        <f>VLOOKUP($A390,data!$B$2:$AS$765,30,FALSE)</f>
        <v>1.5768</v>
      </c>
      <c r="R390" s="217" t="str">
        <f>VLOOKUP($A390,data!$B$2:$AS$765,34,FALSE)</f>
        <v>A</v>
      </c>
      <c r="S390" s="166"/>
      <c r="T390" s="219" t="str">
        <f>IF(ISERROR(VLOOKUP($A390,v32_final!$A$9:$E$763,5,FALSE)),"",VLOOKUP($A390,v32_final!$A$9:$E$763,5,FALSE))</f>
        <v>A</v>
      </c>
      <c r="U390" s="162">
        <f>IF(ISERROR(VLOOKUP($A390,v32_final!$A$9:$E$763,4,FALSE)),"",VLOOKUP($A390,v32_final!$A$9:$E$763,4,FALSE))</f>
        <v>2.5106999999999999</v>
      </c>
      <c r="V390" s="164">
        <f>VLOOKUP($A390,data!$B$2:$AS$765,35,FALSE)</f>
        <v>2.4706999999999999</v>
      </c>
      <c r="W390" s="324">
        <f t="shared" si="20"/>
        <v>2.4706999999999999</v>
      </c>
      <c r="X390" s="324">
        <f t="shared" si="21"/>
        <v>0</v>
      </c>
      <c r="Y390" s="134">
        <f t="shared" si="22"/>
        <v>-4.0000000000000036E-2</v>
      </c>
      <c r="Z390" s="132">
        <f t="shared" si="23"/>
        <v>-1.5931811845302121E-2</v>
      </c>
    </row>
    <row r="391" spans="1:26" x14ac:dyDescent="0.2">
      <c r="A391" s="237" t="s">
        <v>365</v>
      </c>
      <c r="B391" s="247" t="str">
        <f>VLOOKUP($A391,data!$B$2:$AS$765,4,FALSE)</f>
        <v>Biopsies of Musculoskeletal System &amp; Connective Tissue W/O CC/MCC</v>
      </c>
      <c r="C391" s="238">
        <f>VLOOKUP($A391,data!$B$2:$AS$765,6,FALSE)</f>
        <v>18</v>
      </c>
      <c r="D391" s="238">
        <f>VLOOKUP($A391,data!$B$2:$AS$765,7,FALSE)</f>
        <v>0</v>
      </c>
      <c r="E391" s="238">
        <f>VLOOKUP($A391,data!$B$2:$AS$765,10,FALSE)</f>
        <v>24106.95</v>
      </c>
      <c r="F391" s="238">
        <f>VLOOKUP($A391,data!$B$2:$AS$765,11,FALSE)</f>
        <v>9591.32</v>
      </c>
      <c r="G391" s="257">
        <f>VLOOKUP($A391,data!$B$2:$AS$765,12,FALSE)</f>
        <v>3.56</v>
      </c>
      <c r="H391" s="16"/>
      <c r="I391" s="158">
        <f>VLOOKUP($A391,data!$B$2:$AS$765,14,FALSE)</f>
        <v>17</v>
      </c>
      <c r="J391" s="156">
        <f>VLOOKUP($A391,data!$B$2:$AS$765,15,FALSE)</f>
        <v>22657.17</v>
      </c>
      <c r="K391" s="156">
        <f>VLOOKUP($A391,data!$B$2:$AS$765,16,FALSE)</f>
        <v>7718.26</v>
      </c>
      <c r="L391" s="160">
        <f>VLOOKUP($A391,data!$B$2:$AS$765,17,FALSE)</f>
        <v>3.71</v>
      </c>
      <c r="M391" s="160">
        <f>VLOOKUP($A391,data!$B$2:$AS$765,18,FALSE)</f>
        <v>2.74</v>
      </c>
      <c r="N391" s="160">
        <f>VLOOKUP($A391,data!$B$2:$AS$765,19,FALSE)</f>
        <v>2.82</v>
      </c>
      <c r="O391" s="120">
        <f>VLOOKUP($A391,data!$B$2:$AS$765,20,FALSE)</f>
        <v>1</v>
      </c>
      <c r="P391" s="162">
        <f>VLOOKUP($A391,data!$B$2:$AS$765,22,FALSE)</f>
        <v>0.93089999999999995</v>
      </c>
      <c r="Q391" s="162">
        <f>VLOOKUP($A391,data!$B$2:$AS$765,30,FALSE)</f>
        <v>0.95920000000000005</v>
      </c>
      <c r="R391" s="217" t="str">
        <f>VLOOKUP($A391,data!$B$2:$AS$765,34,FALSE)</f>
        <v>A</v>
      </c>
      <c r="S391" s="166"/>
      <c r="T391" s="219" t="str">
        <f>IF(ISERROR(VLOOKUP($A391,v32_final!$A$9:$E$763,5,FALSE)),"",VLOOKUP($A391,v32_final!$A$9:$E$763,5,FALSE))</f>
        <v>A</v>
      </c>
      <c r="U391" s="162">
        <f>IF(ISERROR(VLOOKUP($A391,v32_final!$A$9:$E$763,4,FALSE)),"",VLOOKUP($A391,v32_final!$A$9:$E$763,4,FALSE))</f>
        <v>1.9402999999999999</v>
      </c>
      <c r="V391" s="164">
        <f>VLOOKUP($A391,data!$B$2:$AS$765,35,FALSE)</f>
        <v>1.5029999999999999</v>
      </c>
      <c r="W391" s="324">
        <f t="shared" si="20"/>
        <v>1.5029999999999999</v>
      </c>
      <c r="X391" s="324">
        <f t="shared" si="21"/>
        <v>0</v>
      </c>
      <c r="Y391" s="134">
        <f t="shared" si="22"/>
        <v>-0.43730000000000002</v>
      </c>
      <c r="Z391" s="132">
        <f t="shared" si="23"/>
        <v>-0.22537751894037006</v>
      </c>
    </row>
    <row r="392" spans="1:26" x14ac:dyDescent="0.2">
      <c r="A392" s="246" t="s">
        <v>367</v>
      </c>
      <c r="B392" s="258" t="str">
        <f>VLOOKUP($A392,data!$B$2:$AS$765,4,FALSE)</f>
        <v>Hip &amp; Femur Procedures Except Major Joint W MCC</v>
      </c>
      <c r="C392" s="259">
        <f>VLOOKUP($A392,data!$B$2:$AS$765,6,FALSE)</f>
        <v>49</v>
      </c>
      <c r="D392" s="259">
        <f>VLOOKUP($A392,data!$B$2:$AS$765,7,FALSE)</f>
        <v>1</v>
      </c>
      <c r="E392" s="259">
        <f>VLOOKUP($A392,data!$B$2:$AS$765,10,FALSE)</f>
        <v>63588.79</v>
      </c>
      <c r="F392" s="259">
        <f>VLOOKUP($A392,data!$B$2:$AS$765,11,FALSE)</f>
        <v>44640.85</v>
      </c>
      <c r="G392" s="325">
        <f>VLOOKUP($A392,data!$B$2:$AS$765,12,FALSE)</f>
        <v>9.65</v>
      </c>
      <c r="H392" s="16"/>
      <c r="I392" s="159">
        <f>VLOOKUP($A392,data!$B$2:$AS$765,14,FALSE)</f>
        <v>46</v>
      </c>
      <c r="J392" s="157">
        <f>VLOOKUP($A392,data!$B$2:$AS$765,15,FALSE)</f>
        <v>55727.43</v>
      </c>
      <c r="K392" s="157">
        <f>VLOOKUP($A392,data!$B$2:$AS$765,16,FALSE)</f>
        <v>33227.29</v>
      </c>
      <c r="L392" s="161">
        <f>VLOOKUP($A392,data!$B$2:$AS$765,17,FALSE)</f>
        <v>8.26</v>
      </c>
      <c r="M392" s="161">
        <f>VLOOKUP($A392,data!$B$2:$AS$765,18,FALSE)</f>
        <v>6.75</v>
      </c>
      <c r="N392" s="161">
        <f>VLOOKUP($A392,data!$B$2:$AS$765,19,FALSE)</f>
        <v>5.67</v>
      </c>
      <c r="O392" s="129">
        <f>VLOOKUP($A392,data!$B$2:$AS$765,20,FALSE)</f>
        <v>1</v>
      </c>
      <c r="P392" s="163">
        <f>VLOOKUP($A392,data!$B$2:$AS$765,22,FALSE)</f>
        <v>2.2896000000000001</v>
      </c>
      <c r="Q392" s="163">
        <f>VLOOKUP($A392,data!$B$2:$AS$765,30,FALSE)</f>
        <v>2.3592</v>
      </c>
      <c r="R392" s="218" t="str">
        <f>VLOOKUP($A392,data!$B$2:$AS$765,34,FALSE)</f>
        <v>A</v>
      </c>
      <c r="S392" s="166"/>
      <c r="T392" s="220" t="str">
        <f>IF(ISERROR(VLOOKUP($A392,v32_final!$A$9:$E$763,5,FALSE)),"",VLOOKUP($A392,v32_final!$A$9:$E$763,5,FALSE))</f>
        <v>A</v>
      </c>
      <c r="U392" s="163">
        <f>IF(ISERROR(VLOOKUP($A392,v32_final!$A$9:$E$763,4,FALSE)),"",VLOOKUP($A392,v32_final!$A$9:$E$763,4,FALSE))</f>
        <v>3.5876000000000001</v>
      </c>
      <c r="V392" s="165">
        <f>VLOOKUP($A392,data!$B$2:$AS$765,35,FALSE)</f>
        <v>3.6966000000000001</v>
      </c>
      <c r="W392" s="326">
        <f t="shared" ref="W392:W455" si="24">IF(R392="Z",Q392,ROUND(Q392*$V$4,4))</f>
        <v>3.6966000000000001</v>
      </c>
      <c r="X392" s="326">
        <f t="shared" ref="X392:X455" si="25">W392-V392</f>
        <v>0</v>
      </c>
      <c r="Y392" s="135">
        <f t="shared" si="22"/>
        <v>0.10899999999999999</v>
      </c>
      <c r="Z392" s="133">
        <f t="shared" si="23"/>
        <v>3.0382428364366144E-2</v>
      </c>
    </row>
    <row r="393" spans="1:26" x14ac:dyDescent="0.2">
      <c r="A393" s="237" t="s">
        <v>369</v>
      </c>
      <c r="B393" s="247" t="str">
        <f>VLOOKUP($A393,data!$B$2:$AS$765,4,FALSE)</f>
        <v>Hip &amp; Femur Procedures Except Major Joint W CC</v>
      </c>
      <c r="C393" s="238">
        <f>VLOOKUP($A393,data!$B$2:$AS$765,6,FALSE)</f>
        <v>146</v>
      </c>
      <c r="D393" s="238">
        <f>VLOOKUP($A393,data!$B$2:$AS$765,7,FALSE)</f>
        <v>1</v>
      </c>
      <c r="E393" s="238">
        <f>VLOOKUP($A393,data!$B$2:$AS$765,10,FALSE)</f>
        <v>37739.61</v>
      </c>
      <c r="F393" s="238">
        <f>VLOOKUP($A393,data!$B$2:$AS$765,11,FALSE)</f>
        <v>18311.48</v>
      </c>
      <c r="G393" s="257">
        <f>VLOOKUP($A393,data!$B$2:$AS$765,12,FALSE)</f>
        <v>5.23</v>
      </c>
      <c r="H393" s="16"/>
      <c r="I393" s="158">
        <f>VLOOKUP($A393,data!$B$2:$AS$765,14,FALSE)</f>
        <v>143</v>
      </c>
      <c r="J393" s="156">
        <f>VLOOKUP($A393,data!$B$2:$AS$765,15,FALSE)</f>
        <v>36352.42</v>
      </c>
      <c r="K393" s="156">
        <f>VLOOKUP($A393,data!$B$2:$AS$765,16,FALSE)</f>
        <v>15757.63</v>
      </c>
      <c r="L393" s="160">
        <f>VLOOKUP($A393,data!$B$2:$AS$765,17,FALSE)</f>
        <v>5.15</v>
      </c>
      <c r="M393" s="160">
        <f>VLOOKUP($A393,data!$B$2:$AS$765,18,FALSE)</f>
        <v>3.78</v>
      </c>
      <c r="N393" s="160">
        <f>VLOOKUP($A393,data!$B$2:$AS$765,19,FALSE)</f>
        <v>4.09</v>
      </c>
      <c r="O393" s="120">
        <f>VLOOKUP($A393,data!$B$2:$AS$765,20,FALSE)</f>
        <v>1</v>
      </c>
      <c r="P393" s="162">
        <f>VLOOKUP($A393,data!$B$2:$AS$765,22,FALSE)</f>
        <v>1.4936</v>
      </c>
      <c r="Q393" s="162">
        <f>VLOOKUP($A393,data!$B$2:$AS$765,30,FALSE)</f>
        <v>1.5389999999999999</v>
      </c>
      <c r="R393" s="217" t="str">
        <f>VLOOKUP($A393,data!$B$2:$AS$765,34,FALSE)</f>
        <v>A</v>
      </c>
      <c r="S393" s="166"/>
      <c r="T393" s="219" t="str">
        <f>IF(ISERROR(VLOOKUP($A393,v32_final!$A$9:$E$763,5,FALSE)),"",VLOOKUP($A393,v32_final!$A$9:$E$763,5,FALSE))</f>
        <v>A</v>
      </c>
      <c r="U393" s="162">
        <f>IF(ISERROR(VLOOKUP($A393,v32_final!$A$9:$E$763,4,FALSE)),"",VLOOKUP($A393,v32_final!$A$9:$E$763,4,FALSE))</f>
        <v>2.4499</v>
      </c>
      <c r="V393" s="164">
        <f>VLOOKUP($A393,data!$B$2:$AS$765,35,FALSE)</f>
        <v>2.4115000000000002</v>
      </c>
      <c r="W393" s="324">
        <f t="shared" si="24"/>
        <v>2.4115000000000002</v>
      </c>
      <c r="X393" s="324">
        <f t="shared" si="25"/>
        <v>0</v>
      </c>
      <c r="Y393" s="134">
        <f t="shared" ref="Y393:Y456" si="26">IF(U393&lt;&gt;"",IF(V393&lt;&gt;"",V393-U393,""),"")</f>
        <v>-3.8399999999999768E-2</v>
      </c>
      <c r="Z393" s="132">
        <f t="shared" ref="Z393:Z456" si="27">IF(Y393="","",Y393/U393)</f>
        <v>-1.567410914731204E-2</v>
      </c>
    </row>
    <row r="394" spans="1:26" x14ac:dyDescent="0.2">
      <c r="A394" s="237" t="s">
        <v>371</v>
      </c>
      <c r="B394" s="247" t="str">
        <f>VLOOKUP($A394,data!$B$2:$AS$765,4,FALSE)</f>
        <v>Hip &amp; Femur Procedures Except Major Joint W/O CC/MCC</v>
      </c>
      <c r="C394" s="238">
        <f>VLOOKUP($A394,data!$B$2:$AS$765,6,FALSE)</f>
        <v>126</v>
      </c>
      <c r="D394" s="238">
        <f>VLOOKUP($A394,data!$B$2:$AS$765,7,FALSE)</f>
        <v>0</v>
      </c>
      <c r="E394" s="238">
        <f>VLOOKUP($A394,data!$B$2:$AS$765,10,FALSE)</f>
        <v>29517.35</v>
      </c>
      <c r="F394" s="238">
        <f>VLOOKUP($A394,data!$B$2:$AS$765,11,FALSE)</f>
        <v>13872.61</v>
      </c>
      <c r="G394" s="257">
        <f>VLOOKUP($A394,data!$B$2:$AS$765,12,FALSE)</f>
        <v>2.86</v>
      </c>
      <c r="H394" s="16"/>
      <c r="I394" s="158">
        <f>VLOOKUP($A394,data!$B$2:$AS$765,14,FALSE)</f>
        <v>124</v>
      </c>
      <c r="J394" s="156">
        <f>VLOOKUP($A394,data!$B$2:$AS$765,15,FALSE)</f>
        <v>28621.06</v>
      </c>
      <c r="K394" s="156">
        <f>VLOOKUP($A394,data!$B$2:$AS$765,16,FALSE)</f>
        <v>11976.47</v>
      </c>
      <c r="L394" s="160">
        <f>VLOOKUP($A394,data!$B$2:$AS$765,17,FALSE)</f>
        <v>2.84</v>
      </c>
      <c r="M394" s="160">
        <f>VLOOKUP($A394,data!$B$2:$AS$765,18,FALSE)</f>
        <v>1.59</v>
      </c>
      <c r="N394" s="160">
        <f>VLOOKUP($A394,data!$B$2:$AS$765,19,FALSE)</f>
        <v>2.37</v>
      </c>
      <c r="O394" s="120">
        <f>VLOOKUP($A394,data!$B$2:$AS$765,20,FALSE)</f>
        <v>1</v>
      </c>
      <c r="P394" s="162">
        <f>VLOOKUP($A394,data!$B$2:$AS$765,22,FALSE)</f>
        <v>1.1758999999999999</v>
      </c>
      <c r="Q394" s="162">
        <f>VLOOKUP($A394,data!$B$2:$AS$765,30,FALSE)</f>
        <v>1.2116</v>
      </c>
      <c r="R394" s="217" t="str">
        <f>VLOOKUP($A394,data!$B$2:$AS$765,34,FALSE)</f>
        <v>A</v>
      </c>
      <c r="S394" s="166"/>
      <c r="T394" s="219" t="str">
        <f>IF(ISERROR(VLOOKUP($A394,v32_final!$A$9:$E$763,5,FALSE)),"",VLOOKUP($A394,v32_final!$A$9:$E$763,5,FALSE))</f>
        <v>A</v>
      </c>
      <c r="U394" s="162">
        <f>IF(ISERROR(VLOOKUP($A394,v32_final!$A$9:$E$763,4,FALSE)),"",VLOOKUP($A394,v32_final!$A$9:$E$763,4,FALSE))</f>
        <v>1.7158</v>
      </c>
      <c r="V394" s="164">
        <f>VLOOKUP($A394,data!$B$2:$AS$765,35,FALSE)</f>
        <v>1.8985000000000001</v>
      </c>
      <c r="W394" s="324">
        <f t="shared" si="24"/>
        <v>1.8985000000000001</v>
      </c>
      <c r="X394" s="324">
        <f t="shared" si="25"/>
        <v>0</v>
      </c>
      <c r="Y394" s="134">
        <f t="shared" si="26"/>
        <v>0.18270000000000008</v>
      </c>
      <c r="Z394" s="132">
        <f t="shared" si="27"/>
        <v>0.10648094183471273</v>
      </c>
    </row>
    <row r="395" spans="1:26" x14ac:dyDescent="0.2">
      <c r="A395" s="237" t="s">
        <v>373</v>
      </c>
      <c r="B395" s="247" t="str">
        <f>VLOOKUP($A395,data!$B$2:$AS$765,4,FALSE)</f>
        <v>Major Joint/Limb Reattachment Procedure of Upper Extremities</v>
      </c>
      <c r="C395" s="238">
        <f>VLOOKUP($A395,data!$B$2:$AS$765,6,FALSE)</f>
        <v>98</v>
      </c>
      <c r="D395" s="238">
        <f>VLOOKUP($A395,data!$B$2:$AS$765,7,FALSE)</f>
        <v>0</v>
      </c>
      <c r="E395" s="238">
        <f>VLOOKUP($A395,data!$B$2:$AS$765,10,FALSE)</f>
        <v>41105.06</v>
      </c>
      <c r="F395" s="238">
        <f>VLOOKUP($A395,data!$B$2:$AS$765,11,FALSE)</f>
        <v>12828.41</v>
      </c>
      <c r="G395" s="257">
        <f>VLOOKUP($A395,data!$B$2:$AS$765,12,FALSE)</f>
        <v>2.35</v>
      </c>
      <c r="H395" s="16"/>
      <c r="I395" s="158">
        <f>VLOOKUP($A395,data!$B$2:$AS$765,14,FALSE)</f>
        <v>97</v>
      </c>
      <c r="J395" s="156">
        <f>VLOOKUP($A395,data!$B$2:$AS$765,15,FALSE)</f>
        <v>40598.89</v>
      </c>
      <c r="K395" s="156">
        <f>VLOOKUP($A395,data!$B$2:$AS$765,16,FALSE)</f>
        <v>11880.96</v>
      </c>
      <c r="L395" s="160">
        <f>VLOOKUP($A395,data!$B$2:$AS$765,17,FALSE)</f>
        <v>2.2799999999999998</v>
      </c>
      <c r="M395" s="160">
        <f>VLOOKUP($A395,data!$B$2:$AS$765,18,FALSE)</f>
        <v>1.6</v>
      </c>
      <c r="N395" s="160">
        <f>VLOOKUP($A395,data!$B$2:$AS$765,19,FALSE)</f>
        <v>1.91</v>
      </c>
      <c r="O395" s="120">
        <f>VLOOKUP($A395,data!$B$2:$AS$765,20,FALSE)</f>
        <v>1</v>
      </c>
      <c r="P395" s="162">
        <f>VLOOKUP($A395,data!$B$2:$AS$765,22,FALSE)</f>
        <v>1.6680999999999999</v>
      </c>
      <c r="Q395" s="162">
        <f>VLOOKUP($A395,data!$B$2:$AS$765,30,FALSE)</f>
        <v>1.7188000000000001</v>
      </c>
      <c r="R395" s="217" t="str">
        <f>VLOOKUP($A395,data!$B$2:$AS$765,34,FALSE)</f>
        <v>A</v>
      </c>
      <c r="S395" s="166"/>
      <c r="T395" s="219" t="str">
        <f>IF(ISERROR(VLOOKUP($A395,v32_final!$A$9:$E$763,5,FALSE)),"",VLOOKUP($A395,v32_final!$A$9:$E$763,5,FALSE))</f>
        <v>A</v>
      </c>
      <c r="U395" s="162">
        <f>IF(ISERROR(VLOOKUP($A395,v32_final!$A$9:$E$763,4,FALSE)),"",VLOOKUP($A395,v32_final!$A$9:$E$763,4,FALSE))</f>
        <v>2.7692999999999999</v>
      </c>
      <c r="V395" s="164">
        <f>VLOOKUP($A395,data!$B$2:$AS$765,35,FALSE)</f>
        <v>2.6932</v>
      </c>
      <c r="W395" s="324">
        <f t="shared" si="24"/>
        <v>2.6932</v>
      </c>
      <c r="X395" s="324">
        <f t="shared" si="25"/>
        <v>0</v>
      </c>
      <c r="Y395" s="134">
        <f t="shared" si="26"/>
        <v>-7.6099999999999834E-2</v>
      </c>
      <c r="Z395" s="132">
        <f t="shared" si="27"/>
        <v>-2.7479868558841526E-2</v>
      </c>
    </row>
    <row r="396" spans="1:26" x14ac:dyDescent="0.2">
      <c r="A396" s="237" t="s">
        <v>377</v>
      </c>
      <c r="B396" s="247" t="str">
        <f>VLOOKUP($A396,data!$B$2:$AS$765,4,FALSE)</f>
        <v>Knee Procedures W PDX of Infection W MCC</v>
      </c>
      <c r="C396" s="238">
        <f>VLOOKUP($A396,data!$B$2:$AS$765,6,FALSE)</f>
        <v>10</v>
      </c>
      <c r="D396" s="238">
        <f>VLOOKUP($A396,data!$B$2:$AS$765,7,FALSE)</f>
        <v>0</v>
      </c>
      <c r="E396" s="238">
        <f>VLOOKUP($A396,data!$B$2:$AS$765,10,FALSE)</f>
        <v>465463.15</v>
      </c>
      <c r="F396" s="238">
        <f>VLOOKUP($A396,data!$B$2:$AS$765,11,FALSE)</f>
        <v>1240121.1000000001</v>
      </c>
      <c r="G396" s="257">
        <f>VLOOKUP($A396,data!$B$2:$AS$765,12,FALSE)</f>
        <v>13.2</v>
      </c>
      <c r="H396" s="16"/>
      <c r="I396" s="158">
        <f>VLOOKUP($A396,data!$B$2:$AS$765,14,FALSE)</f>
        <v>9</v>
      </c>
      <c r="J396" s="156">
        <f>VLOOKUP($A396,data!$B$2:$AS$765,15,FALSE)</f>
        <v>52256.66</v>
      </c>
      <c r="K396" s="156">
        <f>VLOOKUP($A396,data!$B$2:$AS$765,16,FALSE)</f>
        <v>37177.620000000003</v>
      </c>
      <c r="L396" s="160">
        <f>VLOOKUP($A396,data!$B$2:$AS$765,17,FALSE)</f>
        <v>9.8000000000000007</v>
      </c>
      <c r="M396" s="160">
        <f>VLOOKUP($A396,data!$B$2:$AS$765,18,FALSE)</f>
        <v>8.4700000000000006</v>
      </c>
      <c r="N396" s="160">
        <f>VLOOKUP($A396,data!$B$2:$AS$765,19,FALSE)</f>
        <v>8.1</v>
      </c>
      <c r="O396" s="120">
        <f>VLOOKUP($A396,data!$B$2:$AS$765,20,FALSE)</f>
        <v>0</v>
      </c>
      <c r="P396" s="162">
        <f>VLOOKUP($A396,data!$B$2:$AS$765,22,FALSE)</f>
        <v>3.1568999999999998</v>
      </c>
      <c r="Q396" s="162">
        <f>VLOOKUP($A396,data!$B$2:$AS$765,30,FALSE)</f>
        <v>1.6529</v>
      </c>
      <c r="R396" s="217" t="str">
        <f>VLOOKUP($A396,data!$B$2:$AS$765,34,FALSE)</f>
        <v>MO</v>
      </c>
      <c r="S396" s="166"/>
      <c r="T396" s="219" t="str">
        <f>IF(ISERROR(VLOOKUP($A396,v32_final!$A$9:$E$763,5,FALSE)),"",VLOOKUP($A396,v32_final!$A$9:$E$763,5,FALSE))</f>
        <v>M</v>
      </c>
      <c r="U396" s="162">
        <f>IF(ISERROR(VLOOKUP($A396,v32_final!$A$9:$E$763,4,FALSE)),"",VLOOKUP($A396,v32_final!$A$9:$E$763,4,FALSE))</f>
        <v>4.8113999999999999</v>
      </c>
      <c r="V396" s="164">
        <f>VLOOKUP($A396,data!$B$2:$AS$765,35,FALSE)</f>
        <v>2.5899000000000001</v>
      </c>
      <c r="W396" s="324">
        <f t="shared" si="24"/>
        <v>2.5899000000000001</v>
      </c>
      <c r="X396" s="324">
        <f t="shared" si="25"/>
        <v>0</v>
      </c>
      <c r="Y396" s="134">
        <f t="shared" si="26"/>
        <v>-2.2214999999999998</v>
      </c>
      <c r="Z396" s="132">
        <f t="shared" si="27"/>
        <v>-0.46171592467888761</v>
      </c>
    </row>
    <row r="397" spans="1:26" x14ac:dyDescent="0.2">
      <c r="A397" s="246" t="s">
        <v>379</v>
      </c>
      <c r="B397" s="258" t="str">
        <f>VLOOKUP($A397,data!$B$2:$AS$765,4,FALSE)</f>
        <v>Knee Procedures W PDX of Infection W CC</v>
      </c>
      <c r="C397" s="259">
        <f>VLOOKUP($A397,data!$B$2:$AS$765,6,FALSE)</f>
        <v>19</v>
      </c>
      <c r="D397" s="259">
        <f>VLOOKUP($A397,data!$B$2:$AS$765,7,FALSE)</f>
        <v>0</v>
      </c>
      <c r="E397" s="259">
        <f>VLOOKUP($A397,data!$B$2:$AS$765,10,FALSE)</f>
        <v>37040.82</v>
      </c>
      <c r="F397" s="259">
        <f>VLOOKUP($A397,data!$B$2:$AS$765,11,FALSE)</f>
        <v>16140.97</v>
      </c>
      <c r="G397" s="325">
        <f>VLOOKUP($A397,data!$B$2:$AS$765,12,FALSE)</f>
        <v>7.79</v>
      </c>
      <c r="H397" s="16"/>
      <c r="I397" s="159">
        <f>VLOOKUP($A397,data!$B$2:$AS$765,14,FALSE)</f>
        <v>18</v>
      </c>
      <c r="J397" s="157">
        <f>VLOOKUP($A397,data!$B$2:$AS$765,15,FALSE)</f>
        <v>34715.96</v>
      </c>
      <c r="K397" s="157">
        <f>VLOOKUP($A397,data!$B$2:$AS$765,16,FALSE)</f>
        <v>13126.7</v>
      </c>
      <c r="L397" s="161">
        <f>VLOOKUP($A397,data!$B$2:$AS$765,17,FALSE)</f>
        <v>7.39</v>
      </c>
      <c r="M397" s="161">
        <f>VLOOKUP($A397,data!$B$2:$AS$765,18,FALSE)</f>
        <v>2.89</v>
      </c>
      <c r="N397" s="161">
        <f>VLOOKUP($A397,data!$B$2:$AS$765,19,FALSE)</f>
        <v>6.88</v>
      </c>
      <c r="O397" s="129">
        <f>VLOOKUP($A397,data!$B$2:$AS$765,20,FALSE)</f>
        <v>1</v>
      </c>
      <c r="P397" s="163">
        <f>VLOOKUP($A397,data!$B$2:$AS$765,22,FALSE)</f>
        <v>1.4262999999999999</v>
      </c>
      <c r="Q397" s="163">
        <f>VLOOKUP($A397,data!$B$2:$AS$765,30,FALSE)</f>
        <v>0.96109999999999995</v>
      </c>
      <c r="R397" s="218" t="str">
        <f>VLOOKUP($A397,data!$B$2:$AS$765,34,FALSE)</f>
        <v>AO</v>
      </c>
      <c r="S397" s="166"/>
      <c r="T397" s="220" t="str">
        <f>IF(ISERROR(VLOOKUP($A397,v32_final!$A$9:$E$763,5,FALSE)),"",VLOOKUP($A397,v32_final!$A$9:$E$763,5,FALSE))</f>
        <v>M</v>
      </c>
      <c r="U397" s="163">
        <f>IF(ISERROR(VLOOKUP($A397,v32_final!$A$9:$E$763,4,FALSE)),"",VLOOKUP($A397,v32_final!$A$9:$E$763,4,FALSE))</f>
        <v>3.2111999999999998</v>
      </c>
      <c r="V397" s="165">
        <f>VLOOKUP($A397,data!$B$2:$AS$765,35,FALSE)</f>
        <v>1.5059</v>
      </c>
      <c r="W397" s="326">
        <f t="shared" si="24"/>
        <v>1.5059</v>
      </c>
      <c r="X397" s="326">
        <f t="shared" si="25"/>
        <v>0</v>
      </c>
      <c r="Y397" s="135">
        <f t="shared" si="26"/>
        <v>-1.7052999999999998</v>
      </c>
      <c r="Z397" s="133">
        <f t="shared" si="27"/>
        <v>-0.53104758345789738</v>
      </c>
    </row>
    <row r="398" spans="1:26" x14ac:dyDescent="0.2">
      <c r="A398" s="237" t="s">
        <v>381</v>
      </c>
      <c r="B398" s="247" t="str">
        <f>VLOOKUP($A398,data!$B$2:$AS$765,4,FALSE)</f>
        <v>Knee Procedures W PDX of Infection W/O CC/MCC</v>
      </c>
      <c r="C398" s="238">
        <f>VLOOKUP($A398,data!$B$2:$AS$765,6,FALSE)</f>
        <v>12</v>
      </c>
      <c r="D398" s="238">
        <f>VLOOKUP($A398,data!$B$2:$AS$765,7,FALSE)</f>
        <v>0</v>
      </c>
      <c r="E398" s="238">
        <f>VLOOKUP($A398,data!$B$2:$AS$765,10,FALSE)</f>
        <v>23041.01</v>
      </c>
      <c r="F398" s="238">
        <f>VLOOKUP($A398,data!$B$2:$AS$765,11,FALSE)</f>
        <v>10060.41</v>
      </c>
      <c r="G398" s="257">
        <f>VLOOKUP($A398,data!$B$2:$AS$765,12,FALSE)</f>
        <v>4.25</v>
      </c>
      <c r="H398" s="16"/>
      <c r="I398" s="158">
        <f>VLOOKUP($A398,data!$B$2:$AS$765,14,FALSE)</f>
        <v>11</v>
      </c>
      <c r="J398" s="156">
        <f>VLOOKUP($A398,data!$B$2:$AS$765,15,FALSE)</f>
        <v>20758.84</v>
      </c>
      <c r="K398" s="156">
        <f>VLOOKUP($A398,data!$B$2:$AS$765,16,FALSE)</f>
        <v>6921.95</v>
      </c>
      <c r="L398" s="160">
        <f>VLOOKUP($A398,data!$B$2:$AS$765,17,FALSE)</f>
        <v>3.91</v>
      </c>
      <c r="M398" s="160">
        <f>VLOOKUP($A398,data!$B$2:$AS$765,18,FALSE)</f>
        <v>2.02</v>
      </c>
      <c r="N398" s="160">
        <f>VLOOKUP($A398,data!$B$2:$AS$765,19,FALSE)</f>
        <v>3.47</v>
      </c>
      <c r="O398" s="120">
        <f>VLOOKUP($A398,data!$B$2:$AS$765,20,FALSE)</f>
        <v>1</v>
      </c>
      <c r="P398" s="162">
        <f>VLOOKUP($A398,data!$B$2:$AS$765,22,FALSE)</f>
        <v>0.85289999999999999</v>
      </c>
      <c r="Q398" s="162">
        <f>VLOOKUP($A398,data!$B$2:$AS$765,30,FALSE)</f>
        <v>0.66590000000000005</v>
      </c>
      <c r="R398" s="217" t="str">
        <f>VLOOKUP($A398,data!$B$2:$AS$765,34,FALSE)</f>
        <v>AO</v>
      </c>
      <c r="S398" s="166"/>
      <c r="T398" s="219" t="str">
        <f>IF(ISERROR(VLOOKUP($A398,v32_final!$A$9:$E$763,5,FALSE)),"",VLOOKUP($A398,v32_final!$A$9:$E$763,5,FALSE))</f>
        <v>A</v>
      </c>
      <c r="U398" s="162">
        <f>IF(ISERROR(VLOOKUP($A398,v32_final!$A$9:$E$763,4,FALSE)),"",VLOOKUP($A398,v32_final!$A$9:$E$763,4,FALSE))</f>
        <v>1.3807</v>
      </c>
      <c r="V398" s="164">
        <f>VLOOKUP($A398,data!$B$2:$AS$765,35,FALSE)</f>
        <v>1.0434000000000001</v>
      </c>
      <c r="W398" s="324">
        <f t="shared" si="24"/>
        <v>1.0434000000000001</v>
      </c>
      <c r="X398" s="324">
        <f t="shared" si="25"/>
        <v>0</v>
      </c>
      <c r="Y398" s="134">
        <f t="shared" si="26"/>
        <v>-0.33729999999999993</v>
      </c>
      <c r="Z398" s="132">
        <f t="shared" si="27"/>
        <v>-0.24429637140580859</v>
      </c>
    </row>
    <row r="399" spans="1:26" x14ac:dyDescent="0.2">
      <c r="A399" s="237" t="s">
        <v>383</v>
      </c>
      <c r="B399" s="247" t="str">
        <f>VLOOKUP($A399,data!$B$2:$AS$765,4,FALSE)</f>
        <v>Knee Procedures W/O PDX of Infection W CC/MCC</v>
      </c>
      <c r="C399" s="238">
        <f>VLOOKUP($A399,data!$B$2:$AS$765,6,FALSE)</f>
        <v>26</v>
      </c>
      <c r="D399" s="238">
        <f>VLOOKUP($A399,data!$B$2:$AS$765,7,FALSE)</f>
        <v>0</v>
      </c>
      <c r="E399" s="238">
        <f>VLOOKUP($A399,data!$B$2:$AS$765,10,FALSE)</f>
        <v>32928.21</v>
      </c>
      <c r="F399" s="238">
        <f>VLOOKUP($A399,data!$B$2:$AS$765,11,FALSE)</f>
        <v>28727.56</v>
      </c>
      <c r="G399" s="257">
        <f>VLOOKUP($A399,data!$B$2:$AS$765,12,FALSE)</f>
        <v>4.38</v>
      </c>
      <c r="H399" s="16"/>
      <c r="I399" s="158">
        <f>VLOOKUP($A399,data!$B$2:$AS$765,14,FALSE)</f>
        <v>24</v>
      </c>
      <c r="J399" s="156">
        <f>VLOOKUP($A399,data!$B$2:$AS$765,15,FALSE)</f>
        <v>25713.88</v>
      </c>
      <c r="K399" s="156">
        <f>VLOOKUP($A399,data!$B$2:$AS$765,16,FALSE)</f>
        <v>14069.76</v>
      </c>
      <c r="L399" s="160">
        <f>VLOOKUP($A399,data!$B$2:$AS$765,17,FALSE)</f>
        <v>3.29</v>
      </c>
      <c r="M399" s="160">
        <f>VLOOKUP($A399,data!$B$2:$AS$765,18,FALSE)</f>
        <v>1.62</v>
      </c>
      <c r="N399" s="160">
        <f>VLOOKUP($A399,data!$B$2:$AS$765,19,FALSE)</f>
        <v>2.92</v>
      </c>
      <c r="O399" s="120">
        <f>VLOOKUP($A399,data!$B$2:$AS$765,20,FALSE)</f>
        <v>1</v>
      </c>
      <c r="P399" s="162">
        <f>VLOOKUP($A399,data!$B$2:$AS$765,22,FALSE)</f>
        <v>1.0565</v>
      </c>
      <c r="Q399" s="162">
        <f>VLOOKUP($A399,data!$B$2:$AS$765,30,FALSE)</f>
        <v>1.4507000000000001</v>
      </c>
      <c r="R399" s="217" t="str">
        <f>VLOOKUP($A399,data!$B$2:$AS$765,34,FALSE)</f>
        <v>AP</v>
      </c>
      <c r="S399" s="166"/>
      <c r="T399" s="219" t="str">
        <f>IF(ISERROR(VLOOKUP($A399,v32_final!$A$9:$E$763,5,FALSE)),"",VLOOKUP($A399,v32_final!$A$9:$E$763,5,FALSE))</f>
        <v>AP</v>
      </c>
      <c r="U399" s="162">
        <f>IF(ISERROR(VLOOKUP($A399,v32_final!$A$9:$E$763,4,FALSE)),"",VLOOKUP($A399,v32_final!$A$9:$E$763,4,FALSE))</f>
        <v>2.3296999999999999</v>
      </c>
      <c r="V399" s="164">
        <f>VLOOKUP($A399,data!$B$2:$AS$765,35,FALSE)</f>
        <v>2.2730999999999999</v>
      </c>
      <c r="W399" s="324">
        <f t="shared" si="24"/>
        <v>2.2730999999999999</v>
      </c>
      <c r="X399" s="324">
        <f t="shared" si="25"/>
        <v>0</v>
      </c>
      <c r="Y399" s="134">
        <f t="shared" si="26"/>
        <v>-5.6599999999999984E-2</v>
      </c>
      <c r="Z399" s="132">
        <f t="shared" si="27"/>
        <v>-2.4294973601751292E-2</v>
      </c>
    </row>
    <row r="400" spans="1:26" x14ac:dyDescent="0.2">
      <c r="A400" s="237" t="s">
        <v>385</v>
      </c>
      <c r="B400" s="247" t="str">
        <f>VLOOKUP($A400,data!$B$2:$AS$765,4,FALSE)</f>
        <v>Knee Procedures W/O PDX of Infection W/O CC/MCC</v>
      </c>
      <c r="C400" s="238">
        <f>VLOOKUP($A400,data!$B$2:$AS$765,6,FALSE)</f>
        <v>38</v>
      </c>
      <c r="D400" s="238">
        <f>VLOOKUP($A400,data!$B$2:$AS$765,7,FALSE)</f>
        <v>0</v>
      </c>
      <c r="E400" s="238">
        <f>VLOOKUP($A400,data!$B$2:$AS$765,10,FALSE)</f>
        <v>27557.7</v>
      </c>
      <c r="F400" s="238">
        <f>VLOOKUP($A400,data!$B$2:$AS$765,11,FALSE)</f>
        <v>14340.5</v>
      </c>
      <c r="G400" s="257">
        <f>VLOOKUP($A400,data!$B$2:$AS$765,12,FALSE)</f>
        <v>1.87</v>
      </c>
      <c r="H400" s="16"/>
      <c r="I400" s="158">
        <f>VLOOKUP($A400,data!$B$2:$AS$765,14,FALSE)</f>
        <v>37</v>
      </c>
      <c r="J400" s="156">
        <f>VLOOKUP($A400,data!$B$2:$AS$765,15,FALSE)</f>
        <v>26048</v>
      </c>
      <c r="K400" s="156">
        <f>VLOOKUP($A400,data!$B$2:$AS$765,16,FALSE)</f>
        <v>11162.41</v>
      </c>
      <c r="L400" s="160">
        <f>VLOOKUP($A400,data!$B$2:$AS$765,17,FALSE)</f>
        <v>1.84</v>
      </c>
      <c r="M400" s="160">
        <f>VLOOKUP($A400,data!$B$2:$AS$765,18,FALSE)</f>
        <v>0.85</v>
      </c>
      <c r="N400" s="160">
        <f>VLOOKUP($A400,data!$B$2:$AS$765,19,FALSE)</f>
        <v>1.66</v>
      </c>
      <c r="O400" s="120">
        <f>VLOOKUP($A400,data!$B$2:$AS$765,20,FALSE)</f>
        <v>1</v>
      </c>
      <c r="P400" s="162">
        <f>VLOOKUP($A400,data!$B$2:$AS$765,22,FALSE)</f>
        <v>1.0702</v>
      </c>
      <c r="Q400" s="162">
        <f>VLOOKUP($A400,data!$B$2:$AS$765,30,FALSE)</f>
        <v>0.86780000000000002</v>
      </c>
      <c r="R400" s="217" t="str">
        <f>VLOOKUP($A400,data!$B$2:$AS$765,34,FALSE)</f>
        <v>AP</v>
      </c>
      <c r="S400" s="166"/>
      <c r="T400" s="219" t="str">
        <f>IF(ISERROR(VLOOKUP($A400,v32_final!$A$9:$E$763,5,FALSE)),"",VLOOKUP($A400,v32_final!$A$9:$E$763,5,FALSE))</f>
        <v>AP</v>
      </c>
      <c r="U400" s="162">
        <f>IF(ISERROR(VLOOKUP($A400,v32_final!$A$9:$E$763,4,FALSE)),"",VLOOKUP($A400,v32_final!$A$9:$E$763,4,FALSE))</f>
        <v>1.3669</v>
      </c>
      <c r="V400" s="164">
        <f>VLOOKUP($A400,data!$B$2:$AS$765,35,FALSE)</f>
        <v>1.3597999999999999</v>
      </c>
      <c r="W400" s="324">
        <f t="shared" si="24"/>
        <v>1.3597999999999999</v>
      </c>
      <c r="X400" s="324">
        <f t="shared" si="25"/>
        <v>0</v>
      </c>
      <c r="Y400" s="134">
        <f t="shared" si="26"/>
        <v>-7.1000000000001062E-3</v>
      </c>
      <c r="Z400" s="132">
        <f t="shared" si="27"/>
        <v>-5.1942351305875384E-3</v>
      </c>
    </row>
    <row r="401" spans="1:26" x14ac:dyDescent="0.2">
      <c r="A401" s="237" t="s">
        <v>1520</v>
      </c>
      <c r="B401" s="247" t="str">
        <f>VLOOKUP($A401,data!$B$2:$AS$765,4,FALSE)</f>
        <v>Lower Extrem &amp; Humer Proc Except Hip, Foot, Femur W MCC</v>
      </c>
      <c r="C401" s="238">
        <f>VLOOKUP($A401,data!$B$2:$AS$765,6,FALSE)</f>
        <v>40</v>
      </c>
      <c r="D401" s="238">
        <f>VLOOKUP($A401,data!$B$2:$AS$765,7,FALSE)</f>
        <v>0</v>
      </c>
      <c r="E401" s="238">
        <f>VLOOKUP($A401,data!$B$2:$AS$765,10,FALSE)</f>
        <v>79189.52</v>
      </c>
      <c r="F401" s="238">
        <f>VLOOKUP($A401,data!$B$2:$AS$765,11,FALSE)</f>
        <v>64244.19</v>
      </c>
      <c r="G401" s="257">
        <f>VLOOKUP($A401,data!$B$2:$AS$765,12,FALSE)</f>
        <v>10.75</v>
      </c>
      <c r="H401" s="16"/>
      <c r="I401" s="158">
        <f>VLOOKUP($A401,data!$B$2:$AS$765,14,FALSE)</f>
        <v>37</v>
      </c>
      <c r="J401" s="156">
        <f>VLOOKUP($A401,data!$B$2:$AS$765,15,FALSE)</f>
        <v>64970.58</v>
      </c>
      <c r="K401" s="156">
        <f>VLOOKUP($A401,data!$B$2:$AS$765,16,FALSE)</f>
        <v>40685.17</v>
      </c>
      <c r="L401" s="160">
        <f>VLOOKUP($A401,data!$B$2:$AS$765,17,FALSE)</f>
        <v>8.4600000000000009</v>
      </c>
      <c r="M401" s="160">
        <f>VLOOKUP($A401,data!$B$2:$AS$765,18,FALSE)</f>
        <v>6.31</v>
      </c>
      <c r="N401" s="160">
        <f>VLOOKUP($A401,data!$B$2:$AS$765,19,FALSE)</f>
        <v>6.49</v>
      </c>
      <c r="O401" s="120">
        <f>VLOOKUP($A401,data!$B$2:$AS$765,20,FALSE)</f>
        <v>1</v>
      </c>
      <c r="P401" s="162">
        <f>VLOOKUP($A401,data!$B$2:$AS$765,22,FALSE)</f>
        <v>2.6695000000000002</v>
      </c>
      <c r="Q401" s="162">
        <f>VLOOKUP($A401,data!$B$2:$AS$765,30,FALSE)</f>
        <v>2.6707999999999998</v>
      </c>
      <c r="R401" s="217" t="str">
        <f>VLOOKUP($A401,data!$B$2:$AS$765,34,FALSE)</f>
        <v>A</v>
      </c>
      <c r="S401" s="166"/>
      <c r="T401" s="219" t="str">
        <f>IF(ISERROR(VLOOKUP($A401,v32_final!$A$9:$E$763,5,FALSE)),"",VLOOKUP($A401,v32_final!$A$9:$E$763,5,FALSE))</f>
        <v>A</v>
      </c>
      <c r="U401" s="162">
        <f>IF(ISERROR(VLOOKUP($A401,v32_final!$A$9:$E$763,4,FALSE)),"",VLOOKUP($A401,v32_final!$A$9:$E$763,4,FALSE))</f>
        <v>4.6212999999999997</v>
      </c>
      <c r="V401" s="164">
        <f>VLOOKUP($A401,data!$B$2:$AS$765,35,FALSE)</f>
        <v>4.1848999999999998</v>
      </c>
      <c r="W401" s="324">
        <f t="shared" si="24"/>
        <v>4.1848999999999998</v>
      </c>
      <c r="X401" s="324">
        <f t="shared" si="25"/>
        <v>0</v>
      </c>
      <c r="Y401" s="134">
        <f t="shared" si="26"/>
        <v>-0.4363999999999999</v>
      </c>
      <c r="Z401" s="132">
        <f t="shared" si="27"/>
        <v>-9.443230259883581E-2</v>
      </c>
    </row>
    <row r="402" spans="1:26" x14ac:dyDescent="0.2">
      <c r="A402" s="246" t="s">
        <v>1522</v>
      </c>
      <c r="B402" s="258" t="str">
        <f>VLOOKUP($A402,data!$B$2:$AS$765,4,FALSE)</f>
        <v>Lower Extrem &amp; Humer Proc Except Hip, Foot, Femur W CC</v>
      </c>
      <c r="C402" s="259">
        <f>VLOOKUP($A402,data!$B$2:$AS$765,6,FALSE)</f>
        <v>170</v>
      </c>
      <c r="D402" s="259">
        <f>VLOOKUP($A402,data!$B$2:$AS$765,7,FALSE)</f>
        <v>2</v>
      </c>
      <c r="E402" s="259">
        <f>VLOOKUP($A402,data!$B$2:$AS$765,10,FALSE)</f>
        <v>42197.09</v>
      </c>
      <c r="F402" s="259">
        <f>VLOOKUP($A402,data!$B$2:$AS$765,11,FALSE)</f>
        <v>27065.200000000001</v>
      </c>
      <c r="G402" s="325">
        <f>VLOOKUP($A402,data!$B$2:$AS$765,12,FALSE)</f>
        <v>4.92</v>
      </c>
      <c r="H402" s="16"/>
      <c r="I402" s="159">
        <f>VLOOKUP($A402,data!$B$2:$AS$765,14,FALSE)</f>
        <v>167</v>
      </c>
      <c r="J402" s="157">
        <f>VLOOKUP($A402,data!$B$2:$AS$765,15,FALSE)</f>
        <v>39877.54</v>
      </c>
      <c r="K402" s="157">
        <f>VLOOKUP($A402,data!$B$2:$AS$765,16,FALSE)</f>
        <v>19786.099999999999</v>
      </c>
      <c r="L402" s="161">
        <f>VLOOKUP($A402,data!$B$2:$AS$765,17,FALSE)</f>
        <v>4.4800000000000004</v>
      </c>
      <c r="M402" s="161">
        <f>VLOOKUP($A402,data!$B$2:$AS$765,18,FALSE)</f>
        <v>3.28</v>
      </c>
      <c r="N402" s="161">
        <f>VLOOKUP($A402,data!$B$2:$AS$765,19,FALSE)</f>
        <v>3.48</v>
      </c>
      <c r="O402" s="129">
        <f>VLOOKUP($A402,data!$B$2:$AS$765,20,FALSE)</f>
        <v>1</v>
      </c>
      <c r="P402" s="163">
        <f>VLOOKUP($A402,data!$B$2:$AS$765,22,FALSE)</f>
        <v>1.6385000000000001</v>
      </c>
      <c r="Q402" s="163">
        <f>VLOOKUP($A402,data!$B$2:$AS$765,30,FALSE)</f>
        <v>1.6823999999999999</v>
      </c>
      <c r="R402" s="218" t="str">
        <f>VLOOKUP($A402,data!$B$2:$AS$765,34,FALSE)</f>
        <v>A</v>
      </c>
      <c r="S402" s="166"/>
      <c r="T402" s="220" t="str">
        <f>IF(ISERROR(VLOOKUP($A402,v32_final!$A$9:$E$763,5,FALSE)),"",VLOOKUP($A402,v32_final!$A$9:$E$763,5,FALSE))</f>
        <v>A</v>
      </c>
      <c r="U402" s="163">
        <f>IF(ISERROR(VLOOKUP($A402,v32_final!$A$9:$E$763,4,FALSE)),"",VLOOKUP($A402,v32_final!$A$9:$E$763,4,FALSE))</f>
        <v>2.6312000000000002</v>
      </c>
      <c r="V402" s="165">
        <f>VLOOKUP($A402,data!$B$2:$AS$765,35,FALSE)</f>
        <v>2.6362000000000001</v>
      </c>
      <c r="W402" s="326">
        <f t="shared" si="24"/>
        <v>2.6362000000000001</v>
      </c>
      <c r="X402" s="326">
        <f t="shared" si="25"/>
        <v>0</v>
      </c>
      <c r="Y402" s="135">
        <f t="shared" si="26"/>
        <v>4.9999999999998934E-3</v>
      </c>
      <c r="Z402" s="133">
        <f t="shared" si="27"/>
        <v>1.9002736394040335E-3</v>
      </c>
    </row>
    <row r="403" spans="1:26" x14ac:dyDescent="0.2">
      <c r="A403" s="237" t="s">
        <v>1524</v>
      </c>
      <c r="B403" s="247" t="str">
        <f>VLOOKUP($A403,data!$B$2:$AS$765,4,FALSE)</f>
        <v>Lower Extrem &amp; Humer Proc Except Hip, Foot, Femur W/O CC/MCC</v>
      </c>
      <c r="C403" s="238">
        <f>VLOOKUP($A403,data!$B$2:$AS$765,6,FALSE)</f>
        <v>303</v>
      </c>
      <c r="D403" s="238">
        <f>VLOOKUP($A403,data!$B$2:$AS$765,7,FALSE)</f>
        <v>1</v>
      </c>
      <c r="E403" s="238">
        <f>VLOOKUP($A403,data!$B$2:$AS$765,10,FALSE)</f>
        <v>27088.05</v>
      </c>
      <c r="F403" s="238">
        <f>VLOOKUP($A403,data!$B$2:$AS$765,11,FALSE)</f>
        <v>13989.21</v>
      </c>
      <c r="G403" s="257">
        <f>VLOOKUP($A403,data!$B$2:$AS$765,12,FALSE)</f>
        <v>2.42</v>
      </c>
      <c r="H403" s="16"/>
      <c r="I403" s="158">
        <f>VLOOKUP($A403,data!$B$2:$AS$765,14,FALSE)</f>
        <v>299</v>
      </c>
      <c r="J403" s="156">
        <f>VLOOKUP($A403,data!$B$2:$AS$765,15,FALSE)</f>
        <v>26318.23</v>
      </c>
      <c r="K403" s="156">
        <f>VLOOKUP($A403,data!$B$2:$AS$765,16,FALSE)</f>
        <v>12254.01</v>
      </c>
      <c r="L403" s="160">
        <f>VLOOKUP($A403,data!$B$2:$AS$765,17,FALSE)</f>
        <v>2.38</v>
      </c>
      <c r="M403" s="160">
        <f>VLOOKUP($A403,data!$B$2:$AS$765,18,FALSE)</f>
        <v>1.65</v>
      </c>
      <c r="N403" s="160">
        <f>VLOOKUP($A403,data!$B$2:$AS$765,19,FALSE)</f>
        <v>1.99</v>
      </c>
      <c r="O403" s="120">
        <f>VLOOKUP($A403,data!$B$2:$AS$765,20,FALSE)</f>
        <v>1</v>
      </c>
      <c r="P403" s="162">
        <f>VLOOKUP($A403,data!$B$2:$AS$765,22,FALSE)</f>
        <v>1.0812999999999999</v>
      </c>
      <c r="Q403" s="162">
        <f>VLOOKUP($A403,data!$B$2:$AS$765,30,FALSE)</f>
        <v>1.1142000000000001</v>
      </c>
      <c r="R403" s="217" t="str">
        <f>VLOOKUP($A403,data!$B$2:$AS$765,34,FALSE)</f>
        <v>A</v>
      </c>
      <c r="S403" s="166"/>
      <c r="T403" s="219" t="str">
        <f>IF(ISERROR(VLOOKUP($A403,v32_final!$A$9:$E$763,5,FALSE)),"",VLOOKUP($A403,v32_final!$A$9:$E$763,5,FALSE))</f>
        <v>A</v>
      </c>
      <c r="U403" s="162">
        <f>IF(ISERROR(VLOOKUP($A403,v32_final!$A$9:$E$763,4,FALSE)),"",VLOOKUP($A403,v32_final!$A$9:$E$763,4,FALSE))</f>
        <v>1.7177</v>
      </c>
      <c r="V403" s="164">
        <f>VLOOKUP($A403,data!$B$2:$AS$765,35,FALSE)</f>
        <v>1.7458</v>
      </c>
      <c r="W403" s="324">
        <f t="shared" si="24"/>
        <v>1.7458</v>
      </c>
      <c r="X403" s="324">
        <f t="shared" si="25"/>
        <v>0</v>
      </c>
      <c r="Y403" s="134">
        <f t="shared" si="26"/>
        <v>2.8100000000000014E-2</v>
      </c>
      <c r="Z403" s="132">
        <f t="shared" si="27"/>
        <v>1.6359084822728076E-2</v>
      </c>
    </row>
    <row r="404" spans="1:26" x14ac:dyDescent="0.2">
      <c r="A404" s="237" t="s">
        <v>1526</v>
      </c>
      <c r="B404" s="247" t="str">
        <f>VLOOKUP($A404,data!$B$2:$AS$765,4,FALSE)</f>
        <v>Local Excision &amp; Removal Int Fix Devices Exc Hip &amp; Femur W MCC</v>
      </c>
      <c r="C404" s="238">
        <f>VLOOKUP($A404,data!$B$2:$AS$765,6,FALSE)</f>
        <v>17</v>
      </c>
      <c r="D404" s="238">
        <f>VLOOKUP($A404,data!$B$2:$AS$765,7,FALSE)</f>
        <v>1</v>
      </c>
      <c r="E404" s="238">
        <f>VLOOKUP($A404,data!$B$2:$AS$765,10,FALSE)</f>
        <v>69230.52</v>
      </c>
      <c r="F404" s="238">
        <f>VLOOKUP($A404,data!$B$2:$AS$765,11,FALSE)</f>
        <v>70551.88</v>
      </c>
      <c r="G404" s="257">
        <f>VLOOKUP($A404,data!$B$2:$AS$765,12,FALSE)</f>
        <v>12.24</v>
      </c>
      <c r="H404" s="16"/>
      <c r="I404" s="158">
        <f>VLOOKUP($A404,data!$B$2:$AS$765,14,FALSE)</f>
        <v>16</v>
      </c>
      <c r="J404" s="156">
        <f>VLOOKUP($A404,data!$B$2:$AS$765,15,FALSE)</f>
        <v>53277.61</v>
      </c>
      <c r="K404" s="156">
        <f>VLOOKUP($A404,data!$B$2:$AS$765,16,FALSE)</f>
        <v>31020.1</v>
      </c>
      <c r="L404" s="160">
        <f>VLOOKUP($A404,data!$B$2:$AS$765,17,FALSE)</f>
        <v>8.8800000000000008</v>
      </c>
      <c r="M404" s="160">
        <f>VLOOKUP($A404,data!$B$2:$AS$765,18,FALSE)</f>
        <v>5.52</v>
      </c>
      <c r="N404" s="160">
        <f>VLOOKUP($A404,data!$B$2:$AS$765,19,FALSE)</f>
        <v>7.33</v>
      </c>
      <c r="O404" s="120">
        <f>VLOOKUP($A404,data!$B$2:$AS$765,20,FALSE)</f>
        <v>1</v>
      </c>
      <c r="P404" s="162">
        <f>VLOOKUP($A404,data!$B$2:$AS$765,22,FALSE)</f>
        <v>2.1890000000000001</v>
      </c>
      <c r="Q404" s="162">
        <f>VLOOKUP($A404,data!$B$2:$AS$765,30,FALSE)</f>
        <v>1.9865999999999999</v>
      </c>
      <c r="R404" s="217" t="str">
        <f>VLOOKUP($A404,data!$B$2:$AS$765,34,FALSE)</f>
        <v>A</v>
      </c>
      <c r="S404" s="166"/>
      <c r="T404" s="219" t="str">
        <f>IF(ISERROR(VLOOKUP($A404,v32_final!$A$9:$E$763,5,FALSE)),"",VLOOKUP($A404,v32_final!$A$9:$E$763,5,FALSE))</f>
        <v>A</v>
      </c>
      <c r="U404" s="162">
        <f>IF(ISERROR(VLOOKUP($A404,v32_final!$A$9:$E$763,4,FALSE)),"",VLOOKUP($A404,v32_final!$A$9:$E$763,4,FALSE))</f>
        <v>3.18</v>
      </c>
      <c r="V404" s="164">
        <f>VLOOKUP($A404,data!$B$2:$AS$765,35,FALSE)</f>
        <v>3.1128</v>
      </c>
      <c r="W404" s="324">
        <f t="shared" si="24"/>
        <v>3.1128</v>
      </c>
      <c r="X404" s="324">
        <f t="shared" si="25"/>
        <v>0</v>
      </c>
      <c r="Y404" s="134">
        <f t="shared" si="26"/>
        <v>-6.7200000000000149E-2</v>
      </c>
      <c r="Z404" s="132">
        <f t="shared" si="27"/>
        <v>-2.113207547169816E-2</v>
      </c>
    </row>
    <row r="405" spans="1:26" x14ac:dyDescent="0.2">
      <c r="A405" s="237" t="s">
        <v>1528</v>
      </c>
      <c r="B405" s="247" t="str">
        <f>VLOOKUP($A405,data!$B$2:$AS$765,4,FALSE)</f>
        <v>Local Excision &amp; Removal Int Fix Devices Exc Hip &amp; Femur W CC</v>
      </c>
      <c r="C405" s="238">
        <f>VLOOKUP($A405,data!$B$2:$AS$765,6,FALSE)</f>
        <v>50</v>
      </c>
      <c r="D405" s="238">
        <f>VLOOKUP($A405,data!$B$2:$AS$765,7,FALSE)</f>
        <v>1</v>
      </c>
      <c r="E405" s="238">
        <f>VLOOKUP($A405,data!$B$2:$AS$765,10,FALSE)</f>
        <v>29005.7</v>
      </c>
      <c r="F405" s="238">
        <f>VLOOKUP($A405,data!$B$2:$AS$765,11,FALSE)</f>
        <v>21091.55</v>
      </c>
      <c r="G405" s="257">
        <f>VLOOKUP($A405,data!$B$2:$AS$765,12,FALSE)</f>
        <v>5.68</v>
      </c>
      <c r="H405" s="16"/>
      <c r="I405" s="158">
        <f>VLOOKUP($A405,data!$B$2:$AS$765,14,FALSE)</f>
        <v>48</v>
      </c>
      <c r="J405" s="156">
        <f>VLOOKUP($A405,data!$B$2:$AS$765,15,FALSE)</f>
        <v>26201.040000000001</v>
      </c>
      <c r="K405" s="156">
        <f>VLOOKUP($A405,data!$B$2:$AS$765,16,FALSE)</f>
        <v>16104.54</v>
      </c>
      <c r="L405" s="160">
        <f>VLOOKUP($A405,data!$B$2:$AS$765,17,FALSE)</f>
        <v>5.0199999999999996</v>
      </c>
      <c r="M405" s="160">
        <f>VLOOKUP($A405,data!$B$2:$AS$765,18,FALSE)</f>
        <v>5.16</v>
      </c>
      <c r="N405" s="160">
        <f>VLOOKUP($A405,data!$B$2:$AS$765,19,FALSE)</f>
        <v>3.68</v>
      </c>
      <c r="O405" s="120">
        <f>VLOOKUP($A405,data!$B$2:$AS$765,20,FALSE)</f>
        <v>1</v>
      </c>
      <c r="P405" s="162">
        <f>VLOOKUP($A405,data!$B$2:$AS$765,22,FALSE)</f>
        <v>1.0765</v>
      </c>
      <c r="Q405" s="162">
        <f>VLOOKUP($A405,data!$B$2:$AS$765,30,FALSE)</f>
        <v>1.1092</v>
      </c>
      <c r="R405" s="217" t="str">
        <f>VLOOKUP($A405,data!$B$2:$AS$765,34,FALSE)</f>
        <v>A</v>
      </c>
      <c r="S405" s="166"/>
      <c r="T405" s="219" t="str">
        <f>IF(ISERROR(VLOOKUP($A405,v32_final!$A$9:$E$763,5,FALSE)),"",VLOOKUP($A405,v32_final!$A$9:$E$763,5,FALSE))</f>
        <v>A</v>
      </c>
      <c r="U405" s="162">
        <f>IF(ISERROR(VLOOKUP($A405,v32_final!$A$9:$E$763,4,FALSE)),"",VLOOKUP($A405,v32_final!$A$9:$E$763,4,FALSE))</f>
        <v>1.7543</v>
      </c>
      <c r="V405" s="164">
        <f>VLOOKUP($A405,data!$B$2:$AS$765,35,FALSE)</f>
        <v>1.738</v>
      </c>
      <c r="W405" s="324">
        <f t="shared" si="24"/>
        <v>1.738</v>
      </c>
      <c r="X405" s="324">
        <f t="shared" si="25"/>
        <v>0</v>
      </c>
      <c r="Y405" s="134">
        <f t="shared" si="26"/>
        <v>-1.6299999999999981E-2</v>
      </c>
      <c r="Z405" s="132">
        <f t="shared" si="27"/>
        <v>-9.2914552813087737E-3</v>
      </c>
    </row>
    <row r="406" spans="1:26" x14ac:dyDescent="0.2">
      <c r="A406" s="237" t="s">
        <v>1530</v>
      </c>
      <c r="B406" s="247" t="str">
        <f>VLOOKUP($A406,data!$B$2:$AS$765,4,FALSE)</f>
        <v>Local Excision &amp; Removal Int Fix Devices Exc Hip &amp; Femur W/O CC/MCC</v>
      </c>
      <c r="C406" s="238">
        <f>VLOOKUP($A406,data!$B$2:$AS$765,6,FALSE)</f>
        <v>32</v>
      </c>
      <c r="D406" s="238">
        <f>VLOOKUP($A406,data!$B$2:$AS$765,7,FALSE)</f>
        <v>0</v>
      </c>
      <c r="E406" s="238">
        <f>VLOOKUP($A406,data!$B$2:$AS$765,10,FALSE)</f>
        <v>22380.85</v>
      </c>
      <c r="F406" s="238">
        <f>VLOOKUP($A406,data!$B$2:$AS$765,11,FALSE)</f>
        <v>13093.89</v>
      </c>
      <c r="G406" s="257">
        <f>VLOOKUP($A406,data!$B$2:$AS$765,12,FALSE)</f>
        <v>2.16</v>
      </c>
      <c r="H406" s="16"/>
      <c r="I406" s="158">
        <f>VLOOKUP($A406,data!$B$2:$AS$765,14,FALSE)</f>
        <v>31</v>
      </c>
      <c r="J406" s="156">
        <f>VLOOKUP($A406,data!$B$2:$AS$765,15,FALSE)</f>
        <v>20657.84</v>
      </c>
      <c r="K406" s="156">
        <f>VLOOKUP($A406,data!$B$2:$AS$765,16,FALSE)</f>
        <v>9054.2800000000007</v>
      </c>
      <c r="L406" s="160">
        <f>VLOOKUP($A406,data!$B$2:$AS$765,17,FALSE)</f>
        <v>2.1</v>
      </c>
      <c r="M406" s="160">
        <f>VLOOKUP($A406,data!$B$2:$AS$765,18,FALSE)</f>
        <v>1.3</v>
      </c>
      <c r="N406" s="160">
        <f>VLOOKUP($A406,data!$B$2:$AS$765,19,FALSE)</f>
        <v>1.78</v>
      </c>
      <c r="O406" s="120">
        <f>VLOOKUP($A406,data!$B$2:$AS$765,20,FALSE)</f>
        <v>1</v>
      </c>
      <c r="P406" s="162">
        <f>VLOOKUP($A406,data!$B$2:$AS$765,22,FALSE)</f>
        <v>0.8488</v>
      </c>
      <c r="Q406" s="162">
        <f>VLOOKUP($A406,data!$B$2:$AS$765,30,FALSE)</f>
        <v>0.87460000000000004</v>
      </c>
      <c r="R406" s="217" t="str">
        <f>VLOOKUP($A406,data!$B$2:$AS$765,34,FALSE)</f>
        <v>A</v>
      </c>
      <c r="S406" s="166"/>
      <c r="T406" s="219" t="str">
        <f>IF(ISERROR(VLOOKUP($A406,v32_final!$A$9:$E$763,5,FALSE)),"",VLOOKUP($A406,v32_final!$A$9:$E$763,5,FALSE))</f>
        <v>A</v>
      </c>
      <c r="U406" s="162">
        <f>IF(ISERROR(VLOOKUP($A406,v32_final!$A$9:$E$763,4,FALSE)),"",VLOOKUP($A406,v32_final!$A$9:$E$763,4,FALSE))</f>
        <v>1.6097999999999999</v>
      </c>
      <c r="V406" s="164">
        <f>VLOOKUP($A406,data!$B$2:$AS$765,35,FALSE)</f>
        <v>1.3704000000000001</v>
      </c>
      <c r="W406" s="324">
        <f t="shared" si="24"/>
        <v>1.3704000000000001</v>
      </c>
      <c r="X406" s="324">
        <f t="shared" si="25"/>
        <v>0</v>
      </c>
      <c r="Y406" s="134">
        <f t="shared" si="26"/>
        <v>-0.23939999999999984</v>
      </c>
      <c r="Z406" s="132">
        <f t="shared" si="27"/>
        <v>-0.14871412597838232</v>
      </c>
    </row>
    <row r="407" spans="1:26" x14ac:dyDescent="0.2">
      <c r="A407" s="246" t="s">
        <v>1531</v>
      </c>
      <c r="B407" s="258" t="str">
        <f>VLOOKUP($A407,data!$B$2:$AS$765,4,FALSE)</f>
        <v>Local Excision &amp; Removal Int Fix Devices of Hip &amp; Femur W CC/MCC</v>
      </c>
      <c r="C407" s="259">
        <f>VLOOKUP($A407,data!$B$2:$AS$765,6,FALSE)</f>
        <v>15</v>
      </c>
      <c r="D407" s="259">
        <f>VLOOKUP($A407,data!$B$2:$AS$765,7,FALSE)</f>
        <v>0</v>
      </c>
      <c r="E407" s="259">
        <f>VLOOKUP($A407,data!$B$2:$AS$765,10,FALSE)</f>
        <v>26633</v>
      </c>
      <c r="F407" s="259">
        <f>VLOOKUP($A407,data!$B$2:$AS$765,11,FALSE)</f>
        <v>14732.31</v>
      </c>
      <c r="G407" s="325">
        <f>VLOOKUP($A407,data!$B$2:$AS$765,12,FALSE)</f>
        <v>6.07</v>
      </c>
      <c r="H407" s="16"/>
      <c r="I407" s="159">
        <f>VLOOKUP($A407,data!$B$2:$AS$765,14,FALSE)</f>
        <v>14</v>
      </c>
      <c r="J407" s="157">
        <f>VLOOKUP($A407,data!$B$2:$AS$765,15,FALSE)</f>
        <v>23256.33</v>
      </c>
      <c r="K407" s="157">
        <f>VLOOKUP($A407,data!$B$2:$AS$765,16,FALSE)</f>
        <v>7843.12</v>
      </c>
      <c r="L407" s="161">
        <f>VLOOKUP($A407,data!$B$2:$AS$765,17,FALSE)</f>
        <v>4.57</v>
      </c>
      <c r="M407" s="161">
        <f>VLOOKUP($A407,data!$B$2:$AS$765,18,FALSE)</f>
        <v>2.74</v>
      </c>
      <c r="N407" s="161">
        <f>VLOOKUP($A407,data!$B$2:$AS$765,19,FALSE)</f>
        <v>3.63</v>
      </c>
      <c r="O407" s="129">
        <f>VLOOKUP($A407,data!$B$2:$AS$765,20,FALSE)</f>
        <v>1</v>
      </c>
      <c r="P407" s="163">
        <f>VLOOKUP($A407,data!$B$2:$AS$765,22,FALSE)</f>
        <v>0.95550000000000002</v>
      </c>
      <c r="Q407" s="163">
        <f>VLOOKUP($A407,data!$B$2:$AS$765,30,FALSE)</f>
        <v>1.0470999999999999</v>
      </c>
      <c r="R407" s="218" t="str">
        <f>VLOOKUP($A407,data!$B$2:$AS$765,34,FALSE)</f>
        <v>AP</v>
      </c>
      <c r="S407" s="166"/>
      <c r="T407" s="220" t="str">
        <f>IF(ISERROR(VLOOKUP($A407,v32_final!$A$9:$E$763,5,FALSE)),"",VLOOKUP($A407,v32_final!$A$9:$E$763,5,FALSE))</f>
        <v>AO</v>
      </c>
      <c r="U407" s="163">
        <f>IF(ISERROR(VLOOKUP($A407,v32_final!$A$9:$E$763,4,FALSE)),"",VLOOKUP($A407,v32_final!$A$9:$E$763,4,FALSE))</f>
        <v>1.9517</v>
      </c>
      <c r="V407" s="165">
        <f>VLOOKUP($A407,data!$B$2:$AS$765,35,FALSE)</f>
        <v>1.6407</v>
      </c>
      <c r="W407" s="326">
        <f t="shared" si="24"/>
        <v>1.6407</v>
      </c>
      <c r="X407" s="326">
        <f t="shared" si="25"/>
        <v>0</v>
      </c>
      <c r="Y407" s="135">
        <f t="shared" si="26"/>
        <v>-0.31099999999999994</v>
      </c>
      <c r="Z407" s="133">
        <f t="shared" si="27"/>
        <v>-0.1593482604908541</v>
      </c>
    </row>
    <row r="408" spans="1:26" x14ac:dyDescent="0.2">
      <c r="A408" s="237" t="s">
        <v>1533</v>
      </c>
      <c r="B408" s="247" t="str">
        <f>VLOOKUP($A408,data!$B$2:$AS$765,4,FALSE)</f>
        <v>Local Excision &amp; Removal Int Fix Devices of Hip &amp; Femur W/O CC/MCC</v>
      </c>
      <c r="C408" s="238">
        <f>VLOOKUP($A408,data!$B$2:$AS$765,6,FALSE)</f>
        <v>2</v>
      </c>
      <c r="D408" s="238">
        <f>VLOOKUP($A408,data!$B$2:$AS$765,7,FALSE)</f>
        <v>0</v>
      </c>
      <c r="E408" s="238">
        <f>VLOOKUP($A408,data!$B$2:$AS$765,10,FALSE)</f>
        <v>24447.21</v>
      </c>
      <c r="F408" s="238">
        <f>VLOOKUP($A408,data!$B$2:$AS$765,11,FALSE)</f>
        <v>12507.5</v>
      </c>
      <c r="G408" s="257">
        <f>VLOOKUP($A408,data!$B$2:$AS$765,12,FALSE)</f>
        <v>2</v>
      </c>
      <c r="H408" s="16"/>
      <c r="I408" s="158">
        <f>VLOOKUP($A408,data!$B$2:$AS$765,14,FALSE)</f>
        <v>2</v>
      </c>
      <c r="J408" s="156">
        <f>VLOOKUP($A408,data!$B$2:$AS$765,15,FALSE)</f>
        <v>24447.21</v>
      </c>
      <c r="K408" s="156">
        <f>VLOOKUP($A408,data!$B$2:$AS$765,16,FALSE)</f>
        <v>12507.5</v>
      </c>
      <c r="L408" s="160">
        <f>VLOOKUP($A408,data!$B$2:$AS$765,17,FALSE)</f>
        <v>2.7</v>
      </c>
      <c r="M408" s="160">
        <f>VLOOKUP($A408,data!$B$2:$AS$765,18,FALSE)</f>
        <v>0</v>
      </c>
      <c r="N408" s="160">
        <f>VLOOKUP($A408,data!$B$2:$AS$765,19,FALSE)</f>
        <v>2.2000000000000002</v>
      </c>
      <c r="O408" s="120">
        <f>VLOOKUP($A408,data!$B$2:$AS$765,20,FALSE)</f>
        <v>0</v>
      </c>
      <c r="P408" s="162">
        <f>VLOOKUP($A408,data!$B$2:$AS$765,22,FALSE)</f>
        <v>1.0327999999999999</v>
      </c>
      <c r="Q408" s="162">
        <f>VLOOKUP($A408,data!$B$2:$AS$765,30,FALSE)</f>
        <v>0.62639999999999996</v>
      </c>
      <c r="R408" s="217" t="str">
        <f>VLOOKUP($A408,data!$B$2:$AS$765,34,FALSE)</f>
        <v>MP</v>
      </c>
      <c r="S408" s="166"/>
      <c r="T408" s="219" t="str">
        <f>IF(ISERROR(VLOOKUP($A408,v32_final!$A$9:$E$763,5,FALSE)),"",VLOOKUP($A408,v32_final!$A$9:$E$763,5,FALSE))</f>
        <v>MO</v>
      </c>
      <c r="U408" s="162">
        <f>IF(ISERROR(VLOOKUP($A408,v32_final!$A$9:$E$763,4,FALSE)),"",VLOOKUP($A408,v32_final!$A$9:$E$763,4,FALSE))</f>
        <v>1.145</v>
      </c>
      <c r="V408" s="164">
        <f>VLOOKUP($A408,data!$B$2:$AS$765,35,FALSE)</f>
        <v>0.98150000000000004</v>
      </c>
      <c r="W408" s="324">
        <f t="shared" si="24"/>
        <v>0.98150000000000004</v>
      </c>
      <c r="X408" s="324">
        <f t="shared" si="25"/>
        <v>0</v>
      </c>
      <c r="Y408" s="134">
        <f t="shared" si="26"/>
        <v>-0.16349999999999998</v>
      </c>
      <c r="Z408" s="132">
        <f t="shared" si="27"/>
        <v>-0.14279475982532749</v>
      </c>
    </row>
    <row r="409" spans="1:26" x14ac:dyDescent="0.2">
      <c r="A409" s="237" t="s">
        <v>1534</v>
      </c>
      <c r="B409" s="247" t="str">
        <f>VLOOKUP($A409,data!$B$2:$AS$765,4,FALSE)</f>
        <v>Soft Tissue Procedures W MCC</v>
      </c>
      <c r="C409" s="238">
        <f>VLOOKUP($A409,data!$B$2:$AS$765,6,FALSE)</f>
        <v>11</v>
      </c>
      <c r="D409" s="238">
        <f>VLOOKUP($A409,data!$B$2:$AS$765,7,FALSE)</f>
        <v>1</v>
      </c>
      <c r="E409" s="238">
        <f>VLOOKUP($A409,data!$B$2:$AS$765,10,FALSE)</f>
        <v>108558.39</v>
      </c>
      <c r="F409" s="238">
        <f>VLOOKUP($A409,data!$B$2:$AS$765,11,FALSE)</f>
        <v>100054.16</v>
      </c>
      <c r="G409" s="257">
        <f>VLOOKUP($A409,data!$B$2:$AS$765,12,FALSE)</f>
        <v>16</v>
      </c>
      <c r="H409" s="16"/>
      <c r="I409" s="158">
        <f>VLOOKUP($A409,data!$B$2:$AS$765,14,FALSE)</f>
        <v>10</v>
      </c>
      <c r="J409" s="156">
        <f>VLOOKUP($A409,data!$B$2:$AS$765,15,FALSE)</f>
        <v>79980.41</v>
      </c>
      <c r="K409" s="156">
        <f>VLOOKUP($A409,data!$B$2:$AS$765,16,FALSE)</f>
        <v>45035.64</v>
      </c>
      <c r="L409" s="160">
        <f>VLOOKUP($A409,data!$B$2:$AS$765,17,FALSE)</f>
        <v>15.7</v>
      </c>
      <c r="M409" s="160">
        <f>VLOOKUP($A409,data!$B$2:$AS$765,18,FALSE)</f>
        <v>7.14</v>
      </c>
      <c r="N409" s="160">
        <f>VLOOKUP($A409,data!$B$2:$AS$765,19,FALSE)</f>
        <v>13.93</v>
      </c>
      <c r="O409" s="120">
        <f>VLOOKUP($A409,data!$B$2:$AS$765,20,FALSE)</f>
        <v>1</v>
      </c>
      <c r="P409" s="162">
        <f>VLOOKUP($A409,data!$B$2:$AS$765,22,FALSE)</f>
        <v>3.2860999999999998</v>
      </c>
      <c r="Q409" s="162">
        <f>VLOOKUP($A409,data!$B$2:$AS$765,30,FALSE)</f>
        <v>2.7997999999999998</v>
      </c>
      <c r="R409" s="217" t="str">
        <f>VLOOKUP($A409,data!$B$2:$AS$765,34,FALSE)</f>
        <v>A</v>
      </c>
      <c r="S409" s="166"/>
      <c r="T409" s="219" t="str">
        <f>IF(ISERROR(VLOOKUP($A409,v32_final!$A$9:$E$763,5,FALSE)),"",VLOOKUP($A409,v32_final!$A$9:$E$763,5,FALSE))</f>
        <v>A</v>
      </c>
      <c r="U409" s="162">
        <f>IF(ISERROR(VLOOKUP($A409,v32_final!$A$9:$E$763,4,FALSE)),"",VLOOKUP($A409,v32_final!$A$9:$E$763,4,FALSE))</f>
        <v>4.7049000000000003</v>
      </c>
      <c r="V409" s="164">
        <f>VLOOKUP($A409,data!$B$2:$AS$765,35,FALSE)</f>
        <v>4.3869999999999996</v>
      </c>
      <c r="W409" s="324">
        <f t="shared" si="24"/>
        <v>4.3869999999999996</v>
      </c>
      <c r="X409" s="324">
        <f t="shared" si="25"/>
        <v>0</v>
      </c>
      <c r="Y409" s="134">
        <f t="shared" si="26"/>
        <v>-0.31790000000000074</v>
      </c>
      <c r="Z409" s="132">
        <f t="shared" si="27"/>
        <v>-6.7567854789687506E-2</v>
      </c>
    </row>
    <row r="410" spans="1:26" x14ac:dyDescent="0.2">
      <c r="A410" s="237" t="s">
        <v>1536</v>
      </c>
      <c r="B410" s="247" t="str">
        <f>VLOOKUP($A410,data!$B$2:$AS$765,4,FALSE)</f>
        <v>Soft Tissue Procedures W CC</v>
      </c>
      <c r="C410" s="238">
        <f>VLOOKUP($A410,data!$B$2:$AS$765,6,FALSE)</f>
        <v>28</v>
      </c>
      <c r="D410" s="238">
        <f>VLOOKUP($A410,data!$B$2:$AS$765,7,FALSE)</f>
        <v>3</v>
      </c>
      <c r="E410" s="238">
        <f>VLOOKUP($A410,data!$B$2:$AS$765,10,FALSE)</f>
        <v>26197.3</v>
      </c>
      <c r="F410" s="238">
        <f>VLOOKUP($A410,data!$B$2:$AS$765,11,FALSE)</f>
        <v>16640.900000000001</v>
      </c>
      <c r="G410" s="257">
        <f>VLOOKUP($A410,data!$B$2:$AS$765,12,FALSE)</f>
        <v>4.8600000000000003</v>
      </c>
      <c r="H410" s="16"/>
      <c r="I410" s="158">
        <f>VLOOKUP($A410,data!$B$2:$AS$765,14,FALSE)</f>
        <v>26</v>
      </c>
      <c r="J410" s="156">
        <f>VLOOKUP($A410,data!$B$2:$AS$765,15,FALSE)</f>
        <v>22609.13</v>
      </c>
      <c r="K410" s="156">
        <f>VLOOKUP($A410,data!$B$2:$AS$765,16,FALSE)</f>
        <v>10861.43</v>
      </c>
      <c r="L410" s="160">
        <f>VLOOKUP($A410,data!$B$2:$AS$765,17,FALSE)</f>
        <v>4.3499999999999996</v>
      </c>
      <c r="M410" s="160">
        <f>VLOOKUP($A410,data!$B$2:$AS$765,18,FALSE)</f>
        <v>3.2</v>
      </c>
      <c r="N410" s="160">
        <f>VLOOKUP($A410,data!$B$2:$AS$765,19,FALSE)</f>
        <v>3.14</v>
      </c>
      <c r="O410" s="120">
        <f>VLOOKUP($A410,data!$B$2:$AS$765,20,FALSE)</f>
        <v>1</v>
      </c>
      <c r="P410" s="162">
        <f>VLOOKUP($A410,data!$B$2:$AS$765,22,FALSE)</f>
        <v>0.92889999999999995</v>
      </c>
      <c r="Q410" s="162">
        <f>VLOOKUP($A410,data!$B$2:$AS$765,30,FALSE)</f>
        <v>0.95709999999999995</v>
      </c>
      <c r="R410" s="217" t="str">
        <f>VLOOKUP($A410,data!$B$2:$AS$765,34,FALSE)</f>
        <v>A</v>
      </c>
      <c r="S410" s="166"/>
      <c r="T410" s="219" t="str">
        <f>IF(ISERROR(VLOOKUP($A410,v32_final!$A$9:$E$763,5,FALSE)),"",VLOOKUP($A410,v32_final!$A$9:$E$763,5,FALSE))</f>
        <v>A</v>
      </c>
      <c r="U410" s="162">
        <f>IF(ISERROR(VLOOKUP($A410,v32_final!$A$9:$E$763,4,FALSE)),"",VLOOKUP($A410,v32_final!$A$9:$E$763,4,FALSE))</f>
        <v>1.7447999999999999</v>
      </c>
      <c r="V410" s="164">
        <f>VLOOKUP($A410,data!$B$2:$AS$765,35,FALSE)</f>
        <v>1.4997</v>
      </c>
      <c r="W410" s="324">
        <f t="shared" si="24"/>
        <v>1.4997</v>
      </c>
      <c r="X410" s="324">
        <f t="shared" si="25"/>
        <v>0</v>
      </c>
      <c r="Y410" s="134">
        <f t="shared" si="26"/>
        <v>-0.24509999999999987</v>
      </c>
      <c r="Z410" s="132">
        <f t="shared" si="27"/>
        <v>-0.14047455295735894</v>
      </c>
    </row>
    <row r="411" spans="1:26" x14ac:dyDescent="0.2">
      <c r="A411" s="237" t="s">
        <v>1537</v>
      </c>
      <c r="B411" s="247" t="str">
        <f>VLOOKUP($A411,data!$B$2:$AS$765,4,FALSE)</f>
        <v>Soft Tissue Procedures W/O CC/MCC</v>
      </c>
      <c r="C411" s="238">
        <f>VLOOKUP($A411,data!$B$2:$AS$765,6,FALSE)</f>
        <v>43</v>
      </c>
      <c r="D411" s="238">
        <f>VLOOKUP($A411,data!$B$2:$AS$765,7,FALSE)</f>
        <v>0</v>
      </c>
      <c r="E411" s="238">
        <f>VLOOKUP($A411,data!$B$2:$AS$765,10,FALSE)</f>
        <v>21488.76</v>
      </c>
      <c r="F411" s="238">
        <f>VLOOKUP($A411,data!$B$2:$AS$765,11,FALSE)</f>
        <v>13775.22</v>
      </c>
      <c r="G411" s="257">
        <f>VLOOKUP($A411,data!$B$2:$AS$765,12,FALSE)</f>
        <v>3.33</v>
      </c>
      <c r="H411" s="16"/>
      <c r="I411" s="158">
        <f>VLOOKUP($A411,data!$B$2:$AS$765,14,FALSE)</f>
        <v>42</v>
      </c>
      <c r="J411" s="156">
        <f>VLOOKUP($A411,data!$B$2:$AS$765,15,FALSE)</f>
        <v>19813.759999999998</v>
      </c>
      <c r="K411" s="156">
        <f>VLOOKUP($A411,data!$B$2:$AS$765,16,FALSE)</f>
        <v>8581</v>
      </c>
      <c r="L411" s="160">
        <f>VLOOKUP($A411,data!$B$2:$AS$765,17,FALSE)</f>
        <v>3.26</v>
      </c>
      <c r="M411" s="160">
        <f>VLOOKUP($A411,data!$B$2:$AS$765,18,FALSE)</f>
        <v>2.1800000000000002</v>
      </c>
      <c r="N411" s="160">
        <f>VLOOKUP($A411,data!$B$2:$AS$765,19,FALSE)</f>
        <v>2.63</v>
      </c>
      <c r="O411" s="120">
        <f>VLOOKUP($A411,data!$B$2:$AS$765,20,FALSE)</f>
        <v>1</v>
      </c>
      <c r="P411" s="162">
        <f>VLOOKUP($A411,data!$B$2:$AS$765,22,FALSE)</f>
        <v>0.81410000000000005</v>
      </c>
      <c r="Q411" s="162">
        <f>VLOOKUP($A411,data!$B$2:$AS$765,30,FALSE)</f>
        <v>0.83879999999999999</v>
      </c>
      <c r="R411" s="217" t="str">
        <f>VLOOKUP($A411,data!$B$2:$AS$765,34,FALSE)</f>
        <v>A</v>
      </c>
      <c r="S411" s="166"/>
      <c r="T411" s="219" t="str">
        <f>IF(ISERROR(VLOOKUP($A411,v32_final!$A$9:$E$763,5,FALSE)),"",VLOOKUP($A411,v32_final!$A$9:$E$763,5,FALSE))</f>
        <v>A</v>
      </c>
      <c r="U411" s="162">
        <f>IF(ISERROR(VLOOKUP($A411,v32_final!$A$9:$E$763,4,FALSE)),"",VLOOKUP($A411,v32_final!$A$9:$E$763,4,FALSE))</f>
        <v>1.3601000000000001</v>
      </c>
      <c r="V411" s="164">
        <f>VLOOKUP($A411,data!$B$2:$AS$765,35,FALSE)</f>
        <v>1.3143</v>
      </c>
      <c r="W411" s="324">
        <f t="shared" si="24"/>
        <v>1.3143</v>
      </c>
      <c r="X411" s="324">
        <f t="shared" si="25"/>
        <v>0</v>
      </c>
      <c r="Y411" s="134">
        <f t="shared" si="26"/>
        <v>-4.5800000000000063E-2</v>
      </c>
      <c r="Z411" s="132">
        <f t="shared" si="27"/>
        <v>-3.3673994559223631E-2</v>
      </c>
    </row>
    <row r="412" spans="1:26" x14ac:dyDescent="0.2">
      <c r="A412" s="246" t="s">
        <v>1539</v>
      </c>
      <c r="B412" s="258" t="str">
        <f>VLOOKUP($A412,data!$B$2:$AS$765,4,FALSE)</f>
        <v>Foot Procedures W MCC</v>
      </c>
      <c r="C412" s="259">
        <f>VLOOKUP($A412,data!$B$2:$AS$765,6,FALSE)</f>
        <v>8</v>
      </c>
      <c r="D412" s="259">
        <f>VLOOKUP($A412,data!$B$2:$AS$765,7,FALSE)</f>
        <v>0</v>
      </c>
      <c r="E412" s="259">
        <f>VLOOKUP($A412,data!$B$2:$AS$765,10,FALSE)</f>
        <v>36646.410000000003</v>
      </c>
      <c r="F412" s="259">
        <f>VLOOKUP($A412,data!$B$2:$AS$765,11,FALSE)</f>
        <v>28203.8</v>
      </c>
      <c r="G412" s="325">
        <f>VLOOKUP($A412,data!$B$2:$AS$765,12,FALSE)</f>
        <v>9.3800000000000008</v>
      </c>
      <c r="H412" s="16"/>
      <c r="I412" s="159">
        <f>VLOOKUP($A412,data!$B$2:$AS$765,14,FALSE)</f>
        <v>7</v>
      </c>
      <c r="J412" s="157">
        <f>VLOOKUP($A412,data!$B$2:$AS$765,15,FALSE)</f>
        <v>28569.5</v>
      </c>
      <c r="K412" s="157">
        <f>VLOOKUP($A412,data!$B$2:$AS$765,16,FALSE)</f>
        <v>19677.39</v>
      </c>
      <c r="L412" s="161">
        <f>VLOOKUP($A412,data!$B$2:$AS$765,17,FALSE)</f>
        <v>8.1</v>
      </c>
      <c r="M412" s="161">
        <f>VLOOKUP($A412,data!$B$2:$AS$765,18,FALSE)</f>
        <v>2.87</v>
      </c>
      <c r="N412" s="161">
        <f>VLOOKUP($A412,data!$B$2:$AS$765,19,FALSE)</f>
        <v>6.7</v>
      </c>
      <c r="O412" s="129">
        <f>VLOOKUP($A412,data!$B$2:$AS$765,20,FALSE)</f>
        <v>0</v>
      </c>
      <c r="P412" s="163">
        <f>VLOOKUP($A412,data!$B$2:$AS$765,22,FALSE)</f>
        <v>2.2281</v>
      </c>
      <c r="Q412" s="163">
        <f>VLOOKUP($A412,data!$B$2:$AS$765,30,FALSE)</f>
        <v>2.2957999999999998</v>
      </c>
      <c r="R412" s="218" t="str">
        <f>VLOOKUP($A412,data!$B$2:$AS$765,34,FALSE)</f>
        <v>M</v>
      </c>
      <c r="S412" s="166"/>
      <c r="T412" s="220" t="str">
        <f>IF(ISERROR(VLOOKUP($A412,v32_final!$A$9:$E$763,5,FALSE)),"",VLOOKUP($A412,v32_final!$A$9:$E$763,5,FALSE))</f>
        <v>M</v>
      </c>
      <c r="U412" s="163">
        <f>IF(ISERROR(VLOOKUP($A412,v32_final!$A$9:$E$763,4,FALSE)),"",VLOOKUP($A412,v32_final!$A$9:$E$763,4,FALSE))</f>
        <v>3.6282999999999999</v>
      </c>
      <c r="V412" s="165">
        <f>VLOOKUP($A412,data!$B$2:$AS$765,35,FALSE)</f>
        <v>3.5973000000000002</v>
      </c>
      <c r="W412" s="326">
        <f t="shared" si="24"/>
        <v>3.5973000000000002</v>
      </c>
      <c r="X412" s="326">
        <f t="shared" si="25"/>
        <v>0</v>
      </c>
      <c r="Y412" s="135">
        <f t="shared" si="26"/>
        <v>-3.0999999999999694E-2</v>
      </c>
      <c r="Z412" s="133">
        <f t="shared" si="27"/>
        <v>-8.543946200699969E-3</v>
      </c>
    </row>
    <row r="413" spans="1:26" x14ac:dyDescent="0.2">
      <c r="A413" s="237" t="s">
        <v>1541</v>
      </c>
      <c r="B413" s="247" t="str">
        <f>VLOOKUP($A413,data!$B$2:$AS$765,4,FALSE)</f>
        <v>Foot Procedures W CC</v>
      </c>
      <c r="C413" s="238">
        <f>VLOOKUP($A413,data!$B$2:$AS$765,6,FALSE)</f>
        <v>38</v>
      </c>
      <c r="D413" s="238">
        <f>VLOOKUP($A413,data!$B$2:$AS$765,7,FALSE)</f>
        <v>0</v>
      </c>
      <c r="E413" s="238">
        <f>VLOOKUP($A413,data!$B$2:$AS$765,10,FALSE)</f>
        <v>25663.09</v>
      </c>
      <c r="F413" s="238">
        <f>VLOOKUP($A413,data!$B$2:$AS$765,11,FALSE)</f>
        <v>11097.8</v>
      </c>
      <c r="G413" s="257">
        <f>VLOOKUP($A413,data!$B$2:$AS$765,12,FALSE)</f>
        <v>5.47</v>
      </c>
      <c r="H413" s="16"/>
      <c r="I413" s="158">
        <f>VLOOKUP($A413,data!$B$2:$AS$765,14,FALSE)</f>
        <v>35</v>
      </c>
      <c r="J413" s="156">
        <f>VLOOKUP($A413,data!$B$2:$AS$765,15,FALSE)</f>
        <v>23322.98</v>
      </c>
      <c r="K413" s="156">
        <f>VLOOKUP($A413,data!$B$2:$AS$765,16,FALSE)</f>
        <v>7974.84</v>
      </c>
      <c r="L413" s="160">
        <f>VLOOKUP($A413,data!$B$2:$AS$765,17,FALSE)</f>
        <v>5.31</v>
      </c>
      <c r="M413" s="160">
        <f>VLOOKUP($A413,data!$B$2:$AS$765,18,FALSE)</f>
        <v>2.57</v>
      </c>
      <c r="N413" s="160">
        <f>VLOOKUP($A413,data!$B$2:$AS$765,19,FALSE)</f>
        <v>4.58</v>
      </c>
      <c r="O413" s="120">
        <f>VLOOKUP($A413,data!$B$2:$AS$765,20,FALSE)</f>
        <v>1</v>
      </c>
      <c r="P413" s="162">
        <f>VLOOKUP($A413,data!$B$2:$AS$765,22,FALSE)</f>
        <v>0.95830000000000004</v>
      </c>
      <c r="Q413" s="162">
        <f>VLOOKUP($A413,data!$B$2:$AS$765,30,FALSE)</f>
        <v>0.98740000000000006</v>
      </c>
      <c r="R413" s="217" t="str">
        <f>VLOOKUP($A413,data!$B$2:$AS$765,34,FALSE)</f>
        <v>A</v>
      </c>
      <c r="S413" s="166"/>
      <c r="T413" s="219" t="str">
        <f>IF(ISERROR(VLOOKUP($A413,v32_final!$A$9:$E$763,5,FALSE)),"",VLOOKUP($A413,v32_final!$A$9:$E$763,5,FALSE))</f>
        <v>A</v>
      </c>
      <c r="U413" s="162">
        <f>IF(ISERROR(VLOOKUP($A413,v32_final!$A$9:$E$763,4,FALSE)),"",VLOOKUP($A413,v32_final!$A$9:$E$763,4,FALSE))</f>
        <v>1.7934000000000001</v>
      </c>
      <c r="V413" s="164">
        <f>VLOOKUP($A413,data!$B$2:$AS$765,35,FALSE)</f>
        <v>1.5471999999999999</v>
      </c>
      <c r="W413" s="324">
        <f t="shared" si="24"/>
        <v>1.5471999999999999</v>
      </c>
      <c r="X413" s="324">
        <f t="shared" si="25"/>
        <v>0</v>
      </c>
      <c r="Y413" s="134">
        <f t="shared" si="26"/>
        <v>-0.2462000000000002</v>
      </c>
      <c r="Z413" s="132">
        <f t="shared" si="27"/>
        <v>-0.13728114196498281</v>
      </c>
    </row>
    <row r="414" spans="1:26" x14ac:dyDescent="0.2">
      <c r="A414" s="237" t="s">
        <v>1543</v>
      </c>
      <c r="B414" s="247" t="str">
        <f>VLOOKUP($A414,data!$B$2:$AS$765,4,FALSE)</f>
        <v>Foot Procedures W/O CC/MCC</v>
      </c>
      <c r="C414" s="238">
        <f>VLOOKUP($A414,data!$B$2:$AS$765,6,FALSE)</f>
        <v>41</v>
      </c>
      <c r="D414" s="238">
        <f>VLOOKUP($A414,data!$B$2:$AS$765,7,FALSE)</f>
        <v>0</v>
      </c>
      <c r="E414" s="238">
        <f>VLOOKUP($A414,data!$B$2:$AS$765,10,FALSE)</f>
        <v>21837.63</v>
      </c>
      <c r="F414" s="238">
        <f>VLOOKUP($A414,data!$B$2:$AS$765,11,FALSE)</f>
        <v>13898.71</v>
      </c>
      <c r="G414" s="257">
        <f>VLOOKUP($A414,data!$B$2:$AS$765,12,FALSE)</f>
        <v>2.68</v>
      </c>
      <c r="H414" s="16"/>
      <c r="I414" s="158">
        <f>VLOOKUP($A414,data!$B$2:$AS$765,14,FALSE)</f>
        <v>40</v>
      </c>
      <c r="J414" s="156">
        <f>VLOOKUP($A414,data!$B$2:$AS$765,15,FALSE)</f>
        <v>20161.48</v>
      </c>
      <c r="K414" s="156">
        <f>VLOOKUP($A414,data!$B$2:$AS$765,16,FALSE)</f>
        <v>9100.26</v>
      </c>
      <c r="L414" s="160">
        <f>VLOOKUP($A414,data!$B$2:$AS$765,17,FALSE)</f>
        <v>2.6</v>
      </c>
      <c r="M414" s="160">
        <f>VLOOKUP($A414,data!$B$2:$AS$765,18,FALSE)</f>
        <v>1.85</v>
      </c>
      <c r="N414" s="160">
        <f>VLOOKUP($A414,data!$B$2:$AS$765,19,FALSE)</f>
        <v>2.14</v>
      </c>
      <c r="O414" s="120">
        <f>VLOOKUP($A414,data!$B$2:$AS$765,20,FALSE)</f>
        <v>1</v>
      </c>
      <c r="P414" s="162">
        <f>VLOOKUP($A414,data!$B$2:$AS$765,22,FALSE)</f>
        <v>0.82840000000000003</v>
      </c>
      <c r="Q414" s="162">
        <f>VLOOKUP($A414,data!$B$2:$AS$765,30,FALSE)</f>
        <v>0.85360000000000003</v>
      </c>
      <c r="R414" s="217" t="str">
        <f>VLOOKUP($A414,data!$B$2:$AS$765,34,FALSE)</f>
        <v>A</v>
      </c>
      <c r="S414" s="166"/>
      <c r="T414" s="219" t="str">
        <f>IF(ISERROR(VLOOKUP($A414,v32_final!$A$9:$E$763,5,FALSE)),"",VLOOKUP($A414,v32_final!$A$9:$E$763,5,FALSE))</f>
        <v>A</v>
      </c>
      <c r="U414" s="162">
        <f>IF(ISERROR(VLOOKUP($A414,v32_final!$A$9:$E$763,4,FALSE)),"",VLOOKUP($A414,v32_final!$A$9:$E$763,4,FALSE))</f>
        <v>1.1704000000000001</v>
      </c>
      <c r="V414" s="164">
        <f>VLOOKUP($A414,data!$B$2:$AS$765,35,FALSE)</f>
        <v>1.3374999999999999</v>
      </c>
      <c r="W414" s="324">
        <f t="shared" si="24"/>
        <v>1.3374999999999999</v>
      </c>
      <c r="X414" s="324">
        <f t="shared" si="25"/>
        <v>0</v>
      </c>
      <c r="Y414" s="134">
        <f t="shared" si="26"/>
        <v>0.1670999999999998</v>
      </c>
      <c r="Z414" s="132">
        <f t="shared" si="27"/>
        <v>0.14277170198222811</v>
      </c>
    </row>
    <row r="415" spans="1:26" x14ac:dyDescent="0.2">
      <c r="A415" s="237" t="s">
        <v>0</v>
      </c>
      <c r="B415" s="247" t="str">
        <f>VLOOKUP($A415,data!$B$2:$AS$765,4,FALSE)</f>
        <v>Major Thumb or Joint Procedures</v>
      </c>
      <c r="C415" s="238">
        <f>VLOOKUP($A415,data!$B$2:$AS$765,6,FALSE)</f>
        <v>7</v>
      </c>
      <c r="D415" s="238">
        <f>VLOOKUP($A415,data!$B$2:$AS$765,7,FALSE)</f>
        <v>0</v>
      </c>
      <c r="E415" s="238">
        <f>VLOOKUP($A415,data!$B$2:$AS$765,10,FALSE)</f>
        <v>22452.55</v>
      </c>
      <c r="F415" s="238">
        <f>VLOOKUP($A415,data!$B$2:$AS$765,11,FALSE)</f>
        <v>9425.44</v>
      </c>
      <c r="G415" s="257">
        <f>VLOOKUP($A415,data!$B$2:$AS$765,12,FALSE)</f>
        <v>4.29</v>
      </c>
      <c r="H415" s="16"/>
      <c r="I415" s="158">
        <f>VLOOKUP($A415,data!$B$2:$AS$765,14,FALSE)</f>
        <v>7</v>
      </c>
      <c r="J415" s="156">
        <f>VLOOKUP($A415,data!$B$2:$AS$765,15,FALSE)</f>
        <v>22452.55</v>
      </c>
      <c r="K415" s="156">
        <f>VLOOKUP($A415,data!$B$2:$AS$765,16,FALSE)</f>
        <v>9425.44</v>
      </c>
      <c r="L415" s="160">
        <f>VLOOKUP($A415,data!$B$2:$AS$765,17,FALSE)</f>
        <v>4.3</v>
      </c>
      <c r="M415" s="160">
        <f>VLOOKUP($A415,data!$B$2:$AS$765,18,FALSE)</f>
        <v>3.28</v>
      </c>
      <c r="N415" s="160">
        <f>VLOOKUP($A415,data!$B$2:$AS$765,19,FALSE)</f>
        <v>3.4</v>
      </c>
      <c r="O415" s="120">
        <f>VLOOKUP($A415,data!$B$2:$AS$765,20,FALSE)</f>
        <v>0</v>
      </c>
      <c r="P415" s="162">
        <f>VLOOKUP($A415,data!$B$2:$AS$765,22,FALSE)</f>
        <v>1.3252999999999999</v>
      </c>
      <c r="Q415" s="162">
        <f>VLOOKUP($A415,data!$B$2:$AS$765,30,FALSE)</f>
        <v>1.3655999999999999</v>
      </c>
      <c r="R415" s="217" t="str">
        <f>VLOOKUP($A415,data!$B$2:$AS$765,34,FALSE)</f>
        <v>M</v>
      </c>
      <c r="S415" s="166"/>
      <c r="T415" s="219" t="str">
        <f>IF(ISERROR(VLOOKUP($A415,v32_final!$A$9:$E$763,5,FALSE)),"",VLOOKUP($A415,v32_final!$A$9:$E$763,5,FALSE))</f>
        <v>M</v>
      </c>
      <c r="U415" s="162">
        <f>IF(ISERROR(VLOOKUP($A415,v32_final!$A$9:$E$763,4,FALSE)),"",VLOOKUP($A415,v32_final!$A$9:$E$763,4,FALSE))</f>
        <v>2.0024999999999999</v>
      </c>
      <c r="V415" s="164">
        <f>VLOOKUP($A415,data!$B$2:$AS$765,35,FALSE)</f>
        <v>2.1398000000000001</v>
      </c>
      <c r="W415" s="324">
        <f t="shared" si="24"/>
        <v>2.1398000000000001</v>
      </c>
      <c r="X415" s="324">
        <f t="shared" si="25"/>
        <v>0</v>
      </c>
      <c r="Y415" s="134">
        <f t="shared" si="26"/>
        <v>0.1373000000000002</v>
      </c>
      <c r="Z415" s="132">
        <f t="shared" si="27"/>
        <v>6.856429463171046E-2</v>
      </c>
    </row>
    <row r="416" spans="1:26" x14ac:dyDescent="0.2">
      <c r="A416" s="237" t="s">
        <v>1</v>
      </c>
      <c r="B416" s="247" t="str">
        <f>VLOOKUP($A416,data!$B$2:$AS$765,4,FALSE)</f>
        <v>Major Shoulder or Elbow Joint Procedures W CC/MCC</v>
      </c>
      <c r="C416" s="238">
        <f>VLOOKUP($A416,data!$B$2:$AS$765,6,FALSE)</f>
        <v>5</v>
      </c>
      <c r="D416" s="238">
        <f>VLOOKUP($A416,data!$B$2:$AS$765,7,FALSE)</f>
        <v>0</v>
      </c>
      <c r="E416" s="238">
        <f>VLOOKUP($A416,data!$B$2:$AS$765,10,FALSE)</f>
        <v>24165.35</v>
      </c>
      <c r="F416" s="238">
        <f>VLOOKUP($A416,data!$B$2:$AS$765,11,FALSE)</f>
        <v>6875.09</v>
      </c>
      <c r="G416" s="257">
        <f>VLOOKUP($A416,data!$B$2:$AS$765,12,FALSE)</f>
        <v>4.5999999999999996</v>
      </c>
      <c r="H416" s="16"/>
      <c r="I416" s="158">
        <f>VLOOKUP($A416,data!$B$2:$AS$765,14,FALSE)</f>
        <v>5</v>
      </c>
      <c r="J416" s="156">
        <f>VLOOKUP($A416,data!$B$2:$AS$765,15,FALSE)</f>
        <v>24165.35</v>
      </c>
      <c r="K416" s="156">
        <f>VLOOKUP($A416,data!$B$2:$AS$765,16,FALSE)</f>
        <v>6875.09</v>
      </c>
      <c r="L416" s="160">
        <f>VLOOKUP($A416,data!$B$2:$AS$765,17,FALSE)</f>
        <v>5.3</v>
      </c>
      <c r="M416" s="160">
        <f>VLOOKUP($A416,data!$B$2:$AS$765,18,FALSE)</f>
        <v>1.74</v>
      </c>
      <c r="N416" s="160">
        <f>VLOOKUP($A416,data!$B$2:$AS$765,19,FALSE)</f>
        <v>4.3</v>
      </c>
      <c r="O416" s="120">
        <f>VLOOKUP($A416,data!$B$2:$AS$765,20,FALSE)</f>
        <v>0</v>
      </c>
      <c r="P416" s="162">
        <f>VLOOKUP($A416,data!$B$2:$AS$765,22,FALSE)</f>
        <v>1.837</v>
      </c>
      <c r="Q416" s="162">
        <f>VLOOKUP($A416,data!$B$2:$AS$765,30,FALSE)</f>
        <v>1.8928</v>
      </c>
      <c r="R416" s="217" t="str">
        <f>VLOOKUP($A416,data!$B$2:$AS$765,34,FALSE)</f>
        <v>M</v>
      </c>
      <c r="S416" s="166"/>
      <c r="T416" s="219" t="str">
        <f>IF(ISERROR(VLOOKUP($A416,v32_final!$A$9:$E$763,5,FALSE)),"",VLOOKUP($A416,v32_final!$A$9:$E$763,5,FALSE))</f>
        <v>M</v>
      </c>
      <c r="U416" s="162">
        <f>IF(ISERROR(VLOOKUP($A416,v32_final!$A$9:$E$763,4,FALSE)),"",VLOOKUP($A416,v32_final!$A$9:$E$763,4,FALSE))</f>
        <v>2.9777999999999998</v>
      </c>
      <c r="V416" s="164">
        <f>VLOOKUP($A416,data!$B$2:$AS$765,35,FALSE)</f>
        <v>2.9658000000000002</v>
      </c>
      <c r="W416" s="324">
        <f t="shared" si="24"/>
        <v>2.9658000000000002</v>
      </c>
      <c r="X416" s="324">
        <f t="shared" si="25"/>
        <v>0</v>
      </c>
      <c r="Y416" s="134">
        <f t="shared" si="26"/>
        <v>-1.1999999999999567E-2</v>
      </c>
      <c r="Z416" s="132">
        <f t="shared" si="27"/>
        <v>-4.029820672979907E-3</v>
      </c>
    </row>
    <row r="417" spans="1:26" x14ac:dyDescent="0.2">
      <c r="A417" s="246" t="s">
        <v>3</v>
      </c>
      <c r="B417" s="258" t="str">
        <f>VLOOKUP($A417,data!$B$2:$AS$765,4,FALSE)</f>
        <v>Major Shoulder or Elbow Joint Procedures W/O CC/MCC</v>
      </c>
      <c r="C417" s="259">
        <f>VLOOKUP($A417,data!$B$2:$AS$765,6,FALSE)</f>
        <v>6</v>
      </c>
      <c r="D417" s="259">
        <f>VLOOKUP($A417,data!$B$2:$AS$765,7,FALSE)</f>
        <v>0</v>
      </c>
      <c r="E417" s="259">
        <f>VLOOKUP($A417,data!$B$2:$AS$765,10,FALSE)</f>
        <v>23714.62</v>
      </c>
      <c r="F417" s="259">
        <f>VLOOKUP($A417,data!$B$2:$AS$765,11,FALSE)</f>
        <v>14540.46</v>
      </c>
      <c r="G417" s="325">
        <f>VLOOKUP($A417,data!$B$2:$AS$765,12,FALSE)</f>
        <v>3</v>
      </c>
      <c r="H417" s="16"/>
      <c r="I417" s="159">
        <f>VLOOKUP($A417,data!$B$2:$AS$765,14,FALSE)</f>
        <v>5</v>
      </c>
      <c r="J417" s="157">
        <f>VLOOKUP($A417,data!$B$2:$AS$765,15,FALSE)</f>
        <v>17560.060000000001</v>
      </c>
      <c r="K417" s="157">
        <f>VLOOKUP($A417,data!$B$2:$AS$765,16,FALSE)</f>
        <v>5141.7700000000004</v>
      </c>
      <c r="L417" s="161">
        <f>VLOOKUP($A417,data!$B$2:$AS$765,17,FALSE)</f>
        <v>2.7</v>
      </c>
      <c r="M417" s="161">
        <f>VLOOKUP($A417,data!$B$2:$AS$765,18,FALSE)</f>
        <v>2.1</v>
      </c>
      <c r="N417" s="161">
        <f>VLOOKUP($A417,data!$B$2:$AS$765,19,FALSE)</f>
        <v>2.2000000000000002</v>
      </c>
      <c r="O417" s="129">
        <f>VLOOKUP($A417,data!$B$2:$AS$765,20,FALSE)</f>
        <v>0</v>
      </c>
      <c r="P417" s="163">
        <f>VLOOKUP($A417,data!$B$2:$AS$765,22,FALSE)</f>
        <v>1.5851</v>
      </c>
      <c r="Q417" s="163">
        <f>VLOOKUP($A417,data!$B$2:$AS$765,30,FALSE)</f>
        <v>1.6333</v>
      </c>
      <c r="R417" s="218" t="str">
        <f>VLOOKUP($A417,data!$B$2:$AS$765,34,FALSE)</f>
        <v>M</v>
      </c>
      <c r="S417" s="166"/>
      <c r="T417" s="220" t="str">
        <f>IF(ISERROR(VLOOKUP($A417,v32_final!$A$9:$E$763,5,FALSE)),"",VLOOKUP($A417,v32_final!$A$9:$E$763,5,FALSE))</f>
        <v>M</v>
      </c>
      <c r="U417" s="163">
        <f>IF(ISERROR(VLOOKUP($A417,v32_final!$A$9:$E$763,4,FALSE)),"",VLOOKUP($A417,v32_final!$A$9:$E$763,4,FALSE))</f>
        <v>2.3626999999999998</v>
      </c>
      <c r="V417" s="165">
        <f>VLOOKUP($A417,data!$B$2:$AS$765,35,FALSE)</f>
        <v>2.5592000000000001</v>
      </c>
      <c r="W417" s="326">
        <f t="shared" si="24"/>
        <v>2.5592000000000001</v>
      </c>
      <c r="X417" s="326">
        <f t="shared" si="25"/>
        <v>0</v>
      </c>
      <c r="Y417" s="135">
        <f t="shared" si="26"/>
        <v>0.19650000000000034</v>
      </c>
      <c r="Z417" s="133">
        <f t="shared" si="27"/>
        <v>8.316756253438877E-2</v>
      </c>
    </row>
    <row r="418" spans="1:26" x14ac:dyDescent="0.2">
      <c r="A418" s="237" t="s">
        <v>5</v>
      </c>
      <c r="B418" s="247" t="str">
        <f>VLOOKUP($A418,data!$B$2:$AS$765,4,FALSE)</f>
        <v>Arthroscopy</v>
      </c>
      <c r="C418" s="238">
        <f>VLOOKUP($A418,data!$B$2:$AS$765,6,FALSE)</f>
        <v>3</v>
      </c>
      <c r="D418" s="238">
        <f>VLOOKUP($A418,data!$B$2:$AS$765,7,FALSE)</f>
        <v>0</v>
      </c>
      <c r="E418" s="238">
        <f>VLOOKUP($A418,data!$B$2:$AS$765,10,FALSE)</f>
        <v>13536.43</v>
      </c>
      <c r="F418" s="238">
        <f>VLOOKUP($A418,data!$B$2:$AS$765,11,FALSE)</f>
        <v>1552.67</v>
      </c>
      <c r="G418" s="257">
        <f>VLOOKUP($A418,data!$B$2:$AS$765,12,FALSE)</f>
        <v>2.67</v>
      </c>
      <c r="H418" s="16"/>
      <c r="I418" s="158">
        <f>VLOOKUP($A418,data!$B$2:$AS$765,14,FALSE)</f>
        <v>3</v>
      </c>
      <c r="J418" s="156">
        <f>VLOOKUP($A418,data!$B$2:$AS$765,15,FALSE)</f>
        <v>13536.43</v>
      </c>
      <c r="K418" s="156">
        <f>VLOOKUP($A418,data!$B$2:$AS$765,16,FALSE)</f>
        <v>1552.67</v>
      </c>
      <c r="L418" s="160">
        <f>VLOOKUP($A418,data!$B$2:$AS$765,17,FALSE)</f>
        <v>4.8</v>
      </c>
      <c r="M418" s="160">
        <f>VLOOKUP($A418,data!$B$2:$AS$765,18,FALSE)</f>
        <v>1.7</v>
      </c>
      <c r="N418" s="160">
        <f>VLOOKUP($A418,data!$B$2:$AS$765,19,FALSE)</f>
        <v>3.4</v>
      </c>
      <c r="O418" s="120">
        <f>VLOOKUP($A418,data!$B$2:$AS$765,20,FALSE)</f>
        <v>0</v>
      </c>
      <c r="P418" s="162">
        <f>VLOOKUP($A418,data!$B$2:$AS$765,22,FALSE)</f>
        <v>1.6272</v>
      </c>
      <c r="Q418" s="162">
        <f>VLOOKUP($A418,data!$B$2:$AS$765,30,FALSE)</f>
        <v>1.6767000000000001</v>
      </c>
      <c r="R418" s="217" t="str">
        <f>VLOOKUP($A418,data!$B$2:$AS$765,34,FALSE)</f>
        <v>M</v>
      </c>
      <c r="S418" s="166"/>
      <c r="T418" s="219" t="str">
        <f>IF(ISERROR(VLOOKUP($A418,v32_final!$A$9:$E$763,5,FALSE)),"",VLOOKUP($A418,v32_final!$A$9:$E$763,5,FALSE))</f>
        <v>M</v>
      </c>
      <c r="U418" s="162">
        <f>IF(ISERROR(VLOOKUP($A418,v32_final!$A$9:$E$763,4,FALSE)),"",VLOOKUP($A418,v32_final!$A$9:$E$763,4,FALSE))</f>
        <v>2.3338999999999999</v>
      </c>
      <c r="V418" s="164">
        <f>VLOOKUP($A418,data!$B$2:$AS$765,35,FALSE)</f>
        <v>2.6272000000000002</v>
      </c>
      <c r="W418" s="324">
        <f t="shared" si="24"/>
        <v>2.6272000000000002</v>
      </c>
      <c r="X418" s="324">
        <f t="shared" si="25"/>
        <v>0</v>
      </c>
      <c r="Y418" s="134">
        <f t="shared" si="26"/>
        <v>0.29330000000000034</v>
      </c>
      <c r="Z418" s="132">
        <f t="shared" si="27"/>
        <v>0.12566948026907765</v>
      </c>
    </row>
    <row r="419" spans="1:26" x14ac:dyDescent="0.2">
      <c r="A419" s="237" t="s">
        <v>7</v>
      </c>
      <c r="B419" s="247" t="str">
        <f>VLOOKUP($A419,data!$B$2:$AS$765,4,FALSE)</f>
        <v>Shoulder, Elbow or Forearm Proc, Exc Major Joint Proc W MCC</v>
      </c>
      <c r="C419" s="238">
        <f>VLOOKUP($A419,data!$B$2:$AS$765,6,FALSE)</f>
        <v>10</v>
      </c>
      <c r="D419" s="238">
        <f>VLOOKUP($A419,data!$B$2:$AS$765,7,FALSE)</f>
        <v>0</v>
      </c>
      <c r="E419" s="238">
        <f>VLOOKUP($A419,data!$B$2:$AS$765,10,FALSE)</f>
        <v>41462.21</v>
      </c>
      <c r="F419" s="238">
        <f>VLOOKUP($A419,data!$B$2:$AS$765,11,FALSE)</f>
        <v>11505.03</v>
      </c>
      <c r="G419" s="257">
        <f>VLOOKUP($A419,data!$B$2:$AS$765,12,FALSE)</f>
        <v>7</v>
      </c>
      <c r="H419" s="16"/>
      <c r="I419" s="158">
        <f>VLOOKUP($A419,data!$B$2:$AS$765,14,FALSE)</f>
        <v>9</v>
      </c>
      <c r="J419" s="156">
        <f>VLOOKUP($A419,data!$B$2:$AS$765,15,FALSE)</f>
        <v>38444.19</v>
      </c>
      <c r="K419" s="156">
        <f>VLOOKUP($A419,data!$B$2:$AS$765,16,FALSE)</f>
        <v>7482.55</v>
      </c>
      <c r="L419" s="160">
        <f>VLOOKUP($A419,data!$B$2:$AS$765,17,FALSE)</f>
        <v>5.9</v>
      </c>
      <c r="M419" s="160">
        <f>VLOOKUP($A419,data!$B$2:$AS$765,18,FALSE)</f>
        <v>7.36</v>
      </c>
      <c r="N419" s="160">
        <f>VLOOKUP($A419,data!$B$2:$AS$765,19,FALSE)</f>
        <v>4.8</v>
      </c>
      <c r="O419" s="120">
        <f>VLOOKUP($A419,data!$B$2:$AS$765,20,FALSE)</f>
        <v>0</v>
      </c>
      <c r="P419" s="162">
        <f>VLOOKUP($A419,data!$B$2:$AS$765,22,FALSE)</f>
        <v>2.3992</v>
      </c>
      <c r="Q419" s="162">
        <f>VLOOKUP($A419,data!$B$2:$AS$765,30,FALSE)</f>
        <v>2.4721000000000002</v>
      </c>
      <c r="R419" s="217" t="str">
        <f>VLOOKUP($A419,data!$B$2:$AS$765,34,FALSE)</f>
        <v>M</v>
      </c>
      <c r="S419" s="166"/>
      <c r="T419" s="219" t="str">
        <f>IF(ISERROR(VLOOKUP($A419,v32_final!$A$9:$E$763,5,FALSE)),"",VLOOKUP($A419,v32_final!$A$9:$E$763,5,FALSE))</f>
        <v>M</v>
      </c>
      <c r="U419" s="162">
        <f>IF(ISERROR(VLOOKUP($A419,v32_final!$A$9:$E$763,4,FALSE)),"",VLOOKUP($A419,v32_final!$A$9:$E$763,4,FALSE))</f>
        <v>3.5533999999999999</v>
      </c>
      <c r="V419" s="164">
        <f>VLOOKUP($A419,data!$B$2:$AS$765,35,FALSE)</f>
        <v>3.8734999999999999</v>
      </c>
      <c r="W419" s="324">
        <f t="shared" si="24"/>
        <v>3.8734999999999999</v>
      </c>
      <c r="X419" s="324">
        <f t="shared" si="25"/>
        <v>0</v>
      </c>
      <c r="Y419" s="134">
        <f t="shared" si="26"/>
        <v>0.32010000000000005</v>
      </c>
      <c r="Z419" s="132">
        <f t="shared" si="27"/>
        <v>9.0082737659706216E-2</v>
      </c>
    </row>
    <row r="420" spans="1:26" x14ac:dyDescent="0.2">
      <c r="A420" s="237" t="s">
        <v>9</v>
      </c>
      <c r="B420" s="247" t="str">
        <f>VLOOKUP($A420,data!$B$2:$AS$765,4,FALSE)</f>
        <v>Shoulder, Elbow or Forearm Proc, Exc Major Joint Proc W CC</v>
      </c>
      <c r="C420" s="238">
        <f>VLOOKUP($A420,data!$B$2:$AS$765,6,FALSE)</f>
        <v>28</v>
      </c>
      <c r="D420" s="238">
        <f>VLOOKUP($A420,data!$B$2:$AS$765,7,FALSE)</f>
        <v>0</v>
      </c>
      <c r="E420" s="238">
        <f>VLOOKUP($A420,data!$B$2:$AS$765,10,FALSE)</f>
        <v>34747.25</v>
      </c>
      <c r="F420" s="238">
        <f>VLOOKUP($A420,data!$B$2:$AS$765,11,FALSE)</f>
        <v>18884.91</v>
      </c>
      <c r="G420" s="257">
        <f>VLOOKUP($A420,data!$B$2:$AS$765,12,FALSE)</f>
        <v>4.43</v>
      </c>
      <c r="H420" s="16"/>
      <c r="I420" s="158">
        <f>VLOOKUP($A420,data!$B$2:$AS$765,14,FALSE)</f>
        <v>27</v>
      </c>
      <c r="J420" s="156">
        <f>VLOOKUP($A420,data!$B$2:$AS$765,15,FALSE)</f>
        <v>31999.35</v>
      </c>
      <c r="K420" s="156">
        <f>VLOOKUP($A420,data!$B$2:$AS$765,16,FALSE)</f>
        <v>12586.63</v>
      </c>
      <c r="L420" s="160">
        <f>VLOOKUP($A420,data!$B$2:$AS$765,17,FALSE)</f>
        <v>3</v>
      </c>
      <c r="M420" s="160">
        <f>VLOOKUP($A420,data!$B$2:$AS$765,18,FALSE)</f>
        <v>2.65</v>
      </c>
      <c r="N420" s="160">
        <f>VLOOKUP($A420,data!$B$2:$AS$765,19,FALSE)</f>
        <v>2.23</v>
      </c>
      <c r="O420" s="120">
        <f>VLOOKUP($A420,data!$B$2:$AS$765,20,FALSE)</f>
        <v>1</v>
      </c>
      <c r="P420" s="162">
        <f>VLOOKUP($A420,data!$B$2:$AS$765,22,FALSE)</f>
        <v>1.3147</v>
      </c>
      <c r="Q420" s="162">
        <f>VLOOKUP($A420,data!$B$2:$AS$765,30,FALSE)</f>
        <v>1.3547</v>
      </c>
      <c r="R420" s="217" t="str">
        <f>VLOOKUP($A420,data!$B$2:$AS$765,34,FALSE)</f>
        <v>A</v>
      </c>
      <c r="S420" s="166"/>
      <c r="T420" s="219" t="str">
        <f>IF(ISERROR(VLOOKUP($A420,v32_final!$A$9:$E$763,5,FALSE)),"",VLOOKUP($A420,v32_final!$A$9:$E$763,5,FALSE))</f>
        <v>A</v>
      </c>
      <c r="U420" s="162">
        <f>IF(ISERROR(VLOOKUP($A420,v32_final!$A$9:$E$763,4,FALSE)),"",VLOOKUP($A420,v32_final!$A$9:$E$763,4,FALSE))</f>
        <v>2.2229999999999999</v>
      </c>
      <c r="V420" s="164">
        <f>VLOOKUP($A420,data!$B$2:$AS$765,35,FALSE)</f>
        <v>2.1227</v>
      </c>
      <c r="W420" s="324">
        <f t="shared" si="24"/>
        <v>2.1227</v>
      </c>
      <c r="X420" s="324">
        <f t="shared" si="25"/>
        <v>0</v>
      </c>
      <c r="Y420" s="134">
        <f t="shared" si="26"/>
        <v>-0.10029999999999983</v>
      </c>
      <c r="Z420" s="132">
        <f t="shared" si="27"/>
        <v>-4.5119208277102939E-2</v>
      </c>
    </row>
    <row r="421" spans="1:26" x14ac:dyDescent="0.2">
      <c r="A421" s="237" t="s">
        <v>136</v>
      </c>
      <c r="B421" s="247" t="str">
        <f>VLOOKUP($A421,data!$B$2:$AS$765,4,FALSE)</f>
        <v>Shoulder, Elbow or Forearm Proc, Exc Major Joint Proc W/O CC/MCC</v>
      </c>
      <c r="C421" s="238">
        <f>VLOOKUP($A421,data!$B$2:$AS$765,6,FALSE)</f>
        <v>25</v>
      </c>
      <c r="D421" s="238">
        <f>VLOOKUP($A421,data!$B$2:$AS$765,7,FALSE)</f>
        <v>0</v>
      </c>
      <c r="E421" s="238">
        <f>VLOOKUP($A421,data!$B$2:$AS$765,10,FALSE)</f>
        <v>24097.38</v>
      </c>
      <c r="F421" s="238">
        <f>VLOOKUP($A421,data!$B$2:$AS$765,11,FALSE)</f>
        <v>10834.62</v>
      </c>
      <c r="G421" s="257">
        <f>VLOOKUP($A421,data!$B$2:$AS$765,12,FALSE)</f>
        <v>1.92</v>
      </c>
      <c r="H421" s="16"/>
      <c r="I421" s="158">
        <f>VLOOKUP($A421,data!$B$2:$AS$765,14,FALSE)</f>
        <v>24</v>
      </c>
      <c r="J421" s="156">
        <f>VLOOKUP($A421,data!$B$2:$AS$765,15,FALSE)</f>
        <v>23055.47</v>
      </c>
      <c r="K421" s="156">
        <f>VLOOKUP($A421,data!$B$2:$AS$765,16,FALSE)</f>
        <v>9754</v>
      </c>
      <c r="L421" s="160">
        <f>VLOOKUP($A421,data!$B$2:$AS$765,17,FALSE)</f>
        <v>1.92</v>
      </c>
      <c r="M421" s="160">
        <f>VLOOKUP($A421,data!$B$2:$AS$765,18,FALSE)</f>
        <v>1.1100000000000001</v>
      </c>
      <c r="N421" s="160">
        <f>VLOOKUP($A421,data!$B$2:$AS$765,19,FALSE)</f>
        <v>1.67</v>
      </c>
      <c r="O421" s="120">
        <f>VLOOKUP($A421,data!$B$2:$AS$765,20,FALSE)</f>
        <v>1</v>
      </c>
      <c r="P421" s="162">
        <f>VLOOKUP($A421,data!$B$2:$AS$765,22,FALSE)</f>
        <v>0.94730000000000003</v>
      </c>
      <c r="Q421" s="162">
        <f>VLOOKUP($A421,data!$B$2:$AS$765,30,FALSE)</f>
        <v>0.97609999999999997</v>
      </c>
      <c r="R421" s="217" t="str">
        <f>VLOOKUP($A421,data!$B$2:$AS$765,34,FALSE)</f>
        <v>A</v>
      </c>
      <c r="S421" s="166"/>
      <c r="T421" s="219" t="str">
        <f>IF(ISERROR(VLOOKUP($A421,v32_final!$A$9:$E$763,5,FALSE)),"",VLOOKUP($A421,v32_final!$A$9:$E$763,5,FALSE))</f>
        <v>A</v>
      </c>
      <c r="U421" s="162">
        <f>IF(ISERROR(VLOOKUP($A421,v32_final!$A$9:$E$763,4,FALSE)),"",VLOOKUP($A421,v32_final!$A$9:$E$763,4,FALSE))</f>
        <v>1.3464</v>
      </c>
      <c r="V421" s="164">
        <f>VLOOKUP($A421,data!$B$2:$AS$765,35,FALSE)</f>
        <v>1.5295000000000001</v>
      </c>
      <c r="W421" s="324">
        <f t="shared" si="24"/>
        <v>1.5295000000000001</v>
      </c>
      <c r="X421" s="324">
        <f t="shared" si="25"/>
        <v>0</v>
      </c>
      <c r="Y421" s="134">
        <f t="shared" si="26"/>
        <v>0.18310000000000004</v>
      </c>
      <c r="Z421" s="132">
        <f t="shared" si="27"/>
        <v>0.13599227569815808</v>
      </c>
    </row>
    <row r="422" spans="1:26" x14ac:dyDescent="0.2">
      <c r="A422" s="246" t="s">
        <v>137</v>
      </c>
      <c r="B422" s="258" t="str">
        <f>VLOOKUP($A422,data!$B$2:$AS$765,4,FALSE)</f>
        <v>Hand or Wrist Proc, Except Major Thumb or Joint Proc W CC/MCC</v>
      </c>
      <c r="C422" s="259">
        <f>VLOOKUP($A422,data!$B$2:$AS$765,6,FALSE)</f>
        <v>12</v>
      </c>
      <c r="D422" s="259">
        <f>VLOOKUP($A422,data!$B$2:$AS$765,7,FALSE)</f>
        <v>0</v>
      </c>
      <c r="E422" s="259">
        <f>VLOOKUP($A422,data!$B$2:$AS$765,10,FALSE)</f>
        <v>23718.07</v>
      </c>
      <c r="F422" s="259">
        <f>VLOOKUP($A422,data!$B$2:$AS$765,11,FALSE)</f>
        <v>15928.28</v>
      </c>
      <c r="G422" s="325">
        <f>VLOOKUP($A422,data!$B$2:$AS$765,12,FALSE)</f>
        <v>4.17</v>
      </c>
      <c r="H422" s="16"/>
      <c r="I422" s="159">
        <f>VLOOKUP($A422,data!$B$2:$AS$765,14,FALSE)</f>
        <v>11</v>
      </c>
      <c r="J422" s="157">
        <f>VLOOKUP($A422,data!$B$2:$AS$765,15,FALSE)</f>
        <v>19895.82</v>
      </c>
      <c r="K422" s="157">
        <f>VLOOKUP($A422,data!$B$2:$AS$765,16,FALSE)</f>
        <v>10072.719999999999</v>
      </c>
      <c r="L422" s="161">
        <f>VLOOKUP($A422,data!$B$2:$AS$765,17,FALSE)</f>
        <v>4.2699999999999996</v>
      </c>
      <c r="M422" s="161">
        <f>VLOOKUP($A422,data!$B$2:$AS$765,18,FALSE)</f>
        <v>3.36</v>
      </c>
      <c r="N422" s="161">
        <f>VLOOKUP($A422,data!$B$2:$AS$765,19,FALSE)</f>
        <v>3.22</v>
      </c>
      <c r="O422" s="129">
        <f>VLOOKUP($A422,data!$B$2:$AS$765,20,FALSE)</f>
        <v>1</v>
      </c>
      <c r="P422" s="163">
        <f>VLOOKUP($A422,data!$B$2:$AS$765,22,FALSE)</f>
        <v>0.8175</v>
      </c>
      <c r="Q422" s="163">
        <f>VLOOKUP($A422,data!$B$2:$AS$765,30,FALSE)</f>
        <v>0.84240000000000004</v>
      </c>
      <c r="R422" s="218" t="str">
        <f>VLOOKUP($A422,data!$B$2:$AS$765,34,FALSE)</f>
        <v>A</v>
      </c>
      <c r="S422" s="166"/>
      <c r="T422" s="220" t="str">
        <f>IF(ISERROR(VLOOKUP($A422,v32_final!$A$9:$E$763,5,FALSE)),"",VLOOKUP($A422,v32_final!$A$9:$E$763,5,FALSE))</f>
        <v>A</v>
      </c>
      <c r="U422" s="163">
        <f>IF(ISERROR(VLOOKUP($A422,v32_final!$A$9:$E$763,4,FALSE)),"",VLOOKUP($A422,v32_final!$A$9:$E$763,4,FALSE))</f>
        <v>1.4895</v>
      </c>
      <c r="V422" s="165">
        <f>VLOOKUP($A422,data!$B$2:$AS$765,35,FALSE)</f>
        <v>1.32</v>
      </c>
      <c r="W422" s="326">
        <f t="shared" si="24"/>
        <v>1.32</v>
      </c>
      <c r="X422" s="326">
        <f t="shared" si="25"/>
        <v>0</v>
      </c>
      <c r="Y422" s="135">
        <f t="shared" si="26"/>
        <v>-0.16949999999999998</v>
      </c>
      <c r="Z422" s="133">
        <f t="shared" si="27"/>
        <v>-0.11379657603222557</v>
      </c>
    </row>
    <row r="423" spans="1:26" x14ac:dyDescent="0.2">
      <c r="A423" s="237" t="s">
        <v>139</v>
      </c>
      <c r="B423" s="247" t="str">
        <f>VLOOKUP($A423,data!$B$2:$AS$765,4,FALSE)</f>
        <v>Hand or Wrist Proc, Except Major Thumb or Joint Proc W/O CC/MCC</v>
      </c>
      <c r="C423" s="238">
        <f>VLOOKUP($A423,data!$B$2:$AS$765,6,FALSE)</f>
        <v>10</v>
      </c>
      <c r="D423" s="238">
        <f>VLOOKUP($A423,data!$B$2:$AS$765,7,FALSE)</f>
        <v>0</v>
      </c>
      <c r="E423" s="238">
        <f>VLOOKUP($A423,data!$B$2:$AS$765,10,FALSE)</f>
        <v>15523.23</v>
      </c>
      <c r="F423" s="238">
        <f>VLOOKUP($A423,data!$B$2:$AS$765,11,FALSE)</f>
        <v>6888.83</v>
      </c>
      <c r="G423" s="257">
        <f>VLOOKUP($A423,data!$B$2:$AS$765,12,FALSE)</f>
        <v>3.2</v>
      </c>
      <c r="H423" s="16"/>
      <c r="I423" s="158">
        <f>VLOOKUP($A423,data!$B$2:$AS$765,14,FALSE)</f>
        <v>10</v>
      </c>
      <c r="J423" s="156">
        <f>VLOOKUP($A423,data!$B$2:$AS$765,15,FALSE)</f>
        <v>15523.23</v>
      </c>
      <c r="K423" s="156">
        <f>VLOOKUP($A423,data!$B$2:$AS$765,16,FALSE)</f>
        <v>6888.83</v>
      </c>
      <c r="L423" s="160">
        <f>VLOOKUP($A423,data!$B$2:$AS$765,17,FALSE)</f>
        <v>3.2</v>
      </c>
      <c r="M423" s="160">
        <f>VLOOKUP($A423,data!$B$2:$AS$765,18,FALSE)</f>
        <v>1.89</v>
      </c>
      <c r="N423" s="160">
        <f>VLOOKUP($A423,data!$B$2:$AS$765,19,FALSE)</f>
        <v>2.59</v>
      </c>
      <c r="O423" s="120">
        <f>VLOOKUP($A423,data!$B$2:$AS$765,20,FALSE)</f>
        <v>1</v>
      </c>
      <c r="P423" s="162">
        <f>VLOOKUP($A423,data!$B$2:$AS$765,22,FALSE)</f>
        <v>0.63780000000000003</v>
      </c>
      <c r="Q423" s="162">
        <f>VLOOKUP($A423,data!$B$2:$AS$765,30,FALSE)</f>
        <v>0.65720000000000001</v>
      </c>
      <c r="R423" s="217" t="str">
        <f>VLOOKUP($A423,data!$B$2:$AS$765,34,FALSE)</f>
        <v>A</v>
      </c>
      <c r="S423" s="166"/>
      <c r="T423" s="219" t="str">
        <f>IF(ISERROR(VLOOKUP($A423,v32_final!$A$9:$E$763,5,FALSE)),"",VLOOKUP($A423,v32_final!$A$9:$E$763,5,FALSE))</f>
        <v>A</v>
      </c>
      <c r="U423" s="162">
        <f>IF(ISERROR(VLOOKUP($A423,v32_final!$A$9:$E$763,4,FALSE)),"",VLOOKUP($A423,v32_final!$A$9:$E$763,4,FALSE))</f>
        <v>0.91559999999999997</v>
      </c>
      <c r="V423" s="164">
        <f>VLOOKUP($A423,data!$B$2:$AS$765,35,FALSE)</f>
        <v>1.0298</v>
      </c>
      <c r="W423" s="324">
        <f t="shared" si="24"/>
        <v>1.0298</v>
      </c>
      <c r="X423" s="324">
        <f t="shared" si="25"/>
        <v>0</v>
      </c>
      <c r="Y423" s="134">
        <f t="shared" si="26"/>
        <v>0.11420000000000008</v>
      </c>
      <c r="Z423" s="132">
        <f t="shared" si="27"/>
        <v>0.12472695500218445</v>
      </c>
    </row>
    <row r="424" spans="1:26" x14ac:dyDescent="0.2">
      <c r="A424" s="237" t="s">
        <v>140</v>
      </c>
      <c r="B424" s="247" t="str">
        <f>VLOOKUP($A424,data!$B$2:$AS$765,4,FALSE)</f>
        <v>Other Musculoskelet Sys &amp; Conn Tiss O.R. Proc W MCC</v>
      </c>
      <c r="C424" s="238">
        <f>VLOOKUP($A424,data!$B$2:$AS$765,6,FALSE)</f>
        <v>18</v>
      </c>
      <c r="D424" s="238">
        <f>VLOOKUP($A424,data!$B$2:$AS$765,7,FALSE)</f>
        <v>0</v>
      </c>
      <c r="E424" s="238">
        <f>VLOOKUP($A424,data!$B$2:$AS$765,10,FALSE)</f>
        <v>61545.46</v>
      </c>
      <c r="F424" s="238">
        <f>VLOOKUP($A424,data!$B$2:$AS$765,11,FALSE)</f>
        <v>54831.43</v>
      </c>
      <c r="G424" s="257">
        <f>VLOOKUP($A424,data!$B$2:$AS$765,12,FALSE)</f>
        <v>7.89</v>
      </c>
      <c r="H424" s="16"/>
      <c r="I424" s="158">
        <f>VLOOKUP($A424,data!$B$2:$AS$765,14,FALSE)</f>
        <v>17</v>
      </c>
      <c r="J424" s="156">
        <f>VLOOKUP($A424,data!$B$2:$AS$765,15,FALSE)</f>
        <v>49794.52</v>
      </c>
      <c r="K424" s="156">
        <f>VLOOKUP($A424,data!$B$2:$AS$765,16,FALSE)</f>
        <v>26416.2</v>
      </c>
      <c r="L424" s="160">
        <f>VLOOKUP($A424,data!$B$2:$AS$765,17,FALSE)</f>
        <v>7.35</v>
      </c>
      <c r="M424" s="160">
        <f>VLOOKUP($A424,data!$B$2:$AS$765,18,FALSE)</f>
        <v>5.94</v>
      </c>
      <c r="N424" s="160">
        <f>VLOOKUP($A424,data!$B$2:$AS$765,19,FALSE)</f>
        <v>5.44</v>
      </c>
      <c r="O424" s="120">
        <f>VLOOKUP($A424,data!$B$2:$AS$765,20,FALSE)</f>
        <v>1</v>
      </c>
      <c r="P424" s="162">
        <f>VLOOKUP($A424,data!$B$2:$AS$765,22,FALSE)</f>
        <v>2.0459000000000001</v>
      </c>
      <c r="Q424" s="162">
        <f>VLOOKUP($A424,data!$B$2:$AS$765,30,FALSE)</f>
        <v>2.9632000000000001</v>
      </c>
      <c r="R424" s="217" t="str">
        <f>VLOOKUP($A424,data!$B$2:$AS$765,34,FALSE)</f>
        <v>AP</v>
      </c>
      <c r="S424" s="166"/>
      <c r="T424" s="219" t="str">
        <f>IF(ISERROR(VLOOKUP($A424,v32_final!$A$9:$E$763,5,FALSE)),"",VLOOKUP($A424,v32_final!$A$9:$E$763,5,FALSE))</f>
        <v>AO</v>
      </c>
      <c r="U424" s="162">
        <f>IF(ISERROR(VLOOKUP($A424,v32_final!$A$9:$E$763,4,FALSE)),"",VLOOKUP($A424,v32_final!$A$9:$E$763,4,FALSE))</f>
        <v>4.4393000000000002</v>
      </c>
      <c r="V424" s="164">
        <f>VLOOKUP($A424,data!$B$2:$AS$765,35,FALSE)</f>
        <v>4.6429999999999998</v>
      </c>
      <c r="W424" s="324">
        <f t="shared" si="24"/>
        <v>4.6429999999999998</v>
      </c>
      <c r="X424" s="324">
        <f t="shared" si="25"/>
        <v>0</v>
      </c>
      <c r="Y424" s="134">
        <f t="shared" si="26"/>
        <v>0.20369999999999955</v>
      </c>
      <c r="Z424" s="132">
        <f t="shared" si="27"/>
        <v>4.5885612596580437E-2</v>
      </c>
    </row>
    <row r="425" spans="1:26" x14ac:dyDescent="0.2">
      <c r="A425" s="237" t="s">
        <v>141</v>
      </c>
      <c r="B425" s="247" t="str">
        <f>VLOOKUP($A425,data!$B$2:$AS$765,4,FALSE)</f>
        <v>Other Musculoskelet Sys &amp; Conn Tiss O.R. Proc W CC</v>
      </c>
      <c r="C425" s="238">
        <f>VLOOKUP($A425,data!$B$2:$AS$765,6,FALSE)</f>
        <v>40</v>
      </c>
      <c r="D425" s="238">
        <f>VLOOKUP($A425,data!$B$2:$AS$765,7,FALSE)</f>
        <v>0</v>
      </c>
      <c r="E425" s="238">
        <f>VLOOKUP($A425,data!$B$2:$AS$765,10,FALSE)</f>
        <v>54267.29</v>
      </c>
      <c r="F425" s="238">
        <f>VLOOKUP($A425,data!$B$2:$AS$765,11,FALSE)</f>
        <v>32595.82</v>
      </c>
      <c r="G425" s="257">
        <f>VLOOKUP($A425,data!$B$2:$AS$765,12,FALSE)</f>
        <v>6.33</v>
      </c>
      <c r="H425" s="16"/>
      <c r="I425" s="158">
        <f>VLOOKUP($A425,data!$B$2:$AS$765,14,FALSE)</f>
        <v>39</v>
      </c>
      <c r="J425" s="156">
        <f>VLOOKUP($A425,data!$B$2:$AS$765,15,FALSE)</f>
        <v>51324.57</v>
      </c>
      <c r="K425" s="156">
        <f>VLOOKUP($A425,data!$B$2:$AS$765,16,FALSE)</f>
        <v>27264.41</v>
      </c>
      <c r="L425" s="160">
        <f>VLOOKUP($A425,data!$B$2:$AS$765,17,FALSE)</f>
        <v>6.05</v>
      </c>
      <c r="M425" s="160">
        <f>VLOOKUP($A425,data!$B$2:$AS$765,18,FALSE)</f>
        <v>4.53</v>
      </c>
      <c r="N425" s="160">
        <f>VLOOKUP($A425,data!$B$2:$AS$765,19,FALSE)</f>
        <v>4.41</v>
      </c>
      <c r="O425" s="120">
        <f>VLOOKUP($A425,data!$B$2:$AS$765,20,FALSE)</f>
        <v>1</v>
      </c>
      <c r="P425" s="162">
        <f>VLOOKUP($A425,data!$B$2:$AS$765,22,FALSE)</f>
        <v>2.1088</v>
      </c>
      <c r="Q425" s="162">
        <f>VLOOKUP($A425,data!$B$2:$AS$765,30,FALSE)</f>
        <v>1.7670999999999999</v>
      </c>
      <c r="R425" s="217" t="str">
        <f>VLOOKUP($A425,data!$B$2:$AS$765,34,FALSE)</f>
        <v>AP</v>
      </c>
      <c r="S425" s="166"/>
      <c r="T425" s="219" t="str">
        <f>IF(ISERROR(VLOOKUP($A425,v32_final!$A$9:$E$763,5,FALSE)),"",VLOOKUP($A425,v32_final!$A$9:$E$763,5,FALSE))</f>
        <v>AO</v>
      </c>
      <c r="U425" s="162">
        <f>IF(ISERROR(VLOOKUP($A425,v32_final!$A$9:$E$763,4,FALSE)),"",VLOOKUP($A425,v32_final!$A$9:$E$763,4,FALSE))</f>
        <v>2.5461999999999998</v>
      </c>
      <c r="V425" s="164">
        <f>VLOOKUP($A425,data!$B$2:$AS$765,35,FALSE)</f>
        <v>2.7688999999999999</v>
      </c>
      <c r="W425" s="324">
        <f t="shared" si="24"/>
        <v>2.7688999999999999</v>
      </c>
      <c r="X425" s="324">
        <f t="shared" si="25"/>
        <v>0</v>
      </c>
      <c r="Y425" s="134">
        <f t="shared" si="26"/>
        <v>0.22270000000000012</v>
      </c>
      <c r="Z425" s="132">
        <f t="shared" si="27"/>
        <v>8.7463671353389422E-2</v>
      </c>
    </row>
    <row r="426" spans="1:26" x14ac:dyDescent="0.2">
      <c r="A426" s="237" t="s">
        <v>142</v>
      </c>
      <c r="B426" s="247" t="str">
        <f>VLOOKUP($A426,data!$B$2:$AS$765,4,FALSE)</f>
        <v>Other Musculoskelet Sys &amp; Conn Tiss O.R. Proc W/O CC/MCC</v>
      </c>
      <c r="C426" s="238">
        <f>VLOOKUP($A426,data!$B$2:$AS$765,6,FALSE)</f>
        <v>28</v>
      </c>
      <c r="D426" s="238">
        <f>VLOOKUP($A426,data!$B$2:$AS$765,7,FALSE)</f>
        <v>0</v>
      </c>
      <c r="E426" s="238">
        <f>VLOOKUP($A426,data!$B$2:$AS$765,10,FALSE)</f>
        <v>32408.43</v>
      </c>
      <c r="F426" s="238">
        <f>VLOOKUP($A426,data!$B$2:$AS$765,11,FALSE)</f>
        <v>13409.32</v>
      </c>
      <c r="G426" s="257">
        <f>VLOOKUP($A426,data!$B$2:$AS$765,12,FALSE)</f>
        <v>2.5</v>
      </c>
      <c r="H426" s="16"/>
      <c r="I426" s="158">
        <f>VLOOKUP($A426,data!$B$2:$AS$765,14,FALSE)</f>
        <v>27</v>
      </c>
      <c r="J426" s="156">
        <f>VLOOKUP($A426,data!$B$2:$AS$765,15,FALSE)</f>
        <v>31334.51</v>
      </c>
      <c r="K426" s="156">
        <f>VLOOKUP($A426,data!$B$2:$AS$765,16,FALSE)</f>
        <v>12416.81</v>
      </c>
      <c r="L426" s="160">
        <f>VLOOKUP($A426,data!$B$2:$AS$765,17,FALSE)</f>
        <v>2.2599999999999998</v>
      </c>
      <c r="M426" s="160">
        <f>VLOOKUP($A426,data!$B$2:$AS$765,18,FALSE)</f>
        <v>1.4</v>
      </c>
      <c r="N426" s="160">
        <f>VLOOKUP($A426,data!$B$2:$AS$765,19,FALSE)</f>
        <v>1.92</v>
      </c>
      <c r="O426" s="120">
        <f>VLOOKUP($A426,data!$B$2:$AS$765,20,FALSE)</f>
        <v>1</v>
      </c>
      <c r="P426" s="162">
        <f>VLOOKUP($A426,data!$B$2:$AS$765,22,FALSE)</f>
        <v>1.2874000000000001</v>
      </c>
      <c r="Q426" s="162">
        <f>VLOOKUP($A426,data!$B$2:$AS$765,30,FALSE)</f>
        <v>1.3265</v>
      </c>
      <c r="R426" s="217" t="str">
        <f>VLOOKUP($A426,data!$B$2:$AS$765,34,FALSE)</f>
        <v>A</v>
      </c>
      <c r="S426" s="166"/>
      <c r="T426" s="219" t="str">
        <f>IF(ISERROR(VLOOKUP($A426,v32_final!$A$9:$E$763,5,FALSE)),"",VLOOKUP($A426,v32_final!$A$9:$E$763,5,FALSE))</f>
        <v>AO</v>
      </c>
      <c r="U426" s="162">
        <f>IF(ISERROR(VLOOKUP($A426,v32_final!$A$9:$E$763,4,FALSE)),"",VLOOKUP($A426,v32_final!$A$9:$E$763,4,FALSE))</f>
        <v>1.7517</v>
      </c>
      <c r="V426" s="164">
        <f>VLOOKUP($A426,data!$B$2:$AS$765,35,FALSE)</f>
        <v>2.0785</v>
      </c>
      <c r="W426" s="324">
        <f t="shared" si="24"/>
        <v>2.0785</v>
      </c>
      <c r="X426" s="324">
        <f t="shared" si="25"/>
        <v>0</v>
      </c>
      <c r="Y426" s="134">
        <f t="shared" si="26"/>
        <v>0.32679999999999998</v>
      </c>
      <c r="Z426" s="132">
        <f t="shared" si="27"/>
        <v>0.18656162584917507</v>
      </c>
    </row>
    <row r="427" spans="1:26" x14ac:dyDescent="0.2">
      <c r="A427" s="246" t="s">
        <v>2321</v>
      </c>
      <c r="B427" s="258" t="str">
        <f>VLOOKUP($A427,data!$B$2:$AS$765,4,FALSE)</f>
        <v>Back &amp; Neck Proc Exc Spinal Fusion W MCC or Disc Device/Neurostim</v>
      </c>
      <c r="C427" s="259">
        <f>VLOOKUP($A427,data!$B$2:$AS$765,6,FALSE)</f>
        <v>12</v>
      </c>
      <c r="D427" s="259">
        <f>VLOOKUP($A427,data!$B$2:$AS$765,7,FALSE)</f>
        <v>0</v>
      </c>
      <c r="E427" s="259">
        <f>VLOOKUP($A427,data!$B$2:$AS$765,10,FALSE)</f>
        <v>65354.33</v>
      </c>
      <c r="F427" s="259">
        <f>VLOOKUP($A427,data!$B$2:$AS$765,11,FALSE)</f>
        <v>58221.32</v>
      </c>
      <c r="G427" s="325">
        <f>VLOOKUP($A427,data!$B$2:$AS$765,12,FALSE)</f>
        <v>8.67</v>
      </c>
      <c r="H427" s="16"/>
      <c r="I427" s="159">
        <f>VLOOKUP($A427,data!$B$2:$AS$765,14,FALSE)</f>
        <v>11</v>
      </c>
      <c r="J427" s="157">
        <f>VLOOKUP($A427,data!$B$2:$AS$765,15,FALSE)</f>
        <v>50016</v>
      </c>
      <c r="K427" s="157">
        <f>VLOOKUP($A427,data!$B$2:$AS$765,16,FALSE)</f>
        <v>29575.439999999999</v>
      </c>
      <c r="L427" s="161">
        <f>VLOOKUP($A427,data!$B$2:$AS$765,17,FALSE)</f>
        <v>6.64</v>
      </c>
      <c r="M427" s="161">
        <f>VLOOKUP($A427,data!$B$2:$AS$765,18,FALSE)</f>
        <v>5.88</v>
      </c>
      <c r="N427" s="161">
        <f>VLOOKUP($A427,data!$B$2:$AS$765,19,FALSE)</f>
        <v>4.3600000000000003</v>
      </c>
      <c r="O427" s="129">
        <f>VLOOKUP($A427,data!$B$2:$AS$765,20,FALSE)</f>
        <v>1</v>
      </c>
      <c r="P427" s="163">
        <f>VLOOKUP($A427,data!$B$2:$AS$765,22,FALSE)</f>
        <v>2.0550000000000002</v>
      </c>
      <c r="Q427" s="163">
        <f>VLOOKUP($A427,data!$B$2:$AS$765,30,FALSE)</f>
        <v>2.0124</v>
      </c>
      <c r="R427" s="218" t="str">
        <f>VLOOKUP($A427,data!$B$2:$AS$765,34,FALSE)</f>
        <v>A</v>
      </c>
      <c r="S427" s="166"/>
      <c r="T427" s="220" t="str">
        <f>IF(ISERROR(VLOOKUP($A427,v32_final!$A$9:$E$763,5,FALSE)),"",VLOOKUP($A427,v32_final!$A$9:$E$763,5,FALSE))</f>
        <v>M</v>
      </c>
      <c r="U427" s="163">
        <f>IF(ISERROR(VLOOKUP($A427,v32_final!$A$9:$E$763,4,FALSE)),"",VLOOKUP($A427,v32_final!$A$9:$E$763,4,FALSE))</f>
        <v>4.6951999999999998</v>
      </c>
      <c r="V427" s="165">
        <f>VLOOKUP($A427,data!$B$2:$AS$765,35,FALSE)</f>
        <v>3.1532</v>
      </c>
      <c r="W427" s="326">
        <f t="shared" si="24"/>
        <v>3.1532</v>
      </c>
      <c r="X427" s="326">
        <f t="shared" si="25"/>
        <v>0</v>
      </c>
      <c r="Y427" s="135">
        <f t="shared" si="26"/>
        <v>-1.5419999999999998</v>
      </c>
      <c r="Z427" s="133">
        <f t="shared" si="27"/>
        <v>-0.32842051456806948</v>
      </c>
    </row>
    <row r="428" spans="1:26" x14ac:dyDescent="0.2">
      <c r="A428" s="237" t="s">
        <v>2323</v>
      </c>
      <c r="B428" s="247" t="str">
        <f>VLOOKUP($A428,data!$B$2:$AS$765,4,FALSE)</f>
        <v>Back &amp; Neck Proc Exc Spinal Fusion W CC</v>
      </c>
      <c r="C428" s="238">
        <f>VLOOKUP($A428,data!$B$2:$AS$765,6,FALSE)</f>
        <v>77</v>
      </c>
      <c r="D428" s="238">
        <f>VLOOKUP($A428,data!$B$2:$AS$765,7,FALSE)</f>
        <v>0</v>
      </c>
      <c r="E428" s="238">
        <f>VLOOKUP($A428,data!$B$2:$AS$765,10,FALSE)</f>
        <v>32864.76</v>
      </c>
      <c r="F428" s="238">
        <f>VLOOKUP($A428,data!$B$2:$AS$765,11,FALSE)</f>
        <v>31272.11</v>
      </c>
      <c r="G428" s="257">
        <f>VLOOKUP($A428,data!$B$2:$AS$765,12,FALSE)</f>
        <v>4.7300000000000004</v>
      </c>
      <c r="H428" s="16"/>
      <c r="I428" s="158">
        <f>VLOOKUP($A428,data!$B$2:$AS$765,14,FALSE)</f>
        <v>75</v>
      </c>
      <c r="J428" s="156">
        <f>VLOOKUP($A428,data!$B$2:$AS$765,15,FALSE)</f>
        <v>29235.59</v>
      </c>
      <c r="K428" s="156">
        <f>VLOOKUP($A428,data!$B$2:$AS$765,16,FALSE)</f>
        <v>21727.34</v>
      </c>
      <c r="L428" s="160">
        <f>VLOOKUP($A428,data!$B$2:$AS$765,17,FALSE)</f>
        <v>4.53</v>
      </c>
      <c r="M428" s="160">
        <f>VLOOKUP($A428,data!$B$2:$AS$765,18,FALSE)</f>
        <v>5.74</v>
      </c>
      <c r="N428" s="160">
        <f>VLOOKUP($A428,data!$B$2:$AS$765,19,FALSE)</f>
        <v>3.04</v>
      </c>
      <c r="O428" s="120">
        <f>VLOOKUP($A428,data!$B$2:$AS$765,20,FALSE)</f>
        <v>1</v>
      </c>
      <c r="P428" s="162">
        <f>VLOOKUP($A428,data!$B$2:$AS$765,22,FALSE)</f>
        <v>1.2012</v>
      </c>
      <c r="Q428" s="162">
        <f>VLOOKUP($A428,data!$B$2:$AS$765,30,FALSE)</f>
        <v>1.2377</v>
      </c>
      <c r="R428" s="217" t="str">
        <f>VLOOKUP($A428,data!$B$2:$AS$765,34,FALSE)</f>
        <v>A</v>
      </c>
      <c r="S428" s="166"/>
      <c r="T428" s="219" t="str">
        <f>IF(ISERROR(VLOOKUP($A428,v32_final!$A$9:$E$763,5,FALSE)),"",VLOOKUP($A428,v32_final!$A$9:$E$763,5,FALSE))</f>
        <v>A</v>
      </c>
      <c r="U428" s="162">
        <f>IF(ISERROR(VLOOKUP($A428,v32_final!$A$9:$E$763,4,FALSE)),"",VLOOKUP($A428,v32_final!$A$9:$E$763,4,FALSE))</f>
        <v>1.6455</v>
      </c>
      <c r="V428" s="164">
        <f>VLOOKUP($A428,data!$B$2:$AS$765,35,FALSE)</f>
        <v>1.9394</v>
      </c>
      <c r="W428" s="324">
        <f t="shared" si="24"/>
        <v>1.9394</v>
      </c>
      <c r="X428" s="324">
        <f t="shared" si="25"/>
        <v>0</v>
      </c>
      <c r="Y428" s="134">
        <f t="shared" si="26"/>
        <v>0.29390000000000005</v>
      </c>
      <c r="Z428" s="132">
        <f t="shared" si="27"/>
        <v>0.17860832573685814</v>
      </c>
    </row>
    <row r="429" spans="1:26" x14ac:dyDescent="0.2">
      <c r="A429" s="237" t="s">
        <v>2325</v>
      </c>
      <c r="B429" s="247" t="str">
        <f>VLOOKUP($A429,data!$B$2:$AS$765,4,FALSE)</f>
        <v>Back &amp; Neck Proc Exc Spinal Fusion W/O CC/MCC</v>
      </c>
      <c r="C429" s="238">
        <f>VLOOKUP($A429,data!$B$2:$AS$765,6,FALSE)</f>
        <v>162</v>
      </c>
      <c r="D429" s="238">
        <f>VLOOKUP($A429,data!$B$2:$AS$765,7,FALSE)</f>
        <v>0</v>
      </c>
      <c r="E429" s="238">
        <f>VLOOKUP($A429,data!$B$2:$AS$765,10,FALSE)</f>
        <v>19942.98</v>
      </c>
      <c r="F429" s="238">
        <f>VLOOKUP($A429,data!$B$2:$AS$765,11,FALSE)</f>
        <v>12023.06</v>
      </c>
      <c r="G429" s="257">
        <f>VLOOKUP($A429,data!$B$2:$AS$765,12,FALSE)</f>
        <v>1.91</v>
      </c>
      <c r="H429" s="16"/>
      <c r="I429" s="158">
        <f>VLOOKUP($A429,data!$B$2:$AS$765,14,FALSE)</f>
        <v>159</v>
      </c>
      <c r="J429" s="156">
        <f>VLOOKUP($A429,data!$B$2:$AS$765,15,FALSE)</f>
        <v>18802.3</v>
      </c>
      <c r="K429" s="156">
        <f>VLOOKUP($A429,data!$B$2:$AS$765,16,FALSE)</f>
        <v>8551.81</v>
      </c>
      <c r="L429" s="160">
        <f>VLOOKUP($A429,data!$B$2:$AS$765,17,FALSE)</f>
        <v>1.86</v>
      </c>
      <c r="M429" s="160">
        <f>VLOOKUP($A429,data!$B$2:$AS$765,18,FALSE)</f>
        <v>1.67</v>
      </c>
      <c r="N429" s="160">
        <f>VLOOKUP($A429,data!$B$2:$AS$765,19,FALSE)</f>
        <v>1.48</v>
      </c>
      <c r="O429" s="120">
        <f>VLOOKUP($A429,data!$B$2:$AS$765,20,FALSE)</f>
        <v>1</v>
      </c>
      <c r="P429" s="162">
        <f>VLOOKUP($A429,data!$B$2:$AS$765,22,FALSE)</f>
        <v>0.77249999999999996</v>
      </c>
      <c r="Q429" s="162">
        <f>VLOOKUP($A429,data!$B$2:$AS$765,30,FALSE)</f>
        <v>0.79600000000000004</v>
      </c>
      <c r="R429" s="217" t="str">
        <f>VLOOKUP($A429,data!$B$2:$AS$765,34,FALSE)</f>
        <v>A</v>
      </c>
      <c r="S429" s="166"/>
      <c r="T429" s="219" t="str">
        <f>IF(ISERROR(VLOOKUP($A429,v32_final!$A$9:$E$763,5,FALSE)),"",VLOOKUP($A429,v32_final!$A$9:$E$763,5,FALSE))</f>
        <v>A</v>
      </c>
      <c r="U429" s="162">
        <f>IF(ISERROR(VLOOKUP($A429,v32_final!$A$9:$E$763,4,FALSE)),"",VLOOKUP($A429,v32_final!$A$9:$E$763,4,FALSE))</f>
        <v>1.131</v>
      </c>
      <c r="V429" s="164">
        <f>VLOOKUP($A429,data!$B$2:$AS$765,35,FALSE)</f>
        <v>1.2473000000000001</v>
      </c>
      <c r="W429" s="324">
        <f t="shared" si="24"/>
        <v>1.2473000000000001</v>
      </c>
      <c r="X429" s="324">
        <f t="shared" si="25"/>
        <v>0</v>
      </c>
      <c r="Y429" s="134">
        <f t="shared" si="26"/>
        <v>0.11630000000000007</v>
      </c>
      <c r="Z429" s="132">
        <f t="shared" si="27"/>
        <v>0.10282935455349254</v>
      </c>
    </row>
    <row r="430" spans="1:26" x14ac:dyDescent="0.2">
      <c r="A430" s="237" t="s">
        <v>1445</v>
      </c>
      <c r="B430" s="247" t="str">
        <f>VLOOKUP($A430,data!$B$2:$AS$765,4,FALSE)</f>
        <v>Fractures of Femur W MCC</v>
      </c>
      <c r="C430" s="238">
        <f>VLOOKUP($A430,data!$B$2:$AS$765,6,FALSE)</f>
        <v>0</v>
      </c>
      <c r="D430" s="238">
        <f>VLOOKUP($A430,data!$B$2:$AS$765,7,FALSE)</f>
        <v>0</v>
      </c>
      <c r="E430" s="238">
        <f>VLOOKUP($A430,data!$B$2:$AS$765,10,FALSE)</f>
        <v>0</v>
      </c>
      <c r="F430" s="238">
        <f>VLOOKUP($A430,data!$B$2:$AS$765,11,FALSE)</f>
        <v>0</v>
      </c>
      <c r="G430" s="257">
        <f>VLOOKUP($A430,data!$B$2:$AS$765,12,FALSE)</f>
        <v>0</v>
      </c>
      <c r="H430" s="16"/>
      <c r="I430" s="158">
        <f>VLOOKUP($A430,data!$B$2:$AS$765,14,FALSE)</f>
        <v>0</v>
      </c>
      <c r="J430" s="156">
        <f>VLOOKUP($A430,data!$B$2:$AS$765,15,FALSE)</f>
        <v>0</v>
      </c>
      <c r="K430" s="156">
        <f>VLOOKUP($A430,data!$B$2:$AS$765,16,FALSE)</f>
        <v>0</v>
      </c>
      <c r="L430" s="160">
        <f>VLOOKUP($A430,data!$B$2:$AS$765,17,FALSE)</f>
        <v>6</v>
      </c>
      <c r="M430" s="160">
        <f>VLOOKUP($A430,data!$B$2:$AS$765,18,FALSE)</f>
        <v>0</v>
      </c>
      <c r="N430" s="160">
        <f>VLOOKUP($A430,data!$B$2:$AS$765,19,FALSE)</f>
        <v>4.5</v>
      </c>
      <c r="O430" s="120">
        <f>VLOOKUP($A430,data!$B$2:$AS$765,20,FALSE)</f>
        <v>0</v>
      </c>
      <c r="P430" s="162">
        <f>VLOOKUP($A430,data!$B$2:$AS$765,22,FALSE)</f>
        <v>1.4177</v>
      </c>
      <c r="Q430" s="162">
        <f>VLOOKUP($A430,data!$B$2:$AS$765,30,FALSE)</f>
        <v>1.4177</v>
      </c>
      <c r="R430" s="217" t="str">
        <f>VLOOKUP($A430,data!$B$2:$AS$765,34,FALSE)</f>
        <v>M</v>
      </c>
      <c r="S430" s="166"/>
      <c r="T430" s="219" t="str">
        <f>IF(ISERROR(VLOOKUP($A430,v32_final!$A$9:$E$763,5,FALSE)),"",VLOOKUP($A430,v32_final!$A$9:$E$763,5,FALSE))</f>
        <v>M</v>
      </c>
      <c r="U430" s="162">
        <f>IF(ISERROR(VLOOKUP($A430,v32_final!$A$9:$E$763,4,FALSE)),"",VLOOKUP($A430,v32_final!$A$9:$E$763,4,FALSE))</f>
        <v>2.2534000000000001</v>
      </c>
      <c r="V430" s="164">
        <f>VLOOKUP($A430,data!$B$2:$AS$765,35,FALSE)</f>
        <v>2.2214</v>
      </c>
      <c r="W430" s="324">
        <f t="shared" si="24"/>
        <v>2.2214</v>
      </c>
      <c r="X430" s="324">
        <f t="shared" si="25"/>
        <v>0</v>
      </c>
      <c r="Y430" s="134">
        <f t="shared" si="26"/>
        <v>-3.2000000000000028E-2</v>
      </c>
      <c r="Z430" s="132">
        <f t="shared" si="27"/>
        <v>-1.4200763291026906E-2</v>
      </c>
    </row>
    <row r="431" spans="1:26" x14ac:dyDescent="0.2">
      <c r="A431" s="237" t="s">
        <v>1446</v>
      </c>
      <c r="B431" s="247" t="str">
        <f>VLOOKUP($A431,data!$B$2:$AS$765,4,FALSE)</f>
        <v>Fractures of Femur W/O MCC</v>
      </c>
      <c r="C431" s="238">
        <f>VLOOKUP($A431,data!$B$2:$AS$765,6,FALSE)</f>
        <v>8</v>
      </c>
      <c r="D431" s="238">
        <f>VLOOKUP($A431,data!$B$2:$AS$765,7,FALSE)</f>
        <v>2</v>
      </c>
      <c r="E431" s="238">
        <f>VLOOKUP($A431,data!$B$2:$AS$765,10,FALSE)</f>
        <v>7837.91</v>
      </c>
      <c r="F431" s="238">
        <f>VLOOKUP($A431,data!$B$2:$AS$765,11,FALSE)</f>
        <v>4358.88</v>
      </c>
      <c r="G431" s="257">
        <f>VLOOKUP($A431,data!$B$2:$AS$765,12,FALSE)</f>
        <v>2.5</v>
      </c>
      <c r="H431" s="16"/>
      <c r="I431" s="158">
        <f>VLOOKUP($A431,data!$B$2:$AS$765,14,FALSE)</f>
        <v>8</v>
      </c>
      <c r="J431" s="156">
        <f>VLOOKUP($A431,data!$B$2:$AS$765,15,FALSE)</f>
        <v>7837.91</v>
      </c>
      <c r="K431" s="156">
        <f>VLOOKUP($A431,data!$B$2:$AS$765,16,FALSE)</f>
        <v>4358.88</v>
      </c>
      <c r="L431" s="160">
        <f>VLOOKUP($A431,data!$B$2:$AS$765,17,FALSE)</f>
        <v>3.5</v>
      </c>
      <c r="M431" s="160">
        <f>VLOOKUP($A431,data!$B$2:$AS$765,18,FALSE)</f>
        <v>2.1800000000000002</v>
      </c>
      <c r="N431" s="160">
        <f>VLOOKUP($A431,data!$B$2:$AS$765,19,FALSE)</f>
        <v>2.9</v>
      </c>
      <c r="O431" s="120">
        <f>VLOOKUP($A431,data!$B$2:$AS$765,20,FALSE)</f>
        <v>0</v>
      </c>
      <c r="P431" s="162">
        <f>VLOOKUP($A431,data!$B$2:$AS$765,22,FALSE)</f>
        <v>0.72240000000000004</v>
      </c>
      <c r="Q431" s="162">
        <f>VLOOKUP($A431,data!$B$2:$AS$765,30,FALSE)</f>
        <v>0.74439999999999995</v>
      </c>
      <c r="R431" s="217" t="str">
        <f>VLOOKUP($A431,data!$B$2:$AS$765,34,FALSE)</f>
        <v>M</v>
      </c>
      <c r="S431" s="166"/>
      <c r="T431" s="219" t="str">
        <f>IF(ISERROR(VLOOKUP($A431,v32_final!$A$9:$E$763,5,FALSE)),"",VLOOKUP($A431,v32_final!$A$9:$E$763,5,FALSE))</f>
        <v>A</v>
      </c>
      <c r="U431" s="162">
        <f>IF(ISERROR(VLOOKUP($A431,v32_final!$A$9:$E$763,4,FALSE)),"",VLOOKUP($A431,v32_final!$A$9:$E$763,4,FALSE))</f>
        <v>0.69610000000000005</v>
      </c>
      <c r="V431" s="164">
        <f>VLOOKUP($A431,data!$B$2:$AS$765,35,FALSE)</f>
        <v>1.1664000000000001</v>
      </c>
      <c r="W431" s="324">
        <f t="shared" si="24"/>
        <v>1.1664000000000001</v>
      </c>
      <c r="X431" s="324">
        <f t="shared" si="25"/>
        <v>0</v>
      </c>
      <c r="Y431" s="134">
        <f t="shared" si="26"/>
        <v>0.47030000000000005</v>
      </c>
      <c r="Z431" s="132">
        <f t="shared" si="27"/>
        <v>0.67562131877603793</v>
      </c>
    </row>
    <row r="432" spans="1:26" x14ac:dyDescent="0.2">
      <c r="A432" s="246" t="s">
        <v>1447</v>
      </c>
      <c r="B432" s="258" t="str">
        <f>VLOOKUP($A432,data!$B$2:$AS$765,4,FALSE)</f>
        <v>Fractures of Hip &amp; Pelvis W MCC</v>
      </c>
      <c r="C432" s="259">
        <f>VLOOKUP($A432,data!$B$2:$AS$765,6,FALSE)</f>
        <v>7</v>
      </c>
      <c r="D432" s="259">
        <f>VLOOKUP($A432,data!$B$2:$AS$765,7,FALSE)</f>
        <v>0</v>
      </c>
      <c r="E432" s="259">
        <f>VLOOKUP($A432,data!$B$2:$AS$765,10,FALSE)</f>
        <v>47396.75</v>
      </c>
      <c r="F432" s="259">
        <f>VLOOKUP($A432,data!$B$2:$AS$765,11,FALSE)</f>
        <v>42245.18</v>
      </c>
      <c r="G432" s="325">
        <f>VLOOKUP($A432,data!$B$2:$AS$765,12,FALSE)</f>
        <v>13.71</v>
      </c>
      <c r="H432" s="16"/>
      <c r="I432" s="159">
        <f>VLOOKUP($A432,data!$B$2:$AS$765,14,FALSE)</f>
        <v>6</v>
      </c>
      <c r="J432" s="157">
        <f>VLOOKUP($A432,data!$B$2:$AS$765,15,FALSE)</f>
        <v>31886.37</v>
      </c>
      <c r="K432" s="157">
        <f>VLOOKUP($A432,data!$B$2:$AS$765,16,FALSE)</f>
        <v>19952.27</v>
      </c>
      <c r="L432" s="161">
        <f>VLOOKUP($A432,data!$B$2:$AS$765,17,FALSE)</f>
        <v>5.0999999999999996</v>
      </c>
      <c r="M432" s="161">
        <f>VLOOKUP($A432,data!$B$2:$AS$765,18,FALSE)</f>
        <v>8.86</v>
      </c>
      <c r="N432" s="161">
        <f>VLOOKUP($A432,data!$B$2:$AS$765,19,FALSE)</f>
        <v>4</v>
      </c>
      <c r="O432" s="129">
        <f>VLOOKUP($A432,data!$B$2:$AS$765,20,FALSE)</f>
        <v>0</v>
      </c>
      <c r="P432" s="163">
        <f>VLOOKUP($A432,data!$B$2:$AS$765,22,FALSE)</f>
        <v>1.202</v>
      </c>
      <c r="Q432" s="163">
        <f>VLOOKUP($A432,data!$B$2:$AS$765,30,FALSE)</f>
        <v>1.2384999999999999</v>
      </c>
      <c r="R432" s="218" t="str">
        <f>VLOOKUP($A432,data!$B$2:$AS$765,34,FALSE)</f>
        <v>M</v>
      </c>
      <c r="S432" s="166"/>
      <c r="T432" s="220" t="str">
        <f>IF(ISERROR(VLOOKUP($A432,v32_final!$A$9:$E$763,5,FALSE)),"",VLOOKUP($A432,v32_final!$A$9:$E$763,5,FALSE))</f>
        <v>A</v>
      </c>
      <c r="U432" s="163">
        <f>IF(ISERROR(VLOOKUP($A432,v32_final!$A$9:$E$763,4,FALSE)),"",VLOOKUP($A432,v32_final!$A$9:$E$763,4,FALSE))</f>
        <v>1.3624000000000001</v>
      </c>
      <c r="V432" s="165">
        <f>VLOOKUP($A432,data!$B$2:$AS$765,35,FALSE)</f>
        <v>1.9406000000000001</v>
      </c>
      <c r="W432" s="326">
        <f t="shared" si="24"/>
        <v>1.9406000000000001</v>
      </c>
      <c r="X432" s="326">
        <f t="shared" si="25"/>
        <v>0</v>
      </c>
      <c r="Y432" s="135">
        <f t="shared" si="26"/>
        <v>0.57820000000000005</v>
      </c>
      <c r="Z432" s="133">
        <f t="shared" si="27"/>
        <v>0.4243981209630065</v>
      </c>
    </row>
    <row r="433" spans="1:26" x14ac:dyDescent="0.2">
      <c r="A433" s="237" t="s">
        <v>1448</v>
      </c>
      <c r="B433" s="247" t="str">
        <f>VLOOKUP($A433,data!$B$2:$AS$765,4,FALSE)</f>
        <v>Fractures of Hip &amp; Pelvis W/O MCC</v>
      </c>
      <c r="C433" s="238">
        <f>VLOOKUP($A433,data!$B$2:$AS$765,6,FALSE)</f>
        <v>24</v>
      </c>
      <c r="D433" s="238">
        <f>VLOOKUP($A433,data!$B$2:$AS$765,7,FALSE)</f>
        <v>4</v>
      </c>
      <c r="E433" s="238">
        <f>VLOOKUP($A433,data!$B$2:$AS$765,10,FALSE)</f>
        <v>18997.05</v>
      </c>
      <c r="F433" s="238">
        <f>VLOOKUP($A433,data!$B$2:$AS$765,11,FALSE)</f>
        <v>23796.26</v>
      </c>
      <c r="G433" s="257">
        <f>VLOOKUP($A433,data!$B$2:$AS$765,12,FALSE)</f>
        <v>4.38</v>
      </c>
      <c r="H433" s="16"/>
      <c r="I433" s="158">
        <f>VLOOKUP($A433,data!$B$2:$AS$765,14,FALSE)</f>
        <v>23</v>
      </c>
      <c r="J433" s="156">
        <f>VLOOKUP($A433,data!$B$2:$AS$765,15,FALSE)</f>
        <v>14367.43</v>
      </c>
      <c r="K433" s="156">
        <f>VLOOKUP($A433,data!$B$2:$AS$765,16,FALSE)</f>
        <v>8745.33</v>
      </c>
      <c r="L433" s="160">
        <f>VLOOKUP($A433,data!$B$2:$AS$765,17,FALSE)</f>
        <v>3.7</v>
      </c>
      <c r="M433" s="160">
        <f>VLOOKUP($A433,data!$B$2:$AS$765,18,FALSE)</f>
        <v>2.69</v>
      </c>
      <c r="N433" s="160">
        <f>VLOOKUP($A433,data!$B$2:$AS$765,19,FALSE)</f>
        <v>2.87</v>
      </c>
      <c r="O433" s="120">
        <f>VLOOKUP($A433,data!$B$2:$AS$765,20,FALSE)</f>
        <v>1</v>
      </c>
      <c r="P433" s="162">
        <f>VLOOKUP($A433,data!$B$2:$AS$765,22,FALSE)</f>
        <v>0.59040000000000004</v>
      </c>
      <c r="Q433" s="162">
        <f>VLOOKUP($A433,data!$B$2:$AS$765,30,FALSE)</f>
        <v>0.60829999999999995</v>
      </c>
      <c r="R433" s="217" t="str">
        <f>VLOOKUP($A433,data!$B$2:$AS$765,34,FALSE)</f>
        <v>A</v>
      </c>
      <c r="S433" s="166"/>
      <c r="T433" s="219" t="str">
        <f>IF(ISERROR(VLOOKUP($A433,v32_final!$A$9:$E$763,5,FALSE)),"",VLOOKUP($A433,v32_final!$A$9:$E$763,5,FALSE))</f>
        <v>A</v>
      </c>
      <c r="U433" s="162">
        <f>IF(ISERROR(VLOOKUP($A433,v32_final!$A$9:$E$763,4,FALSE)),"",VLOOKUP($A433,v32_final!$A$9:$E$763,4,FALSE))</f>
        <v>0.84079999999999999</v>
      </c>
      <c r="V433" s="164">
        <f>VLOOKUP($A433,data!$B$2:$AS$765,35,FALSE)</f>
        <v>0.95309999999999995</v>
      </c>
      <c r="W433" s="324">
        <f t="shared" si="24"/>
        <v>0.95309999999999995</v>
      </c>
      <c r="X433" s="324">
        <f t="shared" si="25"/>
        <v>0</v>
      </c>
      <c r="Y433" s="134">
        <f t="shared" si="26"/>
        <v>0.11229999999999996</v>
      </c>
      <c r="Z433" s="132">
        <f t="shared" si="27"/>
        <v>0.13356327307326352</v>
      </c>
    </row>
    <row r="434" spans="1:26" x14ac:dyDescent="0.2">
      <c r="A434" s="237" t="s">
        <v>1449</v>
      </c>
      <c r="B434" s="247" t="str">
        <f>VLOOKUP($A434,data!$B$2:$AS$765,4,FALSE)</f>
        <v>Sprains, Strains &amp; Dislocations of Hip, Pelvis &amp; Thigh W CC/MCC</v>
      </c>
      <c r="C434" s="238">
        <f>VLOOKUP($A434,data!$B$2:$AS$765,6,FALSE)</f>
        <v>2</v>
      </c>
      <c r="D434" s="238">
        <f>VLOOKUP($A434,data!$B$2:$AS$765,7,FALSE)</f>
        <v>0</v>
      </c>
      <c r="E434" s="238">
        <f>VLOOKUP($A434,data!$B$2:$AS$765,10,FALSE)</f>
        <v>14914.59</v>
      </c>
      <c r="F434" s="238">
        <f>VLOOKUP($A434,data!$B$2:$AS$765,11,FALSE)</f>
        <v>371.18</v>
      </c>
      <c r="G434" s="257">
        <f>VLOOKUP($A434,data!$B$2:$AS$765,12,FALSE)</f>
        <v>1</v>
      </c>
      <c r="H434" s="16"/>
      <c r="I434" s="158">
        <f>VLOOKUP($A434,data!$B$2:$AS$765,14,FALSE)</f>
        <v>2</v>
      </c>
      <c r="J434" s="156">
        <f>VLOOKUP($A434,data!$B$2:$AS$765,15,FALSE)</f>
        <v>14914.59</v>
      </c>
      <c r="K434" s="156">
        <f>VLOOKUP($A434,data!$B$2:$AS$765,16,FALSE)</f>
        <v>371.18</v>
      </c>
      <c r="L434" s="160">
        <f>VLOOKUP($A434,data!$B$2:$AS$765,17,FALSE)</f>
        <v>3.9</v>
      </c>
      <c r="M434" s="160">
        <f>VLOOKUP($A434,data!$B$2:$AS$765,18,FALSE)</f>
        <v>0</v>
      </c>
      <c r="N434" s="160">
        <f>VLOOKUP($A434,data!$B$2:$AS$765,19,FALSE)</f>
        <v>3.3</v>
      </c>
      <c r="O434" s="120">
        <f>VLOOKUP($A434,data!$B$2:$AS$765,20,FALSE)</f>
        <v>0</v>
      </c>
      <c r="P434" s="162">
        <f>VLOOKUP($A434,data!$B$2:$AS$765,22,FALSE)</f>
        <v>0.88870000000000005</v>
      </c>
      <c r="Q434" s="162">
        <f>VLOOKUP($A434,data!$B$2:$AS$765,30,FALSE)</f>
        <v>0.91569999999999996</v>
      </c>
      <c r="R434" s="217" t="str">
        <f>VLOOKUP($A434,data!$B$2:$AS$765,34,FALSE)</f>
        <v>M</v>
      </c>
      <c r="S434" s="166"/>
      <c r="T434" s="219" t="str">
        <f>IF(ISERROR(VLOOKUP($A434,v32_final!$A$9:$E$763,5,FALSE)),"",VLOOKUP($A434,v32_final!$A$9:$E$763,5,FALSE))</f>
        <v>M</v>
      </c>
      <c r="U434" s="162">
        <f>IF(ISERROR(VLOOKUP($A434,v32_final!$A$9:$E$763,4,FALSE)),"",VLOOKUP($A434,v32_final!$A$9:$E$763,4,FALSE))</f>
        <v>1.3954</v>
      </c>
      <c r="V434" s="164">
        <f>VLOOKUP($A434,data!$B$2:$AS$765,35,FALSE)</f>
        <v>1.4348000000000001</v>
      </c>
      <c r="W434" s="324">
        <f t="shared" si="24"/>
        <v>1.4348000000000001</v>
      </c>
      <c r="X434" s="324">
        <f t="shared" si="25"/>
        <v>0</v>
      </c>
      <c r="Y434" s="134">
        <f t="shared" si="26"/>
        <v>3.9400000000000102E-2</v>
      </c>
      <c r="Z434" s="132">
        <f t="shared" si="27"/>
        <v>2.8235631360183533E-2</v>
      </c>
    </row>
    <row r="435" spans="1:26" x14ac:dyDescent="0.2">
      <c r="A435" s="237" t="s">
        <v>1450</v>
      </c>
      <c r="B435" s="247" t="str">
        <f>VLOOKUP($A435,data!$B$2:$AS$765,4,FALSE)</f>
        <v>Sprains, Strains &amp; Dislocations of Hip, Pelvis &amp; Thigh W/O CC/MCC</v>
      </c>
      <c r="C435" s="238">
        <f>VLOOKUP($A435,data!$B$2:$AS$765,6,FALSE)</f>
        <v>0</v>
      </c>
      <c r="D435" s="238">
        <f>VLOOKUP($A435,data!$B$2:$AS$765,7,FALSE)</f>
        <v>0</v>
      </c>
      <c r="E435" s="238">
        <f>VLOOKUP($A435,data!$B$2:$AS$765,10,FALSE)</f>
        <v>0</v>
      </c>
      <c r="F435" s="238">
        <f>VLOOKUP($A435,data!$B$2:$AS$765,11,FALSE)</f>
        <v>0</v>
      </c>
      <c r="G435" s="257">
        <f>VLOOKUP($A435,data!$B$2:$AS$765,12,FALSE)</f>
        <v>0</v>
      </c>
      <c r="H435" s="16"/>
      <c r="I435" s="158">
        <f>VLOOKUP($A435,data!$B$2:$AS$765,14,FALSE)</f>
        <v>0</v>
      </c>
      <c r="J435" s="156">
        <f>VLOOKUP($A435,data!$B$2:$AS$765,15,FALSE)</f>
        <v>0</v>
      </c>
      <c r="K435" s="156">
        <f>VLOOKUP($A435,data!$B$2:$AS$765,16,FALSE)</f>
        <v>0</v>
      </c>
      <c r="L435" s="160">
        <f>VLOOKUP($A435,data!$B$2:$AS$765,17,FALSE)</f>
        <v>2.9</v>
      </c>
      <c r="M435" s="160">
        <f>VLOOKUP($A435,data!$B$2:$AS$765,18,FALSE)</f>
        <v>0</v>
      </c>
      <c r="N435" s="160">
        <f>VLOOKUP($A435,data!$B$2:$AS$765,19,FALSE)</f>
        <v>2.5</v>
      </c>
      <c r="O435" s="120">
        <f>VLOOKUP($A435,data!$B$2:$AS$765,20,FALSE)</f>
        <v>0</v>
      </c>
      <c r="P435" s="162">
        <f>VLOOKUP($A435,data!$B$2:$AS$765,22,FALSE)</f>
        <v>0.61719999999999997</v>
      </c>
      <c r="Q435" s="162">
        <f>VLOOKUP($A435,data!$B$2:$AS$765,30,FALSE)</f>
        <v>0.61719999999999997</v>
      </c>
      <c r="R435" s="217" t="str">
        <f>VLOOKUP($A435,data!$B$2:$AS$765,34,FALSE)</f>
        <v>M</v>
      </c>
      <c r="S435" s="166"/>
      <c r="T435" s="219" t="str">
        <f>IF(ISERROR(VLOOKUP($A435,v32_final!$A$9:$E$763,5,FALSE)),"",VLOOKUP($A435,v32_final!$A$9:$E$763,5,FALSE))</f>
        <v>M</v>
      </c>
      <c r="U435" s="162">
        <f>IF(ISERROR(VLOOKUP($A435,v32_final!$A$9:$E$763,4,FALSE)),"",VLOOKUP($A435,v32_final!$A$9:$E$763,4,FALSE))</f>
        <v>1.0419</v>
      </c>
      <c r="V435" s="164">
        <f>VLOOKUP($A435,data!$B$2:$AS$765,35,FALSE)</f>
        <v>0.96709999999999996</v>
      </c>
      <c r="W435" s="324">
        <f t="shared" si="24"/>
        <v>0.96709999999999996</v>
      </c>
      <c r="X435" s="324">
        <f t="shared" si="25"/>
        <v>0</v>
      </c>
      <c r="Y435" s="134">
        <f t="shared" si="26"/>
        <v>-7.4800000000000089E-2</v>
      </c>
      <c r="Z435" s="132">
        <f t="shared" si="27"/>
        <v>-7.1791918610231389E-2</v>
      </c>
    </row>
    <row r="436" spans="1:26" x14ac:dyDescent="0.2">
      <c r="A436" s="237" t="s">
        <v>1451</v>
      </c>
      <c r="B436" s="247" t="str">
        <f>VLOOKUP($A436,data!$B$2:$AS$765,4,FALSE)</f>
        <v>Osteomyelitis W MCC</v>
      </c>
      <c r="C436" s="238">
        <f>VLOOKUP($A436,data!$B$2:$AS$765,6,FALSE)</f>
        <v>19</v>
      </c>
      <c r="D436" s="238">
        <f>VLOOKUP($A436,data!$B$2:$AS$765,7,FALSE)</f>
        <v>1</v>
      </c>
      <c r="E436" s="238">
        <f>VLOOKUP($A436,data!$B$2:$AS$765,10,FALSE)</f>
        <v>32781.82</v>
      </c>
      <c r="F436" s="238">
        <f>VLOOKUP($A436,data!$B$2:$AS$765,11,FALSE)</f>
        <v>31092.02</v>
      </c>
      <c r="G436" s="257">
        <f>VLOOKUP($A436,data!$B$2:$AS$765,12,FALSE)</f>
        <v>9.11</v>
      </c>
      <c r="H436" s="16"/>
      <c r="I436" s="158">
        <f>VLOOKUP($A436,data!$B$2:$AS$765,14,FALSE)</f>
        <v>18</v>
      </c>
      <c r="J436" s="156">
        <f>VLOOKUP($A436,data!$B$2:$AS$765,15,FALSE)</f>
        <v>26437.26</v>
      </c>
      <c r="K436" s="156">
        <f>VLOOKUP($A436,data!$B$2:$AS$765,16,FALSE)</f>
        <v>15987.63</v>
      </c>
      <c r="L436" s="160">
        <f>VLOOKUP($A436,data!$B$2:$AS$765,17,FALSE)</f>
        <v>8.11</v>
      </c>
      <c r="M436" s="160">
        <f>VLOOKUP($A436,data!$B$2:$AS$765,18,FALSE)</f>
        <v>6.98</v>
      </c>
      <c r="N436" s="160">
        <f>VLOOKUP($A436,data!$B$2:$AS$765,19,FALSE)</f>
        <v>5.97</v>
      </c>
      <c r="O436" s="120">
        <f>VLOOKUP($A436,data!$B$2:$AS$765,20,FALSE)</f>
        <v>1</v>
      </c>
      <c r="P436" s="162">
        <f>VLOOKUP($A436,data!$B$2:$AS$765,22,FALSE)</f>
        <v>1.0862000000000001</v>
      </c>
      <c r="Q436" s="162">
        <f>VLOOKUP($A436,data!$B$2:$AS$765,30,FALSE)</f>
        <v>1.1192</v>
      </c>
      <c r="R436" s="217" t="str">
        <f>VLOOKUP($A436,data!$B$2:$AS$765,34,FALSE)</f>
        <v>A</v>
      </c>
      <c r="S436" s="166"/>
      <c r="T436" s="219" t="str">
        <f>IF(ISERROR(VLOOKUP($A436,v32_final!$A$9:$E$763,5,FALSE)),"",VLOOKUP($A436,v32_final!$A$9:$E$763,5,FALSE))</f>
        <v>A</v>
      </c>
      <c r="U436" s="162">
        <f>IF(ISERROR(VLOOKUP($A436,v32_final!$A$9:$E$763,4,FALSE)),"",VLOOKUP($A436,v32_final!$A$9:$E$763,4,FALSE))</f>
        <v>1.8971</v>
      </c>
      <c r="V436" s="164">
        <f>VLOOKUP($A436,data!$B$2:$AS$765,35,FALSE)</f>
        <v>1.7537</v>
      </c>
      <c r="W436" s="324">
        <f t="shared" si="24"/>
        <v>1.7537</v>
      </c>
      <c r="X436" s="324">
        <f t="shared" si="25"/>
        <v>0</v>
      </c>
      <c r="Y436" s="134">
        <f t="shared" si="26"/>
        <v>-0.14339999999999997</v>
      </c>
      <c r="Z436" s="132">
        <f t="shared" si="27"/>
        <v>-7.558905698170891E-2</v>
      </c>
    </row>
    <row r="437" spans="1:26" x14ac:dyDescent="0.2">
      <c r="A437" s="246" t="s">
        <v>1452</v>
      </c>
      <c r="B437" s="258" t="str">
        <f>VLOOKUP($A437,data!$B$2:$AS$765,4,FALSE)</f>
        <v>Osteomyelitis W CC</v>
      </c>
      <c r="C437" s="259">
        <f>VLOOKUP($A437,data!$B$2:$AS$765,6,FALSE)</f>
        <v>39</v>
      </c>
      <c r="D437" s="259">
        <f>VLOOKUP($A437,data!$B$2:$AS$765,7,FALSE)</f>
        <v>3</v>
      </c>
      <c r="E437" s="259">
        <f>VLOOKUP($A437,data!$B$2:$AS$765,10,FALSE)</f>
        <v>25479.040000000001</v>
      </c>
      <c r="F437" s="259">
        <f>VLOOKUP($A437,data!$B$2:$AS$765,11,FALSE)</f>
        <v>22507.14</v>
      </c>
      <c r="G437" s="325">
        <f>VLOOKUP($A437,data!$B$2:$AS$765,12,FALSE)</f>
        <v>8.6199999999999992</v>
      </c>
      <c r="H437" s="16"/>
      <c r="I437" s="159">
        <f>VLOOKUP($A437,data!$B$2:$AS$765,14,FALSE)</f>
        <v>36</v>
      </c>
      <c r="J437" s="157">
        <f>VLOOKUP($A437,data!$B$2:$AS$765,15,FALSE)</f>
        <v>19994.189999999999</v>
      </c>
      <c r="K437" s="157">
        <f>VLOOKUP($A437,data!$B$2:$AS$765,16,FALSE)</f>
        <v>12359.05</v>
      </c>
      <c r="L437" s="161">
        <f>VLOOKUP($A437,data!$B$2:$AS$765,17,FALSE)</f>
        <v>6.53</v>
      </c>
      <c r="M437" s="161">
        <f>VLOOKUP($A437,data!$B$2:$AS$765,18,FALSE)</f>
        <v>7.08</v>
      </c>
      <c r="N437" s="161">
        <f>VLOOKUP($A437,data!$B$2:$AS$765,19,FALSE)</f>
        <v>4.8499999999999996</v>
      </c>
      <c r="O437" s="129">
        <f>VLOOKUP($A437,data!$B$2:$AS$765,20,FALSE)</f>
        <v>1</v>
      </c>
      <c r="P437" s="163">
        <f>VLOOKUP($A437,data!$B$2:$AS$765,22,FALSE)</f>
        <v>0.82150000000000001</v>
      </c>
      <c r="Q437" s="163">
        <f>VLOOKUP($A437,data!$B$2:$AS$765,30,FALSE)</f>
        <v>0.84650000000000003</v>
      </c>
      <c r="R437" s="218" t="str">
        <f>VLOOKUP($A437,data!$B$2:$AS$765,34,FALSE)</f>
        <v>A</v>
      </c>
      <c r="S437" s="166"/>
      <c r="T437" s="220" t="str">
        <f>IF(ISERROR(VLOOKUP($A437,v32_final!$A$9:$E$763,5,FALSE)),"",VLOOKUP($A437,v32_final!$A$9:$E$763,5,FALSE))</f>
        <v>A</v>
      </c>
      <c r="U437" s="163">
        <f>IF(ISERROR(VLOOKUP($A437,v32_final!$A$9:$E$763,4,FALSE)),"",VLOOKUP($A437,v32_final!$A$9:$E$763,4,FALSE))</f>
        <v>1.2136</v>
      </c>
      <c r="V437" s="165">
        <f>VLOOKUP($A437,data!$B$2:$AS$765,35,FALSE)</f>
        <v>1.3264</v>
      </c>
      <c r="W437" s="326">
        <f t="shared" si="24"/>
        <v>1.3264</v>
      </c>
      <c r="X437" s="326">
        <f t="shared" si="25"/>
        <v>0</v>
      </c>
      <c r="Y437" s="135">
        <f t="shared" si="26"/>
        <v>0.11280000000000001</v>
      </c>
      <c r="Z437" s="133">
        <f t="shared" si="27"/>
        <v>9.2946605141727104E-2</v>
      </c>
    </row>
    <row r="438" spans="1:26" x14ac:dyDescent="0.2">
      <c r="A438" s="237" t="s">
        <v>1112</v>
      </c>
      <c r="B438" s="247" t="str">
        <f>VLOOKUP($A438,data!$B$2:$AS$765,4,FALSE)</f>
        <v>Osteomyelitis W/O CC/MCC</v>
      </c>
      <c r="C438" s="238">
        <f>VLOOKUP($A438,data!$B$2:$AS$765,6,FALSE)</f>
        <v>21</v>
      </c>
      <c r="D438" s="238">
        <f>VLOOKUP($A438,data!$B$2:$AS$765,7,FALSE)</f>
        <v>1</v>
      </c>
      <c r="E438" s="238">
        <f>VLOOKUP($A438,data!$B$2:$AS$765,10,FALSE)</f>
        <v>14126.41</v>
      </c>
      <c r="F438" s="238">
        <f>VLOOKUP($A438,data!$B$2:$AS$765,11,FALSE)</f>
        <v>8436.9500000000007</v>
      </c>
      <c r="G438" s="257">
        <f>VLOOKUP($A438,data!$B$2:$AS$765,12,FALSE)</f>
        <v>3.71</v>
      </c>
      <c r="H438" s="16"/>
      <c r="I438" s="158">
        <f>VLOOKUP($A438,data!$B$2:$AS$765,14,FALSE)</f>
        <v>19</v>
      </c>
      <c r="J438" s="156">
        <f>VLOOKUP($A438,data!$B$2:$AS$765,15,FALSE)</f>
        <v>11963.72</v>
      </c>
      <c r="K438" s="156">
        <f>VLOOKUP($A438,data!$B$2:$AS$765,16,FALSE)</f>
        <v>5431.66</v>
      </c>
      <c r="L438" s="160">
        <f>VLOOKUP($A438,data!$B$2:$AS$765,17,FALSE)</f>
        <v>3.42</v>
      </c>
      <c r="M438" s="160">
        <f>VLOOKUP($A438,data!$B$2:$AS$765,18,FALSE)</f>
        <v>1.87</v>
      </c>
      <c r="N438" s="160">
        <f>VLOOKUP($A438,data!$B$2:$AS$765,19,FALSE)</f>
        <v>2.91</v>
      </c>
      <c r="O438" s="120">
        <f>VLOOKUP($A438,data!$B$2:$AS$765,20,FALSE)</f>
        <v>1</v>
      </c>
      <c r="P438" s="162">
        <f>VLOOKUP($A438,data!$B$2:$AS$765,22,FALSE)</f>
        <v>0.49149999999999999</v>
      </c>
      <c r="Q438" s="162">
        <f>VLOOKUP($A438,data!$B$2:$AS$765,30,FALSE)</f>
        <v>0.50639999999999996</v>
      </c>
      <c r="R438" s="217" t="str">
        <f>VLOOKUP($A438,data!$B$2:$AS$765,34,FALSE)</f>
        <v>A</v>
      </c>
      <c r="S438" s="166"/>
      <c r="T438" s="219" t="str">
        <f>IF(ISERROR(VLOOKUP($A438,v32_final!$A$9:$E$763,5,FALSE)),"",VLOOKUP($A438,v32_final!$A$9:$E$763,5,FALSE))</f>
        <v>A</v>
      </c>
      <c r="U438" s="162">
        <f>IF(ISERROR(VLOOKUP($A438,v32_final!$A$9:$E$763,4,FALSE)),"",VLOOKUP($A438,v32_final!$A$9:$E$763,4,FALSE))</f>
        <v>0.75439999999999996</v>
      </c>
      <c r="V438" s="164">
        <f>VLOOKUP($A438,data!$B$2:$AS$765,35,FALSE)</f>
        <v>0.79349999999999998</v>
      </c>
      <c r="W438" s="324">
        <f t="shared" si="24"/>
        <v>0.79349999999999998</v>
      </c>
      <c r="X438" s="324">
        <f t="shared" si="25"/>
        <v>0</v>
      </c>
      <c r="Y438" s="134">
        <f t="shared" si="26"/>
        <v>3.9100000000000024E-2</v>
      </c>
      <c r="Z438" s="132">
        <f t="shared" si="27"/>
        <v>5.1829268292682959E-2</v>
      </c>
    </row>
    <row r="439" spans="1:26" x14ac:dyDescent="0.2">
      <c r="A439" s="237" t="s">
        <v>1113</v>
      </c>
      <c r="B439" s="247" t="str">
        <f>VLOOKUP($A439,data!$B$2:$AS$765,4,FALSE)</f>
        <v>Pathological Fractures &amp; Musculoskelet &amp; Conn Tiss Malig W MCC</v>
      </c>
      <c r="C439" s="238">
        <f>VLOOKUP($A439,data!$B$2:$AS$765,6,FALSE)</f>
        <v>15</v>
      </c>
      <c r="D439" s="238">
        <f>VLOOKUP($A439,data!$B$2:$AS$765,7,FALSE)</f>
        <v>2</v>
      </c>
      <c r="E439" s="238">
        <f>VLOOKUP($A439,data!$B$2:$AS$765,10,FALSE)</f>
        <v>45632.38</v>
      </c>
      <c r="F439" s="238">
        <f>VLOOKUP($A439,data!$B$2:$AS$765,11,FALSE)</f>
        <v>41113.519999999997</v>
      </c>
      <c r="G439" s="257">
        <f>VLOOKUP($A439,data!$B$2:$AS$765,12,FALSE)</f>
        <v>9.27</v>
      </c>
      <c r="H439" s="16"/>
      <c r="I439" s="158">
        <f>VLOOKUP($A439,data!$B$2:$AS$765,14,FALSE)</f>
        <v>13</v>
      </c>
      <c r="J439" s="156">
        <f>VLOOKUP($A439,data!$B$2:$AS$765,15,FALSE)</f>
        <v>31236.57</v>
      </c>
      <c r="K439" s="156">
        <f>VLOOKUP($A439,data!$B$2:$AS$765,16,FALSE)</f>
        <v>19877.71</v>
      </c>
      <c r="L439" s="160">
        <f>VLOOKUP($A439,data!$B$2:$AS$765,17,FALSE)</f>
        <v>8.23</v>
      </c>
      <c r="M439" s="160">
        <f>VLOOKUP($A439,data!$B$2:$AS$765,18,FALSE)</f>
        <v>6.61</v>
      </c>
      <c r="N439" s="160">
        <f>VLOOKUP($A439,data!$B$2:$AS$765,19,FALSE)</f>
        <v>6.86</v>
      </c>
      <c r="O439" s="120">
        <f>VLOOKUP($A439,data!$B$2:$AS$765,20,FALSE)</f>
        <v>1</v>
      </c>
      <c r="P439" s="162">
        <f>VLOOKUP($A439,data!$B$2:$AS$765,22,FALSE)</f>
        <v>1.2834000000000001</v>
      </c>
      <c r="Q439" s="162">
        <f>VLOOKUP($A439,data!$B$2:$AS$765,30,FALSE)</f>
        <v>1.3224</v>
      </c>
      <c r="R439" s="217" t="str">
        <f>VLOOKUP($A439,data!$B$2:$AS$765,34,FALSE)</f>
        <v>A</v>
      </c>
      <c r="S439" s="166"/>
      <c r="T439" s="219" t="str">
        <f>IF(ISERROR(VLOOKUP($A439,v32_final!$A$9:$E$763,5,FALSE)),"",VLOOKUP($A439,v32_final!$A$9:$E$763,5,FALSE))</f>
        <v>A</v>
      </c>
      <c r="U439" s="162">
        <f>IF(ISERROR(VLOOKUP($A439,v32_final!$A$9:$E$763,4,FALSE)),"",VLOOKUP($A439,v32_final!$A$9:$E$763,4,FALSE))</f>
        <v>2.5461</v>
      </c>
      <c r="V439" s="164">
        <f>VLOOKUP($A439,data!$B$2:$AS$765,35,FALSE)</f>
        <v>2.0720999999999998</v>
      </c>
      <c r="W439" s="324">
        <f t="shared" si="24"/>
        <v>2.0720999999999998</v>
      </c>
      <c r="X439" s="324">
        <f t="shared" si="25"/>
        <v>0</v>
      </c>
      <c r="Y439" s="134">
        <f t="shared" si="26"/>
        <v>-0.4740000000000002</v>
      </c>
      <c r="Z439" s="132">
        <f t="shared" si="27"/>
        <v>-0.18616707906209504</v>
      </c>
    </row>
    <row r="440" spans="1:26" x14ac:dyDescent="0.2">
      <c r="A440" s="237" t="s">
        <v>1114</v>
      </c>
      <c r="B440" s="247" t="str">
        <f>VLOOKUP($A440,data!$B$2:$AS$765,4,FALSE)</f>
        <v>Pathological Fractures &amp; Musculoskelet &amp; Conn Tiss Malig W CC</v>
      </c>
      <c r="C440" s="238">
        <f>VLOOKUP($A440,data!$B$2:$AS$765,6,FALSE)</f>
        <v>34</v>
      </c>
      <c r="D440" s="238">
        <f>VLOOKUP($A440,data!$B$2:$AS$765,7,FALSE)</f>
        <v>3</v>
      </c>
      <c r="E440" s="238">
        <f>VLOOKUP($A440,data!$B$2:$AS$765,10,FALSE)</f>
        <v>18393.63</v>
      </c>
      <c r="F440" s="238">
        <f>VLOOKUP($A440,data!$B$2:$AS$765,11,FALSE)</f>
        <v>9114.7800000000007</v>
      </c>
      <c r="G440" s="257">
        <f>VLOOKUP($A440,data!$B$2:$AS$765,12,FALSE)</f>
        <v>4.88</v>
      </c>
      <c r="H440" s="16"/>
      <c r="I440" s="158">
        <f>VLOOKUP($A440,data!$B$2:$AS$765,14,FALSE)</f>
        <v>32</v>
      </c>
      <c r="J440" s="156">
        <f>VLOOKUP($A440,data!$B$2:$AS$765,15,FALSE)</f>
        <v>17094.72</v>
      </c>
      <c r="K440" s="156">
        <f>VLOOKUP($A440,data!$B$2:$AS$765,16,FALSE)</f>
        <v>7697.7</v>
      </c>
      <c r="L440" s="160">
        <f>VLOOKUP($A440,data!$B$2:$AS$765,17,FALSE)</f>
        <v>4.34</v>
      </c>
      <c r="M440" s="160">
        <f>VLOOKUP($A440,data!$B$2:$AS$765,18,FALSE)</f>
        <v>2.63</v>
      </c>
      <c r="N440" s="160">
        <f>VLOOKUP($A440,data!$B$2:$AS$765,19,FALSE)</f>
        <v>3.69</v>
      </c>
      <c r="O440" s="120">
        <f>VLOOKUP($A440,data!$B$2:$AS$765,20,FALSE)</f>
        <v>1</v>
      </c>
      <c r="P440" s="162">
        <f>VLOOKUP($A440,data!$B$2:$AS$765,22,FALSE)</f>
        <v>0.70240000000000002</v>
      </c>
      <c r="Q440" s="162">
        <f>VLOOKUP($A440,data!$B$2:$AS$765,30,FALSE)</f>
        <v>0.79169999999999996</v>
      </c>
      <c r="R440" s="217" t="str">
        <f>VLOOKUP($A440,data!$B$2:$AS$765,34,FALSE)</f>
        <v>AP</v>
      </c>
      <c r="S440" s="166"/>
      <c r="T440" s="219" t="str">
        <f>IF(ISERROR(VLOOKUP($A440,v32_final!$A$9:$E$763,5,FALSE)),"",VLOOKUP($A440,v32_final!$A$9:$E$763,5,FALSE))</f>
        <v>A</v>
      </c>
      <c r="U440" s="162">
        <f>IF(ISERROR(VLOOKUP($A440,v32_final!$A$9:$E$763,4,FALSE)),"",VLOOKUP($A440,v32_final!$A$9:$E$763,4,FALSE))</f>
        <v>1.2831999999999999</v>
      </c>
      <c r="V440" s="164">
        <f>VLOOKUP($A440,data!$B$2:$AS$765,35,FALSE)</f>
        <v>1.2404999999999999</v>
      </c>
      <c r="W440" s="324">
        <f t="shared" si="24"/>
        <v>1.2404999999999999</v>
      </c>
      <c r="X440" s="324">
        <f t="shared" si="25"/>
        <v>0</v>
      </c>
      <c r="Y440" s="134">
        <f t="shared" si="26"/>
        <v>-4.269999999999996E-2</v>
      </c>
      <c r="Z440" s="132">
        <f t="shared" si="27"/>
        <v>-3.3276184538653338E-2</v>
      </c>
    </row>
    <row r="441" spans="1:26" x14ac:dyDescent="0.2">
      <c r="A441" s="237" t="s">
        <v>1429</v>
      </c>
      <c r="B441" s="247" t="str">
        <f>VLOOKUP($A441,data!$B$2:$AS$765,4,FALSE)</f>
        <v>Pathological Fractures &amp; Musculoskelet &amp; Conn Tiss Malig W/O CC/MCC</v>
      </c>
      <c r="C441" s="238">
        <f>VLOOKUP($A441,data!$B$2:$AS$765,6,FALSE)</f>
        <v>10</v>
      </c>
      <c r="D441" s="238">
        <f>VLOOKUP($A441,data!$B$2:$AS$765,7,FALSE)</f>
        <v>2</v>
      </c>
      <c r="E441" s="238">
        <f>VLOOKUP($A441,data!$B$2:$AS$765,10,FALSE)</f>
        <v>14806.43</v>
      </c>
      <c r="F441" s="238">
        <f>VLOOKUP($A441,data!$B$2:$AS$765,11,FALSE)</f>
        <v>8881.1299999999992</v>
      </c>
      <c r="G441" s="257">
        <f>VLOOKUP($A441,data!$B$2:$AS$765,12,FALSE)</f>
        <v>3.1</v>
      </c>
      <c r="H441" s="16"/>
      <c r="I441" s="158">
        <f>VLOOKUP($A441,data!$B$2:$AS$765,14,FALSE)</f>
        <v>9</v>
      </c>
      <c r="J441" s="156">
        <f>VLOOKUP($A441,data!$B$2:$AS$765,15,FALSE)</f>
        <v>12403.67</v>
      </c>
      <c r="K441" s="156">
        <f>VLOOKUP($A441,data!$B$2:$AS$765,16,FALSE)</f>
        <v>5468.63</v>
      </c>
      <c r="L441" s="160">
        <f>VLOOKUP($A441,data!$B$2:$AS$765,17,FALSE)</f>
        <v>3.5</v>
      </c>
      <c r="M441" s="160">
        <f>VLOOKUP($A441,data!$B$2:$AS$765,18,FALSE)</f>
        <v>1.41</v>
      </c>
      <c r="N441" s="160">
        <f>VLOOKUP($A441,data!$B$2:$AS$765,19,FALSE)</f>
        <v>3.1</v>
      </c>
      <c r="O441" s="120">
        <f>VLOOKUP($A441,data!$B$2:$AS$765,20,FALSE)</f>
        <v>0</v>
      </c>
      <c r="P441" s="162">
        <f>VLOOKUP($A441,data!$B$2:$AS$765,22,FALSE)</f>
        <v>0.76680000000000004</v>
      </c>
      <c r="Q441" s="162">
        <f>VLOOKUP($A441,data!$B$2:$AS$765,30,FALSE)</f>
        <v>0.54849999999999999</v>
      </c>
      <c r="R441" s="217" t="str">
        <f>VLOOKUP($A441,data!$B$2:$AS$765,34,FALSE)</f>
        <v>MP</v>
      </c>
      <c r="S441" s="166"/>
      <c r="T441" s="219" t="str">
        <f>IF(ISERROR(VLOOKUP($A441,v32_final!$A$9:$E$763,5,FALSE)),"",VLOOKUP($A441,v32_final!$A$9:$E$763,5,FALSE))</f>
        <v>A</v>
      </c>
      <c r="U441" s="162">
        <f>IF(ISERROR(VLOOKUP($A441,v32_final!$A$9:$E$763,4,FALSE)),"",VLOOKUP($A441,v32_final!$A$9:$E$763,4,FALSE))</f>
        <v>0.71099999999999997</v>
      </c>
      <c r="V441" s="164">
        <f>VLOOKUP($A441,data!$B$2:$AS$765,35,FALSE)</f>
        <v>0.85940000000000005</v>
      </c>
      <c r="W441" s="324">
        <f t="shared" si="24"/>
        <v>0.85940000000000005</v>
      </c>
      <c r="X441" s="324">
        <f t="shared" si="25"/>
        <v>0</v>
      </c>
      <c r="Y441" s="134">
        <f t="shared" si="26"/>
        <v>0.14840000000000009</v>
      </c>
      <c r="Z441" s="132">
        <f t="shared" si="27"/>
        <v>0.20872011251758099</v>
      </c>
    </row>
    <row r="442" spans="1:26" x14ac:dyDescent="0.2">
      <c r="A442" s="246" t="s">
        <v>1430</v>
      </c>
      <c r="B442" s="258" t="str">
        <f>VLOOKUP($A442,data!$B$2:$AS$765,4,FALSE)</f>
        <v>Connective Tissue Disorders W MCC</v>
      </c>
      <c r="C442" s="259">
        <f>VLOOKUP($A442,data!$B$2:$AS$765,6,FALSE)</f>
        <v>13</v>
      </c>
      <c r="D442" s="259">
        <f>VLOOKUP($A442,data!$B$2:$AS$765,7,FALSE)</f>
        <v>2</v>
      </c>
      <c r="E442" s="259">
        <f>VLOOKUP($A442,data!$B$2:$AS$765,10,FALSE)</f>
        <v>53035.58</v>
      </c>
      <c r="F442" s="259">
        <f>VLOOKUP($A442,data!$B$2:$AS$765,11,FALSE)</f>
        <v>68072.61</v>
      </c>
      <c r="G442" s="325">
        <f>VLOOKUP($A442,data!$B$2:$AS$765,12,FALSE)</f>
        <v>10.08</v>
      </c>
      <c r="H442" s="16"/>
      <c r="I442" s="159">
        <f>VLOOKUP($A442,data!$B$2:$AS$765,14,FALSE)</f>
        <v>12</v>
      </c>
      <c r="J442" s="157">
        <f>VLOOKUP($A442,data!$B$2:$AS$765,15,FALSE)</f>
        <v>34206.18</v>
      </c>
      <c r="K442" s="157">
        <f>VLOOKUP($A442,data!$B$2:$AS$765,16,FALSE)</f>
        <v>20271.55</v>
      </c>
      <c r="L442" s="161">
        <f>VLOOKUP($A442,data!$B$2:$AS$765,17,FALSE)</f>
        <v>8</v>
      </c>
      <c r="M442" s="161">
        <f>VLOOKUP($A442,data!$B$2:$AS$765,18,FALSE)</f>
        <v>5.43</v>
      </c>
      <c r="N442" s="161">
        <f>VLOOKUP($A442,data!$B$2:$AS$765,19,FALSE)</f>
        <v>6.24</v>
      </c>
      <c r="O442" s="129">
        <f>VLOOKUP($A442,data!$B$2:$AS$765,20,FALSE)</f>
        <v>1</v>
      </c>
      <c r="P442" s="163">
        <f>VLOOKUP($A442,data!$B$2:$AS$765,22,FALSE)</f>
        <v>1.4054</v>
      </c>
      <c r="Q442" s="163">
        <f>VLOOKUP($A442,data!$B$2:$AS$765,30,FALSE)</f>
        <v>1.2647999999999999</v>
      </c>
      <c r="R442" s="218" t="str">
        <f>VLOOKUP($A442,data!$B$2:$AS$765,34,FALSE)</f>
        <v>A</v>
      </c>
      <c r="S442" s="166"/>
      <c r="T442" s="220" t="str">
        <f>IF(ISERROR(VLOOKUP($A442,v32_final!$A$9:$E$763,5,FALSE)),"",VLOOKUP($A442,v32_final!$A$9:$E$763,5,FALSE))</f>
        <v>M</v>
      </c>
      <c r="U442" s="163">
        <f>IF(ISERROR(VLOOKUP($A442,v32_final!$A$9:$E$763,4,FALSE)),"",VLOOKUP($A442,v32_final!$A$9:$E$763,4,FALSE))</f>
        <v>3.9396</v>
      </c>
      <c r="V442" s="165">
        <f>VLOOKUP($A442,data!$B$2:$AS$765,35,FALSE)</f>
        <v>1.9818</v>
      </c>
      <c r="W442" s="326">
        <f t="shared" si="24"/>
        <v>1.9818</v>
      </c>
      <c r="X442" s="326">
        <f t="shared" si="25"/>
        <v>0</v>
      </c>
      <c r="Y442" s="135">
        <f t="shared" si="26"/>
        <v>-1.9578</v>
      </c>
      <c r="Z442" s="133">
        <f t="shared" si="27"/>
        <v>-0.49695400548279012</v>
      </c>
    </row>
    <row r="443" spans="1:26" x14ac:dyDescent="0.2">
      <c r="A443" s="237" t="s">
        <v>1431</v>
      </c>
      <c r="B443" s="247" t="str">
        <f>VLOOKUP($A443,data!$B$2:$AS$765,4,FALSE)</f>
        <v>Connective Tissue Disorders W CC</v>
      </c>
      <c r="C443" s="238">
        <f>VLOOKUP($A443,data!$B$2:$AS$765,6,FALSE)</f>
        <v>27</v>
      </c>
      <c r="D443" s="238">
        <f>VLOOKUP($A443,data!$B$2:$AS$765,7,FALSE)</f>
        <v>2</v>
      </c>
      <c r="E443" s="238">
        <f>VLOOKUP($A443,data!$B$2:$AS$765,10,FALSE)</f>
        <v>21108.66</v>
      </c>
      <c r="F443" s="238">
        <f>VLOOKUP($A443,data!$B$2:$AS$765,11,FALSE)</f>
        <v>22038.87</v>
      </c>
      <c r="G443" s="257">
        <f>VLOOKUP($A443,data!$B$2:$AS$765,12,FALSE)</f>
        <v>4.63</v>
      </c>
      <c r="H443" s="16"/>
      <c r="I443" s="158">
        <f>VLOOKUP($A443,data!$B$2:$AS$765,14,FALSE)</f>
        <v>26</v>
      </c>
      <c r="J443" s="156">
        <f>VLOOKUP($A443,data!$B$2:$AS$765,15,FALSE)</f>
        <v>17549.650000000001</v>
      </c>
      <c r="K443" s="156">
        <f>VLOOKUP($A443,data!$B$2:$AS$765,16,FALSE)</f>
        <v>12743.53</v>
      </c>
      <c r="L443" s="160">
        <f>VLOOKUP($A443,data!$B$2:$AS$765,17,FALSE)</f>
        <v>4.5</v>
      </c>
      <c r="M443" s="160">
        <f>VLOOKUP($A443,data!$B$2:$AS$765,18,FALSE)</f>
        <v>4.1500000000000004</v>
      </c>
      <c r="N443" s="160">
        <f>VLOOKUP($A443,data!$B$2:$AS$765,19,FALSE)</f>
        <v>3.38</v>
      </c>
      <c r="O443" s="120">
        <f>VLOOKUP($A443,data!$B$2:$AS$765,20,FALSE)</f>
        <v>1</v>
      </c>
      <c r="P443" s="162">
        <f>VLOOKUP($A443,data!$B$2:$AS$765,22,FALSE)</f>
        <v>0.72099999999999997</v>
      </c>
      <c r="Q443" s="162">
        <f>VLOOKUP($A443,data!$B$2:$AS$765,30,FALSE)</f>
        <v>0.7429</v>
      </c>
      <c r="R443" s="217" t="str">
        <f>VLOOKUP($A443,data!$B$2:$AS$765,34,FALSE)</f>
        <v>A</v>
      </c>
      <c r="S443" s="166"/>
      <c r="T443" s="219" t="str">
        <f>IF(ISERROR(VLOOKUP($A443,v32_final!$A$9:$E$763,5,FALSE)),"",VLOOKUP($A443,v32_final!$A$9:$E$763,5,FALSE))</f>
        <v>A</v>
      </c>
      <c r="U443" s="162">
        <f>IF(ISERROR(VLOOKUP($A443,v32_final!$A$9:$E$763,4,FALSE)),"",VLOOKUP($A443,v32_final!$A$9:$E$763,4,FALSE))</f>
        <v>0.87880000000000003</v>
      </c>
      <c r="V443" s="164">
        <f>VLOOKUP($A443,data!$B$2:$AS$765,35,FALSE)</f>
        <v>1.1640999999999999</v>
      </c>
      <c r="W443" s="324">
        <f t="shared" si="24"/>
        <v>1.1640999999999999</v>
      </c>
      <c r="X443" s="324">
        <f t="shared" si="25"/>
        <v>0</v>
      </c>
      <c r="Y443" s="134">
        <f t="shared" si="26"/>
        <v>0.28529999999999989</v>
      </c>
      <c r="Z443" s="132">
        <f t="shared" si="27"/>
        <v>0.32464724624487923</v>
      </c>
    </row>
    <row r="444" spans="1:26" x14ac:dyDescent="0.2">
      <c r="A444" s="237" t="s">
        <v>1432</v>
      </c>
      <c r="B444" s="247" t="str">
        <f>VLOOKUP($A444,data!$B$2:$AS$765,4,FALSE)</f>
        <v>Connective Tissue Disorders W/O CC/MCC</v>
      </c>
      <c r="C444" s="238">
        <f>VLOOKUP($A444,data!$B$2:$AS$765,6,FALSE)</f>
        <v>18</v>
      </c>
      <c r="D444" s="238">
        <f>VLOOKUP($A444,data!$B$2:$AS$765,7,FALSE)</f>
        <v>1</v>
      </c>
      <c r="E444" s="238">
        <f>VLOOKUP($A444,data!$B$2:$AS$765,10,FALSE)</f>
        <v>18008.55</v>
      </c>
      <c r="F444" s="238">
        <f>VLOOKUP($A444,data!$B$2:$AS$765,11,FALSE)</f>
        <v>14361.04</v>
      </c>
      <c r="G444" s="257">
        <f>VLOOKUP($A444,data!$B$2:$AS$765,12,FALSE)</f>
        <v>2.89</v>
      </c>
      <c r="H444" s="16"/>
      <c r="I444" s="158">
        <f>VLOOKUP($A444,data!$B$2:$AS$765,14,FALSE)</f>
        <v>17</v>
      </c>
      <c r="J444" s="156">
        <f>VLOOKUP($A444,data!$B$2:$AS$765,15,FALSE)</f>
        <v>15537.41</v>
      </c>
      <c r="K444" s="156">
        <f>VLOOKUP($A444,data!$B$2:$AS$765,16,FALSE)</f>
        <v>10414.09</v>
      </c>
      <c r="L444" s="160">
        <f>VLOOKUP($A444,data!$B$2:$AS$765,17,FALSE)</f>
        <v>2.65</v>
      </c>
      <c r="M444" s="160">
        <f>VLOOKUP($A444,data!$B$2:$AS$765,18,FALSE)</f>
        <v>1.57</v>
      </c>
      <c r="N444" s="160">
        <f>VLOOKUP($A444,data!$B$2:$AS$765,19,FALSE)</f>
        <v>2.23</v>
      </c>
      <c r="O444" s="120">
        <f>VLOOKUP($A444,data!$B$2:$AS$765,20,FALSE)</f>
        <v>1</v>
      </c>
      <c r="P444" s="162">
        <f>VLOOKUP($A444,data!$B$2:$AS$765,22,FALSE)</f>
        <v>0.63839999999999997</v>
      </c>
      <c r="Q444" s="162">
        <f>VLOOKUP($A444,data!$B$2:$AS$765,30,FALSE)</f>
        <v>0.65780000000000005</v>
      </c>
      <c r="R444" s="217" t="str">
        <f>VLOOKUP($A444,data!$B$2:$AS$765,34,FALSE)</f>
        <v>A</v>
      </c>
      <c r="S444" s="166"/>
      <c r="T444" s="219" t="str">
        <f>IF(ISERROR(VLOOKUP($A444,v32_final!$A$9:$E$763,5,FALSE)),"",VLOOKUP($A444,v32_final!$A$9:$E$763,5,FALSE))</f>
        <v>A</v>
      </c>
      <c r="U444" s="162">
        <f>IF(ISERROR(VLOOKUP($A444,v32_final!$A$9:$E$763,4,FALSE)),"",VLOOKUP($A444,v32_final!$A$9:$E$763,4,FALSE))</f>
        <v>0.61070000000000002</v>
      </c>
      <c r="V444" s="164">
        <f>VLOOKUP($A444,data!$B$2:$AS$765,35,FALSE)</f>
        <v>1.0306999999999999</v>
      </c>
      <c r="W444" s="324">
        <f t="shared" si="24"/>
        <v>1.0306999999999999</v>
      </c>
      <c r="X444" s="324">
        <f t="shared" si="25"/>
        <v>0</v>
      </c>
      <c r="Y444" s="134">
        <f t="shared" si="26"/>
        <v>0.41999999999999993</v>
      </c>
      <c r="Z444" s="132">
        <f t="shared" si="27"/>
        <v>0.68773538562305536</v>
      </c>
    </row>
    <row r="445" spans="1:26" x14ac:dyDescent="0.2">
      <c r="A445" s="237" t="s">
        <v>1433</v>
      </c>
      <c r="B445" s="247" t="str">
        <f>VLOOKUP($A445,data!$B$2:$AS$765,4,FALSE)</f>
        <v>Septic Arthritis W MCC</v>
      </c>
      <c r="C445" s="238">
        <f>VLOOKUP($A445,data!$B$2:$AS$765,6,FALSE)</f>
        <v>4</v>
      </c>
      <c r="D445" s="238">
        <f>VLOOKUP($A445,data!$B$2:$AS$765,7,FALSE)</f>
        <v>1</v>
      </c>
      <c r="E445" s="238">
        <f>VLOOKUP($A445,data!$B$2:$AS$765,10,FALSE)</f>
        <v>15743.22</v>
      </c>
      <c r="F445" s="238">
        <f>VLOOKUP($A445,data!$B$2:$AS$765,11,FALSE)</f>
        <v>5384.23</v>
      </c>
      <c r="G445" s="257">
        <f>VLOOKUP($A445,data!$B$2:$AS$765,12,FALSE)</f>
        <v>4.5</v>
      </c>
      <c r="H445" s="16"/>
      <c r="I445" s="158">
        <f>VLOOKUP($A445,data!$B$2:$AS$765,14,FALSE)</f>
        <v>4</v>
      </c>
      <c r="J445" s="156">
        <f>VLOOKUP($A445,data!$B$2:$AS$765,15,FALSE)</f>
        <v>15743.22</v>
      </c>
      <c r="K445" s="156">
        <f>VLOOKUP($A445,data!$B$2:$AS$765,16,FALSE)</f>
        <v>5384.23</v>
      </c>
      <c r="L445" s="160">
        <f>VLOOKUP($A445,data!$B$2:$AS$765,17,FALSE)</f>
        <v>7.4</v>
      </c>
      <c r="M445" s="160">
        <f>VLOOKUP($A445,data!$B$2:$AS$765,18,FALSE)</f>
        <v>2.69</v>
      </c>
      <c r="N445" s="160">
        <f>VLOOKUP($A445,data!$B$2:$AS$765,19,FALSE)</f>
        <v>6</v>
      </c>
      <c r="O445" s="120">
        <f>VLOOKUP($A445,data!$B$2:$AS$765,20,FALSE)</f>
        <v>0</v>
      </c>
      <c r="P445" s="162">
        <f>VLOOKUP($A445,data!$B$2:$AS$765,22,FALSE)</f>
        <v>1.8405</v>
      </c>
      <c r="Q445" s="162">
        <f>VLOOKUP($A445,data!$B$2:$AS$765,30,FALSE)</f>
        <v>1.8964000000000001</v>
      </c>
      <c r="R445" s="217" t="str">
        <f>VLOOKUP($A445,data!$B$2:$AS$765,34,FALSE)</f>
        <v>M</v>
      </c>
      <c r="S445" s="166"/>
      <c r="T445" s="219" t="str">
        <f>IF(ISERROR(VLOOKUP($A445,v32_final!$A$9:$E$763,5,FALSE)),"",VLOOKUP($A445,v32_final!$A$9:$E$763,5,FALSE))</f>
        <v>M</v>
      </c>
      <c r="U445" s="162">
        <f>IF(ISERROR(VLOOKUP($A445,v32_final!$A$9:$E$763,4,FALSE)),"",VLOOKUP($A445,v32_final!$A$9:$E$763,4,FALSE))</f>
        <v>2.9729000000000001</v>
      </c>
      <c r="V445" s="164">
        <f>VLOOKUP($A445,data!$B$2:$AS$765,35,FALSE)</f>
        <v>2.9714999999999998</v>
      </c>
      <c r="W445" s="324">
        <f t="shared" si="24"/>
        <v>2.9714999999999998</v>
      </c>
      <c r="X445" s="324">
        <f t="shared" si="25"/>
        <v>0</v>
      </c>
      <c r="Y445" s="134">
        <f t="shared" si="26"/>
        <v>-1.4000000000002899E-3</v>
      </c>
      <c r="Z445" s="132">
        <f t="shared" si="27"/>
        <v>-4.7092064987059435E-4</v>
      </c>
    </row>
    <row r="446" spans="1:26" x14ac:dyDescent="0.2">
      <c r="A446" s="237" t="s">
        <v>1434</v>
      </c>
      <c r="B446" s="247" t="str">
        <f>VLOOKUP($A446,data!$B$2:$AS$765,4,FALSE)</f>
        <v>Septic Arthritis W CC</v>
      </c>
      <c r="C446" s="238">
        <f>VLOOKUP($A446,data!$B$2:$AS$765,6,FALSE)</f>
        <v>14</v>
      </c>
      <c r="D446" s="238">
        <f>VLOOKUP($A446,data!$B$2:$AS$765,7,FALSE)</f>
        <v>3</v>
      </c>
      <c r="E446" s="238">
        <f>VLOOKUP($A446,data!$B$2:$AS$765,10,FALSE)</f>
        <v>26802.6</v>
      </c>
      <c r="F446" s="238">
        <f>VLOOKUP($A446,data!$B$2:$AS$765,11,FALSE)</f>
        <v>28039.14</v>
      </c>
      <c r="G446" s="257">
        <f>VLOOKUP($A446,data!$B$2:$AS$765,12,FALSE)</f>
        <v>8.07</v>
      </c>
      <c r="H446" s="16"/>
      <c r="I446" s="158">
        <f>VLOOKUP($A446,data!$B$2:$AS$765,14,FALSE)</f>
        <v>13</v>
      </c>
      <c r="J446" s="156">
        <f>VLOOKUP($A446,data!$B$2:$AS$765,15,FALSE)</f>
        <v>19805.02</v>
      </c>
      <c r="K446" s="156">
        <f>VLOOKUP($A446,data!$B$2:$AS$765,16,FALSE)</f>
        <v>12694.22</v>
      </c>
      <c r="L446" s="160">
        <f>VLOOKUP($A446,data!$B$2:$AS$765,17,FALSE)</f>
        <v>5.46</v>
      </c>
      <c r="M446" s="160">
        <f>VLOOKUP($A446,data!$B$2:$AS$765,18,FALSE)</f>
        <v>4.53</v>
      </c>
      <c r="N446" s="160">
        <f>VLOOKUP($A446,data!$B$2:$AS$765,19,FALSE)</f>
        <v>4.41</v>
      </c>
      <c r="O446" s="120">
        <f>VLOOKUP($A446,data!$B$2:$AS$765,20,FALSE)</f>
        <v>1</v>
      </c>
      <c r="P446" s="162">
        <f>VLOOKUP($A446,data!$B$2:$AS$765,22,FALSE)</f>
        <v>0.81379999999999997</v>
      </c>
      <c r="Q446" s="162">
        <f>VLOOKUP($A446,data!$B$2:$AS$765,30,FALSE)</f>
        <v>0.87209999999999999</v>
      </c>
      <c r="R446" s="217" t="str">
        <f>VLOOKUP($A446,data!$B$2:$AS$765,34,FALSE)</f>
        <v>AO</v>
      </c>
      <c r="S446" s="166"/>
      <c r="T446" s="219" t="str">
        <f>IF(ISERROR(VLOOKUP($A446,v32_final!$A$9:$E$763,5,FALSE)),"",VLOOKUP($A446,v32_final!$A$9:$E$763,5,FALSE))</f>
        <v>AP</v>
      </c>
      <c r="U446" s="162">
        <f>IF(ISERROR(VLOOKUP($A446,v32_final!$A$9:$E$763,4,FALSE)),"",VLOOKUP($A446,v32_final!$A$9:$E$763,4,FALSE))</f>
        <v>1.1107</v>
      </c>
      <c r="V446" s="164">
        <f>VLOOKUP($A446,data!$B$2:$AS$765,35,FALSE)</f>
        <v>1.3665</v>
      </c>
      <c r="W446" s="324">
        <f t="shared" si="24"/>
        <v>1.3665</v>
      </c>
      <c r="X446" s="324">
        <f t="shared" si="25"/>
        <v>0</v>
      </c>
      <c r="Y446" s="134">
        <f t="shared" si="26"/>
        <v>0.25580000000000003</v>
      </c>
      <c r="Z446" s="132">
        <f t="shared" si="27"/>
        <v>0.23030521292878367</v>
      </c>
    </row>
    <row r="447" spans="1:26" x14ac:dyDescent="0.2">
      <c r="A447" s="246" t="s">
        <v>1435</v>
      </c>
      <c r="B447" s="258" t="str">
        <f>VLOOKUP($A447,data!$B$2:$AS$765,4,FALSE)</f>
        <v>Septic Arthritis W/O CC/MCC</v>
      </c>
      <c r="C447" s="259">
        <f>VLOOKUP($A447,data!$B$2:$AS$765,6,FALSE)</f>
        <v>2</v>
      </c>
      <c r="D447" s="259">
        <f>VLOOKUP($A447,data!$B$2:$AS$765,7,FALSE)</f>
        <v>0</v>
      </c>
      <c r="E447" s="259">
        <f>VLOOKUP($A447,data!$B$2:$AS$765,10,FALSE)</f>
        <v>18551.47</v>
      </c>
      <c r="F447" s="259">
        <f>VLOOKUP($A447,data!$B$2:$AS$765,11,FALSE)</f>
        <v>6663.35</v>
      </c>
      <c r="G447" s="325">
        <f>VLOOKUP($A447,data!$B$2:$AS$765,12,FALSE)</f>
        <v>2.5</v>
      </c>
      <c r="H447" s="16"/>
      <c r="I447" s="159">
        <f>VLOOKUP($A447,data!$B$2:$AS$765,14,FALSE)</f>
        <v>2</v>
      </c>
      <c r="J447" s="157">
        <f>VLOOKUP($A447,data!$B$2:$AS$765,15,FALSE)</f>
        <v>18551.47</v>
      </c>
      <c r="K447" s="157">
        <f>VLOOKUP($A447,data!$B$2:$AS$765,16,FALSE)</f>
        <v>6663.35</v>
      </c>
      <c r="L447" s="161">
        <f>VLOOKUP($A447,data!$B$2:$AS$765,17,FALSE)</f>
        <v>3.6</v>
      </c>
      <c r="M447" s="161">
        <f>VLOOKUP($A447,data!$B$2:$AS$765,18,FALSE)</f>
        <v>1.5</v>
      </c>
      <c r="N447" s="161">
        <f>VLOOKUP($A447,data!$B$2:$AS$765,19,FALSE)</f>
        <v>2.9</v>
      </c>
      <c r="O447" s="129">
        <f>VLOOKUP($A447,data!$B$2:$AS$765,20,FALSE)</f>
        <v>0</v>
      </c>
      <c r="P447" s="163">
        <f>VLOOKUP($A447,data!$B$2:$AS$765,22,FALSE)</f>
        <v>0.79859999999999998</v>
      </c>
      <c r="Q447" s="163">
        <f>VLOOKUP($A447,data!$B$2:$AS$765,30,FALSE)</f>
        <v>0.60419999999999996</v>
      </c>
      <c r="R447" s="218" t="str">
        <f>VLOOKUP($A447,data!$B$2:$AS$765,34,FALSE)</f>
        <v>MO</v>
      </c>
      <c r="S447" s="166"/>
      <c r="T447" s="220" t="str">
        <f>IF(ISERROR(VLOOKUP($A447,v32_final!$A$9:$E$763,5,FALSE)),"",VLOOKUP($A447,v32_final!$A$9:$E$763,5,FALSE))</f>
        <v>MP</v>
      </c>
      <c r="U447" s="163">
        <f>IF(ISERROR(VLOOKUP($A447,v32_final!$A$9:$E$763,4,FALSE)),"",VLOOKUP($A447,v32_final!$A$9:$E$763,4,FALSE))</f>
        <v>0.7641</v>
      </c>
      <c r="V447" s="165">
        <f>VLOOKUP($A447,data!$B$2:$AS$765,35,FALSE)</f>
        <v>0.94669999999999999</v>
      </c>
      <c r="W447" s="326">
        <f t="shared" si="24"/>
        <v>0.94669999999999999</v>
      </c>
      <c r="X447" s="326">
        <f t="shared" si="25"/>
        <v>0</v>
      </c>
      <c r="Y447" s="135">
        <f t="shared" si="26"/>
        <v>0.18259999999999998</v>
      </c>
      <c r="Z447" s="133">
        <f t="shared" si="27"/>
        <v>0.2389739562884439</v>
      </c>
    </row>
    <row r="448" spans="1:26" x14ac:dyDescent="0.2">
      <c r="A448" s="237" t="s">
        <v>1436</v>
      </c>
      <c r="B448" s="247" t="str">
        <f>VLOOKUP($A448,data!$B$2:$AS$765,4,FALSE)</f>
        <v>Medical Back Problems W MCC</v>
      </c>
      <c r="C448" s="238">
        <f>VLOOKUP($A448,data!$B$2:$AS$765,6,FALSE)</f>
        <v>21</v>
      </c>
      <c r="D448" s="238">
        <f>VLOOKUP($A448,data!$B$2:$AS$765,7,FALSE)</f>
        <v>2</v>
      </c>
      <c r="E448" s="238">
        <f>VLOOKUP($A448,data!$B$2:$AS$765,10,FALSE)</f>
        <v>20016.740000000002</v>
      </c>
      <c r="F448" s="238">
        <f>VLOOKUP($A448,data!$B$2:$AS$765,11,FALSE)</f>
        <v>17424.5</v>
      </c>
      <c r="G448" s="257">
        <f>VLOOKUP($A448,data!$B$2:$AS$765,12,FALSE)</f>
        <v>3.81</v>
      </c>
      <c r="H448" s="16"/>
      <c r="I448" s="158">
        <f>VLOOKUP($A448,data!$B$2:$AS$765,14,FALSE)</f>
        <v>20</v>
      </c>
      <c r="J448" s="156">
        <f>VLOOKUP($A448,data!$B$2:$AS$765,15,FALSE)</f>
        <v>16965.7</v>
      </c>
      <c r="K448" s="156">
        <f>VLOOKUP($A448,data!$B$2:$AS$765,16,FALSE)</f>
        <v>11104.42</v>
      </c>
      <c r="L448" s="160">
        <f>VLOOKUP($A448,data!$B$2:$AS$765,17,FALSE)</f>
        <v>3.6</v>
      </c>
      <c r="M448" s="160">
        <f>VLOOKUP($A448,data!$B$2:$AS$765,18,FALSE)</f>
        <v>2.0299999999999998</v>
      </c>
      <c r="N448" s="160">
        <f>VLOOKUP($A448,data!$B$2:$AS$765,19,FALSE)</f>
        <v>3.03</v>
      </c>
      <c r="O448" s="120">
        <f>VLOOKUP($A448,data!$B$2:$AS$765,20,FALSE)</f>
        <v>1</v>
      </c>
      <c r="P448" s="162">
        <f>VLOOKUP($A448,data!$B$2:$AS$765,22,FALSE)</f>
        <v>0.69710000000000005</v>
      </c>
      <c r="Q448" s="162">
        <f>VLOOKUP($A448,data!$B$2:$AS$765,30,FALSE)</f>
        <v>0.71830000000000005</v>
      </c>
      <c r="R448" s="217" t="str">
        <f>VLOOKUP($A448,data!$B$2:$AS$765,34,FALSE)</f>
        <v>A</v>
      </c>
      <c r="S448" s="166"/>
      <c r="T448" s="219" t="str">
        <f>IF(ISERROR(VLOOKUP($A448,v32_final!$A$9:$E$763,5,FALSE)),"",VLOOKUP($A448,v32_final!$A$9:$E$763,5,FALSE))</f>
        <v>A</v>
      </c>
      <c r="U448" s="162">
        <f>IF(ISERROR(VLOOKUP($A448,v32_final!$A$9:$E$763,4,FALSE)),"",VLOOKUP($A448,v32_final!$A$9:$E$763,4,FALSE))</f>
        <v>1.8986000000000001</v>
      </c>
      <c r="V448" s="164">
        <f>VLOOKUP($A448,data!$B$2:$AS$765,35,FALSE)</f>
        <v>1.1254999999999999</v>
      </c>
      <c r="W448" s="324">
        <f t="shared" si="24"/>
        <v>1.1254999999999999</v>
      </c>
      <c r="X448" s="324">
        <f t="shared" si="25"/>
        <v>0</v>
      </c>
      <c r="Y448" s="134">
        <f t="shared" si="26"/>
        <v>-0.77310000000000012</v>
      </c>
      <c r="Z448" s="132">
        <f t="shared" si="27"/>
        <v>-0.40719477509744029</v>
      </c>
    </row>
    <row r="449" spans="1:26" x14ac:dyDescent="0.2">
      <c r="A449" s="237" t="s">
        <v>1437</v>
      </c>
      <c r="B449" s="247" t="str">
        <f>VLOOKUP($A449,data!$B$2:$AS$765,4,FALSE)</f>
        <v>Medical Back Problems W/O MCC</v>
      </c>
      <c r="C449" s="238">
        <f>VLOOKUP($A449,data!$B$2:$AS$765,6,FALSE)</f>
        <v>195</v>
      </c>
      <c r="D449" s="238">
        <f>VLOOKUP($A449,data!$B$2:$AS$765,7,FALSE)</f>
        <v>5</v>
      </c>
      <c r="E449" s="238">
        <f>VLOOKUP($A449,data!$B$2:$AS$765,10,FALSE)</f>
        <v>15370.9</v>
      </c>
      <c r="F449" s="238">
        <f>VLOOKUP($A449,data!$B$2:$AS$765,11,FALSE)</f>
        <v>11570.08</v>
      </c>
      <c r="G449" s="257">
        <f>VLOOKUP($A449,data!$B$2:$AS$765,12,FALSE)</f>
        <v>2.84</v>
      </c>
      <c r="H449" s="16"/>
      <c r="I449" s="158">
        <f>VLOOKUP($A449,data!$B$2:$AS$765,14,FALSE)</f>
        <v>194</v>
      </c>
      <c r="J449" s="156">
        <f>VLOOKUP($A449,data!$B$2:$AS$765,15,FALSE)</f>
        <v>14758.68</v>
      </c>
      <c r="K449" s="156">
        <f>VLOOKUP($A449,data!$B$2:$AS$765,16,FALSE)</f>
        <v>7840.16</v>
      </c>
      <c r="L449" s="160">
        <f>VLOOKUP($A449,data!$B$2:$AS$765,17,FALSE)</f>
        <v>2.85</v>
      </c>
      <c r="M449" s="160">
        <f>VLOOKUP($A449,data!$B$2:$AS$765,18,FALSE)</f>
        <v>2.09</v>
      </c>
      <c r="N449" s="160">
        <f>VLOOKUP($A449,data!$B$2:$AS$765,19,FALSE)</f>
        <v>2.2999999999999998</v>
      </c>
      <c r="O449" s="120">
        <f>VLOOKUP($A449,data!$B$2:$AS$765,20,FALSE)</f>
        <v>1</v>
      </c>
      <c r="P449" s="162">
        <f>VLOOKUP($A449,data!$B$2:$AS$765,22,FALSE)</f>
        <v>0.60640000000000005</v>
      </c>
      <c r="Q449" s="162">
        <f>VLOOKUP($A449,data!$B$2:$AS$765,30,FALSE)</f>
        <v>0.62480000000000002</v>
      </c>
      <c r="R449" s="217" t="str">
        <f>VLOOKUP($A449,data!$B$2:$AS$765,34,FALSE)</f>
        <v>A</v>
      </c>
      <c r="S449" s="166"/>
      <c r="T449" s="219" t="str">
        <f>IF(ISERROR(VLOOKUP($A449,v32_final!$A$9:$E$763,5,FALSE)),"",VLOOKUP($A449,v32_final!$A$9:$E$763,5,FALSE))</f>
        <v>A</v>
      </c>
      <c r="U449" s="162">
        <f>IF(ISERROR(VLOOKUP($A449,v32_final!$A$9:$E$763,4,FALSE)),"",VLOOKUP($A449,v32_final!$A$9:$E$763,4,FALSE))</f>
        <v>0.99890000000000001</v>
      </c>
      <c r="V449" s="164">
        <f>VLOOKUP($A449,data!$B$2:$AS$765,35,FALSE)</f>
        <v>0.97899999999999998</v>
      </c>
      <c r="W449" s="324">
        <f t="shared" si="24"/>
        <v>0.97899999999999998</v>
      </c>
      <c r="X449" s="324">
        <f t="shared" si="25"/>
        <v>0</v>
      </c>
      <c r="Y449" s="134">
        <f t="shared" si="26"/>
        <v>-1.9900000000000029E-2</v>
      </c>
      <c r="Z449" s="132">
        <f t="shared" si="27"/>
        <v>-1.9921914105516095E-2</v>
      </c>
    </row>
    <row r="450" spans="1:26" x14ac:dyDescent="0.2">
      <c r="A450" s="237" t="s">
        <v>1438</v>
      </c>
      <c r="B450" s="247" t="str">
        <f>VLOOKUP($A450,data!$B$2:$AS$765,4,FALSE)</f>
        <v>Bone Diseases &amp; Arthropathies W MCC</v>
      </c>
      <c r="C450" s="238">
        <f>VLOOKUP($A450,data!$B$2:$AS$765,6,FALSE)</f>
        <v>14</v>
      </c>
      <c r="D450" s="238">
        <f>VLOOKUP($A450,data!$B$2:$AS$765,7,FALSE)</f>
        <v>0</v>
      </c>
      <c r="E450" s="238">
        <f>VLOOKUP($A450,data!$B$2:$AS$765,10,FALSE)</f>
        <v>329404.68</v>
      </c>
      <c r="F450" s="238">
        <f>VLOOKUP($A450,data!$B$2:$AS$765,11,FALSE)</f>
        <v>542595.43999999994</v>
      </c>
      <c r="G450" s="257">
        <f>VLOOKUP($A450,data!$B$2:$AS$765,12,FALSE)</f>
        <v>8</v>
      </c>
      <c r="H450" s="16"/>
      <c r="I450" s="158">
        <f>VLOOKUP($A450,data!$B$2:$AS$765,14,FALSE)</f>
        <v>13</v>
      </c>
      <c r="J450" s="156">
        <f>VLOOKUP($A450,data!$B$2:$AS$765,15,FALSE)</f>
        <v>212832.24</v>
      </c>
      <c r="K450" s="156">
        <f>VLOOKUP($A450,data!$B$2:$AS$765,16,FALSE)</f>
        <v>356102.32</v>
      </c>
      <c r="L450" s="160">
        <f>VLOOKUP($A450,data!$B$2:$AS$765,17,FALSE)</f>
        <v>7.69</v>
      </c>
      <c r="M450" s="160">
        <f>VLOOKUP($A450,data!$B$2:$AS$765,18,FALSE)</f>
        <v>8.77</v>
      </c>
      <c r="N450" s="160">
        <f>VLOOKUP($A450,data!$B$2:$AS$765,19,FALSE)</f>
        <v>5.22</v>
      </c>
      <c r="O450" s="120">
        <f>VLOOKUP($A450,data!$B$2:$AS$765,20,FALSE)</f>
        <v>1</v>
      </c>
      <c r="P450" s="162">
        <f>VLOOKUP($A450,data!$B$2:$AS$765,22,FALSE)</f>
        <v>8.7446000000000002</v>
      </c>
      <c r="Q450" s="162">
        <f>VLOOKUP($A450,data!$B$2:$AS$765,30,FALSE)</f>
        <v>3.8759000000000001</v>
      </c>
      <c r="R450" s="217" t="str">
        <f>VLOOKUP($A450,data!$B$2:$AS$765,34,FALSE)</f>
        <v>A</v>
      </c>
      <c r="S450" s="166"/>
      <c r="T450" s="219" t="str">
        <f>IF(ISERROR(VLOOKUP($A450,v32_final!$A$9:$E$763,5,FALSE)),"",VLOOKUP($A450,v32_final!$A$9:$E$763,5,FALSE))</f>
        <v>A</v>
      </c>
      <c r="U450" s="162">
        <f>IF(ISERROR(VLOOKUP($A450,v32_final!$A$9:$E$763,4,FALSE)),"",VLOOKUP($A450,v32_final!$A$9:$E$763,4,FALSE))</f>
        <v>4.6738</v>
      </c>
      <c r="V450" s="164">
        <f>VLOOKUP($A450,data!$B$2:$AS$765,35,FALSE)</f>
        <v>6.0731000000000002</v>
      </c>
      <c r="W450" s="324">
        <f t="shared" si="24"/>
        <v>6.0731000000000002</v>
      </c>
      <c r="X450" s="324">
        <f t="shared" si="25"/>
        <v>0</v>
      </c>
      <c r="Y450" s="134">
        <f t="shared" si="26"/>
        <v>1.3993000000000002</v>
      </c>
      <c r="Z450" s="132">
        <f t="shared" si="27"/>
        <v>0.29939235739655101</v>
      </c>
    </row>
    <row r="451" spans="1:26" x14ac:dyDescent="0.2">
      <c r="A451" s="237" t="s">
        <v>1439</v>
      </c>
      <c r="B451" s="247" t="str">
        <f>VLOOKUP($A451,data!$B$2:$AS$765,4,FALSE)</f>
        <v>Bone Diseases &amp; Arthropathies W/O MCC</v>
      </c>
      <c r="C451" s="238">
        <f>VLOOKUP($A451,data!$B$2:$AS$765,6,FALSE)</f>
        <v>26</v>
      </c>
      <c r="D451" s="238">
        <f>VLOOKUP($A451,data!$B$2:$AS$765,7,FALSE)</f>
        <v>2</v>
      </c>
      <c r="E451" s="238">
        <f>VLOOKUP($A451,data!$B$2:$AS$765,10,FALSE)</f>
        <v>12036.32</v>
      </c>
      <c r="F451" s="238">
        <f>VLOOKUP($A451,data!$B$2:$AS$765,11,FALSE)</f>
        <v>6602.67</v>
      </c>
      <c r="G451" s="257">
        <f>VLOOKUP($A451,data!$B$2:$AS$765,12,FALSE)</f>
        <v>3.54</v>
      </c>
      <c r="H451" s="16"/>
      <c r="I451" s="158">
        <f>VLOOKUP($A451,data!$B$2:$AS$765,14,FALSE)</f>
        <v>25</v>
      </c>
      <c r="J451" s="156">
        <f>VLOOKUP($A451,data!$B$2:$AS$765,15,FALSE)</f>
        <v>11239.35</v>
      </c>
      <c r="K451" s="156">
        <f>VLOOKUP($A451,data!$B$2:$AS$765,16,FALSE)</f>
        <v>5368.87</v>
      </c>
      <c r="L451" s="160">
        <f>VLOOKUP($A451,data!$B$2:$AS$765,17,FALSE)</f>
        <v>3.12</v>
      </c>
      <c r="M451" s="160">
        <f>VLOOKUP($A451,data!$B$2:$AS$765,18,FALSE)</f>
        <v>1.68</v>
      </c>
      <c r="N451" s="160">
        <f>VLOOKUP($A451,data!$B$2:$AS$765,19,FALSE)</f>
        <v>2.69</v>
      </c>
      <c r="O451" s="120">
        <f>VLOOKUP($A451,data!$B$2:$AS$765,20,FALSE)</f>
        <v>1</v>
      </c>
      <c r="P451" s="162">
        <f>VLOOKUP($A451,data!$B$2:$AS$765,22,FALSE)</f>
        <v>0.46179999999999999</v>
      </c>
      <c r="Q451" s="162">
        <f>VLOOKUP($A451,data!$B$2:$AS$765,30,FALSE)</f>
        <v>0.4758</v>
      </c>
      <c r="R451" s="217" t="str">
        <f>VLOOKUP($A451,data!$B$2:$AS$765,34,FALSE)</f>
        <v>A</v>
      </c>
      <c r="S451" s="166"/>
      <c r="T451" s="219" t="str">
        <f>IF(ISERROR(VLOOKUP($A451,v32_final!$A$9:$E$763,5,FALSE)),"",VLOOKUP($A451,v32_final!$A$9:$E$763,5,FALSE))</f>
        <v>A</v>
      </c>
      <c r="U451" s="162">
        <f>IF(ISERROR(VLOOKUP($A451,v32_final!$A$9:$E$763,4,FALSE)),"",VLOOKUP($A451,v32_final!$A$9:$E$763,4,FALSE))</f>
        <v>0.84419999999999995</v>
      </c>
      <c r="V451" s="164">
        <f>VLOOKUP($A451,data!$B$2:$AS$765,35,FALSE)</f>
        <v>0.74550000000000005</v>
      </c>
      <c r="W451" s="324">
        <f t="shared" si="24"/>
        <v>0.74550000000000005</v>
      </c>
      <c r="X451" s="324">
        <f t="shared" si="25"/>
        <v>0</v>
      </c>
      <c r="Y451" s="134">
        <f t="shared" si="26"/>
        <v>-9.8699999999999899E-2</v>
      </c>
      <c r="Z451" s="132">
        <f t="shared" si="27"/>
        <v>-0.11691542288557202</v>
      </c>
    </row>
    <row r="452" spans="1:26" x14ac:dyDescent="0.2">
      <c r="A452" s="246" t="s">
        <v>1440</v>
      </c>
      <c r="B452" s="258" t="str">
        <f>VLOOKUP($A452,data!$B$2:$AS$765,4,FALSE)</f>
        <v>Signs &amp; Symptoms of Musculoskeletal System &amp; Conn Tissue W MCC</v>
      </c>
      <c r="C452" s="259">
        <f>VLOOKUP($A452,data!$B$2:$AS$765,6,FALSE)</f>
        <v>10</v>
      </c>
      <c r="D452" s="259">
        <f>VLOOKUP($A452,data!$B$2:$AS$765,7,FALSE)</f>
        <v>3</v>
      </c>
      <c r="E452" s="259">
        <f>VLOOKUP($A452,data!$B$2:$AS$765,10,FALSE)</f>
        <v>193535.28</v>
      </c>
      <c r="F452" s="259">
        <f>VLOOKUP($A452,data!$B$2:$AS$765,11,FALSE)</f>
        <v>362720.82</v>
      </c>
      <c r="G452" s="325">
        <f>VLOOKUP($A452,data!$B$2:$AS$765,12,FALSE)</f>
        <v>4.0999999999999996</v>
      </c>
      <c r="H452" s="16"/>
      <c r="I452" s="159">
        <f>VLOOKUP($A452,data!$B$2:$AS$765,14,FALSE)</f>
        <v>9</v>
      </c>
      <c r="J452" s="157">
        <f>VLOOKUP($A452,data!$B$2:$AS$765,15,FALSE)</f>
        <v>88639.44</v>
      </c>
      <c r="K452" s="157">
        <f>VLOOKUP($A452,data!$B$2:$AS$765,16,FALSE)</f>
        <v>190140.79999999999</v>
      </c>
      <c r="L452" s="161">
        <f>VLOOKUP($A452,data!$B$2:$AS$765,17,FALSE)</f>
        <v>5</v>
      </c>
      <c r="M452" s="161">
        <f>VLOOKUP($A452,data!$B$2:$AS$765,18,FALSE)</f>
        <v>1.94</v>
      </c>
      <c r="N452" s="161">
        <f>VLOOKUP($A452,data!$B$2:$AS$765,19,FALSE)</f>
        <v>3.7</v>
      </c>
      <c r="O452" s="129">
        <f>VLOOKUP($A452,data!$B$2:$AS$765,20,FALSE)</f>
        <v>0</v>
      </c>
      <c r="P452" s="163">
        <f>VLOOKUP($A452,data!$B$2:$AS$765,22,FALSE)</f>
        <v>1.2434000000000001</v>
      </c>
      <c r="Q452" s="163">
        <f>VLOOKUP($A452,data!$B$2:$AS$765,30,FALSE)</f>
        <v>0.90190000000000003</v>
      </c>
      <c r="R452" s="218" t="str">
        <f>VLOOKUP($A452,data!$B$2:$AS$765,34,FALSE)</f>
        <v>MO</v>
      </c>
      <c r="S452" s="166"/>
      <c r="T452" s="220" t="str">
        <f>IF(ISERROR(VLOOKUP($A452,v32_final!$A$9:$E$763,5,FALSE)),"",VLOOKUP($A452,v32_final!$A$9:$E$763,5,FALSE))</f>
        <v>MO</v>
      </c>
      <c r="U452" s="163">
        <f>IF(ISERROR(VLOOKUP($A452,v32_final!$A$9:$E$763,4,FALSE)),"",VLOOKUP($A452,v32_final!$A$9:$E$763,4,FALSE))</f>
        <v>1.4937</v>
      </c>
      <c r="V452" s="165">
        <f>VLOOKUP($A452,data!$B$2:$AS$765,35,FALSE)</f>
        <v>1.4132</v>
      </c>
      <c r="W452" s="326">
        <f t="shared" si="24"/>
        <v>1.4132</v>
      </c>
      <c r="X452" s="326">
        <f t="shared" si="25"/>
        <v>0</v>
      </c>
      <c r="Y452" s="135">
        <f t="shared" si="26"/>
        <v>-8.0500000000000016E-2</v>
      </c>
      <c r="Z452" s="133">
        <f t="shared" si="27"/>
        <v>-5.3893017339492547E-2</v>
      </c>
    </row>
    <row r="453" spans="1:26" x14ac:dyDescent="0.2">
      <c r="A453" s="237" t="s">
        <v>1441</v>
      </c>
      <c r="B453" s="247" t="str">
        <f>VLOOKUP($A453,data!$B$2:$AS$765,4,FALSE)</f>
        <v>Signs &amp; Symptoms of Musculoskeletal System &amp; Conn Tissue W/O MCC</v>
      </c>
      <c r="C453" s="238">
        <f>VLOOKUP($A453,data!$B$2:$AS$765,6,FALSE)</f>
        <v>96</v>
      </c>
      <c r="D453" s="238">
        <f>VLOOKUP($A453,data!$B$2:$AS$765,7,FALSE)</f>
        <v>0</v>
      </c>
      <c r="E453" s="238">
        <f>VLOOKUP($A453,data!$B$2:$AS$765,10,FALSE)</f>
        <v>14439.9</v>
      </c>
      <c r="F453" s="238">
        <f>VLOOKUP($A453,data!$B$2:$AS$765,11,FALSE)</f>
        <v>8637.33</v>
      </c>
      <c r="G453" s="257">
        <f>VLOOKUP($A453,data!$B$2:$AS$765,12,FALSE)</f>
        <v>2.78</v>
      </c>
      <c r="H453" s="16"/>
      <c r="I453" s="158">
        <f>VLOOKUP($A453,data!$B$2:$AS$765,14,FALSE)</f>
        <v>95</v>
      </c>
      <c r="J453" s="156">
        <f>VLOOKUP($A453,data!$B$2:$AS$765,15,FALSE)</f>
        <v>14121.34</v>
      </c>
      <c r="K453" s="156">
        <f>VLOOKUP($A453,data!$B$2:$AS$765,16,FALSE)</f>
        <v>8102.25</v>
      </c>
      <c r="L453" s="160">
        <f>VLOOKUP($A453,data!$B$2:$AS$765,17,FALSE)</f>
        <v>2.75</v>
      </c>
      <c r="M453" s="160">
        <f>VLOOKUP($A453,data!$B$2:$AS$765,18,FALSE)</f>
        <v>2.0099999999999998</v>
      </c>
      <c r="N453" s="160">
        <f>VLOOKUP($A453,data!$B$2:$AS$765,19,FALSE)</f>
        <v>2.25</v>
      </c>
      <c r="O453" s="120">
        <f>VLOOKUP($A453,data!$B$2:$AS$765,20,FALSE)</f>
        <v>1</v>
      </c>
      <c r="P453" s="162">
        <f>VLOOKUP($A453,data!$B$2:$AS$765,22,FALSE)</f>
        <v>0.58020000000000005</v>
      </c>
      <c r="Q453" s="162">
        <f>VLOOKUP($A453,data!$B$2:$AS$765,30,FALSE)</f>
        <v>0.53480000000000005</v>
      </c>
      <c r="R453" s="217" t="str">
        <f>VLOOKUP($A453,data!$B$2:$AS$765,34,FALSE)</f>
        <v>AO</v>
      </c>
      <c r="S453" s="166"/>
      <c r="T453" s="219" t="str">
        <f>IF(ISERROR(VLOOKUP($A453,v32_final!$A$9:$E$763,5,FALSE)),"",VLOOKUP($A453,v32_final!$A$9:$E$763,5,FALSE))</f>
        <v>AO</v>
      </c>
      <c r="U453" s="162">
        <f>IF(ISERROR(VLOOKUP($A453,v32_final!$A$9:$E$763,4,FALSE)),"",VLOOKUP($A453,v32_final!$A$9:$E$763,4,FALSE))</f>
        <v>0.87239999999999995</v>
      </c>
      <c r="V453" s="164">
        <f>VLOOKUP($A453,data!$B$2:$AS$765,35,FALSE)</f>
        <v>0.83799999999999997</v>
      </c>
      <c r="W453" s="324">
        <f t="shared" si="24"/>
        <v>0.83799999999999997</v>
      </c>
      <c r="X453" s="324">
        <f t="shared" si="25"/>
        <v>0</v>
      </c>
      <c r="Y453" s="134">
        <f t="shared" si="26"/>
        <v>-3.4399999999999986E-2</v>
      </c>
      <c r="Z453" s="132">
        <f t="shared" si="27"/>
        <v>-3.9431453461714797E-2</v>
      </c>
    </row>
    <row r="454" spans="1:26" x14ac:dyDescent="0.2">
      <c r="A454" s="237" t="s">
        <v>1442</v>
      </c>
      <c r="B454" s="247" t="str">
        <f>VLOOKUP($A454,data!$B$2:$AS$765,4,FALSE)</f>
        <v>Tendonitis, Myositis &amp; Bursitis W MCC</v>
      </c>
      <c r="C454" s="238">
        <f>VLOOKUP($A454,data!$B$2:$AS$765,6,FALSE)</f>
        <v>31</v>
      </c>
      <c r="D454" s="238">
        <f>VLOOKUP($A454,data!$B$2:$AS$765,7,FALSE)</f>
        <v>2</v>
      </c>
      <c r="E454" s="238">
        <f>VLOOKUP($A454,data!$B$2:$AS$765,10,FALSE)</f>
        <v>28739.63</v>
      </c>
      <c r="F454" s="238">
        <f>VLOOKUP($A454,data!$B$2:$AS$765,11,FALSE)</f>
        <v>20677.400000000001</v>
      </c>
      <c r="G454" s="257">
        <f>VLOOKUP($A454,data!$B$2:$AS$765,12,FALSE)</f>
        <v>8.26</v>
      </c>
      <c r="H454" s="16"/>
      <c r="I454" s="158">
        <f>VLOOKUP($A454,data!$B$2:$AS$765,14,FALSE)</f>
        <v>29</v>
      </c>
      <c r="J454" s="156">
        <f>VLOOKUP($A454,data!$B$2:$AS$765,15,FALSE)</f>
        <v>24272.58</v>
      </c>
      <c r="K454" s="156">
        <f>VLOOKUP($A454,data!$B$2:$AS$765,16,FALSE)</f>
        <v>12079.01</v>
      </c>
      <c r="L454" s="160">
        <f>VLOOKUP($A454,data!$B$2:$AS$765,17,FALSE)</f>
        <v>6.86</v>
      </c>
      <c r="M454" s="160">
        <f>VLOOKUP($A454,data!$B$2:$AS$765,18,FALSE)</f>
        <v>3.39</v>
      </c>
      <c r="N454" s="160">
        <f>VLOOKUP($A454,data!$B$2:$AS$765,19,FALSE)</f>
        <v>5.96</v>
      </c>
      <c r="O454" s="120">
        <f>VLOOKUP($A454,data!$B$2:$AS$765,20,FALSE)</f>
        <v>1</v>
      </c>
      <c r="P454" s="162">
        <f>VLOOKUP($A454,data!$B$2:$AS$765,22,FALSE)</f>
        <v>0.99729999999999996</v>
      </c>
      <c r="Q454" s="162">
        <f>VLOOKUP($A454,data!$B$2:$AS$765,30,FALSE)</f>
        <v>1.0276000000000001</v>
      </c>
      <c r="R454" s="217" t="str">
        <f>VLOOKUP($A454,data!$B$2:$AS$765,34,FALSE)</f>
        <v>A</v>
      </c>
      <c r="S454" s="166"/>
      <c r="T454" s="219" t="str">
        <f>IF(ISERROR(VLOOKUP($A454,v32_final!$A$9:$E$763,5,FALSE)),"",VLOOKUP($A454,v32_final!$A$9:$E$763,5,FALSE))</f>
        <v>A</v>
      </c>
      <c r="U454" s="162">
        <f>IF(ISERROR(VLOOKUP($A454,v32_final!$A$9:$E$763,4,FALSE)),"",VLOOKUP($A454,v32_final!$A$9:$E$763,4,FALSE))</f>
        <v>1.8105</v>
      </c>
      <c r="V454" s="164">
        <f>VLOOKUP($A454,data!$B$2:$AS$765,35,FALSE)</f>
        <v>1.6101000000000001</v>
      </c>
      <c r="W454" s="324">
        <f t="shared" si="24"/>
        <v>1.6101000000000001</v>
      </c>
      <c r="X454" s="324">
        <f t="shared" si="25"/>
        <v>0</v>
      </c>
      <c r="Y454" s="134">
        <f t="shared" si="26"/>
        <v>-0.20039999999999991</v>
      </c>
      <c r="Z454" s="132">
        <f t="shared" si="27"/>
        <v>-0.11068765534382763</v>
      </c>
    </row>
    <row r="455" spans="1:26" x14ac:dyDescent="0.2">
      <c r="A455" s="237" t="s">
        <v>1443</v>
      </c>
      <c r="B455" s="247" t="str">
        <f>VLOOKUP($A455,data!$B$2:$AS$765,4,FALSE)</f>
        <v>Tendonitis, Myositis &amp; Bursitis W/O MCC</v>
      </c>
      <c r="C455" s="238">
        <f>VLOOKUP($A455,data!$B$2:$AS$765,6,FALSE)</f>
        <v>109</v>
      </c>
      <c r="D455" s="238">
        <f>VLOOKUP($A455,data!$B$2:$AS$765,7,FALSE)</f>
        <v>1</v>
      </c>
      <c r="E455" s="238">
        <f>VLOOKUP($A455,data!$B$2:$AS$765,10,FALSE)</f>
        <v>12333.87</v>
      </c>
      <c r="F455" s="238">
        <f>VLOOKUP($A455,data!$B$2:$AS$765,11,FALSE)</f>
        <v>8422.42</v>
      </c>
      <c r="G455" s="257">
        <f>VLOOKUP($A455,data!$B$2:$AS$765,12,FALSE)</f>
        <v>3.36</v>
      </c>
      <c r="H455" s="16"/>
      <c r="I455" s="158">
        <f>VLOOKUP($A455,data!$B$2:$AS$765,14,FALSE)</f>
        <v>108</v>
      </c>
      <c r="J455" s="156">
        <f>VLOOKUP($A455,data!$B$2:$AS$765,15,FALSE)</f>
        <v>11980.21</v>
      </c>
      <c r="K455" s="156">
        <f>VLOOKUP($A455,data!$B$2:$AS$765,16,FALSE)</f>
        <v>7613.18</v>
      </c>
      <c r="L455" s="160">
        <f>VLOOKUP($A455,data!$B$2:$AS$765,17,FALSE)</f>
        <v>3.28</v>
      </c>
      <c r="M455" s="160">
        <f>VLOOKUP($A455,data!$B$2:$AS$765,18,FALSE)</f>
        <v>2.0499999999999998</v>
      </c>
      <c r="N455" s="160">
        <f>VLOOKUP($A455,data!$B$2:$AS$765,19,FALSE)</f>
        <v>2.74</v>
      </c>
      <c r="O455" s="120">
        <f>VLOOKUP($A455,data!$B$2:$AS$765,20,FALSE)</f>
        <v>1</v>
      </c>
      <c r="P455" s="162">
        <f>VLOOKUP($A455,data!$B$2:$AS$765,22,FALSE)</f>
        <v>0.49220000000000003</v>
      </c>
      <c r="Q455" s="162">
        <f>VLOOKUP($A455,data!$B$2:$AS$765,30,FALSE)</f>
        <v>0.50719999999999998</v>
      </c>
      <c r="R455" s="217" t="str">
        <f>VLOOKUP($A455,data!$B$2:$AS$765,34,FALSE)</f>
        <v>A</v>
      </c>
      <c r="S455" s="166"/>
      <c r="T455" s="219" t="str">
        <f>IF(ISERROR(VLOOKUP($A455,v32_final!$A$9:$E$763,5,FALSE)),"",VLOOKUP($A455,v32_final!$A$9:$E$763,5,FALSE))</f>
        <v>A</v>
      </c>
      <c r="U455" s="162">
        <f>IF(ISERROR(VLOOKUP($A455,v32_final!$A$9:$E$763,4,FALSE)),"",VLOOKUP($A455,v32_final!$A$9:$E$763,4,FALSE))</f>
        <v>0.82930000000000004</v>
      </c>
      <c r="V455" s="164">
        <f>VLOOKUP($A455,data!$B$2:$AS$765,35,FALSE)</f>
        <v>0.79469999999999996</v>
      </c>
      <c r="W455" s="324">
        <f t="shared" si="24"/>
        <v>0.79469999999999996</v>
      </c>
      <c r="X455" s="324">
        <f t="shared" si="25"/>
        <v>0</v>
      </c>
      <c r="Y455" s="134">
        <f t="shared" si="26"/>
        <v>-3.4600000000000075E-2</v>
      </c>
      <c r="Z455" s="132">
        <f t="shared" si="27"/>
        <v>-4.1721934161340977E-2</v>
      </c>
    </row>
    <row r="456" spans="1:26" x14ac:dyDescent="0.2">
      <c r="A456" s="237" t="s">
        <v>1444</v>
      </c>
      <c r="B456" s="247" t="str">
        <f>VLOOKUP($A456,data!$B$2:$AS$765,4,FALSE)</f>
        <v>Aftercare, Musculoskeletal System &amp; Connective Tissue W MCC</v>
      </c>
      <c r="C456" s="238">
        <f>VLOOKUP($A456,data!$B$2:$AS$765,6,FALSE)</f>
        <v>6</v>
      </c>
      <c r="D456" s="238">
        <f>VLOOKUP($A456,data!$B$2:$AS$765,7,FALSE)</f>
        <v>2</v>
      </c>
      <c r="E456" s="238">
        <f>VLOOKUP($A456,data!$B$2:$AS$765,10,FALSE)</f>
        <v>27432.69</v>
      </c>
      <c r="F456" s="238">
        <f>VLOOKUP($A456,data!$B$2:$AS$765,11,FALSE)</f>
        <v>14883.75</v>
      </c>
      <c r="G456" s="257">
        <f>VLOOKUP($A456,data!$B$2:$AS$765,12,FALSE)</f>
        <v>6.33</v>
      </c>
      <c r="H456" s="16"/>
      <c r="I456" s="158">
        <f>VLOOKUP($A456,data!$B$2:$AS$765,14,FALSE)</f>
        <v>6</v>
      </c>
      <c r="J456" s="156">
        <f>VLOOKUP($A456,data!$B$2:$AS$765,15,FALSE)</f>
        <v>27432.69</v>
      </c>
      <c r="K456" s="156">
        <f>VLOOKUP($A456,data!$B$2:$AS$765,16,FALSE)</f>
        <v>14883.75</v>
      </c>
      <c r="L456" s="160">
        <f>VLOOKUP($A456,data!$B$2:$AS$765,17,FALSE)</f>
        <v>7</v>
      </c>
      <c r="M456" s="160">
        <f>VLOOKUP($A456,data!$B$2:$AS$765,18,FALSE)</f>
        <v>2.4300000000000002</v>
      </c>
      <c r="N456" s="160">
        <f>VLOOKUP($A456,data!$B$2:$AS$765,19,FALSE)</f>
        <v>5</v>
      </c>
      <c r="O456" s="120">
        <f>VLOOKUP($A456,data!$B$2:$AS$765,20,FALSE)</f>
        <v>0</v>
      </c>
      <c r="P456" s="162">
        <f>VLOOKUP($A456,data!$B$2:$AS$765,22,FALSE)</f>
        <v>1.8865000000000001</v>
      </c>
      <c r="Q456" s="162">
        <f>VLOOKUP($A456,data!$B$2:$AS$765,30,FALSE)</f>
        <v>1.9438</v>
      </c>
      <c r="R456" s="217" t="str">
        <f>VLOOKUP($A456,data!$B$2:$AS$765,34,FALSE)</f>
        <v>M</v>
      </c>
      <c r="S456" s="166"/>
      <c r="T456" s="219" t="str">
        <f>IF(ISERROR(VLOOKUP($A456,v32_final!$A$9:$E$763,5,FALSE)),"",VLOOKUP($A456,v32_final!$A$9:$E$763,5,FALSE))</f>
        <v>M</v>
      </c>
      <c r="U456" s="162">
        <f>IF(ISERROR(VLOOKUP($A456,v32_final!$A$9:$E$763,4,FALSE)),"",VLOOKUP($A456,v32_final!$A$9:$E$763,4,FALSE))</f>
        <v>2.8845999999999998</v>
      </c>
      <c r="V456" s="164">
        <f>VLOOKUP($A456,data!$B$2:$AS$765,35,FALSE)</f>
        <v>3.0457000000000001</v>
      </c>
      <c r="W456" s="324">
        <f t="shared" ref="W456:W519" si="28">IF(R456="Z",Q456,ROUND(Q456*$V$4,4))</f>
        <v>3.0457000000000001</v>
      </c>
      <c r="X456" s="324">
        <f t="shared" ref="X456:X519" si="29">W456-V456</f>
        <v>0</v>
      </c>
      <c r="Y456" s="134">
        <f t="shared" si="26"/>
        <v>0.16110000000000024</v>
      </c>
      <c r="Z456" s="132">
        <f t="shared" si="27"/>
        <v>5.5848297857588658E-2</v>
      </c>
    </row>
    <row r="457" spans="1:26" x14ac:dyDescent="0.2">
      <c r="A457" s="246" t="s">
        <v>664</v>
      </c>
      <c r="B457" s="258" t="str">
        <f>VLOOKUP($A457,data!$B$2:$AS$765,4,FALSE)</f>
        <v>Aftercare, Musculoskeletal System &amp; Connective Tissue W CC</v>
      </c>
      <c r="C457" s="259">
        <f>VLOOKUP($A457,data!$B$2:$AS$765,6,FALSE)</f>
        <v>27</v>
      </c>
      <c r="D457" s="259">
        <f>VLOOKUP($A457,data!$B$2:$AS$765,7,FALSE)</f>
        <v>3</v>
      </c>
      <c r="E457" s="259">
        <f>VLOOKUP($A457,data!$B$2:$AS$765,10,FALSE)</f>
        <v>21402.799999999999</v>
      </c>
      <c r="F457" s="259">
        <f>VLOOKUP($A457,data!$B$2:$AS$765,11,FALSE)</f>
        <v>20303.8</v>
      </c>
      <c r="G457" s="325">
        <f>VLOOKUP($A457,data!$B$2:$AS$765,12,FALSE)</f>
        <v>6.78</v>
      </c>
      <c r="H457" s="16"/>
      <c r="I457" s="159">
        <f>VLOOKUP($A457,data!$B$2:$AS$765,14,FALSE)</f>
        <v>25</v>
      </c>
      <c r="J457" s="157">
        <f>VLOOKUP($A457,data!$B$2:$AS$765,15,FALSE)</f>
        <v>17506.36</v>
      </c>
      <c r="K457" s="157">
        <f>VLOOKUP($A457,data!$B$2:$AS$765,16,FALSE)</f>
        <v>15376.06</v>
      </c>
      <c r="L457" s="161">
        <f>VLOOKUP($A457,data!$B$2:$AS$765,17,FALSE)</f>
        <v>5</v>
      </c>
      <c r="M457" s="161">
        <f>VLOOKUP($A457,data!$B$2:$AS$765,18,FALSE)</f>
        <v>3.11</v>
      </c>
      <c r="N457" s="161">
        <f>VLOOKUP($A457,data!$B$2:$AS$765,19,FALSE)</f>
        <v>4.1399999999999997</v>
      </c>
      <c r="O457" s="129">
        <f>VLOOKUP($A457,data!$B$2:$AS$765,20,FALSE)</f>
        <v>1</v>
      </c>
      <c r="P457" s="163">
        <f>VLOOKUP($A457,data!$B$2:$AS$765,22,FALSE)</f>
        <v>0.71930000000000005</v>
      </c>
      <c r="Q457" s="163">
        <f>VLOOKUP($A457,data!$B$2:$AS$765,30,FALSE)</f>
        <v>0.74119999999999997</v>
      </c>
      <c r="R457" s="218" t="str">
        <f>VLOOKUP($A457,data!$B$2:$AS$765,34,FALSE)</f>
        <v>A</v>
      </c>
      <c r="S457" s="166"/>
      <c r="T457" s="220" t="str">
        <f>IF(ISERROR(VLOOKUP($A457,v32_final!$A$9:$E$763,5,FALSE)),"",VLOOKUP($A457,v32_final!$A$9:$E$763,5,FALSE))</f>
        <v>AP</v>
      </c>
      <c r="U457" s="163">
        <f>IF(ISERROR(VLOOKUP($A457,v32_final!$A$9:$E$763,4,FALSE)),"",VLOOKUP($A457,v32_final!$A$9:$E$763,4,FALSE))</f>
        <v>0.99950000000000006</v>
      </c>
      <c r="V457" s="165">
        <f>VLOOKUP($A457,data!$B$2:$AS$765,35,FALSE)</f>
        <v>1.1614</v>
      </c>
      <c r="W457" s="326">
        <f t="shared" si="28"/>
        <v>1.1614</v>
      </c>
      <c r="X457" s="326">
        <f t="shared" si="29"/>
        <v>0</v>
      </c>
      <c r="Y457" s="135">
        <f t="shared" ref="Y457:Y520" si="30">IF(U457&lt;&gt;"",IF(V457&lt;&gt;"",V457-U457,""),"")</f>
        <v>0.16189999999999993</v>
      </c>
      <c r="Z457" s="133">
        <f t="shared" ref="Z457:Z520" si="31">IF(Y457="","",Y457/U457)</f>
        <v>0.16198099049524756</v>
      </c>
    </row>
    <row r="458" spans="1:26" x14ac:dyDescent="0.2">
      <c r="A458" s="237" t="s">
        <v>665</v>
      </c>
      <c r="B458" s="247" t="str">
        <f>VLOOKUP($A458,data!$B$2:$AS$765,4,FALSE)</f>
        <v>Aftercare, Musculoskeletal System &amp; Connective Tissue W/O CC/MCC</v>
      </c>
      <c r="C458" s="238">
        <f>VLOOKUP($A458,data!$B$2:$AS$765,6,FALSE)</f>
        <v>5</v>
      </c>
      <c r="D458" s="238">
        <f>VLOOKUP($A458,data!$B$2:$AS$765,7,FALSE)</f>
        <v>2</v>
      </c>
      <c r="E458" s="238">
        <f>VLOOKUP($A458,data!$B$2:$AS$765,10,FALSE)</f>
        <v>11861.71</v>
      </c>
      <c r="F458" s="238">
        <f>VLOOKUP($A458,data!$B$2:$AS$765,11,FALSE)</f>
        <v>5783.46</v>
      </c>
      <c r="G458" s="257">
        <f>VLOOKUP($A458,data!$B$2:$AS$765,12,FALSE)</f>
        <v>1.8</v>
      </c>
      <c r="H458" s="16"/>
      <c r="I458" s="158">
        <f>VLOOKUP($A458,data!$B$2:$AS$765,14,FALSE)</f>
        <v>5</v>
      </c>
      <c r="J458" s="156">
        <f>VLOOKUP($A458,data!$B$2:$AS$765,15,FALSE)</f>
        <v>11861.71</v>
      </c>
      <c r="K458" s="156">
        <f>VLOOKUP($A458,data!$B$2:$AS$765,16,FALSE)</f>
        <v>5783.46</v>
      </c>
      <c r="L458" s="160">
        <f>VLOOKUP($A458,data!$B$2:$AS$765,17,FALSE)</f>
        <v>2.6</v>
      </c>
      <c r="M458" s="160">
        <f>VLOOKUP($A458,data!$B$2:$AS$765,18,FALSE)</f>
        <v>0.75</v>
      </c>
      <c r="N458" s="160">
        <f>VLOOKUP($A458,data!$B$2:$AS$765,19,FALSE)</f>
        <v>2.1</v>
      </c>
      <c r="O458" s="120">
        <f>VLOOKUP($A458,data!$B$2:$AS$765,20,FALSE)</f>
        <v>0</v>
      </c>
      <c r="P458" s="162">
        <f>VLOOKUP($A458,data!$B$2:$AS$765,22,FALSE)</f>
        <v>0.67220000000000002</v>
      </c>
      <c r="Q458" s="162">
        <f>VLOOKUP($A458,data!$B$2:$AS$765,30,FALSE)</f>
        <v>0.69259999999999999</v>
      </c>
      <c r="R458" s="217" t="str">
        <f>VLOOKUP($A458,data!$B$2:$AS$765,34,FALSE)</f>
        <v>M</v>
      </c>
      <c r="S458" s="166"/>
      <c r="T458" s="219" t="str">
        <f>IF(ISERROR(VLOOKUP($A458,v32_final!$A$9:$E$763,5,FALSE)),"",VLOOKUP($A458,v32_final!$A$9:$E$763,5,FALSE))</f>
        <v>MP</v>
      </c>
      <c r="U458" s="162">
        <f>IF(ISERROR(VLOOKUP($A458,v32_final!$A$9:$E$763,4,FALSE)),"",VLOOKUP($A458,v32_final!$A$9:$E$763,4,FALSE))</f>
        <v>0.68759999999999999</v>
      </c>
      <c r="V458" s="164">
        <f>VLOOKUP($A458,data!$B$2:$AS$765,35,FALSE)</f>
        <v>1.0851999999999999</v>
      </c>
      <c r="W458" s="324">
        <f t="shared" si="28"/>
        <v>1.0851999999999999</v>
      </c>
      <c r="X458" s="324">
        <f t="shared" si="29"/>
        <v>0</v>
      </c>
      <c r="Y458" s="134">
        <f t="shared" si="30"/>
        <v>0.39759999999999995</v>
      </c>
      <c r="Z458" s="132">
        <f t="shared" si="31"/>
        <v>0.5782431646305991</v>
      </c>
    </row>
    <row r="459" spans="1:26" x14ac:dyDescent="0.2">
      <c r="A459" s="237" t="s">
        <v>666</v>
      </c>
      <c r="B459" s="247" t="str">
        <f>VLOOKUP($A459,data!$B$2:$AS$765,4,FALSE)</f>
        <v>Fx, Sprn, Strn &amp; Disl Except Femur, Hip, Pelvis &amp; Thigh W MCC</v>
      </c>
      <c r="C459" s="238">
        <f>VLOOKUP($A459,data!$B$2:$AS$765,6,FALSE)</f>
        <v>15</v>
      </c>
      <c r="D459" s="238">
        <f>VLOOKUP($A459,data!$B$2:$AS$765,7,FALSE)</f>
        <v>1</v>
      </c>
      <c r="E459" s="238">
        <f>VLOOKUP($A459,data!$B$2:$AS$765,10,FALSE)</f>
        <v>19632.560000000001</v>
      </c>
      <c r="F459" s="238">
        <f>VLOOKUP($A459,data!$B$2:$AS$765,11,FALSE)</f>
        <v>10413.030000000001</v>
      </c>
      <c r="G459" s="257">
        <f>VLOOKUP($A459,data!$B$2:$AS$765,12,FALSE)</f>
        <v>5.33</v>
      </c>
      <c r="H459" s="16"/>
      <c r="I459" s="158">
        <f>VLOOKUP($A459,data!$B$2:$AS$765,14,FALSE)</f>
        <v>14</v>
      </c>
      <c r="J459" s="156">
        <f>VLOOKUP($A459,data!$B$2:$AS$765,15,FALSE)</f>
        <v>17751.29</v>
      </c>
      <c r="K459" s="156">
        <f>VLOOKUP($A459,data!$B$2:$AS$765,16,FALSE)</f>
        <v>7942.81</v>
      </c>
      <c r="L459" s="160">
        <f>VLOOKUP($A459,data!$B$2:$AS$765,17,FALSE)</f>
        <v>4.8600000000000003</v>
      </c>
      <c r="M459" s="160">
        <f>VLOOKUP($A459,data!$B$2:$AS$765,18,FALSE)</f>
        <v>2.8</v>
      </c>
      <c r="N459" s="160">
        <f>VLOOKUP($A459,data!$B$2:$AS$765,19,FALSE)</f>
        <v>3.62</v>
      </c>
      <c r="O459" s="120">
        <f>VLOOKUP($A459,data!$B$2:$AS$765,20,FALSE)</f>
        <v>1</v>
      </c>
      <c r="P459" s="162">
        <f>VLOOKUP($A459,data!$B$2:$AS$765,22,FALSE)</f>
        <v>0.72940000000000005</v>
      </c>
      <c r="Q459" s="162">
        <f>VLOOKUP($A459,data!$B$2:$AS$765,30,FALSE)</f>
        <v>0.75160000000000005</v>
      </c>
      <c r="R459" s="217" t="str">
        <f>VLOOKUP($A459,data!$B$2:$AS$765,34,FALSE)</f>
        <v>A</v>
      </c>
      <c r="S459" s="166"/>
      <c r="T459" s="219" t="str">
        <f>IF(ISERROR(VLOOKUP($A459,v32_final!$A$9:$E$763,5,FALSE)),"",VLOOKUP($A459,v32_final!$A$9:$E$763,5,FALSE))</f>
        <v>AO</v>
      </c>
      <c r="U459" s="162">
        <f>IF(ISERROR(VLOOKUP($A459,v32_final!$A$9:$E$763,4,FALSE)),"",VLOOKUP($A459,v32_final!$A$9:$E$763,4,FALSE))</f>
        <v>1.3438000000000001</v>
      </c>
      <c r="V459" s="164">
        <f>VLOOKUP($A459,data!$B$2:$AS$765,35,FALSE)</f>
        <v>1.1777</v>
      </c>
      <c r="W459" s="324">
        <f t="shared" si="28"/>
        <v>1.1777</v>
      </c>
      <c r="X459" s="324">
        <f t="shared" si="29"/>
        <v>0</v>
      </c>
      <c r="Y459" s="134">
        <f t="shared" si="30"/>
        <v>-0.16610000000000014</v>
      </c>
      <c r="Z459" s="132">
        <f t="shared" si="31"/>
        <v>-0.12360470308081568</v>
      </c>
    </row>
    <row r="460" spans="1:26" x14ac:dyDescent="0.2">
      <c r="A460" s="237" t="s">
        <v>667</v>
      </c>
      <c r="B460" s="247" t="str">
        <f>VLOOKUP($A460,data!$B$2:$AS$765,4,FALSE)</f>
        <v>Fx, Sprn, Strn &amp; Disl Except Femur, Hip, Pelvis &amp; Thigh W/O MCC</v>
      </c>
      <c r="C460" s="238">
        <f>VLOOKUP($A460,data!$B$2:$AS$765,6,FALSE)</f>
        <v>69</v>
      </c>
      <c r="D460" s="238">
        <f>VLOOKUP($A460,data!$B$2:$AS$765,7,FALSE)</f>
        <v>4</v>
      </c>
      <c r="E460" s="238">
        <f>VLOOKUP($A460,data!$B$2:$AS$765,10,FALSE)</f>
        <v>16710.060000000001</v>
      </c>
      <c r="F460" s="238">
        <f>VLOOKUP($A460,data!$B$2:$AS$765,11,FALSE)</f>
        <v>14603.12</v>
      </c>
      <c r="G460" s="257">
        <f>VLOOKUP($A460,data!$B$2:$AS$765,12,FALSE)</f>
        <v>3.29</v>
      </c>
      <c r="H460" s="16"/>
      <c r="I460" s="158">
        <f>VLOOKUP($A460,data!$B$2:$AS$765,14,FALSE)</f>
        <v>68</v>
      </c>
      <c r="J460" s="156">
        <f>VLOOKUP($A460,data!$B$2:$AS$765,15,FALSE)</f>
        <v>15229.95</v>
      </c>
      <c r="K460" s="156">
        <f>VLOOKUP($A460,data!$B$2:$AS$765,16,FALSE)</f>
        <v>8076.29</v>
      </c>
      <c r="L460" s="160">
        <f>VLOOKUP($A460,data!$B$2:$AS$765,17,FALSE)</f>
        <v>2.68</v>
      </c>
      <c r="M460" s="160">
        <f>VLOOKUP($A460,data!$B$2:$AS$765,18,FALSE)</f>
        <v>1.98</v>
      </c>
      <c r="N460" s="160">
        <f>VLOOKUP($A460,data!$B$2:$AS$765,19,FALSE)</f>
        <v>2.11</v>
      </c>
      <c r="O460" s="120">
        <f>VLOOKUP($A460,data!$B$2:$AS$765,20,FALSE)</f>
        <v>1</v>
      </c>
      <c r="P460" s="162">
        <f>VLOOKUP($A460,data!$B$2:$AS$765,22,FALSE)</f>
        <v>0.62570000000000003</v>
      </c>
      <c r="Q460" s="162">
        <f>VLOOKUP($A460,data!$B$2:$AS$765,30,FALSE)</f>
        <v>0.64470000000000005</v>
      </c>
      <c r="R460" s="217" t="str">
        <f>VLOOKUP($A460,data!$B$2:$AS$765,34,FALSE)</f>
        <v>A</v>
      </c>
      <c r="S460" s="166"/>
      <c r="T460" s="219" t="str">
        <f>IF(ISERROR(VLOOKUP($A460,v32_final!$A$9:$E$763,5,FALSE)),"",VLOOKUP($A460,v32_final!$A$9:$E$763,5,FALSE))</f>
        <v>AO</v>
      </c>
      <c r="U460" s="162">
        <f>IF(ISERROR(VLOOKUP($A460,v32_final!$A$9:$E$763,4,FALSE)),"",VLOOKUP($A460,v32_final!$A$9:$E$763,4,FALSE))</f>
        <v>0.78500000000000003</v>
      </c>
      <c r="V460" s="164">
        <f>VLOOKUP($A460,data!$B$2:$AS$765,35,FALSE)</f>
        <v>1.0102</v>
      </c>
      <c r="W460" s="324">
        <f t="shared" si="28"/>
        <v>1.0102</v>
      </c>
      <c r="X460" s="324">
        <f t="shared" si="29"/>
        <v>0</v>
      </c>
      <c r="Y460" s="134">
        <f t="shared" si="30"/>
        <v>0.22519999999999996</v>
      </c>
      <c r="Z460" s="132">
        <f t="shared" si="31"/>
        <v>0.2868789808917197</v>
      </c>
    </row>
    <row r="461" spans="1:26" x14ac:dyDescent="0.2">
      <c r="A461" s="237" t="s">
        <v>668</v>
      </c>
      <c r="B461" s="247" t="str">
        <f>VLOOKUP($A461,data!$B$2:$AS$765,4,FALSE)</f>
        <v>Other Musculoskeletal Sys &amp; Connective Tissue Diagnoses W MCC</v>
      </c>
      <c r="C461" s="238">
        <f>VLOOKUP($A461,data!$B$2:$AS$765,6,FALSE)</f>
        <v>9</v>
      </c>
      <c r="D461" s="238">
        <f>VLOOKUP($A461,data!$B$2:$AS$765,7,FALSE)</f>
        <v>2</v>
      </c>
      <c r="E461" s="238">
        <f>VLOOKUP($A461,data!$B$2:$AS$765,10,FALSE)</f>
        <v>42340.07</v>
      </c>
      <c r="F461" s="238">
        <f>VLOOKUP($A461,data!$B$2:$AS$765,11,FALSE)</f>
        <v>30261.27</v>
      </c>
      <c r="G461" s="257">
        <f>VLOOKUP($A461,data!$B$2:$AS$765,12,FALSE)</f>
        <v>11</v>
      </c>
      <c r="H461" s="16"/>
      <c r="I461" s="158">
        <f>VLOOKUP($A461,data!$B$2:$AS$765,14,FALSE)</f>
        <v>8</v>
      </c>
      <c r="J461" s="156">
        <f>VLOOKUP($A461,data!$B$2:$AS$765,15,FALSE)</f>
        <v>33287.42</v>
      </c>
      <c r="K461" s="156">
        <f>VLOOKUP($A461,data!$B$2:$AS$765,16,FALSE)</f>
        <v>17107.23</v>
      </c>
      <c r="L461" s="160">
        <f>VLOOKUP($A461,data!$B$2:$AS$765,17,FALSE)</f>
        <v>6.1</v>
      </c>
      <c r="M461" s="160">
        <f>VLOOKUP($A461,data!$B$2:$AS$765,18,FALSE)</f>
        <v>5.16</v>
      </c>
      <c r="N461" s="160">
        <f>VLOOKUP($A461,data!$B$2:$AS$765,19,FALSE)</f>
        <v>4.7</v>
      </c>
      <c r="O461" s="120">
        <f>VLOOKUP($A461,data!$B$2:$AS$765,20,FALSE)</f>
        <v>0</v>
      </c>
      <c r="P461" s="162">
        <f>VLOOKUP($A461,data!$B$2:$AS$765,22,FALSE)</f>
        <v>1.4958</v>
      </c>
      <c r="Q461" s="162">
        <f>VLOOKUP($A461,data!$B$2:$AS$765,30,FALSE)</f>
        <v>1.5412999999999999</v>
      </c>
      <c r="R461" s="217" t="str">
        <f>VLOOKUP($A461,data!$B$2:$AS$765,34,FALSE)</f>
        <v>M</v>
      </c>
      <c r="S461" s="166"/>
      <c r="T461" s="219" t="str">
        <f>IF(ISERROR(VLOOKUP($A461,v32_final!$A$9:$E$763,5,FALSE)),"",VLOOKUP($A461,v32_final!$A$9:$E$763,5,FALSE))</f>
        <v>M</v>
      </c>
      <c r="U461" s="162">
        <f>IF(ISERROR(VLOOKUP($A461,v32_final!$A$9:$E$763,4,FALSE)),"",VLOOKUP($A461,v32_final!$A$9:$E$763,4,FALSE))</f>
        <v>2.3376000000000001</v>
      </c>
      <c r="V461" s="164">
        <f>VLOOKUP($A461,data!$B$2:$AS$765,35,FALSE)</f>
        <v>2.4150999999999998</v>
      </c>
      <c r="W461" s="324">
        <f t="shared" si="28"/>
        <v>2.4150999999999998</v>
      </c>
      <c r="X461" s="324">
        <f t="shared" si="29"/>
        <v>0</v>
      </c>
      <c r="Y461" s="134">
        <f t="shared" si="30"/>
        <v>7.749999999999968E-2</v>
      </c>
      <c r="Z461" s="132">
        <f t="shared" si="31"/>
        <v>3.3153661875427648E-2</v>
      </c>
    </row>
    <row r="462" spans="1:26" x14ac:dyDescent="0.2">
      <c r="A462" s="246" t="s">
        <v>669</v>
      </c>
      <c r="B462" s="258" t="str">
        <f>VLOOKUP($A462,data!$B$2:$AS$765,4,FALSE)</f>
        <v>Other Musculoskeletal Sys &amp; Connective Tissue Diagnoses W CC</v>
      </c>
      <c r="C462" s="259">
        <f>VLOOKUP($A462,data!$B$2:$AS$765,6,FALSE)</f>
        <v>40</v>
      </c>
      <c r="D462" s="259">
        <f>VLOOKUP($A462,data!$B$2:$AS$765,7,FALSE)</f>
        <v>3</v>
      </c>
      <c r="E462" s="259">
        <f>VLOOKUP($A462,data!$B$2:$AS$765,10,FALSE)</f>
        <v>16257.09</v>
      </c>
      <c r="F462" s="259">
        <f>VLOOKUP($A462,data!$B$2:$AS$765,11,FALSE)</f>
        <v>8744.11</v>
      </c>
      <c r="G462" s="325">
        <f>VLOOKUP($A462,data!$B$2:$AS$765,12,FALSE)</f>
        <v>4.7</v>
      </c>
      <c r="H462" s="16"/>
      <c r="I462" s="159">
        <f>VLOOKUP($A462,data!$B$2:$AS$765,14,FALSE)</f>
        <v>38</v>
      </c>
      <c r="J462" s="157">
        <f>VLOOKUP($A462,data!$B$2:$AS$765,15,FALSE)</f>
        <v>15034.67</v>
      </c>
      <c r="K462" s="157">
        <f>VLOOKUP($A462,data!$B$2:$AS$765,16,FALSE)</f>
        <v>7004.18</v>
      </c>
      <c r="L462" s="161">
        <f>VLOOKUP($A462,data!$B$2:$AS$765,17,FALSE)</f>
        <v>4.18</v>
      </c>
      <c r="M462" s="161">
        <f>VLOOKUP($A462,data!$B$2:$AS$765,18,FALSE)</f>
        <v>2.61</v>
      </c>
      <c r="N462" s="161">
        <f>VLOOKUP($A462,data!$B$2:$AS$765,19,FALSE)</f>
        <v>3.47</v>
      </c>
      <c r="O462" s="129">
        <f>VLOOKUP($A462,data!$B$2:$AS$765,20,FALSE)</f>
        <v>1</v>
      </c>
      <c r="P462" s="163">
        <f>VLOOKUP($A462,data!$B$2:$AS$765,22,FALSE)</f>
        <v>0.61780000000000002</v>
      </c>
      <c r="Q462" s="163">
        <f>VLOOKUP($A462,data!$B$2:$AS$765,30,FALSE)</f>
        <v>0.63660000000000005</v>
      </c>
      <c r="R462" s="218" t="str">
        <f>VLOOKUP($A462,data!$B$2:$AS$765,34,FALSE)</f>
        <v>A</v>
      </c>
      <c r="S462" s="166"/>
      <c r="T462" s="220" t="str">
        <f>IF(ISERROR(VLOOKUP($A462,v32_final!$A$9:$E$763,5,FALSE)),"",VLOOKUP($A462,v32_final!$A$9:$E$763,5,FALSE))</f>
        <v>A</v>
      </c>
      <c r="U462" s="163">
        <f>IF(ISERROR(VLOOKUP($A462,v32_final!$A$9:$E$763,4,FALSE)),"",VLOOKUP($A462,v32_final!$A$9:$E$763,4,FALSE))</f>
        <v>0.92810000000000004</v>
      </c>
      <c r="V462" s="165">
        <f>VLOOKUP($A462,data!$B$2:$AS$765,35,FALSE)</f>
        <v>0.99750000000000005</v>
      </c>
      <c r="W462" s="326">
        <f t="shared" si="28"/>
        <v>0.99750000000000005</v>
      </c>
      <c r="X462" s="326">
        <f t="shared" si="29"/>
        <v>0</v>
      </c>
      <c r="Y462" s="135">
        <f t="shared" si="30"/>
        <v>6.9400000000000017E-2</v>
      </c>
      <c r="Z462" s="133">
        <f t="shared" si="31"/>
        <v>7.477642495420754E-2</v>
      </c>
    </row>
    <row r="463" spans="1:26" x14ac:dyDescent="0.2">
      <c r="A463" s="237" t="s">
        <v>670</v>
      </c>
      <c r="B463" s="247" t="str">
        <f>VLOOKUP($A463,data!$B$2:$AS$765,4,FALSE)</f>
        <v>Other Musculoskeletal Sys &amp; Connective Tissue Diagnoses W/O CC/MCC</v>
      </c>
      <c r="C463" s="238">
        <f>VLOOKUP($A463,data!$B$2:$AS$765,6,FALSE)</f>
        <v>12</v>
      </c>
      <c r="D463" s="238">
        <f>VLOOKUP($A463,data!$B$2:$AS$765,7,FALSE)</f>
        <v>0</v>
      </c>
      <c r="E463" s="238">
        <f>VLOOKUP($A463,data!$B$2:$AS$765,10,FALSE)</f>
        <v>10303.33</v>
      </c>
      <c r="F463" s="238">
        <f>VLOOKUP($A463,data!$B$2:$AS$765,11,FALSE)</f>
        <v>5354.29</v>
      </c>
      <c r="G463" s="257">
        <f>VLOOKUP($A463,data!$B$2:$AS$765,12,FALSE)</f>
        <v>2.08</v>
      </c>
      <c r="H463" s="16"/>
      <c r="I463" s="158">
        <f>VLOOKUP($A463,data!$B$2:$AS$765,14,FALSE)</f>
        <v>12</v>
      </c>
      <c r="J463" s="156">
        <f>VLOOKUP($A463,data!$B$2:$AS$765,15,FALSE)</f>
        <v>10303.33</v>
      </c>
      <c r="K463" s="156">
        <f>VLOOKUP($A463,data!$B$2:$AS$765,16,FALSE)</f>
        <v>5354.29</v>
      </c>
      <c r="L463" s="160">
        <f>VLOOKUP($A463,data!$B$2:$AS$765,17,FALSE)</f>
        <v>2.08</v>
      </c>
      <c r="M463" s="160">
        <f>VLOOKUP($A463,data!$B$2:$AS$765,18,FALSE)</f>
        <v>0.86</v>
      </c>
      <c r="N463" s="160">
        <f>VLOOKUP($A463,data!$B$2:$AS$765,19,FALSE)</f>
        <v>1.91</v>
      </c>
      <c r="O463" s="120">
        <f>VLOOKUP($A463,data!$B$2:$AS$765,20,FALSE)</f>
        <v>1</v>
      </c>
      <c r="P463" s="162">
        <f>VLOOKUP($A463,data!$B$2:$AS$765,22,FALSE)</f>
        <v>0.42330000000000001</v>
      </c>
      <c r="Q463" s="162">
        <f>VLOOKUP($A463,data!$B$2:$AS$765,30,FALSE)</f>
        <v>0.43619999999999998</v>
      </c>
      <c r="R463" s="217" t="str">
        <f>VLOOKUP($A463,data!$B$2:$AS$765,34,FALSE)</f>
        <v>A</v>
      </c>
      <c r="S463" s="166"/>
      <c r="T463" s="219" t="str">
        <f>IF(ISERROR(VLOOKUP($A463,v32_final!$A$9:$E$763,5,FALSE)),"",VLOOKUP($A463,v32_final!$A$9:$E$763,5,FALSE))</f>
        <v>A</v>
      </c>
      <c r="U463" s="162">
        <f>IF(ISERROR(VLOOKUP($A463,v32_final!$A$9:$E$763,4,FALSE)),"",VLOOKUP($A463,v32_final!$A$9:$E$763,4,FALSE))</f>
        <v>0.59209999999999996</v>
      </c>
      <c r="V463" s="164">
        <f>VLOOKUP($A463,data!$B$2:$AS$765,35,FALSE)</f>
        <v>0.6835</v>
      </c>
      <c r="W463" s="324">
        <f t="shared" si="28"/>
        <v>0.6835</v>
      </c>
      <c r="X463" s="324">
        <f t="shared" si="29"/>
        <v>0</v>
      </c>
      <c r="Y463" s="134">
        <f t="shared" si="30"/>
        <v>9.1400000000000037E-2</v>
      </c>
      <c r="Z463" s="132">
        <f t="shared" si="31"/>
        <v>0.1543658165850364</v>
      </c>
    </row>
    <row r="464" spans="1:26" x14ac:dyDescent="0.2">
      <c r="A464" s="237" t="s">
        <v>2283</v>
      </c>
      <c r="B464" s="247" t="str">
        <f>VLOOKUP($A464,data!$B$2:$AS$765,4,FALSE)</f>
        <v>Skin Debridement W MCC</v>
      </c>
      <c r="C464" s="238">
        <f>VLOOKUP($A464,data!$B$2:$AS$765,6,FALSE)</f>
        <v>33</v>
      </c>
      <c r="D464" s="238">
        <f>VLOOKUP($A464,data!$B$2:$AS$765,7,FALSE)</f>
        <v>1</v>
      </c>
      <c r="E464" s="238">
        <f>VLOOKUP($A464,data!$B$2:$AS$765,10,FALSE)</f>
        <v>44644.06</v>
      </c>
      <c r="F464" s="238">
        <f>VLOOKUP($A464,data!$B$2:$AS$765,11,FALSE)</f>
        <v>38577.29</v>
      </c>
      <c r="G464" s="257">
        <f>VLOOKUP($A464,data!$B$2:$AS$765,12,FALSE)</f>
        <v>12.33</v>
      </c>
      <c r="H464" s="16"/>
      <c r="I464" s="158">
        <f>VLOOKUP($A464,data!$B$2:$AS$765,14,FALSE)</f>
        <v>31</v>
      </c>
      <c r="J464" s="156">
        <f>VLOOKUP($A464,data!$B$2:$AS$765,15,FALSE)</f>
        <v>37166.89</v>
      </c>
      <c r="K464" s="156">
        <f>VLOOKUP($A464,data!$B$2:$AS$765,16,FALSE)</f>
        <v>24324.17</v>
      </c>
      <c r="L464" s="160">
        <f>VLOOKUP($A464,data!$B$2:$AS$765,17,FALSE)</f>
        <v>10.29</v>
      </c>
      <c r="M464" s="160">
        <f>VLOOKUP($A464,data!$B$2:$AS$765,18,FALSE)</f>
        <v>7.3</v>
      </c>
      <c r="N464" s="160">
        <f>VLOOKUP($A464,data!$B$2:$AS$765,19,FALSE)</f>
        <v>8.1</v>
      </c>
      <c r="O464" s="120">
        <f>VLOOKUP($A464,data!$B$2:$AS$765,20,FALSE)</f>
        <v>1</v>
      </c>
      <c r="P464" s="162">
        <f>VLOOKUP($A464,data!$B$2:$AS$765,22,FALSE)</f>
        <v>1.5269999999999999</v>
      </c>
      <c r="Q464" s="162">
        <f>VLOOKUP($A464,data!$B$2:$AS$765,30,FALSE)</f>
        <v>1.542</v>
      </c>
      <c r="R464" s="217" t="str">
        <f>VLOOKUP($A464,data!$B$2:$AS$765,34,FALSE)</f>
        <v>A</v>
      </c>
      <c r="S464" s="166"/>
      <c r="T464" s="219" t="str">
        <f>IF(ISERROR(VLOOKUP($A464,v32_final!$A$9:$E$763,5,FALSE)),"",VLOOKUP($A464,v32_final!$A$9:$E$763,5,FALSE))</f>
        <v>A</v>
      </c>
      <c r="U464" s="162">
        <f>IF(ISERROR(VLOOKUP($A464,v32_final!$A$9:$E$763,4,FALSE)),"",VLOOKUP($A464,v32_final!$A$9:$E$763,4,FALSE))</f>
        <v>2.1602999999999999</v>
      </c>
      <c r="V464" s="164">
        <f>VLOOKUP($A464,data!$B$2:$AS$765,35,FALSE)</f>
        <v>2.4161999999999999</v>
      </c>
      <c r="W464" s="324">
        <f t="shared" si="28"/>
        <v>2.4161999999999999</v>
      </c>
      <c r="X464" s="324">
        <f t="shared" si="29"/>
        <v>0</v>
      </c>
      <c r="Y464" s="134">
        <f t="shared" si="30"/>
        <v>0.25590000000000002</v>
      </c>
      <c r="Z464" s="132">
        <f t="shared" si="31"/>
        <v>0.11845577003194002</v>
      </c>
    </row>
    <row r="465" spans="1:26" x14ac:dyDescent="0.2">
      <c r="A465" s="237" t="s">
        <v>2285</v>
      </c>
      <c r="B465" s="247" t="str">
        <f>VLOOKUP($A465,data!$B$2:$AS$765,4,FALSE)</f>
        <v>Skin Debridement W CC</v>
      </c>
      <c r="C465" s="238">
        <f>VLOOKUP($A465,data!$B$2:$AS$765,6,FALSE)</f>
        <v>66</v>
      </c>
      <c r="D465" s="238">
        <f>VLOOKUP($A465,data!$B$2:$AS$765,7,FALSE)</f>
        <v>0</v>
      </c>
      <c r="E465" s="238">
        <f>VLOOKUP($A465,data!$B$2:$AS$765,10,FALSE)</f>
        <v>21913.119999999999</v>
      </c>
      <c r="F465" s="238">
        <f>VLOOKUP($A465,data!$B$2:$AS$765,11,FALSE)</f>
        <v>14741.93</v>
      </c>
      <c r="G465" s="257">
        <f>VLOOKUP($A465,data!$B$2:$AS$765,12,FALSE)</f>
        <v>5.5</v>
      </c>
      <c r="H465" s="16"/>
      <c r="I465" s="158">
        <f>VLOOKUP($A465,data!$B$2:$AS$765,14,FALSE)</f>
        <v>64</v>
      </c>
      <c r="J465" s="156">
        <f>VLOOKUP($A465,data!$B$2:$AS$765,15,FALSE)</f>
        <v>20317.310000000001</v>
      </c>
      <c r="K465" s="156">
        <f>VLOOKUP($A465,data!$B$2:$AS$765,16,FALSE)</f>
        <v>11822.79</v>
      </c>
      <c r="L465" s="160">
        <f>VLOOKUP($A465,data!$B$2:$AS$765,17,FALSE)</f>
        <v>5.48</v>
      </c>
      <c r="M465" s="160">
        <f>VLOOKUP($A465,data!$B$2:$AS$765,18,FALSE)</f>
        <v>4.0199999999999996</v>
      </c>
      <c r="N465" s="160">
        <f>VLOOKUP($A465,data!$B$2:$AS$765,19,FALSE)</f>
        <v>4.37</v>
      </c>
      <c r="O465" s="120">
        <f>VLOOKUP($A465,data!$B$2:$AS$765,20,FALSE)</f>
        <v>1</v>
      </c>
      <c r="P465" s="162">
        <f>VLOOKUP($A465,data!$B$2:$AS$765,22,FALSE)</f>
        <v>0.83479999999999999</v>
      </c>
      <c r="Q465" s="162">
        <f>VLOOKUP($A465,data!$B$2:$AS$765,30,FALSE)</f>
        <v>0.86019999999999996</v>
      </c>
      <c r="R465" s="217" t="str">
        <f>VLOOKUP($A465,data!$B$2:$AS$765,34,FALSE)</f>
        <v>A</v>
      </c>
      <c r="S465" s="166"/>
      <c r="T465" s="219" t="str">
        <f>IF(ISERROR(VLOOKUP($A465,v32_final!$A$9:$E$763,5,FALSE)),"",VLOOKUP($A465,v32_final!$A$9:$E$763,5,FALSE))</f>
        <v>A</v>
      </c>
      <c r="U465" s="162">
        <f>IF(ISERROR(VLOOKUP($A465,v32_final!$A$9:$E$763,4,FALSE)),"",VLOOKUP($A465,v32_final!$A$9:$E$763,4,FALSE))</f>
        <v>1.4303999999999999</v>
      </c>
      <c r="V465" s="164">
        <f>VLOOKUP($A465,data!$B$2:$AS$765,35,FALSE)</f>
        <v>1.3478000000000001</v>
      </c>
      <c r="W465" s="324">
        <f t="shared" si="28"/>
        <v>1.3478000000000001</v>
      </c>
      <c r="X465" s="324">
        <f t="shared" si="29"/>
        <v>0</v>
      </c>
      <c r="Y465" s="134">
        <f t="shared" si="30"/>
        <v>-8.2599999999999785E-2</v>
      </c>
      <c r="Z465" s="132">
        <f t="shared" si="31"/>
        <v>-5.7746085011185534E-2</v>
      </c>
    </row>
    <row r="466" spans="1:26" x14ac:dyDescent="0.2">
      <c r="A466" s="237" t="s">
        <v>2287</v>
      </c>
      <c r="B466" s="247" t="str">
        <f>VLOOKUP($A466,data!$B$2:$AS$765,4,FALSE)</f>
        <v>Skin Debridement W/O CC/MCC</v>
      </c>
      <c r="C466" s="238">
        <f>VLOOKUP($A466,data!$B$2:$AS$765,6,FALSE)</f>
        <v>52</v>
      </c>
      <c r="D466" s="238">
        <f>VLOOKUP($A466,data!$B$2:$AS$765,7,FALSE)</f>
        <v>0</v>
      </c>
      <c r="E466" s="238">
        <f>VLOOKUP($A466,data!$B$2:$AS$765,10,FALSE)</f>
        <v>15586.57</v>
      </c>
      <c r="F466" s="238">
        <f>VLOOKUP($A466,data!$B$2:$AS$765,11,FALSE)</f>
        <v>7695.56</v>
      </c>
      <c r="G466" s="257">
        <f>VLOOKUP($A466,data!$B$2:$AS$765,12,FALSE)</f>
        <v>4.12</v>
      </c>
      <c r="H466" s="16"/>
      <c r="I466" s="158">
        <f>VLOOKUP($A466,data!$B$2:$AS$765,14,FALSE)</f>
        <v>51</v>
      </c>
      <c r="J466" s="156">
        <f>VLOOKUP($A466,data!$B$2:$AS$765,15,FALSE)</f>
        <v>15086.35</v>
      </c>
      <c r="K466" s="156">
        <f>VLOOKUP($A466,data!$B$2:$AS$765,16,FALSE)</f>
        <v>6882.67</v>
      </c>
      <c r="L466" s="160">
        <f>VLOOKUP($A466,data!$B$2:$AS$765,17,FALSE)</f>
        <v>3.96</v>
      </c>
      <c r="M466" s="160">
        <f>VLOOKUP($A466,data!$B$2:$AS$765,18,FALSE)</f>
        <v>2.2200000000000002</v>
      </c>
      <c r="N466" s="160">
        <f>VLOOKUP($A466,data!$B$2:$AS$765,19,FALSE)</f>
        <v>3.32</v>
      </c>
      <c r="O466" s="120">
        <f>VLOOKUP($A466,data!$B$2:$AS$765,20,FALSE)</f>
        <v>1</v>
      </c>
      <c r="P466" s="162">
        <f>VLOOKUP($A466,data!$B$2:$AS$765,22,FALSE)</f>
        <v>0.61980000000000002</v>
      </c>
      <c r="Q466" s="162">
        <f>VLOOKUP($A466,data!$B$2:$AS$765,30,FALSE)</f>
        <v>0.63859999999999995</v>
      </c>
      <c r="R466" s="217" t="str">
        <f>VLOOKUP($A466,data!$B$2:$AS$765,34,FALSE)</f>
        <v>A</v>
      </c>
      <c r="S466" s="166"/>
      <c r="T466" s="219" t="str">
        <f>IF(ISERROR(VLOOKUP($A466,v32_final!$A$9:$E$763,5,FALSE)),"",VLOOKUP($A466,v32_final!$A$9:$E$763,5,FALSE))</f>
        <v>A</v>
      </c>
      <c r="U466" s="162">
        <f>IF(ISERROR(VLOOKUP($A466,v32_final!$A$9:$E$763,4,FALSE)),"",VLOOKUP($A466,v32_final!$A$9:$E$763,4,FALSE))</f>
        <v>1.0064</v>
      </c>
      <c r="V466" s="164">
        <f>VLOOKUP($A466,data!$B$2:$AS$765,35,FALSE)</f>
        <v>1.0005999999999999</v>
      </c>
      <c r="W466" s="324">
        <f t="shared" si="28"/>
        <v>1.0005999999999999</v>
      </c>
      <c r="X466" s="324">
        <f t="shared" si="29"/>
        <v>0</v>
      </c>
      <c r="Y466" s="134">
        <f t="shared" si="30"/>
        <v>-5.8000000000000274E-3</v>
      </c>
      <c r="Z466" s="132">
        <f t="shared" si="31"/>
        <v>-5.7631160572337321E-3</v>
      </c>
    </row>
    <row r="467" spans="1:26" x14ac:dyDescent="0.2">
      <c r="A467" s="246" t="s">
        <v>671</v>
      </c>
      <c r="B467" s="258" t="str">
        <f>VLOOKUP($A467,data!$B$2:$AS$765,4,FALSE)</f>
        <v>Skin Graft for Skin Ulcer or Cellulitis W MCC</v>
      </c>
      <c r="C467" s="259">
        <f>VLOOKUP($A467,data!$B$2:$AS$765,6,FALSE)</f>
        <v>8</v>
      </c>
      <c r="D467" s="259">
        <f>VLOOKUP($A467,data!$B$2:$AS$765,7,FALSE)</f>
        <v>0</v>
      </c>
      <c r="E467" s="259">
        <f>VLOOKUP($A467,data!$B$2:$AS$765,10,FALSE)</f>
        <v>93707.97</v>
      </c>
      <c r="F467" s="259">
        <f>VLOOKUP($A467,data!$B$2:$AS$765,11,FALSE)</f>
        <v>69215.899999999994</v>
      </c>
      <c r="G467" s="325">
        <f>VLOOKUP($A467,data!$B$2:$AS$765,12,FALSE)</f>
        <v>24.13</v>
      </c>
      <c r="H467" s="16"/>
      <c r="I467" s="159">
        <f>VLOOKUP($A467,data!$B$2:$AS$765,14,FALSE)</f>
        <v>8</v>
      </c>
      <c r="J467" s="157">
        <f>VLOOKUP($A467,data!$B$2:$AS$765,15,FALSE)</f>
        <v>93707.97</v>
      </c>
      <c r="K467" s="157">
        <f>VLOOKUP($A467,data!$B$2:$AS$765,16,FALSE)</f>
        <v>69215.899999999994</v>
      </c>
      <c r="L467" s="161">
        <f>VLOOKUP($A467,data!$B$2:$AS$765,17,FALSE)</f>
        <v>12.9</v>
      </c>
      <c r="M467" s="161">
        <f>VLOOKUP($A467,data!$B$2:$AS$765,18,FALSE)</f>
        <v>18.350000000000001</v>
      </c>
      <c r="N467" s="161">
        <f>VLOOKUP($A467,data!$B$2:$AS$765,19,FALSE)</f>
        <v>8.6</v>
      </c>
      <c r="O467" s="129">
        <f>VLOOKUP($A467,data!$B$2:$AS$765,20,FALSE)</f>
        <v>0</v>
      </c>
      <c r="P467" s="163">
        <f>VLOOKUP($A467,data!$B$2:$AS$765,22,FALSE)</f>
        <v>3.8443999999999998</v>
      </c>
      <c r="Q467" s="163">
        <f>VLOOKUP($A467,data!$B$2:$AS$765,30,FALSE)</f>
        <v>3.9613</v>
      </c>
      <c r="R467" s="218" t="str">
        <f>VLOOKUP($A467,data!$B$2:$AS$765,34,FALSE)</f>
        <v>M</v>
      </c>
      <c r="S467" s="166"/>
      <c r="T467" s="220" t="str">
        <f>IF(ISERROR(VLOOKUP($A467,v32_final!$A$9:$E$763,5,FALSE)),"",VLOOKUP($A467,v32_final!$A$9:$E$763,5,FALSE))</f>
        <v>M</v>
      </c>
      <c r="U467" s="163">
        <f>IF(ISERROR(VLOOKUP($A467,v32_final!$A$9:$E$763,4,FALSE)),"",VLOOKUP($A467,v32_final!$A$9:$E$763,4,FALSE))</f>
        <v>5.7637</v>
      </c>
      <c r="V467" s="165">
        <f>VLOOKUP($A467,data!$B$2:$AS$765,35,FALSE)</f>
        <v>6.2069999999999999</v>
      </c>
      <c r="W467" s="326">
        <f t="shared" si="28"/>
        <v>6.2069999999999999</v>
      </c>
      <c r="X467" s="326">
        <f t="shared" si="29"/>
        <v>0</v>
      </c>
      <c r="Y467" s="135">
        <f t="shared" si="30"/>
        <v>0.44329999999999981</v>
      </c>
      <c r="Z467" s="133">
        <f t="shared" si="31"/>
        <v>7.6912400020819921E-2</v>
      </c>
    </row>
    <row r="468" spans="1:26" x14ac:dyDescent="0.2">
      <c r="A468" s="237" t="s">
        <v>672</v>
      </c>
      <c r="B468" s="247" t="str">
        <f>VLOOKUP($A468,data!$B$2:$AS$765,4,FALSE)</f>
        <v>Skin Graft for Skin Ulcer or Cellulitis W CC</v>
      </c>
      <c r="C468" s="238">
        <f>VLOOKUP($A468,data!$B$2:$AS$765,6,FALSE)</f>
        <v>8</v>
      </c>
      <c r="D468" s="238">
        <f>VLOOKUP($A468,data!$B$2:$AS$765,7,FALSE)</f>
        <v>0</v>
      </c>
      <c r="E468" s="238">
        <f>VLOOKUP($A468,data!$B$2:$AS$765,10,FALSE)</f>
        <v>68456.95</v>
      </c>
      <c r="F468" s="238">
        <f>VLOOKUP($A468,data!$B$2:$AS$765,11,FALSE)</f>
        <v>54336.23</v>
      </c>
      <c r="G468" s="257">
        <f>VLOOKUP($A468,data!$B$2:$AS$765,12,FALSE)</f>
        <v>15.38</v>
      </c>
      <c r="H468" s="16"/>
      <c r="I468" s="158">
        <f>VLOOKUP($A468,data!$B$2:$AS$765,14,FALSE)</f>
        <v>8</v>
      </c>
      <c r="J468" s="156">
        <f>VLOOKUP($A468,data!$B$2:$AS$765,15,FALSE)</f>
        <v>68456.95</v>
      </c>
      <c r="K468" s="156">
        <f>VLOOKUP($A468,data!$B$2:$AS$765,16,FALSE)</f>
        <v>54336.23</v>
      </c>
      <c r="L468" s="160">
        <f>VLOOKUP($A468,data!$B$2:$AS$765,17,FALSE)</f>
        <v>9.5</v>
      </c>
      <c r="M468" s="160">
        <f>VLOOKUP($A468,data!$B$2:$AS$765,18,FALSE)</f>
        <v>10.220000000000001</v>
      </c>
      <c r="N468" s="160">
        <f>VLOOKUP($A468,data!$B$2:$AS$765,19,FALSE)</f>
        <v>7.4</v>
      </c>
      <c r="O468" s="120">
        <f>VLOOKUP($A468,data!$B$2:$AS$765,20,FALSE)</f>
        <v>0</v>
      </c>
      <c r="P468" s="162">
        <f>VLOOKUP($A468,data!$B$2:$AS$765,22,FALSE)</f>
        <v>2.7930999999999999</v>
      </c>
      <c r="Q468" s="162">
        <f>VLOOKUP($A468,data!$B$2:$AS$765,30,FALSE)</f>
        <v>2.8780000000000001</v>
      </c>
      <c r="R468" s="217" t="str">
        <f>VLOOKUP($A468,data!$B$2:$AS$765,34,FALSE)</f>
        <v>M</v>
      </c>
      <c r="S468" s="166"/>
      <c r="T468" s="219" t="str">
        <f>IF(ISERROR(VLOOKUP($A468,v32_final!$A$9:$E$763,5,FALSE)),"",VLOOKUP($A468,v32_final!$A$9:$E$763,5,FALSE))</f>
        <v>A</v>
      </c>
      <c r="U468" s="162">
        <f>IF(ISERROR(VLOOKUP($A468,v32_final!$A$9:$E$763,4,FALSE)),"",VLOOKUP($A468,v32_final!$A$9:$E$763,4,FALSE))</f>
        <v>3.0203000000000002</v>
      </c>
      <c r="V468" s="164">
        <f>VLOOKUP($A468,data!$B$2:$AS$765,35,FALSE)</f>
        <v>4.5095000000000001</v>
      </c>
      <c r="W468" s="324">
        <f t="shared" si="28"/>
        <v>4.5095000000000001</v>
      </c>
      <c r="X468" s="324">
        <f t="shared" si="29"/>
        <v>0</v>
      </c>
      <c r="Y468" s="134">
        <f t="shared" si="30"/>
        <v>1.4891999999999999</v>
      </c>
      <c r="Z468" s="132">
        <f t="shared" si="31"/>
        <v>0.49306360295334895</v>
      </c>
    </row>
    <row r="469" spans="1:26" x14ac:dyDescent="0.2">
      <c r="A469" s="237" t="s">
        <v>673</v>
      </c>
      <c r="B469" s="247" t="str">
        <f>VLOOKUP($A469,data!$B$2:$AS$765,4,FALSE)</f>
        <v>Skin Graft for Skin Ulcer or Cellulitis W/O CC/MCC</v>
      </c>
      <c r="C469" s="238">
        <f>VLOOKUP($A469,data!$B$2:$AS$765,6,FALSE)</f>
        <v>3</v>
      </c>
      <c r="D469" s="238">
        <f>VLOOKUP($A469,data!$B$2:$AS$765,7,FALSE)</f>
        <v>0</v>
      </c>
      <c r="E469" s="238">
        <f>VLOOKUP($A469,data!$B$2:$AS$765,10,FALSE)</f>
        <v>16065.1</v>
      </c>
      <c r="F469" s="238">
        <f>VLOOKUP($A469,data!$B$2:$AS$765,11,FALSE)</f>
        <v>13327.92</v>
      </c>
      <c r="G469" s="257">
        <f>VLOOKUP($A469,data!$B$2:$AS$765,12,FALSE)</f>
        <v>4</v>
      </c>
      <c r="H469" s="16"/>
      <c r="I469" s="158">
        <f>VLOOKUP($A469,data!$B$2:$AS$765,14,FALSE)</f>
        <v>3</v>
      </c>
      <c r="J469" s="156">
        <f>VLOOKUP($A469,data!$B$2:$AS$765,15,FALSE)</f>
        <v>16065.1</v>
      </c>
      <c r="K469" s="156">
        <f>VLOOKUP($A469,data!$B$2:$AS$765,16,FALSE)</f>
        <v>13327.92</v>
      </c>
      <c r="L469" s="160">
        <f>VLOOKUP($A469,data!$B$2:$AS$765,17,FALSE)</f>
        <v>5.6</v>
      </c>
      <c r="M469" s="160">
        <f>VLOOKUP($A469,data!$B$2:$AS$765,18,FALSE)</f>
        <v>2.94</v>
      </c>
      <c r="N469" s="160">
        <f>VLOOKUP($A469,data!$B$2:$AS$765,19,FALSE)</f>
        <v>4.4000000000000004</v>
      </c>
      <c r="O469" s="120">
        <f>VLOOKUP($A469,data!$B$2:$AS$765,20,FALSE)</f>
        <v>0</v>
      </c>
      <c r="P469" s="162">
        <f>VLOOKUP($A469,data!$B$2:$AS$765,22,FALSE)</f>
        <v>1.5858000000000001</v>
      </c>
      <c r="Q469" s="162">
        <f>VLOOKUP($A469,data!$B$2:$AS$765,30,FALSE)</f>
        <v>1.6339999999999999</v>
      </c>
      <c r="R469" s="217" t="str">
        <f>VLOOKUP($A469,data!$B$2:$AS$765,34,FALSE)</f>
        <v>M</v>
      </c>
      <c r="S469" s="166"/>
      <c r="T469" s="219" t="str">
        <f>IF(ISERROR(VLOOKUP($A469,v32_final!$A$9:$E$763,5,FALSE)),"",VLOOKUP($A469,v32_final!$A$9:$E$763,5,FALSE))</f>
        <v>M</v>
      </c>
      <c r="U469" s="162">
        <f>IF(ISERROR(VLOOKUP($A469,v32_final!$A$9:$E$763,4,FALSE)),"",VLOOKUP($A469,v32_final!$A$9:$E$763,4,FALSE))</f>
        <v>2.3205</v>
      </c>
      <c r="V469" s="164">
        <f>VLOOKUP($A469,data!$B$2:$AS$765,35,FALSE)</f>
        <v>2.5602999999999998</v>
      </c>
      <c r="W469" s="324">
        <f t="shared" si="28"/>
        <v>2.5602999999999998</v>
      </c>
      <c r="X469" s="324">
        <f t="shared" si="29"/>
        <v>0</v>
      </c>
      <c r="Y469" s="134">
        <f t="shared" si="30"/>
        <v>0.23979999999999979</v>
      </c>
      <c r="Z469" s="132">
        <f t="shared" si="31"/>
        <v>0.10333979745744443</v>
      </c>
    </row>
    <row r="470" spans="1:26" x14ac:dyDescent="0.2">
      <c r="A470" s="237" t="s">
        <v>674</v>
      </c>
      <c r="B470" s="247" t="str">
        <f>VLOOKUP($A470,data!$B$2:$AS$765,4,FALSE)</f>
        <v>Skin Graft Exc for Skin Ulcer or Cellulitis W MCC</v>
      </c>
      <c r="C470" s="238">
        <f>VLOOKUP($A470,data!$B$2:$AS$765,6,FALSE)</f>
        <v>1</v>
      </c>
      <c r="D470" s="238">
        <f>VLOOKUP($A470,data!$B$2:$AS$765,7,FALSE)</f>
        <v>0</v>
      </c>
      <c r="E470" s="238">
        <f>VLOOKUP($A470,data!$B$2:$AS$765,10,FALSE)</f>
        <v>121104.75</v>
      </c>
      <c r="F470" s="238">
        <f>VLOOKUP($A470,data!$B$2:$AS$765,11,FALSE)</f>
        <v>0</v>
      </c>
      <c r="G470" s="257">
        <f>VLOOKUP($A470,data!$B$2:$AS$765,12,FALSE)</f>
        <v>49</v>
      </c>
      <c r="H470" s="16"/>
      <c r="I470" s="158">
        <f>VLOOKUP($A470,data!$B$2:$AS$765,14,FALSE)</f>
        <v>1</v>
      </c>
      <c r="J470" s="156">
        <f>VLOOKUP($A470,data!$B$2:$AS$765,15,FALSE)</f>
        <v>121104.75</v>
      </c>
      <c r="K470" s="156">
        <f>VLOOKUP($A470,data!$B$2:$AS$765,16,FALSE)</f>
        <v>0</v>
      </c>
      <c r="L470" s="160">
        <f>VLOOKUP($A470,data!$B$2:$AS$765,17,FALSE)</f>
        <v>13.6</v>
      </c>
      <c r="M470" s="160">
        <f>VLOOKUP($A470,data!$B$2:$AS$765,18,FALSE)</f>
        <v>0</v>
      </c>
      <c r="N470" s="160">
        <f>VLOOKUP($A470,data!$B$2:$AS$765,19,FALSE)</f>
        <v>8.9</v>
      </c>
      <c r="O470" s="120">
        <f>VLOOKUP($A470,data!$B$2:$AS$765,20,FALSE)</f>
        <v>0</v>
      </c>
      <c r="P470" s="162">
        <f>VLOOKUP($A470,data!$B$2:$AS$765,22,FALSE)</f>
        <v>5.2554999999999996</v>
      </c>
      <c r="Q470" s="162">
        <f>VLOOKUP($A470,data!$B$2:$AS$765,30,FALSE)</f>
        <v>5.4153000000000002</v>
      </c>
      <c r="R470" s="217" t="str">
        <f>VLOOKUP($A470,data!$B$2:$AS$765,34,FALSE)</f>
        <v>M</v>
      </c>
      <c r="S470" s="166"/>
      <c r="T470" s="219" t="str">
        <f>IF(ISERROR(VLOOKUP($A470,v32_final!$A$9:$E$763,5,FALSE)),"",VLOOKUP($A470,v32_final!$A$9:$E$763,5,FALSE))</f>
        <v>M</v>
      </c>
      <c r="U470" s="162">
        <f>IF(ISERROR(VLOOKUP($A470,v32_final!$A$9:$E$763,4,FALSE)),"",VLOOKUP($A470,v32_final!$A$9:$E$763,4,FALSE))</f>
        <v>6.4398</v>
      </c>
      <c r="V470" s="164">
        <f>VLOOKUP($A470,data!$B$2:$AS$765,35,FALSE)</f>
        <v>8.4852000000000007</v>
      </c>
      <c r="W470" s="324">
        <f t="shared" si="28"/>
        <v>8.4852000000000007</v>
      </c>
      <c r="X470" s="324">
        <f t="shared" si="29"/>
        <v>0</v>
      </c>
      <c r="Y470" s="134">
        <f t="shared" si="30"/>
        <v>2.0454000000000008</v>
      </c>
      <c r="Z470" s="132">
        <f t="shared" si="31"/>
        <v>0.31761855958259583</v>
      </c>
    </row>
    <row r="471" spans="1:26" x14ac:dyDescent="0.2">
      <c r="A471" s="237" t="s">
        <v>675</v>
      </c>
      <c r="B471" s="247" t="str">
        <f>VLOOKUP($A471,data!$B$2:$AS$765,4,FALSE)</f>
        <v>Skin Graft Exc for Skin Ulcer or Cellulitis W CC</v>
      </c>
      <c r="C471" s="238">
        <f>VLOOKUP($A471,data!$B$2:$AS$765,6,FALSE)</f>
        <v>12</v>
      </c>
      <c r="D471" s="238">
        <f>VLOOKUP($A471,data!$B$2:$AS$765,7,FALSE)</f>
        <v>0</v>
      </c>
      <c r="E471" s="238">
        <f>VLOOKUP($A471,data!$B$2:$AS$765,10,FALSE)</f>
        <v>50559.83</v>
      </c>
      <c r="F471" s="238">
        <f>VLOOKUP($A471,data!$B$2:$AS$765,11,FALSE)</f>
        <v>39499.69</v>
      </c>
      <c r="G471" s="257">
        <f>VLOOKUP($A471,data!$B$2:$AS$765,12,FALSE)</f>
        <v>8.08</v>
      </c>
      <c r="H471" s="16"/>
      <c r="I471" s="158">
        <f>VLOOKUP($A471,data!$B$2:$AS$765,14,FALSE)</f>
        <v>11</v>
      </c>
      <c r="J471" s="156">
        <f>VLOOKUP($A471,data!$B$2:$AS$765,15,FALSE)</f>
        <v>40963.83</v>
      </c>
      <c r="K471" s="156">
        <f>VLOOKUP($A471,data!$B$2:$AS$765,16,FALSE)</f>
        <v>24434.9</v>
      </c>
      <c r="L471" s="160">
        <f>VLOOKUP($A471,data!$B$2:$AS$765,17,FALSE)</f>
        <v>6</v>
      </c>
      <c r="M471" s="160">
        <f>VLOOKUP($A471,data!$B$2:$AS$765,18,FALSE)</f>
        <v>2.73</v>
      </c>
      <c r="N471" s="160">
        <f>VLOOKUP($A471,data!$B$2:$AS$765,19,FALSE)</f>
        <v>5.0999999999999996</v>
      </c>
      <c r="O471" s="120">
        <f>VLOOKUP($A471,data!$B$2:$AS$765,20,FALSE)</f>
        <v>1</v>
      </c>
      <c r="P471" s="162">
        <f>VLOOKUP($A471,data!$B$2:$AS$765,22,FALSE)</f>
        <v>1.6831</v>
      </c>
      <c r="Q471" s="162">
        <f>VLOOKUP($A471,data!$B$2:$AS$765,30,FALSE)</f>
        <v>1.7343</v>
      </c>
      <c r="R471" s="217" t="str">
        <f>VLOOKUP($A471,data!$B$2:$AS$765,34,FALSE)</f>
        <v>A</v>
      </c>
      <c r="S471" s="166"/>
      <c r="T471" s="219" t="str">
        <f>IF(ISERROR(VLOOKUP($A471,v32_final!$A$9:$E$763,5,FALSE)),"",VLOOKUP($A471,v32_final!$A$9:$E$763,5,FALSE))</f>
        <v>M</v>
      </c>
      <c r="U471" s="162">
        <f>IF(ISERROR(VLOOKUP($A471,v32_final!$A$9:$E$763,4,FALSE)),"",VLOOKUP($A471,v32_final!$A$9:$E$763,4,FALSE))</f>
        <v>3.0800999999999998</v>
      </c>
      <c r="V471" s="164">
        <f>VLOOKUP($A471,data!$B$2:$AS$765,35,FALSE)</f>
        <v>2.7174999999999998</v>
      </c>
      <c r="W471" s="324">
        <f t="shared" si="28"/>
        <v>2.7174999999999998</v>
      </c>
      <c r="X471" s="324">
        <f t="shared" si="29"/>
        <v>0</v>
      </c>
      <c r="Y471" s="134">
        <f t="shared" si="30"/>
        <v>-0.36260000000000003</v>
      </c>
      <c r="Z471" s="132">
        <f t="shared" si="31"/>
        <v>-0.11772345053732024</v>
      </c>
    </row>
    <row r="472" spans="1:26" x14ac:dyDescent="0.2">
      <c r="A472" s="246" t="s">
        <v>676</v>
      </c>
      <c r="B472" s="258" t="str">
        <f>VLOOKUP($A472,data!$B$2:$AS$765,4,FALSE)</f>
        <v>Skin Graft Exc for Skin Ulcer or Cellulitis W/O CC/MCC</v>
      </c>
      <c r="C472" s="259">
        <f>VLOOKUP($A472,data!$B$2:$AS$765,6,FALSE)</f>
        <v>14</v>
      </c>
      <c r="D472" s="259">
        <f>VLOOKUP($A472,data!$B$2:$AS$765,7,FALSE)</f>
        <v>0</v>
      </c>
      <c r="E472" s="259">
        <f>VLOOKUP($A472,data!$B$2:$AS$765,10,FALSE)</f>
        <v>26336.3</v>
      </c>
      <c r="F472" s="259">
        <f>VLOOKUP($A472,data!$B$2:$AS$765,11,FALSE)</f>
        <v>12755.36</v>
      </c>
      <c r="G472" s="325">
        <f>VLOOKUP($A472,data!$B$2:$AS$765,12,FALSE)</f>
        <v>4.29</v>
      </c>
      <c r="H472" s="16"/>
      <c r="I472" s="159">
        <f>VLOOKUP($A472,data!$B$2:$AS$765,14,FALSE)</f>
        <v>13</v>
      </c>
      <c r="J472" s="157">
        <f>VLOOKUP($A472,data!$B$2:$AS$765,15,FALSE)</f>
        <v>24313.18</v>
      </c>
      <c r="K472" s="157">
        <f>VLOOKUP($A472,data!$B$2:$AS$765,16,FALSE)</f>
        <v>10858.74</v>
      </c>
      <c r="L472" s="161">
        <f>VLOOKUP($A472,data!$B$2:$AS$765,17,FALSE)</f>
        <v>4.1500000000000004</v>
      </c>
      <c r="M472" s="161">
        <f>VLOOKUP($A472,data!$B$2:$AS$765,18,FALSE)</f>
        <v>2.82</v>
      </c>
      <c r="N472" s="161">
        <f>VLOOKUP($A472,data!$B$2:$AS$765,19,FALSE)</f>
        <v>3.34</v>
      </c>
      <c r="O472" s="129">
        <f>VLOOKUP($A472,data!$B$2:$AS$765,20,FALSE)</f>
        <v>1</v>
      </c>
      <c r="P472" s="163">
        <f>VLOOKUP($A472,data!$B$2:$AS$765,22,FALSE)</f>
        <v>0.999</v>
      </c>
      <c r="Q472" s="163">
        <f>VLOOKUP($A472,data!$B$2:$AS$765,30,FALSE)</f>
        <v>1.0294000000000001</v>
      </c>
      <c r="R472" s="218" t="str">
        <f>VLOOKUP($A472,data!$B$2:$AS$765,34,FALSE)</f>
        <v>A</v>
      </c>
      <c r="S472" s="166"/>
      <c r="T472" s="220" t="str">
        <f>IF(ISERROR(VLOOKUP($A472,v32_final!$A$9:$E$763,5,FALSE)),"",VLOOKUP($A472,v32_final!$A$9:$E$763,5,FALSE))</f>
        <v>A</v>
      </c>
      <c r="U472" s="163">
        <f>IF(ISERROR(VLOOKUP($A472,v32_final!$A$9:$E$763,4,FALSE)),"",VLOOKUP($A472,v32_final!$A$9:$E$763,4,FALSE))</f>
        <v>2.1886999999999999</v>
      </c>
      <c r="V472" s="165">
        <f>VLOOKUP($A472,data!$B$2:$AS$765,35,FALSE)</f>
        <v>1.613</v>
      </c>
      <c r="W472" s="326">
        <f t="shared" si="28"/>
        <v>1.613</v>
      </c>
      <c r="X472" s="326">
        <f t="shared" si="29"/>
        <v>0</v>
      </c>
      <c r="Y472" s="135">
        <f t="shared" si="30"/>
        <v>-0.57569999999999988</v>
      </c>
      <c r="Z472" s="133">
        <f t="shared" si="31"/>
        <v>-0.26303285055055509</v>
      </c>
    </row>
    <row r="473" spans="1:26" x14ac:dyDescent="0.2">
      <c r="A473" s="237" t="s">
        <v>677</v>
      </c>
      <c r="B473" s="247" t="str">
        <f>VLOOKUP($A473,data!$B$2:$AS$765,4,FALSE)</f>
        <v>Other Skin, Subcut Tiss &amp; Breast Proc W MCC</v>
      </c>
      <c r="C473" s="238">
        <f>VLOOKUP($A473,data!$B$2:$AS$765,6,FALSE)</f>
        <v>43</v>
      </c>
      <c r="D473" s="238">
        <f>VLOOKUP($A473,data!$B$2:$AS$765,7,FALSE)</f>
        <v>3</v>
      </c>
      <c r="E473" s="238">
        <f>VLOOKUP($A473,data!$B$2:$AS$765,10,FALSE)</f>
        <v>43655.839999999997</v>
      </c>
      <c r="F473" s="238">
        <f>VLOOKUP($A473,data!$B$2:$AS$765,11,FALSE)</f>
        <v>34125.17</v>
      </c>
      <c r="G473" s="257">
        <f>VLOOKUP($A473,data!$B$2:$AS$765,12,FALSE)</f>
        <v>10.72</v>
      </c>
      <c r="H473" s="16"/>
      <c r="I473" s="158">
        <f>VLOOKUP($A473,data!$B$2:$AS$765,14,FALSE)</f>
        <v>41</v>
      </c>
      <c r="J473" s="156">
        <f>VLOOKUP($A473,data!$B$2:$AS$765,15,FALSE)</f>
        <v>38656.959999999999</v>
      </c>
      <c r="K473" s="156">
        <f>VLOOKUP($A473,data!$B$2:$AS$765,16,FALSE)</f>
        <v>25403.65</v>
      </c>
      <c r="L473" s="160">
        <f>VLOOKUP($A473,data!$B$2:$AS$765,17,FALSE)</f>
        <v>10.27</v>
      </c>
      <c r="M473" s="160">
        <f>VLOOKUP($A473,data!$B$2:$AS$765,18,FALSE)</f>
        <v>6.85</v>
      </c>
      <c r="N473" s="160">
        <f>VLOOKUP($A473,data!$B$2:$AS$765,19,FALSE)</f>
        <v>7.97</v>
      </c>
      <c r="O473" s="120">
        <f>VLOOKUP($A473,data!$B$2:$AS$765,20,FALSE)</f>
        <v>1</v>
      </c>
      <c r="P473" s="162">
        <f>VLOOKUP($A473,data!$B$2:$AS$765,22,FALSE)</f>
        <v>1.5883</v>
      </c>
      <c r="Q473" s="162">
        <f>VLOOKUP($A473,data!$B$2:$AS$765,30,FALSE)</f>
        <v>1.6366000000000001</v>
      </c>
      <c r="R473" s="217" t="str">
        <f>VLOOKUP($A473,data!$B$2:$AS$765,34,FALSE)</f>
        <v>A</v>
      </c>
      <c r="S473" s="166"/>
      <c r="T473" s="219" t="str">
        <f>IF(ISERROR(VLOOKUP($A473,v32_final!$A$9:$E$763,5,FALSE)),"",VLOOKUP($A473,v32_final!$A$9:$E$763,5,FALSE))</f>
        <v>A</v>
      </c>
      <c r="U473" s="162">
        <f>IF(ISERROR(VLOOKUP($A473,v32_final!$A$9:$E$763,4,FALSE)),"",VLOOKUP($A473,v32_final!$A$9:$E$763,4,FALSE))</f>
        <v>2.7843</v>
      </c>
      <c r="V473" s="164">
        <f>VLOOKUP($A473,data!$B$2:$AS$765,35,FALSE)</f>
        <v>2.5644</v>
      </c>
      <c r="W473" s="324">
        <f t="shared" si="28"/>
        <v>2.5644</v>
      </c>
      <c r="X473" s="324">
        <f t="shared" si="29"/>
        <v>0</v>
      </c>
      <c r="Y473" s="134">
        <f t="shared" si="30"/>
        <v>-0.21989999999999998</v>
      </c>
      <c r="Z473" s="132">
        <f t="shared" si="31"/>
        <v>-7.8978558345005917E-2</v>
      </c>
    </row>
    <row r="474" spans="1:26" x14ac:dyDescent="0.2">
      <c r="A474" s="237" t="s">
        <v>992</v>
      </c>
      <c r="B474" s="247" t="str">
        <f>VLOOKUP($A474,data!$B$2:$AS$765,4,FALSE)</f>
        <v>Other Skin, Subcut Tiss &amp; Breast Proc W CC</v>
      </c>
      <c r="C474" s="238">
        <f>VLOOKUP($A474,data!$B$2:$AS$765,6,FALSE)</f>
        <v>135</v>
      </c>
      <c r="D474" s="238">
        <f>VLOOKUP($A474,data!$B$2:$AS$765,7,FALSE)</f>
        <v>1</v>
      </c>
      <c r="E474" s="238">
        <f>VLOOKUP($A474,data!$B$2:$AS$765,10,FALSE)</f>
        <v>31678.54</v>
      </c>
      <c r="F474" s="238">
        <f>VLOOKUP($A474,data!$B$2:$AS$765,11,FALSE)</f>
        <v>23133.35</v>
      </c>
      <c r="G474" s="257">
        <f>VLOOKUP($A474,data!$B$2:$AS$765,12,FALSE)</f>
        <v>6.24</v>
      </c>
      <c r="H474" s="16"/>
      <c r="I474" s="158">
        <f>VLOOKUP($A474,data!$B$2:$AS$765,14,FALSE)</f>
        <v>131</v>
      </c>
      <c r="J474" s="156">
        <f>VLOOKUP($A474,data!$B$2:$AS$765,15,FALSE)</f>
        <v>28908.01</v>
      </c>
      <c r="K474" s="156">
        <f>VLOOKUP($A474,data!$B$2:$AS$765,16,FALSE)</f>
        <v>17054.509999999998</v>
      </c>
      <c r="L474" s="160">
        <f>VLOOKUP($A474,data!$B$2:$AS$765,17,FALSE)</f>
        <v>5.88</v>
      </c>
      <c r="M474" s="160">
        <f>VLOOKUP($A474,data!$B$2:$AS$765,18,FALSE)</f>
        <v>5.56</v>
      </c>
      <c r="N474" s="160">
        <f>VLOOKUP($A474,data!$B$2:$AS$765,19,FALSE)</f>
        <v>4.12</v>
      </c>
      <c r="O474" s="120">
        <f>VLOOKUP($A474,data!$B$2:$AS$765,20,FALSE)</f>
        <v>1</v>
      </c>
      <c r="P474" s="162">
        <f>VLOOKUP($A474,data!$B$2:$AS$765,22,FALSE)</f>
        <v>1.1877</v>
      </c>
      <c r="Q474" s="162">
        <f>VLOOKUP($A474,data!$B$2:$AS$765,30,FALSE)</f>
        <v>1.2238</v>
      </c>
      <c r="R474" s="217" t="str">
        <f>VLOOKUP($A474,data!$B$2:$AS$765,34,FALSE)</f>
        <v>A</v>
      </c>
      <c r="S474" s="166"/>
      <c r="T474" s="219" t="str">
        <f>IF(ISERROR(VLOOKUP($A474,v32_final!$A$9:$E$763,5,FALSE)),"",VLOOKUP($A474,v32_final!$A$9:$E$763,5,FALSE))</f>
        <v>A</v>
      </c>
      <c r="U474" s="162">
        <f>IF(ISERROR(VLOOKUP($A474,v32_final!$A$9:$E$763,4,FALSE)),"",VLOOKUP($A474,v32_final!$A$9:$E$763,4,FALSE))</f>
        <v>1.8615999999999999</v>
      </c>
      <c r="V474" s="164">
        <f>VLOOKUP($A474,data!$B$2:$AS$765,35,FALSE)</f>
        <v>1.9176</v>
      </c>
      <c r="W474" s="324">
        <f t="shared" si="28"/>
        <v>1.9176</v>
      </c>
      <c r="X474" s="324">
        <f t="shared" si="29"/>
        <v>0</v>
      </c>
      <c r="Y474" s="134">
        <f t="shared" si="30"/>
        <v>5.600000000000005E-2</v>
      </c>
      <c r="Z474" s="132">
        <f t="shared" si="31"/>
        <v>3.0081650193382065E-2</v>
      </c>
    </row>
    <row r="475" spans="1:26" x14ac:dyDescent="0.2">
      <c r="A475" s="237" t="s">
        <v>993</v>
      </c>
      <c r="B475" s="247" t="str">
        <f>VLOOKUP($A475,data!$B$2:$AS$765,4,FALSE)</f>
        <v>Other Skin, Subcut Tiss &amp; Breast Proc W/O CC/MCC</v>
      </c>
      <c r="C475" s="238">
        <f>VLOOKUP($A475,data!$B$2:$AS$765,6,FALSE)</f>
        <v>128</v>
      </c>
      <c r="D475" s="238">
        <f>VLOOKUP($A475,data!$B$2:$AS$765,7,FALSE)</f>
        <v>0</v>
      </c>
      <c r="E475" s="238">
        <f>VLOOKUP($A475,data!$B$2:$AS$765,10,FALSE)</f>
        <v>23612.26</v>
      </c>
      <c r="F475" s="238">
        <f>VLOOKUP($A475,data!$B$2:$AS$765,11,FALSE)</f>
        <v>17169.009999999998</v>
      </c>
      <c r="G475" s="257">
        <f>VLOOKUP($A475,data!$B$2:$AS$765,12,FALSE)</f>
        <v>3.02</v>
      </c>
      <c r="H475" s="16"/>
      <c r="I475" s="158">
        <f>VLOOKUP($A475,data!$B$2:$AS$765,14,FALSE)</f>
        <v>124</v>
      </c>
      <c r="J475" s="156">
        <f>VLOOKUP($A475,data!$B$2:$AS$765,15,FALSE)</f>
        <v>21738.38</v>
      </c>
      <c r="K475" s="156">
        <f>VLOOKUP($A475,data!$B$2:$AS$765,16,FALSE)</f>
        <v>13817.28</v>
      </c>
      <c r="L475" s="160">
        <f>VLOOKUP($A475,data!$B$2:$AS$765,17,FALSE)</f>
        <v>2.97</v>
      </c>
      <c r="M475" s="160">
        <f>VLOOKUP($A475,data!$B$2:$AS$765,18,FALSE)</f>
        <v>2.4500000000000002</v>
      </c>
      <c r="N475" s="160">
        <f>VLOOKUP($A475,data!$B$2:$AS$765,19,FALSE)</f>
        <v>2.2999999999999998</v>
      </c>
      <c r="O475" s="120">
        <f>VLOOKUP($A475,data!$B$2:$AS$765,20,FALSE)</f>
        <v>1</v>
      </c>
      <c r="P475" s="162">
        <f>VLOOKUP($A475,data!$B$2:$AS$765,22,FALSE)</f>
        <v>0.89319999999999999</v>
      </c>
      <c r="Q475" s="162">
        <f>VLOOKUP($A475,data!$B$2:$AS$765,30,FALSE)</f>
        <v>0.9204</v>
      </c>
      <c r="R475" s="217" t="str">
        <f>VLOOKUP($A475,data!$B$2:$AS$765,34,FALSE)</f>
        <v>A</v>
      </c>
      <c r="S475" s="166"/>
      <c r="T475" s="219" t="str">
        <f>IF(ISERROR(VLOOKUP($A475,v32_final!$A$9:$E$763,5,FALSE)),"",VLOOKUP($A475,v32_final!$A$9:$E$763,5,FALSE))</f>
        <v>A</v>
      </c>
      <c r="U475" s="162">
        <f>IF(ISERROR(VLOOKUP($A475,v32_final!$A$9:$E$763,4,FALSE)),"",VLOOKUP($A475,v32_final!$A$9:$E$763,4,FALSE))</f>
        <v>1.6386000000000001</v>
      </c>
      <c r="V475" s="164">
        <f>VLOOKUP($A475,data!$B$2:$AS$765,35,FALSE)</f>
        <v>1.4421999999999999</v>
      </c>
      <c r="W475" s="324">
        <f t="shared" si="28"/>
        <v>1.4421999999999999</v>
      </c>
      <c r="X475" s="324">
        <f t="shared" si="29"/>
        <v>0</v>
      </c>
      <c r="Y475" s="134">
        <f t="shared" si="30"/>
        <v>-0.19640000000000013</v>
      </c>
      <c r="Z475" s="132">
        <f t="shared" si="31"/>
        <v>-0.11985841572073729</v>
      </c>
    </row>
    <row r="476" spans="1:26" x14ac:dyDescent="0.2">
      <c r="A476" s="237" t="s">
        <v>994</v>
      </c>
      <c r="B476" s="247" t="str">
        <f>VLOOKUP($A476,data!$B$2:$AS$765,4,FALSE)</f>
        <v>Mastectomy for Malignancy W CC/MCC</v>
      </c>
      <c r="C476" s="238">
        <f>VLOOKUP($A476,data!$B$2:$AS$765,6,FALSE)</f>
        <v>29</v>
      </c>
      <c r="D476" s="238">
        <f>VLOOKUP($A476,data!$B$2:$AS$765,7,FALSE)</f>
        <v>0</v>
      </c>
      <c r="E476" s="238">
        <f>VLOOKUP($A476,data!$B$2:$AS$765,10,FALSE)</f>
        <v>39708.93</v>
      </c>
      <c r="F476" s="238">
        <f>VLOOKUP($A476,data!$B$2:$AS$765,11,FALSE)</f>
        <v>38935.71</v>
      </c>
      <c r="G476" s="257">
        <f>VLOOKUP($A476,data!$B$2:$AS$765,12,FALSE)</f>
        <v>4.03</v>
      </c>
      <c r="H476" s="16"/>
      <c r="I476" s="158">
        <f>VLOOKUP($A476,data!$B$2:$AS$765,14,FALSE)</f>
        <v>28</v>
      </c>
      <c r="J476" s="156">
        <f>VLOOKUP($A476,data!$B$2:$AS$765,15,FALSE)</f>
        <v>33802.949999999997</v>
      </c>
      <c r="K476" s="156">
        <f>VLOOKUP($A476,data!$B$2:$AS$765,16,FALSE)</f>
        <v>23634.62</v>
      </c>
      <c r="L476" s="160">
        <f>VLOOKUP($A476,data!$B$2:$AS$765,17,FALSE)</f>
        <v>3.61</v>
      </c>
      <c r="M476" s="160">
        <f>VLOOKUP($A476,data!$B$2:$AS$765,18,FALSE)</f>
        <v>5.0199999999999996</v>
      </c>
      <c r="N476" s="160">
        <f>VLOOKUP($A476,data!$B$2:$AS$765,19,FALSE)</f>
        <v>2.2000000000000002</v>
      </c>
      <c r="O476" s="120">
        <f>VLOOKUP($A476,data!$B$2:$AS$765,20,FALSE)</f>
        <v>1</v>
      </c>
      <c r="P476" s="162">
        <f>VLOOKUP($A476,data!$B$2:$AS$765,22,FALSE)</f>
        <v>1.3889</v>
      </c>
      <c r="Q476" s="162">
        <f>VLOOKUP($A476,data!$B$2:$AS$765,30,FALSE)</f>
        <v>1.4311</v>
      </c>
      <c r="R476" s="217" t="str">
        <f>VLOOKUP($A476,data!$B$2:$AS$765,34,FALSE)</f>
        <v>A</v>
      </c>
      <c r="S476" s="166"/>
      <c r="T476" s="219" t="str">
        <f>IF(ISERROR(VLOOKUP($A476,v32_final!$A$9:$E$763,5,FALSE)),"",VLOOKUP($A476,v32_final!$A$9:$E$763,5,FALSE))</f>
        <v>AP</v>
      </c>
      <c r="U476" s="162">
        <f>IF(ISERROR(VLOOKUP($A476,v32_final!$A$9:$E$763,4,FALSE)),"",VLOOKUP($A476,v32_final!$A$9:$E$763,4,FALSE))</f>
        <v>1.9494</v>
      </c>
      <c r="V476" s="164">
        <f>VLOOKUP($A476,data!$B$2:$AS$765,35,FALSE)</f>
        <v>2.2423999999999999</v>
      </c>
      <c r="W476" s="324">
        <f t="shared" si="28"/>
        <v>2.2423999999999999</v>
      </c>
      <c r="X476" s="324">
        <f t="shared" si="29"/>
        <v>0</v>
      </c>
      <c r="Y476" s="134">
        <f t="shared" si="30"/>
        <v>0.29299999999999993</v>
      </c>
      <c r="Z476" s="132">
        <f t="shared" si="31"/>
        <v>0.15030265722786496</v>
      </c>
    </row>
    <row r="477" spans="1:26" x14ac:dyDescent="0.2">
      <c r="A477" s="246" t="s">
        <v>995</v>
      </c>
      <c r="B477" s="258" t="str">
        <f>VLOOKUP($A477,data!$B$2:$AS$765,4,FALSE)</f>
        <v>Mastectomy for Malignancy W/O CC/MCC</v>
      </c>
      <c r="C477" s="259">
        <f>VLOOKUP($A477,data!$B$2:$AS$765,6,FALSE)</f>
        <v>42</v>
      </c>
      <c r="D477" s="259">
        <f>VLOOKUP($A477,data!$B$2:$AS$765,7,FALSE)</f>
        <v>0</v>
      </c>
      <c r="E477" s="259">
        <f>VLOOKUP($A477,data!$B$2:$AS$765,10,FALSE)</f>
        <v>28172.02</v>
      </c>
      <c r="F477" s="259">
        <f>VLOOKUP($A477,data!$B$2:$AS$765,11,FALSE)</f>
        <v>17160.32</v>
      </c>
      <c r="G477" s="325">
        <f>VLOOKUP($A477,data!$B$2:$AS$765,12,FALSE)</f>
        <v>2.1</v>
      </c>
      <c r="H477" s="16"/>
      <c r="I477" s="159">
        <f>VLOOKUP($A477,data!$B$2:$AS$765,14,FALSE)</f>
        <v>41</v>
      </c>
      <c r="J477" s="157">
        <f>VLOOKUP($A477,data!$B$2:$AS$765,15,FALSE)</f>
        <v>27217.45</v>
      </c>
      <c r="K477" s="157">
        <f>VLOOKUP($A477,data!$B$2:$AS$765,16,FALSE)</f>
        <v>16229.26</v>
      </c>
      <c r="L477" s="161">
        <f>VLOOKUP($A477,data!$B$2:$AS$765,17,FALSE)</f>
        <v>2.1</v>
      </c>
      <c r="M477" s="161">
        <f>VLOOKUP($A477,data!$B$2:$AS$765,18,FALSE)</f>
        <v>1.76</v>
      </c>
      <c r="N477" s="161">
        <f>VLOOKUP($A477,data!$B$2:$AS$765,19,FALSE)</f>
        <v>1.71</v>
      </c>
      <c r="O477" s="129">
        <f>VLOOKUP($A477,data!$B$2:$AS$765,20,FALSE)</f>
        <v>1</v>
      </c>
      <c r="P477" s="163">
        <f>VLOOKUP($A477,data!$B$2:$AS$765,22,FALSE)</f>
        <v>1.1182000000000001</v>
      </c>
      <c r="Q477" s="163">
        <f>VLOOKUP($A477,data!$B$2:$AS$765,30,FALSE)</f>
        <v>1.1521999999999999</v>
      </c>
      <c r="R477" s="218" t="str">
        <f>VLOOKUP($A477,data!$B$2:$AS$765,34,FALSE)</f>
        <v>A</v>
      </c>
      <c r="S477" s="166"/>
      <c r="T477" s="220" t="str">
        <f>IF(ISERROR(VLOOKUP($A477,v32_final!$A$9:$E$763,5,FALSE)),"",VLOOKUP($A477,v32_final!$A$9:$E$763,5,FALSE))</f>
        <v>AP</v>
      </c>
      <c r="U477" s="163">
        <f>IF(ISERROR(VLOOKUP($A477,v32_final!$A$9:$E$763,4,FALSE)),"",VLOOKUP($A477,v32_final!$A$9:$E$763,4,FALSE))</f>
        <v>1.1435999999999999</v>
      </c>
      <c r="V477" s="165">
        <f>VLOOKUP($A477,data!$B$2:$AS$765,35,FALSE)</f>
        <v>1.8053999999999999</v>
      </c>
      <c r="W477" s="326">
        <f t="shared" si="28"/>
        <v>1.8053999999999999</v>
      </c>
      <c r="X477" s="326">
        <f t="shared" si="29"/>
        <v>0</v>
      </c>
      <c r="Y477" s="135">
        <f t="shared" si="30"/>
        <v>0.66179999999999994</v>
      </c>
      <c r="Z477" s="133">
        <f t="shared" si="31"/>
        <v>0.57869884575026231</v>
      </c>
    </row>
    <row r="478" spans="1:26" x14ac:dyDescent="0.2">
      <c r="A478" s="237" t="s">
        <v>996</v>
      </c>
      <c r="B478" s="247" t="str">
        <f>VLOOKUP($A478,data!$B$2:$AS$765,4,FALSE)</f>
        <v>Breast Biopsy, Local Excision &amp; Other Breast Procedures W CC/MCC</v>
      </c>
      <c r="C478" s="238">
        <f>VLOOKUP($A478,data!$B$2:$AS$765,6,FALSE)</f>
        <v>18</v>
      </c>
      <c r="D478" s="238">
        <f>VLOOKUP($A478,data!$B$2:$AS$765,7,FALSE)</f>
        <v>0</v>
      </c>
      <c r="E478" s="238">
        <f>VLOOKUP($A478,data!$B$2:$AS$765,10,FALSE)</f>
        <v>45404.13</v>
      </c>
      <c r="F478" s="238">
        <f>VLOOKUP($A478,data!$B$2:$AS$765,11,FALSE)</f>
        <v>30957.18</v>
      </c>
      <c r="G478" s="257">
        <f>VLOOKUP($A478,data!$B$2:$AS$765,12,FALSE)</f>
        <v>5.67</v>
      </c>
      <c r="H478" s="16"/>
      <c r="I478" s="158">
        <f>VLOOKUP($A478,data!$B$2:$AS$765,14,FALSE)</f>
        <v>16</v>
      </c>
      <c r="J478" s="156">
        <f>VLOOKUP($A478,data!$B$2:$AS$765,15,FALSE)</f>
        <v>37092.65</v>
      </c>
      <c r="K478" s="156">
        <f>VLOOKUP($A478,data!$B$2:$AS$765,16,FALSE)</f>
        <v>21334</v>
      </c>
      <c r="L478" s="160">
        <f>VLOOKUP($A478,data!$B$2:$AS$765,17,FALSE)</f>
        <v>4.8099999999999996</v>
      </c>
      <c r="M478" s="160">
        <f>VLOOKUP($A478,data!$B$2:$AS$765,18,FALSE)</f>
        <v>2.81</v>
      </c>
      <c r="N478" s="160">
        <f>VLOOKUP($A478,data!$B$2:$AS$765,19,FALSE)</f>
        <v>3.86</v>
      </c>
      <c r="O478" s="120">
        <f>VLOOKUP($A478,data!$B$2:$AS$765,20,FALSE)</f>
        <v>1</v>
      </c>
      <c r="P478" s="162">
        <f>VLOOKUP($A478,data!$B$2:$AS$765,22,FALSE)</f>
        <v>1.524</v>
      </c>
      <c r="Q478" s="162">
        <f>VLOOKUP($A478,data!$B$2:$AS$765,30,FALSE)</f>
        <v>1.5703</v>
      </c>
      <c r="R478" s="217" t="str">
        <f>VLOOKUP($A478,data!$B$2:$AS$765,34,FALSE)</f>
        <v>A</v>
      </c>
      <c r="S478" s="166"/>
      <c r="T478" s="219" t="str">
        <f>IF(ISERROR(VLOOKUP($A478,v32_final!$A$9:$E$763,5,FALSE)),"",VLOOKUP($A478,v32_final!$A$9:$E$763,5,FALSE))</f>
        <v>A</v>
      </c>
      <c r="U478" s="162">
        <f>IF(ISERROR(VLOOKUP($A478,v32_final!$A$9:$E$763,4,FALSE)),"",VLOOKUP($A478,v32_final!$A$9:$E$763,4,FALSE))</f>
        <v>2.2924000000000002</v>
      </c>
      <c r="V478" s="164">
        <f>VLOOKUP($A478,data!$B$2:$AS$765,35,FALSE)</f>
        <v>2.4605000000000001</v>
      </c>
      <c r="W478" s="324">
        <f t="shared" si="28"/>
        <v>2.4605000000000001</v>
      </c>
      <c r="X478" s="324">
        <f t="shared" si="29"/>
        <v>0</v>
      </c>
      <c r="Y478" s="134">
        <f t="shared" si="30"/>
        <v>0.16809999999999992</v>
      </c>
      <c r="Z478" s="132">
        <f t="shared" si="31"/>
        <v>7.3329261908916379E-2</v>
      </c>
    </row>
    <row r="479" spans="1:26" x14ac:dyDescent="0.2">
      <c r="A479" s="237" t="s">
        <v>1514</v>
      </c>
      <c r="B479" s="247" t="str">
        <f>VLOOKUP($A479,data!$B$2:$AS$765,4,FALSE)</f>
        <v>Breast Biopsy, Local Excision &amp; Other Breast Procedures W/O CC/MCC</v>
      </c>
      <c r="C479" s="238">
        <f>VLOOKUP($A479,data!$B$2:$AS$765,6,FALSE)</f>
        <v>27</v>
      </c>
      <c r="D479" s="238">
        <f>VLOOKUP($A479,data!$B$2:$AS$765,7,FALSE)</f>
        <v>0</v>
      </c>
      <c r="E479" s="238">
        <f>VLOOKUP($A479,data!$B$2:$AS$765,10,FALSE)</f>
        <v>39336.61</v>
      </c>
      <c r="F479" s="238">
        <f>VLOOKUP($A479,data!$B$2:$AS$765,11,FALSE)</f>
        <v>32055.32</v>
      </c>
      <c r="G479" s="257">
        <f>VLOOKUP($A479,data!$B$2:$AS$765,12,FALSE)</f>
        <v>3.74</v>
      </c>
      <c r="H479" s="16"/>
      <c r="I479" s="158">
        <f>VLOOKUP($A479,data!$B$2:$AS$765,14,FALSE)</f>
        <v>25</v>
      </c>
      <c r="J479" s="156">
        <f>VLOOKUP($A479,data!$B$2:$AS$765,15,FALSE)</f>
        <v>33200.269999999997</v>
      </c>
      <c r="K479" s="156">
        <f>VLOOKUP($A479,data!$B$2:$AS$765,16,FALSE)</f>
        <v>24385.41</v>
      </c>
      <c r="L479" s="160">
        <f>VLOOKUP($A479,data!$B$2:$AS$765,17,FALSE)</f>
        <v>3.6</v>
      </c>
      <c r="M479" s="160">
        <f>VLOOKUP($A479,data!$B$2:$AS$765,18,FALSE)</f>
        <v>3.33</v>
      </c>
      <c r="N479" s="160">
        <f>VLOOKUP($A479,data!$B$2:$AS$765,19,FALSE)</f>
        <v>2.56</v>
      </c>
      <c r="O479" s="120">
        <f>VLOOKUP($A479,data!$B$2:$AS$765,20,FALSE)</f>
        <v>1</v>
      </c>
      <c r="P479" s="162">
        <f>VLOOKUP($A479,data!$B$2:$AS$765,22,FALSE)</f>
        <v>1.3641000000000001</v>
      </c>
      <c r="Q479" s="162">
        <f>VLOOKUP($A479,data!$B$2:$AS$765,30,FALSE)</f>
        <v>1.4056</v>
      </c>
      <c r="R479" s="217" t="str">
        <f>VLOOKUP($A479,data!$B$2:$AS$765,34,FALSE)</f>
        <v>A</v>
      </c>
      <c r="S479" s="166"/>
      <c r="T479" s="219" t="str">
        <f>IF(ISERROR(VLOOKUP($A479,v32_final!$A$9:$E$763,5,FALSE)),"",VLOOKUP($A479,v32_final!$A$9:$E$763,5,FALSE))</f>
        <v>A</v>
      </c>
      <c r="U479" s="162">
        <f>IF(ISERROR(VLOOKUP($A479,v32_final!$A$9:$E$763,4,FALSE)),"",VLOOKUP($A479,v32_final!$A$9:$E$763,4,FALSE))</f>
        <v>2.1288</v>
      </c>
      <c r="V479" s="164">
        <f>VLOOKUP($A479,data!$B$2:$AS$765,35,FALSE)</f>
        <v>2.2023999999999999</v>
      </c>
      <c r="W479" s="324">
        <f t="shared" si="28"/>
        <v>2.2023999999999999</v>
      </c>
      <c r="X479" s="324">
        <f t="shared" si="29"/>
        <v>0</v>
      </c>
      <c r="Y479" s="134">
        <f t="shared" si="30"/>
        <v>7.3599999999999888E-2</v>
      </c>
      <c r="Z479" s="132">
        <f t="shared" si="31"/>
        <v>3.4573468620819191E-2</v>
      </c>
    </row>
    <row r="480" spans="1:26" x14ac:dyDescent="0.2">
      <c r="A480" s="237" t="s">
        <v>997</v>
      </c>
      <c r="B480" s="247" t="str">
        <f>VLOOKUP($A480,data!$B$2:$AS$765,4,FALSE)</f>
        <v>Skin Ulcers W MCC</v>
      </c>
      <c r="C480" s="238">
        <f>VLOOKUP($A480,data!$B$2:$AS$765,6,FALSE)</f>
        <v>22</v>
      </c>
      <c r="D480" s="238">
        <f>VLOOKUP($A480,data!$B$2:$AS$765,7,FALSE)</f>
        <v>1</v>
      </c>
      <c r="E480" s="238">
        <f>VLOOKUP($A480,data!$B$2:$AS$765,10,FALSE)</f>
        <v>12418.35</v>
      </c>
      <c r="F480" s="238">
        <f>VLOOKUP($A480,data!$B$2:$AS$765,11,FALSE)</f>
        <v>8403.11</v>
      </c>
      <c r="G480" s="257">
        <f>VLOOKUP($A480,data!$B$2:$AS$765,12,FALSE)</f>
        <v>4.7699999999999996</v>
      </c>
      <c r="H480" s="16"/>
      <c r="I480" s="158">
        <f>VLOOKUP($A480,data!$B$2:$AS$765,14,FALSE)</f>
        <v>20</v>
      </c>
      <c r="J480" s="156">
        <f>VLOOKUP($A480,data!$B$2:$AS$765,15,FALSE)</f>
        <v>10441.879999999999</v>
      </c>
      <c r="K480" s="156">
        <f>VLOOKUP($A480,data!$B$2:$AS$765,16,FALSE)</f>
        <v>5843.22</v>
      </c>
      <c r="L480" s="160">
        <f>VLOOKUP($A480,data!$B$2:$AS$765,17,FALSE)</f>
        <v>4.1500000000000004</v>
      </c>
      <c r="M480" s="160">
        <f>VLOOKUP($A480,data!$B$2:$AS$765,18,FALSE)</f>
        <v>3.29</v>
      </c>
      <c r="N480" s="160">
        <f>VLOOKUP($A480,data!$B$2:$AS$765,19,FALSE)</f>
        <v>3.2</v>
      </c>
      <c r="O480" s="120">
        <f>VLOOKUP($A480,data!$B$2:$AS$765,20,FALSE)</f>
        <v>1</v>
      </c>
      <c r="P480" s="162">
        <f>VLOOKUP($A480,data!$B$2:$AS$765,22,FALSE)</f>
        <v>0.42899999999999999</v>
      </c>
      <c r="Q480" s="162">
        <f>VLOOKUP($A480,data!$B$2:$AS$765,30,FALSE)</f>
        <v>0.75060000000000004</v>
      </c>
      <c r="R480" s="217" t="str">
        <f>VLOOKUP($A480,data!$B$2:$AS$765,34,FALSE)</f>
        <v>AT</v>
      </c>
      <c r="S480" s="166"/>
      <c r="T480" s="219" t="str">
        <f>IF(ISERROR(VLOOKUP($A480,v32_final!$A$9:$E$763,5,FALSE)),"",VLOOKUP($A480,v32_final!$A$9:$E$763,5,FALSE))</f>
        <v>AT</v>
      </c>
      <c r="U480" s="162">
        <f>IF(ISERROR(VLOOKUP($A480,v32_final!$A$9:$E$763,4,FALSE)),"",VLOOKUP($A480,v32_final!$A$9:$E$763,4,FALSE))</f>
        <v>1.3095000000000001</v>
      </c>
      <c r="V480" s="164">
        <f>VLOOKUP($A480,data!$B$2:$AS$765,35,FALSE)</f>
        <v>1.1760999999999999</v>
      </c>
      <c r="W480" s="324">
        <f t="shared" si="28"/>
        <v>1.1760999999999999</v>
      </c>
      <c r="X480" s="324">
        <f t="shared" si="29"/>
        <v>0</v>
      </c>
      <c r="Y480" s="134">
        <f t="shared" si="30"/>
        <v>-0.13340000000000019</v>
      </c>
      <c r="Z480" s="132">
        <f t="shared" si="31"/>
        <v>-0.10187094310805664</v>
      </c>
    </row>
    <row r="481" spans="1:26" x14ac:dyDescent="0.2">
      <c r="A481" s="237" t="s">
        <v>998</v>
      </c>
      <c r="B481" s="247" t="str">
        <f>VLOOKUP($A481,data!$B$2:$AS$765,4,FALSE)</f>
        <v>Skin Ulcers W CC</v>
      </c>
      <c r="C481" s="238">
        <f>VLOOKUP($A481,data!$B$2:$AS$765,6,FALSE)</f>
        <v>44</v>
      </c>
      <c r="D481" s="238">
        <f>VLOOKUP($A481,data!$B$2:$AS$765,7,FALSE)</f>
        <v>0</v>
      </c>
      <c r="E481" s="238">
        <f>VLOOKUP($A481,data!$B$2:$AS$765,10,FALSE)</f>
        <v>13961.12</v>
      </c>
      <c r="F481" s="238">
        <f>VLOOKUP($A481,data!$B$2:$AS$765,11,FALSE)</f>
        <v>7482.39</v>
      </c>
      <c r="G481" s="257">
        <f>VLOOKUP($A481,data!$B$2:$AS$765,12,FALSE)</f>
        <v>5.14</v>
      </c>
      <c r="H481" s="16"/>
      <c r="I481" s="158">
        <f>VLOOKUP($A481,data!$B$2:$AS$765,14,FALSE)</f>
        <v>41</v>
      </c>
      <c r="J481" s="156">
        <f>VLOOKUP($A481,data!$B$2:$AS$765,15,FALSE)</f>
        <v>12679.47</v>
      </c>
      <c r="K481" s="156">
        <f>VLOOKUP($A481,data!$B$2:$AS$765,16,FALSE)</f>
        <v>5987.02</v>
      </c>
      <c r="L481" s="160">
        <f>VLOOKUP($A481,data!$B$2:$AS$765,17,FALSE)</f>
        <v>4.8499999999999996</v>
      </c>
      <c r="M481" s="160">
        <f>VLOOKUP($A481,data!$B$2:$AS$765,18,FALSE)</f>
        <v>2.4700000000000002</v>
      </c>
      <c r="N481" s="160">
        <f>VLOOKUP($A481,data!$B$2:$AS$765,19,FALSE)</f>
        <v>4.18</v>
      </c>
      <c r="O481" s="120">
        <f>VLOOKUP($A481,data!$B$2:$AS$765,20,FALSE)</f>
        <v>1</v>
      </c>
      <c r="P481" s="162">
        <f>VLOOKUP($A481,data!$B$2:$AS$765,22,FALSE)</f>
        <v>0.52100000000000002</v>
      </c>
      <c r="Q481" s="162">
        <f>VLOOKUP($A481,data!$B$2:$AS$765,30,FALSE)</f>
        <v>0.4365</v>
      </c>
      <c r="R481" s="217" t="str">
        <f>VLOOKUP($A481,data!$B$2:$AS$765,34,FALSE)</f>
        <v>AT</v>
      </c>
      <c r="S481" s="166"/>
      <c r="T481" s="219" t="str">
        <f>IF(ISERROR(VLOOKUP($A481,v32_final!$A$9:$E$763,5,FALSE)),"",VLOOKUP($A481,v32_final!$A$9:$E$763,5,FALSE))</f>
        <v>AT</v>
      </c>
      <c r="U481" s="162">
        <f>IF(ISERROR(VLOOKUP($A481,v32_final!$A$9:$E$763,4,FALSE)),"",VLOOKUP($A481,v32_final!$A$9:$E$763,4,FALSE))</f>
        <v>0.75109999999999999</v>
      </c>
      <c r="V481" s="164">
        <f>VLOOKUP($A481,data!$B$2:$AS$765,35,FALSE)</f>
        <v>0.68400000000000005</v>
      </c>
      <c r="W481" s="324">
        <f t="shared" si="28"/>
        <v>0.68400000000000005</v>
      </c>
      <c r="X481" s="324">
        <f t="shared" si="29"/>
        <v>0</v>
      </c>
      <c r="Y481" s="134">
        <f t="shared" si="30"/>
        <v>-6.7099999999999937E-2</v>
      </c>
      <c r="Z481" s="132">
        <f t="shared" si="31"/>
        <v>-8.9335641059778911E-2</v>
      </c>
    </row>
    <row r="482" spans="1:26" x14ac:dyDescent="0.2">
      <c r="A482" s="246" t="s">
        <v>999</v>
      </c>
      <c r="B482" s="258" t="str">
        <f>VLOOKUP($A482,data!$B$2:$AS$765,4,FALSE)</f>
        <v>Skin Ulcers W/O CC/MCC</v>
      </c>
      <c r="C482" s="259">
        <f>VLOOKUP($A482,data!$B$2:$AS$765,6,FALSE)</f>
        <v>5</v>
      </c>
      <c r="D482" s="259">
        <f>VLOOKUP($A482,data!$B$2:$AS$765,7,FALSE)</f>
        <v>0</v>
      </c>
      <c r="E482" s="259">
        <f>VLOOKUP($A482,data!$B$2:$AS$765,10,FALSE)</f>
        <v>9059.83</v>
      </c>
      <c r="F482" s="259">
        <f>VLOOKUP($A482,data!$B$2:$AS$765,11,FALSE)</f>
        <v>2212.96</v>
      </c>
      <c r="G482" s="325">
        <f>VLOOKUP($A482,data!$B$2:$AS$765,12,FALSE)</f>
        <v>4</v>
      </c>
      <c r="H482" s="16"/>
      <c r="I482" s="159">
        <f>VLOOKUP($A482,data!$B$2:$AS$765,14,FALSE)</f>
        <v>5</v>
      </c>
      <c r="J482" s="157">
        <f>VLOOKUP($A482,data!$B$2:$AS$765,15,FALSE)</f>
        <v>9059.83</v>
      </c>
      <c r="K482" s="157">
        <f>VLOOKUP($A482,data!$B$2:$AS$765,16,FALSE)</f>
        <v>2212.96</v>
      </c>
      <c r="L482" s="161">
        <f>VLOOKUP($A482,data!$B$2:$AS$765,17,FALSE)</f>
        <v>3.7</v>
      </c>
      <c r="M482" s="161">
        <f>VLOOKUP($A482,data!$B$2:$AS$765,18,FALSE)</f>
        <v>1.55</v>
      </c>
      <c r="N482" s="161">
        <f>VLOOKUP($A482,data!$B$2:$AS$765,19,FALSE)</f>
        <v>3.1</v>
      </c>
      <c r="O482" s="129">
        <f>VLOOKUP($A482,data!$B$2:$AS$765,20,FALSE)</f>
        <v>0</v>
      </c>
      <c r="P482" s="163">
        <f>VLOOKUP($A482,data!$B$2:$AS$765,22,FALSE)</f>
        <v>0.6925</v>
      </c>
      <c r="Q482" s="163">
        <f>VLOOKUP($A482,data!$B$2:$AS$765,30,FALSE)</f>
        <v>0.3024</v>
      </c>
      <c r="R482" s="218" t="str">
        <f>VLOOKUP($A482,data!$B$2:$AS$765,34,FALSE)</f>
        <v>MT</v>
      </c>
      <c r="S482" s="166"/>
      <c r="T482" s="220" t="str">
        <f>IF(ISERROR(VLOOKUP($A482,v32_final!$A$9:$E$763,5,FALSE)),"",VLOOKUP($A482,v32_final!$A$9:$E$763,5,FALSE))</f>
        <v>MT</v>
      </c>
      <c r="U482" s="163">
        <f>IF(ISERROR(VLOOKUP($A482,v32_final!$A$9:$E$763,4,FALSE)),"",VLOOKUP($A482,v32_final!$A$9:$E$763,4,FALSE))</f>
        <v>0.51670000000000005</v>
      </c>
      <c r="V482" s="165">
        <f>VLOOKUP($A482,data!$B$2:$AS$765,35,FALSE)</f>
        <v>0.4738</v>
      </c>
      <c r="W482" s="326">
        <f t="shared" si="28"/>
        <v>0.4738</v>
      </c>
      <c r="X482" s="326">
        <f t="shared" si="29"/>
        <v>0</v>
      </c>
      <c r="Y482" s="135">
        <f t="shared" si="30"/>
        <v>-4.2900000000000049E-2</v>
      </c>
      <c r="Z482" s="133">
        <f t="shared" si="31"/>
        <v>-8.3026901490226526E-2</v>
      </c>
    </row>
    <row r="483" spans="1:26" x14ac:dyDescent="0.2">
      <c r="A483" s="237" t="s">
        <v>1000</v>
      </c>
      <c r="B483" s="247" t="str">
        <f>VLOOKUP($A483,data!$B$2:$AS$765,4,FALSE)</f>
        <v>Major Skin Disorders W MCC</v>
      </c>
      <c r="C483" s="238">
        <f>VLOOKUP($A483,data!$B$2:$AS$765,6,FALSE)</f>
        <v>3</v>
      </c>
      <c r="D483" s="238">
        <f>VLOOKUP($A483,data!$B$2:$AS$765,7,FALSE)</f>
        <v>1</v>
      </c>
      <c r="E483" s="238">
        <f>VLOOKUP($A483,data!$B$2:$AS$765,10,FALSE)</f>
        <v>176467.59</v>
      </c>
      <c r="F483" s="238">
        <f>VLOOKUP($A483,data!$B$2:$AS$765,11,FALSE)</f>
        <v>229607.87</v>
      </c>
      <c r="G483" s="257">
        <f>VLOOKUP($A483,data!$B$2:$AS$765,12,FALSE)</f>
        <v>14.33</v>
      </c>
      <c r="H483" s="16"/>
      <c r="I483" s="158">
        <f>VLOOKUP($A483,data!$B$2:$AS$765,14,FALSE)</f>
        <v>3</v>
      </c>
      <c r="J483" s="156">
        <f>VLOOKUP($A483,data!$B$2:$AS$765,15,FALSE)</f>
        <v>176467.59</v>
      </c>
      <c r="K483" s="156">
        <f>VLOOKUP($A483,data!$B$2:$AS$765,16,FALSE)</f>
        <v>229607.87</v>
      </c>
      <c r="L483" s="160">
        <f>VLOOKUP($A483,data!$B$2:$AS$765,17,FALSE)</f>
        <v>7.3</v>
      </c>
      <c r="M483" s="160">
        <f>VLOOKUP($A483,data!$B$2:$AS$765,18,FALSE)</f>
        <v>14.64</v>
      </c>
      <c r="N483" s="160">
        <f>VLOOKUP($A483,data!$B$2:$AS$765,19,FALSE)</f>
        <v>5.4</v>
      </c>
      <c r="O483" s="120">
        <f>VLOOKUP($A483,data!$B$2:$AS$765,20,FALSE)</f>
        <v>0</v>
      </c>
      <c r="P483" s="162">
        <f>VLOOKUP($A483,data!$B$2:$AS$765,22,FALSE)</f>
        <v>1.8156000000000001</v>
      </c>
      <c r="Q483" s="162">
        <f>VLOOKUP($A483,data!$B$2:$AS$765,30,FALSE)</f>
        <v>0.5635</v>
      </c>
      <c r="R483" s="217" t="str">
        <f>VLOOKUP($A483,data!$B$2:$AS$765,34,FALSE)</f>
        <v>M</v>
      </c>
      <c r="S483" s="166"/>
      <c r="T483" s="219" t="str">
        <f>IF(ISERROR(VLOOKUP($A483,v32_final!$A$9:$E$763,5,FALSE)),"",VLOOKUP($A483,v32_final!$A$9:$E$763,5,FALSE))</f>
        <v>M</v>
      </c>
      <c r="U483" s="162">
        <f>IF(ISERROR(VLOOKUP($A483,v32_final!$A$9:$E$763,4,FALSE)),"",VLOOKUP($A483,v32_final!$A$9:$E$763,4,FALSE))</f>
        <v>3.0516999999999999</v>
      </c>
      <c r="V483" s="164">
        <f>VLOOKUP($A483,data!$B$2:$AS$765,35,FALSE)</f>
        <v>0.88290000000000002</v>
      </c>
      <c r="W483" s="324">
        <f t="shared" si="28"/>
        <v>0.88290000000000002</v>
      </c>
      <c r="X483" s="324">
        <f t="shared" si="29"/>
        <v>0</v>
      </c>
      <c r="Y483" s="134">
        <f t="shared" si="30"/>
        <v>-2.1688000000000001</v>
      </c>
      <c r="Z483" s="132">
        <f t="shared" si="31"/>
        <v>-0.71068584723269002</v>
      </c>
    </row>
    <row r="484" spans="1:26" x14ac:dyDescent="0.2">
      <c r="A484" s="237" t="s">
        <v>1001</v>
      </c>
      <c r="B484" s="247" t="str">
        <f>VLOOKUP($A484,data!$B$2:$AS$765,4,FALSE)</f>
        <v>Major Skin Disorders W/O MCC</v>
      </c>
      <c r="C484" s="238">
        <f>VLOOKUP($A484,data!$B$2:$AS$765,6,FALSE)</f>
        <v>15</v>
      </c>
      <c r="D484" s="238">
        <f>VLOOKUP($A484,data!$B$2:$AS$765,7,FALSE)</f>
        <v>0</v>
      </c>
      <c r="E484" s="238">
        <f>VLOOKUP($A484,data!$B$2:$AS$765,10,FALSE)</f>
        <v>31758.04</v>
      </c>
      <c r="F484" s="238">
        <f>VLOOKUP($A484,data!$B$2:$AS$765,11,FALSE)</f>
        <v>68193.52</v>
      </c>
      <c r="G484" s="257">
        <f>VLOOKUP($A484,data!$B$2:$AS$765,12,FALSE)</f>
        <v>5.8</v>
      </c>
      <c r="H484" s="16"/>
      <c r="I484" s="158">
        <f>VLOOKUP($A484,data!$B$2:$AS$765,14,FALSE)</f>
        <v>14</v>
      </c>
      <c r="J484" s="156">
        <f>VLOOKUP($A484,data!$B$2:$AS$765,15,FALSE)</f>
        <v>13693.79</v>
      </c>
      <c r="K484" s="156">
        <f>VLOOKUP($A484,data!$B$2:$AS$765,16,FALSE)</f>
        <v>9368.32</v>
      </c>
      <c r="L484" s="160">
        <f>VLOOKUP($A484,data!$B$2:$AS$765,17,FALSE)</f>
        <v>4.1399999999999997</v>
      </c>
      <c r="M484" s="160">
        <f>VLOOKUP($A484,data!$B$2:$AS$765,18,FALSE)</f>
        <v>2.2000000000000002</v>
      </c>
      <c r="N484" s="160">
        <f>VLOOKUP($A484,data!$B$2:$AS$765,19,FALSE)</f>
        <v>3.36</v>
      </c>
      <c r="O484" s="120">
        <f>VLOOKUP($A484,data!$B$2:$AS$765,20,FALSE)</f>
        <v>1</v>
      </c>
      <c r="P484" s="162">
        <f>VLOOKUP($A484,data!$B$2:$AS$765,22,FALSE)</f>
        <v>0.56269999999999998</v>
      </c>
      <c r="Q484" s="162">
        <f>VLOOKUP($A484,data!$B$2:$AS$765,30,FALSE)</f>
        <v>0.35170000000000001</v>
      </c>
      <c r="R484" s="217" t="str">
        <f>VLOOKUP($A484,data!$B$2:$AS$765,34,FALSE)</f>
        <v>A</v>
      </c>
      <c r="S484" s="166"/>
      <c r="T484" s="219" t="str">
        <f>IF(ISERROR(VLOOKUP($A484,v32_final!$A$9:$E$763,5,FALSE)),"",VLOOKUP($A484,v32_final!$A$9:$E$763,5,FALSE))</f>
        <v>A</v>
      </c>
      <c r="U484" s="162">
        <f>IF(ISERROR(VLOOKUP($A484,v32_final!$A$9:$E$763,4,FALSE)),"",VLOOKUP($A484,v32_final!$A$9:$E$763,4,FALSE))</f>
        <v>0.85099999999999998</v>
      </c>
      <c r="V484" s="164">
        <f>VLOOKUP($A484,data!$B$2:$AS$765,35,FALSE)</f>
        <v>0.55110000000000003</v>
      </c>
      <c r="W484" s="324">
        <f t="shared" si="28"/>
        <v>0.55110000000000003</v>
      </c>
      <c r="X484" s="324">
        <f t="shared" si="29"/>
        <v>0</v>
      </c>
      <c r="Y484" s="134">
        <f t="shared" si="30"/>
        <v>-0.29989999999999994</v>
      </c>
      <c r="Z484" s="132">
        <f t="shared" si="31"/>
        <v>-0.35240893066980017</v>
      </c>
    </row>
    <row r="485" spans="1:26" x14ac:dyDescent="0.2">
      <c r="A485" s="237" t="s">
        <v>1002</v>
      </c>
      <c r="B485" s="247" t="str">
        <f>VLOOKUP($A485,data!$B$2:$AS$765,4,FALSE)</f>
        <v>Malignant Breast Disorders W MCC</v>
      </c>
      <c r="C485" s="238">
        <f>VLOOKUP($A485,data!$B$2:$AS$765,6,FALSE)</f>
        <v>9</v>
      </c>
      <c r="D485" s="238">
        <f>VLOOKUP($A485,data!$B$2:$AS$765,7,FALSE)</f>
        <v>0</v>
      </c>
      <c r="E485" s="238">
        <f>VLOOKUP($A485,data!$B$2:$AS$765,10,FALSE)</f>
        <v>45801.38</v>
      </c>
      <c r="F485" s="238">
        <f>VLOOKUP($A485,data!$B$2:$AS$765,11,FALSE)</f>
        <v>28129.35</v>
      </c>
      <c r="G485" s="257">
        <f>VLOOKUP($A485,data!$B$2:$AS$765,12,FALSE)</f>
        <v>10</v>
      </c>
      <c r="H485" s="16"/>
      <c r="I485" s="158">
        <f>VLOOKUP($A485,data!$B$2:$AS$765,14,FALSE)</f>
        <v>9</v>
      </c>
      <c r="J485" s="156">
        <f>VLOOKUP($A485,data!$B$2:$AS$765,15,FALSE)</f>
        <v>45801.38</v>
      </c>
      <c r="K485" s="156">
        <f>VLOOKUP($A485,data!$B$2:$AS$765,16,FALSE)</f>
        <v>28129.35</v>
      </c>
      <c r="L485" s="160">
        <f>VLOOKUP($A485,data!$B$2:$AS$765,17,FALSE)</f>
        <v>7</v>
      </c>
      <c r="M485" s="160">
        <f>VLOOKUP($A485,data!$B$2:$AS$765,18,FALSE)</f>
        <v>5.98</v>
      </c>
      <c r="N485" s="160">
        <f>VLOOKUP($A485,data!$B$2:$AS$765,19,FALSE)</f>
        <v>5.3</v>
      </c>
      <c r="O485" s="120">
        <f>VLOOKUP($A485,data!$B$2:$AS$765,20,FALSE)</f>
        <v>0</v>
      </c>
      <c r="P485" s="162">
        <f>VLOOKUP($A485,data!$B$2:$AS$765,22,FALSE)</f>
        <v>1.7092000000000001</v>
      </c>
      <c r="Q485" s="162">
        <f>VLOOKUP($A485,data!$B$2:$AS$765,30,FALSE)</f>
        <v>1.7612000000000001</v>
      </c>
      <c r="R485" s="217" t="str">
        <f>VLOOKUP($A485,data!$B$2:$AS$765,34,FALSE)</f>
        <v>M</v>
      </c>
      <c r="S485" s="166"/>
      <c r="T485" s="219" t="str">
        <f>IF(ISERROR(VLOOKUP($A485,v32_final!$A$9:$E$763,5,FALSE)),"",VLOOKUP($A485,v32_final!$A$9:$E$763,5,FALSE))</f>
        <v>M</v>
      </c>
      <c r="U485" s="162">
        <f>IF(ISERROR(VLOOKUP($A485,v32_final!$A$9:$E$763,4,FALSE)),"",VLOOKUP($A485,v32_final!$A$9:$E$763,4,FALSE))</f>
        <v>2.6053000000000002</v>
      </c>
      <c r="V485" s="164">
        <f>VLOOKUP($A485,data!$B$2:$AS$765,35,FALSE)</f>
        <v>2.7595999999999998</v>
      </c>
      <c r="W485" s="324">
        <f t="shared" si="28"/>
        <v>2.7595999999999998</v>
      </c>
      <c r="X485" s="324">
        <f t="shared" si="29"/>
        <v>0</v>
      </c>
      <c r="Y485" s="134">
        <f t="shared" si="30"/>
        <v>0.15429999999999966</v>
      </c>
      <c r="Z485" s="132">
        <f t="shared" si="31"/>
        <v>5.9225425094998521E-2</v>
      </c>
    </row>
    <row r="486" spans="1:26" x14ac:dyDescent="0.2">
      <c r="A486" s="237" t="s">
        <v>525</v>
      </c>
      <c r="B486" s="247" t="str">
        <f>VLOOKUP($A486,data!$B$2:$AS$765,4,FALSE)</f>
        <v>Malignant Breast Disorders W CC</v>
      </c>
      <c r="C486" s="238">
        <f>VLOOKUP($A486,data!$B$2:$AS$765,6,FALSE)</f>
        <v>4</v>
      </c>
      <c r="D486" s="238">
        <f>VLOOKUP($A486,data!$B$2:$AS$765,7,FALSE)</f>
        <v>0</v>
      </c>
      <c r="E486" s="238">
        <f>VLOOKUP($A486,data!$B$2:$AS$765,10,FALSE)</f>
        <v>26035.89</v>
      </c>
      <c r="F486" s="238">
        <f>VLOOKUP($A486,data!$B$2:$AS$765,11,FALSE)</f>
        <v>16082.19</v>
      </c>
      <c r="G486" s="257">
        <f>VLOOKUP($A486,data!$B$2:$AS$765,12,FALSE)</f>
        <v>4.25</v>
      </c>
      <c r="H486" s="16"/>
      <c r="I486" s="158">
        <f>VLOOKUP($A486,data!$B$2:$AS$765,14,FALSE)</f>
        <v>4</v>
      </c>
      <c r="J486" s="156">
        <f>VLOOKUP($A486,data!$B$2:$AS$765,15,FALSE)</f>
        <v>26035.89</v>
      </c>
      <c r="K486" s="156">
        <f>VLOOKUP($A486,data!$B$2:$AS$765,16,FALSE)</f>
        <v>16082.19</v>
      </c>
      <c r="L486" s="160">
        <f>VLOOKUP($A486,data!$B$2:$AS$765,17,FALSE)</f>
        <v>4.7</v>
      </c>
      <c r="M486" s="160">
        <f>VLOOKUP($A486,data!$B$2:$AS$765,18,FALSE)</f>
        <v>2.86</v>
      </c>
      <c r="N486" s="160">
        <f>VLOOKUP($A486,data!$B$2:$AS$765,19,FALSE)</f>
        <v>3.7</v>
      </c>
      <c r="O486" s="120">
        <f>VLOOKUP($A486,data!$B$2:$AS$765,20,FALSE)</f>
        <v>0</v>
      </c>
      <c r="P486" s="162">
        <f>VLOOKUP($A486,data!$B$2:$AS$765,22,FALSE)</f>
        <v>1.0430999999999999</v>
      </c>
      <c r="Q486" s="162">
        <f>VLOOKUP($A486,data!$B$2:$AS$765,30,FALSE)</f>
        <v>1.0748</v>
      </c>
      <c r="R486" s="217" t="str">
        <f>VLOOKUP($A486,data!$B$2:$AS$765,34,FALSE)</f>
        <v>M</v>
      </c>
      <c r="S486" s="166"/>
      <c r="T486" s="219" t="str">
        <f>IF(ISERROR(VLOOKUP($A486,v32_final!$A$9:$E$763,5,FALSE)),"",VLOOKUP($A486,v32_final!$A$9:$E$763,5,FALSE))</f>
        <v>A</v>
      </c>
      <c r="U486" s="162">
        <f>IF(ISERROR(VLOOKUP($A486,v32_final!$A$9:$E$763,4,FALSE)),"",VLOOKUP($A486,v32_final!$A$9:$E$763,4,FALSE))</f>
        <v>1.7515000000000001</v>
      </c>
      <c r="V486" s="164">
        <f>VLOOKUP($A486,data!$B$2:$AS$765,35,FALSE)</f>
        <v>1.6840999999999999</v>
      </c>
      <c r="W486" s="324">
        <f t="shared" si="28"/>
        <v>1.6840999999999999</v>
      </c>
      <c r="X486" s="324">
        <f t="shared" si="29"/>
        <v>0</v>
      </c>
      <c r="Y486" s="134">
        <f t="shared" si="30"/>
        <v>-6.7400000000000126E-2</v>
      </c>
      <c r="Z486" s="132">
        <f t="shared" si="31"/>
        <v>-3.8481301741364618E-2</v>
      </c>
    </row>
    <row r="487" spans="1:26" x14ac:dyDescent="0.2">
      <c r="A487" s="246" t="s">
        <v>526</v>
      </c>
      <c r="B487" s="258" t="str">
        <f>VLOOKUP($A487,data!$B$2:$AS$765,4,FALSE)</f>
        <v>Malignant Breast Disorders W/O CC/MCC</v>
      </c>
      <c r="C487" s="259">
        <f>VLOOKUP($A487,data!$B$2:$AS$765,6,FALSE)</f>
        <v>1</v>
      </c>
      <c r="D487" s="259">
        <f>VLOOKUP($A487,data!$B$2:$AS$765,7,FALSE)</f>
        <v>0</v>
      </c>
      <c r="E487" s="259">
        <f>VLOOKUP($A487,data!$B$2:$AS$765,10,FALSE)</f>
        <v>5508.35</v>
      </c>
      <c r="F487" s="259">
        <f>VLOOKUP($A487,data!$B$2:$AS$765,11,FALSE)</f>
        <v>0</v>
      </c>
      <c r="G487" s="325">
        <f>VLOOKUP($A487,data!$B$2:$AS$765,12,FALSE)</f>
        <v>3</v>
      </c>
      <c r="H487" s="16"/>
      <c r="I487" s="159">
        <f>VLOOKUP($A487,data!$B$2:$AS$765,14,FALSE)</f>
        <v>1</v>
      </c>
      <c r="J487" s="157">
        <f>VLOOKUP($A487,data!$B$2:$AS$765,15,FALSE)</f>
        <v>5508.35</v>
      </c>
      <c r="K487" s="157">
        <f>VLOOKUP($A487,data!$B$2:$AS$765,16,FALSE)</f>
        <v>0</v>
      </c>
      <c r="L487" s="161">
        <f>VLOOKUP($A487,data!$B$2:$AS$765,17,FALSE)</f>
        <v>3</v>
      </c>
      <c r="M487" s="161">
        <f>VLOOKUP($A487,data!$B$2:$AS$765,18,FALSE)</f>
        <v>0</v>
      </c>
      <c r="N487" s="161">
        <f>VLOOKUP($A487,data!$B$2:$AS$765,19,FALSE)</f>
        <v>2.2999999999999998</v>
      </c>
      <c r="O487" s="129">
        <f>VLOOKUP($A487,data!$B$2:$AS$765,20,FALSE)</f>
        <v>0</v>
      </c>
      <c r="P487" s="163">
        <f>VLOOKUP($A487,data!$B$2:$AS$765,22,FALSE)</f>
        <v>0.70850000000000002</v>
      </c>
      <c r="Q487" s="163">
        <f>VLOOKUP($A487,data!$B$2:$AS$765,30,FALSE)</f>
        <v>0.73</v>
      </c>
      <c r="R487" s="218" t="str">
        <f>VLOOKUP($A487,data!$B$2:$AS$765,34,FALSE)</f>
        <v>M</v>
      </c>
      <c r="S487" s="166"/>
      <c r="T487" s="220" t="str">
        <f>IF(ISERROR(VLOOKUP($A487,v32_final!$A$9:$E$763,5,FALSE)),"",VLOOKUP($A487,v32_final!$A$9:$E$763,5,FALSE))</f>
        <v>M</v>
      </c>
      <c r="U487" s="163">
        <f>IF(ISERROR(VLOOKUP($A487,v32_final!$A$9:$E$763,4,FALSE)),"",VLOOKUP($A487,v32_final!$A$9:$E$763,4,FALSE))</f>
        <v>1.0934999999999999</v>
      </c>
      <c r="V487" s="165">
        <f>VLOOKUP($A487,data!$B$2:$AS$765,35,FALSE)</f>
        <v>1.1437999999999999</v>
      </c>
      <c r="W487" s="326">
        <f t="shared" si="28"/>
        <v>1.1437999999999999</v>
      </c>
      <c r="X487" s="326">
        <f t="shared" si="29"/>
        <v>0</v>
      </c>
      <c r="Y487" s="135">
        <f t="shared" si="30"/>
        <v>5.0300000000000011E-2</v>
      </c>
      <c r="Z487" s="133">
        <f t="shared" si="31"/>
        <v>4.5999085505258358E-2</v>
      </c>
    </row>
    <row r="488" spans="1:26" x14ac:dyDescent="0.2">
      <c r="A488" s="237" t="s">
        <v>527</v>
      </c>
      <c r="B488" s="247" t="str">
        <f>VLOOKUP($A488,data!$B$2:$AS$765,4,FALSE)</f>
        <v>Non-Malignant Breast Disorders W CC/MCC</v>
      </c>
      <c r="C488" s="238">
        <f>VLOOKUP($A488,data!$B$2:$AS$765,6,FALSE)</f>
        <v>22</v>
      </c>
      <c r="D488" s="238">
        <f>VLOOKUP($A488,data!$B$2:$AS$765,7,FALSE)</f>
        <v>0</v>
      </c>
      <c r="E488" s="238">
        <f>VLOOKUP($A488,data!$B$2:$AS$765,10,FALSE)</f>
        <v>12120.14</v>
      </c>
      <c r="F488" s="238">
        <f>VLOOKUP($A488,data!$B$2:$AS$765,11,FALSE)</f>
        <v>7491.35</v>
      </c>
      <c r="G488" s="257">
        <f>VLOOKUP($A488,data!$B$2:$AS$765,12,FALSE)</f>
        <v>3.45</v>
      </c>
      <c r="H488" s="16"/>
      <c r="I488" s="158">
        <f>VLOOKUP($A488,data!$B$2:$AS$765,14,FALSE)</f>
        <v>21</v>
      </c>
      <c r="J488" s="156">
        <f>VLOOKUP($A488,data!$B$2:$AS$765,15,FALSE)</f>
        <v>11151.14</v>
      </c>
      <c r="K488" s="156">
        <f>VLOOKUP($A488,data!$B$2:$AS$765,16,FALSE)</f>
        <v>6175.38</v>
      </c>
      <c r="L488" s="160">
        <f>VLOOKUP($A488,data!$B$2:$AS$765,17,FALSE)</f>
        <v>3</v>
      </c>
      <c r="M488" s="160">
        <f>VLOOKUP($A488,data!$B$2:$AS$765,18,FALSE)</f>
        <v>1.85</v>
      </c>
      <c r="N488" s="160">
        <f>VLOOKUP($A488,data!$B$2:$AS$765,19,FALSE)</f>
        <v>2.48</v>
      </c>
      <c r="O488" s="120">
        <f>VLOOKUP($A488,data!$B$2:$AS$765,20,FALSE)</f>
        <v>1</v>
      </c>
      <c r="P488" s="162">
        <f>VLOOKUP($A488,data!$B$2:$AS$765,22,FALSE)</f>
        <v>0.45810000000000001</v>
      </c>
      <c r="Q488" s="162">
        <f>VLOOKUP($A488,data!$B$2:$AS$765,30,FALSE)</f>
        <v>0.47199999999999998</v>
      </c>
      <c r="R488" s="217" t="str">
        <f>VLOOKUP($A488,data!$B$2:$AS$765,34,FALSE)</f>
        <v>A</v>
      </c>
      <c r="S488" s="166"/>
      <c r="T488" s="219" t="str">
        <f>IF(ISERROR(VLOOKUP($A488,v32_final!$A$9:$E$763,5,FALSE)),"",VLOOKUP($A488,v32_final!$A$9:$E$763,5,FALSE))</f>
        <v>AP</v>
      </c>
      <c r="U488" s="162">
        <f>IF(ISERROR(VLOOKUP($A488,v32_final!$A$9:$E$763,4,FALSE)),"",VLOOKUP($A488,v32_final!$A$9:$E$763,4,FALSE))</f>
        <v>0.84299999999999997</v>
      </c>
      <c r="V488" s="164">
        <f>VLOOKUP($A488,data!$B$2:$AS$765,35,FALSE)</f>
        <v>0.73960000000000004</v>
      </c>
      <c r="W488" s="324">
        <f t="shared" si="28"/>
        <v>0.73960000000000004</v>
      </c>
      <c r="X488" s="324">
        <f t="shared" si="29"/>
        <v>0</v>
      </c>
      <c r="Y488" s="134">
        <f t="shared" si="30"/>
        <v>-0.10339999999999994</v>
      </c>
      <c r="Z488" s="132">
        <f t="shared" si="31"/>
        <v>-0.12265717674970338</v>
      </c>
    </row>
    <row r="489" spans="1:26" x14ac:dyDescent="0.2">
      <c r="A489" s="237" t="s">
        <v>528</v>
      </c>
      <c r="B489" s="247" t="str">
        <f>VLOOKUP($A489,data!$B$2:$AS$765,4,FALSE)</f>
        <v>Non-Malignant Breast Disorders W/O CC/MCC</v>
      </c>
      <c r="C489" s="238">
        <f>VLOOKUP($A489,data!$B$2:$AS$765,6,FALSE)</f>
        <v>23</v>
      </c>
      <c r="D489" s="238">
        <f>VLOOKUP($A489,data!$B$2:$AS$765,7,FALSE)</f>
        <v>0</v>
      </c>
      <c r="E489" s="238">
        <f>VLOOKUP($A489,data!$B$2:$AS$765,10,FALSE)</f>
        <v>9557.3700000000008</v>
      </c>
      <c r="F489" s="238">
        <f>VLOOKUP($A489,data!$B$2:$AS$765,11,FALSE)</f>
        <v>4309.33</v>
      </c>
      <c r="G489" s="257">
        <f>VLOOKUP($A489,data!$B$2:$AS$765,12,FALSE)</f>
        <v>2.83</v>
      </c>
      <c r="H489" s="16"/>
      <c r="I489" s="158">
        <f>VLOOKUP($A489,data!$B$2:$AS$765,14,FALSE)</f>
        <v>22</v>
      </c>
      <c r="J489" s="156">
        <f>VLOOKUP($A489,data!$B$2:$AS$765,15,FALSE)</f>
        <v>9063.8700000000008</v>
      </c>
      <c r="K489" s="156">
        <f>VLOOKUP($A489,data!$B$2:$AS$765,16,FALSE)</f>
        <v>3716.58</v>
      </c>
      <c r="L489" s="160">
        <f>VLOOKUP($A489,data!$B$2:$AS$765,17,FALSE)</f>
        <v>2.64</v>
      </c>
      <c r="M489" s="160">
        <f>VLOOKUP($A489,data!$B$2:$AS$765,18,FALSE)</f>
        <v>1.07</v>
      </c>
      <c r="N489" s="160">
        <f>VLOOKUP($A489,data!$B$2:$AS$765,19,FALSE)</f>
        <v>2.44</v>
      </c>
      <c r="O489" s="120">
        <f>VLOOKUP($A489,data!$B$2:$AS$765,20,FALSE)</f>
        <v>1</v>
      </c>
      <c r="P489" s="162">
        <f>VLOOKUP($A489,data!$B$2:$AS$765,22,FALSE)</f>
        <v>0.3725</v>
      </c>
      <c r="Q489" s="162">
        <f>VLOOKUP($A489,data!$B$2:$AS$765,30,FALSE)</f>
        <v>0.38379999999999997</v>
      </c>
      <c r="R489" s="217" t="str">
        <f>VLOOKUP($A489,data!$B$2:$AS$765,34,FALSE)</f>
        <v>A</v>
      </c>
      <c r="S489" s="166"/>
      <c r="T489" s="219" t="str">
        <f>IF(ISERROR(VLOOKUP($A489,v32_final!$A$9:$E$763,5,FALSE)),"",VLOOKUP($A489,v32_final!$A$9:$E$763,5,FALSE))</f>
        <v>AP</v>
      </c>
      <c r="U489" s="162">
        <f>IF(ISERROR(VLOOKUP($A489,v32_final!$A$9:$E$763,4,FALSE)),"",VLOOKUP($A489,v32_final!$A$9:$E$763,4,FALSE))</f>
        <v>0.49469999999999997</v>
      </c>
      <c r="V489" s="164">
        <f>VLOOKUP($A489,data!$B$2:$AS$765,35,FALSE)</f>
        <v>0.60140000000000005</v>
      </c>
      <c r="W489" s="324">
        <f t="shared" si="28"/>
        <v>0.60140000000000005</v>
      </c>
      <c r="X489" s="324">
        <f t="shared" si="29"/>
        <v>0</v>
      </c>
      <c r="Y489" s="134">
        <f t="shared" si="30"/>
        <v>0.10670000000000007</v>
      </c>
      <c r="Z489" s="132">
        <f t="shared" si="31"/>
        <v>0.21568627450980407</v>
      </c>
    </row>
    <row r="490" spans="1:26" x14ac:dyDescent="0.2">
      <c r="A490" s="237" t="s">
        <v>529</v>
      </c>
      <c r="B490" s="247" t="str">
        <f>VLOOKUP($A490,data!$B$2:$AS$765,4,FALSE)</f>
        <v>Cellulitis W MCC</v>
      </c>
      <c r="C490" s="238">
        <f>VLOOKUP($A490,data!$B$2:$AS$765,6,FALSE)</f>
        <v>126</v>
      </c>
      <c r="D490" s="238">
        <f>VLOOKUP($A490,data!$B$2:$AS$765,7,FALSE)</f>
        <v>5</v>
      </c>
      <c r="E490" s="238">
        <f>VLOOKUP($A490,data!$B$2:$AS$765,10,FALSE)</f>
        <v>26207.75</v>
      </c>
      <c r="F490" s="238">
        <f>VLOOKUP($A490,data!$B$2:$AS$765,11,FALSE)</f>
        <v>25950.32</v>
      </c>
      <c r="G490" s="257">
        <f>VLOOKUP($A490,data!$B$2:$AS$765,12,FALSE)</f>
        <v>6.79</v>
      </c>
      <c r="H490" s="16"/>
      <c r="I490" s="158">
        <f>VLOOKUP($A490,data!$B$2:$AS$765,14,FALSE)</f>
        <v>120</v>
      </c>
      <c r="J490" s="156">
        <f>VLOOKUP($A490,data!$B$2:$AS$765,15,FALSE)</f>
        <v>21586.1</v>
      </c>
      <c r="K490" s="156">
        <f>VLOOKUP($A490,data!$B$2:$AS$765,16,FALSE)</f>
        <v>15849.7</v>
      </c>
      <c r="L490" s="160">
        <f>VLOOKUP($A490,data!$B$2:$AS$765,17,FALSE)</f>
        <v>6.02</v>
      </c>
      <c r="M490" s="160">
        <f>VLOOKUP($A490,data!$B$2:$AS$765,18,FALSE)</f>
        <v>4.09</v>
      </c>
      <c r="N490" s="160">
        <f>VLOOKUP($A490,data!$B$2:$AS$765,19,FALSE)</f>
        <v>4.95</v>
      </c>
      <c r="O490" s="120">
        <f>VLOOKUP($A490,data!$B$2:$AS$765,20,FALSE)</f>
        <v>1</v>
      </c>
      <c r="P490" s="162">
        <f>VLOOKUP($A490,data!$B$2:$AS$765,22,FALSE)</f>
        <v>0.88690000000000002</v>
      </c>
      <c r="Q490" s="162">
        <f>VLOOKUP($A490,data!$B$2:$AS$765,30,FALSE)</f>
        <v>0.91390000000000005</v>
      </c>
      <c r="R490" s="217" t="str">
        <f>VLOOKUP($A490,data!$B$2:$AS$765,34,FALSE)</f>
        <v>A</v>
      </c>
      <c r="S490" s="166"/>
      <c r="T490" s="219" t="str">
        <f>IF(ISERROR(VLOOKUP($A490,v32_final!$A$9:$E$763,5,FALSE)),"",VLOOKUP($A490,v32_final!$A$9:$E$763,5,FALSE))</f>
        <v>A</v>
      </c>
      <c r="U490" s="162">
        <f>IF(ISERROR(VLOOKUP($A490,v32_final!$A$9:$E$763,4,FALSE)),"",VLOOKUP($A490,v32_final!$A$9:$E$763,4,FALSE))</f>
        <v>1.5187999999999999</v>
      </c>
      <c r="V490" s="164">
        <f>VLOOKUP($A490,data!$B$2:$AS$765,35,FALSE)</f>
        <v>1.4319999999999999</v>
      </c>
      <c r="W490" s="324">
        <f t="shared" si="28"/>
        <v>1.4319999999999999</v>
      </c>
      <c r="X490" s="324">
        <f t="shared" si="29"/>
        <v>0</v>
      </c>
      <c r="Y490" s="134">
        <f t="shared" si="30"/>
        <v>-8.6799999999999988E-2</v>
      </c>
      <c r="Z490" s="132">
        <f t="shared" si="31"/>
        <v>-5.7150381880431915E-2</v>
      </c>
    </row>
    <row r="491" spans="1:26" x14ac:dyDescent="0.2">
      <c r="A491" s="237" t="s">
        <v>530</v>
      </c>
      <c r="B491" s="247" t="str">
        <f>VLOOKUP($A491,data!$B$2:$AS$765,4,FALSE)</f>
        <v>Cellulitis W/O MCC</v>
      </c>
      <c r="C491" s="238">
        <f>VLOOKUP($A491,data!$B$2:$AS$765,6,FALSE)</f>
        <v>1463</v>
      </c>
      <c r="D491" s="238">
        <f>VLOOKUP($A491,data!$B$2:$AS$765,7,FALSE)</f>
        <v>24</v>
      </c>
      <c r="E491" s="238">
        <f>VLOOKUP($A491,data!$B$2:$AS$765,10,FALSE)</f>
        <v>12053.22</v>
      </c>
      <c r="F491" s="238">
        <f>VLOOKUP($A491,data!$B$2:$AS$765,11,FALSE)</f>
        <v>8725.56</v>
      </c>
      <c r="G491" s="257">
        <f>VLOOKUP($A491,data!$B$2:$AS$765,12,FALSE)</f>
        <v>3.73</v>
      </c>
      <c r="H491" s="16"/>
      <c r="I491" s="158">
        <f>VLOOKUP($A491,data!$B$2:$AS$765,14,FALSE)</f>
        <v>1445</v>
      </c>
      <c r="J491" s="156">
        <f>VLOOKUP($A491,data!$B$2:$AS$765,15,FALSE)</f>
        <v>11516.61</v>
      </c>
      <c r="K491" s="156">
        <f>VLOOKUP($A491,data!$B$2:$AS$765,16,FALSE)</f>
        <v>6780.98</v>
      </c>
      <c r="L491" s="160">
        <f>VLOOKUP($A491,data!$B$2:$AS$765,17,FALSE)</f>
        <v>3.6</v>
      </c>
      <c r="M491" s="160">
        <f>VLOOKUP($A491,data!$B$2:$AS$765,18,FALSE)</f>
        <v>2.35</v>
      </c>
      <c r="N491" s="160">
        <f>VLOOKUP($A491,data!$B$2:$AS$765,19,FALSE)</f>
        <v>3</v>
      </c>
      <c r="O491" s="120">
        <f>VLOOKUP($A491,data!$B$2:$AS$765,20,FALSE)</f>
        <v>1</v>
      </c>
      <c r="P491" s="162">
        <f>VLOOKUP($A491,data!$B$2:$AS$765,22,FALSE)</f>
        <v>0.47320000000000001</v>
      </c>
      <c r="Q491" s="162">
        <f>VLOOKUP($A491,data!$B$2:$AS$765,30,FALSE)</f>
        <v>0.48759999999999998</v>
      </c>
      <c r="R491" s="217" t="str">
        <f>VLOOKUP($A491,data!$B$2:$AS$765,34,FALSE)</f>
        <v>A</v>
      </c>
      <c r="S491" s="166"/>
      <c r="T491" s="219" t="str">
        <f>IF(ISERROR(VLOOKUP($A491,v32_final!$A$9:$E$763,5,FALSE)),"",VLOOKUP($A491,v32_final!$A$9:$E$763,5,FALSE))</f>
        <v>A</v>
      </c>
      <c r="U491" s="162">
        <f>IF(ISERROR(VLOOKUP($A491,v32_final!$A$9:$E$763,4,FALSE)),"",VLOOKUP($A491,v32_final!$A$9:$E$763,4,FALSE))</f>
        <v>0.73250000000000004</v>
      </c>
      <c r="V491" s="164">
        <f>VLOOKUP($A491,data!$B$2:$AS$765,35,FALSE)</f>
        <v>0.76400000000000001</v>
      </c>
      <c r="W491" s="324">
        <f t="shared" si="28"/>
        <v>0.76400000000000001</v>
      </c>
      <c r="X491" s="324">
        <f t="shared" si="29"/>
        <v>0</v>
      </c>
      <c r="Y491" s="134">
        <f t="shared" si="30"/>
        <v>3.1499999999999972E-2</v>
      </c>
      <c r="Z491" s="132">
        <f t="shared" si="31"/>
        <v>4.3003412969283235E-2</v>
      </c>
    </row>
    <row r="492" spans="1:26" x14ac:dyDescent="0.2">
      <c r="A492" s="246" t="s">
        <v>531</v>
      </c>
      <c r="B492" s="258" t="str">
        <f>VLOOKUP($A492,data!$B$2:$AS$765,4,FALSE)</f>
        <v>Trauma to the Skin, Subcut Tiss &amp; Breast W MCC</v>
      </c>
      <c r="C492" s="259">
        <f>VLOOKUP($A492,data!$B$2:$AS$765,6,FALSE)</f>
        <v>17</v>
      </c>
      <c r="D492" s="259">
        <f>VLOOKUP($A492,data!$B$2:$AS$765,7,FALSE)</f>
        <v>0</v>
      </c>
      <c r="E492" s="259">
        <f>VLOOKUP($A492,data!$B$2:$AS$765,10,FALSE)</f>
        <v>103615.02</v>
      </c>
      <c r="F492" s="259">
        <f>VLOOKUP($A492,data!$B$2:$AS$765,11,FALSE)</f>
        <v>317151.27</v>
      </c>
      <c r="G492" s="325">
        <f>VLOOKUP($A492,data!$B$2:$AS$765,12,FALSE)</f>
        <v>4.6500000000000004</v>
      </c>
      <c r="H492" s="16"/>
      <c r="I492" s="159">
        <f>VLOOKUP($A492,data!$B$2:$AS$765,14,FALSE)</f>
        <v>16</v>
      </c>
      <c r="J492" s="157">
        <f>VLOOKUP($A492,data!$B$2:$AS$765,15,FALSE)</f>
        <v>24392.32</v>
      </c>
      <c r="K492" s="157">
        <f>VLOOKUP($A492,data!$B$2:$AS$765,16,FALSE)</f>
        <v>13246.98</v>
      </c>
      <c r="L492" s="161">
        <f>VLOOKUP($A492,data!$B$2:$AS$765,17,FALSE)</f>
        <v>4.38</v>
      </c>
      <c r="M492" s="161">
        <f>VLOOKUP($A492,data!$B$2:$AS$765,18,FALSE)</f>
        <v>3.1</v>
      </c>
      <c r="N492" s="161">
        <f>VLOOKUP($A492,data!$B$2:$AS$765,19,FALSE)</f>
        <v>3.44</v>
      </c>
      <c r="O492" s="129">
        <f>VLOOKUP($A492,data!$B$2:$AS$765,20,FALSE)</f>
        <v>1</v>
      </c>
      <c r="P492" s="163">
        <f>VLOOKUP($A492,data!$B$2:$AS$765,22,FALSE)</f>
        <v>1.0022</v>
      </c>
      <c r="Q492" s="163">
        <f>VLOOKUP($A492,data!$B$2:$AS$765,30,FALSE)</f>
        <v>0.64929999999999999</v>
      </c>
      <c r="R492" s="218" t="str">
        <f>VLOOKUP($A492,data!$B$2:$AS$765,34,FALSE)</f>
        <v>AO</v>
      </c>
      <c r="S492" s="166"/>
      <c r="T492" s="220" t="str">
        <f>IF(ISERROR(VLOOKUP($A492,v32_final!$A$9:$E$763,5,FALSE)),"",VLOOKUP($A492,v32_final!$A$9:$E$763,5,FALSE))</f>
        <v>AO</v>
      </c>
      <c r="U492" s="163">
        <f>IF(ISERROR(VLOOKUP($A492,v32_final!$A$9:$E$763,4,FALSE)),"",VLOOKUP($A492,v32_final!$A$9:$E$763,4,FALSE))</f>
        <v>1.0168999999999999</v>
      </c>
      <c r="V492" s="165">
        <f>VLOOKUP($A492,data!$B$2:$AS$765,35,FALSE)</f>
        <v>1.0174000000000001</v>
      </c>
      <c r="W492" s="326">
        <f t="shared" si="28"/>
        <v>1.0174000000000001</v>
      </c>
      <c r="X492" s="326">
        <f t="shared" si="29"/>
        <v>0</v>
      </c>
      <c r="Y492" s="135">
        <f t="shared" si="30"/>
        <v>5.0000000000016698E-4</v>
      </c>
      <c r="Z492" s="133">
        <f t="shared" si="31"/>
        <v>4.9169043170436326E-4</v>
      </c>
    </row>
    <row r="493" spans="1:26" x14ac:dyDescent="0.2">
      <c r="A493" s="237" t="s">
        <v>532</v>
      </c>
      <c r="B493" s="247" t="str">
        <f>VLOOKUP($A493,data!$B$2:$AS$765,4,FALSE)</f>
        <v>Trauma to the Skin, Subcut Tiss &amp; Breast W/O MCC</v>
      </c>
      <c r="C493" s="238">
        <f>VLOOKUP($A493,data!$B$2:$AS$765,6,FALSE)</f>
        <v>65</v>
      </c>
      <c r="D493" s="238">
        <f>VLOOKUP($A493,data!$B$2:$AS$765,7,FALSE)</f>
        <v>0</v>
      </c>
      <c r="E493" s="238">
        <f>VLOOKUP($A493,data!$B$2:$AS$765,10,FALSE)</f>
        <v>13210.5</v>
      </c>
      <c r="F493" s="238">
        <f>VLOOKUP($A493,data!$B$2:$AS$765,11,FALSE)</f>
        <v>8372.76</v>
      </c>
      <c r="G493" s="257">
        <f>VLOOKUP($A493,data!$B$2:$AS$765,12,FALSE)</f>
        <v>2.63</v>
      </c>
      <c r="H493" s="16"/>
      <c r="I493" s="158">
        <f>VLOOKUP($A493,data!$B$2:$AS$765,14,FALSE)</f>
        <v>62</v>
      </c>
      <c r="J493" s="156">
        <f>VLOOKUP($A493,data!$B$2:$AS$765,15,FALSE)</f>
        <v>11723.9</v>
      </c>
      <c r="K493" s="156">
        <f>VLOOKUP($A493,data!$B$2:$AS$765,16,FALSE)</f>
        <v>5047.57</v>
      </c>
      <c r="L493" s="160">
        <f>VLOOKUP($A493,data!$B$2:$AS$765,17,FALSE)</f>
        <v>2.3199999999999998</v>
      </c>
      <c r="M493" s="160">
        <f>VLOOKUP($A493,data!$B$2:$AS$765,18,FALSE)</f>
        <v>1.74</v>
      </c>
      <c r="N493" s="160">
        <f>VLOOKUP($A493,data!$B$2:$AS$765,19,FALSE)</f>
        <v>1.86</v>
      </c>
      <c r="O493" s="120">
        <f>VLOOKUP($A493,data!$B$2:$AS$765,20,FALSE)</f>
        <v>1</v>
      </c>
      <c r="P493" s="162">
        <f>VLOOKUP($A493,data!$B$2:$AS$765,22,FALSE)</f>
        <v>0.48170000000000002</v>
      </c>
      <c r="Q493" s="162">
        <f>VLOOKUP($A493,data!$B$2:$AS$765,30,FALSE)</f>
        <v>0.38500000000000001</v>
      </c>
      <c r="R493" s="217" t="str">
        <f>VLOOKUP($A493,data!$B$2:$AS$765,34,FALSE)</f>
        <v>AO</v>
      </c>
      <c r="S493" s="166"/>
      <c r="T493" s="219" t="str">
        <f>IF(ISERROR(VLOOKUP($A493,v32_final!$A$9:$E$763,5,FALSE)),"",VLOOKUP($A493,v32_final!$A$9:$E$763,5,FALSE))</f>
        <v>AO</v>
      </c>
      <c r="U493" s="162">
        <f>IF(ISERROR(VLOOKUP($A493,v32_final!$A$9:$E$763,4,FALSE)),"",VLOOKUP($A493,v32_final!$A$9:$E$763,4,FALSE))</f>
        <v>0.59409999999999996</v>
      </c>
      <c r="V493" s="164">
        <f>VLOOKUP($A493,data!$B$2:$AS$765,35,FALSE)</f>
        <v>0.60329999999999995</v>
      </c>
      <c r="W493" s="324">
        <f t="shared" si="28"/>
        <v>0.60329999999999995</v>
      </c>
      <c r="X493" s="324">
        <f t="shared" si="29"/>
        <v>0</v>
      </c>
      <c r="Y493" s="134">
        <f t="shared" si="30"/>
        <v>9.199999999999986E-3</v>
      </c>
      <c r="Z493" s="132">
        <f t="shared" si="31"/>
        <v>1.5485608483420277E-2</v>
      </c>
    </row>
    <row r="494" spans="1:26" x14ac:dyDescent="0.2">
      <c r="A494" s="237" t="s">
        <v>533</v>
      </c>
      <c r="B494" s="247" t="str">
        <f>VLOOKUP($A494,data!$B$2:$AS$765,4,FALSE)</f>
        <v>Minor Skin Disorders W MCC</v>
      </c>
      <c r="C494" s="238">
        <f>VLOOKUP($A494,data!$B$2:$AS$765,6,FALSE)</f>
        <v>18</v>
      </c>
      <c r="D494" s="238">
        <f>VLOOKUP($A494,data!$B$2:$AS$765,7,FALSE)</f>
        <v>2</v>
      </c>
      <c r="E494" s="238">
        <f>VLOOKUP($A494,data!$B$2:$AS$765,10,FALSE)</f>
        <v>24508.45</v>
      </c>
      <c r="F494" s="238">
        <f>VLOOKUP($A494,data!$B$2:$AS$765,11,FALSE)</f>
        <v>30403.21</v>
      </c>
      <c r="G494" s="257">
        <f>VLOOKUP($A494,data!$B$2:$AS$765,12,FALSE)</f>
        <v>6.72</v>
      </c>
      <c r="H494" s="16"/>
      <c r="I494" s="158">
        <f>VLOOKUP($A494,data!$B$2:$AS$765,14,FALSE)</f>
        <v>17</v>
      </c>
      <c r="J494" s="156">
        <f>VLOOKUP($A494,data!$B$2:$AS$765,15,FALSE)</f>
        <v>17700.43</v>
      </c>
      <c r="K494" s="156">
        <f>VLOOKUP($A494,data!$B$2:$AS$765,16,FALSE)</f>
        <v>12018.48</v>
      </c>
      <c r="L494" s="160">
        <f>VLOOKUP($A494,data!$B$2:$AS$765,17,FALSE)</f>
        <v>5.47</v>
      </c>
      <c r="M494" s="160">
        <f>VLOOKUP($A494,data!$B$2:$AS$765,18,FALSE)</f>
        <v>3.6</v>
      </c>
      <c r="N494" s="160">
        <f>VLOOKUP($A494,data!$B$2:$AS$765,19,FALSE)</f>
        <v>4.33</v>
      </c>
      <c r="O494" s="120">
        <f>VLOOKUP($A494,data!$B$2:$AS$765,20,FALSE)</f>
        <v>1</v>
      </c>
      <c r="P494" s="162">
        <f>VLOOKUP($A494,data!$B$2:$AS$765,22,FALSE)</f>
        <v>0.72719999999999996</v>
      </c>
      <c r="Q494" s="162">
        <f>VLOOKUP($A494,data!$B$2:$AS$765,30,FALSE)</f>
        <v>0.74929999999999997</v>
      </c>
      <c r="R494" s="217" t="str">
        <f>VLOOKUP($A494,data!$B$2:$AS$765,34,FALSE)</f>
        <v>A</v>
      </c>
      <c r="S494" s="166"/>
      <c r="T494" s="219" t="str">
        <f>IF(ISERROR(VLOOKUP($A494,v32_final!$A$9:$E$763,5,FALSE)),"",VLOOKUP($A494,v32_final!$A$9:$E$763,5,FALSE))</f>
        <v>A</v>
      </c>
      <c r="U494" s="162">
        <f>IF(ISERROR(VLOOKUP($A494,v32_final!$A$9:$E$763,4,FALSE)),"",VLOOKUP($A494,v32_final!$A$9:$E$763,4,FALSE))</f>
        <v>1.1003000000000001</v>
      </c>
      <c r="V494" s="164">
        <f>VLOOKUP($A494,data!$B$2:$AS$765,35,FALSE)</f>
        <v>1.1740999999999999</v>
      </c>
      <c r="W494" s="324">
        <f t="shared" si="28"/>
        <v>1.1740999999999999</v>
      </c>
      <c r="X494" s="324">
        <f t="shared" si="29"/>
        <v>0</v>
      </c>
      <c r="Y494" s="134">
        <f t="shared" si="30"/>
        <v>7.3799999999999866E-2</v>
      </c>
      <c r="Z494" s="132">
        <f t="shared" si="31"/>
        <v>6.7072616559120113E-2</v>
      </c>
    </row>
    <row r="495" spans="1:26" x14ac:dyDescent="0.2">
      <c r="A495" s="237" t="s">
        <v>534</v>
      </c>
      <c r="B495" s="247" t="str">
        <f>VLOOKUP($A495,data!$B$2:$AS$765,4,FALSE)</f>
        <v>Minor Skin Disorders W/O MCC</v>
      </c>
      <c r="C495" s="238">
        <f>VLOOKUP($A495,data!$B$2:$AS$765,6,FALSE)</f>
        <v>58</v>
      </c>
      <c r="D495" s="238">
        <f>VLOOKUP($A495,data!$B$2:$AS$765,7,FALSE)</f>
        <v>1</v>
      </c>
      <c r="E495" s="238">
        <f>VLOOKUP($A495,data!$B$2:$AS$765,10,FALSE)</f>
        <v>10721.77</v>
      </c>
      <c r="F495" s="238">
        <f>VLOOKUP($A495,data!$B$2:$AS$765,11,FALSE)</f>
        <v>8080.89</v>
      </c>
      <c r="G495" s="257">
        <f>VLOOKUP($A495,data!$B$2:$AS$765,12,FALSE)</f>
        <v>2.98</v>
      </c>
      <c r="H495" s="16"/>
      <c r="I495" s="158">
        <f>VLOOKUP($A495,data!$B$2:$AS$765,14,FALSE)</f>
        <v>56</v>
      </c>
      <c r="J495" s="156">
        <f>VLOOKUP($A495,data!$B$2:$AS$765,15,FALSE)</f>
        <v>9545.18</v>
      </c>
      <c r="K495" s="156">
        <f>VLOOKUP($A495,data!$B$2:$AS$765,16,FALSE)</f>
        <v>5240.8500000000004</v>
      </c>
      <c r="L495" s="160">
        <f>VLOOKUP($A495,data!$B$2:$AS$765,17,FALSE)</f>
        <v>2.57</v>
      </c>
      <c r="M495" s="160">
        <f>VLOOKUP($A495,data!$B$2:$AS$765,18,FALSE)</f>
        <v>1.47</v>
      </c>
      <c r="N495" s="160">
        <f>VLOOKUP($A495,data!$B$2:$AS$765,19,FALSE)</f>
        <v>2.1800000000000002</v>
      </c>
      <c r="O495" s="120">
        <f>VLOOKUP($A495,data!$B$2:$AS$765,20,FALSE)</f>
        <v>1</v>
      </c>
      <c r="P495" s="162">
        <f>VLOOKUP($A495,data!$B$2:$AS$765,22,FALSE)</f>
        <v>0.39219999999999999</v>
      </c>
      <c r="Q495" s="162">
        <f>VLOOKUP($A495,data!$B$2:$AS$765,30,FALSE)</f>
        <v>0.40410000000000001</v>
      </c>
      <c r="R495" s="217" t="str">
        <f>VLOOKUP($A495,data!$B$2:$AS$765,34,FALSE)</f>
        <v>A</v>
      </c>
      <c r="S495" s="166"/>
      <c r="T495" s="219" t="str">
        <f>IF(ISERROR(VLOOKUP($A495,v32_final!$A$9:$E$763,5,FALSE)),"",VLOOKUP($A495,v32_final!$A$9:$E$763,5,FALSE))</f>
        <v>A</v>
      </c>
      <c r="U495" s="162">
        <f>IF(ISERROR(VLOOKUP($A495,v32_final!$A$9:$E$763,4,FALSE)),"",VLOOKUP($A495,v32_final!$A$9:$E$763,4,FALSE))</f>
        <v>0.63170000000000004</v>
      </c>
      <c r="V495" s="164">
        <f>VLOOKUP($A495,data!$B$2:$AS$765,35,FALSE)</f>
        <v>0.63319999999999999</v>
      </c>
      <c r="W495" s="324">
        <f t="shared" si="28"/>
        <v>0.63319999999999999</v>
      </c>
      <c r="X495" s="324">
        <f t="shared" si="29"/>
        <v>0</v>
      </c>
      <c r="Y495" s="134">
        <f t="shared" si="30"/>
        <v>1.4999999999999458E-3</v>
      </c>
      <c r="Z495" s="132">
        <f t="shared" si="31"/>
        <v>2.3745448788981254E-3</v>
      </c>
    </row>
    <row r="496" spans="1:26" x14ac:dyDescent="0.2">
      <c r="A496" s="237" t="s">
        <v>535</v>
      </c>
      <c r="B496" s="247" t="str">
        <f>VLOOKUP($A496,data!$B$2:$AS$765,4,FALSE)</f>
        <v>Adrenal &amp; Pituitary Procedures W CC/MCC</v>
      </c>
      <c r="C496" s="238">
        <f>VLOOKUP($A496,data!$B$2:$AS$765,6,FALSE)</f>
        <v>16</v>
      </c>
      <c r="D496" s="238">
        <f>VLOOKUP($A496,data!$B$2:$AS$765,7,FALSE)</f>
        <v>0</v>
      </c>
      <c r="E496" s="238">
        <f>VLOOKUP($A496,data!$B$2:$AS$765,10,FALSE)</f>
        <v>54327.14</v>
      </c>
      <c r="F496" s="238">
        <f>VLOOKUP($A496,data!$B$2:$AS$765,11,FALSE)</f>
        <v>26671.37</v>
      </c>
      <c r="G496" s="257">
        <f>VLOOKUP($A496,data!$B$2:$AS$765,12,FALSE)</f>
        <v>6.13</v>
      </c>
      <c r="H496" s="16"/>
      <c r="I496" s="158">
        <f>VLOOKUP($A496,data!$B$2:$AS$765,14,FALSE)</f>
        <v>15</v>
      </c>
      <c r="J496" s="156">
        <f>VLOOKUP($A496,data!$B$2:$AS$765,15,FALSE)</f>
        <v>48977.63</v>
      </c>
      <c r="K496" s="156">
        <f>VLOOKUP($A496,data!$B$2:$AS$765,16,FALSE)</f>
        <v>17346.75</v>
      </c>
      <c r="L496" s="160">
        <f>VLOOKUP($A496,data!$B$2:$AS$765,17,FALSE)</f>
        <v>5.87</v>
      </c>
      <c r="M496" s="160">
        <f>VLOOKUP($A496,data!$B$2:$AS$765,18,FALSE)</f>
        <v>4.41</v>
      </c>
      <c r="N496" s="160">
        <f>VLOOKUP($A496,data!$B$2:$AS$765,19,FALSE)</f>
        <v>4.3600000000000003</v>
      </c>
      <c r="O496" s="120">
        <f>VLOOKUP($A496,data!$B$2:$AS$765,20,FALSE)</f>
        <v>1</v>
      </c>
      <c r="P496" s="162">
        <f>VLOOKUP($A496,data!$B$2:$AS$765,22,FALSE)</f>
        <v>2.0124</v>
      </c>
      <c r="Q496" s="162">
        <f>VLOOKUP($A496,data!$B$2:$AS$765,30,FALSE)</f>
        <v>2.0735999999999999</v>
      </c>
      <c r="R496" s="217" t="str">
        <f>VLOOKUP($A496,data!$B$2:$AS$765,34,FALSE)</f>
        <v>A</v>
      </c>
      <c r="S496" s="166"/>
      <c r="T496" s="219" t="str">
        <f>IF(ISERROR(VLOOKUP($A496,v32_final!$A$9:$E$763,5,FALSE)),"",VLOOKUP($A496,v32_final!$A$9:$E$763,5,FALSE))</f>
        <v>A</v>
      </c>
      <c r="U496" s="162">
        <f>IF(ISERROR(VLOOKUP($A496,v32_final!$A$9:$E$763,4,FALSE)),"",VLOOKUP($A496,v32_final!$A$9:$E$763,4,FALSE))</f>
        <v>3.028</v>
      </c>
      <c r="V496" s="164">
        <f>VLOOKUP($A496,data!$B$2:$AS$765,35,FALSE)</f>
        <v>3.2490999999999999</v>
      </c>
      <c r="W496" s="324">
        <f t="shared" si="28"/>
        <v>3.2490999999999999</v>
      </c>
      <c r="X496" s="324">
        <f t="shared" si="29"/>
        <v>0</v>
      </c>
      <c r="Y496" s="134">
        <f t="shared" si="30"/>
        <v>0.22109999999999985</v>
      </c>
      <c r="Z496" s="132">
        <f t="shared" si="31"/>
        <v>7.3018494055482122E-2</v>
      </c>
    </row>
    <row r="497" spans="1:26" x14ac:dyDescent="0.2">
      <c r="A497" s="246" t="s">
        <v>536</v>
      </c>
      <c r="B497" s="258" t="str">
        <f>VLOOKUP($A497,data!$B$2:$AS$765,4,FALSE)</f>
        <v>Adrenal &amp; Pituitary Procedures W/O CC/MCC</v>
      </c>
      <c r="C497" s="259">
        <f>VLOOKUP($A497,data!$B$2:$AS$765,6,FALSE)</f>
        <v>20</v>
      </c>
      <c r="D497" s="259">
        <f>VLOOKUP($A497,data!$B$2:$AS$765,7,FALSE)</f>
        <v>0</v>
      </c>
      <c r="E497" s="259">
        <f>VLOOKUP($A497,data!$B$2:$AS$765,10,FALSE)</f>
        <v>39949.51</v>
      </c>
      <c r="F497" s="259">
        <f>VLOOKUP($A497,data!$B$2:$AS$765,11,FALSE)</f>
        <v>14842.14</v>
      </c>
      <c r="G497" s="325">
        <f>VLOOKUP($A497,data!$B$2:$AS$765,12,FALSE)</f>
        <v>3.25</v>
      </c>
      <c r="H497" s="16"/>
      <c r="I497" s="159">
        <f>VLOOKUP($A497,data!$B$2:$AS$765,14,FALSE)</f>
        <v>19</v>
      </c>
      <c r="J497" s="157">
        <f>VLOOKUP($A497,data!$B$2:$AS$765,15,FALSE)</f>
        <v>37945.019999999997</v>
      </c>
      <c r="K497" s="157">
        <f>VLOOKUP($A497,data!$B$2:$AS$765,16,FALSE)</f>
        <v>12309.48</v>
      </c>
      <c r="L497" s="161">
        <f>VLOOKUP($A497,data!$B$2:$AS$765,17,FALSE)</f>
        <v>3.11</v>
      </c>
      <c r="M497" s="161">
        <f>VLOOKUP($A497,data!$B$2:$AS$765,18,FALSE)</f>
        <v>1.86</v>
      </c>
      <c r="N497" s="161">
        <f>VLOOKUP($A497,data!$B$2:$AS$765,19,FALSE)</f>
        <v>2.64</v>
      </c>
      <c r="O497" s="129">
        <f>VLOOKUP($A497,data!$B$2:$AS$765,20,FALSE)</f>
        <v>1</v>
      </c>
      <c r="P497" s="163">
        <f>VLOOKUP($A497,data!$B$2:$AS$765,22,FALSE)</f>
        <v>1.5590999999999999</v>
      </c>
      <c r="Q497" s="163">
        <f>VLOOKUP($A497,data!$B$2:$AS$765,30,FALSE)</f>
        <v>1.6065</v>
      </c>
      <c r="R497" s="218" t="str">
        <f>VLOOKUP($A497,data!$B$2:$AS$765,34,FALSE)</f>
        <v>A</v>
      </c>
      <c r="S497" s="166"/>
      <c r="T497" s="220" t="str">
        <f>IF(ISERROR(VLOOKUP($A497,v32_final!$A$9:$E$763,5,FALSE)),"",VLOOKUP($A497,v32_final!$A$9:$E$763,5,FALSE))</f>
        <v>A</v>
      </c>
      <c r="U497" s="163">
        <f>IF(ISERROR(VLOOKUP($A497,v32_final!$A$9:$E$763,4,FALSE)),"",VLOOKUP($A497,v32_final!$A$9:$E$763,4,FALSE))</f>
        <v>2.3290000000000002</v>
      </c>
      <c r="V497" s="165">
        <f>VLOOKUP($A497,data!$B$2:$AS$765,35,FALSE)</f>
        <v>2.5171999999999999</v>
      </c>
      <c r="W497" s="326">
        <f t="shared" si="28"/>
        <v>2.5171999999999999</v>
      </c>
      <c r="X497" s="326">
        <f t="shared" si="29"/>
        <v>0</v>
      </c>
      <c r="Y497" s="135">
        <f t="shared" si="30"/>
        <v>0.1881999999999997</v>
      </c>
      <c r="Z497" s="133">
        <f t="shared" si="31"/>
        <v>8.0807213396307295E-2</v>
      </c>
    </row>
    <row r="498" spans="1:26" x14ac:dyDescent="0.2">
      <c r="A498" s="237" t="s">
        <v>537</v>
      </c>
      <c r="B498" s="247" t="str">
        <f>VLOOKUP($A498,data!$B$2:$AS$765,4,FALSE)</f>
        <v>Amputat of Lower Limb for Endocrine, Nutrit &amp; Metabol Dis W MCC</v>
      </c>
      <c r="C498" s="238">
        <f>VLOOKUP($A498,data!$B$2:$AS$765,6,FALSE)</f>
        <v>16</v>
      </c>
      <c r="D498" s="238">
        <f>VLOOKUP($A498,data!$B$2:$AS$765,7,FALSE)</f>
        <v>0</v>
      </c>
      <c r="E498" s="238">
        <f>VLOOKUP($A498,data!$B$2:$AS$765,10,FALSE)</f>
        <v>53079.97</v>
      </c>
      <c r="F498" s="238">
        <f>VLOOKUP($A498,data!$B$2:$AS$765,11,FALSE)</f>
        <v>47742.52</v>
      </c>
      <c r="G498" s="257">
        <f>VLOOKUP($A498,data!$B$2:$AS$765,12,FALSE)</f>
        <v>14.31</v>
      </c>
      <c r="H498" s="16"/>
      <c r="I498" s="158">
        <f>VLOOKUP($A498,data!$B$2:$AS$765,14,FALSE)</f>
        <v>15</v>
      </c>
      <c r="J498" s="156">
        <f>VLOOKUP($A498,data!$B$2:$AS$765,15,FALSE)</f>
        <v>43396.78</v>
      </c>
      <c r="K498" s="156">
        <f>VLOOKUP($A498,data!$B$2:$AS$765,16,FALSE)</f>
        <v>30513.58</v>
      </c>
      <c r="L498" s="160">
        <f>VLOOKUP($A498,data!$B$2:$AS$765,17,FALSE)</f>
        <v>11.6</v>
      </c>
      <c r="M498" s="160">
        <f>VLOOKUP($A498,data!$B$2:$AS$765,18,FALSE)</f>
        <v>8.67</v>
      </c>
      <c r="N498" s="160">
        <f>VLOOKUP($A498,data!$B$2:$AS$765,19,FALSE)</f>
        <v>9.0500000000000007</v>
      </c>
      <c r="O498" s="120">
        <f>VLOOKUP($A498,data!$B$2:$AS$765,20,FALSE)</f>
        <v>1</v>
      </c>
      <c r="P498" s="162">
        <f>VLOOKUP($A498,data!$B$2:$AS$765,22,FALSE)</f>
        <v>1.7830999999999999</v>
      </c>
      <c r="Q498" s="162">
        <f>VLOOKUP($A498,data!$B$2:$AS$765,30,FALSE)</f>
        <v>1.8372999999999999</v>
      </c>
      <c r="R498" s="217" t="str">
        <f>VLOOKUP($A498,data!$B$2:$AS$765,34,FALSE)</f>
        <v>A</v>
      </c>
      <c r="S498" s="166"/>
      <c r="T498" s="219" t="str">
        <f>IF(ISERROR(VLOOKUP($A498,v32_final!$A$9:$E$763,5,FALSE)),"",VLOOKUP($A498,v32_final!$A$9:$E$763,5,FALSE))</f>
        <v>A</v>
      </c>
      <c r="U498" s="162">
        <f>IF(ISERROR(VLOOKUP($A498,v32_final!$A$9:$E$763,4,FALSE)),"",VLOOKUP($A498,v32_final!$A$9:$E$763,4,FALSE))</f>
        <v>3.9167999999999998</v>
      </c>
      <c r="V498" s="164">
        <f>VLOOKUP($A498,data!$B$2:$AS$765,35,FALSE)</f>
        <v>2.8788999999999998</v>
      </c>
      <c r="W498" s="324">
        <f t="shared" si="28"/>
        <v>2.8788999999999998</v>
      </c>
      <c r="X498" s="324">
        <f t="shared" si="29"/>
        <v>0</v>
      </c>
      <c r="Y498" s="134">
        <f t="shared" si="30"/>
        <v>-1.0379</v>
      </c>
      <c r="Z498" s="132">
        <f t="shared" si="31"/>
        <v>-0.26498672385620919</v>
      </c>
    </row>
    <row r="499" spans="1:26" x14ac:dyDescent="0.2">
      <c r="A499" s="237" t="s">
        <v>538</v>
      </c>
      <c r="B499" s="247" t="str">
        <f>VLOOKUP($A499,data!$B$2:$AS$765,4,FALSE)</f>
        <v>Amputat of Lower Limb for Endocrine, Nutrit &amp; Metabol Dis W CC</v>
      </c>
      <c r="C499" s="238">
        <f>VLOOKUP($A499,data!$B$2:$AS$765,6,FALSE)</f>
        <v>91</v>
      </c>
      <c r="D499" s="238">
        <f>VLOOKUP($A499,data!$B$2:$AS$765,7,FALSE)</f>
        <v>1</v>
      </c>
      <c r="E499" s="238">
        <f>VLOOKUP($A499,data!$B$2:$AS$765,10,FALSE)</f>
        <v>31458.560000000001</v>
      </c>
      <c r="F499" s="238">
        <f>VLOOKUP($A499,data!$B$2:$AS$765,11,FALSE)</f>
        <v>15042.65</v>
      </c>
      <c r="G499" s="257">
        <f>VLOOKUP($A499,data!$B$2:$AS$765,12,FALSE)</f>
        <v>7.99</v>
      </c>
      <c r="H499" s="16"/>
      <c r="I499" s="158">
        <f>VLOOKUP($A499,data!$B$2:$AS$765,14,FALSE)</f>
        <v>90</v>
      </c>
      <c r="J499" s="156">
        <f>VLOOKUP($A499,data!$B$2:$AS$765,15,FALSE)</f>
        <v>30956.42</v>
      </c>
      <c r="K499" s="156">
        <f>VLOOKUP($A499,data!$B$2:$AS$765,16,FALSE)</f>
        <v>14347.48</v>
      </c>
      <c r="L499" s="160">
        <f>VLOOKUP($A499,data!$B$2:$AS$765,17,FALSE)</f>
        <v>7.81</v>
      </c>
      <c r="M499" s="160">
        <f>VLOOKUP($A499,data!$B$2:$AS$765,18,FALSE)</f>
        <v>3.93</v>
      </c>
      <c r="N499" s="160">
        <f>VLOOKUP($A499,data!$B$2:$AS$765,19,FALSE)</f>
        <v>6.79</v>
      </c>
      <c r="O499" s="120">
        <f>VLOOKUP($A499,data!$B$2:$AS$765,20,FALSE)</f>
        <v>1</v>
      </c>
      <c r="P499" s="162">
        <f>VLOOKUP($A499,data!$B$2:$AS$765,22,FALSE)</f>
        <v>1.2719</v>
      </c>
      <c r="Q499" s="162">
        <f>VLOOKUP($A499,data!$B$2:$AS$765,30,FALSE)</f>
        <v>1.3106</v>
      </c>
      <c r="R499" s="217" t="str">
        <f>VLOOKUP($A499,data!$B$2:$AS$765,34,FALSE)</f>
        <v>A</v>
      </c>
      <c r="S499" s="166"/>
      <c r="T499" s="219" t="str">
        <f>IF(ISERROR(VLOOKUP($A499,v32_final!$A$9:$E$763,5,FALSE)),"",VLOOKUP($A499,v32_final!$A$9:$E$763,5,FALSE))</f>
        <v>AP</v>
      </c>
      <c r="U499" s="162">
        <f>IF(ISERROR(VLOOKUP($A499,v32_final!$A$9:$E$763,4,FALSE)),"",VLOOKUP($A499,v32_final!$A$9:$E$763,4,FALSE))</f>
        <v>2.0354000000000001</v>
      </c>
      <c r="V499" s="164">
        <f>VLOOKUP($A499,data!$B$2:$AS$765,35,FALSE)</f>
        <v>2.0535999999999999</v>
      </c>
      <c r="W499" s="324">
        <f t="shared" si="28"/>
        <v>2.0535999999999999</v>
      </c>
      <c r="X499" s="324">
        <f t="shared" si="29"/>
        <v>0</v>
      </c>
      <c r="Y499" s="134">
        <f t="shared" si="30"/>
        <v>1.8199999999999772E-2</v>
      </c>
      <c r="Z499" s="132">
        <f t="shared" si="31"/>
        <v>8.9417313550161012E-3</v>
      </c>
    </row>
    <row r="500" spans="1:26" x14ac:dyDescent="0.2">
      <c r="A500" s="237" t="s">
        <v>539</v>
      </c>
      <c r="B500" s="247" t="str">
        <f>VLOOKUP($A500,data!$B$2:$AS$765,4,FALSE)</f>
        <v>Amputat of Lower Limb for Endocrine, Nutrit &amp; Metabol Dis W/O CC/MCC</v>
      </c>
      <c r="C500" s="238">
        <f>VLOOKUP($A500,data!$B$2:$AS$765,6,FALSE)</f>
        <v>6</v>
      </c>
      <c r="D500" s="238">
        <f>VLOOKUP($A500,data!$B$2:$AS$765,7,FALSE)</f>
        <v>0</v>
      </c>
      <c r="E500" s="238">
        <f>VLOOKUP($A500,data!$B$2:$AS$765,10,FALSE)</f>
        <v>23595.43</v>
      </c>
      <c r="F500" s="238">
        <f>VLOOKUP($A500,data!$B$2:$AS$765,11,FALSE)</f>
        <v>9104</v>
      </c>
      <c r="G500" s="257">
        <f>VLOOKUP($A500,data!$B$2:$AS$765,12,FALSE)</f>
        <v>7.5</v>
      </c>
      <c r="H500" s="16"/>
      <c r="I500" s="158">
        <f>VLOOKUP($A500,data!$B$2:$AS$765,14,FALSE)</f>
        <v>6</v>
      </c>
      <c r="J500" s="156">
        <f>VLOOKUP($A500,data!$B$2:$AS$765,15,FALSE)</f>
        <v>23595.43</v>
      </c>
      <c r="K500" s="156">
        <f>VLOOKUP($A500,data!$B$2:$AS$765,16,FALSE)</f>
        <v>9104</v>
      </c>
      <c r="L500" s="160">
        <f>VLOOKUP($A500,data!$B$2:$AS$765,17,FALSE)</f>
        <v>5</v>
      </c>
      <c r="M500" s="160">
        <f>VLOOKUP($A500,data!$B$2:$AS$765,18,FALSE)</f>
        <v>3.1</v>
      </c>
      <c r="N500" s="160">
        <f>VLOOKUP($A500,data!$B$2:$AS$765,19,FALSE)</f>
        <v>4.3</v>
      </c>
      <c r="O500" s="120">
        <f>VLOOKUP($A500,data!$B$2:$AS$765,20,FALSE)</f>
        <v>0</v>
      </c>
      <c r="P500" s="162">
        <f>VLOOKUP($A500,data!$B$2:$AS$765,22,FALSE)</f>
        <v>1.1597</v>
      </c>
      <c r="Q500" s="162">
        <f>VLOOKUP($A500,data!$B$2:$AS$765,30,FALSE)</f>
        <v>1.1950000000000001</v>
      </c>
      <c r="R500" s="217" t="str">
        <f>VLOOKUP($A500,data!$B$2:$AS$765,34,FALSE)</f>
        <v>M</v>
      </c>
      <c r="S500" s="166"/>
      <c r="T500" s="219" t="str">
        <f>IF(ISERROR(VLOOKUP($A500,v32_final!$A$9:$E$763,5,FALSE)),"",VLOOKUP($A500,v32_final!$A$9:$E$763,5,FALSE))</f>
        <v>MP</v>
      </c>
      <c r="U500" s="162">
        <f>IF(ISERROR(VLOOKUP($A500,v32_final!$A$9:$E$763,4,FALSE)),"",VLOOKUP($A500,v32_final!$A$9:$E$763,4,FALSE))</f>
        <v>1.4003000000000001</v>
      </c>
      <c r="V500" s="164">
        <f>VLOOKUP($A500,data!$B$2:$AS$765,35,FALSE)</f>
        <v>1.8724000000000001</v>
      </c>
      <c r="W500" s="324">
        <f t="shared" si="28"/>
        <v>1.8724000000000001</v>
      </c>
      <c r="X500" s="324">
        <f t="shared" si="29"/>
        <v>0</v>
      </c>
      <c r="Y500" s="134">
        <f t="shared" si="30"/>
        <v>0.47209999999999996</v>
      </c>
      <c r="Z500" s="132">
        <f t="shared" si="31"/>
        <v>0.33714204099121614</v>
      </c>
    </row>
    <row r="501" spans="1:26" x14ac:dyDescent="0.2">
      <c r="A501" s="237" t="s">
        <v>540</v>
      </c>
      <c r="B501" s="247" t="str">
        <f>VLOOKUP($A501,data!$B$2:$AS$765,4,FALSE)</f>
        <v>O.R. Procedures for Obesity W MCC</v>
      </c>
      <c r="C501" s="238">
        <f>VLOOKUP($A501,data!$B$2:$AS$765,6,FALSE)</f>
        <v>5</v>
      </c>
      <c r="D501" s="238">
        <f>VLOOKUP($A501,data!$B$2:$AS$765,7,FALSE)</f>
        <v>0</v>
      </c>
      <c r="E501" s="238">
        <f>VLOOKUP($A501,data!$B$2:$AS$765,10,FALSE)</f>
        <v>83202.42</v>
      </c>
      <c r="F501" s="238">
        <f>VLOOKUP($A501,data!$B$2:$AS$765,11,FALSE)</f>
        <v>50679.62</v>
      </c>
      <c r="G501" s="257">
        <f>VLOOKUP($A501,data!$B$2:$AS$765,12,FALSE)</f>
        <v>16.8</v>
      </c>
      <c r="H501" s="16"/>
      <c r="I501" s="158">
        <f>VLOOKUP($A501,data!$B$2:$AS$765,14,FALSE)</f>
        <v>5</v>
      </c>
      <c r="J501" s="156">
        <f>VLOOKUP($A501,data!$B$2:$AS$765,15,FALSE)</f>
        <v>83202.42</v>
      </c>
      <c r="K501" s="156">
        <f>VLOOKUP($A501,data!$B$2:$AS$765,16,FALSE)</f>
        <v>50679.62</v>
      </c>
      <c r="L501" s="160">
        <f>VLOOKUP($A501,data!$B$2:$AS$765,17,FALSE)</f>
        <v>5.7</v>
      </c>
      <c r="M501" s="160">
        <f>VLOOKUP($A501,data!$B$2:$AS$765,18,FALSE)</f>
        <v>11.5</v>
      </c>
      <c r="N501" s="160">
        <f>VLOOKUP($A501,data!$B$2:$AS$765,19,FALSE)</f>
        <v>3.8</v>
      </c>
      <c r="O501" s="120">
        <f>VLOOKUP($A501,data!$B$2:$AS$765,20,FALSE)</f>
        <v>0</v>
      </c>
      <c r="P501" s="162">
        <f>VLOOKUP($A501,data!$B$2:$AS$765,22,FALSE)</f>
        <v>2.8902000000000001</v>
      </c>
      <c r="Q501" s="162">
        <f>VLOOKUP($A501,data!$B$2:$AS$765,30,FALSE)</f>
        <v>2.9781</v>
      </c>
      <c r="R501" s="217" t="str">
        <f>VLOOKUP($A501,data!$B$2:$AS$765,34,FALSE)</f>
        <v>M</v>
      </c>
      <c r="S501" s="166"/>
      <c r="T501" s="219" t="str">
        <f>IF(ISERROR(VLOOKUP($A501,v32_final!$A$9:$E$763,5,FALSE)),"",VLOOKUP($A501,v32_final!$A$9:$E$763,5,FALSE))</f>
        <v>M</v>
      </c>
      <c r="U501" s="162">
        <f>IF(ISERROR(VLOOKUP($A501,v32_final!$A$9:$E$763,4,FALSE)),"",VLOOKUP($A501,v32_final!$A$9:$E$763,4,FALSE))</f>
        <v>5.1132</v>
      </c>
      <c r="V501" s="164">
        <f>VLOOKUP($A501,data!$B$2:$AS$765,35,FALSE)</f>
        <v>4.6664000000000003</v>
      </c>
      <c r="W501" s="324">
        <f t="shared" si="28"/>
        <v>4.6664000000000003</v>
      </c>
      <c r="X501" s="324">
        <f t="shared" si="29"/>
        <v>0</v>
      </c>
      <c r="Y501" s="134">
        <f t="shared" si="30"/>
        <v>-0.44679999999999964</v>
      </c>
      <c r="Z501" s="132">
        <f t="shared" si="31"/>
        <v>-8.7381678792145756E-2</v>
      </c>
    </row>
    <row r="502" spans="1:26" x14ac:dyDescent="0.2">
      <c r="A502" s="246" t="s">
        <v>541</v>
      </c>
      <c r="B502" s="258" t="str">
        <f>VLOOKUP($A502,data!$B$2:$AS$765,4,FALSE)</f>
        <v>O.R. Procedures for Obesity W CC</v>
      </c>
      <c r="C502" s="259">
        <f>VLOOKUP($A502,data!$B$2:$AS$765,6,FALSE)</f>
        <v>20</v>
      </c>
      <c r="D502" s="259">
        <f>VLOOKUP($A502,data!$B$2:$AS$765,7,FALSE)</f>
        <v>0</v>
      </c>
      <c r="E502" s="259">
        <f>VLOOKUP($A502,data!$B$2:$AS$765,10,FALSE)</f>
        <v>35370.25</v>
      </c>
      <c r="F502" s="259">
        <f>VLOOKUP($A502,data!$B$2:$AS$765,11,FALSE)</f>
        <v>11325.59</v>
      </c>
      <c r="G502" s="325">
        <f>VLOOKUP($A502,data!$B$2:$AS$765,12,FALSE)</f>
        <v>4</v>
      </c>
      <c r="H502" s="16"/>
      <c r="I502" s="159">
        <f>VLOOKUP($A502,data!$B$2:$AS$765,14,FALSE)</f>
        <v>19</v>
      </c>
      <c r="J502" s="157">
        <f>VLOOKUP($A502,data!$B$2:$AS$765,15,FALSE)</f>
        <v>33354.6</v>
      </c>
      <c r="K502" s="157">
        <f>VLOOKUP($A502,data!$B$2:$AS$765,16,FALSE)</f>
        <v>7332.34</v>
      </c>
      <c r="L502" s="161">
        <f>VLOOKUP($A502,data!$B$2:$AS$765,17,FALSE)</f>
        <v>4</v>
      </c>
      <c r="M502" s="161">
        <f>VLOOKUP($A502,data!$B$2:$AS$765,18,FALSE)</f>
        <v>2.79</v>
      </c>
      <c r="N502" s="161">
        <f>VLOOKUP($A502,data!$B$2:$AS$765,19,FALSE)</f>
        <v>3.3</v>
      </c>
      <c r="O502" s="129">
        <f>VLOOKUP($A502,data!$B$2:$AS$765,20,FALSE)</f>
        <v>1</v>
      </c>
      <c r="P502" s="163">
        <f>VLOOKUP($A502,data!$B$2:$AS$765,22,FALSE)</f>
        <v>1.3704000000000001</v>
      </c>
      <c r="Q502" s="163">
        <f>VLOOKUP($A502,data!$B$2:$AS$765,30,FALSE)</f>
        <v>1.4120999999999999</v>
      </c>
      <c r="R502" s="218" t="str">
        <f>VLOOKUP($A502,data!$B$2:$AS$765,34,FALSE)</f>
        <v>A</v>
      </c>
      <c r="S502" s="166"/>
      <c r="T502" s="220" t="str">
        <f>IF(ISERROR(VLOOKUP($A502,v32_final!$A$9:$E$763,5,FALSE)),"",VLOOKUP($A502,v32_final!$A$9:$E$763,5,FALSE))</f>
        <v>M</v>
      </c>
      <c r="U502" s="163">
        <f>IF(ISERROR(VLOOKUP($A502,v32_final!$A$9:$E$763,4,FALSE)),"",VLOOKUP($A502,v32_final!$A$9:$E$763,4,FALSE))</f>
        <v>2.8715000000000002</v>
      </c>
      <c r="V502" s="165">
        <f>VLOOKUP($A502,data!$B$2:$AS$765,35,FALSE)</f>
        <v>2.2126000000000001</v>
      </c>
      <c r="W502" s="326">
        <f t="shared" si="28"/>
        <v>2.2126000000000001</v>
      </c>
      <c r="X502" s="326">
        <f t="shared" si="29"/>
        <v>0</v>
      </c>
      <c r="Y502" s="135">
        <f t="shared" si="30"/>
        <v>-0.65890000000000004</v>
      </c>
      <c r="Z502" s="133">
        <f t="shared" si="31"/>
        <v>-0.22946195368274422</v>
      </c>
    </row>
    <row r="503" spans="1:26" x14ac:dyDescent="0.2">
      <c r="A503" s="237" t="s">
        <v>542</v>
      </c>
      <c r="B503" s="247" t="str">
        <f>VLOOKUP($A503,data!$B$2:$AS$765,4,FALSE)</f>
        <v>O.R. Procedures for Obesity W/O CC/MCC</v>
      </c>
      <c r="C503" s="238">
        <f>VLOOKUP($A503,data!$B$2:$AS$765,6,FALSE)</f>
        <v>98</v>
      </c>
      <c r="D503" s="238">
        <f>VLOOKUP($A503,data!$B$2:$AS$765,7,FALSE)</f>
        <v>0</v>
      </c>
      <c r="E503" s="238">
        <f>VLOOKUP($A503,data!$B$2:$AS$765,10,FALSE)</f>
        <v>29808.240000000002</v>
      </c>
      <c r="F503" s="238">
        <f>VLOOKUP($A503,data!$B$2:$AS$765,11,FALSE)</f>
        <v>6013.85</v>
      </c>
      <c r="G503" s="257">
        <f>VLOOKUP($A503,data!$B$2:$AS$765,12,FALSE)</f>
        <v>3.47</v>
      </c>
      <c r="H503" s="16"/>
      <c r="I503" s="158">
        <f>VLOOKUP($A503,data!$B$2:$AS$765,14,FALSE)</f>
        <v>96</v>
      </c>
      <c r="J503" s="156">
        <f>VLOOKUP($A503,data!$B$2:$AS$765,15,FALSE)</f>
        <v>29409.55</v>
      </c>
      <c r="K503" s="156">
        <f>VLOOKUP($A503,data!$B$2:$AS$765,16,FALSE)</f>
        <v>5397.31</v>
      </c>
      <c r="L503" s="160">
        <f>VLOOKUP($A503,data!$B$2:$AS$765,17,FALSE)</f>
        <v>3.42</v>
      </c>
      <c r="M503" s="160">
        <f>VLOOKUP($A503,data!$B$2:$AS$765,18,FALSE)</f>
        <v>3.04</v>
      </c>
      <c r="N503" s="160">
        <f>VLOOKUP($A503,data!$B$2:$AS$765,19,FALSE)</f>
        <v>2.72</v>
      </c>
      <c r="O503" s="120">
        <f>VLOOKUP($A503,data!$B$2:$AS$765,20,FALSE)</f>
        <v>1</v>
      </c>
      <c r="P503" s="162">
        <f>VLOOKUP($A503,data!$B$2:$AS$765,22,FALSE)</f>
        <v>1.2082999999999999</v>
      </c>
      <c r="Q503" s="162">
        <f>VLOOKUP($A503,data!$B$2:$AS$765,30,FALSE)</f>
        <v>1.2450000000000001</v>
      </c>
      <c r="R503" s="217" t="str">
        <f>VLOOKUP($A503,data!$B$2:$AS$765,34,FALSE)</f>
        <v>A</v>
      </c>
      <c r="S503" s="166"/>
      <c r="T503" s="219" t="str">
        <f>IF(ISERROR(VLOOKUP($A503,v32_final!$A$9:$E$763,5,FALSE)),"",VLOOKUP($A503,v32_final!$A$9:$E$763,5,FALSE))</f>
        <v>A</v>
      </c>
      <c r="U503" s="162">
        <f>IF(ISERROR(VLOOKUP($A503,v32_final!$A$9:$E$763,4,FALSE)),"",VLOOKUP($A503,v32_final!$A$9:$E$763,4,FALSE))</f>
        <v>2.2302</v>
      </c>
      <c r="V503" s="164">
        <f>VLOOKUP($A503,data!$B$2:$AS$765,35,FALSE)</f>
        <v>1.9508000000000001</v>
      </c>
      <c r="W503" s="324">
        <f t="shared" si="28"/>
        <v>1.9508000000000001</v>
      </c>
      <c r="X503" s="324">
        <f t="shared" si="29"/>
        <v>0</v>
      </c>
      <c r="Y503" s="134">
        <f t="shared" si="30"/>
        <v>-0.27939999999999987</v>
      </c>
      <c r="Z503" s="132">
        <f t="shared" si="31"/>
        <v>-0.12528024392431167</v>
      </c>
    </row>
    <row r="504" spans="1:26" x14ac:dyDescent="0.2">
      <c r="A504" s="237" t="s">
        <v>543</v>
      </c>
      <c r="B504" s="247" t="str">
        <f>VLOOKUP($A504,data!$B$2:$AS$765,4,FALSE)</f>
        <v>Skin Grafts &amp; Wound Debrid for Endoc, Nutrit &amp; Metab Dis W MCC</v>
      </c>
      <c r="C504" s="238">
        <f>VLOOKUP($A504,data!$B$2:$AS$765,6,FALSE)</f>
        <v>14</v>
      </c>
      <c r="D504" s="238">
        <f>VLOOKUP($A504,data!$B$2:$AS$765,7,FALSE)</f>
        <v>0</v>
      </c>
      <c r="E504" s="238">
        <f>VLOOKUP($A504,data!$B$2:$AS$765,10,FALSE)</f>
        <v>31714.27</v>
      </c>
      <c r="F504" s="238">
        <f>VLOOKUP($A504,data!$B$2:$AS$765,11,FALSE)</f>
        <v>19425.2</v>
      </c>
      <c r="G504" s="257">
        <f>VLOOKUP($A504,data!$B$2:$AS$765,12,FALSE)</f>
        <v>9</v>
      </c>
      <c r="H504" s="16"/>
      <c r="I504" s="158">
        <f>VLOOKUP($A504,data!$B$2:$AS$765,14,FALSE)</f>
        <v>13</v>
      </c>
      <c r="J504" s="156">
        <f>VLOOKUP($A504,data!$B$2:$AS$765,15,FALSE)</f>
        <v>27700.81</v>
      </c>
      <c r="K504" s="156">
        <f>VLOOKUP($A504,data!$B$2:$AS$765,16,FALSE)</f>
        <v>13448.21</v>
      </c>
      <c r="L504" s="160">
        <f>VLOOKUP($A504,data!$B$2:$AS$765,17,FALSE)</f>
        <v>8.23</v>
      </c>
      <c r="M504" s="160">
        <f>VLOOKUP($A504,data!$B$2:$AS$765,18,FALSE)</f>
        <v>5.79</v>
      </c>
      <c r="N504" s="160">
        <f>VLOOKUP($A504,data!$B$2:$AS$765,19,FALSE)</f>
        <v>6.82</v>
      </c>
      <c r="O504" s="120">
        <f>VLOOKUP($A504,data!$B$2:$AS$765,20,FALSE)</f>
        <v>1</v>
      </c>
      <c r="P504" s="162">
        <f>VLOOKUP($A504,data!$B$2:$AS$765,22,FALSE)</f>
        <v>1.1382000000000001</v>
      </c>
      <c r="Q504" s="162">
        <f>VLOOKUP($A504,data!$B$2:$AS$765,30,FALSE)</f>
        <v>1.7473000000000001</v>
      </c>
      <c r="R504" s="217" t="str">
        <f>VLOOKUP($A504,data!$B$2:$AS$765,34,FALSE)</f>
        <v>AO</v>
      </c>
      <c r="S504" s="166"/>
      <c r="T504" s="219" t="str">
        <f>IF(ISERROR(VLOOKUP($A504,v32_final!$A$9:$E$763,5,FALSE)),"",VLOOKUP($A504,v32_final!$A$9:$E$763,5,FALSE))</f>
        <v>A</v>
      </c>
      <c r="U504" s="162">
        <f>IF(ISERROR(VLOOKUP($A504,v32_final!$A$9:$E$763,4,FALSE)),"",VLOOKUP($A504,v32_final!$A$9:$E$763,4,FALSE))</f>
        <v>3.1486000000000001</v>
      </c>
      <c r="V504" s="164">
        <f>VLOOKUP($A504,data!$B$2:$AS$765,35,FALSE)</f>
        <v>2.7378</v>
      </c>
      <c r="W504" s="324">
        <f t="shared" si="28"/>
        <v>2.7378</v>
      </c>
      <c r="X504" s="324">
        <f t="shared" si="29"/>
        <v>0</v>
      </c>
      <c r="Y504" s="134">
        <f t="shared" si="30"/>
        <v>-0.41080000000000005</v>
      </c>
      <c r="Z504" s="132">
        <f t="shared" si="31"/>
        <v>-0.13047068538398018</v>
      </c>
    </row>
    <row r="505" spans="1:26" x14ac:dyDescent="0.2">
      <c r="A505" s="237" t="s">
        <v>544</v>
      </c>
      <c r="B505" s="247" t="str">
        <f>VLOOKUP($A505,data!$B$2:$AS$765,4,FALSE)</f>
        <v>Skin Grafts &amp; Wound Debrid for Endoc, Nutrit &amp; Metab Dis W CC</v>
      </c>
      <c r="C505" s="238">
        <f>VLOOKUP($A505,data!$B$2:$AS$765,6,FALSE)</f>
        <v>49</v>
      </c>
      <c r="D505" s="238">
        <f>VLOOKUP($A505,data!$B$2:$AS$765,7,FALSE)</f>
        <v>0</v>
      </c>
      <c r="E505" s="238">
        <f>VLOOKUP($A505,data!$B$2:$AS$765,10,FALSE)</f>
        <v>31576.29</v>
      </c>
      <c r="F505" s="238">
        <f>VLOOKUP($A505,data!$B$2:$AS$765,11,FALSE)</f>
        <v>29735.91</v>
      </c>
      <c r="G505" s="257">
        <f>VLOOKUP($A505,data!$B$2:$AS$765,12,FALSE)</f>
        <v>9.31</v>
      </c>
      <c r="H505" s="16"/>
      <c r="I505" s="158">
        <f>VLOOKUP($A505,data!$B$2:$AS$765,14,FALSE)</f>
        <v>47</v>
      </c>
      <c r="J505" s="156">
        <f>VLOOKUP($A505,data!$B$2:$AS$765,15,FALSE)</f>
        <v>26758.57</v>
      </c>
      <c r="K505" s="156">
        <f>VLOOKUP($A505,data!$B$2:$AS$765,16,FALSE)</f>
        <v>16799.3</v>
      </c>
      <c r="L505" s="160">
        <f>VLOOKUP($A505,data!$B$2:$AS$765,17,FALSE)</f>
        <v>8.23</v>
      </c>
      <c r="M505" s="160">
        <f>VLOOKUP($A505,data!$B$2:$AS$765,18,FALSE)</f>
        <v>4.97</v>
      </c>
      <c r="N505" s="160">
        <f>VLOOKUP($A505,data!$B$2:$AS$765,19,FALSE)</f>
        <v>7.11</v>
      </c>
      <c r="O505" s="120">
        <f>VLOOKUP($A505,data!$B$2:$AS$765,20,FALSE)</f>
        <v>1</v>
      </c>
      <c r="P505" s="162">
        <f>VLOOKUP($A505,data!$B$2:$AS$765,22,FALSE)</f>
        <v>1.0994999999999999</v>
      </c>
      <c r="Q505" s="162">
        <f>VLOOKUP($A505,data!$B$2:$AS$765,30,FALSE)</f>
        <v>1.0161</v>
      </c>
      <c r="R505" s="217" t="str">
        <f>VLOOKUP($A505,data!$B$2:$AS$765,34,FALSE)</f>
        <v>AP</v>
      </c>
      <c r="S505" s="166"/>
      <c r="T505" s="219" t="str">
        <f>IF(ISERROR(VLOOKUP($A505,v32_final!$A$9:$E$763,5,FALSE)),"",VLOOKUP($A505,v32_final!$A$9:$E$763,5,FALSE))</f>
        <v>A</v>
      </c>
      <c r="U505" s="162">
        <f>IF(ISERROR(VLOOKUP($A505,v32_final!$A$9:$E$763,4,FALSE)),"",VLOOKUP($A505,v32_final!$A$9:$E$763,4,FALSE))</f>
        <v>1.9514</v>
      </c>
      <c r="V505" s="164">
        <f>VLOOKUP($A505,data!$B$2:$AS$765,35,FALSE)</f>
        <v>1.5921000000000001</v>
      </c>
      <c r="W505" s="324">
        <f t="shared" si="28"/>
        <v>1.5921000000000001</v>
      </c>
      <c r="X505" s="324">
        <f t="shared" si="29"/>
        <v>0</v>
      </c>
      <c r="Y505" s="134">
        <f t="shared" si="30"/>
        <v>-0.35929999999999995</v>
      </c>
      <c r="Z505" s="132">
        <f t="shared" si="31"/>
        <v>-0.18412421850978783</v>
      </c>
    </row>
    <row r="506" spans="1:26" x14ac:dyDescent="0.2">
      <c r="A506" s="237" t="s">
        <v>545</v>
      </c>
      <c r="B506" s="247" t="str">
        <f>VLOOKUP($A506,data!$B$2:$AS$765,4,FALSE)</f>
        <v>Skin Grafts &amp; Wound Debrid for Endoc, Nutrit &amp; Metab Dis W/O CC/MCC</v>
      </c>
      <c r="C506" s="238">
        <f>VLOOKUP($A506,data!$B$2:$AS$765,6,FALSE)</f>
        <v>6</v>
      </c>
      <c r="D506" s="238">
        <f>VLOOKUP($A506,data!$B$2:$AS$765,7,FALSE)</f>
        <v>0</v>
      </c>
      <c r="E506" s="238">
        <f>VLOOKUP($A506,data!$B$2:$AS$765,10,FALSE)</f>
        <v>13075.41</v>
      </c>
      <c r="F506" s="238">
        <f>VLOOKUP($A506,data!$B$2:$AS$765,11,FALSE)</f>
        <v>4689.43</v>
      </c>
      <c r="G506" s="257">
        <f>VLOOKUP($A506,data!$B$2:$AS$765,12,FALSE)</f>
        <v>4.17</v>
      </c>
      <c r="H506" s="16"/>
      <c r="I506" s="158">
        <f>VLOOKUP($A506,data!$B$2:$AS$765,14,FALSE)</f>
        <v>6</v>
      </c>
      <c r="J506" s="156">
        <f>VLOOKUP($A506,data!$B$2:$AS$765,15,FALSE)</f>
        <v>13075.41</v>
      </c>
      <c r="K506" s="156">
        <f>VLOOKUP($A506,data!$B$2:$AS$765,16,FALSE)</f>
        <v>4689.43</v>
      </c>
      <c r="L506" s="160">
        <f>VLOOKUP($A506,data!$B$2:$AS$765,17,FALSE)</f>
        <v>4.5</v>
      </c>
      <c r="M506" s="160">
        <f>VLOOKUP($A506,data!$B$2:$AS$765,18,FALSE)</f>
        <v>1.46</v>
      </c>
      <c r="N506" s="160">
        <f>VLOOKUP($A506,data!$B$2:$AS$765,19,FALSE)</f>
        <v>3.7</v>
      </c>
      <c r="O506" s="120">
        <f>VLOOKUP($A506,data!$B$2:$AS$765,20,FALSE)</f>
        <v>0</v>
      </c>
      <c r="P506" s="162">
        <f>VLOOKUP($A506,data!$B$2:$AS$765,22,FALSE)</f>
        <v>1.1093999999999999</v>
      </c>
      <c r="Q506" s="162">
        <f>VLOOKUP($A506,data!$B$2:$AS$765,30,FALSE)</f>
        <v>0.81399999999999995</v>
      </c>
      <c r="R506" s="217" t="str">
        <f>VLOOKUP($A506,data!$B$2:$AS$765,34,FALSE)</f>
        <v>MP</v>
      </c>
      <c r="S506" s="166"/>
      <c r="T506" s="219" t="str">
        <f>IF(ISERROR(VLOOKUP($A506,v32_final!$A$9:$E$763,5,FALSE)),"",VLOOKUP($A506,v32_final!$A$9:$E$763,5,FALSE))</f>
        <v>M</v>
      </c>
      <c r="U506" s="162">
        <f>IF(ISERROR(VLOOKUP($A506,v32_final!$A$9:$E$763,4,FALSE)),"",VLOOKUP($A506,v32_final!$A$9:$E$763,4,FALSE))</f>
        <v>1.7588999999999999</v>
      </c>
      <c r="V506" s="164">
        <f>VLOOKUP($A506,data!$B$2:$AS$765,35,FALSE)</f>
        <v>1.2755000000000001</v>
      </c>
      <c r="W506" s="324">
        <f t="shared" si="28"/>
        <v>1.2755000000000001</v>
      </c>
      <c r="X506" s="324">
        <f t="shared" si="29"/>
        <v>0</v>
      </c>
      <c r="Y506" s="134">
        <f t="shared" si="30"/>
        <v>-0.48339999999999983</v>
      </c>
      <c r="Z506" s="132">
        <f t="shared" si="31"/>
        <v>-0.27483086019671377</v>
      </c>
    </row>
    <row r="507" spans="1:26" x14ac:dyDescent="0.2">
      <c r="A507" s="246" t="s">
        <v>546</v>
      </c>
      <c r="B507" s="258" t="str">
        <f>VLOOKUP($A507,data!$B$2:$AS$765,4,FALSE)</f>
        <v>Thyroid, Parathyroid &amp; Thyroglossal Procedures W MCC</v>
      </c>
      <c r="C507" s="259">
        <f>VLOOKUP($A507,data!$B$2:$AS$765,6,FALSE)</f>
        <v>4</v>
      </c>
      <c r="D507" s="259">
        <f>VLOOKUP($A507,data!$B$2:$AS$765,7,FALSE)</f>
        <v>0</v>
      </c>
      <c r="E507" s="259">
        <f>VLOOKUP($A507,data!$B$2:$AS$765,10,FALSE)</f>
        <v>27549.119999999999</v>
      </c>
      <c r="F507" s="259">
        <f>VLOOKUP($A507,data!$B$2:$AS$765,11,FALSE)</f>
        <v>7819.23</v>
      </c>
      <c r="G507" s="325">
        <f>VLOOKUP($A507,data!$B$2:$AS$765,12,FALSE)</f>
        <v>5.25</v>
      </c>
      <c r="H507" s="16"/>
      <c r="I507" s="159">
        <f>VLOOKUP($A507,data!$B$2:$AS$765,14,FALSE)</f>
        <v>4</v>
      </c>
      <c r="J507" s="157">
        <f>VLOOKUP($A507,data!$B$2:$AS$765,15,FALSE)</f>
        <v>27549.119999999999</v>
      </c>
      <c r="K507" s="157">
        <f>VLOOKUP($A507,data!$B$2:$AS$765,16,FALSE)</f>
        <v>7819.23</v>
      </c>
      <c r="L507" s="161">
        <f>VLOOKUP($A507,data!$B$2:$AS$765,17,FALSE)</f>
        <v>7.5</v>
      </c>
      <c r="M507" s="161">
        <f>VLOOKUP($A507,data!$B$2:$AS$765,18,FALSE)</f>
        <v>4.09</v>
      </c>
      <c r="N507" s="161">
        <f>VLOOKUP($A507,data!$B$2:$AS$765,19,FALSE)</f>
        <v>4.9000000000000004</v>
      </c>
      <c r="O507" s="129">
        <f>VLOOKUP($A507,data!$B$2:$AS$765,20,FALSE)</f>
        <v>0</v>
      </c>
      <c r="P507" s="163">
        <f>VLOOKUP($A507,data!$B$2:$AS$765,22,FALSE)</f>
        <v>2.5674999999999999</v>
      </c>
      <c r="Q507" s="163">
        <f>VLOOKUP($A507,data!$B$2:$AS$765,30,FALSE)</f>
        <v>2.6455000000000002</v>
      </c>
      <c r="R507" s="218" t="str">
        <f>VLOOKUP($A507,data!$B$2:$AS$765,34,FALSE)</f>
        <v>M</v>
      </c>
      <c r="S507" s="166"/>
      <c r="T507" s="220" t="str">
        <f>IF(ISERROR(VLOOKUP($A507,v32_final!$A$9:$E$763,5,FALSE)),"",VLOOKUP($A507,v32_final!$A$9:$E$763,5,FALSE))</f>
        <v>M</v>
      </c>
      <c r="U507" s="163">
        <f>IF(ISERROR(VLOOKUP($A507,v32_final!$A$9:$E$763,4,FALSE)),"",VLOOKUP($A507,v32_final!$A$9:$E$763,4,FALSE))</f>
        <v>3.8702999999999999</v>
      </c>
      <c r="V507" s="165">
        <f>VLOOKUP($A507,data!$B$2:$AS$765,35,FALSE)</f>
        <v>4.1452</v>
      </c>
      <c r="W507" s="326">
        <f t="shared" si="28"/>
        <v>4.1452</v>
      </c>
      <c r="X507" s="326">
        <f t="shared" si="29"/>
        <v>0</v>
      </c>
      <c r="Y507" s="135">
        <f t="shared" si="30"/>
        <v>0.27490000000000014</v>
      </c>
      <c r="Z507" s="133">
        <f t="shared" si="31"/>
        <v>7.1028085678112848E-2</v>
      </c>
    </row>
    <row r="508" spans="1:26" x14ac:dyDescent="0.2">
      <c r="A508" s="237" t="s">
        <v>547</v>
      </c>
      <c r="B508" s="247" t="str">
        <f>VLOOKUP($A508,data!$B$2:$AS$765,4,FALSE)</f>
        <v>Thyroid, Parathyroid &amp; Thyroglossal Procedures W CC</v>
      </c>
      <c r="C508" s="238">
        <f>VLOOKUP($A508,data!$B$2:$AS$765,6,FALSE)</f>
        <v>18</v>
      </c>
      <c r="D508" s="238">
        <f>VLOOKUP($A508,data!$B$2:$AS$765,7,FALSE)</f>
        <v>0</v>
      </c>
      <c r="E508" s="238">
        <f>VLOOKUP($A508,data!$B$2:$AS$765,10,FALSE)</f>
        <v>22293.35</v>
      </c>
      <c r="F508" s="238">
        <f>VLOOKUP($A508,data!$B$2:$AS$765,11,FALSE)</f>
        <v>8900.07</v>
      </c>
      <c r="G508" s="257">
        <f>VLOOKUP($A508,data!$B$2:$AS$765,12,FALSE)</f>
        <v>2.5</v>
      </c>
      <c r="H508" s="16"/>
      <c r="I508" s="158">
        <f>VLOOKUP($A508,data!$B$2:$AS$765,14,FALSE)</f>
        <v>17</v>
      </c>
      <c r="J508" s="156">
        <f>VLOOKUP($A508,data!$B$2:$AS$765,15,FALSE)</f>
        <v>20882.77</v>
      </c>
      <c r="K508" s="156">
        <f>VLOOKUP($A508,data!$B$2:$AS$765,16,FALSE)</f>
        <v>6932.21</v>
      </c>
      <c r="L508" s="160">
        <f>VLOOKUP($A508,data!$B$2:$AS$765,17,FALSE)</f>
        <v>2.2400000000000002</v>
      </c>
      <c r="M508" s="160">
        <f>VLOOKUP($A508,data!$B$2:$AS$765,18,FALSE)</f>
        <v>1.1599999999999999</v>
      </c>
      <c r="N508" s="160">
        <f>VLOOKUP($A508,data!$B$2:$AS$765,19,FALSE)</f>
        <v>1.94</v>
      </c>
      <c r="O508" s="120">
        <f>VLOOKUP($A508,data!$B$2:$AS$765,20,FALSE)</f>
        <v>1</v>
      </c>
      <c r="P508" s="162">
        <f>VLOOKUP($A508,data!$B$2:$AS$765,22,FALSE)</f>
        <v>0.85799999999999998</v>
      </c>
      <c r="Q508" s="162">
        <f>VLOOKUP($A508,data!$B$2:$AS$765,30,FALSE)</f>
        <v>0.8841</v>
      </c>
      <c r="R508" s="217" t="str">
        <f>VLOOKUP($A508,data!$B$2:$AS$765,34,FALSE)</f>
        <v>A</v>
      </c>
      <c r="S508" s="166"/>
      <c r="T508" s="219" t="str">
        <f>IF(ISERROR(VLOOKUP($A508,v32_final!$A$9:$E$763,5,FALSE)),"",VLOOKUP($A508,v32_final!$A$9:$E$763,5,FALSE))</f>
        <v>A</v>
      </c>
      <c r="U508" s="162">
        <f>IF(ISERROR(VLOOKUP($A508,v32_final!$A$9:$E$763,4,FALSE)),"",VLOOKUP($A508,v32_final!$A$9:$E$763,4,FALSE))</f>
        <v>1.4397</v>
      </c>
      <c r="V508" s="164">
        <f>VLOOKUP($A508,data!$B$2:$AS$765,35,FALSE)</f>
        <v>1.3853</v>
      </c>
      <c r="W508" s="324">
        <f t="shared" si="28"/>
        <v>1.3853</v>
      </c>
      <c r="X508" s="324">
        <f t="shared" si="29"/>
        <v>0</v>
      </c>
      <c r="Y508" s="134">
        <f t="shared" si="30"/>
        <v>-5.4400000000000004E-2</v>
      </c>
      <c r="Z508" s="132">
        <f t="shared" si="31"/>
        <v>-3.7785649788150313E-2</v>
      </c>
    </row>
    <row r="509" spans="1:26" x14ac:dyDescent="0.2">
      <c r="A509" s="237" t="s">
        <v>548</v>
      </c>
      <c r="B509" s="247" t="str">
        <f>VLOOKUP($A509,data!$B$2:$AS$765,4,FALSE)</f>
        <v>Thyroid, Parathyroid &amp; Thyroglossal Procedures W/O CC/MCC</v>
      </c>
      <c r="C509" s="238">
        <f>VLOOKUP($A509,data!$B$2:$AS$765,6,FALSE)</f>
        <v>100</v>
      </c>
      <c r="D509" s="238">
        <f>VLOOKUP($A509,data!$B$2:$AS$765,7,FALSE)</f>
        <v>0</v>
      </c>
      <c r="E509" s="238">
        <f>VLOOKUP($A509,data!$B$2:$AS$765,10,FALSE)</f>
        <v>18452.27</v>
      </c>
      <c r="F509" s="238">
        <f>VLOOKUP($A509,data!$B$2:$AS$765,11,FALSE)</f>
        <v>7092.74</v>
      </c>
      <c r="G509" s="257">
        <f>VLOOKUP($A509,data!$B$2:$AS$765,12,FALSE)</f>
        <v>1.5</v>
      </c>
      <c r="H509" s="16"/>
      <c r="I509" s="158">
        <f>VLOOKUP($A509,data!$B$2:$AS$765,14,FALSE)</f>
        <v>98</v>
      </c>
      <c r="J509" s="156">
        <f>VLOOKUP($A509,data!$B$2:$AS$765,15,FALSE)</f>
        <v>17907.099999999999</v>
      </c>
      <c r="K509" s="156">
        <f>VLOOKUP($A509,data!$B$2:$AS$765,16,FALSE)</f>
        <v>6025.18</v>
      </c>
      <c r="L509" s="160">
        <f>VLOOKUP($A509,data!$B$2:$AS$765,17,FALSE)</f>
        <v>1.46</v>
      </c>
      <c r="M509" s="160">
        <f>VLOOKUP($A509,data!$B$2:$AS$765,18,FALSE)</f>
        <v>0.85</v>
      </c>
      <c r="N509" s="160">
        <f>VLOOKUP($A509,data!$B$2:$AS$765,19,FALSE)</f>
        <v>1.31</v>
      </c>
      <c r="O509" s="120">
        <f>VLOOKUP($A509,data!$B$2:$AS$765,20,FALSE)</f>
        <v>1</v>
      </c>
      <c r="P509" s="162">
        <f>VLOOKUP($A509,data!$B$2:$AS$765,22,FALSE)</f>
        <v>0.73580000000000001</v>
      </c>
      <c r="Q509" s="162">
        <f>VLOOKUP($A509,data!$B$2:$AS$765,30,FALSE)</f>
        <v>0.75819999999999999</v>
      </c>
      <c r="R509" s="217" t="str">
        <f>VLOOKUP($A509,data!$B$2:$AS$765,34,FALSE)</f>
        <v>A</v>
      </c>
      <c r="S509" s="166"/>
      <c r="T509" s="219" t="str">
        <f>IF(ISERROR(VLOOKUP($A509,v32_final!$A$9:$E$763,5,FALSE)),"",VLOOKUP($A509,v32_final!$A$9:$E$763,5,FALSE))</f>
        <v>A</v>
      </c>
      <c r="U509" s="162">
        <f>IF(ISERROR(VLOOKUP($A509,v32_final!$A$9:$E$763,4,FALSE)),"",VLOOKUP($A509,v32_final!$A$9:$E$763,4,FALSE))</f>
        <v>1.1272</v>
      </c>
      <c r="V509" s="164">
        <f>VLOOKUP($A509,data!$B$2:$AS$765,35,FALSE)</f>
        <v>1.1879999999999999</v>
      </c>
      <c r="W509" s="324">
        <f t="shared" si="28"/>
        <v>1.1879999999999999</v>
      </c>
      <c r="X509" s="324">
        <f t="shared" si="29"/>
        <v>0</v>
      </c>
      <c r="Y509" s="134">
        <f t="shared" si="30"/>
        <v>6.0799999999999965E-2</v>
      </c>
      <c r="Z509" s="132">
        <f t="shared" si="31"/>
        <v>5.3938963804116363E-2</v>
      </c>
    </row>
    <row r="510" spans="1:26" x14ac:dyDescent="0.2">
      <c r="A510" s="237" t="s">
        <v>549</v>
      </c>
      <c r="B510" s="247" t="str">
        <f>VLOOKUP($A510,data!$B$2:$AS$765,4,FALSE)</f>
        <v>Other Endocrine, Nutrit &amp; Metab O.R. Proc W MCC</v>
      </c>
      <c r="C510" s="238">
        <f>VLOOKUP($A510,data!$B$2:$AS$765,6,FALSE)</f>
        <v>12</v>
      </c>
      <c r="D510" s="238">
        <f>VLOOKUP($A510,data!$B$2:$AS$765,7,FALSE)</f>
        <v>0</v>
      </c>
      <c r="E510" s="238">
        <f>VLOOKUP($A510,data!$B$2:$AS$765,10,FALSE)</f>
        <v>84997.64</v>
      </c>
      <c r="F510" s="238">
        <f>VLOOKUP($A510,data!$B$2:$AS$765,11,FALSE)</f>
        <v>80336.649999999994</v>
      </c>
      <c r="G510" s="257">
        <f>VLOOKUP($A510,data!$B$2:$AS$765,12,FALSE)</f>
        <v>16.420000000000002</v>
      </c>
      <c r="H510" s="16"/>
      <c r="I510" s="158">
        <f>VLOOKUP($A510,data!$B$2:$AS$765,14,FALSE)</f>
        <v>11</v>
      </c>
      <c r="J510" s="156">
        <f>VLOOKUP($A510,data!$B$2:$AS$765,15,FALSE)</f>
        <v>68319.199999999997</v>
      </c>
      <c r="K510" s="156">
        <f>VLOOKUP($A510,data!$B$2:$AS$765,16,FALSE)</f>
        <v>60849.46</v>
      </c>
      <c r="L510" s="160">
        <f>VLOOKUP($A510,data!$B$2:$AS$765,17,FALSE)</f>
        <v>13.73</v>
      </c>
      <c r="M510" s="160">
        <f>VLOOKUP($A510,data!$B$2:$AS$765,18,FALSE)</f>
        <v>18.5</v>
      </c>
      <c r="N510" s="160">
        <f>VLOOKUP($A510,data!$B$2:$AS$765,19,FALSE)</f>
        <v>7.32</v>
      </c>
      <c r="O510" s="120">
        <f>VLOOKUP($A510,data!$B$2:$AS$765,20,FALSE)</f>
        <v>1</v>
      </c>
      <c r="P510" s="162">
        <f>VLOOKUP($A510,data!$B$2:$AS$765,22,FALSE)</f>
        <v>2.8069999999999999</v>
      </c>
      <c r="Q510" s="162">
        <f>VLOOKUP($A510,data!$B$2:$AS$765,30,FALSE)</f>
        <v>2.1413000000000002</v>
      </c>
      <c r="R510" s="217" t="str">
        <f>VLOOKUP($A510,data!$B$2:$AS$765,34,FALSE)</f>
        <v>A</v>
      </c>
      <c r="S510" s="166"/>
      <c r="T510" s="219" t="str">
        <f>IF(ISERROR(VLOOKUP($A510,v32_final!$A$9:$E$763,5,FALSE)),"",VLOOKUP($A510,v32_final!$A$9:$E$763,5,FALSE))</f>
        <v>AO</v>
      </c>
      <c r="U510" s="162">
        <f>IF(ISERROR(VLOOKUP($A510,v32_final!$A$9:$E$763,4,FALSE)),"",VLOOKUP($A510,v32_final!$A$9:$E$763,4,FALSE))</f>
        <v>3.2940999999999998</v>
      </c>
      <c r="V510" s="164">
        <f>VLOOKUP($A510,data!$B$2:$AS$765,35,FALSE)</f>
        <v>3.3552</v>
      </c>
      <c r="W510" s="324">
        <f t="shared" si="28"/>
        <v>3.3552</v>
      </c>
      <c r="X510" s="324">
        <f t="shared" si="29"/>
        <v>0</v>
      </c>
      <c r="Y510" s="134">
        <f t="shared" si="30"/>
        <v>6.1100000000000154E-2</v>
      </c>
      <c r="Z510" s="132">
        <f t="shared" si="31"/>
        <v>1.8548313651680325E-2</v>
      </c>
    </row>
    <row r="511" spans="1:26" x14ac:dyDescent="0.2">
      <c r="A511" s="237" t="s">
        <v>550</v>
      </c>
      <c r="B511" s="247" t="str">
        <f>VLOOKUP($A511,data!$B$2:$AS$765,4,FALSE)</f>
        <v>Other Endocrine, Nutrit &amp; Metab O.R. Proc W CC</v>
      </c>
      <c r="C511" s="238">
        <f>VLOOKUP($A511,data!$B$2:$AS$765,6,FALSE)</f>
        <v>54</v>
      </c>
      <c r="D511" s="238">
        <f>VLOOKUP($A511,data!$B$2:$AS$765,7,FALSE)</f>
        <v>1</v>
      </c>
      <c r="E511" s="238">
        <f>VLOOKUP($A511,data!$B$2:$AS$765,10,FALSE)</f>
        <v>31933.09</v>
      </c>
      <c r="F511" s="238">
        <f>VLOOKUP($A511,data!$B$2:$AS$765,11,FALSE)</f>
        <v>17765.45</v>
      </c>
      <c r="G511" s="257">
        <f>VLOOKUP($A511,data!$B$2:$AS$765,12,FALSE)</f>
        <v>8.59</v>
      </c>
      <c r="H511" s="16"/>
      <c r="I511" s="158">
        <f>VLOOKUP($A511,data!$B$2:$AS$765,14,FALSE)</f>
        <v>53</v>
      </c>
      <c r="J511" s="156">
        <f>VLOOKUP($A511,data!$B$2:$AS$765,15,FALSE)</f>
        <v>30488.84</v>
      </c>
      <c r="K511" s="156">
        <f>VLOOKUP($A511,data!$B$2:$AS$765,16,FALSE)</f>
        <v>14454.41</v>
      </c>
      <c r="L511" s="160">
        <f>VLOOKUP($A511,data!$B$2:$AS$765,17,FALSE)</f>
        <v>8.32</v>
      </c>
      <c r="M511" s="160">
        <f>VLOOKUP($A511,data!$B$2:$AS$765,18,FALSE)</f>
        <v>4.5</v>
      </c>
      <c r="N511" s="160">
        <f>VLOOKUP($A511,data!$B$2:$AS$765,19,FALSE)</f>
        <v>7.34</v>
      </c>
      <c r="O511" s="120">
        <f>VLOOKUP($A511,data!$B$2:$AS$765,20,FALSE)</f>
        <v>1</v>
      </c>
      <c r="P511" s="162">
        <f>VLOOKUP($A511,data!$B$2:$AS$765,22,FALSE)</f>
        <v>1.2526999999999999</v>
      </c>
      <c r="Q511" s="162">
        <f>VLOOKUP($A511,data!$B$2:$AS$765,30,FALSE)</f>
        <v>1.3253999999999999</v>
      </c>
      <c r="R511" s="217" t="str">
        <f>VLOOKUP($A511,data!$B$2:$AS$765,34,FALSE)</f>
        <v>AP</v>
      </c>
      <c r="S511" s="166"/>
      <c r="T511" s="219" t="str">
        <f>IF(ISERROR(VLOOKUP($A511,v32_final!$A$9:$E$763,5,FALSE)),"",VLOOKUP($A511,v32_final!$A$9:$E$763,5,FALSE))</f>
        <v>AP</v>
      </c>
      <c r="U511" s="162">
        <f>IF(ISERROR(VLOOKUP($A511,v32_final!$A$9:$E$763,4,FALSE)),"",VLOOKUP($A511,v32_final!$A$9:$E$763,4,FALSE))</f>
        <v>1.8894</v>
      </c>
      <c r="V511" s="164">
        <f>VLOOKUP($A511,data!$B$2:$AS$765,35,FALSE)</f>
        <v>2.0768</v>
      </c>
      <c r="W511" s="324">
        <f t="shared" si="28"/>
        <v>2.0768</v>
      </c>
      <c r="X511" s="324">
        <f t="shared" si="29"/>
        <v>0</v>
      </c>
      <c r="Y511" s="134">
        <f t="shared" si="30"/>
        <v>0.18740000000000001</v>
      </c>
      <c r="Z511" s="132">
        <f t="shared" si="31"/>
        <v>9.9184926431671441E-2</v>
      </c>
    </row>
    <row r="512" spans="1:26" x14ac:dyDescent="0.2">
      <c r="A512" s="246" t="s">
        <v>551</v>
      </c>
      <c r="B512" s="258" t="str">
        <f>VLOOKUP($A512,data!$B$2:$AS$765,4,FALSE)</f>
        <v>Other Endocrine, Nutrit &amp; Metab O.R. Proc W/O CC/MCC</v>
      </c>
      <c r="C512" s="259">
        <f>VLOOKUP($A512,data!$B$2:$AS$765,6,FALSE)</f>
        <v>4</v>
      </c>
      <c r="D512" s="259">
        <f>VLOOKUP($A512,data!$B$2:$AS$765,7,FALSE)</f>
        <v>0</v>
      </c>
      <c r="E512" s="259">
        <f>VLOOKUP($A512,data!$B$2:$AS$765,10,FALSE)</f>
        <v>30476.62</v>
      </c>
      <c r="F512" s="259">
        <f>VLOOKUP($A512,data!$B$2:$AS$765,11,FALSE)</f>
        <v>7599.64</v>
      </c>
      <c r="G512" s="325">
        <f>VLOOKUP($A512,data!$B$2:$AS$765,12,FALSE)</f>
        <v>3.75</v>
      </c>
      <c r="H512" s="16"/>
      <c r="I512" s="159">
        <f>VLOOKUP($A512,data!$B$2:$AS$765,14,FALSE)</f>
        <v>4</v>
      </c>
      <c r="J512" s="157">
        <f>VLOOKUP($A512,data!$B$2:$AS$765,15,FALSE)</f>
        <v>30476.62</v>
      </c>
      <c r="K512" s="157">
        <f>VLOOKUP($A512,data!$B$2:$AS$765,16,FALSE)</f>
        <v>7599.64</v>
      </c>
      <c r="L512" s="161">
        <f>VLOOKUP($A512,data!$B$2:$AS$765,17,FALSE)</f>
        <v>3.9</v>
      </c>
      <c r="M512" s="161">
        <f>VLOOKUP($A512,data!$B$2:$AS$765,18,FALSE)</f>
        <v>4.21</v>
      </c>
      <c r="N512" s="161">
        <f>VLOOKUP($A512,data!$B$2:$AS$765,19,FALSE)</f>
        <v>3</v>
      </c>
      <c r="O512" s="129">
        <f>VLOOKUP($A512,data!$B$2:$AS$765,20,FALSE)</f>
        <v>0</v>
      </c>
      <c r="P512" s="163">
        <f>VLOOKUP($A512,data!$B$2:$AS$765,22,FALSE)</f>
        <v>1.3363</v>
      </c>
      <c r="Q512" s="163">
        <f>VLOOKUP($A512,data!$B$2:$AS$765,30,FALSE)</f>
        <v>0.91830000000000001</v>
      </c>
      <c r="R512" s="218" t="str">
        <f>VLOOKUP($A512,data!$B$2:$AS$765,34,FALSE)</f>
        <v>MP</v>
      </c>
      <c r="S512" s="166"/>
      <c r="T512" s="220" t="str">
        <f>IF(ISERROR(VLOOKUP($A512,v32_final!$A$9:$E$763,5,FALSE)),"",VLOOKUP($A512,v32_final!$A$9:$E$763,5,FALSE))</f>
        <v>MP</v>
      </c>
      <c r="U512" s="163">
        <f>IF(ISERROR(VLOOKUP($A512,v32_final!$A$9:$E$763,4,FALSE)),"",VLOOKUP($A512,v32_final!$A$9:$E$763,4,FALSE))</f>
        <v>1.4832000000000001</v>
      </c>
      <c r="V512" s="165">
        <f>VLOOKUP($A512,data!$B$2:$AS$765,35,FALSE)</f>
        <v>1.4389000000000001</v>
      </c>
      <c r="W512" s="326">
        <f t="shared" si="28"/>
        <v>1.4389000000000001</v>
      </c>
      <c r="X512" s="326">
        <f t="shared" si="29"/>
        <v>0</v>
      </c>
      <c r="Y512" s="135">
        <f t="shared" si="30"/>
        <v>-4.4300000000000006E-2</v>
      </c>
      <c r="Z512" s="133">
        <f t="shared" si="31"/>
        <v>-2.9867853290183391E-2</v>
      </c>
    </row>
    <row r="513" spans="1:26" x14ac:dyDescent="0.2">
      <c r="A513" s="237" t="s">
        <v>552</v>
      </c>
      <c r="B513" s="247" t="str">
        <f>VLOOKUP($A513,data!$B$2:$AS$765,4,FALSE)</f>
        <v>Diabetes W MCC</v>
      </c>
      <c r="C513" s="238">
        <f>VLOOKUP($A513,data!$B$2:$AS$765,6,FALSE)</f>
        <v>220</v>
      </c>
      <c r="D513" s="238">
        <f>VLOOKUP($A513,data!$B$2:$AS$765,7,FALSE)</f>
        <v>10</v>
      </c>
      <c r="E513" s="238">
        <f>VLOOKUP($A513,data!$B$2:$AS$765,10,FALSE)</f>
        <v>23106.639999999999</v>
      </c>
      <c r="F513" s="238">
        <f>VLOOKUP($A513,data!$B$2:$AS$765,11,FALSE)</f>
        <v>22830.959999999999</v>
      </c>
      <c r="G513" s="257">
        <f>VLOOKUP($A513,data!$B$2:$AS$765,12,FALSE)</f>
        <v>5.24</v>
      </c>
      <c r="H513" s="16"/>
      <c r="I513" s="158">
        <f>VLOOKUP($A513,data!$B$2:$AS$765,14,FALSE)</f>
        <v>217</v>
      </c>
      <c r="J513" s="156">
        <f>VLOOKUP($A513,data!$B$2:$AS$765,15,FALSE)</f>
        <v>21138.560000000001</v>
      </c>
      <c r="K513" s="156">
        <f>VLOOKUP($A513,data!$B$2:$AS$765,16,FALSE)</f>
        <v>14289.38</v>
      </c>
      <c r="L513" s="160">
        <f>VLOOKUP($A513,data!$B$2:$AS$765,17,FALSE)</f>
        <v>4.8099999999999996</v>
      </c>
      <c r="M513" s="160">
        <f>VLOOKUP($A513,data!$B$2:$AS$765,18,FALSE)</f>
        <v>3.2</v>
      </c>
      <c r="N513" s="160">
        <f>VLOOKUP($A513,data!$B$2:$AS$765,19,FALSE)</f>
        <v>3.9</v>
      </c>
      <c r="O513" s="120">
        <f>VLOOKUP($A513,data!$B$2:$AS$765,20,FALSE)</f>
        <v>1</v>
      </c>
      <c r="P513" s="162">
        <f>VLOOKUP($A513,data!$B$2:$AS$765,22,FALSE)</f>
        <v>0.86850000000000005</v>
      </c>
      <c r="Q513" s="162">
        <f>VLOOKUP($A513,data!$B$2:$AS$765,30,FALSE)</f>
        <v>0.88900000000000001</v>
      </c>
      <c r="R513" s="217" t="str">
        <f>VLOOKUP($A513,data!$B$2:$AS$765,34,FALSE)</f>
        <v>A</v>
      </c>
      <c r="S513" s="166"/>
      <c r="T513" s="219" t="str">
        <f>IF(ISERROR(VLOOKUP($A513,v32_final!$A$9:$E$763,5,FALSE)),"",VLOOKUP($A513,v32_final!$A$9:$E$763,5,FALSE))</f>
        <v>A</v>
      </c>
      <c r="U513" s="162">
        <f>IF(ISERROR(VLOOKUP($A513,v32_final!$A$9:$E$763,4,FALSE)),"",VLOOKUP($A513,v32_final!$A$9:$E$763,4,FALSE))</f>
        <v>1.5161</v>
      </c>
      <c r="V513" s="164">
        <f>VLOOKUP($A513,data!$B$2:$AS$765,35,FALSE)</f>
        <v>1.393</v>
      </c>
      <c r="W513" s="324">
        <f t="shared" si="28"/>
        <v>1.393</v>
      </c>
      <c r="X513" s="324">
        <f t="shared" si="29"/>
        <v>0</v>
      </c>
      <c r="Y513" s="134">
        <f t="shared" si="30"/>
        <v>-0.12309999999999999</v>
      </c>
      <c r="Z513" s="132">
        <f t="shared" si="31"/>
        <v>-8.1195171822439141E-2</v>
      </c>
    </row>
    <row r="514" spans="1:26" x14ac:dyDescent="0.2">
      <c r="A514" s="237" t="s">
        <v>553</v>
      </c>
      <c r="B514" s="247" t="str">
        <f>VLOOKUP($A514,data!$B$2:$AS$765,4,FALSE)</f>
        <v>Diabetes W CC</v>
      </c>
      <c r="C514" s="238">
        <f>VLOOKUP($A514,data!$B$2:$AS$765,6,FALSE)</f>
        <v>832</v>
      </c>
      <c r="D514" s="238">
        <f>VLOOKUP($A514,data!$B$2:$AS$765,7,FALSE)</f>
        <v>12</v>
      </c>
      <c r="E514" s="238">
        <f>VLOOKUP($A514,data!$B$2:$AS$765,10,FALSE)</f>
        <v>13646.02</v>
      </c>
      <c r="F514" s="238">
        <f>VLOOKUP($A514,data!$B$2:$AS$765,11,FALSE)</f>
        <v>8756.0300000000007</v>
      </c>
      <c r="G514" s="257">
        <f>VLOOKUP($A514,data!$B$2:$AS$765,12,FALSE)</f>
        <v>3.55</v>
      </c>
      <c r="H514" s="16"/>
      <c r="I514" s="158">
        <f>VLOOKUP($A514,data!$B$2:$AS$765,14,FALSE)</f>
        <v>816</v>
      </c>
      <c r="J514" s="156">
        <f>VLOOKUP($A514,data!$B$2:$AS$765,15,FALSE)</f>
        <v>12924.99</v>
      </c>
      <c r="K514" s="156">
        <f>VLOOKUP($A514,data!$B$2:$AS$765,16,FALSE)</f>
        <v>6997.77</v>
      </c>
      <c r="L514" s="160">
        <f>VLOOKUP($A514,data!$B$2:$AS$765,17,FALSE)</f>
        <v>3.38</v>
      </c>
      <c r="M514" s="160">
        <f>VLOOKUP($A514,data!$B$2:$AS$765,18,FALSE)</f>
        <v>2.25</v>
      </c>
      <c r="N514" s="160">
        <f>VLOOKUP($A514,data!$B$2:$AS$765,19,FALSE)</f>
        <v>2.81</v>
      </c>
      <c r="O514" s="120">
        <f>VLOOKUP($A514,data!$B$2:$AS$765,20,FALSE)</f>
        <v>1</v>
      </c>
      <c r="P514" s="162">
        <f>VLOOKUP($A514,data!$B$2:$AS$765,22,FALSE)</f>
        <v>0.53100000000000003</v>
      </c>
      <c r="Q514" s="162">
        <f>VLOOKUP($A514,data!$B$2:$AS$765,30,FALSE)</f>
        <v>0.54710000000000003</v>
      </c>
      <c r="R514" s="217" t="str">
        <f>VLOOKUP($A514,data!$B$2:$AS$765,34,FALSE)</f>
        <v>A</v>
      </c>
      <c r="S514" s="166"/>
      <c r="T514" s="219" t="str">
        <f>IF(ISERROR(VLOOKUP($A514,v32_final!$A$9:$E$763,5,FALSE)),"",VLOOKUP($A514,v32_final!$A$9:$E$763,5,FALSE))</f>
        <v>A</v>
      </c>
      <c r="U514" s="162">
        <f>IF(ISERROR(VLOOKUP($A514,v32_final!$A$9:$E$763,4,FALSE)),"",VLOOKUP($A514,v32_final!$A$9:$E$763,4,FALSE))</f>
        <v>0.84099999999999997</v>
      </c>
      <c r="V514" s="164">
        <f>VLOOKUP($A514,data!$B$2:$AS$765,35,FALSE)</f>
        <v>0.85729999999999995</v>
      </c>
      <c r="W514" s="324">
        <f t="shared" si="28"/>
        <v>0.85729999999999995</v>
      </c>
      <c r="X514" s="324">
        <f t="shared" si="29"/>
        <v>0</v>
      </c>
      <c r="Y514" s="134">
        <f t="shared" si="30"/>
        <v>1.6299999999999981E-2</v>
      </c>
      <c r="Z514" s="132">
        <f t="shared" si="31"/>
        <v>1.9381688466111751E-2</v>
      </c>
    </row>
    <row r="515" spans="1:26" x14ac:dyDescent="0.2">
      <c r="A515" s="237" t="s">
        <v>554</v>
      </c>
      <c r="B515" s="247" t="str">
        <f>VLOOKUP($A515,data!$B$2:$AS$765,4,FALSE)</f>
        <v>Diabetes W/O CC/MCC</v>
      </c>
      <c r="C515" s="238">
        <f>VLOOKUP($A515,data!$B$2:$AS$765,6,FALSE)</f>
        <v>472</v>
      </c>
      <c r="D515" s="238">
        <f>VLOOKUP($A515,data!$B$2:$AS$765,7,FALSE)</f>
        <v>1</v>
      </c>
      <c r="E515" s="238">
        <f>VLOOKUP($A515,data!$B$2:$AS$765,10,FALSE)</f>
        <v>9940.6299999999992</v>
      </c>
      <c r="F515" s="238">
        <f>VLOOKUP($A515,data!$B$2:$AS$765,11,FALSE)</f>
        <v>5367.95</v>
      </c>
      <c r="G515" s="257">
        <f>VLOOKUP($A515,data!$B$2:$AS$765,12,FALSE)</f>
        <v>2.34</v>
      </c>
      <c r="H515" s="16"/>
      <c r="I515" s="158">
        <f>VLOOKUP($A515,data!$B$2:$AS$765,14,FALSE)</f>
        <v>464</v>
      </c>
      <c r="J515" s="156">
        <f>VLOOKUP($A515,data!$B$2:$AS$765,15,FALSE)</f>
        <v>9551.92</v>
      </c>
      <c r="K515" s="156">
        <f>VLOOKUP($A515,data!$B$2:$AS$765,16,FALSE)</f>
        <v>4468.63</v>
      </c>
      <c r="L515" s="160">
        <f>VLOOKUP($A515,data!$B$2:$AS$765,17,FALSE)</f>
        <v>2.2799999999999998</v>
      </c>
      <c r="M515" s="160">
        <f>VLOOKUP($A515,data!$B$2:$AS$765,18,FALSE)</f>
        <v>1.31</v>
      </c>
      <c r="N515" s="160">
        <f>VLOOKUP($A515,data!$B$2:$AS$765,19,FALSE)</f>
        <v>1.98</v>
      </c>
      <c r="O515" s="120">
        <f>VLOOKUP($A515,data!$B$2:$AS$765,20,FALSE)</f>
        <v>1</v>
      </c>
      <c r="P515" s="162">
        <f>VLOOKUP($A515,data!$B$2:$AS$765,22,FALSE)</f>
        <v>0.39250000000000002</v>
      </c>
      <c r="Q515" s="162">
        <f>VLOOKUP($A515,data!$B$2:$AS$765,30,FALSE)</f>
        <v>0.40439999999999998</v>
      </c>
      <c r="R515" s="217" t="str">
        <f>VLOOKUP($A515,data!$B$2:$AS$765,34,FALSE)</f>
        <v>A</v>
      </c>
      <c r="S515" s="166"/>
      <c r="T515" s="219" t="str">
        <f>IF(ISERROR(VLOOKUP($A515,v32_final!$A$9:$E$763,5,FALSE)),"",VLOOKUP($A515,v32_final!$A$9:$E$763,5,FALSE))</f>
        <v>A</v>
      </c>
      <c r="U515" s="162">
        <f>IF(ISERROR(VLOOKUP($A515,v32_final!$A$9:$E$763,4,FALSE)),"",VLOOKUP($A515,v32_final!$A$9:$E$763,4,FALSE))</f>
        <v>0.61990000000000001</v>
      </c>
      <c r="V515" s="164">
        <f>VLOOKUP($A515,data!$B$2:$AS$765,35,FALSE)</f>
        <v>0.63370000000000004</v>
      </c>
      <c r="W515" s="324">
        <f t="shared" si="28"/>
        <v>0.63370000000000004</v>
      </c>
      <c r="X515" s="324">
        <f t="shared" si="29"/>
        <v>0</v>
      </c>
      <c r="Y515" s="134">
        <f t="shared" si="30"/>
        <v>1.3800000000000034E-2</v>
      </c>
      <c r="Z515" s="132">
        <f t="shared" si="31"/>
        <v>2.2261655105662258E-2</v>
      </c>
    </row>
    <row r="516" spans="1:26" x14ac:dyDescent="0.2">
      <c r="A516" s="237" t="s">
        <v>555</v>
      </c>
      <c r="B516" s="247" t="str">
        <f>VLOOKUP($A516,data!$B$2:$AS$765,4,FALSE)</f>
        <v>Misc Disorders of Nutrition, Metabolism, Fluids/Electrolytes W MCC</v>
      </c>
      <c r="C516" s="238">
        <f>VLOOKUP($A516,data!$B$2:$AS$765,6,FALSE)</f>
        <v>193</v>
      </c>
      <c r="D516" s="238">
        <f>VLOOKUP($A516,data!$B$2:$AS$765,7,FALSE)</f>
        <v>5</v>
      </c>
      <c r="E516" s="238">
        <f>VLOOKUP($A516,data!$B$2:$AS$765,10,FALSE)</f>
        <v>21787.91</v>
      </c>
      <c r="F516" s="238">
        <f>VLOOKUP($A516,data!$B$2:$AS$765,11,FALSE)</f>
        <v>41760.339999999997</v>
      </c>
      <c r="G516" s="257">
        <f>VLOOKUP($A516,data!$B$2:$AS$765,12,FALSE)</f>
        <v>5.32</v>
      </c>
      <c r="H516" s="16"/>
      <c r="I516" s="158">
        <f>VLOOKUP($A516,data!$B$2:$AS$765,14,FALSE)</f>
        <v>191</v>
      </c>
      <c r="J516" s="156">
        <f>VLOOKUP($A516,data!$B$2:$AS$765,15,FALSE)</f>
        <v>18237.47</v>
      </c>
      <c r="K516" s="156">
        <f>VLOOKUP($A516,data!$B$2:$AS$765,16,FALSE)</f>
        <v>12770.03</v>
      </c>
      <c r="L516" s="160">
        <f>VLOOKUP($A516,data!$B$2:$AS$765,17,FALSE)</f>
        <v>4.8</v>
      </c>
      <c r="M516" s="160">
        <f>VLOOKUP($A516,data!$B$2:$AS$765,18,FALSE)</f>
        <v>3.82</v>
      </c>
      <c r="N516" s="160">
        <f>VLOOKUP($A516,data!$B$2:$AS$765,19,FALSE)</f>
        <v>3.6</v>
      </c>
      <c r="O516" s="120">
        <f>VLOOKUP($A516,data!$B$2:$AS$765,20,FALSE)</f>
        <v>1</v>
      </c>
      <c r="P516" s="162">
        <f>VLOOKUP($A516,data!$B$2:$AS$765,22,FALSE)</f>
        <v>0.74929999999999997</v>
      </c>
      <c r="Q516" s="162">
        <f>VLOOKUP($A516,data!$B$2:$AS$765,30,FALSE)</f>
        <v>0.68030000000000002</v>
      </c>
      <c r="R516" s="217" t="str">
        <f>VLOOKUP($A516,data!$B$2:$AS$765,34,FALSE)</f>
        <v>A</v>
      </c>
      <c r="S516" s="166"/>
      <c r="T516" s="219" t="str">
        <f>IF(ISERROR(VLOOKUP($A516,v32_final!$A$9:$E$763,5,FALSE)),"",VLOOKUP($A516,v32_final!$A$9:$E$763,5,FALSE))</f>
        <v>A</v>
      </c>
      <c r="U516" s="162">
        <f>IF(ISERROR(VLOOKUP($A516,v32_final!$A$9:$E$763,4,FALSE)),"",VLOOKUP($A516,v32_final!$A$9:$E$763,4,FALSE))</f>
        <v>1.2375</v>
      </c>
      <c r="V516" s="164">
        <f>VLOOKUP($A516,data!$B$2:$AS$765,35,FALSE)</f>
        <v>1.0660000000000001</v>
      </c>
      <c r="W516" s="324">
        <f t="shared" si="28"/>
        <v>1.0660000000000001</v>
      </c>
      <c r="X516" s="324">
        <f t="shared" si="29"/>
        <v>0</v>
      </c>
      <c r="Y516" s="134">
        <f t="shared" si="30"/>
        <v>-0.17149999999999999</v>
      </c>
      <c r="Z516" s="132">
        <f t="shared" si="31"/>
        <v>-0.13858585858585856</v>
      </c>
    </row>
    <row r="517" spans="1:26" x14ac:dyDescent="0.2">
      <c r="A517" s="246" t="s">
        <v>556</v>
      </c>
      <c r="B517" s="258" t="str">
        <f>VLOOKUP($A517,data!$B$2:$AS$765,4,FALSE)</f>
        <v>Misc Disorders of Nutrition, Metabolism, Fluids/Electrolytes W/O MCC</v>
      </c>
      <c r="C517" s="259">
        <f>VLOOKUP($A517,data!$B$2:$AS$765,6,FALSE)</f>
        <v>573</v>
      </c>
      <c r="D517" s="259">
        <f>VLOOKUP($A517,data!$B$2:$AS$765,7,FALSE)</f>
        <v>10</v>
      </c>
      <c r="E517" s="259">
        <f>VLOOKUP($A517,data!$B$2:$AS$765,10,FALSE)</f>
        <v>10581.95</v>
      </c>
      <c r="F517" s="259">
        <f>VLOOKUP($A517,data!$B$2:$AS$765,11,FALSE)</f>
        <v>7078.76</v>
      </c>
      <c r="G517" s="325">
        <f>VLOOKUP($A517,data!$B$2:$AS$765,12,FALSE)</f>
        <v>2.97</v>
      </c>
      <c r="H517" s="16"/>
      <c r="I517" s="159">
        <f>VLOOKUP($A517,data!$B$2:$AS$765,14,FALSE)</f>
        <v>563</v>
      </c>
      <c r="J517" s="157">
        <f>VLOOKUP($A517,data!$B$2:$AS$765,15,FALSE)</f>
        <v>10089.969999999999</v>
      </c>
      <c r="K517" s="157">
        <f>VLOOKUP($A517,data!$B$2:$AS$765,16,FALSE)</f>
        <v>6061.17</v>
      </c>
      <c r="L517" s="161">
        <f>VLOOKUP($A517,data!$B$2:$AS$765,17,FALSE)</f>
        <v>2.87</v>
      </c>
      <c r="M517" s="161">
        <f>VLOOKUP($A517,data!$B$2:$AS$765,18,FALSE)</f>
        <v>2.06</v>
      </c>
      <c r="N517" s="161">
        <f>VLOOKUP($A517,data!$B$2:$AS$765,19,FALSE)</f>
        <v>2.31</v>
      </c>
      <c r="O517" s="129">
        <f>VLOOKUP($A517,data!$B$2:$AS$765,20,FALSE)</f>
        <v>1</v>
      </c>
      <c r="P517" s="163">
        <f>VLOOKUP($A517,data!$B$2:$AS$765,22,FALSE)</f>
        <v>0.41460000000000002</v>
      </c>
      <c r="Q517" s="163">
        <f>VLOOKUP($A517,data!$B$2:$AS$765,30,FALSE)</f>
        <v>0.42720000000000002</v>
      </c>
      <c r="R517" s="218" t="str">
        <f>VLOOKUP($A517,data!$B$2:$AS$765,34,FALSE)</f>
        <v>A</v>
      </c>
      <c r="S517" s="166"/>
      <c r="T517" s="220" t="str">
        <f>IF(ISERROR(VLOOKUP($A517,v32_final!$A$9:$E$763,5,FALSE)),"",VLOOKUP($A517,v32_final!$A$9:$E$763,5,FALSE))</f>
        <v>A</v>
      </c>
      <c r="U517" s="163">
        <f>IF(ISERROR(VLOOKUP($A517,v32_final!$A$9:$E$763,4,FALSE)),"",VLOOKUP($A517,v32_final!$A$9:$E$763,4,FALSE))</f>
        <v>0.64849999999999997</v>
      </c>
      <c r="V517" s="165">
        <f>VLOOKUP($A517,data!$B$2:$AS$765,35,FALSE)</f>
        <v>0.6694</v>
      </c>
      <c r="W517" s="326">
        <f t="shared" si="28"/>
        <v>0.6694</v>
      </c>
      <c r="X517" s="326">
        <f t="shared" si="29"/>
        <v>0</v>
      </c>
      <c r="Y517" s="135">
        <f t="shared" si="30"/>
        <v>2.090000000000003E-2</v>
      </c>
      <c r="Z517" s="133">
        <f t="shared" si="31"/>
        <v>3.222821896684662E-2</v>
      </c>
    </row>
    <row r="518" spans="1:26" x14ac:dyDescent="0.2">
      <c r="A518" s="237" t="s">
        <v>557</v>
      </c>
      <c r="B518" s="247" t="str">
        <f>VLOOKUP($A518,data!$B$2:$AS$765,4,FALSE)</f>
        <v>Inborn and Other Disorders of Metabolism</v>
      </c>
      <c r="C518" s="238">
        <f>VLOOKUP($A518,data!$B$2:$AS$765,6,FALSE)</f>
        <v>24</v>
      </c>
      <c r="D518" s="238">
        <f>VLOOKUP($A518,data!$B$2:$AS$765,7,FALSE)</f>
        <v>2</v>
      </c>
      <c r="E518" s="238">
        <f>VLOOKUP($A518,data!$B$2:$AS$765,10,FALSE)</f>
        <v>14406.97</v>
      </c>
      <c r="F518" s="238">
        <f>VLOOKUP($A518,data!$B$2:$AS$765,11,FALSE)</f>
        <v>14883.07</v>
      </c>
      <c r="G518" s="257">
        <f>VLOOKUP($A518,data!$B$2:$AS$765,12,FALSE)</f>
        <v>3.92</v>
      </c>
      <c r="H518" s="16"/>
      <c r="I518" s="158">
        <f>VLOOKUP($A518,data!$B$2:$AS$765,14,FALSE)</f>
        <v>23</v>
      </c>
      <c r="J518" s="156">
        <f>VLOOKUP($A518,data!$B$2:$AS$765,15,FALSE)</f>
        <v>11471.98</v>
      </c>
      <c r="K518" s="156">
        <f>VLOOKUP($A518,data!$B$2:$AS$765,16,FALSE)</f>
        <v>4939.26</v>
      </c>
      <c r="L518" s="160">
        <f>VLOOKUP($A518,data!$B$2:$AS$765,17,FALSE)</f>
        <v>3</v>
      </c>
      <c r="M518" s="160">
        <f>VLOOKUP($A518,data!$B$2:$AS$765,18,FALSE)</f>
        <v>1.44</v>
      </c>
      <c r="N518" s="160">
        <f>VLOOKUP($A518,data!$B$2:$AS$765,19,FALSE)</f>
        <v>2.62</v>
      </c>
      <c r="O518" s="120">
        <f>VLOOKUP($A518,data!$B$2:$AS$765,20,FALSE)</f>
        <v>1</v>
      </c>
      <c r="P518" s="162">
        <f>VLOOKUP($A518,data!$B$2:$AS$765,22,FALSE)</f>
        <v>0.47139999999999999</v>
      </c>
      <c r="Q518" s="162">
        <f>VLOOKUP($A518,data!$B$2:$AS$765,30,FALSE)</f>
        <v>0.48570000000000002</v>
      </c>
      <c r="R518" s="217" t="str">
        <f>VLOOKUP($A518,data!$B$2:$AS$765,34,FALSE)</f>
        <v>A</v>
      </c>
      <c r="S518" s="166"/>
      <c r="T518" s="219" t="str">
        <f>IF(ISERROR(VLOOKUP($A518,v32_final!$A$9:$E$763,5,FALSE)),"",VLOOKUP($A518,v32_final!$A$9:$E$763,5,FALSE))</f>
        <v>A</v>
      </c>
      <c r="U518" s="162">
        <f>IF(ISERROR(VLOOKUP($A518,v32_final!$A$9:$E$763,4,FALSE)),"",VLOOKUP($A518,v32_final!$A$9:$E$763,4,FALSE))</f>
        <v>0.79849999999999999</v>
      </c>
      <c r="V518" s="164">
        <f>VLOOKUP($A518,data!$B$2:$AS$765,35,FALSE)</f>
        <v>0.76100000000000001</v>
      </c>
      <c r="W518" s="324">
        <f t="shared" si="28"/>
        <v>0.76100000000000001</v>
      </c>
      <c r="X518" s="324">
        <f t="shared" si="29"/>
        <v>0</v>
      </c>
      <c r="Y518" s="134">
        <f t="shared" si="30"/>
        <v>-3.7499999999999978E-2</v>
      </c>
      <c r="Z518" s="132">
        <f t="shared" si="31"/>
        <v>-4.6963055729492775E-2</v>
      </c>
    </row>
    <row r="519" spans="1:26" x14ac:dyDescent="0.2">
      <c r="A519" s="237" t="s">
        <v>558</v>
      </c>
      <c r="B519" s="247" t="str">
        <f>VLOOKUP($A519,data!$B$2:$AS$765,4,FALSE)</f>
        <v>Endocrine Disorders W MCC</v>
      </c>
      <c r="C519" s="238">
        <f>VLOOKUP($A519,data!$B$2:$AS$765,6,FALSE)</f>
        <v>26</v>
      </c>
      <c r="D519" s="238">
        <f>VLOOKUP($A519,data!$B$2:$AS$765,7,FALSE)</f>
        <v>2</v>
      </c>
      <c r="E519" s="238">
        <f>VLOOKUP($A519,data!$B$2:$AS$765,10,FALSE)</f>
        <v>42834.47</v>
      </c>
      <c r="F519" s="238">
        <f>VLOOKUP($A519,data!$B$2:$AS$765,11,FALSE)</f>
        <v>76459.5</v>
      </c>
      <c r="G519" s="257">
        <f>VLOOKUP($A519,data!$B$2:$AS$765,12,FALSE)</f>
        <v>10.46</v>
      </c>
      <c r="H519" s="16"/>
      <c r="I519" s="158">
        <f>VLOOKUP($A519,data!$B$2:$AS$765,14,FALSE)</f>
        <v>25</v>
      </c>
      <c r="J519" s="156">
        <f>VLOOKUP($A519,data!$B$2:$AS$765,15,FALSE)</f>
        <v>28104.9</v>
      </c>
      <c r="K519" s="156">
        <f>VLOOKUP($A519,data!$B$2:$AS$765,16,FALSE)</f>
        <v>20950.78</v>
      </c>
      <c r="L519" s="160">
        <f>VLOOKUP($A519,data!$B$2:$AS$765,17,FALSE)</f>
        <v>7.48</v>
      </c>
      <c r="M519" s="160">
        <f>VLOOKUP($A519,data!$B$2:$AS$765,18,FALSE)</f>
        <v>5.99</v>
      </c>
      <c r="N519" s="160">
        <f>VLOOKUP($A519,data!$B$2:$AS$765,19,FALSE)</f>
        <v>5.89</v>
      </c>
      <c r="O519" s="120">
        <f>VLOOKUP($A519,data!$B$2:$AS$765,20,FALSE)</f>
        <v>1</v>
      </c>
      <c r="P519" s="162">
        <f>VLOOKUP($A519,data!$B$2:$AS$765,22,FALSE)</f>
        <v>1.1548</v>
      </c>
      <c r="Q519" s="162">
        <f>VLOOKUP($A519,data!$B$2:$AS$765,30,FALSE)</f>
        <v>0.88670000000000004</v>
      </c>
      <c r="R519" s="217" t="str">
        <f>VLOOKUP($A519,data!$B$2:$AS$765,34,FALSE)</f>
        <v>A</v>
      </c>
      <c r="S519" s="166"/>
      <c r="T519" s="219" t="str">
        <f>IF(ISERROR(VLOOKUP($A519,v32_final!$A$9:$E$763,5,FALSE)),"",VLOOKUP($A519,v32_final!$A$9:$E$763,5,FALSE))</f>
        <v>A</v>
      </c>
      <c r="U519" s="162">
        <f>IF(ISERROR(VLOOKUP($A519,v32_final!$A$9:$E$763,4,FALSE)),"",VLOOKUP($A519,v32_final!$A$9:$E$763,4,FALSE))</f>
        <v>1.4603999999999999</v>
      </c>
      <c r="V519" s="164">
        <f>VLOOKUP($A519,data!$B$2:$AS$765,35,FALSE)</f>
        <v>1.3894</v>
      </c>
      <c r="W519" s="324">
        <f t="shared" si="28"/>
        <v>1.3894</v>
      </c>
      <c r="X519" s="324">
        <f t="shared" si="29"/>
        <v>0</v>
      </c>
      <c r="Y519" s="134">
        <f t="shared" si="30"/>
        <v>-7.0999999999999952E-2</v>
      </c>
      <c r="Z519" s="132">
        <f t="shared" si="31"/>
        <v>-4.861681731032591E-2</v>
      </c>
    </row>
    <row r="520" spans="1:26" x14ac:dyDescent="0.2">
      <c r="A520" s="237" t="s">
        <v>559</v>
      </c>
      <c r="B520" s="247" t="str">
        <f>VLOOKUP($A520,data!$B$2:$AS$765,4,FALSE)</f>
        <v>Endocrine Disorders W CC</v>
      </c>
      <c r="C520" s="238">
        <f>VLOOKUP($A520,data!$B$2:$AS$765,6,FALSE)</f>
        <v>70</v>
      </c>
      <c r="D520" s="238">
        <f>VLOOKUP($A520,data!$B$2:$AS$765,7,FALSE)</f>
        <v>3</v>
      </c>
      <c r="E520" s="238">
        <f>VLOOKUP($A520,data!$B$2:$AS$765,10,FALSE)</f>
        <v>16061.27</v>
      </c>
      <c r="F520" s="238">
        <f>VLOOKUP($A520,data!$B$2:$AS$765,11,FALSE)</f>
        <v>13838.72</v>
      </c>
      <c r="G520" s="257">
        <f>VLOOKUP($A520,data!$B$2:$AS$765,12,FALSE)</f>
        <v>4.26</v>
      </c>
      <c r="H520" s="16"/>
      <c r="I520" s="158">
        <f>VLOOKUP($A520,data!$B$2:$AS$765,14,FALSE)</f>
        <v>68</v>
      </c>
      <c r="J520" s="156">
        <f>VLOOKUP($A520,data!$B$2:$AS$765,15,FALSE)</f>
        <v>14181.27</v>
      </c>
      <c r="K520" s="156">
        <f>VLOOKUP($A520,data!$B$2:$AS$765,16,FALSE)</f>
        <v>8430.23</v>
      </c>
      <c r="L520" s="160">
        <f>VLOOKUP($A520,data!$B$2:$AS$765,17,FALSE)</f>
        <v>3.84</v>
      </c>
      <c r="M520" s="160">
        <f>VLOOKUP($A520,data!$B$2:$AS$765,18,FALSE)</f>
        <v>2.62</v>
      </c>
      <c r="N520" s="160">
        <f>VLOOKUP($A520,data!$B$2:$AS$765,19,FALSE)</f>
        <v>3.15</v>
      </c>
      <c r="O520" s="120">
        <f>VLOOKUP($A520,data!$B$2:$AS$765,20,FALSE)</f>
        <v>1</v>
      </c>
      <c r="P520" s="162">
        <f>VLOOKUP($A520,data!$B$2:$AS$765,22,FALSE)</f>
        <v>0.5827</v>
      </c>
      <c r="Q520" s="162">
        <f>VLOOKUP($A520,data!$B$2:$AS$765,30,FALSE)</f>
        <v>0.60040000000000004</v>
      </c>
      <c r="R520" s="217" t="str">
        <f>VLOOKUP($A520,data!$B$2:$AS$765,34,FALSE)</f>
        <v>A</v>
      </c>
      <c r="S520" s="166"/>
      <c r="T520" s="219" t="str">
        <f>IF(ISERROR(VLOOKUP($A520,v32_final!$A$9:$E$763,5,FALSE)),"",VLOOKUP($A520,v32_final!$A$9:$E$763,5,FALSE))</f>
        <v>A</v>
      </c>
      <c r="U520" s="162">
        <f>IF(ISERROR(VLOOKUP($A520,v32_final!$A$9:$E$763,4,FALSE)),"",VLOOKUP($A520,v32_final!$A$9:$E$763,4,FALSE))</f>
        <v>0.9859</v>
      </c>
      <c r="V520" s="164">
        <f>VLOOKUP($A520,data!$B$2:$AS$765,35,FALSE)</f>
        <v>0.94079999999999997</v>
      </c>
      <c r="W520" s="324">
        <f t="shared" ref="W520:W583" si="32">IF(R520="Z",Q520,ROUND(Q520*$V$4,4))</f>
        <v>0.94079999999999997</v>
      </c>
      <c r="X520" s="324">
        <f t="shared" ref="X520:X583" si="33">W520-V520</f>
        <v>0</v>
      </c>
      <c r="Y520" s="134">
        <f t="shared" si="30"/>
        <v>-4.5100000000000029E-2</v>
      </c>
      <c r="Z520" s="132">
        <f t="shared" si="31"/>
        <v>-4.5745004564357469E-2</v>
      </c>
    </row>
    <row r="521" spans="1:26" x14ac:dyDescent="0.2">
      <c r="A521" s="237" t="s">
        <v>560</v>
      </c>
      <c r="B521" s="247" t="str">
        <f>VLOOKUP($A521,data!$B$2:$AS$765,4,FALSE)</f>
        <v>Endocrine Disorders W/O CC/MCC</v>
      </c>
      <c r="C521" s="238">
        <f>VLOOKUP($A521,data!$B$2:$AS$765,6,FALSE)</f>
        <v>23</v>
      </c>
      <c r="D521" s="238">
        <f>VLOOKUP($A521,data!$B$2:$AS$765,7,FALSE)</f>
        <v>1</v>
      </c>
      <c r="E521" s="238">
        <f>VLOOKUP($A521,data!$B$2:$AS$765,10,FALSE)</f>
        <v>9532.0300000000007</v>
      </c>
      <c r="F521" s="238">
        <f>VLOOKUP($A521,data!$B$2:$AS$765,11,FALSE)</f>
        <v>6037.86</v>
      </c>
      <c r="G521" s="257">
        <f>VLOOKUP($A521,data!$B$2:$AS$765,12,FALSE)</f>
        <v>2.35</v>
      </c>
      <c r="H521" s="16"/>
      <c r="I521" s="158">
        <f>VLOOKUP($A521,data!$B$2:$AS$765,14,FALSE)</f>
        <v>22</v>
      </c>
      <c r="J521" s="156">
        <f>VLOOKUP($A521,data!$B$2:$AS$765,15,FALSE)</f>
        <v>8761.0499999999993</v>
      </c>
      <c r="K521" s="156">
        <f>VLOOKUP($A521,data!$B$2:$AS$765,16,FALSE)</f>
        <v>4943.82</v>
      </c>
      <c r="L521" s="160">
        <f>VLOOKUP($A521,data!$B$2:$AS$765,17,FALSE)</f>
        <v>2.1800000000000002</v>
      </c>
      <c r="M521" s="160">
        <f>VLOOKUP($A521,data!$B$2:$AS$765,18,FALSE)</f>
        <v>1.27</v>
      </c>
      <c r="N521" s="160">
        <f>VLOOKUP($A521,data!$B$2:$AS$765,19,FALSE)</f>
        <v>1.85</v>
      </c>
      <c r="O521" s="120">
        <f>VLOOKUP($A521,data!$B$2:$AS$765,20,FALSE)</f>
        <v>1</v>
      </c>
      <c r="P521" s="162">
        <f>VLOOKUP($A521,data!$B$2:$AS$765,22,FALSE)</f>
        <v>0.36</v>
      </c>
      <c r="Q521" s="162">
        <f>VLOOKUP($A521,data!$B$2:$AS$765,30,FALSE)</f>
        <v>0.37090000000000001</v>
      </c>
      <c r="R521" s="217" t="str">
        <f>VLOOKUP($A521,data!$B$2:$AS$765,34,FALSE)</f>
        <v>A</v>
      </c>
      <c r="S521" s="166"/>
      <c r="T521" s="219" t="str">
        <f>IF(ISERROR(VLOOKUP($A521,v32_final!$A$9:$E$763,5,FALSE)),"",VLOOKUP($A521,v32_final!$A$9:$E$763,5,FALSE))</f>
        <v>A</v>
      </c>
      <c r="U521" s="162">
        <f>IF(ISERROR(VLOOKUP($A521,v32_final!$A$9:$E$763,4,FALSE)),"",VLOOKUP($A521,v32_final!$A$9:$E$763,4,FALSE))</f>
        <v>0.47470000000000001</v>
      </c>
      <c r="V521" s="164">
        <f>VLOOKUP($A521,data!$B$2:$AS$765,35,FALSE)</f>
        <v>0.58120000000000005</v>
      </c>
      <c r="W521" s="324">
        <f t="shared" si="32"/>
        <v>0.58120000000000005</v>
      </c>
      <c r="X521" s="324">
        <f t="shared" si="33"/>
        <v>0</v>
      </c>
      <c r="Y521" s="134">
        <f t="shared" ref="Y521:Y584" si="34">IF(U521&lt;&gt;"",IF(V521&lt;&gt;"",V521-U521,""),"")</f>
        <v>0.10650000000000004</v>
      </c>
      <c r="Z521" s="132">
        <f t="shared" ref="Z521:Z584" si="35">IF(Y521="","",Y521/U521)</f>
        <v>0.22435222245628825</v>
      </c>
    </row>
    <row r="522" spans="1:26" x14ac:dyDescent="0.2">
      <c r="A522" s="246" t="s">
        <v>561</v>
      </c>
      <c r="B522" s="258" t="str">
        <f>VLOOKUP($A522,data!$B$2:$AS$765,4,FALSE)</f>
        <v>Kidney Transplant</v>
      </c>
      <c r="C522" s="259">
        <f>VLOOKUP($A522,data!$B$2:$AS$765,6,FALSE)</f>
        <v>0</v>
      </c>
      <c r="D522" s="259">
        <f>VLOOKUP($A522,data!$B$2:$AS$765,7,FALSE)</f>
        <v>0</v>
      </c>
      <c r="E522" s="259">
        <f>VLOOKUP($A522,data!$B$2:$AS$765,10,FALSE)</f>
        <v>0</v>
      </c>
      <c r="F522" s="259">
        <f>VLOOKUP($A522,data!$B$2:$AS$765,11,FALSE)</f>
        <v>0</v>
      </c>
      <c r="G522" s="325">
        <f>VLOOKUP($A522,data!$B$2:$AS$765,12,FALSE)</f>
        <v>0</v>
      </c>
      <c r="H522" s="16"/>
      <c r="I522" s="159">
        <f>VLOOKUP($A522,data!$B$2:$AS$765,14,FALSE)</f>
        <v>0</v>
      </c>
      <c r="J522" s="157">
        <f>VLOOKUP($A522,data!$B$2:$AS$765,15,FALSE)</f>
        <v>0</v>
      </c>
      <c r="K522" s="157">
        <f>VLOOKUP($A522,data!$B$2:$AS$765,16,FALSE)</f>
        <v>0</v>
      </c>
      <c r="L522" s="161">
        <f>VLOOKUP($A522,data!$B$2:$AS$765,17,FALSE)</f>
        <v>6.5</v>
      </c>
      <c r="M522" s="161">
        <f>VLOOKUP($A522,data!$B$2:$AS$765,18,FALSE)</f>
        <v>0</v>
      </c>
      <c r="N522" s="161">
        <f>VLOOKUP($A522,data!$B$2:$AS$765,19,FALSE)</f>
        <v>5.5</v>
      </c>
      <c r="O522" s="129">
        <f>VLOOKUP($A522,data!$B$2:$AS$765,20,FALSE)</f>
        <v>0</v>
      </c>
      <c r="P522" s="163">
        <f>VLOOKUP($A522,data!$B$2:$AS$765,22,FALSE)</f>
        <v>3.1539999999999999</v>
      </c>
      <c r="Q522" s="163">
        <f>VLOOKUP($A522,data!$B$2:$AS$765,30,FALSE)</f>
        <v>3.1539999999999999</v>
      </c>
      <c r="R522" s="218" t="str">
        <f>VLOOKUP($A522,data!$B$2:$AS$765,34,FALSE)</f>
        <v>Z</v>
      </c>
      <c r="S522" s="166"/>
      <c r="T522" s="220" t="str">
        <f>IF(ISERROR(VLOOKUP($A522,v32_final!$A$9:$E$763,5,FALSE)),"",VLOOKUP($A522,v32_final!$A$9:$E$763,5,FALSE))</f>
        <v>Z</v>
      </c>
      <c r="U522" s="163">
        <f>IF(ISERROR(VLOOKUP($A522,v32_final!$A$9:$E$763,4,FALSE)),"",VLOOKUP($A522,v32_final!$A$9:$E$763,4,FALSE))</f>
        <v>3.1547999999999998</v>
      </c>
      <c r="V522" s="165">
        <f>VLOOKUP($A522,data!$B$2:$AS$765,35,FALSE)</f>
        <v>3.1539999999999999</v>
      </c>
      <c r="W522" s="326">
        <f t="shared" si="32"/>
        <v>3.1539999999999999</v>
      </c>
      <c r="X522" s="326">
        <f t="shared" si="33"/>
        <v>0</v>
      </c>
      <c r="Y522" s="135">
        <f t="shared" si="34"/>
        <v>-7.9999999999991189E-4</v>
      </c>
      <c r="Z522" s="133">
        <f t="shared" si="35"/>
        <v>-2.5358184353997464E-4</v>
      </c>
    </row>
    <row r="523" spans="1:26" x14ac:dyDescent="0.2">
      <c r="A523" s="237" t="s">
        <v>562</v>
      </c>
      <c r="B523" s="247" t="str">
        <f>VLOOKUP($A523,data!$B$2:$AS$765,4,FALSE)</f>
        <v>Major Bladder Procedures W MCC</v>
      </c>
      <c r="C523" s="238">
        <f>VLOOKUP($A523,data!$B$2:$AS$765,6,FALSE)</f>
        <v>3</v>
      </c>
      <c r="D523" s="238">
        <f>VLOOKUP($A523,data!$B$2:$AS$765,7,FALSE)</f>
        <v>0</v>
      </c>
      <c r="E523" s="238">
        <f>VLOOKUP($A523,data!$B$2:$AS$765,10,FALSE)</f>
        <v>82219.19</v>
      </c>
      <c r="F523" s="238">
        <f>VLOOKUP($A523,data!$B$2:$AS$765,11,FALSE)</f>
        <v>36575.120000000003</v>
      </c>
      <c r="G523" s="257">
        <f>VLOOKUP($A523,data!$B$2:$AS$765,12,FALSE)</f>
        <v>11.33</v>
      </c>
      <c r="H523" s="16"/>
      <c r="I523" s="158">
        <f>VLOOKUP($A523,data!$B$2:$AS$765,14,FALSE)</f>
        <v>3</v>
      </c>
      <c r="J523" s="156">
        <f>VLOOKUP($A523,data!$B$2:$AS$765,15,FALSE)</f>
        <v>82219.19</v>
      </c>
      <c r="K523" s="156">
        <f>VLOOKUP($A523,data!$B$2:$AS$765,16,FALSE)</f>
        <v>36575.120000000003</v>
      </c>
      <c r="L523" s="160">
        <f>VLOOKUP($A523,data!$B$2:$AS$765,17,FALSE)</f>
        <v>14.8</v>
      </c>
      <c r="M523" s="160">
        <f>VLOOKUP($A523,data!$B$2:$AS$765,18,FALSE)</f>
        <v>4.5</v>
      </c>
      <c r="N523" s="160">
        <f>VLOOKUP($A523,data!$B$2:$AS$765,19,FALSE)</f>
        <v>11.9</v>
      </c>
      <c r="O523" s="120">
        <f>VLOOKUP($A523,data!$B$2:$AS$765,20,FALSE)</f>
        <v>0</v>
      </c>
      <c r="P523" s="162">
        <f>VLOOKUP($A523,data!$B$2:$AS$765,22,FALSE)</f>
        <v>5.9396000000000004</v>
      </c>
      <c r="Q523" s="162">
        <f>VLOOKUP($A523,data!$B$2:$AS$765,30,FALSE)</f>
        <v>6.1200999999999999</v>
      </c>
      <c r="R523" s="217" t="str">
        <f>VLOOKUP($A523,data!$B$2:$AS$765,34,FALSE)</f>
        <v>M</v>
      </c>
      <c r="S523" s="166"/>
      <c r="T523" s="219" t="str">
        <f>IF(ISERROR(VLOOKUP($A523,v32_final!$A$9:$E$763,5,FALSE)),"",VLOOKUP($A523,v32_final!$A$9:$E$763,5,FALSE))</f>
        <v>M</v>
      </c>
      <c r="U523" s="162">
        <f>IF(ISERROR(VLOOKUP($A523,v32_final!$A$9:$E$763,4,FALSE)),"",VLOOKUP($A523,v32_final!$A$9:$E$763,4,FALSE))</f>
        <v>9.0103000000000009</v>
      </c>
      <c r="V523" s="164">
        <f>VLOOKUP($A523,data!$B$2:$AS$765,35,FALSE)</f>
        <v>9.5896000000000008</v>
      </c>
      <c r="W523" s="324">
        <f t="shared" si="32"/>
        <v>9.5896000000000008</v>
      </c>
      <c r="X523" s="324">
        <f t="shared" si="33"/>
        <v>0</v>
      </c>
      <c r="Y523" s="134">
        <f t="shared" si="34"/>
        <v>0.57929999999999993</v>
      </c>
      <c r="Z523" s="132">
        <f t="shared" si="35"/>
        <v>6.4293086800661453E-2</v>
      </c>
    </row>
    <row r="524" spans="1:26" x14ac:dyDescent="0.2">
      <c r="A524" s="237" t="s">
        <v>563</v>
      </c>
      <c r="B524" s="247" t="str">
        <f>VLOOKUP($A524,data!$B$2:$AS$765,4,FALSE)</f>
        <v>Major Bladder Procedures W CC</v>
      </c>
      <c r="C524" s="238">
        <f>VLOOKUP($A524,data!$B$2:$AS$765,6,FALSE)</f>
        <v>11</v>
      </c>
      <c r="D524" s="238">
        <f>VLOOKUP($A524,data!$B$2:$AS$765,7,FALSE)</f>
        <v>0</v>
      </c>
      <c r="E524" s="238">
        <f>VLOOKUP($A524,data!$B$2:$AS$765,10,FALSE)</f>
        <v>46910.77</v>
      </c>
      <c r="F524" s="238">
        <f>VLOOKUP($A524,data!$B$2:$AS$765,11,FALSE)</f>
        <v>13718.65</v>
      </c>
      <c r="G524" s="257">
        <f>VLOOKUP($A524,data!$B$2:$AS$765,12,FALSE)</f>
        <v>5.64</v>
      </c>
      <c r="H524" s="16"/>
      <c r="I524" s="158">
        <f>VLOOKUP($A524,data!$B$2:$AS$765,14,FALSE)</f>
        <v>11</v>
      </c>
      <c r="J524" s="156">
        <f>VLOOKUP($A524,data!$B$2:$AS$765,15,FALSE)</f>
        <v>46910.77</v>
      </c>
      <c r="K524" s="156">
        <f>VLOOKUP($A524,data!$B$2:$AS$765,16,FALSE)</f>
        <v>13718.65</v>
      </c>
      <c r="L524" s="160">
        <f>VLOOKUP($A524,data!$B$2:$AS$765,17,FALSE)</f>
        <v>5.64</v>
      </c>
      <c r="M524" s="160">
        <f>VLOOKUP($A524,data!$B$2:$AS$765,18,FALSE)</f>
        <v>2.0099999999999998</v>
      </c>
      <c r="N524" s="160">
        <f>VLOOKUP($A524,data!$B$2:$AS$765,19,FALSE)</f>
        <v>5.22</v>
      </c>
      <c r="O524" s="120">
        <f>VLOOKUP($A524,data!$B$2:$AS$765,20,FALSE)</f>
        <v>1</v>
      </c>
      <c r="P524" s="162">
        <f>VLOOKUP($A524,data!$B$2:$AS$765,22,FALSE)</f>
        <v>1.9274</v>
      </c>
      <c r="Q524" s="162">
        <f>VLOOKUP($A524,data!$B$2:$AS$765,30,FALSE)</f>
        <v>2.3975</v>
      </c>
      <c r="R524" s="217" t="str">
        <f>VLOOKUP($A524,data!$B$2:$AS$765,34,FALSE)</f>
        <v>AP</v>
      </c>
      <c r="S524" s="166"/>
      <c r="T524" s="219" t="str">
        <f>IF(ISERROR(VLOOKUP($A524,v32_final!$A$9:$E$763,5,FALSE)),"",VLOOKUP($A524,v32_final!$A$9:$E$763,5,FALSE))</f>
        <v>AP</v>
      </c>
      <c r="U524" s="162">
        <f>IF(ISERROR(VLOOKUP($A524,v32_final!$A$9:$E$763,4,FALSE)),"",VLOOKUP($A524,v32_final!$A$9:$E$763,4,FALSE))</f>
        <v>3.6179999999999999</v>
      </c>
      <c r="V524" s="164">
        <f>VLOOKUP($A524,data!$B$2:$AS$765,35,FALSE)</f>
        <v>3.7566000000000002</v>
      </c>
      <c r="W524" s="324">
        <f t="shared" si="32"/>
        <v>3.7566000000000002</v>
      </c>
      <c r="X524" s="324">
        <f t="shared" si="33"/>
        <v>0</v>
      </c>
      <c r="Y524" s="134">
        <f t="shared" si="34"/>
        <v>0.13860000000000028</v>
      </c>
      <c r="Z524" s="132">
        <f t="shared" si="35"/>
        <v>3.8308457711442867E-2</v>
      </c>
    </row>
    <row r="525" spans="1:26" x14ac:dyDescent="0.2">
      <c r="A525" s="237" t="s">
        <v>564</v>
      </c>
      <c r="B525" s="247" t="str">
        <f>VLOOKUP($A525,data!$B$2:$AS$765,4,FALSE)</f>
        <v>Major Bladder Procedures W/O CC/MCC</v>
      </c>
      <c r="C525" s="238">
        <f>VLOOKUP($A525,data!$B$2:$AS$765,6,FALSE)</f>
        <v>7</v>
      </c>
      <c r="D525" s="238">
        <f>VLOOKUP($A525,data!$B$2:$AS$765,7,FALSE)</f>
        <v>0</v>
      </c>
      <c r="E525" s="238">
        <f>VLOOKUP($A525,data!$B$2:$AS$765,10,FALSE)</f>
        <v>52974.68</v>
      </c>
      <c r="F525" s="238">
        <f>VLOOKUP($A525,data!$B$2:$AS$765,11,FALSE)</f>
        <v>10206.93</v>
      </c>
      <c r="G525" s="257">
        <f>VLOOKUP($A525,data!$B$2:$AS$765,12,FALSE)</f>
        <v>4.71</v>
      </c>
      <c r="H525" s="16"/>
      <c r="I525" s="158">
        <f>VLOOKUP($A525,data!$B$2:$AS$765,14,FALSE)</f>
        <v>7</v>
      </c>
      <c r="J525" s="156">
        <f>VLOOKUP($A525,data!$B$2:$AS$765,15,FALSE)</f>
        <v>52974.68</v>
      </c>
      <c r="K525" s="156">
        <f>VLOOKUP($A525,data!$B$2:$AS$765,16,FALSE)</f>
        <v>10206.93</v>
      </c>
      <c r="L525" s="160">
        <f>VLOOKUP($A525,data!$B$2:$AS$765,17,FALSE)</f>
        <v>5.4</v>
      </c>
      <c r="M525" s="160">
        <f>VLOOKUP($A525,data!$B$2:$AS$765,18,FALSE)</f>
        <v>1.67</v>
      </c>
      <c r="N525" s="160">
        <f>VLOOKUP($A525,data!$B$2:$AS$765,19,FALSE)</f>
        <v>4.8</v>
      </c>
      <c r="O525" s="120">
        <f>VLOOKUP($A525,data!$B$2:$AS$765,20,FALSE)</f>
        <v>0</v>
      </c>
      <c r="P525" s="162">
        <f>VLOOKUP($A525,data!$B$2:$AS$765,22,FALSE)</f>
        <v>2.2395999999999998</v>
      </c>
      <c r="Q525" s="162">
        <f>VLOOKUP($A525,data!$B$2:$AS$765,30,FALSE)</f>
        <v>1.661</v>
      </c>
      <c r="R525" s="217" t="str">
        <f>VLOOKUP($A525,data!$B$2:$AS$765,34,FALSE)</f>
        <v>MP</v>
      </c>
      <c r="S525" s="166"/>
      <c r="T525" s="219" t="str">
        <f>IF(ISERROR(VLOOKUP($A525,v32_final!$A$9:$E$763,5,FALSE)),"",VLOOKUP($A525,v32_final!$A$9:$E$763,5,FALSE))</f>
        <v>MP</v>
      </c>
      <c r="U525" s="162">
        <f>IF(ISERROR(VLOOKUP($A525,v32_final!$A$9:$E$763,4,FALSE)),"",VLOOKUP($A525,v32_final!$A$9:$E$763,4,FALSE))</f>
        <v>2.4889999999999999</v>
      </c>
      <c r="V525" s="164">
        <f>VLOOKUP($A525,data!$B$2:$AS$765,35,FALSE)</f>
        <v>2.6025999999999998</v>
      </c>
      <c r="W525" s="324">
        <f t="shared" si="32"/>
        <v>2.6025999999999998</v>
      </c>
      <c r="X525" s="324">
        <f t="shared" si="33"/>
        <v>0</v>
      </c>
      <c r="Y525" s="134">
        <f t="shared" si="34"/>
        <v>0.11359999999999992</v>
      </c>
      <c r="Z525" s="132">
        <f t="shared" si="35"/>
        <v>4.5640819606267549E-2</v>
      </c>
    </row>
    <row r="526" spans="1:26" x14ac:dyDescent="0.2">
      <c r="A526" s="237" t="s">
        <v>565</v>
      </c>
      <c r="B526" s="247" t="str">
        <f>VLOOKUP($A526,data!$B$2:$AS$765,4,FALSE)</f>
        <v>Kidney &amp; Ureter Procedures for Neoplasm W MCC</v>
      </c>
      <c r="C526" s="238">
        <f>VLOOKUP($A526,data!$B$2:$AS$765,6,FALSE)</f>
        <v>13</v>
      </c>
      <c r="D526" s="238">
        <f>VLOOKUP($A526,data!$B$2:$AS$765,7,FALSE)</f>
        <v>0</v>
      </c>
      <c r="E526" s="238">
        <f>VLOOKUP($A526,data!$B$2:$AS$765,10,FALSE)</f>
        <v>76692.59</v>
      </c>
      <c r="F526" s="238">
        <f>VLOOKUP($A526,data!$B$2:$AS$765,11,FALSE)</f>
        <v>33993.870000000003</v>
      </c>
      <c r="G526" s="257">
        <f>VLOOKUP($A526,data!$B$2:$AS$765,12,FALSE)</f>
        <v>11.69</v>
      </c>
      <c r="H526" s="16"/>
      <c r="I526" s="158">
        <f>VLOOKUP($A526,data!$B$2:$AS$765,14,FALSE)</f>
        <v>12</v>
      </c>
      <c r="J526" s="156">
        <f>VLOOKUP($A526,data!$B$2:$AS$765,15,FALSE)</f>
        <v>69283.97</v>
      </c>
      <c r="K526" s="156">
        <f>VLOOKUP($A526,data!$B$2:$AS$765,16,FALSE)</f>
        <v>23202.17</v>
      </c>
      <c r="L526" s="160">
        <f>VLOOKUP($A526,data!$B$2:$AS$765,17,FALSE)</f>
        <v>9</v>
      </c>
      <c r="M526" s="160">
        <f>VLOOKUP($A526,data!$B$2:$AS$765,18,FALSE)</f>
        <v>4.62</v>
      </c>
      <c r="N526" s="160">
        <f>VLOOKUP($A526,data!$B$2:$AS$765,19,FALSE)</f>
        <v>8.14</v>
      </c>
      <c r="O526" s="120">
        <f>VLOOKUP($A526,data!$B$2:$AS$765,20,FALSE)</f>
        <v>1</v>
      </c>
      <c r="P526" s="162">
        <f>VLOOKUP($A526,data!$B$2:$AS$765,22,FALSE)</f>
        <v>2.8466999999999998</v>
      </c>
      <c r="Q526" s="162">
        <f>VLOOKUP($A526,data!$B$2:$AS$765,30,FALSE)</f>
        <v>2.9331999999999998</v>
      </c>
      <c r="R526" s="217" t="str">
        <f>VLOOKUP($A526,data!$B$2:$AS$765,34,FALSE)</f>
        <v>A</v>
      </c>
      <c r="S526" s="166"/>
      <c r="T526" s="219" t="str">
        <f>IF(ISERROR(VLOOKUP($A526,v32_final!$A$9:$E$763,5,FALSE)),"",VLOOKUP($A526,v32_final!$A$9:$E$763,5,FALSE))</f>
        <v>M</v>
      </c>
      <c r="U526" s="162">
        <f>IF(ISERROR(VLOOKUP($A526,v32_final!$A$9:$E$763,4,FALSE)),"",VLOOKUP($A526,v32_final!$A$9:$E$763,4,FALSE))</f>
        <v>5.3662999999999998</v>
      </c>
      <c r="V526" s="164">
        <f>VLOOKUP($A526,data!$B$2:$AS$765,35,FALSE)</f>
        <v>4.5960000000000001</v>
      </c>
      <c r="W526" s="324">
        <f t="shared" si="32"/>
        <v>4.5960000000000001</v>
      </c>
      <c r="X526" s="324">
        <f t="shared" si="33"/>
        <v>0</v>
      </c>
      <c r="Y526" s="134">
        <f t="shared" si="34"/>
        <v>-0.77029999999999976</v>
      </c>
      <c r="Z526" s="132">
        <f t="shared" si="35"/>
        <v>-0.14354396884259168</v>
      </c>
    </row>
    <row r="527" spans="1:26" x14ac:dyDescent="0.2">
      <c r="A527" s="246" t="s">
        <v>1068</v>
      </c>
      <c r="B527" s="258" t="str">
        <f>VLOOKUP($A527,data!$B$2:$AS$765,4,FALSE)</f>
        <v>Kidney &amp; Ureter Procedures for Neoplasm W CC</v>
      </c>
      <c r="C527" s="259">
        <f>VLOOKUP($A527,data!$B$2:$AS$765,6,FALSE)</f>
        <v>57</v>
      </c>
      <c r="D527" s="259">
        <f>VLOOKUP($A527,data!$B$2:$AS$765,7,FALSE)</f>
        <v>0</v>
      </c>
      <c r="E527" s="259">
        <f>VLOOKUP($A527,data!$B$2:$AS$765,10,FALSE)</f>
        <v>38254.65</v>
      </c>
      <c r="F527" s="259">
        <f>VLOOKUP($A527,data!$B$2:$AS$765,11,FALSE)</f>
        <v>17372.37</v>
      </c>
      <c r="G527" s="325">
        <f>VLOOKUP($A527,data!$B$2:$AS$765,12,FALSE)</f>
        <v>4.68</v>
      </c>
      <c r="H527" s="16"/>
      <c r="I527" s="159">
        <f>VLOOKUP($A527,data!$B$2:$AS$765,14,FALSE)</f>
        <v>56</v>
      </c>
      <c r="J527" s="157">
        <f>VLOOKUP($A527,data!$B$2:$AS$765,15,FALSE)</f>
        <v>37027.379999999997</v>
      </c>
      <c r="K527" s="157">
        <f>VLOOKUP($A527,data!$B$2:$AS$765,16,FALSE)</f>
        <v>14877.34</v>
      </c>
      <c r="L527" s="161">
        <f>VLOOKUP($A527,data!$B$2:$AS$765,17,FALSE)</f>
        <v>4.41</v>
      </c>
      <c r="M527" s="161">
        <f>VLOOKUP($A527,data!$B$2:$AS$765,18,FALSE)</f>
        <v>4.29</v>
      </c>
      <c r="N527" s="161">
        <f>VLOOKUP($A527,data!$B$2:$AS$765,19,FALSE)</f>
        <v>3.22</v>
      </c>
      <c r="O527" s="129">
        <f>VLOOKUP($A527,data!$B$2:$AS$765,20,FALSE)</f>
        <v>1</v>
      </c>
      <c r="P527" s="163">
        <f>VLOOKUP($A527,data!$B$2:$AS$765,22,FALSE)</f>
        <v>1.5213000000000001</v>
      </c>
      <c r="Q527" s="163">
        <f>VLOOKUP($A527,data!$B$2:$AS$765,30,FALSE)</f>
        <v>1.5674999999999999</v>
      </c>
      <c r="R527" s="218" t="str">
        <f>VLOOKUP($A527,data!$B$2:$AS$765,34,FALSE)</f>
        <v>A</v>
      </c>
      <c r="S527" s="166"/>
      <c r="T527" s="220" t="str">
        <f>IF(ISERROR(VLOOKUP($A527,v32_final!$A$9:$E$763,5,FALSE)),"",VLOOKUP($A527,v32_final!$A$9:$E$763,5,FALSE))</f>
        <v>AP</v>
      </c>
      <c r="U527" s="163">
        <f>IF(ISERROR(VLOOKUP($A527,v32_final!$A$9:$E$763,4,FALSE)),"",VLOOKUP($A527,v32_final!$A$9:$E$763,4,FALSE))</f>
        <v>3.0829</v>
      </c>
      <c r="V527" s="165">
        <f>VLOOKUP($A527,data!$B$2:$AS$765,35,FALSE)</f>
        <v>2.4561000000000002</v>
      </c>
      <c r="W527" s="326">
        <f t="shared" si="32"/>
        <v>2.4561000000000002</v>
      </c>
      <c r="X527" s="326">
        <f t="shared" si="33"/>
        <v>0</v>
      </c>
      <c r="Y527" s="135">
        <f t="shared" si="34"/>
        <v>-0.6267999999999998</v>
      </c>
      <c r="Z527" s="133">
        <f t="shared" si="35"/>
        <v>-0.20331506049498843</v>
      </c>
    </row>
    <row r="528" spans="1:26" x14ac:dyDescent="0.2">
      <c r="A528" s="237" t="s">
        <v>1069</v>
      </c>
      <c r="B528" s="247" t="str">
        <f>VLOOKUP($A528,data!$B$2:$AS$765,4,FALSE)</f>
        <v>Kidney &amp; Ureter Procedures for Neoplasm W/O CC/MCC</v>
      </c>
      <c r="C528" s="238">
        <f>VLOOKUP($A528,data!$B$2:$AS$765,6,FALSE)</f>
        <v>63</v>
      </c>
      <c r="D528" s="238">
        <f>VLOOKUP($A528,data!$B$2:$AS$765,7,FALSE)</f>
        <v>0</v>
      </c>
      <c r="E528" s="238">
        <f>VLOOKUP($A528,data!$B$2:$AS$765,10,FALSE)</f>
        <v>34044.42</v>
      </c>
      <c r="F528" s="238">
        <f>VLOOKUP($A528,data!$B$2:$AS$765,11,FALSE)</f>
        <v>11162.04</v>
      </c>
      <c r="G528" s="257">
        <f>VLOOKUP($A528,data!$B$2:$AS$765,12,FALSE)</f>
        <v>2.84</v>
      </c>
      <c r="H528" s="16"/>
      <c r="I528" s="158">
        <f>VLOOKUP($A528,data!$B$2:$AS$765,14,FALSE)</f>
        <v>63</v>
      </c>
      <c r="J528" s="156">
        <f>VLOOKUP($A528,data!$B$2:$AS$765,15,FALSE)</f>
        <v>34044.42</v>
      </c>
      <c r="K528" s="156">
        <f>VLOOKUP($A528,data!$B$2:$AS$765,16,FALSE)</f>
        <v>11162.04</v>
      </c>
      <c r="L528" s="160">
        <f>VLOOKUP($A528,data!$B$2:$AS$765,17,FALSE)</f>
        <v>2.84</v>
      </c>
      <c r="M528" s="160">
        <f>VLOOKUP($A528,data!$B$2:$AS$765,18,FALSE)</f>
        <v>2.4500000000000002</v>
      </c>
      <c r="N528" s="160">
        <f>VLOOKUP($A528,data!$B$2:$AS$765,19,FALSE)</f>
        <v>2.3199999999999998</v>
      </c>
      <c r="O528" s="120">
        <f>VLOOKUP($A528,data!$B$2:$AS$765,20,FALSE)</f>
        <v>1</v>
      </c>
      <c r="P528" s="162">
        <f>VLOOKUP($A528,data!$B$2:$AS$765,22,FALSE)</f>
        <v>1.3988</v>
      </c>
      <c r="Q528" s="162">
        <f>VLOOKUP($A528,data!$B$2:$AS$765,30,FALSE)</f>
        <v>1.4413</v>
      </c>
      <c r="R528" s="217" t="str">
        <f>VLOOKUP($A528,data!$B$2:$AS$765,34,FALSE)</f>
        <v>A</v>
      </c>
      <c r="S528" s="166"/>
      <c r="T528" s="219" t="str">
        <f>IF(ISERROR(VLOOKUP($A528,v32_final!$A$9:$E$763,5,FALSE)),"",VLOOKUP($A528,v32_final!$A$9:$E$763,5,FALSE))</f>
        <v>AP</v>
      </c>
      <c r="U528" s="162">
        <f>IF(ISERROR(VLOOKUP($A528,v32_final!$A$9:$E$763,4,FALSE)),"",VLOOKUP($A528,v32_final!$A$9:$E$763,4,FALSE))</f>
        <v>2.1208</v>
      </c>
      <c r="V528" s="164">
        <f>VLOOKUP($A528,data!$B$2:$AS$765,35,FALSE)</f>
        <v>2.2584</v>
      </c>
      <c r="W528" s="324">
        <f t="shared" si="32"/>
        <v>2.2584</v>
      </c>
      <c r="X528" s="324">
        <f t="shared" si="33"/>
        <v>0</v>
      </c>
      <c r="Y528" s="134">
        <f t="shared" si="34"/>
        <v>0.13759999999999994</v>
      </c>
      <c r="Z528" s="132">
        <f t="shared" si="35"/>
        <v>6.488117691437191E-2</v>
      </c>
    </row>
    <row r="529" spans="1:26" x14ac:dyDescent="0.2">
      <c r="A529" s="237" t="s">
        <v>1070</v>
      </c>
      <c r="B529" s="247" t="str">
        <f>VLOOKUP($A529,data!$B$2:$AS$765,4,FALSE)</f>
        <v>Kidney &amp; Ureter Procedures for Non-Neoplasm W MCC</v>
      </c>
      <c r="C529" s="238">
        <f>VLOOKUP($A529,data!$B$2:$AS$765,6,FALSE)</f>
        <v>22</v>
      </c>
      <c r="D529" s="238">
        <f>VLOOKUP($A529,data!$B$2:$AS$765,7,FALSE)</f>
        <v>1</v>
      </c>
      <c r="E529" s="238">
        <f>VLOOKUP($A529,data!$B$2:$AS$765,10,FALSE)</f>
        <v>58906.02</v>
      </c>
      <c r="F529" s="238">
        <f>VLOOKUP($A529,data!$B$2:$AS$765,11,FALSE)</f>
        <v>59784.93</v>
      </c>
      <c r="G529" s="257">
        <f>VLOOKUP($A529,data!$B$2:$AS$765,12,FALSE)</f>
        <v>10.18</v>
      </c>
      <c r="H529" s="16"/>
      <c r="I529" s="158">
        <f>VLOOKUP($A529,data!$B$2:$AS$765,14,FALSE)</f>
        <v>20</v>
      </c>
      <c r="J529" s="156">
        <f>VLOOKUP($A529,data!$B$2:$AS$765,15,FALSE)</f>
        <v>41377.08</v>
      </c>
      <c r="K529" s="156">
        <f>VLOOKUP($A529,data!$B$2:$AS$765,16,FALSE)</f>
        <v>21265.040000000001</v>
      </c>
      <c r="L529" s="160">
        <f>VLOOKUP($A529,data!$B$2:$AS$765,17,FALSE)</f>
        <v>5.9</v>
      </c>
      <c r="M529" s="160">
        <f>VLOOKUP($A529,data!$B$2:$AS$765,18,FALSE)</f>
        <v>4.66</v>
      </c>
      <c r="N529" s="160">
        <f>VLOOKUP($A529,data!$B$2:$AS$765,19,FALSE)</f>
        <v>4.58</v>
      </c>
      <c r="O529" s="120">
        <f>VLOOKUP($A529,data!$B$2:$AS$765,20,FALSE)</f>
        <v>1</v>
      </c>
      <c r="P529" s="162">
        <f>VLOOKUP($A529,data!$B$2:$AS$765,22,FALSE)</f>
        <v>1.7000999999999999</v>
      </c>
      <c r="Q529" s="162">
        <f>VLOOKUP($A529,data!$B$2:$AS$765,30,FALSE)</f>
        <v>2.4222000000000001</v>
      </c>
      <c r="R529" s="217" t="str">
        <f>VLOOKUP($A529,data!$B$2:$AS$765,34,FALSE)</f>
        <v>A</v>
      </c>
      <c r="S529" s="166"/>
      <c r="T529" s="219" t="str">
        <f>IF(ISERROR(VLOOKUP($A529,v32_final!$A$9:$E$763,5,FALSE)),"",VLOOKUP($A529,v32_final!$A$9:$E$763,5,FALSE))</f>
        <v>A</v>
      </c>
      <c r="U529" s="162">
        <f>IF(ISERROR(VLOOKUP($A529,v32_final!$A$9:$E$763,4,FALSE)),"",VLOOKUP($A529,v32_final!$A$9:$E$763,4,FALSE))</f>
        <v>2.8929999999999998</v>
      </c>
      <c r="V529" s="164">
        <f>VLOOKUP($A529,data!$B$2:$AS$765,35,FALSE)</f>
        <v>3.7953000000000001</v>
      </c>
      <c r="W529" s="324">
        <f t="shared" si="32"/>
        <v>3.7953000000000001</v>
      </c>
      <c r="X529" s="324">
        <f t="shared" si="33"/>
        <v>0</v>
      </c>
      <c r="Y529" s="134">
        <f t="shared" si="34"/>
        <v>0.90230000000000032</v>
      </c>
      <c r="Z529" s="132">
        <f t="shared" si="35"/>
        <v>0.3118907708261322</v>
      </c>
    </row>
    <row r="530" spans="1:26" x14ac:dyDescent="0.2">
      <c r="A530" s="237" t="s">
        <v>1071</v>
      </c>
      <c r="B530" s="247" t="str">
        <f>VLOOKUP($A530,data!$B$2:$AS$765,4,FALSE)</f>
        <v>Kidney &amp; Ureter Procedures for Non-Neoplasm W CC</v>
      </c>
      <c r="C530" s="238">
        <f>VLOOKUP($A530,data!$B$2:$AS$765,6,FALSE)</f>
        <v>74</v>
      </c>
      <c r="D530" s="238">
        <f>VLOOKUP($A530,data!$B$2:$AS$765,7,FALSE)</f>
        <v>0</v>
      </c>
      <c r="E530" s="238">
        <f>VLOOKUP($A530,data!$B$2:$AS$765,10,FALSE)</f>
        <v>35041.54</v>
      </c>
      <c r="F530" s="238">
        <f>VLOOKUP($A530,data!$B$2:$AS$765,11,FALSE)</f>
        <v>17900.77</v>
      </c>
      <c r="G530" s="257">
        <f>VLOOKUP($A530,data!$B$2:$AS$765,12,FALSE)</f>
        <v>3.8</v>
      </c>
      <c r="H530" s="16"/>
      <c r="I530" s="158">
        <f>VLOOKUP($A530,data!$B$2:$AS$765,14,FALSE)</f>
        <v>73</v>
      </c>
      <c r="J530" s="156">
        <f>VLOOKUP($A530,data!$B$2:$AS$765,15,FALSE)</f>
        <v>33802.519999999997</v>
      </c>
      <c r="K530" s="156">
        <f>VLOOKUP($A530,data!$B$2:$AS$765,16,FALSE)</f>
        <v>14533.54</v>
      </c>
      <c r="L530" s="160">
        <f>VLOOKUP($A530,data!$B$2:$AS$765,17,FALSE)</f>
        <v>3.64</v>
      </c>
      <c r="M530" s="160">
        <f>VLOOKUP($A530,data!$B$2:$AS$765,18,FALSE)</f>
        <v>2.87</v>
      </c>
      <c r="N530" s="160">
        <f>VLOOKUP($A530,data!$B$2:$AS$765,19,FALSE)</f>
        <v>2.9</v>
      </c>
      <c r="O530" s="120">
        <f>VLOOKUP($A530,data!$B$2:$AS$765,20,FALSE)</f>
        <v>1</v>
      </c>
      <c r="P530" s="162">
        <f>VLOOKUP($A530,data!$B$2:$AS$765,22,FALSE)</f>
        <v>1.3888</v>
      </c>
      <c r="Q530" s="162">
        <f>VLOOKUP($A530,data!$B$2:$AS$765,30,FALSE)</f>
        <v>1.4084000000000001</v>
      </c>
      <c r="R530" s="217" t="str">
        <f>VLOOKUP($A530,data!$B$2:$AS$765,34,FALSE)</f>
        <v>AP</v>
      </c>
      <c r="S530" s="166"/>
      <c r="T530" s="219" t="str">
        <f>IF(ISERROR(VLOOKUP($A530,v32_final!$A$9:$E$763,5,FALSE)),"",VLOOKUP($A530,v32_final!$A$9:$E$763,5,FALSE))</f>
        <v>A</v>
      </c>
      <c r="U530" s="162">
        <f>IF(ISERROR(VLOOKUP($A530,v32_final!$A$9:$E$763,4,FALSE)),"",VLOOKUP($A530,v32_final!$A$9:$E$763,4,FALSE))</f>
        <v>2.6315</v>
      </c>
      <c r="V530" s="164">
        <f>VLOOKUP($A530,data!$B$2:$AS$765,35,FALSE)</f>
        <v>2.2067999999999999</v>
      </c>
      <c r="W530" s="324">
        <f t="shared" si="32"/>
        <v>2.2067999999999999</v>
      </c>
      <c r="X530" s="324">
        <f t="shared" si="33"/>
        <v>0</v>
      </c>
      <c r="Y530" s="134">
        <f t="shared" si="34"/>
        <v>-0.42470000000000008</v>
      </c>
      <c r="Z530" s="132">
        <f t="shared" si="35"/>
        <v>-0.16139084172525178</v>
      </c>
    </row>
    <row r="531" spans="1:26" x14ac:dyDescent="0.2">
      <c r="A531" s="237" t="s">
        <v>1072</v>
      </c>
      <c r="B531" s="247" t="str">
        <f>VLOOKUP($A531,data!$B$2:$AS$765,4,FALSE)</f>
        <v>Kidney &amp; Ureter Procedures for Non-Neoplasm W/O CC/MCC</v>
      </c>
      <c r="C531" s="238">
        <f>VLOOKUP($A531,data!$B$2:$AS$765,6,FALSE)</f>
        <v>46</v>
      </c>
      <c r="D531" s="238">
        <f>VLOOKUP($A531,data!$B$2:$AS$765,7,FALSE)</f>
        <v>0</v>
      </c>
      <c r="E531" s="238">
        <f>VLOOKUP($A531,data!$B$2:$AS$765,10,FALSE)</f>
        <v>35110.07</v>
      </c>
      <c r="F531" s="238">
        <f>VLOOKUP($A531,data!$B$2:$AS$765,11,FALSE)</f>
        <v>12149.25</v>
      </c>
      <c r="G531" s="257">
        <f>VLOOKUP($A531,data!$B$2:$AS$765,12,FALSE)</f>
        <v>2.2200000000000002</v>
      </c>
      <c r="H531" s="16"/>
      <c r="I531" s="158">
        <f>VLOOKUP($A531,data!$B$2:$AS$765,14,FALSE)</f>
        <v>44</v>
      </c>
      <c r="J531" s="156">
        <f>VLOOKUP($A531,data!$B$2:$AS$765,15,FALSE)</f>
        <v>33809.199999999997</v>
      </c>
      <c r="K531" s="156">
        <f>VLOOKUP($A531,data!$B$2:$AS$765,16,FALSE)</f>
        <v>10736.68</v>
      </c>
      <c r="L531" s="160">
        <f>VLOOKUP($A531,data!$B$2:$AS$765,17,FALSE)</f>
        <v>2.11</v>
      </c>
      <c r="M531" s="160">
        <f>VLOOKUP($A531,data!$B$2:$AS$765,18,FALSE)</f>
        <v>0.96</v>
      </c>
      <c r="N531" s="160">
        <f>VLOOKUP($A531,data!$B$2:$AS$765,19,FALSE)</f>
        <v>1.88</v>
      </c>
      <c r="O531" s="120">
        <f>VLOOKUP($A531,data!$B$2:$AS$765,20,FALSE)</f>
        <v>1</v>
      </c>
      <c r="P531" s="162">
        <f>VLOOKUP($A531,data!$B$2:$AS$765,22,FALSE)</f>
        <v>1.3891</v>
      </c>
      <c r="Q531" s="162">
        <f>VLOOKUP($A531,data!$B$2:$AS$765,30,FALSE)</f>
        <v>1.121</v>
      </c>
      <c r="R531" s="217" t="str">
        <f>VLOOKUP($A531,data!$B$2:$AS$765,34,FALSE)</f>
        <v>AP</v>
      </c>
      <c r="S531" s="166"/>
      <c r="T531" s="219" t="str">
        <f>IF(ISERROR(VLOOKUP($A531,v32_final!$A$9:$E$763,5,FALSE)),"",VLOOKUP($A531,v32_final!$A$9:$E$763,5,FALSE))</f>
        <v>A</v>
      </c>
      <c r="U531" s="162">
        <f>IF(ISERROR(VLOOKUP($A531,v32_final!$A$9:$E$763,4,FALSE)),"",VLOOKUP($A531,v32_final!$A$9:$E$763,4,FALSE))</f>
        <v>2.1265000000000001</v>
      </c>
      <c r="V531" s="164">
        <f>VLOOKUP($A531,data!$B$2:$AS$765,35,FALSE)</f>
        <v>1.7565</v>
      </c>
      <c r="W531" s="324">
        <f t="shared" si="32"/>
        <v>1.7565</v>
      </c>
      <c r="X531" s="324">
        <f t="shared" si="33"/>
        <v>0</v>
      </c>
      <c r="Y531" s="134">
        <f t="shared" si="34"/>
        <v>-0.37000000000000011</v>
      </c>
      <c r="Z531" s="132">
        <f t="shared" si="35"/>
        <v>-0.17399482718081358</v>
      </c>
    </row>
    <row r="532" spans="1:26" x14ac:dyDescent="0.2">
      <c r="A532" s="246" t="s">
        <v>1073</v>
      </c>
      <c r="B532" s="258" t="str">
        <f>VLOOKUP($A532,data!$B$2:$AS$765,4,FALSE)</f>
        <v>Minor Bladder Procedures W MCC</v>
      </c>
      <c r="C532" s="259">
        <f>VLOOKUP($A532,data!$B$2:$AS$765,6,FALSE)</f>
        <v>5</v>
      </c>
      <c r="D532" s="259">
        <f>VLOOKUP($A532,data!$B$2:$AS$765,7,FALSE)</f>
        <v>0</v>
      </c>
      <c r="E532" s="259">
        <f>VLOOKUP($A532,data!$B$2:$AS$765,10,FALSE)</f>
        <v>40254.699999999997</v>
      </c>
      <c r="F532" s="259">
        <f>VLOOKUP($A532,data!$B$2:$AS$765,11,FALSE)</f>
        <v>21408.639999999999</v>
      </c>
      <c r="G532" s="325">
        <f>VLOOKUP($A532,data!$B$2:$AS$765,12,FALSE)</f>
        <v>10.4</v>
      </c>
      <c r="H532" s="16"/>
      <c r="I532" s="159">
        <f>VLOOKUP($A532,data!$B$2:$AS$765,14,FALSE)</f>
        <v>5</v>
      </c>
      <c r="J532" s="157">
        <f>VLOOKUP($A532,data!$B$2:$AS$765,15,FALSE)</f>
        <v>40254.699999999997</v>
      </c>
      <c r="K532" s="157">
        <f>VLOOKUP($A532,data!$B$2:$AS$765,16,FALSE)</f>
        <v>21408.639999999999</v>
      </c>
      <c r="L532" s="161">
        <f>VLOOKUP($A532,data!$B$2:$AS$765,17,FALSE)</f>
        <v>10</v>
      </c>
      <c r="M532" s="161">
        <f>VLOOKUP($A532,data!$B$2:$AS$765,18,FALSE)</f>
        <v>4.59</v>
      </c>
      <c r="N532" s="161">
        <f>VLOOKUP($A532,data!$B$2:$AS$765,19,FALSE)</f>
        <v>7.6</v>
      </c>
      <c r="O532" s="129">
        <f>VLOOKUP($A532,data!$B$2:$AS$765,20,FALSE)</f>
        <v>0</v>
      </c>
      <c r="P532" s="163">
        <f>VLOOKUP($A532,data!$B$2:$AS$765,22,FALSE)</f>
        <v>2.839</v>
      </c>
      <c r="Q532" s="163">
        <f>VLOOKUP($A532,data!$B$2:$AS$765,30,FALSE)</f>
        <v>2.9253</v>
      </c>
      <c r="R532" s="218" t="str">
        <f>VLOOKUP($A532,data!$B$2:$AS$765,34,FALSE)</f>
        <v>M</v>
      </c>
      <c r="S532" s="166"/>
      <c r="T532" s="220" t="str">
        <f>IF(ISERROR(VLOOKUP($A532,v32_final!$A$9:$E$763,5,FALSE)),"",VLOOKUP($A532,v32_final!$A$9:$E$763,5,FALSE))</f>
        <v>M</v>
      </c>
      <c r="U532" s="163">
        <f>IF(ISERROR(VLOOKUP($A532,v32_final!$A$9:$E$763,4,FALSE)),"",VLOOKUP($A532,v32_final!$A$9:$E$763,4,FALSE))</f>
        <v>4.6703999999999999</v>
      </c>
      <c r="V532" s="165">
        <f>VLOOKUP($A532,data!$B$2:$AS$765,35,FALSE)</f>
        <v>4.5837000000000003</v>
      </c>
      <c r="W532" s="326">
        <f t="shared" si="32"/>
        <v>4.5837000000000003</v>
      </c>
      <c r="X532" s="326">
        <f t="shared" si="33"/>
        <v>0</v>
      </c>
      <c r="Y532" s="135">
        <f t="shared" si="34"/>
        <v>-8.6699999999999555E-2</v>
      </c>
      <c r="Z532" s="133">
        <f t="shared" si="35"/>
        <v>-1.8563720452209567E-2</v>
      </c>
    </row>
    <row r="533" spans="1:26" x14ac:dyDescent="0.2">
      <c r="A533" s="237" t="s">
        <v>1074</v>
      </c>
      <c r="B533" s="247" t="str">
        <f>VLOOKUP($A533,data!$B$2:$AS$765,4,FALSE)</f>
        <v>Minor Bladder Procedures W CC</v>
      </c>
      <c r="C533" s="238">
        <f>VLOOKUP($A533,data!$B$2:$AS$765,6,FALSE)</f>
        <v>9</v>
      </c>
      <c r="D533" s="238">
        <f>VLOOKUP($A533,data!$B$2:$AS$765,7,FALSE)</f>
        <v>0</v>
      </c>
      <c r="E533" s="238">
        <f>VLOOKUP($A533,data!$B$2:$AS$765,10,FALSE)</f>
        <v>26336.34</v>
      </c>
      <c r="F533" s="238">
        <f>VLOOKUP($A533,data!$B$2:$AS$765,11,FALSE)</f>
        <v>12226</v>
      </c>
      <c r="G533" s="257">
        <f>VLOOKUP($A533,data!$B$2:$AS$765,12,FALSE)</f>
        <v>4.4400000000000004</v>
      </c>
      <c r="H533" s="16"/>
      <c r="I533" s="158">
        <f>VLOOKUP($A533,data!$B$2:$AS$765,14,FALSE)</f>
        <v>9</v>
      </c>
      <c r="J533" s="156">
        <f>VLOOKUP($A533,data!$B$2:$AS$765,15,FALSE)</f>
        <v>26336.34</v>
      </c>
      <c r="K533" s="156">
        <f>VLOOKUP($A533,data!$B$2:$AS$765,16,FALSE)</f>
        <v>12226</v>
      </c>
      <c r="L533" s="160">
        <f>VLOOKUP($A533,data!$B$2:$AS$765,17,FALSE)</f>
        <v>5.4</v>
      </c>
      <c r="M533" s="160">
        <f>VLOOKUP($A533,data!$B$2:$AS$765,18,FALSE)</f>
        <v>4.17</v>
      </c>
      <c r="N533" s="160">
        <f>VLOOKUP($A533,data!$B$2:$AS$765,19,FALSE)</f>
        <v>4.0999999999999996</v>
      </c>
      <c r="O533" s="120">
        <f>VLOOKUP($A533,data!$B$2:$AS$765,20,FALSE)</f>
        <v>0</v>
      </c>
      <c r="P533" s="162">
        <f>VLOOKUP($A533,data!$B$2:$AS$765,22,FALSE)</f>
        <v>1.6359999999999999</v>
      </c>
      <c r="Q533" s="162">
        <f>VLOOKUP($A533,data!$B$2:$AS$765,30,FALSE)</f>
        <v>1.6857</v>
      </c>
      <c r="R533" s="217" t="str">
        <f>VLOOKUP($A533,data!$B$2:$AS$765,34,FALSE)</f>
        <v>M</v>
      </c>
      <c r="S533" s="166"/>
      <c r="T533" s="219" t="str">
        <f>IF(ISERROR(VLOOKUP($A533,v32_final!$A$9:$E$763,5,FALSE)),"",VLOOKUP($A533,v32_final!$A$9:$E$763,5,FALSE))</f>
        <v>AP</v>
      </c>
      <c r="U533" s="162">
        <f>IF(ISERROR(VLOOKUP($A533,v32_final!$A$9:$E$763,4,FALSE)),"",VLOOKUP($A533,v32_final!$A$9:$E$763,4,FALSE))</f>
        <v>1.9428000000000001</v>
      </c>
      <c r="V533" s="164">
        <f>VLOOKUP($A533,data!$B$2:$AS$765,35,FALSE)</f>
        <v>2.6413000000000002</v>
      </c>
      <c r="W533" s="324">
        <f t="shared" si="32"/>
        <v>2.6413000000000002</v>
      </c>
      <c r="X533" s="324">
        <f t="shared" si="33"/>
        <v>0</v>
      </c>
      <c r="Y533" s="134">
        <f t="shared" si="34"/>
        <v>0.69850000000000012</v>
      </c>
      <c r="Z533" s="132">
        <f t="shared" si="35"/>
        <v>0.35953263331274454</v>
      </c>
    </row>
    <row r="534" spans="1:26" x14ac:dyDescent="0.2">
      <c r="A534" s="237" t="s">
        <v>1075</v>
      </c>
      <c r="B534" s="247" t="str">
        <f>VLOOKUP($A534,data!$B$2:$AS$765,4,FALSE)</f>
        <v>Minor Bladder Procedures W/O CC/MCC</v>
      </c>
      <c r="C534" s="238">
        <f>VLOOKUP($A534,data!$B$2:$AS$765,6,FALSE)</f>
        <v>5</v>
      </c>
      <c r="D534" s="238">
        <f>VLOOKUP($A534,data!$B$2:$AS$765,7,FALSE)</f>
        <v>0</v>
      </c>
      <c r="E534" s="238">
        <f>VLOOKUP($A534,data!$B$2:$AS$765,10,FALSE)</f>
        <v>17727.43</v>
      </c>
      <c r="F534" s="238">
        <f>VLOOKUP($A534,data!$B$2:$AS$765,11,FALSE)</f>
        <v>2290.33</v>
      </c>
      <c r="G534" s="257">
        <f>VLOOKUP($A534,data!$B$2:$AS$765,12,FALSE)</f>
        <v>1.6</v>
      </c>
      <c r="H534" s="16"/>
      <c r="I534" s="158">
        <f>VLOOKUP($A534,data!$B$2:$AS$765,14,FALSE)</f>
        <v>5</v>
      </c>
      <c r="J534" s="156">
        <f>VLOOKUP($A534,data!$B$2:$AS$765,15,FALSE)</f>
        <v>17727.43</v>
      </c>
      <c r="K534" s="156">
        <f>VLOOKUP($A534,data!$B$2:$AS$765,16,FALSE)</f>
        <v>2290.33</v>
      </c>
      <c r="L534" s="160">
        <f>VLOOKUP($A534,data!$B$2:$AS$765,17,FALSE)</f>
        <v>1.6</v>
      </c>
      <c r="M534" s="160">
        <f>VLOOKUP($A534,data!$B$2:$AS$765,18,FALSE)</f>
        <v>0.8</v>
      </c>
      <c r="N534" s="160">
        <f>VLOOKUP($A534,data!$B$2:$AS$765,19,FALSE)</f>
        <v>1.43</v>
      </c>
      <c r="O534" s="120">
        <f>VLOOKUP($A534,data!$B$2:$AS$765,20,FALSE)</f>
        <v>1</v>
      </c>
      <c r="P534" s="162">
        <f>VLOOKUP($A534,data!$B$2:$AS$765,22,FALSE)</f>
        <v>0.72840000000000005</v>
      </c>
      <c r="Q534" s="162">
        <f>VLOOKUP($A534,data!$B$2:$AS$765,30,FALSE)</f>
        <v>0.75049999999999994</v>
      </c>
      <c r="R534" s="217" t="str">
        <f>VLOOKUP($A534,data!$B$2:$AS$765,34,FALSE)</f>
        <v>A</v>
      </c>
      <c r="S534" s="166"/>
      <c r="T534" s="219" t="str">
        <f>IF(ISERROR(VLOOKUP($A534,v32_final!$A$9:$E$763,5,FALSE)),"",VLOOKUP($A534,v32_final!$A$9:$E$763,5,FALSE))</f>
        <v>MP</v>
      </c>
      <c r="U534" s="162">
        <f>IF(ISERROR(VLOOKUP($A534,v32_final!$A$9:$E$763,4,FALSE)),"",VLOOKUP($A534,v32_final!$A$9:$E$763,4,FALSE))</f>
        <v>1.3366</v>
      </c>
      <c r="V534" s="164">
        <f>VLOOKUP($A534,data!$B$2:$AS$765,35,FALSE)</f>
        <v>1.1759999999999999</v>
      </c>
      <c r="W534" s="324">
        <f t="shared" si="32"/>
        <v>1.1759999999999999</v>
      </c>
      <c r="X534" s="324">
        <f t="shared" si="33"/>
        <v>0</v>
      </c>
      <c r="Y534" s="134">
        <f t="shared" si="34"/>
        <v>-0.16060000000000008</v>
      </c>
      <c r="Z534" s="132">
        <f t="shared" si="35"/>
        <v>-0.12015561873410151</v>
      </c>
    </row>
    <row r="535" spans="1:26" x14ac:dyDescent="0.2">
      <c r="A535" s="237" t="s">
        <v>1076</v>
      </c>
      <c r="B535" s="247" t="str">
        <f>VLOOKUP($A535,data!$B$2:$AS$765,4,FALSE)</f>
        <v>Prostatectomy W MCC</v>
      </c>
      <c r="C535" s="238">
        <f>VLOOKUP($A535,data!$B$2:$AS$765,6,FALSE)</f>
        <v>1</v>
      </c>
      <c r="D535" s="238">
        <f>VLOOKUP($A535,data!$B$2:$AS$765,7,FALSE)</f>
        <v>0</v>
      </c>
      <c r="E535" s="238">
        <f>VLOOKUP($A535,data!$B$2:$AS$765,10,FALSE)</f>
        <v>36602.720000000001</v>
      </c>
      <c r="F535" s="238">
        <f>VLOOKUP($A535,data!$B$2:$AS$765,11,FALSE)</f>
        <v>0</v>
      </c>
      <c r="G535" s="257">
        <f>VLOOKUP($A535,data!$B$2:$AS$765,12,FALSE)</f>
        <v>11</v>
      </c>
      <c r="H535" s="16"/>
      <c r="I535" s="158">
        <f>VLOOKUP($A535,data!$B$2:$AS$765,14,FALSE)</f>
        <v>1</v>
      </c>
      <c r="J535" s="156">
        <f>VLOOKUP($A535,data!$B$2:$AS$765,15,FALSE)</f>
        <v>36602.720000000001</v>
      </c>
      <c r="K535" s="156">
        <f>VLOOKUP($A535,data!$B$2:$AS$765,16,FALSE)</f>
        <v>0</v>
      </c>
      <c r="L535" s="160">
        <f>VLOOKUP($A535,data!$B$2:$AS$765,17,FALSE)</f>
        <v>11.2</v>
      </c>
      <c r="M535" s="160">
        <f>VLOOKUP($A535,data!$B$2:$AS$765,18,FALSE)</f>
        <v>0</v>
      </c>
      <c r="N535" s="160">
        <f>VLOOKUP($A535,data!$B$2:$AS$765,19,FALSE)</f>
        <v>8.9</v>
      </c>
      <c r="O535" s="120">
        <f>VLOOKUP($A535,data!$B$2:$AS$765,20,FALSE)</f>
        <v>0</v>
      </c>
      <c r="P535" s="162">
        <f>VLOOKUP($A535,data!$B$2:$AS$765,22,FALSE)</f>
        <v>3.0586000000000002</v>
      </c>
      <c r="Q535" s="162">
        <f>VLOOKUP($A535,data!$B$2:$AS$765,30,FALSE)</f>
        <v>3.1516000000000002</v>
      </c>
      <c r="R535" s="217" t="str">
        <f>VLOOKUP($A535,data!$B$2:$AS$765,34,FALSE)</f>
        <v>M</v>
      </c>
      <c r="S535" s="166"/>
      <c r="T535" s="219" t="str">
        <f>IF(ISERROR(VLOOKUP($A535,v32_final!$A$9:$E$763,5,FALSE)),"",VLOOKUP($A535,v32_final!$A$9:$E$763,5,FALSE))</f>
        <v>M</v>
      </c>
      <c r="U535" s="162">
        <f>IF(ISERROR(VLOOKUP($A535,v32_final!$A$9:$E$763,4,FALSE)),"",VLOOKUP($A535,v32_final!$A$9:$E$763,4,FALSE))</f>
        <v>4.7577999999999996</v>
      </c>
      <c r="V535" s="164">
        <f>VLOOKUP($A535,data!$B$2:$AS$765,35,FALSE)</f>
        <v>4.9382000000000001</v>
      </c>
      <c r="W535" s="324">
        <f t="shared" si="32"/>
        <v>4.9382000000000001</v>
      </c>
      <c r="X535" s="324">
        <f t="shared" si="33"/>
        <v>0</v>
      </c>
      <c r="Y535" s="134">
        <f t="shared" si="34"/>
        <v>0.18040000000000056</v>
      </c>
      <c r="Z535" s="132">
        <f t="shared" si="35"/>
        <v>3.7916684181764804E-2</v>
      </c>
    </row>
    <row r="536" spans="1:26" x14ac:dyDescent="0.2">
      <c r="A536" s="237" t="s">
        <v>1077</v>
      </c>
      <c r="B536" s="247" t="str">
        <f>VLOOKUP($A536,data!$B$2:$AS$765,4,FALSE)</f>
        <v>Prostatectomy W CC</v>
      </c>
      <c r="C536" s="238">
        <f>VLOOKUP($A536,data!$B$2:$AS$765,6,FALSE)</f>
        <v>3</v>
      </c>
      <c r="D536" s="238">
        <f>VLOOKUP($A536,data!$B$2:$AS$765,7,FALSE)</f>
        <v>0</v>
      </c>
      <c r="E536" s="238">
        <f>VLOOKUP($A536,data!$B$2:$AS$765,10,FALSE)</f>
        <v>30619.33</v>
      </c>
      <c r="F536" s="238">
        <f>VLOOKUP($A536,data!$B$2:$AS$765,11,FALSE)</f>
        <v>6847.16</v>
      </c>
      <c r="G536" s="257">
        <f>VLOOKUP($A536,data!$B$2:$AS$765,12,FALSE)</f>
        <v>9</v>
      </c>
      <c r="H536" s="16"/>
      <c r="I536" s="158">
        <f>VLOOKUP($A536,data!$B$2:$AS$765,14,FALSE)</f>
        <v>3</v>
      </c>
      <c r="J536" s="156">
        <f>VLOOKUP($A536,data!$B$2:$AS$765,15,FALSE)</f>
        <v>30619.33</v>
      </c>
      <c r="K536" s="156">
        <f>VLOOKUP($A536,data!$B$2:$AS$765,16,FALSE)</f>
        <v>6847.16</v>
      </c>
      <c r="L536" s="160">
        <f>VLOOKUP($A536,data!$B$2:$AS$765,17,FALSE)</f>
        <v>6.3</v>
      </c>
      <c r="M536" s="160">
        <f>VLOOKUP($A536,data!$B$2:$AS$765,18,FALSE)</f>
        <v>0</v>
      </c>
      <c r="N536" s="160">
        <f>VLOOKUP($A536,data!$B$2:$AS$765,19,FALSE)</f>
        <v>4.5999999999999996</v>
      </c>
      <c r="O536" s="120">
        <f>VLOOKUP($A536,data!$B$2:$AS$765,20,FALSE)</f>
        <v>0</v>
      </c>
      <c r="P536" s="162">
        <f>VLOOKUP($A536,data!$B$2:$AS$765,22,FALSE)</f>
        <v>1.7565</v>
      </c>
      <c r="Q536" s="162">
        <f>VLOOKUP($A536,data!$B$2:$AS$765,30,FALSE)</f>
        <v>1.8099000000000001</v>
      </c>
      <c r="R536" s="217" t="str">
        <f>VLOOKUP($A536,data!$B$2:$AS$765,34,FALSE)</f>
        <v>M</v>
      </c>
      <c r="S536" s="166"/>
      <c r="T536" s="219" t="str">
        <f>IF(ISERROR(VLOOKUP($A536,v32_final!$A$9:$E$763,5,FALSE)),"",VLOOKUP($A536,v32_final!$A$9:$E$763,5,FALSE))</f>
        <v>M</v>
      </c>
      <c r="U536" s="162">
        <f>IF(ISERROR(VLOOKUP($A536,v32_final!$A$9:$E$763,4,FALSE)),"",VLOOKUP($A536,v32_final!$A$9:$E$763,4,FALSE))</f>
        <v>2.7225999999999999</v>
      </c>
      <c r="V536" s="164">
        <f>VLOOKUP($A536,data!$B$2:$AS$765,35,FALSE)</f>
        <v>2.8359000000000001</v>
      </c>
      <c r="W536" s="324">
        <f t="shared" si="32"/>
        <v>2.8359000000000001</v>
      </c>
      <c r="X536" s="324">
        <f t="shared" si="33"/>
        <v>0</v>
      </c>
      <c r="Y536" s="134">
        <f t="shared" si="34"/>
        <v>0.11330000000000018</v>
      </c>
      <c r="Z536" s="132">
        <f t="shared" si="35"/>
        <v>4.1614633071328941E-2</v>
      </c>
    </row>
    <row r="537" spans="1:26" x14ac:dyDescent="0.2">
      <c r="A537" s="246" t="s">
        <v>1078</v>
      </c>
      <c r="B537" s="258" t="str">
        <f>VLOOKUP($A537,data!$B$2:$AS$765,4,FALSE)</f>
        <v>Prostatectomy W/O CC/MCC</v>
      </c>
      <c r="C537" s="259">
        <f>VLOOKUP($A537,data!$B$2:$AS$765,6,FALSE)</f>
        <v>4</v>
      </c>
      <c r="D537" s="259">
        <f>VLOOKUP($A537,data!$B$2:$AS$765,7,FALSE)</f>
        <v>0</v>
      </c>
      <c r="E537" s="259">
        <f>VLOOKUP($A537,data!$B$2:$AS$765,10,FALSE)</f>
        <v>16863.650000000001</v>
      </c>
      <c r="F537" s="259">
        <f>VLOOKUP($A537,data!$B$2:$AS$765,11,FALSE)</f>
        <v>3113.26</v>
      </c>
      <c r="G537" s="325">
        <f>VLOOKUP($A537,data!$B$2:$AS$765,12,FALSE)</f>
        <v>4</v>
      </c>
      <c r="H537" s="16"/>
      <c r="I537" s="159">
        <f>VLOOKUP($A537,data!$B$2:$AS$765,14,FALSE)</f>
        <v>4</v>
      </c>
      <c r="J537" s="157">
        <f>VLOOKUP($A537,data!$B$2:$AS$765,15,FALSE)</f>
        <v>16863.650000000001</v>
      </c>
      <c r="K537" s="157">
        <f>VLOOKUP($A537,data!$B$2:$AS$765,16,FALSE)</f>
        <v>3113.26</v>
      </c>
      <c r="L537" s="161">
        <f>VLOOKUP($A537,data!$B$2:$AS$765,17,FALSE)</f>
        <v>3</v>
      </c>
      <c r="M537" s="161">
        <f>VLOOKUP($A537,data!$B$2:$AS$765,18,FALSE)</f>
        <v>0.71</v>
      </c>
      <c r="N537" s="161">
        <f>VLOOKUP($A537,data!$B$2:$AS$765,19,FALSE)</f>
        <v>2.2999999999999998</v>
      </c>
      <c r="O537" s="129">
        <f>VLOOKUP($A537,data!$B$2:$AS$765,20,FALSE)</f>
        <v>0</v>
      </c>
      <c r="P537" s="163">
        <f>VLOOKUP($A537,data!$B$2:$AS$765,22,FALSE)</f>
        <v>0.97889999999999999</v>
      </c>
      <c r="Q537" s="163">
        <f>VLOOKUP($A537,data!$B$2:$AS$765,30,FALSE)</f>
        <v>1.0086999999999999</v>
      </c>
      <c r="R537" s="218" t="str">
        <f>VLOOKUP($A537,data!$B$2:$AS$765,34,FALSE)</f>
        <v>M</v>
      </c>
      <c r="S537" s="166"/>
      <c r="T537" s="220" t="str">
        <f>IF(ISERROR(VLOOKUP($A537,v32_final!$A$9:$E$763,5,FALSE)),"",VLOOKUP($A537,v32_final!$A$9:$E$763,5,FALSE))</f>
        <v>M</v>
      </c>
      <c r="U537" s="163">
        <f>IF(ISERROR(VLOOKUP($A537,v32_final!$A$9:$E$763,4,FALSE)),"",VLOOKUP($A537,v32_final!$A$9:$E$763,4,FALSE))</f>
        <v>1.5064</v>
      </c>
      <c r="V537" s="165">
        <f>VLOOKUP($A537,data!$B$2:$AS$765,35,FALSE)</f>
        <v>1.5805</v>
      </c>
      <c r="W537" s="326">
        <f t="shared" si="32"/>
        <v>1.5805</v>
      </c>
      <c r="X537" s="326">
        <f t="shared" si="33"/>
        <v>0</v>
      </c>
      <c r="Y537" s="135">
        <f t="shared" si="34"/>
        <v>7.4100000000000055E-2</v>
      </c>
      <c r="Z537" s="133">
        <f t="shared" si="35"/>
        <v>4.9190122145512515E-2</v>
      </c>
    </row>
    <row r="538" spans="1:26" x14ac:dyDescent="0.2">
      <c r="A538" s="237" t="s">
        <v>1079</v>
      </c>
      <c r="B538" s="247" t="str">
        <f>VLOOKUP($A538,data!$B$2:$AS$765,4,FALSE)</f>
        <v>Transurethral Procedures W MCC</v>
      </c>
      <c r="C538" s="238">
        <f>VLOOKUP($A538,data!$B$2:$AS$765,6,FALSE)</f>
        <v>16</v>
      </c>
      <c r="D538" s="238">
        <f>VLOOKUP($A538,data!$B$2:$AS$765,7,FALSE)</f>
        <v>1</v>
      </c>
      <c r="E538" s="238">
        <f>VLOOKUP($A538,data!$B$2:$AS$765,10,FALSE)</f>
        <v>41761.410000000003</v>
      </c>
      <c r="F538" s="238">
        <f>VLOOKUP($A538,data!$B$2:$AS$765,11,FALSE)</f>
        <v>21221.200000000001</v>
      </c>
      <c r="G538" s="257">
        <f>VLOOKUP($A538,data!$B$2:$AS$765,12,FALSE)</f>
        <v>8.06</v>
      </c>
      <c r="H538" s="16"/>
      <c r="I538" s="158">
        <f>VLOOKUP($A538,data!$B$2:$AS$765,14,FALSE)</f>
        <v>15</v>
      </c>
      <c r="J538" s="156">
        <f>VLOOKUP($A538,data!$B$2:$AS$765,15,FALSE)</f>
        <v>37685.379999999997</v>
      </c>
      <c r="K538" s="156">
        <f>VLOOKUP($A538,data!$B$2:$AS$765,16,FALSE)</f>
        <v>14647.12</v>
      </c>
      <c r="L538" s="160">
        <f>VLOOKUP($A538,data!$B$2:$AS$765,17,FALSE)</f>
        <v>7.73</v>
      </c>
      <c r="M538" s="160">
        <f>VLOOKUP($A538,data!$B$2:$AS$765,18,FALSE)</f>
        <v>4.3899999999999997</v>
      </c>
      <c r="N538" s="160">
        <f>VLOOKUP($A538,data!$B$2:$AS$765,19,FALSE)</f>
        <v>6.55</v>
      </c>
      <c r="O538" s="120">
        <f>VLOOKUP($A538,data!$B$2:$AS$765,20,FALSE)</f>
        <v>1</v>
      </c>
      <c r="P538" s="162">
        <f>VLOOKUP($A538,data!$B$2:$AS$765,22,FALSE)</f>
        <v>1.5484</v>
      </c>
      <c r="Q538" s="162">
        <f>VLOOKUP($A538,data!$B$2:$AS$765,30,FALSE)</f>
        <v>1.5954999999999999</v>
      </c>
      <c r="R538" s="217" t="str">
        <f>VLOOKUP($A538,data!$B$2:$AS$765,34,FALSE)</f>
        <v>A</v>
      </c>
      <c r="S538" s="166"/>
      <c r="T538" s="219" t="str">
        <f>IF(ISERROR(VLOOKUP($A538,v32_final!$A$9:$E$763,5,FALSE)),"",VLOOKUP($A538,v32_final!$A$9:$E$763,5,FALSE))</f>
        <v>A</v>
      </c>
      <c r="U538" s="162">
        <f>IF(ISERROR(VLOOKUP($A538,v32_final!$A$9:$E$763,4,FALSE)),"",VLOOKUP($A538,v32_final!$A$9:$E$763,4,FALSE))</f>
        <v>2.0876999999999999</v>
      </c>
      <c r="V538" s="164">
        <f>VLOOKUP($A538,data!$B$2:$AS$765,35,FALSE)</f>
        <v>2.5</v>
      </c>
      <c r="W538" s="324">
        <f t="shared" si="32"/>
        <v>2.5</v>
      </c>
      <c r="X538" s="324">
        <f t="shared" si="33"/>
        <v>0</v>
      </c>
      <c r="Y538" s="134">
        <f t="shared" si="34"/>
        <v>0.41230000000000011</v>
      </c>
      <c r="Z538" s="132">
        <f t="shared" si="35"/>
        <v>0.19749006083249515</v>
      </c>
    </row>
    <row r="539" spans="1:26" x14ac:dyDescent="0.2">
      <c r="A539" s="237" t="s">
        <v>1080</v>
      </c>
      <c r="B539" s="247" t="str">
        <f>VLOOKUP($A539,data!$B$2:$AS$765,4,FALSE)</f>
        <v>Transurethral Procedures W CC</v>
      </c>
      <c r="C539" s="238">
        <f>VLOOKUP($A539,data!$B$2:$AS$765,6,FALSE)</f>
        <v>116</v>
      </c>
      <c r="D539" s="238">
        <f>VLOOKUP($A539,data!$B$2:$AS$765,7,FALSE)</f>
        <v>2</v>
      </c>
      <c r="E539" s="238">
        <f>VLOOKUP($A539,data!$B$2:$AS$765,10,FALSE)</f>
        <v>21196.61</v>
      </c>
      <c r="F539" s="238">
        <f>VLOOKUP($A539,data!$B$2:$AS$765,11,FALSE)</f>
        <v>12435.48</v>
      </c>
      <c r="G539" s="257">
        <f>VLOOKUP($A539,data!$B$2:$AS$765,12,FALSE)</f>
        <v>3.28</v>
      </c>
      <c r="H539" s="16"/>
      <c r="I539" s="158">
        <f>VLOOKUP($A539,data!$B$2:$AS$765,14,FALSE)</f>
        <v>113</v>
      </c>
      <c r="J539" s="156">
        <f>VLOOKUP($A539,data!$B$2:$AS$765,15,FALSE)</f>
        <v>19619.560000000001</v>
      </c>
      <c r="K539" s="156">
        <f>VLOOKUP($A539,data!$B$2:$AS$765,16,FALSE)</f>
        <v>7645.12</v>
      </c>
      <c r="L539" s="160">
        <f>VLOOKUP($A539,data!$B$2:$AS$765,17,FALSE)</f>
        <v>2.82</v>
      </c>
      <c r="M539" s="160">
        <f>VLOOKUP($A539,data!$B$2:$AS$765,18,FALSE)</f>
        <v>3.19</v>
      </c>
      <c r="N539" s="160">
        <f>VLOOKUP($A539,data!$B$2:$AS$765,19,FALSE)</f>
        <v>2.15</v>
      </c>
      <c r="O539" s="120">
        <f>VLOOKUP($A539,data!$B$2:$AS$765,20,FALSE)</f>
        <v>1</v>
      </c>
      <c r="P539" s="162">
        <f>VLOOKUP($A539,data!$B$2:$AS$765,22,FALSE)</f>
        <v>0.80610000000000004</v>
      </c>
      <c r="Q539" s="162">
        <f>VLOOKUP($A539,data!$B$2:$AS$765,30,FALSE)</f>
        <v>0.8306</v>
      </c>
      <c r="R539" s="217" t="str">
        <f>VLOOKUP($A539,data!$B$2:$AS$765,34,FALSE)</f>
        <v>A</v>
      </c>
      <c r="S539" s="166"/>
      <c r="T539" s="219" t="str">
        <f>IF(ISERROR(VLOOKUP($A539,v32_final!$A$9:$E$763,5,FALSE)),"",VLOOKUP($A539,v32_final!$A$9:$E$763,5,FALSE))</f>
        <v>A</v>
      </c>
      <c r="U539" s="162">
        <f>IF(ISERROR(VLOOKUP($A539,v32_final!$A$9:$E$763,4,FALSE)),"",VLOOKUP($A539,v32_final!$A$9:$E$763,4,FALSE))</f>
        <v>1.2406999999999999</v>
      </c>
      <c r="V539" s="164">
        <f>VLOOKUP($A539,data!$B$2:$AS$765,35,FALSE)</f>
        <v>1.3015000000000001</v>
      </c>
      <c r="W539" s="324">
        <f t="shared" si="32"/>
        <v>1.3015000000000001</v>
      </c>
      <c r="X539" s="324">
        <f t="shared" si="33"/>
        <v>0</v>
      </c>
      <c r="Y539" s="134">
        <f t="shared" si="34"/>
        <v>6.0800000000000187E-2</v>
      </c>
      <c r="Z539" s="132">
        <f t="shared" si="35"/>
        <v>4.9004594180704596E-2</v>
      </c>
    </row>
    <row r="540" spans="1:26" x14ac:dyDescent="0.2">
      <c r="A540" s="237" t="s">
        <v>1081</v>
      </c>
      <c r="B540" s="247" t="str">
        <f>VLOOKUP($A540,data!$B$2:$AS$765,4,FALSE)</f>
        <v>Transurethral Procedures W/O CC/MCC</v>
      </c>
      <c r="C540" s="238">
        <f>VLOOKUP($A540,data!$B$2:$AS$765,6,FALSE)</f>
        <v>26</v>
      </c>
      <c r="D540" s="238">
        <f>VLOOKUP($A540,data!$B$2:$AS$765,7,FALSE)</f>
        <v>0</v>
      </c>
      <c r="E540" s="238">
        <f>VLOOKUP($A540,data!$B$2:$AS$765,10,FALSE)</f>
        <v>15067.39</v>
      </c>
      <c r="F540" s="238">
        <f>VLOOKUP($A540,data!$B$2:$AS$765,11,FALSE)</f>
        <v>7605.13</v>
      </c>
      <c r="G540" s="257">
        <f>VLOOKUP($A540,data!$B$2:$AS$765,12,FALSE)</f>
        <v>2.04</v>
      </c>
      <c r="H540" s="16"/>
      <c r="I540" s="158">
        <f>VLOOKUP($A540,data!$B$2:$AS$765,14,FALSE)</f>
        <v>24</v>
      </c>
      <c r="J540" s="156">
        <f>VLOOKUP($A540,data!$B$2:$AS$765,15,FALSE)</f>
        <v>13240.79</v>
      </c>
      <c r="K540" s="156">
        <f>VLOOKUP($A540,data!$B$2:$AS$765,16,FALSE)</f>
        <v>4366.29</v>
      </c>
      <c r="L540" s="160">
        <f>VLOOKUP($A540,data!$B$2:$AS$765,17,FALSE)</f>
        <v>1.88</v>
      </c>
      <c r="M540" s="160">
        <f>VLOOKUP($A540,data!$B$2:$AS$765,18,FALSE)</f>
        <v>1.3</v>
      </c>
      <c r="N540" s="160">
        <f>VLOOKUP($A540,data!$B$2:$AS$765,19,FALSE)</f>
        <v>1.58</v>
      </c>
      <c r="O540" s="120">
        <f>VLOOKUP($A540,data!$B$2:$AS$765,20,FALSE)</f>
        <v>1</v>
      </c>
      <c r="P540" s="162">
        <f>VLOOKUP($A540,data!$B$2:$AS$765,22,FALSE)</f>
        <v>0.54400000000000004</v>
      </c>
      <c r="Q540" s="162">
        <f>VLOOKUP($A540,data!$B$2:$AS$765,30,FALSE)</f>
        <v>0.5605</v>
      </c>
      <c r="R540" s="217" t="str">
        <f>VLOOKUP($A540,data!$B$2:$AS$765,34,FALSE)</f>
        <v>A</v>
      </c>
      <c r="S540" s="166"/>
      <c r="T540" s="219" t="str">
        <f>IF(ISERROR(VLOOKUP($A540,v32_final!$A$9:$E$763,5,FALSE)),"",VLOOKUP($A540,v32_final!$A$9:$E$763,5,FALSE))</f>
        <v>A</v>
      </c>
      <c r="U540" s="162">
        <f>IF(ISERROR(VLOOKUP($A540,v32_final!$A$9:$E$763,4,FALSE)),"",VLOOKUP($A540,v32_final!$A$9:$E$763,4,FALSE))</f>
        <v>0.93049999999999999</v>
      </c>
      <c r="V540" s="164">
        <f>VLOOKUP($A540,data!$B$2:$AS$765,35,FALSE)</f>
        <v>0.87819999999999998</v>
      </c>
      <c r="W540" s="324">
        <f t="shared" si="32"/>
        <v>0.87819999999999998</v>
      </c>
      <c r="X540" s="324">
        <f t="shared" si="33"/>
        <v>0</v>
      </c>
      <c r="Y540" s="134">
        <f t="shared" si="34"/>
        <v>-5.2300000000000013E-2</v>
      </c>
      <c r="Z540" s="132">
        <f t="shared" si="35"/>
        <v>-5.6206340677055364E-2</v>
      </c>
    </row>
    <row r="541" spans="1:26" x14ac:dyDescent="0.2">
      <c r="A541" s="237" t="s">
        <v>1082</v>
      </c>
      <c r="B541" s="247" t="str">
        <f>VLOOKUP($A541,data!$B$2:$AS$765,4,FALSE)</f>
        <v>Urethral Procedures W CC/MCC</v>
      </c>
      <c r="C541" s="238">
        <f>VLOOKUP($A541,data!$B$2:$AS$765,6,FALSE)</f>
        <v>4</v>
      </c>
      <c r="D541" s="238">
        <f>VLOOKUP($A541,data!$B$2:$AS$765,7,FALSE)</f>
        <v>0</v>
      </c>
      <c r="E541" s="238">
        <f>VLOOKUP($A541,data!$B$2:$AS$765,10,FALSE)</f>
        <v>30212.04</v>
      </c>
      <c r="F541" s="238">
        <f>VLOOKUP($A541,data!$B$2:$AS$765,11,FALSE)</f>
        <v>10238.99</v>
      </c>
      <c r="G541" s="257">
        <f>VLOOKUP($A541,data!$B$2:$AS$765,12,FALSE)</f>
        <v>4.25</v>
      </c>
      <c r="H541" s="16"/>
      <c r="I541" s="158">
        <f>VLOOKUP($A541,data!$B$2:$AS$765,14,FALSE)</f>
        <v>4</v>
      </c>
      <c r="J541" s="156">
        <f>VLOOKUP($A541,data!$B$2:$AS$765,15,FALSE)</f>
        <v>30212.04</v>
      </c>
      <c r="K541" s="156">
        <f>VLOOKUP($A541,data!$B$2:$AS$765,16,FALSE)</f>
        <v>10238.99</v>
      </c>
      <c r="L541" s="160">
        <f>VLOOKUP($A541,data!$B$2:$AS$765,17,FALSE)</f>
        <v>5.4</v>
      </c>
      <c r="M541" s="160">
        <f>VLOOKUP($A541,data!$B$2:$AS$765,18,FALSE)</f>
        <v>1.48</v>
      </c>
      <c r="N541" s="160">
        <f>VLOOKUP($A541,data!$B$2:$AS$765,19,FALSE)</f>
        <v>4.0999999999999996</v>
      </c>
      <c r="O541" s="120">
        <f>VLOOKUP($A541,data!$B$2:$AS$765,20,FALSE)</f>
        <v>0</v>
      </c>
      <c r="P541" s="162">
        <f>VLOOKUP($A541,data!$B$2:$AS$765,22,FALSE)</f>
        <v>1.5429999999999999</v>
      </c>
      <c r="Q541" s="162">
        <f>VLOOKUP($A541,data!$B$2:$AS$765,30,FALSE)</f>
        <v>1.5899000000000001</v>
      </c>
      <c r="R541" s="217" t="str">
        <f>VLOOKUP($A541,data!$B$2:$AS$765,34,FALSE)</f>
        <v>M</v>
      </c>
      <c r="S541" s="166"/>
      <c r="T541" s="219" t="str">
        <f>IF(ISERROR(VLOOKUP($A541,v32_final!$A$9:$E$763,5,FALSE)),"",VLOOKUP($A541,v32_final!$A$9:$E$763,5,FALSE))</f>
        <v>M</v>
      </c>
      <c r="U541" s="162">
        <f>IF(ISERROR(VLOOKUP($A541,v32_final!$A$9:$E$763,4,FALSE)),"",VLOOKUP($A541,v32_final!$A$9:$E$763,4,FALSE))</f>
        <v>2.5139</v>
      </c>
      <c r="V541" s="164">
        <f>VLOOKUP($A541,data!$B$2:$AS$765,35,FALSE)</f>
        <v>2.4912000000000001</v>
      </c>
      <c r="W541" s="324">
        <f t="shared" si="32"/>
        <v>2.4912000000000001</v>
      </c>
      <c r="X541" s="324">
        <f t="shared" si="33"/>
        <v>0</v>
      </c>
      <c r="Y541" s="134">
        <f t="shared" si="34"/>
        <v>-2.2699999999999942E-2</v>
      </c>
      <c r="Z541" s="132">
        <f t="shared" si="35"/>
        <v>-9.0297943434503921E-3</v>
      </c>
    </row>
    <row r="542" spans="1:26" x14ac:dyDescent="0.2">
      <c r="A542" s="246" t="s">
        <v>1083</v>
      </c>
      <c r="B542" s="258" t="str">
        <f>VLOOKUP($A542,data!$B$2:$AS$765,4,FALSE)</f>
        <v>Urethral Procedures W/O CC/MCC</v>
      </c>
      <c r="C542" s="259">
        <f>VLOOKUP($A542,data!$B$2:$AS$765,6,FALSE)</f>
        <v>4</v>
      </c>
      <c r="D542" s="259">
        <f>VLOOKUP($A542,data!$B$2:$AS$765,7,FALSE)</f>
        <v>0</v>
      </c>
      <c r="E542" s="259">
        <f>VLOOKUP($A542,data!$B$2:$AS$765,10,FALSE)</f>
        <v>18996.14</v>
      </c>
      <c r="F542" s="259">
        <f>VLOOKUP($A542,data!$B$2:$AS$765,11,FALSE)</f>
        <v>9814.66</v>
      </c>
      <c r="G542" s="325">
        <f>VLOOKUP($A542,data!$B$2:$AS$765,12,FALSE)</f>
        <v>2.25</v>
      </c>
      <c r="H542" s="16"/>
      <c r="I542" s="159">
        <f>VLOOKUP($A542,data!$B$2:$AS$765,14,FALSE)</f>
        <v>4</v>
      </c>
      <c r="J542" s="157">
        <f>VLOOKUP($A542,data!$B$2:$AS$765,15,FALSE)</f>
        <v>18996.14</v>
      </c>
      <c r="K542" s="157">
        <f>VLOOKUP($A542,data!$B$2:$AS$765,16,FALSE)</f>
        <v>9814.66</v>
      </c>
      <c r="L542" s="161">
        <f>VLOOKUP($A542,data!$B$2:$AS$765,17,FALSE)</f>
        <v>2.4</v>
      </c>
      <c r="M542" s="161">
        <f>VLOOKUP($A542,data!$B$2:$AS$765,18,FALSE)</f>
        <v>1.0900000000000001</v>
      </c>
      <c r="N542" s="161">
        <f>VLOOKUP($A542,data!$B$2:$AS$765,19,FALSE)</f>
        <v>1.9</v>
      </c>
      <c r="O542" s="129">
        <f>VLOOKUP($A542,data!$B$2:$AS$765,20,FALSE)</f>
        <v>0</v>
      </c>
      <c r="P542" s="163">
        <f>VLOOKUP($A542,data!$B$2:$AS$765,22,FALSE)</f>
        <v>0.8589</v>
      </c>
      <c r="Q542" s="163">
        <f>VLOOKUP($A542,data!$B$2:$AS$765,30,FALSE)</f>
        <v>0.88500000000000001</v>
      </c>
      <c r="R542" s="218" t="str">
        <f>VLOOKUP($A542,data!$B$2:$AS$765,34,FALSE)</f>
        <v>M</v>
      </c>
      <c r="S542" s="166"/>
      <c r="T542" s="220" t="str">
        <f>IF(ISERROR(VLOOKUP($A542,v32_final!$A$9:$E$763,5,FALSE)),"",VLOOKUP($A542,v32_final!$A$9:$E$763,5,FALSE))</f>
        <v>M</v>
      </c>
      <c r="U542" s="163">
        <f>IF(ISERROR(VLOOKUP($A542,v32_final!$A$9:$E$763,4,FALSE)),"",VLOOKUP($A542,v32_final!$A$9:$E$763,4,FALSE))</f>
        <v>1.3209</v>
      </c>
      <c r="V542" s="165">
        <f>VLOOKUP($A542,data!$B$2:$AS$765,35,FALSE)</f>
        <v>1.3867</v>
      </c>
      <c r="W542" s="326">
        <f t="shared" si="32"/>
        <v>1.3867</v>
      </c>
      <c r="X542" s="326">
        <f t="shared" si="33"/>
        <v>0</v>
      </c>
      <c r="Y542" s="135">
        <f t="shared" si="34"/>
        <v>6.5800000000000081E-2</v>
      </c>
      <c r="Z542" s="133">
        <f t="shared" si="35"/>
        <v>4.981452040275576E-2</v>
      </c>
    </row>
    <row r="543" spans="1:26" x14ac:dyDescent="0.2">
      <c r="A543" s="237" t="s">
        <v>1084</v>
      </c>
      <c r="B543" s="247" t="str">
        <f>VLOOKUP($A543,data!$B$2:$AS$765,4,FALSE)</f>
        <v>Other Kidney &amp; Urinary Tract Procedures W MCC</v>
      </c>
      <c r="C543" s="238">
        <f>VLOOKUP($A543,data!$B$2:$AS$765,6,FALSE)</f>
        <v>40</v>
      </c>
      <c r="D543" s="238">
        <f>VLOOKUP($A543,data!$B$2:$AS$765,7,FALSE)</f>
        <v>2</v>
      </c>
      <c r="E543" s="238">
        <f>VLOOKUP($A543,data!$B$2:$AS$765,10,FALSE)</f>
        <v>55159</v>
      </c>
      <c r="F543" s="238">
        <f>VLOOKUP($A543,data!$B$2:$AS$765,11,FALSE)</f>
        <v>45409.01</v>
      </c>
      <c r="G543" s="257">
        <f>VLOOKUP($A543,data!$B$2:$AS$765,12,FALSE)</f>
        <v>11.25</v>
      </c>
      <c r="H543" s="16"/>
      <c r="I543" s="158">
        <f>VLOOKUP($A543,data!$B$2:$AS$765,14,FALSE)</f>
        <v>38</v>
      </c>
      <c r="J543" s="156">
        <f>VLOOKUP($A543,data!$B$2:$AS$765,15,FALSE)</f>
        <v>48030.81</v>
      </c>
      <c r="K543" s="156">
        <f>VLOOKUP($A543,data!$B$2:$AS$765,16,FALSE)</f>
        <v>33922.230000000003</v>
      </c>
      <c r="L543" s="160">
        <f>VLOOKUP($A543,data!$B$2:$AS$765,17,FALSE)</f>
        <v>10.37</v>
      </c>
      <c r="M543" s="160">
        <f>VLOOKUP($A543,data!$B$2:$AS$765,18,FALSE)</f>
        <v>8.91</v>
      </c>
      <c r="N543" s="160">
        <f>VLOOKUP($A543,data!$B$2:$AS$765,19,FALSE)</f>
        <v>7.3</v>
      </c>
      <c r="O543" s="120">
        <f>VLOOKUP($A543,data!$B$2:$AS$765,20,FALSE)</f>
        <v>1</v>
      </c>
      <c r="P543" s="162">
        <f>VLOOKUP($A543,data!$B$2:$AS$765,22,FALSE)</f>
        <v>1.9735</v>
      </c>
      <c r="Q543" s="162">
        <f>VLOOKUP($A543,data!$B$2:$AS$765,30,FALSE)</f>
        <v>2.0335000000000001</v>
      </c>
      <c r="R543" s="217" t="str">
        <f>VLOOKUP($A543,data!$B$2:$AS$765,34,FALSE)</f>
        <v>A</v>
      </c>
      <c r="S543" s="166"/>
      <c r="T543" s="219" t="str">
        <f>IF(ISERROR(VLOOKUP($A543,v32_final!$A$9:$E$763,5,FALSE)),"",VLOOKUP($A543,v32_final!$A$9:$E$763,5,FALSE))</f>
        <v>A</v>
      </c>
      <c r="U543" s="162">
        <f>IF(ISERROR(VLOOKUP($A543,v32_final!$A$9:$E$763,4,FALSE)),"",VLOOKUP($A543,v32_final!$A$9:$E$763,4,FALSE))</f>
        <v>2.8555000000000001</v>
      </c>
      <c r="V543" s="164">
        <f>VLOOKUP($A543,data!$B$2:$AS$765,35,FALSE)</f>
        <v>3.1863000000000001</v>
      </c>
      <c r="W543" s="324">
        <f t="shared" si="32"/>
        <v>3.1863000000000001</v>
      </c>
      <c r="X543" s="324">
        <f t="shared" si="33"/>
        <v>0</v>
      </c>
      <c r="Y543" s="134">
        <f t="shared" si="34"/>
        <v>0.33079999999999998</v>
      </c>
      <c r="Z543" s="132">
        <f t="shared" si="35"/>
        <v>0.11584661180178601</v>
      </c>
    </row>
    <row r="544" spans="1:26" x14ac:dyDescent="0.2">
      <c r="A544" s="237" t="s">
        <v>1085</v>
      </c>
      <c r="B544" s="247" t="str">
        <f>VLOOKUP($A544,data!$B$2:$AS$765,4,FALSE)</f>
        <v>Other Kidney &amp; Urinary Tract Procedures W CC</v>
      </c>
      <c r="C544" s="238">
        <f>VLOOKUP($A544,data!$B$2:$AS$765,6,FALSE)</f>
        <v>47</v>
      </c>
      <c r="D544" s="238">
        <f>VLOOKUP($A544,data!$B$2:$AS$765,7,FALSE)</f>
        <v>1</v>
      </c>
      <c r="E544" s="238">
        <f>VLOOKUP($A544,data!$B$2:$AS$765,10,FALSE)</f>
        <v>32804.31</v>
      </c>
      <c r="F544" s="238">
        <f>VLOOKUP($A544,data!$B$2:$AS$765,11,FALSE)</f>
        <v>17047.990000000002</v>
      </c>
      <c r="G544" s="257">
        <f>VLOOKUP($A544,data!$B$2:$AS$765,12,FALSE)</f>
        <v>5.96</v>
      </c>
      <c r="H544" s="16"/>
      <c r="I544" s="158">
        <f>VLOOKUP($A544,data!$B$2:$AS$765,14,FALSE)</f>
        <v>46</v>
      </c>
      <c r="J544" s="156">
        <f>VLOOKUP($A544,data!$B$2:$AS$765,15,FALSE)</f>
        <v>31712.34</v>
      </c>
      <c r="K544" s="156">
        <f>VLOOKUP($A544,data!$B$2:$AS$765,16,FALSE)</f>
        <v>15521.24</v>
      </c>
      <c r="L544" s="160">
        <f>VLOOKUP($A544,data!$B$2:$AS$765,17,FALSE)</f>
        <v>5.8</v>
      </c>
      <c r="M544" s="160">
        <f>VLOOKUP($A544,data!$B$2:$AS$765,18,FALSE)</f>
        <v>3.47</v>
      </c>
      <c r="N544" s="160">
        <f>VLOOKUP($A544,data!$B$2:$AS$765,19,FALSE)</f>
        <v>4.79</v>
      </c>
      <c r="O544" s="120">
        <f>VLOOKUP($A544,data!$B$2:$AS$765,20,FALSE)</f>
        <v>1</v>
      </c>
      <c r="P544" s="162">
        <f>VLOOKUP($A544,data!$B$2:$AS$765,22,FALSE)</f>
        <v>1.3028999999999999</v>
      </c>
      <c r="Q544" s="162">
        <f>VLOOKUP($A544,data!$B$2:$AS$765,30,FALSE)</f>
        <v>1.3956999999999999</v>
      </c>
      <c r="R544" s="217" t="str">
        <f>VLOOKUP($A544,data!$B$2:$AS$765,34,FALSE)</f>
        <v>AP</v>
      </c>
      <c r="S544" s="166"/>
      <c r="T544" s="219" t="str">
        <f>IF(ISERROR(VLOOKUP($A544,v32_final!$A$9:$E$763,5,FALSE)),"",VLOOKUP($A544,v32_final!$A$9:$E$763,5,FALSE))</f>
        <v>AP</v>
      </c>
      <c r="U544" s="162">
        <f>IF(ISERROR(VLOOKUP($A544,v32_final!$A$9:$E$763,4,FALSE)),"",VLOOKUP($A544,v32_final!$A$9:$E$763,4,FALSE))</f>
        <v>2.1282000000000001</v>
      </c>
      <c r="V544" s="164">
        <f>VLOOKUP($A544,data!$B$2:$AS$765,35,FALSE)</f>
        <v>2.1869000000000001</v>
      </c>
      <c r="W544" s="324">
        <f t="shared" si="32"/>
        <v>2.1869000000000001</v>
      </c>
      <c r="X544" s="324">
        <f t="shared" si="33"/>
        <v>0</v>
      </c>
      <c r="Y544" s="134">
        <f t="shared" si="34"/>
        <v>5.8699999999999974E-2</v>
      </c>
      <c r="Z544" s="132">
        <f t="shared" si="35"/>
        <v>2.7581994173479923E-2</v>
      </c>
    </row>
    <row r="545" spans="1:26" x14ac:dyDescent="0.2">
      <c r="A545" s="237" t="s">
        <v>1086</v>
      </c>
      <c r="B545" s="247" t="str">
        <f>VLOOKUP($A545,data!$B$2:$AS$765,4,FALSE)</f>
        <v>Other Kidney &amp; Urinary Tract Procedures W/O CC/MCC</v>
      </c>
      <c r="C545" s="238">
        <f>VLOOKUP($A545,data!$B$2:$AS$765,6,FALSE)</f>
        <v>4</v>
      </c>
      <c r="D545" s="238">
        <f>VLOOKUP($A545,data!$B$2:$AS$765,7,FALSE)</f>
        <v>1</v>
      </c>
      <c r="E545" s="238">
        <f>VLOOKUP($A545,data!$B$2:$AS$765,10,FALSE)</f>
        <v>42871.4</v>
      </c>
      <c r="F545" s="238">
        <f>VLOOKUP($A545,data!$B$2:$AS$765,11,FALSE)</f>
        <v>33935.24</v>
      </c>
      <c r="G545" s="257">
        <f>VLOOKUP($A545,data!$B$2:$AS$765,12,FALSE)</f>
        <v>4.5</v>
      </c>
      <c r="H545" s="16"/>
      <c r="I545" s="158">
        <f>VLOOKUP($A545,data!$B$2:$AS$765,14,FALSE)</f>
        <v>4</v>
      </c>
      <c r="J545" s="156">
        <f>VLOOKUP($A545,data!$B$2:$AS$765,15,FALSE)</f>
        <v>42871.4</v>
      </c>
      <c r="K545" s="156">
        <f>VLOOKUP($A545,data!$B$2:$AS$765,16,FALSE)</f>
        <v>33935.24</v>
      </c>
      <c r="L545" s="160">
        <f>VLOOKUP($A545,data!$B$2:$AS$765,17,FALSE)</f>
        <v>3.2</v>
      </c>
      <c r="M545" s="160">
        <f>VLOOKUP($A545,data!$B$2:$AS$765,18,FALSE)</f>
        <v>2.29</v>
      </c>
      <c r="N545" s="160">
        <f>VLOOKUP($A545,data!$B$2:$AS$765,19,FALSE)</f>
        <v>2.4</v>
      </c>
      <c r="O545" s="120">
        <f>VLOOKUP($A545,data!$B$2:$AS$765,20,FALSE)</f>
        <v>0</v>
      </c>
      <c r="P545" s="162">
        <f>VLOOKUP($A545,data!$B$2:$AS$765,22,FALSE)</f>
        <v>1.5322</v>
      </c>
      <c r="Q545" s="162">
        <f>VLOOKUP($A545,data!$B$2:$AS$765,30,FALSE)</f>
        <v>0.96689999999999998</v>
      </c>
      <c r="R545" s="217" t="str">
        <f>VLOOKUP($A545,data!$B$2:$AS$765,34,FALSE)</f>
        <v>MP</v>
      </c>
      <c r="S545" s="166"/>
      <c r="T545" s="219" t="str">
        <f>IF(ISERROR(VLOOKUP($A545,v32_final!$A$9:$E$763,5,FALSE)),"",VLOOKUP($A545,v32_final!$A$9:$E$763,5,FALSE))</f>
        <v>MP</v>
      </c>
      <c r="U545" s="162">
        <f>IF(ISERROR(VLOOKUP($A545,v32_final!$A$9:$E$763,4,FALSE)),"",VLOOKUP($A545,v32_final!$A$9:$E$763,4,FALSE))</f>
        <v>1.4641</v>
      </c>
      <c r="V545" s="164">
        <f>VLOOKUP($A545,data!$B$2:$AS$765,35,FALSE)</f>
        <v>1.5149999999999999</v>
      </c>
      <c r="W545" s="324">
        <f t="shared" si="32"/>
        <v>1.5149999999999999</v>
      </c>
      <c r="X545" s="324">
        <f t="shared" si="33"/>
        <v>0</v>
      </c>
      <c r="Y545" s="134">
        <f t="shared" si="34"/>
        <v>5.0899999999999945E-2</v>
      </c>
      <c r="Z545" s="132">
        <f t="shared" si="35"/>
        <v>3.4765384878082062E-2</v>
      </c>
    </row>
    <row r="546" spans="1:26" x14ac:dyDescent="0.2">
      <c r="A546" s="237" t="s">
        <v>1087</v>
      </c>
      <c r="B546" s="247" t="str">
        <f>VLOOKUP($A546,data!$B$2:$AS$765,4,FALSE)</f>
        <v>Renal Failure W MCC</v>
      </c>
      <c r="C546" s="238">
        <f>VLOOKUP($A546,data!$B$2:$AS$765,6,FALSE)</f>
        <v>311</v>
      </c>
      <c r="D546" s="238">
        <f>VLOOKUP($A546,data!$B$2:$AS$765,7,FALSE)</f>
        <v>25</v>
      </c>
      <c r="E546" s="238">
        <f>VLOOKUP($A546,data!$B$2:$AS$765,10,FALSE)</f>
        <v>31012.19</v>
      </c>
      <c r="F546" s="238">
        <f>VLOOKUP($A546,data!$B$2:$AS$765,11,FALSE)</f>
        <v>40833.769999999997</v>
      </c>
      <c r="G546" s="257">
        <f>VLOOKUP($A546,data!$B$2:$AS$765,12,FALSE)</f>
        <v>7.38</v>
      </c>
      <c r="H546" s="16"/>
      <c r="I546" s="158">
        <f>VLOOKUP($A546,data!$B$2:$AS$765,14,FALSE)</f>
        <v>306</v>
      </c>
      <c r="J546" s="156">
        <f>VLOOKUP($A546,data!$B$2:$AS$765,15,FALSE)</f>
        <v>27271.8</v>
      </c>
      <c r="K546" s="156">
        <f>VLOOKUP($A546,data!$B$2:$AS$765,16,FALSE)</f>
        <v>26335.77</v>
      </c>
      <c r="L546" s="160">
        <f>VLOOKUP($A546,data!$B$2:$AS$765,17,FALSE)</f>
        <v>6.74</v>
      </c>
      <c r="M546" s="160">
        <f>VLOOKUP($A546,data!$B$2:$AS$765,18,FALSE)</f>
        <v>7.54</v>
      </c>
      <c r="N546" s="160">
        <f>VLOOKUP($A546,data!$B$2:$AS$765,19,FALSE)</f>
        <v>4.76</v>
      </c>
      <c r="O546" s="120">
        <f>VLOOKUP($A546,data!$B$2:$AS$765,20,FALSE)</f>
        <v>1</v>
      </c>
      <c r="P546" s="162">
        <f>VLOOKUP($A546,data!$B$2:$AS$765,22,FALSE)</f>
        <v>1.1205000000000001</v>
      </c>
      <c r="Q546" s="162">
        <f>VLOOKUP($A546,data!$B$2:$AS$765,30,FALSE)</f>
        <v>1.0992999999999999</v>
      </c>
      <c r="R546" s="217" t="str">
        <f>VLOOKUP($A546,data!$B$2:$AS$765,34,FALSE)</f>
        <v>A</v>
      </c>
      <c r="S546" s="166"/>
      <c r="T546" s="219" t="str">
        <f>IF(ISERROR(VLOOKUP($A546,v32_final!$A$9:$E$763,5,FALSE)),"",VLOOKUP($A546,v32_final!$A$9:$E$763,5,FALSE))</f>
        <v>A</v>
      </c>
      <c r="U546" s="162">
        <f>IF(ISERROR(VLOOKUP($A546,v32_final!$A$9:$E$763,4,FALSE)),"",VLOOKUP($A546,v32_final!$A$9:$E$763,4,FALSE))</f>
        <v>1.5553999999999999</v>
      </c>
      <c r="V546" s="164">
        <f>VLOOKUP($A546,data!$B$2:$AS$765,35,FALSE)</f>
        <v>1.7224999999999999</v>
      </c>
      <c r="W546" s="324">
        <f t="shared" si="32"/>
        <v>1.7224999999999999</v>
      </c>
      <c r="X546" s="324">
        <f t="shared" si="33"/>
        <v>0</v>
      </c>
      <c r="Y546" s="134">
        <f t="shared" si="34"/>
        <v>0.16710000000000003</v>
      </c>
      <c r="Z546" s="132">
        <f t="shared" si="35"/>
        <v>0.10743217178860745</v>
      </c>
    </row>
    <row r="547" spans="1:26" x14ac:dyDescent="0.2">
      <c r="A547" s="246" t="s">
        <v>1088</v>
      </c>
      <c r="B547" s="258" t="str">
        <f>VLOOKUP($A547,data!$B$2:$AS$765,4,FALSE)</f>
        <v>Renal Failure W CC</v>
      </c>
      <c r="C547" s="259">
        <f>VLOOKUP($A547,data!$B$2:$AS$765,6,FALSE)</f>
        <v>653</v>
      </c>
      <c r="D547" s="259">
        <f>VLOOKUP($A547,data!$B$2:$AS$765,7,FALSE)</f>
        <v>19</v>
      </c>
      <c r="E547" s="259">
        <f>VLOOKUP($A547,data!$B$2:$AS$765,10,FALSE)</f>
        <v>15156.37</v>
      </c>
      <c r="F547" s="259">
        <f>VLOOKUP($A547,data!$B$2:$AS$765,11,FALSE)</f>
        <v>10560.63</v>
      </c>
      <c r="G547" s="325">
        <f>VLOOKUP($A547,data!$B$2:$AS$765,12,FALSE)</f>
        <v>4.12</v>
      </c>
      <c r="H547" s="16"/>
      <c r="I547" s="159">
        <f>VLOOKUP($A547,data!$B$2:$AS$765,14,FALSE)</f>
        <v>643</v>
      </c>
      <c r="J547" s="157">
        <f>VLOOKUP($A547,data!$B$2:$AS$765,15,FALSE)</f>
        <v>14425.31</v>
      </c>
      <c r="K547" s="157">
        <f>VLOOKUP($A547,data!$B$2:$AS$765,16,FALSE)</f>
        <v>8598.19</v>
      </c>
      <c r="L547" s="161">
        <f>VLOOKUP($A547,data!$B$2:$AS$765,17,FALSE)</f>
        <v>3.94</v>
      </c>
      <c r="M547" s="161">
        <f>VLOOKUP($A547,data!$B$2:$AS$765,18,FALSE)</f>
        <v>2.67</v>
      </c>
      <c r="N547" s="161">
        <f>VLOOKUP($A547,data!$B$2:$AS$765,19,FALSE)</f>
        <v>3.2</v>
      </c>
      <c r="O547" s="129">
        <f>VLOOKUP($A547,data!$B$2:$AS$765,20,FALSE)</f>
        <v>1</v>
      </c>
      <c r="P547" s="163">
        <f>VLOOKUP($A547,data!$B$2:$AS$765,22,FALSE)</f>
        <v>0.5927</v>
      </c>
      <c r="Q547" s="163">
        <f>VLOOKUP($A547,data!$B$2:$AS$765,30,FALSE)</f>
        <v>0.61070000000000002</v>
      </c>
      <c r="R547" s="218" t="str">
        <f>VLOOKUP($A547,data!$B$2:$AS$765,34,FALSE)</f>
        <v>A</v>
      </c>
      <c r="S547" s="166"/>
      <c r="T547" s="220" t="str">
        <f>IF(ISERROR(VLOOKUP($A547,v32_final!$A$9:$E$763,5,FALSE)),"",VLOOKUP($A547,v32_final!$A$9:$E$763,5,FALSE))</f>
        <v>A</v>
      </c>
      <c r="U547" s="163">
        <f>IF(ISERROR(VLOOKUP($A547,v32_final!$A$9:$E$763,4,FALSE)),"",VLOOKUP($A547,v32_final!$A$9:$E$763,4,FALSE))</f>
        <v>0.96499999999999997</v>
      </c>
      <c r="V547" s="165">
        <f>VLOOKUP($A547,data!$B$2:$AS$765,35,FALSE)</f>
        <v>0.95689999999999997</v>
      </c>
      <c r="W547" s="326">
        <f t="shared" si="32"/>
        <v>0.95689999999999997</v>
      </c>
      <c r="X547" s="326">
        <f t="shared" si="33"/>
        <v>0</v>
      </c>
      <c r="Y547" s="135">
        <f t="shared" si="34"/>
        <v>-8.0999999999999961E-3</v>
      </c>
      <c r="Z547" s="133">
        <f t="shared" si="35"/>
        <v>-8.3937823834196856E-3</v>
      </c>
    </row>
    <row r="548" spans="1:26" x14ac:dyDescent="0.2">
      <c r="A548" s="237" t="s">
        <v>1089</v>
      </c>
      <c r="B548" s="247" t="str">
        <f>VLOOKUP($A548,data!$B$2:$AS$765,4,FALSE)</f>
        <v>Renal Failure W/O CC/MCC</v>
      </c>
      <c r="C548" s="238">
        <f>VLOOKUP($A548,data!$B$2:$AS$765,6,FALSE)</f>
        <v>143</v>
      </c>
      <c r="D548" s="238">
        <f>VLOOKUP($A548,data!$B$2:$AS$765,7,FALSE)</f>
        <v>1</v>
      </c>
      <c r="E548" s="238">
        <f>VLOOKUP($A548,data!$B$2:$AS$765,10,FALSE)</f>
        <v>9727.02</v>
      </c>
      <c r="F548" s="238">
        <f>VLOOKUP($A548,data!$B$2:$AS$765,11,FALSE)</f>
        <v>5342.22</v>
      </c>
      <c r="G548" s="257">
        <f>VLOOKUP($A548,data!$B$2:$AS$765,12,FALSE)</f>
        <v>2.83</v>
      </c>
      <c r="H548" s="16"/>
      <c r="I548" s="158">
        <f>VLOOKUP($A548,data!$B$2:$AS$765,14,FALSE)</f>
        <v>141</v>
      </c>
      <c r="J548" s="156">
        <f>VLOOKUP($A548,data!$B$2:$AS$765,15,FALSE)</f>
        <v>9334.94</v>
      </c>
      <c r="K548" s="156">
        <f>VLOOKUP($A548,data!$B$2:$AS$765,16,FALSE)</f>
        <v>4098.4399999999996</v>
      </c>
      <c r="L548" s="160">
        <f>VLOOKUP($A548,data!$B$2:$AS$765,17,FALSE)</f>
        <v>2.73</v>
      </c>
      <c r="M548" s="160">
        <f>VLOOKUP($A548,data!$B$2:$AS$765,18,FALSE)</f>
        <v>1.72</v>
      </c>
      <c r="N548" s="160">
        <f>VLOOKUP($A548,data!$B$2:$AS$765,19,FALSE)</f>
        <v>2.31</v>
      </c>
      <c r="O548" s="120">
        <f>VLOOKUP($A548,data!$B$2:$AS$765,20,FALSE)</f>
        <v>1</v>
      </c>
      <c r="P548" s="162">
        <f>VLOOKUP($A548,data!$B$2:$AS$765,22,FALSE)</f>
        <v>0.3836</v>
      </c>
      <c r="Q548" s="162">
        <f>VLOOKUP($A548,data!$B$2:$AS$765,30,FALSE)</f>
        <v>0.39529999999999998</v>
      </c>
      <c r="R548" s="217" t="str">
        <f>VLOOKUP($A548,data!$B$2:$AS$765,34,FALSE)</f>
        <v>A</v>
      </c>
      <c r="S548" s="166"/>
      <c r="T548" s="219" t="str">
        <f>IF(ISERROR(VLOOKUP($A548,v32_final!$A$9:$E$763,5,FALSE)),"",VLOOKUP($A548,v32_final!$A$9:$E$763,5,FALSE))</f>
        <v>A</v>
      </c>
      <c r="U548" s="162">
        <f>IF(ISERROR(VLOOKUP($A548,v32_final!$A$9:$E$763,4,FALSE)),"",VLOOKUP($A548,v32_final!$A$9:$E$763,4,FALSE))</f>
        <v>0.63419999999999999</v>
      </c>
      <c r="V548" s="164">
        <f>VLOOKUP($A548,data!$B$2:$AS$765,35,FALSE)</f>
        <v>0.61939999999999995</v>
      </c>
      <c r="W548" s="324">
        <f t="shared" si="32"/>
        <v>0.61939999999999995</v>
      </c>
      <c r="X548" s="324">
        <f t="shared" si="33"/>
        <v>0</v>
      </c>
      <c r="Y548" s="134">
        <f t="shared" si="34"/>
        <v>-1.4800000000000035E-2</v>
      </c>
      <c r="Z548" s="132">
        <f t="shared" si="35"/>
        <v>-2.333648691264591E-2</v>
      </c>
    </row>
    <row r="549" spans="1:26" x14ac:dyDescent="0.2">
      <c r="A549" s="237" t="s">
        <v>1090</v>
      </c>
      <c r="B549" s="247" t="str">
        <f>VLOOKUP($A549,data!$B$2:$AS$765,4,FALSE)</f>
        <v>Admit for Renal Dialysis</v>
      </c>
      <c r="C549" s="238">
        <f>VLOOKUP($A549,data!$B$2:$AS$765,6,FALSE)</f>
        <v>10</v>
      </c>
      <c r="D549" s="238">
        <f>VLOOKUP($A549,data!$B$2:$AS$765,7,FALSE)</f>
        <v>0</v>
      </c>
      <c r="E549" s="238">
        <f>VLOOKUP($A549,data!$B$2:$AS$765,10,FALSE)</f>
        <v>19453.3</v>
      </c>
      <c r="F549" s="238">
        <f>VLOOKUP($A549,data!$B$2:$AS$765,11,FALSE)</f>
        <v>9980.01</v>
      </c>
      <c r="G549" s="257">
        <f>VLOOKUP($A549,data!$B$2:$AS$765,12,FALSE)</f>
        <v>4.7</v>
      </c>
      <c r="H549" s="16"/>
      <c r="I549" s="158">
        <f>VLOOKUP($A549,data!$B$2:$AS$765,14,FALSE)</f>
        <v>9</v>
      </c>
      <c r="J549" s="156">
        <f>VLOOKUP($A549,data!$B$2:$AS$765,15,FALSE)</f>
        <v>17015.62</v>
      </c>
      <c r="K549" s="156">
        <f>VLOOKUP($A549,data!$B$2:$AS$765,16,FALSE)</f>
        <v>7158.52</v>
      </c>
      <c r="L549" s="160">
        <f>VLOOKUP($A549,data!$B$2:$AS$765,17,FALSE)</f>
        <v>3.8</v>
      </c>
      <c r="M549" s="160">
        <f>VLOOKUP($A549,data!$B$2:$AS$765,18,FALSE)</f>
        <v>1.52</v>
      </c>
      <c r="N549" s="160">
        <f>VLOOKUP($A549,data!$B$2:$AS$765,19,FALSE)</f>
        <v>2.9</v>
      </c>
      <c r="O549" s="120">
        <f>VLOOKUP($A549,data!$B$2:$AS$765,20,FALSE)</f>
        <v>0</v>
      </c>
      <c r="P549" s="162">
        <f>VLOOKUP($A549,data!$B$2:$AS$765,22,FALSE)</f>
        <v>1.0186999999999999</v>
      </c>
      <c r="Q549" s="162">
        <f>VLOOKUP($A549,data!$B$2:$AS$765,30,FALSE)</f>
        <v>1.0497000000000001</v>
      </c>
      <c r="R549" s="217" t="str">
        <f>VLOOKUP($A549,data!$B$2:$AS$765,34,FALSE)</f>
        <v>M</v>
      </c>
      <c r="S549" s="166"/>
      <c r="T549" s="219" t="str">
        <f>IF(ISERROR(VLOOKUP($A549,v32_final!$A$9:$E$763,5,FALSE)),"",VLOOKUP($A549,v32_final!$A$9:$E$763,5,FALSE))</f>
        <v>A</v>
      </c>
      <c r="U549" s="162">
        <f>IF(ISERROR(VLOOKUP($A549,v32_final!$A$9:$E$763,4,FALSE)),"",VLOOKUP($A549,v32_final!$A$9:$E$763,4,FALSE))</f>
        <v>0.89380000000000004</v>
      </c>
      <c r="V549" s="164">
        <f>VLOOKUP($A549,data!$B$2:$AS$765,35,FALSE)</f>
        <v>1.6448</v>
      </c>
      <c r="W549" s="324">
        <f t="shared" si="32"/>
        <v>1.6448</v>
      </c>
      <c r="X549" s="324">
        <f t="shared" si="33"/>
        <v>0</v>
      </c>
      <c r="Y549" s="134">
        <f t="shared" si="34"/>
        <v>0.751</v>
      </c>
      <c r="Z549" s="132">
        <f t="shared" si="35"/>
        <v>0.84023271425374801</v>
      </c>
    </row>
    <row r="550" spans="1:26" x14ac:dyDescent="0.2">
      <c r="A550" s="237" t="s">
        <v>1091</v>
      </c>
      <c r="B550" s="247" t="str">
        <f>VLOOKUP($A550,data!$B$2:$AS$765,4,FALSE)</f>
        <v>Kidney &amp; Urinary Tract Neoplasms W MCC</v>
      </c>
      <c r="C550" s="238">
        <f>VLOOKUP($A550,data!$B$2:$AS$765,6,FALSE)</f>
        <v>4</v>
      </c>
      <c r="D550" s="238">
        <f>VLOOKUP($A550,data!$B$2:$AS$765,7,FALSE)</f>
        <v>1</v>
      </c>
      <c r="E550" s="238">
        <f>VLOOKUP($A550,data!$B$2:$AS$765,10,FALSE)</f>
        <v>20613.64</v>
      </c>
      <c r="F550" s="238">
        <f>VLOOKUP($A550,data!$B$2:$AS$765,11,FALSE)</f>
        <v>9565.2999999999993</v>
      </c>
      <c r="G550" s="257">
        <f>VLOOKUP($A550,data!$B$2:$AS$765,12,FALSE)</f>
        <v>3.75</v>
      </c>
      <c r="H550" s="16"/>
      <c r="I550" s="158">
        <f>VLOOKUP($A550,data!$B$2:$AS$765,14,FALSE)</f>
        <v>4</v>
      </c>
      <c r="J550" s="156">
        <f>VLOOKUP($A550,data!$B$2:$AS$765,15,FALSE)</f>
        <v>20613.64</v>
      </c>
      <c r="K550" s="156">
        <f>VLOOKUP($A550,data!$B$2:$AS$765,16,FALSE)</f>
        <v>9565.2999999999993</v>
      </c>
      <c r="L550" s="160">
        <f>VLOOKUP($A550,data!$B$2:$AS$765,17,FALSE)</f>
        <v>7</v>
      </c>
      <c r="M550" s="160">
        <f>VLOOKUP($A550,data!$B$2:$AS$765,18,FALSE)</f>
        <v>1.79</v>
      </c>
      <c r="N550" s="160">
        <f>VLOOKUP($A550,data!$B$2:$AS$765,19,FALSE)</f>
        <v>5.3</v>
      </c>
      <c r="O550" s="120">
        <f>VLOOKUP($A550,data!$B$2:$AS$765,20,FALSE)</f>
        <v>0</v>
      </c>
      <c r="P550" s="162">
        <f>VLOOKUP($A550,data!$B$2:$AS$765,22,FALSE)</f>
        <v>1.6377999999999999</v>
      </c>
      <c r="Q550" s="162">
        <f>VLOOKUP($A550,data!$B$2:$AS$765,30,FALSE)</f>
        <v>1.6876</v>
      </c>
      <c r="R550" s="217" t="str">
        <f>VLOOKUP($A550,data!$B$2:$AS$765,34,FALSE)</f>
        <v>M</v>
      </c>
      <c r="S550" s="166"/>
      <c r="T550" s="219" t="str">
        <f>IF(ISERROR(VLOOKUP($A550,v32_final!$A$9:$E$763,5,FALSE)),"",VLOOKUP($A550,v32_final!$A$9:$E$763,5,FALSE))</f>
        <v>M</v>
      </c>
      <c r="U550" s="162">
        <f>IF(ISERROR(VLOOKUP($A550,v32_final!$A$9:$E$763,4,FALSE)),"",VLOOKUP($A550,v32_final!$A$9:$E$763,4,FALSE))</f>
        <v>2.7418999999999998</v>
      </c>
      <c r="V550" s="164">
        <f>VLOOKUP($A550,data!$B$2:$AS$765,35,FALSE)</f>
        <v>2.6442999999999999</v>
      </c>
      <c r="W550" s="324">
        <f t="shared" si="32"/>
        <v>2.6442999999999999</v>
      </c>
      <c r="X550" s="324">
        <f t="shared" si="33"/>
        <v>0</v>
      </c>
      <c r="Y550" s="134">
        <f t="shared" si="34"/>
        <v>-9.7599999999999909E-2</v>
      </c>
      <c r="Z550" s="132">
        <f t="shared" si="35"/>
        <v>-3.5595754768591094E-2</v>
      </c>
    </row>
    <row r="551" spans="1:26" x14ac:dyDescent="0.2">
      <c r="A551" s="237" t="s">
        <v>1092</v>
      </c>
      <c r="B551" s="247" t="str">
        <f>VLOOKUP($A551,data!$B$2:$AS$765,4,FALSE)</f>
        <v>Kidney &amp; Urinary Tract Neoplasms W CC</v>
      </c>
      <c r="C551" s="238">
        <f>VLOOKUP($A551,data!$B$2:$AS$765,6,FALSE)</f>
        <v>11</v>
      </c>
      <c r="D551" s="238">
        <f>VLOOKUP($A551,data!$B$2:$AS$765,7,FALSE)</f>
        <v>0</v>
      </c>
      <c r="E551" s="238">
        <f>VLOOKUP($A551,data!$B$2:$AS$765,10,FALSE)</f>
        <v>19253.73</v>
      </c>
      <c r="F551" s="238">
        <f>VLOOKUP($A551,data!$B$2:$AS$765,11,FALSE)</f>
        <v>10201.36</v>
      </c>
      <c r="G551" s="257">
        <f>VLOOKUP($A551,data!$B$2:$AS$765,12,FALSE)</f>
        <v>4</v>
      </c>
      <c r="H551" s="16"/>
      <c r="I551" s="158">
        <f>VLOOKUP($A551,data!$B$2:$AS$765,14,FALSE)</f>
        <v>10</v>
      </c>
      <c r="J551" s="156">
        <f>VLOOKUP($A551,data!$B$2:$AS$765,15,FALSE)</f>
        <v>16401.27</v>
      </c>
      <c r="K551" s="156">
        <f>VLOOKUP($A551,data!$B$2:$AS$765,16,FALSE)</f>
        <v>4997.28</v>
      </c>
      <c r="L551" s="160">
        <f>VLOOKUP($A551,data!$B$2:$AS$765,17,FALSE)</f>
        <v>3.5</v>
      </c>
      <c r="M551" s="160">
        <f>VLOOKUP($A551,data!$B$2:$AS$765,18,FALSE)</f>
        <v>0.92</v>
      </c>
      <c r="N551" s="160">
        <f>VLOOKUP($A551,data!$B$2:$AS$765,19,FALSE)</f>
        <v>3.38</v>
      </c>
      <c r="O551" s="120">
        <f>VLOOKUP($A551,data!$B$2:$AS$765,20,FALSE)</f>
        <v>1</v>
      </c>
      <c r="P551" s="162">
        <f>VLOOKUP($A551,data!$B$2:$AS$765,22,FALSE)</f>
        <v>0.67390000000000005</v>
      </c>
      <c r="Q551" s="162">
        <f>VLOOKUP($A551,data!$B$2:$AS$765,30,FALSE)</f>
        <v>0.71189999999999998</v>
      </c>
      <c r="R551" s="217" t="str">
        <f>VLOOKUP($A551,data!$B$2:$AS$765,34,FALSE)</f>
        <v>AO</v>
      </c>
      <c r="S551" s="166"/>
      <c r="T551" s="219" t="str">
        <f>IF(ISERROR(VLOOKUP($A551,v32_final!$A$9:$E$763,5,FALSE)),"",VLOOKUP($A551,v32_final!$A$9:$E$763,5,FALSE))</f>
        <v>A</v>
      </c>
      <c r="U551" s="162">
        <f>IF(ISERROR(VLOOKUP($A551,v32_final!$A$9:$E$763,4,FALSE)),"",VLOOKUP($A551,v32_final!$A$9:$E$763,4,FALSE))</f>
        <v>1.2423</v>
      </c>
      <c r="V551" s="164">
        <f>VLOOKUP($A551,data!$B$2:$AS$765,35,FALSE)</f>
        <v>1.1154999999999999</v>
      </c>
      <c r="W551" s="324">
        <f t="shared" si="32"/>
        <v>1.1154999999999999</v>
      </c>
      <c r="X551" s="324">
        <f t="shared" si="33"/>
        <v>0</v>
      </c>
      <c r="Y551" s="134">
        <f t="shared" si="34"/>
        <v>-0.12680000000000002</v>
      </c>
      <c r="Z551" s="132">
        <f t="shared" si="35"/>
        <v>-0.10206874345971184</v>
      </c>
    </row>
    <row r="552" spans="1:26" x14ac:dyDescent="0.2">
      <c r="A552" s="246" t="s">
        <v>1093</v>
      </c>
      <c r="B552" s="258" t="str">
        <f>VLOOKUP($A552,data!$B$2:$AS$765,4,FALSE)</f>
        <v>Kidney &amp; Urinary Tract Neoplasms W/O CC/MCC</v>
      </c>
      <c r="C552" s="259">
        <f>VLOOKUP($A552,data!$B$2:$AS$765,6,FALSE)</f>
        <v>1</v>
      </c>
      <c r="D552" s="259">
        <f>VLOOKUP($A552,data!$B$2:$AS$765,7,FALSE)</f>
        <v>0</v>
      </c>
      <c r="E552" s="259">
        <f>VLOOKUP($A552,data!$B$2:$AS$765,10,FALSE)</f>
        <v>5473.74</v>
      </c>
      <c r="F552" s="259">
        <f>VLOOKUP($A552,data!$B$2:$AS$765,11,FALSE)</f>
        <v>0</v>
      </c>
      <c r="G552" s="325">
        <f>VLOOKUP($A552,data!$B$2:$AS$765,12,FALSE)</f>
        <v>2</v>
      </c>
      <c r="H552" s="16"/>
      <c r="I552" s="159">
        <f>VLOOKUP($A552,data!$B$2:$AS$765,14,FALSE)</f>
        <v>1</v>
      </c>
      <c r="J552" s="157">
        <f>VLOOKUP($A552,data!$B$2:$AS$765,15,FALSE)</f>
        <v>5473.74</v>
      </c>
      <c r="K552" s="157">
        <f>VLOOKUP($A552,data!$B$2:$AS$765,16,FALSE)</f>
        <v>0</v>
      </c>
      <c r="L552" s="161">
        <f>VLOOKUP($A552,data!$B$2:$AS$765,17,FALSE)</f>
        <v>2.8</v>
      </c>
      <c r="M552" s="161">
        <f>VLOOKUP($A552,data!$B$2:$AS$765,18,FALSE)</f>
        <v>0</v>
      </c>
      <c r="N552" s="161">
        <f>VLOOKUP($A552,data!$B$2:$AS$765,19,FALSE)</f>
        <v>2.2000000000000002</v>
      </c>
      <c r="O552" s="129">
        <f>VLOOKUP($A552,data!$B$2:$AS$765,20,FALSE)</f>
        <v>0</v>
      </c>
      <c r="P552" s="163">
        <f>VLOOKUP($A552,data!$B$2:$AS$765,22,FALSE)</f>
        <v>0.64910000000000001</v>
      </c>
      <c r="Q552" s="163">
        <f>VLOOKUP($A552,data!$B$2:$AS$765,30,FALSE)</f>
        <v>0.49330000000000002</v>
      </c>
      <c r="R552" s="218" t="str">
        <f>VLOOKUP($A552,data!$B$2:$AS$765,34,FALSE)</f>
        <v>MO</v>
      </c>
      <c r="S552" s="166"/>
      <c r="T552" s="220" t="str">
        <f>IF(ISERROR(VLOOKUP($A552,v32_final!$A$9:$E$763,5,FALSE)),"",VLOOKUP($A552,v32_final!$A$9:$E$763,5,FALSE))</f>
        <v>M</v>
      </c>
      <c r="U552" s="163">
        <f>IF(ISERROR(VLOOKUP($A552,v32_final!$A$9:$E$763,4,FALSE)),"",VLOOKUP($A552,v32_final!$A$9:$E$763,4,FALSE))</f>
        <v>1.0744</v>
      </c>
      <c r="V552" s="165">
        <f>VLOOKUP($A552,data!$B$2:$AS$765,35,FALSE)</f>
        <v>0.77300000000000002</v>
      </c>
      <c r="W552" s="326">
        <f t="shared" si="32"/>
        <v>0.77300000000000002</v>
      </c>
      <c r="X552" s="326">
        <f t="shared" si="33"/>
        <v>0</v>
      </c>
      <c r="Y552" s="135">
        <f t="shared" si="34"/>
        <v>-0.3014</v>
      </c>
      <c r="Z552" s="133">
        <f t="shared" si="35"/>
        <v>-0.28052866716306774</v>
      </c>
    </row>
    <row r="553" spans="1:26" x14ac:dyDescent="0.2">
      <c r="A553" s="237" t="s">
        <v>1094</v>
      </c>
      <c r="B553" s="247" t="str">
        <f>VLOOKUP($A553,data!$B$2:$AS$765,4,FALSE)</f>
        <v>Kidney &amp; Urinary Tract Infections W MCC</v>
      </c>
      <c r="C553" s="238">
        <f>VLOOKUP($A553,data!$B$2:$AS$765,6,FALSE)</f>
        <v>137</v>
      </c>
      <c r="D553" s="238">
        <f>VLOOKUP($A553,data!$B$2:$AS$765,7,FALSE)</f>
        <v>4</v>
      </c>
      <c r="E553" s="238">
        <f>VLOOKUP($A553,data!$B$2:$AS$765,10,FALSE)</f>
        <v>19670.28</v>
      </c>
      <c r="F553" s="238">
        <f>VLOOKUP($A553,data!$B$2:$AS$765,11,FALSE)</f>
        <v>14894.4</v>
      </c>
      <c r="G553" s="257">
        <f>VLOOKUP($A553,data!$B$2:$AS$765,12,FALSE)</f>
        <v>5.26</v>
      </c>
      <c r="H553" s="16"/>
      <c r="I553" s="158">
        <f>VLOOKUP($A553,data!$B$2:$AS$765,14,FALSE)</f>
        <v>133</v>
      </c>
      <c r="J553" s="156">
        <f>VLOOKUP($A553,data!$B$2:$AS$765,15,FALSE)</f>
        <v>18080.560000000001</v>
      </c>
      <c r="K553" s="156">
        <f>VLOOKUP($A553,data!$B$2:$AS$765,16,FALSE)</f>
        <v>11898.76</v>
      </c>
      <c r="L553" s="160">
        <f>VLOOKUP($A553,data!$B$2:$AS$765,17,FALSE)</f>
        <v>4.96</v>
      </c>
      <c r="M553" s="160">
        <f>VLOOKUP($A553,data!$B$2:$AS$765,18,FALSE)</f>
        <v>3.29</v>
      </c>
      <c r="N553" s="160">
        <f>VLOOKUP($A553,data!$B$2:$AS$765,19,FALSE)</f>
        <v>3.97</v>
      </c>
      <c r="O553" s="120">
        <f>VLOOKUP($A553,data!$B$2:$AS$765,20,FALSE)</f>
        <v>1</v>
      </c>
      <c r="P553" s="162">
        <f>VLOOKUP($A553,data!$B$2:$AS$765,22,FALSE)</f>
        <v>0.74280000000000002</v>
      </c>
      <c r="Q553" s="162">
        <f>VLOOKUP($A553,data!$B$2:$AS$765,30,FALSE)</f>
        <v>0.76539999999999997</v>
      </c>
      <c r="R553" s="217" t="str">
        <f>VLOOKUP($A553,data!$B$2:$AS$765,34,FALSE)</f>
        <v>A</v>
      </c>
      <c r="S553" s="166"/>
      <c r="T553" s="219" t="str">
        <f>IF(ISERROR(VLOOKUP($A553,v32_final!$A$9:$E$763,5,FALSE)),"",VLOOKUP($A553,v32_final!$A$9:$E$763,5,FALSE))</f>
        <v>A</v>
      </c>
      <c r="U553" s="162">
        <f>IF(ISERROR(VLOOKUP($A553,v32_final!$A$9:$E$763,4,FALSE)),"",VLOOKUP($A553,v32_final!$A$9:$E$763,4,FALSE))</f>
        <v>1.2478</v>
      </c>
      <c r="V553" s="164">
        <f>VLOOKUP($A553,data!$B$2:$AS$765,35,FALSE)</f>
        <v>1.1993</v>
      </c>
      <c r="W553" s="324">
        <f t="shared" si="32"/>
        <v>1.1993</v>
      </c>
      <c r="X553" s="324">
        <f t="shared" si="33"/>
        <v>0</v>
      </c>
      <c r="Y553" s="134">
        <f t="shared" si="34"/>
        <v>-4.8499999999999988E-2</v>
      </c>
      <c r="Z553" s="132">
        <f t="shared" si="35"/>
        <v>-3.8868408398781848E-2</v>
      </c>
    </row>
    <row r="554" spans="1:26" x14ac:dyDescent="0.2">
      <c r="A554" s="237" t="s">
        <v>1095</v>
      </c>
      <c r="B554" s="247" t="str">
        <f>VLOOKUP($A554,data!$B$2:$AS$765,4,FALSE)</f>
        <v>Kidney &amp; Urinary Tract Infections W/O MCC</v>
      </c>
      <c r="C554" s="238">
        <f>VLOOKUP($A554,data!$B$2:$AS$765,6,FALSE)</f>
        <v>620</v>
      </c>
      <c r="D554" s="238">
        <f>VLOOKUP($A554,data!$B$2:$AS$765,7,FALSE)</f>
        <v>5</v>
      </c>
      <c r="E554" s="238">
        <f>VLOOKUP($A554,data!$B$2:$AS$765,10,FALSE)</f>
        <v>11447.11</v>
      </c>
      <c r="F554" s="238">
        <f>VLOOKUP($A554,data!$B$2:$AS$765,11,FALSE)</f>
        <v>7631.2</v>
      </c>
      <c r="G554" s="257">
        <f>VLOOKUP($A554,data!$B$2:$AS$765,12,FALSE)</f>
        <v>3.18</v>
      </c>
      <c r="H554" s="16"/>
      <c r="I554" s="158">
        <f>VLOOKUP($A554,data!$B$2:$AS$765,14,FALSE)</f>
        <v>608</v>
      </c>
      <c r="J554" s="156">
        <f>VLOOKUP($A554,data!$B$2:$AS$765,15,FALSE)</f>
        <v>10761.32</v>
      </c>
      <c r="K554" s="156">
        <f>VLOOKUP($A554,data!$B$2:$AS$765,16,FALSE)</f>
        <v>5762.26</v>
      </c>
      <c r="L554" s="160">
        <f>VLOOKUP($A554,data!$B$2:$AS$765,17,FALSE)</f>
        <v>3.04</v>
      </c>
      <c r="M554" s="160">
        <f>VLOOKUP($A554,data!$B$2:$AS$765,18,FALSE)</f>
        <v>1.92</v>
      </c>
      <c r="N554" s="160">
        <f>VLOOKUP($A554,data!$B$2:$AS$765,19,FALSE)</f>
        <v>2.5499999999999998</v>
      </c>
      <c r="O554" s="120">
        <f>VLOOKUP($A554,data!$B$2:$AS$765,20,FALSE)</f>
        <v>1</v>
      </c>
      <c r="P554" s="162">
        <f>VLOOKUP($A554,data!$B$2:$AS$765,22,FALSE)</f>
        <v>0.44209999999999999</v>
      </c>
      <c r="Q554" s="162">
        <f>VLOOKUP($A554,data!$B$2:$AS$765,30,FALSE)</f>
        <v>0.45550000000000002</v>
      </c>
      <c r="R554" s="217" t="str">
        <f>VLOOKUP($A554,data!$B$2:$AS$765,34,FALSE)</f>
        <v>A</v>
      </c>
      <c r="S554" s="166"/>
      <c r="T554" s="219" t="str">
        <f>IF(ISERROR(VLOOKUP($A554,v32_final!$A$9:$E$763,5,FALSE)),"",VLOOKUP($A554,v32_final!$A$9:$E$763,5,FALSE))</f>
        <v>A</v>
      </c>
      <c r="U554" s="162">
        <f>IF(ISERROR(VLOOKUP($A554,v32_final!$A$9:$E$763,4,FALSE)),"",VLOOKUP($A554,v32_final!$A$9:$E$763,4,FALSE))</f>
        <v>0.70479999999999998</v>
      </c>
      <c r="V554" s="164">
        <f>VLOOKUP($A554,data!$B$2:$AS$765,35,FALSE)</f>
        <v>0.7137</v>
      </c>
      <c r="W554" s="324">
        <f t="shared" si="32"/>
        <v>0.7137</v>
      </c>
      <c r="X554" s="324">
        <f t="shared" si="33"/>
        <v>0</v>
      </c>
      <c r="Y554" s="134">
        <f t="shared" si="34"/>
        <v>8.900000000000019E-3</v>
      </c>
      <c r="Z554" s="132">
        <f t="shared" si="35"/>
        <v>1.2627695800227042E-2</v>
      </c>
    </row>
    <row r="555" spans="1:26" x14ac:dyDescent="0.2">
      <c r="A555" s="237" t="s">
        <v>1096</v>
      </c>
      <c r="B555" s="247" t="str">
        <f>VLOOKUP($A555,data!$B$2:$AS$765,4,FALSE)</f>
        <v>Urinary Stones W ESW Lithotripsy W CC/MCC</v>
      </c>
      <c r="C555" s="238">
        <f>VLOOKUP($A555,data!$B$2:$AS$765,6,FALSE)</f>
        <v>21</v>
      </c>
      <c r="D555" s="238">
        <f>VLOOKUP($A555,data!$B$2:$AS$765,7,FALSE)</f>
        <v>0</v>
      </c>
      <c r="E555" s="238">
        <f>VLOOKUP($A555,data!$B$2:$AS$765,10,FALSE)</f>
        <v>21569.68</v>
      </c>
      <c r="F555" s="238">
        <f>VLOOKUP($A555,data!$B$2:$AS$765,11,FALSE)</f>
        <v>8974.52</v>
      </c>
      <c r="G555" s="257">
        <f>VLOOKUP($A555,data!$B$2:$AS$765,12,FALSE)</f>
        <v>2.2400000000000002</v>
      </c>
      <c r="H555" s="16"/>
      <c r="I555" s="158">
        <f>VLOOKUP($A555,data!$B$2:$AS$765,14,FALSE)</f>
        <v>20</v>
      </c>
      <c r="J555" s="156">
        <f>VLOOKUP($A555,data!$B$2:$AS$765,15,FALSE)</f>
        <v>20601.02</v>
      </c>
      <c r="K555" s="156">
        <f>VLOOKUP($A555,data!$B$2:$AS$765,16,FALSE)</f>
        <v>8053.88</v>
      </c>
      <c r="L555" s="160">
        <f>VLOOKUP($A555,data!$B$2:$AS$765,17,FALSE)</f>
        <v>2.2000000000000002</v>
      </c>
      <c r="M555" s="160">
        <f>VLOOKUP($A555,data!$B$2:$AS$765,18,FALSE)</f>
        <v>1.1200000000000001</v>
      </c>
      <c r="N555" s="160">
        <f>VLOOKUP($A555,data!$B$2:$AS$765,19,FALSE)</f>
        <v>1.94</v>
      </c>
      <c r="O555" s="120">
        <f>VLOOKUP($A555,data!$B$2:$AS$765,20,FALSE)</f>
        <v>1</v>
      </c>
      <c r="P555" s="162">
        <f>VLOOKUP($A555,data!$B$2:$AS$765,22,FALSE)</f>
        <v>0.84640000000000004</v>
      </c>
      <c r="Q555" s="162">
        <f>VLOOKUP($A555,data!$B$2:$AS$765,30,FALSE)</f>
        <v>1.0351999999999999</v>
      </c>
      <c r="R555" s="217" t="str">
        <f>VLOOKUP($A555,data!$B$2:$AS$765,34,FALSE)</f>
        <v>AP</v>
      </c>
      <c r="S555" s="166"/>
      <c r="T555" s="219" t="str">
        <f>IF(ISERROR(VLOOKUP($A555,v32_final!$A$9:$E$763,5,FALSE)),"",VLOOKUP($A555,v32_final!$A$9:$E$763,5,FALSE))</f>
        <v>AP</v>
      </c>
      <c r="U555" s="162">
        <f>IF(ISERROR(VLOOKUP($A555,v32_final!$A$9:$E$763,4,FALSE)),"",VLOOKUP($A555,v32_final!$A$9:$E$763,4,FALSE))</f>
        <v>1.5351999999999999</v>
      </c>
      <c r="V555" s="164">
        <f>VLOOKUP($A555,data!$B$2:$AS$765,35,FALSE)</f>
        <v>1.6221000000000001</v>
      </c>
      <c r="W555" s="324">
        <f t="shared" si="32"/>
        <v>1.6221000000000001</v>
      </c>
      <c r="X555" s="324">
        <f t="shared" si="33"/>
        <v>0</v>
      </c>
      <c r="Y555" s="134">
        <f t="shared" si="34"/>
        <v>8.6900000000000199E-2</v>
      </c>
      <c r="Z555" s="132">
        <f t="shared" si="35"/>
        <v>5.6605002605523841E-2</v>
      </c>
    </row>
    <row r="556" spans="1:26" x14ac:dyDescent="0.2">
      <c r="A556" s="237" t="s">
        <v>1097</v>
      </c>
      <c r="B556" s="247" t="str">
        <f>VLOOKUP($A556,data!$B$2:$AS$765,4,FALSE)</f>
        <v>Urinary Stones W ESW Lithotripsy W/O CC/MCC</v>
      </c>
      <c r="C556" s="238">
        <f>VLOOKUP($A556,data!$B$2:$AS$765,6,FALSE)</f>
        <v>5</v>
      </c>
      <c r="D556" s="238">
        <f>VLOOKUP($A556,data!$B$2:$AS$765,7,FALSE)</f>
        <v>0</v>
      </c>
      <c r="E556" s="238">
        <f>VLOOKUP($A556,data!$B$2:$AS$765,10,FALSE)</f>
        <v>22646.42</v>
      </c>
      <c r="F556" s="238">
        <f>VLOOKUP($A556,data!$B$2:$AS$765,11,FALSE)</f>
        <v>7988.73</v>
      </c>
      <c r="G556" s="257">
        <f>VLOOKUP($A556,data!$B$2:$AS$765,12,FALSE)</f>
        <v>1.4</v>
      </c>
      <c r="H556" s="16"/>
      <c r="I556" s="158">
        <f>VLOOKUP($A556,data!$B$2:$AS$765,14,FALSE)</f>
        <v>5</v>
      </c>
      <c r="J556" s="156">
        <f>VLOOKUP($A556,data!$B$2:$AS$765,15,FALSE)</f>
        <v>22646.42</v>
      </c>
      <c r="K556" s="156">
        <f>VLOOKUP($A556,data!$B$2:$AS$765,16,FALSE)</f>
        <v>7988.73</v>
      </c>
      <c r="L556" s="160">
        <f>VLOOKUP($A556,data!$B$2:$AS$765,17,FALSE)</f>
        <v>2.2999999999999998</v>
      </c>
      <c r="M556" s="160">
        <f>VLOOKUP($A556,data!$B$2:$AS$765,18,FALSE)</f>
        <v>0.49</v>
      </c>
      <c r="N556" s="160">
        <f>VLOOKUP($A556,data!$B$2:$AS$765,19,FALSE)</f>
        <v>1.9</v>
      </c>
      <c r="O556" s="120">
        <f>VLOOKUP($A556,data!$B$2:$AS$765,20,FALSE)</f>
        <v>0</v>
      </c>
      <c r="P556" s="162">
        <f>VLOOKUP($A556,data!$B$2:$AS$765,22,FALSE)</f>
        <v>1.2345999999999999</v>
      </c>
      <c r="Q556" s="162">
        <f>VLOOKUP($A556,data!$B$2:$AS$765,30,FALSE)</f>
        <v>0.61939999999999995</v>
      </c>
      <c r="R556" s="217" t="str">
        <f>VLOOKUP($A556,data!$B$2:$AS$765,34,FALSE)</f>
        <v>MP</v>
      </c>
      <c r="S556" s="166"/>
      <c r="T556" s="219" t="str">
        <f>IF(ISERROR(VLOOKUP($A556,v32_final!$A$9:$E$763,5,FALSE)),"",VLOOKUP($A556,v32_final!$A$9:$E$763,5,FALSE))</f>
        <v>MP</v>
      </c>
      <c r="U556" s="162">
        <f>IF(ISERROR(VLOOKUP($A556,v32_final!$A$9:$E$763,4,FALSE)),"",VLOOKUP($A556,v32_final!$A$9:$E$763,4,FALSE))</f>
        <v>0.90090000000000003</v>
      </c>
      <c r="V556" s="164">
        <f>VLOOKUP($A556,data!$B$2:$AS$765,35,FALSE)</f>
        <v>0.97050000000000003</v>
      </c>
      <c r="W556" s="324">
        <f t="shared" si="32"/>
        <v>0.97050000000000003</v>
      </c>
      <c r="X556" s="324">
        <f t="shared" si="33"/>
        <v>0</v>
      </c>
      <c r="Y556" s="134">
        <f t="shared" si="34"/>
        <v>6.9599999999999995E-2</v>
      </c>
      <c r="Z556" s="132">
        <f t="shared" si="35"/>
        <v>7.7256077256077249E-2</v>
      </c>
    </row>
    <row r="557" spans="1:26" x14ac:dyDescent="0.2">
      <c r="A557" s="246" t="s">
        <v>1098</v>
      </c>
      <c r="B557" s="258" t="str">
        <f>VLOOKUP($A557,data!$B$2:$AS$765,4,FALSE)</f>
        <v>Urinary Stones W/O ESW Lithotripsy W MCC</v>
      </c>
      <c r="C557" s="259">
        <f>VLOOKUP($A557,data!$B$2:$AS$765,6,FALSE)</f>
        <v>19</v>
      </c>
      <c r="D557" s="259">
        <f>VLOOKUP($A557,data!$B$2:$AS$765,7,FALSE)</f>
        <v>0</v>
      </c>
      <c r="E557" s="259">
        <f>VLOOKUP($A557,data!$B$2:$AS$765,10,FALSE)</f>
        <v>19738.68</v>
      </c>
      <c r="F557" s="259">
        <f>VLOOKUP($A557,data!$B$2:$AS$765,11,FALSE)</f>
        <v>7428.23</v>
      </c>
      <c r="G557" s="325">
        <f>VLOOKUP($A557,data!$B$2:$AS$765,12,FALSE)</f>
        <v>4.05</v>
      </c>
      <c r="H557" s="16"/>
      <c r="I557" s="159">
        <f>VLOOKUP($A557,data!$B$2:$AS$765,14,FALSE)</f>
        <v>18</v>
      </c>
      <c r="J557" s="157">
        <f>VLOOKUP($A557,data!$B$2:$AS$765,15,FALSE)</f>
        <v>18896.009999999998</v>
      </c>
      <c r="K557" s="157">
        <f>VLOOKUP($A557,data!$B$2:$AS$765,16,FALSE)</f>
        <v>6689.73</v>
      </c>
      <c r="L557" s="161">
        <f>VLOOKUP($A557,data!$B$2:$AS$765,17,FALSE)</f>
        <v>3.83</v>
      </c>
      <c r="M557" s="161">
        <f>VLOOKUP($A557,data!$B$2:$AS$765,18,FALSE)</f>
        <v>1.89</v>
      </c>
      <c r="N557" s="161">
        <f>VLOOKUP($A557,data!$B$2:$AS$765,19,FALSE)</f>
        <v>3.27</v>
      </c>
      <c r="O557" s="129">
        <f>VLOOKUP($A557,data!$B$2:$AS$765,20,FALSE)</f>
        <v>1</v>
      </c>
      <c r="P557" s="163">
        <f>VLOOKUP($A557,data!$B$2:$AS$765,22,FALSE)</f>
        <v>0.77629999999999999</v>
      </c>
      <c r="Q557" s="163">
        <f>VLOOKUP($A557,data!$B$2:$AS$765,30,FALSE)</f>
        <v>0.79990000000000006</v>
      </c>
      <c r="R557" s="218" t="str">
        <f>VLOOKUP($A557,data!$B$2:$AS$765,34,FALSE)</f>
        <v>A</v>
      </c>
      <c r="S557" s="166"/>
      <c r="T557" s="220" t="str">
        <f>IF(ISERROR(VLOOKUP($A557,v32_final!$A$9:$E$763,5,FALSE)),"",VLOOKUP($A557,v32_final!$A$9:$E$763,5,FALSE))</f>
        <v>A</v>
      </c>
      <c r="U557" s="163">
        <f>IF(ISERROR(VLOOKUP($A557,v32_final!$A$9:$E$763,4,FALSE)),"",VLOOKUP($A557,v32_final!$A$9:$E$763,4,FALSE))</f>
        <v>0.9829</v>
      </c>
      <c r="V557" s="165">
        <f>VLOOKUP($A557,data!$B$2:$AS$765,35,FALSE)</f>
        <v>1.2534000000000001</v>
      </c>
      <c r="W557" s="326">
        <f t="shared" si="32"/>
        <v>1.2534000000000001</v>
      </c>
      <c r="X557" s="326">
        <f t="shared" si="33"/>
        <v>0</v>
      </c>
      <c r="Y557" s="135">
        <f t="shared" si="34"/>
        <v>0.27050000000000007</v>
      </c>
      <c r="Z557" s="133">
        <f t="shared" si="35"/>
        <v>0.27520602299318353</v>
      </c>
    </row>
    <row r="558" spans="1:26" x14ac:dyDescent="0.2">
      <c r="A558" s="237" t="s">
        <v>1099</v>
      </c>
      <c r="B558" s="247" t="str">
        <f>VLOOKUP($A558,data!$B$2:$AS$765,4,FALSE)</f>
        <v>Urinary Stones W/O ESW Lithotripsy W/O MCC</v>
      </c>
      <c r="C558" s="238">
        <f>VLOOKUP($A558,data!$B$2:$AS$765,6,FALSE)</f>
        <v>199</v>
      </c>
      <c r="D558" s="238">
        <f>VLOOKUP($A558,data!$B$2:$AS$765,7,FALSE)</f>
        <v>4</v>
      </c>
      <c r="E558" s="238">
        <f>VLOOKUP($A558,data!$B$2:$AS$765,10,FALSE)</f>
        <v>12704.15</v>
      </c>
      <c r="F558" s="238">
        <f>VLOOKUP($A558,data!$B$2:$AS$765,11,FALSE)</f>
        <v>7478.29</v>
      </c>
      <c r="G558" s="257">
        <f>VLOOKUP($A558,data!$B$2:$AS$765,12,FALSE)</f>
        <v>2.25</v>
      </c>
      <c r="H558" s="16"/>
      <c r="I558" s="158">
        <f>VLOOKUP($A558,data!$B$2:$AS$765,14,FALSE)</f>
        <v>195</v>
      </c>
      <c r="J558" s="156">
        <f>VLOOKUP($A558,data!$B$2:$AS$765,15,FALSE)</f>
        <v>12049.98</v>
      </c>
      <c r="K558" s="156">
        <f>VLOOKUP($A558,data!$B$2:$AS$765,16,FALSE)</f>
        <v>5653.89</v>
      </c>
      <c r="L558" s="160">
        <f>VLOOKUP($A558,data!$B$2:$AS$765,17,FALSE)</f>
        <v>2.12</v>
      </c>
      <c r="M558" s="160">
        <f>VLOOKUP($A558,data!$B$2:$AS$765,18,FALSE)</f>
        <v>1.24</v>
      </c>
      <c r="N558" s="160">
        <f>VLOOKUP($A558,data!$B$2:$AS$765,19,FALSE)</f>
        <v>1.83</v>
      </c>
      <c r="O558" s="120">
        <f>VLOOKUP($A558,data!$B$2:$AS$765,20,FALSE)</f>
        <v>1</v>
      </c>
      <c r="P558" s="162">
        <f>VLOOKUP($A558,data!$B$2:$AS$765,22,FALSE)</f>
        <v>0.49509999999999998</v>
      </c>
      <c r="Q558" s="162">
        <f>VLOOKUP($A558,data!$B$2:$AS$765,30,FALSE)</f>
        <v>0.5101</v>
      </c>
      <c r="R558" s="217" t="str">
        <f>VLOOKUP($A558,data!$B$2:$AS$765,34,FALSE)</f>
        <v>A</v>
      </c>
      <c r="S558" s="166"/>
      <c r="T558" s="219" t="str">
        <f>IF(ISERROR(VLOOKUP($A558,v32_final!$A$9:$E$763,5,FALSE)),"",VLOOKUP($A558,v32_final!$A$9:$E$763,5,FALSE))</f>
        <v>A</v>
      </c>
      <c r="U558" s="162">
        <f>IF(ISERROR(VLOOKUP($A558,v32_final!$A$9:$E$763,4,FALSE)),"",VLOOKUP($A558,v32_final!$A$9:$E$763,4,FALSE))</f>
        <v>0.76649999999999996</v>
      </c>
      <c r="V558" s="164">
        <f>VLOOKUP($A558,data!$B$2:$AS$765,35,FALSE)</f>
        <v>0.79930000000000001</v>
      </c>
      <c r="W558" s="324">
        <f t="shared" si="32"/>
        <v>0.79930000000000001</v>
      </c>
      <c r="X558" s="324">
        <f t="shared" si="33"/>
        <v>0</v>
      </c>
      <c r="Y558" s="134">
        <f t="shared" si="34"/>
        <v>3.2800000000000051E-2</v>
      </c>
      <c r="Z558" s="132">
        <f t="shared" si="35"/>
        <v>4.2791911285062038E-2</v>
      </c>
    </row>
    <row r="559" spans="1:26" x14ac:dyDescent="0.2">
      <c r="A559" s="237" t="s">
        <v>1100</v>
      </c>
      <c r="B559" s="247" t="str">
        <f>VLOOKUP($A559,data!$B$2:$AS$765,4,FALSE)</f>
        <v>Kidney &amp; Urinary Tract Signs &amp; Symptoms W MCC</v>
      </c>
      <c r="C559" s="238">
        <f>VLOOKUP($A559,data!$B$2:$AS$765,6,FALSE)</f>
        <v>9</v>
      </c>
      <c r="D559" s="238">
        <f>VLOOKUP($A559,data!$B$2:$AS$765,7,FALSE)</f>
        <v>0</v>
      </c>
      <c r="E559" s="238">
        <f>VLOOKUP($A559,data!$B$2:$AS$765,10,FALSE)</f>
        <v>18851.919999999998</v>
      </c>
      <c r="F559" s="238">
        <f>VLOOKUP($A559,data!$B$2:$AS$765,11,FALSE)</f>
        <v>15418.75</v>
      </c>
      <c r="G559" s="257">
        <f>VLOOKUP($A559,data!$B$2:$AS$765,12,FALSE)</f>
        <v>5.56</v>
      </c>
      <c r="H559" s="16"/>
      <c r="I559" s="158">
        <f>VLOOKUP($A559,data!$B$2:$AS$765,14,FALSE)</f>
        <v>8</v>
      </c>
      <c r="J559" s="156">
        <f>VLOOKUP($A559,data!$B$2:$AS$765,15,FALSE)</f>
        <v>13733.75</v>
      </c>
      <c r="K559" s="156">
        <f>VLOOKUP($A559,data!$B$2:$AS$765,16,FALSE)</f>
        <v>5629.8</v>
      </c>
      <c r="L559" s="160">
        <f>VLOOKUP($A559,data!$B$2:$AS$765,17,FALSE)</f>
        <v>5.2</v>
      </c>
      <c r="M559" s="160">
        <f>VLOOKUP($A559,data!$B$2:$AS$765,18,FALSE)</f>
        <v>2.1800000000000002</v>
      </c>
      <c r="N559" s="160">
        <f>VLOOKUP($A559,data!$B$2:$AS$765,19,FALSE)</f>
        <v>4.0999999999999996</v>
      </c>
      <c r="O559" s="120">
        <f>VLOOKUP($A559,data!$B$2:$AS$765,20,FALSE)</f>
        <v>0</v>
      </c>
      <c r="P559" s="162">
        <f>VLOOKUP($A559,data!$B$2:$AS$765,22,FALSE)</f>
        <v>1.2275</v>
      </c>
      <c r="Q559" s="162">
        <f>VLOOKUP($A559,data!$B$2:$AS$765,30,FALSE)</f>
        <v>1.2647999999999999</v>
      </c>
      <c r="R559" s="217" t="str">
        <f>VLOOKUP($A559,data!$B$2:$AS$765,34,FALSE)</f>
        <v>M</v>
      </c>
      <c r="S559" s="166"/>
      <c r="T559" s="219" t="str">
        <f>IF(ISERROR(VLOOKUP($A559,v32_final!$A$9:$E$763,5,FALSE)),"",VLOOKUP($A559,v32_final!$A$9:$E$763,5,FALSE))</f>
        <v>M</v>
      </c>
      <c r="U559" s="162">
        <f>IF(ISERROR(VLOOKUP($A559,v32_final!$A$9:$E$763,4,FALSE)),"",VLOOKUP($A559,v32_final!$A$9:$E$763,4,FALSE))</f>
        <v>1.9356</v>
      </c>
      <c r="V559" s="164">
        <f>VLOOKUP($A559,data!$B$2:$AS$765,35,FALSE)</f>
        <v>1.9818</v>
      </c>
      <c r="W559" s="324">
        <f t="shared" si="32"/>
        <v>1.9818</v>
      </c>
      <c r="X559" s="324">
        <f t="shared" si="33"/>
        <v>0</v>
      </c>
      <c r="Y559" s="134">
        <f t="shared" si="34"/>
        <v>4.6200000000000019E-2</v>
      </c>
      <c r="Z559" s="132">
        <f t="shared" si="35"/>
        <v>2.3868567885926853E-2</v>
      </c>
    </row>
    <row r="560" spans="1:26" x14ac:dyDescent="0.2">
      <c r="A560" s="237" t="s">
        <v>1101</v>
      </c>
      <c r="B560" s="247" t="str">
        <f>VLOOKUP($A560,data!$B$2:$AS$765,4,FALSE)</f>
        <v>Kidney &amp; Urinary Tract Signs &amp; Symptoms W/O MCC</v>
      </c>
      <c r="C560" s="238">
        <f>VLOOKUP($A560,data!$B$2:$AS$765,6,FALSE)</f>
        <v>25</v>
      </c>
      <c r="D560" s="238">
        <f>VLOOKUP($A560,data!$B$2:$AS$765,7,FALSE)</f>
        <v>2</v>
      </c>
      <c r="E560" s="238">
        <f>VLOOKUP($A560,data!$B$2:$AS$765,10,FALSE)</f>
        <v>11170.47</v>
      </c>
      <c r="F560" s="238">
        <f>VLOOKUP($A560,data!$B$2:$AS$765,11,FALSE)</f>
        <v>7702.73</v>
      </c>
      <c r="G560" s="257">
        <f>VLOOKUP($A560,data!$B$2:$AS$765,12,FALSE)</f>
        <v>2.72</v>
      </c>
      <c r="H560" s="16"/>
      <c r="I560" s="158">
        <f>VLOOKUP($A560,data!$B$2:$AS$765,14,FALSE)</f>
        <v>24</v>
      </c>
      <c r="J560" s="156">
        <f>VLOOKUP($A560,data!$B$2:$AS$765,15,FALSE)</f>
        <v>9843.48</v>
      </c>
      <c r="K560" s="156">
        <f>VLOOKUP($A560,data!$B$2:$AS$765,16,FALSE)</f>
        <v>4216.76</v>
      </c>
      <c r="L560" s="160">
        <f>VLOOKUP($A560,data!$B$2:$AS$765,17,FALSE)</f>
        <v>2.79</v>
      </c>
      <c r="M560" s="160">
        <f>VLOOKUP($A560,data!$B$2:$AS$765,18,FALSE)</f>
        <v>1.83</v>
      </c>
      <c r="N560" s="160">
        <f>VLOOKUP($A560,data!$B$2:$AS$765,19,FALSE)</f>
        <v>2.29</v>
      </c>
      <c r="O560" s="120">
        <f>VLOOKUP($A560,data!$B$2:$AS$765,20,FALSE)</f>
        <v>1</v>
      </c>
      <c r="P560" s="162">
        <f>VLOOKUP($A560,data!$B$2:$AS$765,22,FALSE)</f>
        <v>0.40450000000000003</v>
      </c>
      <c r="Q560" s="162">
        <f>VLOOKUP($A560,data!$B$2:$AS$765,30,FALSE)</f>
        <v>0.4168</v>
      </c>
      <c r="R560" s="217" t="str">
        <f>VLOOKUP($A560,data!$B$2:$AS$765,34,FALSE)</f>
        <v>A</v>
      </c>
      <c r="S560" s="166"/>
      <c r="T560" s="219" t="str">
        <f>IF(ISERROR(VLOOKUP($A560,v32_final!$A$9:$E$763,5,FALSE)),"",VLOOKUP($A560,v32_final!$A$9:$E$763,5,FALSE))</f>
        <v>A</v>
      </c>
      <c r="U560" s="162">
        <f>IF(ISERROR(VLOOKUP($A560,v32_final!$A$9:$E$763,4,FALSE)),"",VLOOKUP($A560,v32_final!$A$9:$E$763,4,FALSE))</f>
        <v>0.69110000000000005</v>
      </c>
      <c r="V560" s="164">
        <f>VLOOKUP($A560,data!$B$2:$AS$765,35,FALSE)</f>
        <v>0.65310000000000001</v>
      </c>
      <c r="W560" s="324">
        <f t="shared" si="32"/>
        <v>0.65310000000000001</v>
      </c>
      <c r="X560" s="324">
        <f t="shared" si="33"/>
        <v>0</v>
      </c>
      <c r="Y560" s="134">
        <f t="shared" si="34"/>
        <v>-3.8000000000000034E-2</v>
      </c>
      <c r="Z560" s="132">
        <f t="shared" si="35"/>
        <v>-5.498480682969184E-2</v>
      </c>
    </row>
    <row r="561" spans="1:26" x14ac:dyDescent="0.2">
      <c r="A561" s="237" t="s">
        <v>1102</v>
      </c>
      <c r="B561" s="247" t="str">
        <f>VLOOKUP($A561,data!$B$2:$AS$765,4,FALSE)</f>
        <v>Urethral Stricture</v>
      </c>
      <c r="C561" s="238">
        <f>VLOOKUP($A561,data!$B$2:$AS$765,6,FALSE)</f>
        <v>4</v>
      </c>
      <c r="D561" s="238">
        <f>VLOOKUP($A561,data!$B$2:$AS$765,7,FALSE)</f>
        <v>0</v>
      </c>
      <c r="E561" s="238">
        <f>VLOOKUP($A561,data!$B$2:$AS$765,10,FALSE)</f>
        <v>12298.8</v>
      </c>
      <c r="F561" s="238">
        <f>VLOOKUP($A561,data!$B$2:$AS$765,11,FALSE)</f>
        <v>5723.44</v>
      </c>
      <c r="G561" s="257">
        <f>VLOOKUP($A561,data!$B$2:$AS$765,12,FALSE)</f>
        <v>1.75</v>
      </c>
      <c r="H561" s="16"/>
      <c r="I561" s="158">
        <f>VLOOKUP($A561,data!$B$2:$AS$765,14,FALSE)</f>
        <v>4</v>
      </c>
      <c r="J561" s="156">
        <f>VLOOKUP($A561,data!$B$2:$AS$765,15,FALSE)</f>
        <v>12298.8</v>
      </c>
      <c r="K561" s="156">
        <f>VLOOKUP($A561,data!$B$2:$AS$765,16,FALSE)</f>
        <v>5723.44</v>
      </c>
      <c r="L561" s="160">
        <f>VLOOKUP($A561,data!$B$2:$AS$765,17,FALSE)</f>
        <v>3.6</v>
      </c>
      <c r="M561" s="160">
        <f>VLOOKUP($A561,data!$B$2:$AS$765,18,FALSE)</f>
        <v>1.3</v>
      </c>
      <c r="N561" s="160">
        <f>VLOOKUP($A561,data!$B$2:$AS$765,19,FALSE)</f>
        <v>2.8</v>
      </c>
      <c r="O561" s="120">
        <f>VLOOKUP($A561,data!$B$2:$AS$765,20,FALSE)</f>
        <v>0</v>
      </c>
      <c r="P561" s="162">
        <f>VLOOKUP($A561,data!$B$2:$AS$765,22,FALSE)</f>
        <v>0.92520000000000002</v>
      </c>
      <c r="Q561" s="162">
        <f>VLOOKUP($A561,data!$B$2:$AS$765,30,FALSE)</f>
        <v>0.95330000000000004</v>
      </c>
      <c r="R561" s="217" t="str">
        <f>VLOOKUP($A561,data!$B$2:$AS$765,34,FALSE)</f>
        <v>M</v>
      </c>
      <c r="S561" s="166"/>
      <c r="T561" s="219" t="str">
        <f>IF(ISERROR(VLOOKUP($A561,v32_final!$A$9:$E$763,5,FALSE)),"",VLOOKUP($A561,v32_final!$A$9:$E$763,5,FALSE))</f>
        <v>M</v>
      </c>
      <c r="U561" s="162">
        <f>IF(ISERROR(VLOOKUP($A561,v32_final!$A$9:$E$763,4,FALSE)),"",VLOOKUP($A561,v32_final!$A$9:$E$763,4,FALSE))</f>
        <v>1.4349000000000001</v>
      </c>
      <c r="V561" s="164">
        <f>VLOOKUP($A561,data!$B$2:$AS$765,35,FALSE)</f>
        <v>1.4937</v>
      </c>
      <c r="W561" s="324">
        <f t="shared" si="32"/>
        <v>1.4937</v>
      </c>
      <c r="X561" s="324">
        <f t="shared" si="33"/>
        <v>0</v>
      </c>
      <c r="Y561" s="134">
        <f t="shared" si="34"/>
        <v>5.8799999999999963E-2</v>
      </c>
      <c r="Z561" s="132">
        <f t="shared" si="35"/>
        <v>4.097846539828557E-2</v>
      </c>
    </row>
    <row r="562" spans="1:26" x14ac:dyDescent="0.2">
      <c r="A562" s="246" t="s">
        <v>1104</v>
      </c>
      <c r="B562" s="258" t="str">
        <f>VLOOKUP($A562,data!$B$2:$AS$765,4,FALSE)</f>
        <v>Other Kidney &amp; Urinary Tract Diagnoses W MCC</v>
      </c>
      <c r="C562" s="259">
        <f>VLOOKUP($A562,data!$B$2:$AS$765,6,FALSE)</f>
        <v>111</v>
      </c>
      <c r="D562" s="259">
        <f>VLOOKUP($A562,data!$B$2:$AS$765,7,FALSE)</f>
        <v>2</v>
      </c>
      <c r="E562" s="259">
        <f>VLOOKUP($A562,data!$B$2:$AS$765,10,FALSE)</f>
        <v>30628.46</v>
      </c>
      <c r="F562" s="259">
        <f>VLOOKUP($A562,data!$B$2:$AS$765,11,FALSE)</f>
        <v>40030.81</v>
      </c>
      <c r="G562" s="325">
        <f>VLOOKUP($A562,data!$B$2:$AS$765,12,FALSE)</f>
        <v>7.91</v>
      </c>
      <c r="H562" s="16"/>
      <c r="I562" s="159">
        <f>VLOOKUP($A562,data!$B$2:$AS$765,14,FALSE)</f>
        <v>108</v>
      </c>
      <c r="J562" s="157">
        <f>VLOOKUP($A562,data!$B$2:$AS$765,15,FALSE)</f>
        <v>25133.439999999999</v>
      </c>
      <c r="K562" s="157">
        <f>VLOOKUP($A562,data!$B$2:$AS$765,16,FALSE)</f>
        <v>22241.14</v>
      </c>
      <c r="L562" s="161">
        <f>VLOOKUP($A562,data!$B$2:$AS$765,17,FALSE)</f>
        <v>6.82</v>
      </c>
      <c r="M562" s="161">
        <f>VLOOKUP($A562,data!$B$2:$AS$765,18,FALSE)</f>
        <v>5.86</v>
      </c>
      <c r="N562" s="161">
        <f>VLOOKUP($A562,data!$B$2:$AS$765,19,FALSE)</f>
        <v>5.13</v>
      </c>
      <c r="O562" s="129">
        <f>VLOOKUP($A562,data!$B$2:$AS$765,20,FALSE)</f>
        <v>1</v>
      </c>
      <c r="P562" s="163">
        <f>VLOOKUP($A562,data!$B$2:$AS$765,22,FALSE)</f>
        <v>1.0327</v>
      </c>
      <c r="Q562" s="163">
        <f>VLOOKUP($A562,data!$B$2:$AS$765,30,FALSE)</f>
        <v>1.0138</v>
      </c>
      <c r="R562" s="218" t="str">
        <f>VLOOKUP($A562,data!$B$2:$AS$765,34,FALSE)</f>
        <v>A</v>
      </c>
      <c r="S562" s="166"/>
      <c r="T562" s="220" t="str">
        <f>IF(ISERROR(VLOOKUP($A562,v32_final!$A$9:$E$763,5,FALSE)),"",VLOOKUP($A562,v32_final!$A$9:$E$763,5,FALSE))</f>
        <v>A</v>
      </c>
      <c r="U562" s="163">
        <f>IF(ISERROR(VLOOKUP($A562,v32_final!$A$9:$E$763,4,FALSE)),"",VLOOKUP($A562,v32_final!$A$9:$E$763,4,FALSE))</f>
        <v>1.4469000000000001</v>
      </c>
      <c r="V562" s="165">
        <f>VLOOKUP($A562,data!$B$2:$AS$765,35,FALSE)</f>
        <v>1.5885</v>
      </c>
      <c r="W562" s="326">
        <f t="shared" si="32"/>
        <v>1.5885</v>
      </c>
      <c r="X562" s="326">
        <f t="shared" si="33"/>
        <v>0</v>
      </c>
      <c r="Y562" s="135">
        <f t="shared" si="34"/>
        <v>0.14159999999999995</v>
      </c>
      <c r="Z562" s="133">
        <f t="shared" si="35"/>
        <v>9.7864399751192169E-2</v>
      </c>
    </row>
    <row r="563" spans="1:26" x14ac:dyDescent="0.2">
      <c r="A563" s="237" t="s">
        <v>1105</v>
      </c>
      <c r="B563" s="247" t="str">
        <f>VLOOKUP($A563,data!$B$2:$AS$765,4,FALSE)</f>
        <v>Other Kidney &amp; Urinary Tract Diagnoses W CC</v>
      </c>
      <c r="C563" s="238">
        <f>VLOOKUP($A563,data!$B$2:$AS$765,6,FALSE)</f>
        <v>124</v>
      </c>
      <c r="D563" s="238">
        <f>VLOOKUP($A563,data!$B$2:$AS$765,7,FALSE)</f>
        <v>2</v>
      </c>
      <c r="E563" s="238">
        <f>VLOOKUP($A563,data!$B$2:$AS$765,10,FALSE)</f>
        <v>22015.75</v>
      </c>
      <c r="F563" s="238">
        <f>VLOOKUP($A563,data!$B$2:$AS$765,11,FALSE)</f>
        <v>19760.669999999998</v>
      </c>
      <c r="G563" s="257">
        <f>VLOOKUP($A563,data!$B$2:$AS$765,12,FALSE)</f>
        <v>5.67</v>
      </c>
      <c r="H563" s="16"/>
      <c r="I563" s="158">
        <f>VLOOKUP($A563,data!$B$2:$AS$765,14,FALSE)</f>
        <v>121</v>
      </c>
      <c r="J563" s="156">
        <f>VLOOKUP($A563,data!$B$2:$AS$765,15,FALSE)</f>
        <v>19924.38</v>
      </c>
      <c r="K563" s="156">
        <f>VLOOKUP($A563,data!$B$2:$AS$765,16,FALSE)</f>
        <v>14616.75</v>
      </c>
      <c r="L563" s="160">
        <f>VLOOKUP($A563,data!$B$2:$AS$765,17,FALSE)</f>
        <v>5.41</v>
      </c>
      <c r="M563" s="160">
        <f>VLOOKUP($A563,data!$B$2:$AS$765,18,FALSE)</f>
        <v>4.8</v>
      </c>
      <c r="N563" s="160">
        <f>VLOOKUP($A563,data!$B$2:$AS$765,19,FALSE)</f>
        <v>3.99</v>
      </c>
      <c r="O563" s="120">
        <f>VLOOKUP($A563,data!$B$2:$AS$765,20,FALSE)</f>
        <v>1</v>
      </c>
      <c r="P563" s="162">
        <f>VLOOKUP($A563,data!$B$2:$AS$765,22,FALSE)</f>
        <v>0.81859999999999999</v>
      </c>
      <c r="Q563" s="162">
        <f>VLOOKUP($A563,data!$B$2:$AS$765,30,FALSE)</f>
        <v>0.84350000000000003</v>
      </c>
      <c r="R563" s="217" t="str">
        <f>VLOOKUP($A563,data!$B$2:$AS$765,34,FALSE)</f>
        <v>A</v>
      </c>
      <c r="S563" s="166"/>
      <c r="T563" s="219" t="str">
        <f>IF(ISERROR(VLOOKUP($A563,v32_final!$A$9:$E$763,5,FALSE)),"",VLOOKUP($A563,v32_final!$A$9:$E$763,5,FALSE))</f>
        <v>A</v>
      </c>
      <c r="U563" s="162">
        <f>IF(ISERROR(VLOOKUP($A563,v32_final!$A$9:$E$763,4,FALSE)),"",VLOOKUP($A563,v32_final!$A$9:$E$763,4,FALSE))</f>
        <v>1.0032000000000001</v>
      </c>
      <c r="V563" s="164">
        <f>VLOOKUP($A563,data!$B$2:$AS$765,35,FALSE)</f>
        <v>1.3217000000000001</v>
      </c>
      <c r="W563" s="324">
        <f t="shared" si="32"/>
        <v>1.3217000000000001</v>
      </c>
      <c r="X563" s="324">
        <f t="shared" si="33"/>
        <v>0</v>
      </c>
      <c r="Y563" s="134">
        <f t="shared" si="34"/>
        <v>0.31850000000000001</v>
      </c>
      <c r="Z563" s="132">
        <f t="shared" si="35"/>
        <v>0.31748405103668259</v>
      </c>
    </row>
    <row r="564" spans="1:26" x14ac:dyDescent="0.2">
      <c r="A564" s="237" t="s">
        <v>635</v>
      </c>
      <c r="B564" s="247" t="str">
        <f>VLOOKUP($A564,data!$B$2:$AS$765,4,FALSE)</f>
        <v>Other Kidney &amp; Urinary Tract Diagnoses W/O CC/MCC</v>
      </c>
      <c r="C564" s="238">
        <f>VLOOKUP($A564,data!$B$2:$AS$765,6,FALSE)</f>
        <v>34</v>
      </c>
      <c r="D564" s="238">
        <f>VLOOKUP($A564,data!$B$2:$AS$765,7,FALSE)</f>
        <v>0</v>
      </c>
      <c r="E564" s="238">
        <f>VLOOKUP($A564,data!$B$2:$AS$765,10,FALSE)</f>
        <v>11659.23</v>
      </c>
      <c r="F564" s="238">
        <f>VLOOKUP($A564,data!$B$2:$AS$765,11,FALSE)</f>
        <v>8050.42</v>
      </c>
      <c r="G564" s="257">
        <f>VLOOKUP($A564,data!$B$2:$AS$765,12,FALSE)</f>
        <v>3.59</v>
      </c>
      <c r="H564" s="16"/>
      <c r="I564" s="158">
        <f>VLOOKUP($A564,data!$B$2:$AS$765,14,FALSE)</f>
        <v>33</v>
      </c>
      <c r="J564" s="156">
        <f>VLOOKUP($A564,data!$B$2:$AS$765,15,FALSE)</f>
        <v>10616.75</v>
      </c>
      <c r="K564" s="156">
        <f>VLOOKUP($A564,data!$B$2:$AS$765,16,FALSE)</f>
        <v>5461.1</v>
      </c>
      <c r="L564" s="160">
        <f>VLOOKUP($A564,data!$B$2:$AS$765,17,FALSE)</f>
        <v>3.24</v>
      </c>
      <c r="M564" s="160">
        <f>VLOOKUP($A564,data!$B$2:$AS$765,18,FALSE)</f>
        <v>2.0699999999999998</v>
      </c>
      <c r="N564" s="160">
        <f>VLOOKUP($A564,data!$B$2:$AS$765,19,FALSE)</f>
        <v>2.65</v>
      </c>
      <c r="O564" s="120">
        <f>VLOOKUP($A564,data!$B$2:$AS$765,20,FALSE)</f>
        <v>1</v>
      </c>
      <c r="P564" s="162">
        <f>VLOOKUP($A564,data!$B$2:$AS$765,22,FALSE)</f>
        <v>0.43619999999999998</v>
      </c>
      <c r="Q564" s="162">
        <f>VLOOKUP($A564,data!$B$2:$AS$765,30,FALSE)</f>
        <v>0.44950000000000001</v>
      </c>
      <c r="R564" s="217" t="str">
        <f>VLOOKUP($A564,data!$B$2:$AS$765,34,FALSE)</f>
        <v>A</v>
      </c>
      <c r="S564" s="166"/>
      <c r="T564" s="219" t="str">
        <f>IF(ISERROR(VLOOKUP($A564,v32_final!$A$9:$E$763,5,FALSE)),"",VLOOKUP($A564,v32_final!$A$9:$E$763,5,FALSE))</f>
        <v>A</v>
      </c>
      <c r="U564" s="162">
        <f>IF(ISERROR(VLOOKUP($A564,v32_final!$A$9:$E$763,4,FALSE)),"",VLOOKUP($A564,v32_final!$A$9:$E$763,4,FALSE))</f>
        <v>0.69410000000000005</v>
      </c>
      <c r="V564" s="164">
        <f>VLOOKUP($A564,data!$B$2:$AS$765,35,FALSE)</f>
        <v>0.70430000000000004</v>
      </c>
      <c r="W564" s="324">
        <f t="shared" si="32"/>
        <v>0.70430000000000004</v>
      </c>
      <c r="X564" s="324">
        <f t="shared" si="33"/>
        <v>0</v>
      </c>
      <c r="Y564" s="134">
        <f t="shared" si="34"/>
        <v>1.0199999999999987E-2</v>
      </c>
      <c r="Z564" s="132">
        <f t="shared" si="35"/>
        <v>1.4695288863276165E-2</v>
      </c>
    </row>
    <row r="565" spans="1:26" x14ac:dyDescent="0.2">
      <c r="A565" s="237" t="s">
        <v>636</v>
      </c>
      <c r="B565" s="247" t="str">
        <f>VLOOKUP($A565,data!$B$2:$AS$765,4,FALSE)</f>
        <v>Major Male Pelvic Procedures W CC/MCC</v>
      </c>
      <c r="C565" s="238">
        <f>VLOOKUP($A565,data!$B$2:$AS$765,6,FALSE)</f>
        <v>30</v>
      </c>
      <c r="D565" s="238">
        <f>VLOOKUP($A565,data!$B$2:$AS$765,7,FALSE)</f>
        <v>0</v>
      </c>
      <c r="E565" s="238">
        <f>VLOOKUP($A565,data!$B$2:$AS$765,10,FALSE)</f>
        <v>40507.129999999997</v>
      </c>
      <c r="F565" s="238">
        <f>VLOOKUP($A565,data!$B$2:$AS$765,11,FALSE)</f>
        <v>17634.34</v>
      </c>
      <c r="G565" s="257">
        <f>VLOOKUP($A565,data!$B$2:$AS$765,12,FALSE)</f>
        <v>4</v>
      </c>
      <c r="H565" s="16"/>
      <c r="I565" s="158">
        <f>VLOOKUP($A565,data!$B$2:$AS$765,14,FALSE)</f>
        <v>29</v>
      </c>
      <c r="J565" s="156">
        <f>VLOOKUP($A565,data!$B$2:$AS$765,15,FALSE)</f>
        <v>38114.370000000003</v>
      </c>
      <c r="K565" s="156">
        <f>VLOOKUP($A565,data!$B$2:$AS$765,16,FALSE)</f>
        <v>12244.79</v>
      </c>
      <c r="L565" s="160">
        <f>VLOOKUP($A565,data!$B$2:$AS$765,17,FALSE)</f>
        <v>3.93</v>
      </c>
      <c r="M565" s="160">
        <f>VLOOKUP($A565,data!$B$2:$AS$765,18,FALSE)</f>
        <v>3.63</v>
      </c>
      <c r="N565" s="160">
        <f>VLOOKUP($A565,data!$B$2:$AS$765,19,FALSE)</f>
        <v>2.93</v>
      </c>
      <c r="O565" s="120">
        <f>VLOOKUP($A565,data!$B$2:$AS$765,20,FALSE)</f>
        <v>1</v>
      </c>
      <c r="P565" s="162">
        <f>VLOOKUP($A565,data!$B$2:$AS$765,22,FALSE)</f>
        <v>1.5660000000000001</v>
      </c>
      <c r="Q565" s="162">
        <f>VLOOKUP($A565,data!$B$2:$AS$765,30,FALSE)</f>
        <v>1.6135999999999999</v>
      </c>
      <c r="R565" s="217" t="str">
        <f>VLOOKUP($A565,data!$B$2:$AS$765,34,FALSE)</f>
        <v>A</v>
      </c>
      <c r="S565" s="166"/>
      <c r="T565" s="219" t="str">
        <f>IF(ISERROR(VLOOKUP($A565,v32_final!$A$9:$E$763,5,FALSE)),"",VLOOKUP($A565,v32_final!$A$9:$E$763,5,FALSE))</f>
        <v>AO</v>
      </c>
      <c r="U565" s="162">
        <f>IF(ISERROR(VLOOKUP($A565,v32_final!$A$9:$E$763,4,FALSE)),"",VLOOKUP($A565,v32_final!$A$9:$E$763,4,FALSE))</f>
        <v>3.1991000000000001</v>
      </c>
      <c r="V565" s="164">
        <f>VLOOKUP($A565,data!$B$2:$AS$765,35,FALSE)</f>
        <v>2.5283000000000002</v>
      </c>
      <c r="W565" s="324">
        <f t="shared" si="32"/>
        <v>2.5283000000000002</v>
      </c>
      <c r="X565" s="324">
        <f t="shared" si="33"/>
        <v>0</v>
      </c>
      <c r="Y565" s="134">
        <f t="shared" si="34"/>
        <v>-0.67079999999999984</v>
      </c>
      <c r="Z565" s="132">
        <f t="shared" si="35"/>
        <v>-0.2096839736175799</v>
      </c>
    </row>
    <row r="566" spans="1:26" x14ac:dyDescent="0.2">
      <c r="A566" s="237" t="s">
        <v>637</v>
      </c>
      <c r="B566" s="247" t="str">
        <f>VLOOKUP($A566,data!$B$2:$AS$765,4,FALSE)</f>
        <v>Major Male Pelvic Procedures W/O CC/MCC</v>
      </c>
      <c r="C566" s="238">
        <f>VLOOKUP($A566,data!$B$2:$AS$765,6,FALSE)</f>
        <v>52</v>
      </c>
      <c r="D566" s="238">
        <f>VLOOKUP($A566,data!$B$2:$AS$765,7,FALSE)</f>
        <v>0</v>
      </c>
      <c r="E566" s="238">
        <f>VLOOKUP($A566,data!$B$2:$AS$765,10,FALSE)</f>
        <v>31660.1</v>
      </c>
      <c r="F566" s="238">
        <f>VLOOKUP($A566,data!$B$2:$AS$765,11,FALSE)</f>
        <v>8461.7800000000007</v>
      </c>
      <c r="G566" s="257">
        <f>VLOOKUP($A566,data!$B$2:$AS$765,12,FALSE)</f>
        <v>3.37</v>
      </c>
      <c r="H566" s="16"/>
      <c r="I566" s="158">
        <f>VLOOKUP($A566,data!$B$2:$AS$765,14,FALSE)</f>
        <v>51</v>
      </c>
      <c r="J566" s="156">
        <f>VLOOKUP($A566,data!$B$2:$AS$765,15,FALSE)</f>
        <v>31161.56</v>
      </c>
      <c r="K566" s="156">
        <f>VLOOKUP($A566,data!$B$2:$AS$765,16,FALSE)</f>
        <v>7751.23</v>
      </c>
      <c r="L566" s="160">
        <f>VLOOKUP($A566,data!$B$2:$AS$765,17,FALSE)</f>
        <v>3.39</v>
      </c>
      <c r="M566" s="160">
        <f>VLOOKUP($A566,data!$B$2:$AS$765,18,FALSE)</f>
        <v>4.95</v>
      </c>
      <c r="N566" s="160">
        <f>VLOOKUP($A566,data!$B$2:$AS$765,19,FALSE)</f>
        <v>2</v>
      </c>
      <c r="O566" s="120">
        <f>VLOOKUP($A566,data!$B$2:$AS$765,20,FALSE)</f>
        <v>1</v>
      </c>
      <c r="P566" s="162">
        <f>VLOOKUP($A566,data!$B$2:$AS$765,22,FALSE)</f>
        <v>1.2803</v>
      </c>
      <c r="Q566" s="162">
        <f>VLOOKUP($A566,data!$B$2:$AS$765,30,FALSE)</f>
        <v>1.3191999999999999</v>
      </c>
      <c r="R566" s="217" t="str">
        <f>VLOOKUP($A566,data!$B$2:$AS$765,34,FALSE)</f>
        <v>A</v>
      </c>
      <c r="S566" s="166"/>
      <c r="T566" s="219" t="str">
        <f>IF(ISERROR(VLOOKUP($A566,v32_final!$A$9:$E$763,5,FALSE)),"",VLOOKUP($A566,v32_final!$A$9:$E$763,5,FALSE))</f>
        <v>AO</v>
      </c>
      <c r="U566" s="162">
        <f>IF(ISERROR(VLOOKUP($A566,v32_final!$A$9:$E$763,4,FALSE)),"",VLOOKUP($A566,v32_final!$A$9:$E$763,4,FALSE))</f>
        <v>1.8769</v>
      </c>
      <c r="V566" s="164">
        <f>VLOOKUP($A566,data!$B$2:$AS$765,35,FALSE)</f>
        <v>2.0670999999999999</v>
      </c>
      <c r="W566" s="324">
        <f t="shared" si="32"/>
        <v>2.0670999999999999</v>
      </c>
      <c r="X566" s="324">
        <f t="shared" si="33"/>
        <v>0</v>
      </c>
      <c r="Y566" s="134">
        <f t="shared" si="34"/>
        <v>0.19019999999999992</v>
      </c>
      <c r="Z566" s="132">
        <f t="shared" si="35"/>
        <v>0.10133731152432197</v>
      </c>
    </row>
    <row r="567" spans="1:26" x14ac:dyDescent="0.2">
      <c r="A567" s="246" t="s">
        <v>638</v>
      </c>
      <c r="B567" s="258" t="str">
        <f>VLOOKUP($A567,data!$B$2:$AS$765,4,FALSE)</f>
        <v>Penis Procedures W CC/MCC</v>
      </c>
      <c r="C567" s="259">
        <f>VLOOKUP($A567,data!$B$2:$AS$765,6,FALSE)</f>
        <v>4</v>
      </c>
      <c r="D567" s="259">
        <f>VLOOKUP($A567,data!$B$2:$AS$765,7,FALSE)</f>
        <v>0</v>
      </c>
      <c r="E567" s="259">
        <f>VLOOKUP($A567,data!$B$2:$AS$765,10,FALSE)</f>
        <v>30467.84</v>
      </c>
      <c r="F567" s="259">
        <f>VLOOKUP($A567,data!$B$2:$AS$765,11,FALSE)</f>
        <v>3735.99</v>
      </c>
      <c r="G567" s="325">
        <f>VLOOKUP($A567,data!$B$2:$AS$765,12,FALSE)</f>
        <v>6.75</v>
      </c>
      <c r="H567" s="16"/>
      <c r="I567" s="159">
        <f>VLOOKUP($A567,data!$B$2:$AS$765,14,FALSE)</f>
        <v>4</v>
      </c>
      <c r="J567" s="157">
        <f>VLOOKUP($A567,data!$B$2:$AS$765,15,FALSE)</f>
        <v>30467.84</v>
      </c>
      <c r="K567" s="157">
        <f>VLOOKUP($A567,data!$B$2:$AS$765,16,FALSE)</f>
        <v>3735.99</v>
      </c>
      <c r="L567" s="161">
        <f>VLOOKUP($A567,data!$B$2:$AS$765,17,FALSE)</f>
        <v>5.9</v>
      </c>
      <c r="M567" s="161">
        <f>VLOOKUP($A567,data!$B$2:$AS$765,18,FALSE)</f>
        <v>2.2799999999999998</v>
      </c>
      <c r="N567" s="161">
        <f>VLOOKUP($A567,data!$B$2:$AS$765,19,FALSE)</f>
        <v>4</v>
      </c>
      <c r="O567" s="129">
        <f>VLOOKUP($A567,data!$B$2:$AS$765,20,FALSE)</f>
        <v>0</v>
      </c>
      <c r="P567" s="163">
        <f>VLOOKUP($A567,data!$B$2:$AS$765,22,FALSE)</f>
        <v>1.9375</v>
      </c>
      <c r="Q567" s="163">
        <f>VLOOKUP($A567,data!$B$2:$AS$765,30,FALSE)</f>
        <v>1.9964</v>
      </c>
      <c r="R567" s="218" t="str">
        <f>VLOOKUP($A567,data!$B$2:$AS$765,34,FALSE)</f>
        <v>M</v>
      </c>
      <c r="S567" s="166"/>
      <c r="T567" s="220" t="str">
        <f>IF(ISERROR(VLOOKUP($A567,v32_final!$A$9:$E$763,5,FALSE)),"",VLOOKUP($A567,v32_final!$A$9:$E$763,5,FALSE))</f>
        <v>M</v>
      </c>
      <c r="U567" s="163">
        <f>IF(ISERROR(VLOOKUP($A567,v32_final!$A$9:$E$763,4,FALSE)),"",VLOOKUP($A567,v32_final!$A$9:$E$763,4,FALSE))</f>
        <v>3.3178000000000001</v>
      </c>
      <c r="V567" s="165">
        <f>VLOOKUP($A567,data!$B$2:$AS$765,35,FALSE)</f>
        <v>3.1282000000000001</v>
      </c>
      <c r="W567" s="326">
        <f t="shared" si="32"/>
        <v>3.1282000000000001</v>
      </c>
      <c r="X567" s="326">
        <f t="shared" si="33"/>
        <v>0</v>
      </c>
      <c r="Y567" s="135">
        <f t="shared" si="34"/>
        <v>-0.18959999999999999</v>
      </c>
      <c r="Z567" s="133">
        <f t="shared" si="35"/>
        <v>-5.7146301766230631E-2</v>
      </c>
    </row>
    <row r="568" spans="1:26" x14ac:dyDescent="0.2">
      <c r="A568" s="237" t="s">
        <v>639</v>
      </c>
      <c r="B568" s="247" t="str">
        <f>VLOOKUP($A568,data!$B$2:$AS$765,4,FALSE)</f>
        <v>Penis Procedures W/O CC/MCC</v>
      </c>
      <c r="C568" s="238">
        <f>VLOOKUP($A568,data!$B$2:$AS$765,6,FALSE)</f>
        <v>10</v>
      </c>
      <c r="D568" s="238">
        <f>VLOOKUP($A568,data!$B$2:$AS$765,7,FALSE)</f>
        <v>0</v>
      </c>
      <c r="E568" s="238">
        <f>VLOOKUP($A568,data!$B$2:$AS$765,10,FALSE)</f>
        <v>16234.32</v>
      </c>
      <c r="F568" s="238">
        <f>VLOOKUP($A568,data!$B$2:$AS$765,11,FALSE)</f>
        <v>6862.67</v>
      </c>
      <c r="G568" s="257">
        <f>VLOOKUP($A568,data!$B$2:$AS$765,12,FALSE)</f>
        <v>2.7</v>
      </c>
      <c r="H568" s="16"/>
      <c r="I568" s="158">
        <f>VLOOKUP($A568,data!$B$2:$AS$765,14,FALSE)</f>
        <v>10</v>
      </c>
      <c r="J568" s="156">
        <f>VLOOKUP($A568,data!$B$2:$AS$765,15,FALSE)</f>
        <v>16234.32</v>
      </c>
      <c r="K568" s="156">
        <f>VLOOKUP($A568,data!$B$2:$AS$765,16,FALSE)</f>
        <v>6862.67</v>
      </c>
      <c r="L568" s="160">
        <f>VLOOKUP($A568,data!$B$2:$AS$765,17,FALSE)</f>
        <v>2.7</v>
      </c>
      <c r="M568" s="160">
        <f>VLOOKUP($A568,data!$B$2:$AS$765,18,FALSE)</f>
        <v>1.85</v>
      </c>
      <c r="N568" s="160">
        <f>VLOOKUP($A568,data!$B$2:$AS$765,19,FALSE)</f>
        <v>2.12</v>
      </c>
      <c r="O568" s="120">
        <f>VLOOKUP($A568,data!$B$2:$AS$765,20,FALSE)</f>
        <v>1</v>
      </c>
      <c r="P568" s="162">
        <f>VLOOKUP($A568,data!$B$2:$AS$765,22,FALSE)</f>
        <v>0.66700000000000004</v>
      </c>
      <c r="Q568" s="162">
        <f>VLOOKUP($A568,data!$B$2:$AS$765,30,FALSE)</f>
        <v>0.68730000000000002</v>
      </c>
      <c r="R568" s="217" t="str">
        <f>VLOOKUP($A568,data!$B$2:$AS$765,34,FALSE)</f>
        <v>A</v>
      </c>
      <c r="S568" s="166"/>
      <c r="T568" s="219" t="str">
        <f>IF(ISERROR(VLOOKUP($A568,v32_final!$A$9:$E$763,5,FALSE)),"",VLOOKUP($A568,v32_final!$A$9:$E$763,5,FALSE))</f>
        <v>M</v>
      </c>
      <c r="U568" s="162">
        <f>IF(ISERROR(VLOOKUP($A568,v32_final!$A$9:$E$763,4,FALSE)),"",VLOOKUP($A568,v32_final!$A$9:$E$763,4,FALSE))</f>
        <v>2.0131000000000001</v>
      </c>
      <c r="V568" s="164">
        <f>VLOOKUP($A568,data!$B$2:$AS$765,35,FALSE)</f>
        <v>1.0769</v>
      </c>
      <c r="W568" s="324">
        <f t="shared" si="32"/>
        <v>1.0769</v>
      </c>
      <c r="X568" s="324">
        <f t="shared" si="33"/>
        <v>0</v>
      </c>
      <c r="Y568" s="134">
        <f t="shared" si="34"/>
        <v>-0.93620000000000014</v>
      </c>
      <c r="Z568" s="132">
        <f t="shared" si="35"/>
        <v>-0.46505389697481503</v>
      </c>
    </row>
    <row r="569" spans="1:26" x14ac:dyDescent="0.2">
      <c r="A569" s="237" t="s">
        <v>640</v>
      </c>
      <c r="B569" s="247" t="str">
        <f>VLOOKUP($A569,data!$B$2:$AS$765,4,FALSE)</f>
        <v>Testes Procedures W CC/MCC</v>
      </c>
      <c r="C569" s="238">
        <f>VLOOKUP($A569,data!$B$2:$AS$765,6,FALSE)</f>
        <v>15</v>
      </c>
      <c r="D569" s="238">
        <f>VLOOKUP($A569,data!$B$2:$AS$765,7,FALSE)</f>
        <v>0</v>
      </c>
      <c r="E569" s="238">
        <f>VLOOKUP($A569,data!$B$2:$AS$765,10,FALSE)</f>
        <v>25668.49</v>
      </c>
      <c r="F569" s="238">
        <f>VLOOKUP($A569,data!$B$2:$AS$765,11,FALSE)</f>
        <v>16731.68</v>
      </c>
      <c r="G569" s="257">
        <f>VLOOKUP($A569,data!$B$2:$AS$765,12,FALSE)</f>
        <v>5.87</v>
      </c>
      <c r="H569" s="16"/>
      <c r="I569" s="158">
        <f>VLOOKUP($A569,data!$B$2:$AS$765,14,FALSE)</f>
        <v>14</v>
      </c>
      <c r="J569" s="156">
        <f>VLOOKUP($A569,data!$B$2:$AS$765,15,FALSE)</f>
        <v>21667.86</v>
      </c>
      <c r="K569" s="156">
        <f>VLOOKUP($A569,data!$B$2:$AS$765,16,FALSE)</f>
        <v>7737.59</v>
      </c>
      <c r="L569" s="160">
        <f>VLOOKUP($A569,data!$B$2:$AS$765,17,FALSE)</f>
        <v>4.5</v>
      </c>
      <c r="M569" s="160">
        <f>VLOOKUP($A569,data!$B$2:$AS$765,18,FALSE)</f>
        <v>2.38</v>
      </c>
      <c r="N569" s="160">
        <f>VLOOKUP($A569,data!$B$2:$AS$765,19,FALSE)</f>
        <v>3.84</v>
      </c>
      <c r="O569" s="120">
        <f>VLOOKUP($A569,data!$B$2:$AS$765,20,FALSE)</f>
        <v>1</v>
      </c>
      <c r="P569" s="162">
        <f>VLOOKUP($A569,data!$B$2:$AS$765,22,FALSE)</f>
        <v>0.89029999999999998</v>
      </c>
      <c r="Q569" s="162">
        <f>VLOOKUP($A569,data!$B$2:$AS$765,30,FALSE)</f>
        <v>1.0573999999999999</v>
      </c>
      <c r="R569" s="217" t="str">
        <f>VLOOKUP($A569,data!$B$2:$AS$765,34,FALSE)</f>
        <v>AP</v>
      </c>
      <c r="S569" s="166"/>
      <c r="T569" s="219" t="str">
        <f>IF(ISERROR(VLOOKUP($A569,v32_final!$A$9:$E$763,5,FALSE)),"",VLOOKUP($A569,v32_final!$A$9:$E$763,5,FALSE))</f>
        <v>M</v>
      </c>
      <c r="U569" s="162">
        <f>IF(ISERROR(VLOOKUP($A569,v32_final!$A$9:$E$763,4,FALSE)),"",VLOOKUP($A569,v32_final!$A$9:$E$763,4,FALSE))</f>
        <v>3.5051999999999999</v>
      </c>
      <c r="V569" s="164">
        <f>VLOOKUP($A569,data!$B$2:$AS$765,35,FALSE)</f>
        <v>1.6568000000000001</v>
      </c>
      <c r="W569" s="324">
        <f t="shared" si="32"/>
        <v>1.6568000000000001</v>
      </c>
      <c r="X569" s="324">
        <f t="shared" si="33"/>
        <v>0</v>
      </c>
      <c r="Y569" s="134">
        <f t="shared" si="34"/>
        <v>-1.8483999999999998</v>
      </c>
      <c r="Z569" s="132">
        <f t="shared" si="35"/>
        <v>-0.52733082277758758</v>
      </c>
    </row>
    <row r="570" spans="1:26" x14ac:dyDescent="0.2">
      <c r="A570" s="237" t="s">
        <v>641</v>
      </c>
      <c r="B570" s="247" t="str">
        <f>VLOOKUP($A570,data!$B$2:$AS$765,4,FALSE)</f>
        <v>Testes Procedures W/O CC/MCC</v>
      </c>
      <c r="C570" s="238">
        <f>VLOOKUP($A570,data!$B$2:$AS$765,6,FALSE)</f>
        <v>6</v>
      </c>
      <c r="D570" s="238">
        <f>VLOOKUP($A570,data!$B$2:$AS$765,7,FALSE)</f>
        <v>0</v>
      </c>
      <c r="E570" s="238">
        <f>VLOOKUP($A570,data!$B$2:$AS$765,10,FALSE)</f>
        <v>18024.13</v>
      </c>
      <c r="F570" s="238">
        <f>VLOOKUP($A570,data!$B$2:$AS$765,11,FALSE)</f>
        <v>4935.1400000000003</v>
      </c>
      <c r="G570" s="257">
        <f>VLOOKUP($A570,data!$B$2:$AS$765,12,FALSE)</f>
        <v>2</v>
      </c>
      <c r="H570" s="16"/>
      <c r="I570" s="158">
        <f>VLOOKUP($A570,data!$B$2:$AS$765,14,FALSE)</f>
        <v>6</v>
      </c>
      <c r="J570" s="156">
        <f>VLOOKUP($A570,data!$B$2:$AS$765,15,FALSE)</f>
        <v>18024.13</v>
      </c>
      <c r="K570" s="156">
        <f>VLOOKUP($A570,data!$B$2:$AS$765,16,FALSE)</f>
        <v>4935.1400000000003</v>
      </c>
      <c r="L570" s="160">
        <f>VLOOKUP($A570,data!$B$2:$AS$765,17,FALSE)</f>
        <v>3</v>
      </c>
      <c r="M570" s="160">
        <f>VLOOKUP($A570,data!$B$2:$AS$765,18,FALSE)</f>
        <v>0.57999999999999996</v>
      </c>
      <c r="N570" s="160">
        <f>VLOOKUP($A570,data!$B$2:$AS$765,19,FALSE)</f>
        <v>2.2999999999999998</v>
      </c>
      <c r="O570" s="120">
        <f>VLOOKUP($A570,data!$B$2:$AS$765,20,FALSE)</f>
        <v>0</v>
      </c>
      <c r="P570" s="162">
        <f>VLOOKUP($A570,data!$B$2:$AS$765,22,FALSE)</f>
        <v>0.93089999999999995</v>
      </c>
      <c r="Q570" s="162">
        <f>VLOOKUP($A570,data!$B$2:$AS$765,30,FALSE)</f>
        <v>0.63260000000000005</v>
      </c>
      <c r="R570" s="217" t="str">
        <f>VLOOKUP($A570,data!$B$2:$AS$765,34,FALSE)</f>
        <v>MP</v>
      </c>
      <c r="S570" s="166"/>
      <c r="T570" s="219" t="str">
        <f>IF(ISERROR(VLOOKUP($A570,v32_final!$A$9:$E$763,5,FALSE)),"",VLOOKUP($A570,v32_final!$A$9:$E$763,5,FALSE))</f>
        <v>M</v>
      </c>
      <c r="U570" s="162">
        <f>IF(ISERROR(VLOOKUP($A570,v32_final!$A$9:$E$763,4,FALSE)),"",VLOOKUP($A570,v32_final!$A$9:$E$763,4,FALSE))</f>
        <v>1.6529</v>
      </c>
      <c r="V570" s="164">
        <f>VLOOKUP($A570,data!$B$2:$AS$765,35,FALSE)</f>
        <v>0.99119999999999997</v>
      </c>
      <c r="W570" s="324">
        <f t="shared" si="32"/>
        <v>0.99119999999999997</v>
      </c>
      <c r="X570" s="324">
        <f t="shared" si="33"/>
        <v>0</v>
      </c>
      <c r="Y570" s="134">
        <f t="shared" si="34"/>
        <v>-0.66170000000000007</v>
      </c>
      <c r="Z570" s="132">
        <f t="shared" si="35"/>
        <v>-0.40032669852985664</v>
      </c>
    </row>
    <row r="571" spans="1:26" x14ac:dyDescent="0.2">
      <c r="A571" s="237" t="s">
        <v>642</v>
      </c>
      <c r="B571" s="247" t="str">
        <f>VLOOKUP($A571,data!$B$2:$AS$765,4,FALSE)</f>
        <v>Transurethral Prostatectomy W CC/MCC</v>
      </c>
      <c r="C571" s="238">
        <f>VLOOKUP($A571,data!$B$2:$AS$765,6,FALSE)</f>
        <v>11</v>
      </c>
      <c r="D571" s="238">
        <f>VLOOKUP($A571,data!$B$2:$AS$765,7,FALSE)</f>
        <v>0</v>
      </c>
      <c r="E571" s="238">
        <f>VLOOKUP($A571,data!$B$2:$AS$765,10,FALSE)</f>
        <v>22859.3</v>
      </c>
      <c r="F571" s="238">
        <f>VLOOKUP($A571,data!$B$2:$AS$765,11,FALSE)</f>
        <v>21001.67</v>
      </c>
      <c r="G571" s="257">
        <f>VLOOKUP($A571,data!$B$2:$AS$765,12,FALSE)</f>
        <v>4.09</v>
      </c>
      <c r="H571" s="16"/>
      <c r="I571" s="158">
        <f>VLOOKUP($A571,data!$B$2:$AS$765,14,FALSE)</f>
        <v>10</v>
      </c>
      <c r="J571" s="156">
        <f>VLOOKUP($A571,data!$B$2:$AS$765,15,FALSE)</f>
        <v>17199.27</v>
      </c>
      <c r="K571" s="156">
        <f>VLOOKUP($A571,data!$B$2:$AS$765,16,FALSE)</f>
        <v>11523.1</v>
      </c>
      <c r="L571" s="160">
        <f>VLOOKUP($A571,data!$B$2:$AS$765,17,FALSE)</f>
        <v>3.3</v>
      </c>
      <c r="M571" s="160">
        <f>VLOOKUP($A571,data!$B$2:$AS$765,18,FALSE)</f>
        <v>2.4900000000000002</v>
      </c>
      <c r="N571" s="160">
        <f>VLOOKUP($A571,data!$B$2:$AS$765,19,FALSE)</f>
        <v>2.68</v>
      </c>
      <c r="O571" s="120">
        <f>VLOOKUP($A571,data!$B$2:$AS$765,20,FALSE)</f>
        <v>1</v>
      </c>
      <c r="P571" s="162">
        <f>VLOOKUP($A571,data!$B$2:$AS$765,22,FALSE)</f>
        <v>0.70669999999999999</v>
      </c>
      <c r="Q571" s="162">
        <f>VLOOKUP($A571,data!$B$2:$AS$765,30,FALSE)</f>
        <v>0.72819999999999996</v>
      </c>
      <c r="R571" s="217" t="str">
        <f>VLOOKUP($A571,data!$B$2:$AS$765,34,FALSE)</f>
        <v>A</v>
      </c>
      <c r="S571" s="166"/>
      <c r="T571" s="219" t="str">
        <f>IF(ISERROR(VLOOKUP($A571,v32_final!$A$9:$E$763,5,FALSE)),"",VLOOKUP($A571,v32_final!$A$9:$E$763,5,FALSE))</f>
        <v>A</v>
      </c>
      <c r="U571" s="162">
        <f>IF(ISERROR(VLOOKUP($A571,v32_final!$A$9:$E$763,4,FALSE)),"",VLOOKUP($A571,v32_final!$A$9:$E$763,4,FALSE))</f>
        <v>1.1498999999999999</v>
      </c>
      <c r="V571" s="164">
        <f>VLOOKUP($A571,data!$B$2:$AS$765,35,FALSE)</f>
        <v>1.141</v>
      </c>
      <c r="W571" s="324">
        <f t="shared" si="32"/>
        <v>1.141</v>
      </c>
      <c r="X571" s="324">
        <f t="shared" si="33"/>
        <v>0</v>
      </c>
      <c r="Y571" s="134">
        <f t="shared" si="34"/>
        <v>-8.899999999999908E-3</v>
      </c>
      <c r="Z571" s="132">
        <f t="shared" si="35"/>
        <v>-7.7398034611704568E-3</v>
      </c>
    </row>
    <row r="572" spans="1:26" x14ac:dyDescent="0.2">
      <c r="A572" s="246" t="s">
        <v>643</v>
      </c>
      <c r="B572" s="258" t="str">
        <f>VLOOKUP($A572,data!$B$2:$AS$765,4,FALSE)</f>
        <v>Transurethral Prostatectomy W/O CC/MCC</v>
      </c>
      <c r="C572" s="259">
        <f>VLOOKUP($A572,data!$B$2:$AS$765,6,FALSE)</f>
        <v>14</v>
      </c>
      <c r="D572" s="259">
        <f>VLOOKUP($A572,data!$B$2:$AS$765,7,FALSE)</f>
        <v>0</v>
      </c>
      <c r="E572" s="259">
        <f>VLOOKUP($A572,data!$B$2:$AS$765,10,FALSE)</f>
        <v>14114.76</v>
      </c>
      <c r="F572" s="259">
        <f>VLOOKUP($A572,data!$B$2:$AS$765,11,FALSE)</f>
        <v>8035.14</v>
      </c>
      <c r="G572" s="325">
        <f>VLOOKUP($A572,data!$B$2:$AS$765,12,FALSE)</f>
        <v>2.29</v>
      </c>
      <c r="H572" s="16"/>
      <c r="I572" s="159">
        <f>VLOOKUP($A572,data!$B$2:$AS$765,14,FALSE)</f>
        <v>13</v>
      </c>
      <c r="J572" s="157">
        <f>VLOOKUP($A572,data!$B$2:$AS$765,15,FALSE)</f>
        <v>12037.65</v>
      </c>
      <c r="K572" s="157">
        <f>VLOOKUP($A572,data!$B$2:$AS$765,16,FALSE)</f>
        <v>3021.35</v>
      </c>
      <c r="L572" s="161">
        <f>VLOOKUP($A572,data!$B$2:$AS$765,17,FALSE)</f>
        <v>1.77</v>
      </c>
      <c r="M572" s="161">
        <f>VLOOKUP($A572,data!$B$2:$AS$765,18,FALSE)</f>
        <v>0.7</v>
      </c>
      <c r="N572" s="161">
        <f>VLOOKUP($A572,data!$B$2:$AS$765,19,FALSE)</f>
        <v>1.63</v>
      </c>
      <c r="O572" s="129">
        <f>VLOOKUP($A572,data!$B$2:$AS$765,20,FALSE)</f>
        <v>1</v>
      </c>
      <c r="P572" s="163">
        <f>VLOOKUP($A572,data!$B$2:$AS$765,22,FALSE)</f>
        <v>0.49459999999999998</v>
      </c>
      <c r="Q572" s="163">
        <f>VLOOKUP($A572,data!$B$2:$AS$765,30,FALSE)</f>
        <v>0.50960000000000005</v>
      </c>
      <c r="R572" s="218" t="str">
        <f>VLOOKUP($A572,data!$B$2:$AS$765,34,FALSE)</f>
        <v>A</v>
      </c>
      <c r="S572" s="166"/>
      <c r="T572" s="220" t="str">
        <f>IF(ISERROR(VLOOKUP($A572,v32_final!$A$9:$E$763,5,FALSE)),"",VLOOKUP($A572,v32_final!$A$9:$E$763,5,FALSE))</f>
        <v>A</v>
      </c>
      <c r="U572" s="163">
        <f>IF(ISERROR(VLOOKUP($A572,v32_final!$A$9:$E$763,4,FALSE)),"",VLOOKUP($A572,v32_final!$A$9:$E$763,4,FALSE))</f>
        <v>0.71099999999999997</v>
      </c>
      <c r="V572" s="165">
        <f>VLOOKUP($A572,data!$B$2:$AS$765,35,FALSE)</f>
        <v>0.79849999999999999</v>
      </c>
      <c r="W572" s="326">
        <f t="shared" si="32"/>
        <v>0.79849999999999999</v>
      </c>
      <c r="X572" s="326">
        <f t="shared" si="33"/>
        <v>0</v>
      </c>
      <c r="Y572" s="135">
        <f t="shared" si="34"/>
        <v>8.7500000000000022E-2</v>
      </c>
      <c r="Z572" s="133">
        <f t="shared" si="35"/>
        <v>0.12306610407876234</v>
      </c>
    </row>
    <row r="573" spans="1:26" x14ac:dyDescent="0.2">
      <c r="A573" s="237" t="s">
        <v>644</v>
      </c>
      <c r="B573" s="247" t="str">
        <f>VLOOKUP($A573,data!$B$2:$AS$765,4,FALSE)</f>
        <v>Other Male Reproductive System O.R. Proc for Malignancy W CC/MCC</v>
      </c>
      <c r="C573" s="238">
        <f>VLOOKUP($A573,data!$B$2:$AS$765,6,FALSE)</f>
        <v>2</v>
      </c>
      <c r="D573" s="238">
        <f>VLOOKUP($A573,data!$B$2:$AS$765,7,FALSE)</f>
        <v>0</v>
      </c>
      <c r="E573" s="238">
        <f>VLOOKUP($A573,data!$B$2:$AS$765,10,FALSE)</f>
        <v>30369.78</v>
      </c>
      <c r="F573" s="238">
        <f>VLOOKUP($A573,data!$B$2:$AS$765,11,FALSE)</f>
        <v>5597.16</v>
      </c>
      <c r="G573" s="257">
        <f>VLOOKUP($A573,data!$B$2:$AS$765,12,FALSE)</f>
        <v>3</v>
      </c>
      <c r="H573" s="16"/>
      <c r="I573" s="158">
        <f>VLOOKUP($A573,data!$B$2:$AS$765,14,FALSE)</f>
        <v>2</v>
      </c>
      <c r="J573" s="156">
        <f>VLOOKUP($A573,data!$B$2:$AS$765,15,FALSE)</f>
        <v>30369.78</v>
      </c>
      <c r="K573" s="156">
        <f>VLOOKUP($A573,data!$B$2:$AS$765,16,FALSE)</f>
        <v>5597.16</v>
      </c>
      <c r="L573" s="160">
        <f>VLOOKUP($A573,data!$B$2:$AS$765,17,FALSE)</f>
        <v>7</v>
      </c>
      <c r="M573" s="160">
        <f>VLOOKUP($A573,data!$B$2:$AS$765,18,FALSE)</f>
        <v>2</v>
      </c>
      <c r="N573" s="160">
        <f>VLOOKUP($A573,data!$B$2:$AS$765,19,FALSE)</f>
        <v>5.2</v>
      </c>
      <c r="O573" s="120">
        <f>VLOOKUP($A573,data!$B$2:$AS$765,20,FALSE)</f>
        <v>0</v>
      </c>
      <c r="P573" s="162">
        <f>VLOOKUP($A573,data!$B$2:$AS$765,22,FALSE)</f>
        <v>1.8463000000000001</v>
      </c>
      <c r="Q573" s="162">
        <f>VLOOKUP($A573,data!$B$2:$AS$765,30,FALSE)</f>
        <v>1.9024000000000001</v>
      </c>
      <c r="R573" s="217" t="str">
        <f>VLOOKUP($A573,data!$B$2:$AS$765,34,FALSE)</f>
        <v>M</v>
      </c>
      <c r="S573" s="166"/>
      <c r="T573" s="219" t="str">
        <f>IF(ISERROR(VLOOKUP($A573,v32_final!$A$9:$E$763,5,FALSE)),"",VLOOKUP($A573,v32_final!$A$9:$E$763,5,FALSE))</f>
        <v>M</v>
      </c>
      <c r="U573" s="162">
        <f>IF(ISERROR(VLOOKUP($A573,v32_final!$A$9:$E$763,4,FALSE)),"",VLOOKUP($A573,v32_final!$A$9:$E$763,4,FALSE))</f>
        <v>3.1172</v>
      </c>
      <c r="V573" s="164">
        <f>VLOOKUP($A573,data!$B$2:$AS$765,35,FALSE)</f>
        <v>2.9809000000000001</v>
      </c>
      <c r="W573" s="324">
        <f t="shared" si="32"/>
        <v>2.9809000000000001</v>
      </c>
      <c r="X573" s="324">
        <f t="shared" si="33"/>
        <v>0</v>
      </c>
      <c r="Y573" s="134">
        <f t="shared" si="34"/>
        <v>-0.13629999999999987</v>
      </c>
      <c r="Z573" s="132">
        <f t="shared" si="35"/>
        <v>-4.3725137944308955E-2</v>
      </c>
    </row>
    <row r="574" spans="1:26" x14ac:dyDescent="0.2">
      <c r="A574" s="237" t="s">
        <v>645</v>
      </c>
      <c r="B574" s="247" t="str">
        <f>VLOOKUP($A574,data!$B$2:$AS$765,4,FALSE)</f>
        <v>Other Male Reproductive System O.R. Proc for Malignancy W/O CC/MCC</v>
      </c>
      <c r="C574" s="238">
        <f>VLOOKUP($A574,data!$B$2:$AS$765,6,FALSE)</f>
        <v>0</v>
      </c>
      <c r="D574" s="238">
        <f>VLOOKUP($A574,data!$B$2:$AS$765,7,FALSE)</f>
        <v>0</v>
      </c>
      <c r="E574" s="238">
        <f>VLOOKUP($A574,data!$B$2:$AS$765,10,FALSE)</f>
        <v>0</v>
      </c>
      <c r="F574" s="238">
        <f>VLOOKUP($A574,data!$B$2:$AS$765,11,FALSE)</f>
        <v>0</v>
      </c>
      <c r="G574" s="257">
        <f>VLOOKUP($A574,data!$B$2:$AS$765,12,FALSE)</f>
        <v>0</v>
      </c>
      <c r="H574" s="16"/>
      <c r="I574" s="158">
        <f>VLOOKUP($A574,data!$B$2:$AS$765,14,FALSE)</f>
        <v>0</v>
      </c>
      <c r="J574" s="156">
        <f>VLOOKUP($A574,data!$B$2:$AS$765,15,FALSE)</f>
        <v>0</v>
      </c>
      <c r="K574" s="156">
        <f>VLOOKUP($A574,data!$B$2:$AS$765,16,FALSE)</f>
        <v>0</v>
      </c>
      <c r="L574" s="160">
        <f>VLOOKUP($A574,data!$B$2:$AS$765,17,FALSE)</f>
        <v>2</v>
      </c>
      <c r="M574" s="160">
        <f>VLOOKUP($A574,data!$B$2:$AS$765,18,FALSE)</f>
        <v>0</v>
      </c>
      <c r="N574" s="160">
        <f>VLOOKUP($A574,data!$B$2:$AS$765,19,FALSE)</f>
        <v>1.6</v>
      </c>
      <c r="O574" s="120">
        <f>VLOOKUP($A574,data!$B$2:$AS$765,20,FALSE)</f>
        <v>0</v>
      </c>
      <c r="P574" s="162">
        <f>VLOOKUP($A574,data!$B$2:$AS$765,22,FALSE)</f>
        <v>1.1306</v>
      </c>
      <c r="Q574" s="162">
        <f>VLOOKUP($A574,data!$B$2:$AS$765,30,FALSE)</f>
        <v>1.1306</v>
      </c>
      <c r="R574" s="217" t="str">
        <f>VLOOKUP($A574,data!$B$2:$AS$765,34,FALSE)</f>
        <v>M</v>
      </c>
      <c r="S574" s="166"/>
      <c r="T574" s="219" t="str">
        <f>IF(ISERROR(VLOOKUP($A574,v32_final!$A$9:$E$763,5,FALSE)),"",VLOOKUP($A574,v32_final!$A$9:$E$763,5,FALSE))</f>
        <v>A</v>
      </c>
      <c r="U574" s="162">
        <f>IF(ISERROR(VLOOKUP($A574,v32_final!$A$9:$E$763,4,FALSE)),"",VLOOKUP($A574,v32_final!$A$9:$E$763,4,FALSE))</f>
        <v>1.4327000000000001</v>
      </c>
      <c r="V574" s="164">
        <f>VLOOKUP($A574,data!$B$2:$AS$765,35,FALSE)</f>
        <v>1.7715000000000001</v>
      </c>
      <c r="W574" s="324">
        <f t="shared" si="32"/>
        <v>1.7715000000000001</v>
      </c>
      <c r="X574" s="324">
        <f t="shared" si="33"/>
        <v>0</v>
      </c>
      <c r="Y574" s="134">
        <f t="shared" si="34"/>
        <v>0.33879999999999999</v>
      </c>
      <c r="Z574" s="132">
        <f t="shared" si="35"/>
        <v>0.23647658267606614</v>
      </c>
    </row>
    <row r="575" spans="1:26" x14ac:dyDescent="0.2">
      <c r="A575" s="237" t="s">
        <v>646</v>
      </c>
      <c r="B575" s="247" t="str">
        <f>VLOOKUP($A575,data!$B$2:$AS$765,4,FALSE)</f>
        <v>Other Male Reproductive System O.R. Proc Exc Malignancy W CC/MCC</v>
      </c>
      <c r="C575" s="238">
        <f>VLOOKUP($A575,data!$B$2:$AS$765,6,FALSE)</f>
        <v>1</v>
      </c>
      <c r="D575" s="238">
        <f>VLOOKUP($A575,data!$B$2:$AS$765,7,FALSE)</f>
        <v>0</v>
      </c>
      <c r="E575" s="238">
        <f>VLOOKUP($A575,data!$B$2:$AS$765,10,FALSE)</f>
        <v>13397.01</v>
      </c>
      <c r="F575" s="238">
        <f>VLOOKUP($A575,data!$B$2:$AS$765,11,FALSE)</f>
        <v>0</v>
      </c>
      <c r="G575" s="257">
        <f>VLOOKUP($A575,data!$B$2:$AS$765,12,FALSE)</f>
        <v>4</v>
      </c>
      <c r="H575" s="16"/>
      <c r="I575" s="158">
        <f>VLOOKUP($A575,data!$B$2:$AS$765,14,FALSE)</f>
        <v>1</v>
      </c>
      <c r="J575" s="156">
        <f>VLOOKUP($A575,data!$B$2:$AS$765,15,FALSE)</f>
        <v>13397.01</v>
      </c>
      <c r="K575" s="156">
        <f>VLOOKUP($A575,data!$B$2:$AS$765,16,FALSE)</f>
        <v>0</v>
      </c>
      <c r="L575" s="160">
        <f>VLOOKUP($A575,data!$B$2:$AS$765,17,FALSE)</f>
        <v>6.3</v>
      </c>
      <c r="M575" s="160">
        <f>VLOOKUP($A575,data!$B$2:$AS$765,18,FALSE)</f>
        <v>0</v>
      </c>
      <c r="N575" s="160">
        <f>VLOOKUP($A575,data!$B$2:$AS$765,19,FALSE)</f>
        <v>4.7</v>
      </c>
      <c r="O575" s="120">
        <f>VLOOKUP($A575,data!$B$2:$AS$765,20,FALSE)</f>
        <v>0</v>
      </c>
      <c r="P575" s="162">
        <f>VLOOKUP($A575,data!$B$2:$AS$765,22,FALSE)</f>
        <v>1.7336</v>
      </c>
      <c r="Q575" s="162">
        <f>VLOOKUP($A575,data!$B$2:$AS$765,30,FALSE)</f>
        <v>1.7863</v>
      </c>
      <c r="R575" s="217" t="str">
        <f>VLOOKUP($A575,data!$B$2:$AS$765,34,FALSE)</f>
        <v>M</v>
      </c>
      <c r="S575" s="166"/>
      <c r="T575" s="219" t="str">
        <f>IF(ISERROR(VLOOKUP($A575,v32_final!$A$9:$E$763,5,FALSE)),"",VLOOKUP($A575,v32_final!$A$9:$E$763,5,FALSE))</f>
        <v>M</v>
      </c>
      <c r="U575" s="162">
        <f>IF(ISERROR(VLOOKUP($A575,v32_final!$A$9:$E$763,4,FALSE)),"",VLOOKUP($A575,v32_final!$A$9:$E$763,4,FALSE))</f>
        <v>2.7544</v>
      </c>
      <c r="V575" s="164">
        <f>VLOOKUP($A575,data!$B$2:$AS$765,35,FALSE)</f>
        <v>2.7989999999999999</v>
      </c>
      <c r="W575" s="324">
        <f t="shared" si="32"/>
        <v>2.7989999999999999</v>
      </c>
      <c r="X575" s="324">
        <f t="shared" si="33"/>
        <v>0</v>
      </c>
      <c r="Y575" s="134">
        <f t="shared" si="34"/>
        <v>4.4599999999999973E-2</v>
      </c>
      <c r="Z575" s="132">
        <f t="shared" si="35"/>
        <v>1.6192274179494617E-2</v>
      </c>
    </row>
    <row r="576" spans="1:26" x14ac:dyDescent="0.2">
      <c r="A576" s="237" t="s">
        <v>647</v>
      </c>
      <c r="B576" s="247" t="str">
        <f>VLOOKUP($A576,data!$B$2:$AS$765,4,FALSE)</f>
        <v>Other Male Reproductive System O.R. Proc Exc Malignancy W/O CC/MCC</v>
      </c>
      <c r="C576" s="238">
        <f>VLOOKUP($A576,data!$B$2:$AS$765,6,FALSE)</f>
        <v>1</v>
      </c>
      <c r="D576" s="238">
        <f>VLOOKUP($A576,data!$B$2:$AS$765,7,FALSE)</f>
        <v>0</v>
      </c>
      <c r="E576" s="238">
        <f>VLOOKUP($A576,data!$B$2:$AS$765,10,FALSE)</f>
        <v>11063.04</v>
      </c>
      <c r="F576" s="238">
        <f>VLOOKUP($A576,data!$B$2:$AS$765,11,FALSE)</f>
        <v>0</v>
      </c>
      <c r="G576" s="257">
        <f>VLOOKUP($A576,data!$B$2:$AS$765,12,FALSE)</f>
        <v>1</v>
      </c>
      <c r="H576" s="16"/>
      <c r="I576" s="158">
        <f>VLOOKUP($A576,data!$B$2:$AS$765,14,FALSE)</f>
        <v>1</v>
      </c>
      <c r="J576" s="156">
        <f>VLOOKUP($A576,data!$B$2:$AS$765,15,FALSE)</f>
        <v>11063.04</v>
      </c>
      <c r="K576" s="156">
        <f>VLOOKUP($A576,data!$B$2:$AS$765,16,FALSE)</f>
        <v>0</v>
      </c>
      <c r="L576" s="160">
        <f>VLOOKUP($A576,data!$B$2:$AS$765,17,FALSE)</f>
        <v>2.5</v>
      </c>
      <c r="M576" s="160">
        <f>VLOOKUP($A576,data!$B$2:$AS$765,18,FALSE)</f>
        <v>0</v>
      </c>
      <c r="N576" s="160">
        <f>VLOOKUP($A576,data!$B$2:$AS$765,19,FALSE)</f>
        <v>2.1</v>
      </c>
      <c r="O576" s="120">
        <f>VLOOKUP($A576,data!$B$2:$AS$765,20,FALSE)</f>
        <v>0</v>
      </c>
      <c r="P576" s="162">
        <f>VLOOKUP($A576,data!$B$2:$AS$765,22,FALSE)</f>
        <v>0.89100000000000001</v>
      </c>
      <c r="Q576" s="162">
        <f>VLOOKUP($A576,data!$B$2:$AS$765,30,FALSE)</f>
        <v>0.91810000000000003</v>
      </c>
      <c r="R576" s="217" t="str">
        <f>VLOOKUP($A576,data!$B$2:$AS$765,34,FALSE)</f>
        <v>M</v>
      </c>
      <c r="S576" s="166"/>
      <c r="T576" s="219" t="str">
        <f>IF(ISERROR(VLOOKUP($A576,v32_final!$A$9:$E$763,5,FALSE)),"",VLOOKUP($A576,v32_final!$A$9:$E$763,5,FALSE))</f>
        <v>M</v>
      </c>
      <c r="U576" s="162">
        <f>IF(ISERROR(VLOOKUP($A576,v32_final!$A$9:$E$763,4,FALSE)),"",VLOOKUP($A576,v32_final!$A$9:$E$763,4,FALSE))</f>
        <v>1.5212000000000001</v>
      </c>
      <c r="V576" s="164">
        <f>VLOOKUP($A576,data!$B$2:$AS$765,35,FALSE)</f>
        <v>1.4386000000000001</v>
      </c>
      <c r="W576" s="324">
        <f t="shared" si="32"/>
        <v>1.4386000000000001</v>
      </c>
      <c r="X576" s="324">
        <f t="shared" si="33"/>
        <v>0</v>
      </c>
      <c r="Y576" s="134">
        <f t="shared" si="34"/>
        <v>-8.2600000000000007E-2</v>
      </c>
      <c r="Z576" s="132">
        <f t="shared" si="35"/>
        <v>-5.4299237444123058E-2</v>
      </c>
    </row>
    <row r="577" spans="1:26" x14ac:dyDescent="0.2">
      <c r="A577" s="246" t="s">
        <v>648</v>
      </c>
      <c r="B577" s="258" t="str">
        <f>VLOOKUP($A577,data!$B$2:$AS$765,4,FALSE)</f>
        <v>Malignancy, Male Reproductive System W MCC</v>
      </c>
      <c r="C577" s="259">
        <f>VLOOKUP($A577,data!$B$2:$AS$765,6,FALSE)</f>
        <v>2</v>
      </c>
      <c r="D577" s="259">
        <f>VLOOKUP($A577,data!$B$2:$AS$765,7,FALSE)</f>
        <v>0</v>
      </c>
      <c r="E577" s="259">
        <f>VLOOKUP($A577,data!$B$2:$AS$765,10,FALSE)</f>
        <v>25161.49</v>
      </c>
      <c r="F577" s="259">
        <f>VLOOKUP($A577,data!$B$2:$AS$765,11,FALSE)</f>
        <v>9291.92</v>
      </c>
      <c r="G577" s="325">
        <f>VLOOKUP($A577,data!$B$2:$AS$765,12,FALSE)</f>
        <v>7.5</v>
      </c>
      <c r="H577" s="16"/>
      <c r="I577" s="159">
        <f>VLOOKUP($A577,data!$B$2:$AS$765,14,FALSE)</f>
        <v>2</v>
      </c>
      <c r="J577" s="157">
        <f>VLOOKUP($A577,data!$B$2:$AS$765,15,FALSE)</f>
        <v>25161.49</v>
      </c>
      <c r="K577" s="157">
        <f>VLOOKUP($A577,data!$B$2:$AS$765,16,FALSE)</f>
        <v>9291.92</v>
      </c>
      <c r="L577" s="161">
        <f>VLOOKUP($A577,data!$B$2:$AS$765,17,FALSE)</f>
        <v>7.3</v>
      </c>
      <c r="M577" s="161">
        <f>VLOOKUP($A577,data!$B$2:$AS$765,18,FALSE)</f>
        <v>0.5</v>
      </c>
      <c r="N577" s="161">
        <f>VLOOKUP($A577,data!$B$2:$AS$765,19,FALSE)</f>
        <v>5.5</v>
      </c>
      <c r="O577" s="129">
        <f>VLOOKUP($A577,data!$B$2:$AS$765,20,FALSE)</f>
        <v>0</v>
      </c>
      <c r="P577" s="163">
        <f>VLOOKUP($A577,data!$B$2:$AS$765,22,FALSE)</f>
        <v>1.7064999999999999</v>
      </c>
      <c r="Q577" s="163">
        <f>VLOOKUP($A577,data!$B$2:$AS$765,30,FALSE)</f>
        <v>1.7584</v>
      </c>
      <c r="R577" s="218" t="str">
        <f>VLOOKUP($A577,data!$B$2:$AS$765,34,FALSE)</f>
        <v>M</v>
      </c>
      <c r="S577" s="166"/>
      <c r="T577" s="220" t="str">
        <f>IF(ISERROR(VLOOKUP($A577,v32_final!$A$9:$E$763,5,FALSE)),"",VLOOKUP($A577,v32_final!$A$9:$E$763,5,FALSE))</f>
        <v>M</v>
      </c>
      <c r="U577" s="163">
        <f>IF(ISERROR(VLOOKUP($A577,v32_final!$A$9:$E$763,4,FALSE)),"",VLOOKUP($A577,v32_final!$A$9:$E$763,4,FALSE))</f>
        <v>2.7313000000000001</v>
      </c>
      <c r="V577" s="165">
        <f>VLOOKUP($A577,data!$B$2:$AS$765,35,FALSE)</f>
        <v>2.7551999999999999</v>
      </c>
      <c r="W577" s="326">
        <f t="shared" si="32"/>
        <v>2.7551999999999999</v>
      </c>
      <c r="X577" s="326">
        <f t="shared" si="33"/>
        <v>0</v>
      </c>
      <c r="Y577" s="135">
        <f t="shared" si="34"/>
        <v>2.389999999999981E-2</v>
      </c>
      <c r="Z577" s="133">
        <f t="shared" si="35"/>
        <v>8.7504118917730786E-3</v>
      </c>
    </row>
    <row r="578" spans="1:26" x14ac:dyDescent="0.2">
      <c r="A578" s="237" t="s">
        <v>649</v>
      </c>
      <c r="B578" s="247" t="str">
        <f>VLOOKUP($A578,data!$B$2:$AS$765,4,FALSE)</f>
        <v>Malignancy, Male Reproductive System W CC</v>
      </c>
      <c r="C578" s="238">
        <f>VLOOKUP($A578,data!$B$2:$AS$765,6,FALSE)</f>
        <v>3</v>
      </c>
      <c r="D578" s="238">
        <f>VLOOKUP($A578,data!$B$2:$AS$765,7,FALSE)</f>
        <v>0</v>
      </c>
      <c r="E578" s="238">
        <f>VLOOKUP($A578,data!$B$2:$AS$765,10,FALSE)</f>
        <v>15795.67</v>
      </c>
      <c r="F578" s="238">
        <f>VLOOKUP($A578,data!$B$2:$AS$765,11,FALSE)</f>
        <v>7235.13</v>
      </c>
      <c r="G578" s="257">
        <f>VLOOKUP($A578,data!$B$2:$AS$765,12,FALSE)</f>
        <v>5</v>
      </c>
      <c r="H578" s="16"/>
      <c r="I578" s="158">
        <f>VLOOKUP($A578,data!$B$2:$AS$765,14,FALSE)</f>
        <v>3</v>
      </c>
      <c r="J578" s="156">
        <f>VLOOKUP($A578,data!$B$2:$AS$765,15,FALSE)</f>
        <v>15795.67</v>
      </c>
      <c r="K578" s="156">
        <f>VLOOKUP($A578,data!$B$2:$AS$765,16,FALSE)</f>
        <v>7235.13</v>
      </c>
      <c r="L578" s="160">
        <f>VLOOKUP($A578,data!$B$2:$AS$765,17,FALSE)</f>
        <v>4.8</v>
      </c>
      <c r="M578" s="160">
        <f>VLOOKUP($A578,data!$B$2:$AS$765,18,FALSE)</f>
        <v>2.16</v>
      </c>
      <c r="N578" s="160">
        <f>VLOOKUP($A578,data!$B$2:$AS$765,19,FALSE)</f>
        <v>3.8</v>
      </c>
      <c r="O578" s="120">
        <f>VLOOKUP($A578,data!$B$2:$AS$765,20,FALSE)</f>
        <v>0</v>
      </c>
      <c r="P578" s="162">
        <f>VLOOKUP($A578,data!$B$2:$AS$765,22,FALSE)</f>
        <v>1.0786</v>
      </c>
      <c r="Q578" s="162">
        <f>VLOOKUP($A578,data!$B$2:$AS$765,30,FALSE)</f>
        <v>1.1113999999999999</v>
      </c>
      <c r="R578" s="217" t="str">
        <f>VLOOKUP($A578,data!$B$2:$AS$765,34,FALSE)</f>
        <v>M</v>
      </c>
      <c r="S578" s="166"/>
      <c r="T578" s="219" t="str">
        <f>IF(ISERROR(VLOOKUP($A578,v32_final!$A$9:$E$763,5,FALSE)),"",VLOOKUP($A578,v32_final!$A$9:$E$763,5,FALSE))</f>
        <v>M</v>
      </c>
      <c r="U578" s="162">
        <f>IF(ISERROR(VLOOKUP($A578,v32_final!$A$9:$E$763,4,FALSE)),"",VLOOKUP($A578,v32_final!$A$9:$E$763,4,FALSE))</f>
        <v>1.6534</v>
      </c>
      <c r="V578" s="164">
        <f>VLOOKUP($A578,data!$B$2:$AS$765,35,FALSE)</f>
        <v>1.7415</v>
      </c>
      <c r="W578" s="324">
        <f t="shared" si="32"/>
        <v>1.7415</v>
      </c>
      <c r="X578" s="324">
        <f t="shared" si="33"/>
        <v>0</v>
      </c>
      <c r="Y578" s="134">
        <f t="shared" si="34"/>
        <v>8.8100000000000067E-2</v>
      </c>
      <c r="Z578" s="132">
        <f t="shared" si="35"/>
        <v>5.3284141768477115E-2</v>
      </c>
    </row>
    <row r="579" spans="1:26" x14ac:dyDescent="0.2">
      <c r="A579" s="237" t="s">
        <v>650</v>
      </c>
      <c r="B579" s="247" t="str">
        <f>VLOOKUP($A579,data!$B$2:$AS$765,4,FALSE)</f>
        <v>Malignancy, Male Reproductive System W/O CC/MCC</v>
      </c>
      <c r="C579" s="238">
        <f>VLOOKUP($A579,data!$B$2:$AS$765,6,FALSE)</f>
        <v>2</v>
      </c>
      <c r="D579" s="238">
        <f>VLOOKUP($A579,data!$B$2:$AS$765,7,FALSE)</f>
        <v>0</v>
      </c>
      <c r="E579" s="238">
        <f>VLOOKUP($A579,data!$B$2:$AS$765,10,FALSE)</f>
        <v>9304.57</v>
      </c>
      <c r="F579" s="238">
        <f>VLOOKUP($A579,data!$B$2:$AS$765,11,FALSE)</f>
        <v>5302.97</v>
      </c>
      <c r="G579" s="257">
        <f>VLOOKUP($A579,data!$B$2:$AS$765,12,FALSE)</f>
        <v>3.5</v>
      </c>
      <c r="H579" s="16"/>
      <c r="I579" s="158">
        <f>VLOOKUP($A579,data!$B$2:$AS$765,14,FALSE)</f>
        <v>2</v>
      </c>
      <c r="J579" s="156">
        <f>VLOOKUP($A579,data!$B$2:$AS$765,15,FALSE)</f>
        <v>9304.57</v>
      </c>
      <c r="K579" s="156">
        <f>VLOOKUP($A579,data!$B$2:$AS$765,16,FALSE)</f>
        <v>5302.97</v>
      </c>
      <c r="L579" s="160">
        <f>VLOOKUP($A579,data!$B$2:$AS$765,17,FALSE)</f>
        <v>2.9</v>
      </c>
      <c r="M579" s="160">
        <f>VLOOKUP($A579,data!$B$2:$AS$765,18,FALSE)</f>
        <v>2.5</v>
      </c>
      <c r="N579" s="160">
        <f>VLOOKUP($A579,data!$B$2:$AS$765,19,FALSE)</f>
        <v>2</v>
      </c>
      <c r="O579" s="120">
        <f>VLOOKUP($A579,data!$B$2:$AS$765,20,FALSE)</f>
        <v>0</v>
      </c>
      <c r="P579" s="162">
        <f>VLOOKUP($A579,data!$B$2:$AS$765,22,FALSE)</f>
        <v>0.64300000000000002</v>
      </c>
      <c r="Q579" s="162">
        <f>VLOOKUP($A579,data!$B$2:$AS$765,30,FALSE)</f>
        <v>0.66249999999999998</v>
      </c>
      <c r="R579" s="217" t="str">
        <f>VLOOKUP($A579,data!$B$2:$AS$765,34,FALSE)</f>
        <v>M</v>
      </c>
      <c r="S579" s="166"/>
      <c r="T579" s="219" t="str">
        <f>IF(ISERROR(VLOOKUP($A579,v32_final!$A$9:$E$763,5,FALSE)),"",VLOOKUP($A579,v32_final!$A$9:$E$763,5,FALSE))</f>
        <v>M</v>
      </c>
      <c r="U579" s="162">
        <f>IF(ISERROR(VLOOKUP($A579,v32_final!$A$9:$E$763,4,FALSE)),"",VLOOKUP($A579,v32_final!$A$9:$E$763,4,FALSE))</f>
        <v>0.99690000000000001</v>
      </c>
      <c r="V579" s="164">
        <f>VLOOKUP($A579,data!$B$2:$AS$765,35,FALSE)</f>
        <v>1.0381</v>
      </c>
      <c r="W579" s="324">
        <f t="shared" si="32"/>
        <v>1.0381</v>
      </c>
      <c r="X579" s="324">
        <f t="shared" si="33"/>
        <v>0</v>
      </c>
      <c r="Y579" s="134">
        <f t="shared" si="34"/>
        <v>4.1200000000000014E-2</v>
      </c>
      <c r="Z579" s="132">
        <f t="shared" si="35"/>
        <v>4.1328117163205953E-2</v>
      </c>
    </row>
    <row r="580" spans="1:26" x14ac:dyDescent="0.2">
      <c r="A580" s="237" t="s">
        <v>651</v>
      </c>
      <c r="B580" s="247" t="str">
        <f>VLOOKUP($A580,data!$B$2:$AS$765,4,FALSE)</f>
        <v>Benign Prostatic Hypertrophy W MCC</v>
      </c>
      <c r="C580" s="238">
        <f>VLOOKUP($A580,data!$B$2:$AS$765,6,FALSE)</f>
        <v>2</v>
      </c>
      <c r="D580" s="238">
        <f>VLOOKUP($A580,data!$B$2:$AS$765,7,FALSE)</f>
        <v>0</v>
      </c>
      <c r="E580" s="238">
        <f>VLOOKUP($A580,data!$B$2:$AS$765,10,FALSE)</f>
        <v>45179.42</v>
      </c>
      <c r="F580" s="238">
        <f>VLOOKUP($A580,data!$B$2:$AS$765,11,FALSE)</f>
        <v>15631.56</v>
      </c>
      <c r="G580" s="257">
        <f>VLOOKUP($A580,data!$B$2:$AS$765,12,FALSE)</f>
        <v>7</v>
      </c>
      <c r="H580" s="16"/>
      <c r="I580" s="158">
        <f>VLOOKUP($A580,data!$B$2:$AS$765,14,FALSE)</f>
        <v>2</v>
      </c>
      <c r="J580" s="156">
        <f>VLOOKUP($A580,data!$B$2:$AS$765,15,FALSE)</f>
        <v>45179.42</v>
      </c>
      <c r="K580" s="156">
        <f>VLOOKUP($A580,data!$B$2:$AS$765,16,FALSE)</f>
        <v>15631.56</v>
      </c>
      <c r="L580" s="160">
        <f>VLOOKUP($A580,data!$B$2:$AS$765,17,FALSE)</f>
        <v>5.8</v>
      </c>
      <c r="M580" s="160">
        <f>VLOOKUP($A580,data!$B$2:$AS$765,18,FALSE)</f>
        <v>3</v>
      </c>
      <c r="N580" s="160">
        <f>VLOOKUP($A580,data!$B$2:$AS$765,19,FALSE)</f>
        <v>4.5</v>
      </c>
      <c r="O580" s="120">
        <f>VLOOKUP($A580,data!$B$2:$AS$765,20,FALSE)</f>
        <v>0</v>
      </c>
      <c r="P580" s="162">
        <f>VLOOKUP($A580,data!$B$2:$AS$765,22,FALSE)</f>
        <v>1.2967</v>
      </c>
      <c r="Q580" s="162">
        <f>VLOOKUP($A580,data!$B$2:$AS$765,30,FALSE)</f>
        <v>1.3361000000000001</v>
      </c>
      <c r="R580" s="217" t="str">
        <f>VLOOKUP($A580,data!$B$2:$AS$765,34,FALSE)</f>
        <v>M</v>
      </c>
      <c r="S580" s="166"/>
      <c r="T580" s="219" t="str">
        <f>IF(ISERROR(VLOOKUP($A580,v32_final!$A$9:$E$763,5,FALSE)),"",VLOOKUP($A580,v32_final!$A$9:$E$763,5,FALSE))</f>
        <v>M</v>
      </c>
      <c r="U580" s="162">
        <f>IF(ISERROR(VLOOKUP($A580,v32_final!$A$9:$E$763,4,FALSE)),"",VLOOKUP($A580,v32_final!$A$9:$E$763,4,FALSE))</f>
        <v>1.8329</v>
      </c>
      <c r="V580" s="164">
        <f>VLOOKUP($A580,data!$B$2:$AS$765,35,FALSE)</f>
        <v>2.0935000000000001</v>
      </c>
      <c r="W580" s="324">
        <f t="shared" si="32"/>
        <v>2.0935000000000001</v>
      </c>
      <c r="X580" s="324">
        <f t="shared" si="33"/>
        <v>0</v>
      </c>
      <c r="Y580" s="134">
        <f t="shared" si="34"/>
        <v>0.26060000000000016</v>
      </c>
      <c r="Z580" s="132">
        <f t="shared" si="35"/>
        <v>0.14217906050521043</v>
      </c>
    </row>
    <row r="581" spans="1:26" x14ac:dyDescent="0.2">
      <c r="A581" s="237" t="s">
        <v>652</v>
      </c>
      <c r="B581" s="247" t="str">
        <f>VLOOKUP($A581,data!$B$2:$AS$765,4,FALSE)</f>
        <v>Benign Prostatic Hypertrophy W/O MCC</v>
      </c>
      <c r="C581" s="238">
        <f>VLOOKUP($A581,data!$B$2:$AS$765,6,FALSE)</f>
        <v>7</v>
      </c>
      <c r="D581" s="238">
        <f>VLOOKUP($A581,data!$B$2:$AS$765,7,FALSE)</f>
        <v>0</v>
      </c>
      <c r="E581" s="238">
        <f>VLOOKUP($A581,data!$B$2:$AS$765,10,FALSE)</f>
        <v>15878.23</v>
      </c>
      <c r="F581" s="238">
        <f>VLOOKUP($A581,data!$B$2:$AS$765,11,FALSE)</f>
        <v>8270.23</v>
      </c>
      <c r="G581" s="257">
        <f>VLOOKUP($A581,data!$B$2:$AS$765,12,FALSE)</f>
        <v>3.86</v>
      </c>
      <c r="H581" s="16"/>
      <c r="I581" s="158">
        <f>VLOOKUP($A581,data!$B$2:$AS$765,14,FALSE)</f>
        <v>7</v>
      </c>
      <c r="J581" s="156">
        <f>VLOOKUP($A581,data!$B$2:$AS$765,15,FALSE)</f>
        <v>15878.23</v>
      </c>
      <c r="K581" s="156">
        <f>VLOOKUP($A581,data!$B$2:$AS$765,16,FALSE)</f>
        <v>8270.23</v>
      </c>
      <c r="L581" s="160">
        <f>VLOOKUP($A581,data!$B$2:$AS$765,17,FALSE)</f>
        <v>3.3</v>
      </c>
      <c r="M581" s="160">
        <f>VLOOKUP($A581,data!$B$2:$AS$765,18,FALSE)</f>
        <v>2.59</v>
      </c>
      <c r="N581" s="160">
        <f>VLOOKUP($A581,data!$B$2:$AS$765,19,FALSE)</f>
        <v>2.7</v>
      </c>
      <c r="O581" s="120">
        <f>VLOOKUP($A581,data!$B$2:$AS$765,20,FALSE)</f>
        <v>0</v>
      </c>
      <c r="P581" s="162">
        <f>VLOOKUP($A581,data!$B$2:$AS$765,22,FALSE)</f>
        <v>0.72760000000000002</v>
      </c>
      <c r="Q581" s="162">
        <f>VLOOKUP($A581,data!$B$2:$AS$765,30,FALSE)</f>
        <v>0.74970000000000003</v>
      </c>
      <c r="R581" s="217" t="str">
        <f>VLOOKUP($A581,data!$B$2:$AS$765,34,FALSE)</f>
        <v>M</v>
      </c>
      <c r="S581" s="166"/>
      <c r="T581" s="219" t="str">
        <f>IF(ISERROR(VLOOKUP($A581,v32_final!$A$9:$E$763,5,FALSE)),"",VLOOKUP($A581,v32_final!$A$9:$E$763,5,FALSE))</f>
        <v>M</v>
      </c>
      <c r="U581" s="162">
        <f>IF(ISERROR(VLOOKUP($A581,v32_final!$A$9:$E$763,4,FALSE)),"",VLOOKUP($A581,v32_final!$A$9:$E$763,4,FALSE))</f>
        <v>1.0929</v>
      </c>
      <c r="V581" s="164">
        <f>VLOOKUP($A581,data!$B$2:$AS$765,35,FALSE)</f>
        <v>1.1747000000000001</v>
      </c>
      <c r="W581" s="324">
        <f t="shared" si="32"/>
        <v>1.1747000000000001</v>
      </c>
      <c r="X581" s="324">
        <f t="shared" si="33"/>
        <v>0</v>
      </c>
      <c r="Y581" s="134">
        <f t="shared" si="34"/>
        <v>8.1800000000000095E-2</v>
      </c>
      <c r="Z581" s="132">
        <f t="shared" si="35"/>
        <v>7.4846738036416963E-2</v>
      </c>
    </row>
    <row r="582" spans="1:26" x14ac:dyDescent="0.2">
      <c r="A582" s="246" t="s">
        <v>653</v>
      </c>
      <c r="B582" s="258" t="str">
        <f>VLOOKUP($A582,data!$B$2:$AS$765,4,FALSE)</f>
        <v>Inflammation of the Male Reproductive System W MCC</v>
      </c>
      <c r="C582" s="259">
        <f>VLOOKUP($A582,data!$B$2:$AS$765,6,FALSE)</f>
        <v>9</v>
      </c>
      <c r="D582" s="259">
        <f>VLOOKUP($A582,data!$B$2:$AS$765,7,FALSE)</f>
        <v>0</v>
      </c>
      <c r="E582" s="259">
        <f>VLOOKUP($A582,data!$B$2:$AS$765,10,FALSE)</f>
        <v>23632.92</v>
      </c>
      <c r="F582" s="259">
        <f>VLOOKUP($A582,data!$B$2:$AS$765,11,FALSE)</f>
        <v>24663.17</v>
      </c>
      <c r="G582" s="325">
        <f>VLOOKUP($A582,data!$B$2:$AS$765,12,FALSE)</f>
        <v>5.33</v>
      </c>
      <c r="H582" s="16"/>
      <c r="I582" s="159">
        <f>VLOOKUP($A582,data!$B$2:$AS$765,14,FALSE)</f>
        <v>8</v>
      </c>
      <c r="J582" s="157">
        <f>VLOOKUP($A582,data!$B$2:$AS$765,15,FALSE)</f>
        <v>15196.1</v>
      </c>
      <c r="K582" s="157">
        <f>VLOOKUP($A582,data!$B$2:$AS$765,16,FALSE)</f>
        <v>6609.48</v>
      </c>
      <c r="L582" s="161">
        <f>VLOOKUP($A582,data!$B$2:$AS$765,17,FALSE)</f>
        <v>6.2</v>
      </c>
      <c r="M582" s="161">
        <f>VLOOKUP($A582,data!$B$2:$AS$765,18,FALSE)</f>
        <v>1.58</v>
      </c>
      <c r="N582" s="161">
        <f>VLOOKUP($A582,data!$B$2:$AS$765,19,FALSE)</f>
        <v>4.9000000000000004</v>
      </c>
      <c r="O582" s="129">
        <f>VLOOKUP($A582,data!$B$2:$AS$765,20,FALSE)</f>
        <v>0</v>
      </c>
      <c r="P582" s="163">
        <f>VLOOKUP($A582,data!$B$2:$AS$765,22,FALSE)</f>
        <v>1.4207000000000001</v>
      </c>
      <c r="Q582" s="163">
        <f>VLOOKUP($A582,data!$B$2:$AS$765,30,FALSE)</f>
        <v>1.4639</v>
      </c>
      <c r="R582" s="218" t="str">
        <f>VLOOKUP($A582,data!$B$2:$AS$765,34,FALSE)</f>
        <v>M</v>
      </c>
      <c r="S582" s="166"/>
      <c r="T582" s="220" t="str">
        <f>IF(ISERROR(VLOOKUP($A582,v32_final!$A$9:$E$763,5,FALSE)),"",VLOOKUP($A582,v32_final!$A$9:$E$763,5,FALSE))</f>
        <v>M</v>
      </c>
      <c r="U582" s="163">
        <f>IF(ISERROR(VLOOKUP($A582,v32_final!$A$9:$E$763,4,FALSE)),"",VLOOKUP($A582,v32_final!$A$9:$E$763,4,FALSE))</f>
        <v>2.2067999999999999</v>
      </c>
      <c r="V582" s="165">
        <f>VLOOKUP($A582,data!$B$2:$AS$765,35,FALSE)</f>
        <v>2.2938000000000001</v>
      </c>
      <c r="W582" s="326">
        <f t="shared" si="32"/>
        <v>2.2938000000000001</v>
      </c>
      <c r="X582" s="326">
        <f t="shared" si="33"/>
        <v>0</v>
      </c>
      <c r="Y582" s="135">
        <f t="shared" si="34"/>
        <v>8.7000000000000188E-2</v>
      </c>
      <c r="Z582" s="133">
        <f t="shared" si="35"/>
        <v>3.9423599782490569E-2</v>
      </c>
    </row>
    <row r="583" spans="1:26" x14ac:dyDescent="0.2">
      <c r="A583" s="237" t="s">
        <v>654</v>
      </c>
      <c r="B583" s="247" t="str">
        <f>VLOOKUP($A583,data!$B$2:$AS$765,4,FALSE)</f>
        <v>Inflammation of the Male Reproductive System W/O MCC</v>
      </c>
      <c r="C583" s="238">
        <f>VLOOKUP($A583,data!$B$2:$AS$765,6,FALSE)</f>
        <v>60</v>
      </c>
      <c r="D583" s="238">
        <f>VLOOKUP($A583,data!$B$2:$AS$765,7,FALSE)</f>
        <v>1</v>
      </c>
      <c r="E583" s="238">
        <f>VLOOKUP($A583,data!$B$2:$AS$765,10,FALSE)</f>
        <v>17361.79</v>
      </c>
      <c r="F583" s="238">
        <f>VLOOKUP($A583,data!$B$2:$AS$765,11,FALSE)</f>
        <v>15103.75</v>
      </c>
      <c r="G583" s="257">
        <f>VLOOKUP($A583,data!$B$2:$AS$765,12,FALSE)</f>
        <v>4.45</v>
      </c>
      <c r="H583" s="16"/>
      <c r="I583" s="158">
        <f>VLOOKUP($A583,data!$B$2:$AS$765,14,FALSE)</f>
        <v>59</v>
      </c>
      <c r="J583" s="156">
        <f>VLOOKUP($A583,data!$B$2:$AS$765,15,FALSE)</f>
        <v>16003.91</v>
      </c>
      <c r="K583" s="156">
        <f>VLOOKUP($A583,data!$B$2:$AS$765,16,FALSE)</f>
        <v>11016.31</v>
      </c>
      <c r="L583" s="160">
        <f>VLOOKUP($A583,data!$B$2:$AS$765,17,FALSE)</f>
        <v>4.24</v>
      </c>
      <c r="M583" s="160">
        <f>VLOOKUP($A583,data!$B$2:$AS$765,18,FALSE)</f>
        <v>3.25</v>
      </c>
      <c r="N583" s="160">
        <f>VLOOKUP($A583,data!$B$2:$AS$765,19,FALSE)</f>
        <v>3.39</v>
      </c>
      <c r="O583" s="120">
        <f>VLOOKUP($A583,data!$B$2:$AS$765,20,FALSE)</f>
        <v>1</v>
      </c>
      <c r="P583" s="162">
        <f>VLOOKUP($A583,data!$B$2:$AS$765,22,FALSE)</f>
        <v>0.65759999999999996</v>
      </c>
      <c r="Q583" s="162">
        <f>VLOOKUP($A583,data!$B$2:$AS$765,30,FALSE)</f>
        <v>0.67759999999999998</v>
      </c>
      <c r="R583" s="217" t="str">
        <f>VLOOKUP($A583,data!$B$2:$AS$765,34,FALSE)</f>
        <v>A</v>
      </c>
      <c r="S583" s="166"/>
      <c r="T583" s="219" t="str">
        <f>IF(ISERROR(VLOOKUP($A583,v32_final!$A$9:$E$763,5,FALSE)),"",VLOOKUP($A583,v32_final!$A$9:$E$763,5,FALSE))</f>
        <v>A</v>
      </c>
      <c r="U583" s="162">
        <f>IF(ISERROR(VLOOKUP($A583,v32_final!$A$9:$E$763,4,FALSE)),"",VLOOKUP($A583,v32_final!$A$9:$E$763,4,FALSE))</f>
        <v>0.82069999999999999</v>
      </c>
      <c r="V583" s="164">
        <f>VLOOKUP($A583,data!$B$2:$AS$765,35,FALSE)</f>
        <v>1.0617000000000001</v>
      </c>
      <c r="W583" s="324">
        <f t="shared" si="32"/>
        <v>1.0617000000000001</v>
      </c>
      <c r="X583" s="324">
        <f t="shared" si="33"/>
        <v>0</v>
      </c>
      <c r="Y583" s="134">
        <f t="shared" si="34"/>
        <v>0.2410000000000001</v>
      </c>
      <c r="Z583" s="132">
        <f t="shared" si="35"/>
        <v>0.29365176069209226</v>
      </c>
    </row>
    <row r="584" spans="1:26" x14ac:dyDescent="0.2">
      <c r="A584" s="237" t="s">
        <v>655</v>
      </c>
      <c r="B584" s="247" t="str">
        <f>VLOOKUP($A584,data!$B$2:$AS$765,4,FALSE)</f>
        <v>Other Male Reproductive System Diagnoses W CC/MCC</v>
      </c>
      <c r="C584" s="238">
        <f>VLOOKUP($A584,data!$B$2:$AS$765,6,FALSE)</f>
        <v>12</v>
      </c>
      <c r="D584" s="238">
        <f>VLOOKUP($A584,data!$B$2:$AS$765,7,FALSE)</f>
        <v>0</v>
      </c>
      <c r="E584" s="238">
        <f>VLOOKUP($A584,data!$B$2:$AS$765,10,FALSE)</f>
        <v>16326.59</v>
      </c>
      <c r="F584" s="238">
        <f>VLOOKUP($A584,data!$B$2:$AS$765,11,FALSE)</f>
        <v>15396.84</v>
      </c>
      <c r="G584" s="257">
        <f>VLOOKUP($A584,data!$B$2:$AS$765,12,FALSE)</f>
        <v>4.5</v>
      </c>
      <c r="H584" s="16"/>
      <c r="I584" s="158">
        <f>VLOOKUP($A584,data!$B$2:$AS$765,14,FALSE)</f>
        <v>11</v>
      </c>
      <c r="J584" s="156">
        <f>VLOOKUP($A584,data!$B$2:$AS$765,15,FALSE)</f>
        <v>12192.99</v>
      </c>
      <c r="K584" s="156">
        <f>VLOOKUP($A584,data!$B$2:$AS$765,16,FALSE)</f>
        <v>7319.38</v>
      </c>
      <c r="L584" s="160">
        <f>VLOOKUP($A584,data!$B$2:$AS$765,17,FALSE)</f>
        <v>3.45</v>
      </c>
      <c r="M584" s="160">
        <f>VLOOKUP($A584,data!$B$2:$AS$765,18,FALSE)</f>
        <v>1.78</v>
      </c>
      <c r="N584" s="160">
        <f>VLOOKUP($A584,data!$B$2:$AS$765,19,FALSE)</f>
        <v>3.01</v>
      </c>
      <c r="O584" s="120">
        <f>VLOOKUP($A584,data!$B$2:$AS$765,20,FALSE)</f>
        <v>1</v>
      </c>
      <c r="P584" s="162">
        <f>VLOOKUP($A584,data!$B$2:$AS$765,22,FALSE)</f>
        <v>0.501</v>
      </c>
      <c r="Q584" s="162">
        <f>VLOOKUP($A584,data!$B$2:$AS$765,30,FALSE)</f>
        <v>0.64059999999999995</v>
      </c>
      <c r="R584" s="217" t="str">
        <f>VLOOKUP($A584,data!$B$2:$AS$765,34,FALSE)</f>
        <v>AP</v>
      </c>
      <c r="S584" s="166"/>
      <c r="T584" s="219" t="str">
        <f>IF(ISERROR(VLOOKUP($A584,v32_final!$A$9:$E$763,5,FALSE)),"",VLOOKUP($A584,v32_final!$A$9:$E$763,5,FALSE))</f>
        <v>A</v>
      </c>
      <c r="U584" s="162">
        <f>IF(ISERROR(VLOOKUP($A584,v32_final!$A$9:$E$763,4,FALSE)),"",VLOOKUP($A584,v32_final!$A$9:$E$763,4,FALSE))</f>
        <v>1.5740000000000001</v>
      </c>
      <c r="V584" s="164">
        <f>VLOOKUP($A584,data!$B$2:$AS$765,35,FALSE)</f>
        <v>1.0038</v>
      </c>
      <c r="W584" s="324">
        <f t="shared" ref="W584:W647" si="36">IF(R584="Z",Q584,ROUND(Q584*$V$4,4))</f>
        <v>1.0038</v>
      </c>
      <c r="X584" s="324">
        <f t="shared" ref="X584:X647" si="37">W584-V584</f>
        <v>0</v>
      </c>
      <c r="Y584" s="134">
        <f t="shared" si="34"/>
        <v>-0.57020000000000004</v>
      </c>
      <c r="Z584" s="132">
        <f t="shared" si="35"/>
        <v>-0.36226175349428208</v>
      </c>
    </row>
    <row r="585" spans="1:26" x14ac:dyDescent="0.2">
      <c r="A585" s="237" t="s">
        <v>656</v>
      </c>
      <c r="B585" s="247" t="str">
        <f>VLOOKUP($A585,data!$B$2:$AS$765,4,FALSE)</f>
        <v>Other Male Reproductive System Diagnoses W/O CC/MCC</v>
      </c>
      <c r="C585" s="238">
        <f>VLOOKUP($A585,data!$B$2:$AS$765,6,FALSE)</f>
        <v>7</v>
      </c>
      <c r="D585" s="238">
        <f>VLOOKUP($A585,data!$B$2:$AS$765,7,FALSE)</f>
        <v>0</v>
      </c>
      <c r="E585" s="238">
        <f>VLOOKUP($A585,data!$B$2:$AS$765,10,FALSE)</f>
        <v>8557.15</v>
      </c>
      <c r="F585" s="238">
        <f>VLOOKUP($A585,data!$B$2:$AS$765,11,FALSE)</f>
        <v>4240.7</v>
      </c>
      <c r="G585" s="257">
        <f>VLOOKUP($A585,data!$B$2:$AS$765,12,FALSE)</f>
        <v>2</v>
      </c>
      <c r="H585" s="16"/>
      <c r="I585" s="158">
        <f>VLOOKUP($A585,data!$B$2:$AS$765,14,FALSE)</f>
        <v>6</v>
      </c>
      <c r="J585" s="156">
        <f>VLOOKUP($A585,data!$B$2:$AS$765,15,FALSE)</f>
        <v>7103.5</v>
      </c>
      <c r="K585" s="156">
        <f>VLOOKUP($A585,data!$B$2:$AS$765,16,FALSE)</f>
        <v>2487.7800000000002</v>
      </c>
      <c r="L585" s="160">
        <f>VLOOKUP($A585,data!$B$2:$AS$765,17,FALSE)</f>
        <v>2.9</v>
      </c>
      <c r="M585" s="160">
        <f>VLOOKUP($A585,data!$B$2:$AS$765,18,FALSE)</f>
        <v>0.47</v>
      </c>
      <c r="N585" s="160">
        <f>VLOOKUP($A585,data!$B$2:$AS$765,19,FALSE)</f>
        <v>2.2999999999999998</v>
      </c>
      <c r="O585" s="120">
        <f>VLOOKUP($A585,data!$B$2:$AS$765,20,FALSE)</f>
        <v>0</v>
      </c>
      <c r="P585" s="162">
        <f>VLOOKUP($A585,data!$B$2:$AS$765,22,FALSE)</f>
        <v>0.59299999999999997</v>
      </c>
      <c r="Q585" s="162">
        <f>VLOOKUP($A585,data!$B$2:$AS$765,30,FALSE)</f>
        <v>0.38319999999999999</v>
      </c>
      <c r="R585" s="217" t="str">
        <f>VLOOKUP($A585,data!$B$2:$AS$765,34,FALSE)</f>
        <v>MP</v>
      </c>
      <c r="S585" s="166"/>
      <c r="T585" s="219" t="str">
        <f>IF(ISERROR(VLOOKUP($A585,v32_final!$A$9:$E$763,5,FALSE)),"",VLOOKUP($A585,v32_final!$A$9:$E$763,5,FALSE))</f>
        <v>M</v>
      </c>
      <c r="U585" s="162">
        <f>IF(ISERROR(VLOOKUP($A585,v32_final!$A$9:$E$763,4,FALSE)),"",VLOOKUP($A585,v32_final!$A$9:$E$763,4,FALSE))</f>
        <v>1.0353000000000001</v>
      </c>
      <c r="V585" s="164">
        <f>VLOOKUP($A585,data!$B$2:$AS$765,35,FALSE)</f>
        <v>0.60040000000000004</v>
      </c>
      <c r="W585" s="324">
        <f t="shared" si="36"/>
        <v>0.60040000000000004</v>
      </c>
      <c r="X585" s="324">
        <f t="shared" si="37"/>
        <v>0</v>
      </c>
      <c r="Y585" s="134">
        <f t="shared" ref="Y585:Y648" si="38">IF(U585&lt;&gt;"",IF(V585&lt;&gt;"",V585-U585,""),"")</f>
        <v>-0.43490000000000006</v>
      </c>
      <c r="Z585" s="132">
        <f t="shared" ref="Z585:Z648" si="39">IF(Y585="","",Y585/U585)</f>
        <v>-0.42007147686660873</v>
      </c>
    </row>
    <row r="586" spans="1:26" x14ac:dyDescent="0.2">
      <c r="A586" s="237" t="s">
        <v>657</v>
      </c>
      <c r="B586" s="247" t="str">
        <f>VLOOKUP($A586,data!$B$2:$AS$765,4,FALSE)</f>
        <v>Pelvic Evisceration, Rad Hysterectomy &amp; Rad Vulvectomy W CC/MCC</v>
      </c>
      <c r="C586" s="238">
        <f>VLOOKUP($A586,data!$B$2:$AS$765,6,FALSE)</f>
        <v>19</v>
      </c>
      <c r="D586" s="238">
        <f>VLOOKUP($A586,data!$B$2:$AS$765,7,FALSE)</f>
        <v>0</v>
      </c>
      <c r="E586" s="238">
        <f>VLOOKUP($A586,data!$B$2:$AS$765,10,FALSE)</f>
        <v>47135.73</v>
      </c>
      <c r="F586" s="238">
        <f>VLOOKUP($A586,data!$B$2:$AS$765,11,FALSE)</f>
        <v>19388.37</v>
      </c>
      <c r="G586" s="257">
        <f>VLOOKUP($A586,data!$B$2:$AS$765,12,FALSE)</f>
        <v>6.42</v>
      </c>
      <c r="H586" s="16"/>
      <c r="I586" s="158">
        <f>VLOOKUP($A586,data!$B$2:$AS$765,14,FALSE)</f>
        <v>18</v>
      </c>
      <c r="J586" s="156">
        <f>VLOOKUP($A586,data!$B$2:$AS$765,15,FALSE)</f>
        <v>44673.93</v>
      </c>
      <c r="K586" s="156">
        <f>VLOOKUP($A586,data!$B$2:$AS$765,16,FALSE)</f>
        <v>16782.25</v>
      </c>
      <c r="L586" s="160">
        <f>VLOOKUP($A586,data!$B$2:$AS$765,17,FALSE)</f>
        <v>6.22</v>
      </c>
      <c r="M586" s="160">
        <f>VLOOKUP($A586,data!$B$2:$AS$765,18,FALSE)</f>
        <v>5.16</v>
      </c>
      <c r="N586" s="160">
        <f>VLOOKUP($A586,data!$B$2:$AS$765,19,FALSE)</f>
        <v>4.59</v>
      </c>
      <c r="O586" s="120">
        <f>VLOOKUP($A586,data!$B$2:$AS$765,20,FALSE)</f>
        <v>1</v>
      </c>
      <c r="P586" s="162">
        <f>VLOOKUP($A586,data!$B$2:$AS$765,22,FALSE)</f>
        <v>1.8354999999999999</v>
      </c>
      <c r="Q586" s="162">
        <f>VLOOKUP($A586,data!$B$2:$AS$765,30,FALSE)</f>
        <v>1.8913</v>
      </c>
      <c r="R586" s="217" t="str">
        <f>VLOOKUP($A586,data!$B$2:$AS$765,34,FALSE)</f>
        <v>A</v>
      </c>
      <c r="S586" s="166"/>
      <c r="T586" s="219" t="str">
        <f>IF(ISERROR(VLOOKUP($A586,v32_final!$A$9:$E$763,5,FALSE)),"",VLOOKUP($A586,v32_final!$A$9:$E$763,5,FALSE))</f>
        <v>A</v>
      </c>
      <c r="U586" s="162">
        <f>IF(ISERROR(VLOOKUP($A586,v32_final!$A$9:$E$763,4,FALSE)),"",VLOOKUP($A586,v32_final!$A$9:$E$763,4,FALSE))</f>
        <v>2.7806000000000002</v>
      </c>
      <c r="V586" s="164">
        <f>VLOOKUP($A586,data!$B$2:$AS$765,35,FALSE)</f>
        <v>2.9634999999999998</v>
      </c>
      <c r="W586" s="324">
        <f t="shared" si="36"/>
        <v>2.9634999999999998</v>
      </c>
      <c r="X586" s="324">
        <f t="shared" si="37"/>
        <v>0</v>
      </c>
      <c r="Y586" s="134">
        <f t="shared" si="38"/>
        <v>0.18289999999999962</v>
      </c>
      <c r="Z586" s="132">
        <f t="shared" si="39"/>
        <v>6.5777170394878667E-2</v>
      </c>
    </row>
    <row r="587" spans="1:26" x14ac:dyDescent="0.2">
      <c r="A587" s="246" t="s">
        <v>658</v>
      </c>
      <c r="B587" s="258" t="str">
        <f>VLOOKUP($A587,data!$B$2:$AS$765,4,FALSE)</f>
        <v>Pelvic Evisceration, Rad Hysterectomy &amp; Rad Vulvectomy W/O CC/MCC</v>
      </c>
      <c r="C587" s="259">
        <f>VLOOKUP($A587,data!$B$2:$AS$765,6,FALSE)</f>
        <v>25</v>
      </c>
      <c r="D587" s="259">
        <f>VLOOKUP($A587,data!$B$2:$AS$765,7,FALSE)</f>
        <v>0</v>
      </c>
      <c r="E587" s="259">
        <f>VLOOKUP($A587,data!$B$2:$AS$765,10,FALSE)</f>
        <v>26390.35</v>
      </c>
      <c r="F587" s="259">
        <f>VLOOKUP($A587,data!$B$2:$AS$765,11,FALSE)</f>
        <v>14933.11</v>
      </c>
      <c r="G587" s="325">
        <f>VLOOKUP($A587,data!$B$2:$AS$765,12,FALSE)</f>
        <v>2.64</v>
      </c>
      <c r="H587" s="16"/>
      <c r="I587" s="159">
        <f>VLOOKUP($A587,data!$B$2:$AS$765,14,FALSE)</f>
        <v>24</v>
      </c>
      <c r="J587" s="157">
        <f>VLOOKUP($A587,data!$B$2:$AS$765,15,FALSE)</f>
        <v>23881.4</v>
      </c>
      <c r="K587" s="157">
        <f>VLOOKUP($A587,data!$B$2:$AS$765,16,FALSE)</f>
        <v>8655.56</v>
      </c>
      <c r="L587" s="161">
        <f>VLOOKUP($A587,data!$B$2:$AS$765,17,FALSE)</f>
        <v>2.38</v>
      </c>
      <c r="M587" s="161">
        <f>VLOOKUP($A587,data!$B$2:$AS$765,18,FALSE)</f>
        <v>1.68</v>
      </c>
      <c r="N587" s="161">
        <f>VLOOKUP($A587,data!$B$2:$AS$765,19,FALSE)</f>
        <v>1.89</v>
      </c>
      <c r="O587" s="129">
        <f>VLOOKUP($A587,data!$B$2:$AS$765,20,FALSE)</f>
        <v>1</v>
      </c>
      <c r="P587" s="163">
        <f>VLOOKUP($A587,data!$B$2:$AS$765,22,FALSE)</f>
        <v>0.98119999999999996</v>
      </c>
      <c r="Q587" s="163">
        <f>VLOOKUP($A587,data!$B$2:$AS$765,30,FALSE)</f>
        <v>1.0109999999999999</v>
      </c>
      <c r="R587" s="218" t="str">
        <f>VLOOKUP($A587,data!$B$2:$AS$765,34,FALSE)</f>
        <v>A</v>
      </c>
      <c r="S587" s="166"/>
      <c r="T587" s="220" t="str">
        <f>IF(ISERROR(VLOOKUP($A587,v32_final!$A$9:$E$763,5,FALSE)),"",VLOOKUP($A587,v32_final!$A$9:$E$763,5,FALSE))</f>
        <v>A</v>
      </c>
      <c r="U587" s="163">
        <f>IF(ISERROR(VLOOKUP($A587,v32_final!$A$9:$E$763,4,FALSE)),"",VLOOKUP($A587,v32_final!$A$9:$E$763,4,FALSE))</f>
        <v>1.6279999999999999</v>
      </c>
      <c r="V587" s="165">
        <f>VLOOKUP($A587,data!$B$2:$AS$765,35,FALSE)</f>
        <v>1.5841000000000001</v>
      </c>
      <c r="W587" s="326">
        <f t="shared" si="36"/>
        <v>1.5841000000000001</v>
      </c>
      <c r="X587" s="326">
        <f t="shared" si="37"/>
        <v>0</v>
      </c>
      <c r="Y587" s="135">
        <f t="shared" si="38"/>
        <v>-4.3899999999999828E-2</v>
      </c>
      <c r="Z587" s="133">
        <f t="shared" si="39"/>
        <v>-2.6965601965601861E-2</v>
      </c>
    </row>
    <row r="588" spans="1:26" x14ac:dyDescent="0.2">
      <c r="A588" s="237" t="s">
        <v>659</v>
      </c>
      <c r="B588" s="247" t="str">
        <f>VLOOKUP($A588,data!$B$2:$AS$765,4,FALSE)</f>
        <v>Uterine &amp; Adnexa Proc for Ovarian or Adnexal Malignancy W MCC</v>
      </c>
      <c r="C588" s="238">
        <f>VLOOKUP($A588,data!$B$2:$AS$765,6,FALSE)</f>
        <v>8</v>
      </c>
      <c r="D588" s="238">
        <f>VLOOKUP($A588,data!$B$2:$AS$765,7,FALSE)</f>
        <v>0</v>
      </c>
      <c r="E588" s="238">
        <f>VLOOKUP($A588,data!$B$2:$AS$765,10,FALSE)</f>
        <v>77942.3</v>
      </c>
      <c r="F588" s="238">
        <f>VLOOKUP($A588,data!$B$2:$AS$765,11,FALSE)</f>
        <v>26100.1</v>
      </c>
      <c r="G588" s="257">
        <f>VLOOKUP($A588,data!$B$2:$AS$765,12,FALSE)</f>
        <v>9.6300000000000008</v>
      </c>
      <c r="H588" s="16"/>
      <c r="I588" s="158">
        <f>VLOOKUP($A588,data!$B$2:$AS$765,14,FALSE)</f>
        <v>8</v>
      </c>
      <c r="J588" s="156">
        <f>VLOOKUP($A588,data!$B$2:$AS$765,15,FALSE)</f>
        <v>77942.3</v>
      </c>
      <c r="K588" s="156">
        <f>VLOOKUP($A588,data!$B$2:$AS$765,16,FALSE)</f>
        <v>26100.1</v>
      </c>
      <c r="L588" s="160">
        <f>VLOOKUP($A588,data!$B$2:$AS$765,17,FALSE)</f>
        <v>12.3</v>
      </c>
      <c r="M588" s="160">
        <f>VLOOKUP($A588,data!$B$2:$AS$765,18,FALSE)</f>
        <v>2.5499999999999998</v>
      </c>
      <c r="N588" s="160">
        <f>VLOOKUP($A588,data!$B$2:$AS$765,19,FALSE)</f>
        <v>9.9</v>
      </c>
      <c r="O588" s="120">
        <f>VLOOKUP($A588,data!$B$2:$AS$765,20,FALSE)</f>
        <v>0</v>
      </c>
      <c r="P588" s="162">
        <f>VLOOKUP($A588,data!$B$2:$AS$765,22,FALSE)</f>
        <v>4.2526999999999999</v>
      </c>
      <c r="Q588" s="162">
        <f>VLOOKUP($A588,data!$B$2:$AS$765,30,FALSE)</f>
        <v>4.3819999999999997</v>
      </c>
      <c r="R588" s="217" t="str">
        <f>VLOOKUP($A588,data!$B$2:$AS$765,34,FALSE)</f>
        <v>M</v>
      </c>
      <c r="S588" s="166"/>
      <c r="T588" s="219" t="str">
        <f>IF(ISERROR(VLOOKUP($A588,v32_final!$A$9:$E$763,5,FALSE)),"",VLOOKUP($A588,v32_final!$A$9:$E$763,5,FALSE))</f>
        <v>M</v>
      </c>
      <c r="U588" s="162">
        <f>IF(ISERROR(VLOOKUP($A588,v32_final!$A$9:$E$763,4,FALSE)),"",VLOOKUP($A588,v32_final!$A$9:$E$763,4,FALSE))</f>
        <v>6.8935000000000004</v>
      </c>
      <c r="V588" s="164">
        <f>VLOOKUP($A588,data!$B$2:$AS$765,35,FALSE)</f>
        <v>6.8662000000000001</v>
      </c>
      <c r="W588" s="324">
        <f t="shared" si="36"/>
        <v>6.8662000000000001</v>
      </c>
      <c r="X588" s="324">
        <f t="shared" si="37"/>
        <v>0</v>
      </c>
      <c r="Y588" s="134">
        <f t="shared" si="38"/>
        <v>-2.7300000000000324E-2</v>
      </c>
      <c r="Z588" s="132">
        <f t="shared" si="39"/>
        <v>-3.9602524116922203E-3</v>
      </c>
    </row>
    <row r="589" spans="1:26" x14ac:dyDescent="0.2">
      <c r="A589" s="237" t="s">
        <v>660</v>
      </c>
      <c r="B589" s="247" t="str">
        <f>VLOOKUP($A589,data!$B$2:$AS$765,4,FALSE)</f>
        <v>Uterine &amp; Adnexa Proc for Ovarian or Adnexal Malignancy W CC</v>
      </c>
      <c r="C589" s="238">
        <f>VLOOKUP($A589,data!$B$2:$AS$765,6,FALSE)</f>
        <v>27</v>
      </c>
      <c r="D589" s="238">
        <f>VLOOKUP($A589,data!$B$2:$AS$765,7,FALSE)</f>
        <v>0</v>
      </c>
      <c r="E589" s="238">
        <f>VLOOKUP($A589,data!$B$2:$AS$765,10,FALSE)</f>
        <v>39964.410000000003</v>
      </c>
      <c r="F589" s="238">
        <f>VLOOKUP($A589,data!$B$2:$AS$765,11,FALSE)</f>
        <v>18635.14</v>
      </c>
      <c r="G589" s="257">
        <f>VLOOKUP($A589,data!$B$2:$AS$765,12,FALSE)</f>
        <v>5.81</v>
      </c>
      <c r="H589" s="16"/>
      <c r="I589" s="158">
        <f>VLOOKUP($A589,data!$B$2:$AS$765,14,FALSE)</f>
        <v>26</v>
      </c>
      <c r="J589" s="156">
        <f>VLOOKUP($A589,data!$B$2:$AS$765,15,FALSE)</f>
        <v>37232.92</v>
      </c>
      <c r="K589" s="156">
        <f>VLOOKUP($A589,data!$B$2:$AS$765,16,FALSE)</f>
        <v>12616.56</v>
      </c>
      <c r="L589" s="160">
        <f>VLOOKUP($A589,data!$B$2:$AS$765,17,FALSE)</f>
        <v>5.46</v>
      </c>
      <c r="M589" s="160">
        <f>VLOOKUP($A589,data!$B$2:$AS$765,18,FALSE)</f>
        <v>2.8</v>
      </c>
      <c r="N589" s="160">
        <f>VLOOKUP($A589,data!$B$2:$AS$765,19,FALSE)</f>
        <v>4.83</v>
      </c>
      <c r="O589" s="120">
        <f>VLOOKUP($A589,data!$B$2:$AS$765,20,FALSE)</f>
        <v>1</v>
      </c>
      <c r="P589" s="162">
        <f>VLOOKUP($A589,data!$B$2:$AS$765,22,FALSE)</f>
        <v>1.5298</v>
      </c>
      <c r="Q589" s="162">
        <f>VLOOKUP($A589,data!$B$2:$AS$765,30,FALSE)</f>
        <v>1.5763</v>
      </c>
      <c r="R589" s="217" t="str">
        <f>VLOOKUP($A589,data!$B$2:$AS$765,34,FALSE)</f>
        <v>A</v>
      </c>
      <c r="S589" s="166"/>
      <c r="T589" s="219" t="str">
        <f>IF(ISERROR(VLOOKUP($A589,v32_final!$A$9:$E$763,5,FALSE)),"",VLOOKUP($A589,v32_final!$A$9:$E$763,5,FALSE))</f>
        <v>A</v>
      </c>
      <c r="U589" s="162">
        <f>IF(ISERROR(VLOOKUP($A589,v32_final!$A$9:$E$763,4,FALSE)),"",VLOOKUP($A589,v32_final!$A$9:$E$763,4,FALSE))</f>
        <v>2.3047</v>
      </c>
      <c r="V589" s="164">
        <f>VLOOKUP($A589,data!$B$2:$AS$765,35,FALSE)</f>
        <v>2.4699</v>
      </c>
      <c r="W589" s="324">
        <f t="shared" si="36"/>
        <v>2.4699</v>
      </c>
      <c r="X589" s="324">
        <f t="shared" si="37"/>
        <v>0</v>
      </c>
      <c r="Y589" s="134">
        <f t="shared" si="38"/>
        <v>0.16520000000000001</v>
      </c>
      <c r="Z589" s="132">
        <f t="shared" si="39"/>
        <v>7.1679611229227239E-2</v>
      </c>
    </row>
    <row r="590" spans="1:26" x14ac:dyDescent="0.2">
      <c r="A590" s="237" t="s">
        <v>661</v>
      </c>
      <c r="B590" s="247" t="str">
        <f>VLOOKUP($A590,data!$B$2:$AS$765,4,FALSE)</f>
        <v>Uterine &amp; Adnexa Proc for Ovarian or Adnexal Malignancy W/O CC/MCC</v>
      </c>
      <c r="C590" s="238">
        <f>VLOOKUP($A590,data!$B$2:$AS$765,6,FALSE)</f>
        <v>6</v>
      </c>
      <c r="D590" s="238">
        <f>VLOOKUP($A590,data!$B$2:$AS$765,7,FALSE)</f>
        <v>0</v>
      </c>
      <c r="E590" s="238">
        <f>VLOOKUP($A590,data!$B$2:$AS$765,10,FALSE)</f>
        <v>23246.83</v>
      </c>
      <c r="F590" s="238">
        <f>VLOOKUP($A590,data!$B$2:$AS$765,11,FALSE)</f>
        <v>9735.77</v>
      </c>
      <c r="G590" s="257">
        <f>VLOOKUP($A590,data!$B$2:$AS$765,12,FALSE)</f>
        <v>3.17</v>
      </c>
      <c r="H590" s="16"/>
      <c r="I590" s="158">
        <f>VLOOKUP($A590,data!$B$2:$AS$765,14,FALSE)</f>
        <v>6</v>
      </c>
      <c r="J590" s="156">
        <f>VLOOKUP($A590,data!$B$2:$AS$765,15,FALSE)</f>
        <v>23246.83</v>
      </c>
      <c r="K590" s="156">
        <f>VLOOKUP($A590,data!$B$2:$AS$765,16,FALSE)</f>
        <v>9735.77</v>
      </c>
      <c r="L590" s="160">
        <f>VLOOKUP($A590,data!$B$2:$AS$765,17,FALSE)</f>
        <v>3.4</v>
      </c>
      <c r="M590" s="160">
        <f>VLOOKUP($A590,data!$B$2:$AS$765,18,FALSE)</f>
        <v>1.46</v>
      </c>
      <c r="N590" s="160">
        <f>VLOOKUP($A590,data!$B$2:$AS$765,19,FALSE)</f>
        <v>3</v>
      </c>
      <c r="O590" s="120">
        <f>VLOOKUP($A590,data!$B$2:$AS$765,20,FALSE)</f>
        <v>0</v>
      </c>
      <c r="P590" s="162">
        <f>VLOOKUP($A590,data!$B$2:$AS$765,22,FALSE)</f>
        <v>1.3261000000000001</v>
      </c>
      <c r="Q590" s="162">
        <f>VLOOKUP($A590,data!$B$2:$AS$765,30,FALSE)</f>
        <v>1.3664000000000001</v>
      </c>
      <c r="R590" s="217" t="str">
        <f>VLOOKUP($A590,data!$B$2:$AS$765,34,FALSE)</f>
        <v>M</v>
      </c>
      <c r="S590" s="166"/>
      <c r="T590" s="219" t="str">
        <f>IF(ISERROR(VLOOKUP($A590,v32_final!$A$9:$E$763,5,FALSE)),"",VLOOKUP($A590,v32_final!$A$9:$E$763,5,FALSE))</f>
        <v>M</v>
      </c>
      <c r="U590" s="162">
        <f>IF(ISERROR(VLOOKUP($A590,v32_final!$A$9:$E$763,4,FALSE)),"",VLOOKUP($A590,v32_final!$A$9:$E$763,4,FALSE))</f>
        <v>1.9816</v>
      </c>
      <c r="V590" s="164">
        <f>VLOOKUP($A590,data!$B$2:$AS$765,35,FALSE)</f>
        <v>2.141</v>
      </c>
      <c r="W590" s="324">
        <f t="shared" si="36"/>
        <v>2.141</v>
      </c>
      <c r="X590" s="324">
        <f t="shared" si="37"/>
        <v>0</v>
      </c>
      <c r="Y590" s="134">
        <f t="shared" si="38"/>
        <v>0.15939999999999999</v>
      </c>
      <c r="Z590" s="132">
        <f t="shared" si="39"/>
        <v>8.0440048445700435E-2</v>
      </c>
    </row>
    <row r="591" spans="1:26" x14ac:dyDescent="0.2">
      <c r="A591" s="237" t="s">
        <v>1175</v>
      </c>
      <c r="B591" s="247" t="str">
        <f>VLOOKUP($A591,data!$B$2:$AS$765,4,FALSE)</f>
        <v>Uterine, Adnexa Proc for Non-Ovarian/Adnexal Malig W MCC</v>
      </c>
      <c r="C591" s="238">
        <f>VLOOKUP($A591,data!$B$2:$AS$765,6,FALSE)</f>
        <v>4</v>
      </c>
      <c r="D591" s="238">
        <f>VLOOKUP($A591,data!$B$2:$AS$765,7,FALSE)</f>
        <v>0</v>
      </c>
      <c r="E591" s="238">
        <f>VLOOKUP($A591,data!$B$2:$AS$765,10,FALSE)</f>
        <v>59269.71</v>
      </c>
      <c r="F591" s="238">
        <f>VLOOKUP($A591,data!$B$2:$AS$765,11,FALSE)</f>
        <v>8852.57</v>
      </c>
      <c r="G591" s="257">
        <f>VLOOKUP($A591,data!$B$2:$AS$765,12,FALSE)</f>
        <v>8.25</v>
      </c>
      <c r="H591" s="16"/>
      <c r="I591" s="158">
        <f>VLOOKUP($A591,data!$B$2:$AS$765,14,FALSE)</f>
        <v>4</v>
      </c>
      <c r="J591" s="156">
        <f>VLOOKUP($A591,data!$B$2:$AS$765,15,FALSE)</f>
        <v>59269.71</v>
      </c>
      <c r="K591" s="156">
        <f>VLOOKUP($A591,data!$B$2:$AS$765,16,FALSE)</f>
        <v>8852.57</v>
      </c>
      <c r="L591" s="160">
        <f>VLOOKUP($A591,data!$B$2:$AS$765,17,FALSE)</f>
        <v>9</v>
      </c>
      <c r="M591" s="160">
        <f>VLOOKUP($A591,data!$B$2:$AS$765,18,FALSE)</f>
        <v>3.63</v>
      </c>
      <c r="N591" s="160">
        <f>VLOOKUP($A591,data!$B$2:$AS$765,19,FALSE)</f>
        <v>6.6</v>
      </c>
      <c r="O591" s="120">
        <f>VLOOKUP($A591,data!$B$2:$AS$765,20,FALSE)</f>
        <v>0</v>
      </c>
      <c r="P591" s="162">
        <f>VLOOKUP($A591,data!$B$2:$AS$765,22,FALSE)</f>
        <v>3.3483999999999998</v>
      </c>
      <c r="Q591" s="162">
        <f>VLOOKUP($A591,data!$B$2:$AS$765,30,FALSE)</f>
        <v>3.4502000000000002</v>
      </c>
      <c r="R591" s="217" t="str">
        <f>VLOOKUP($A591,data!$B$2:$AS$765,34,FALSE)</f>
        <v>M</v>
      </c>
      <c r="S591" s="166"/>
      <c r="T591" s="219" t="str">
        <f>IF(ISERROR(VLOOKUP($A591,v32_final!$A$9:$E$763,5,FALSE)),"",VLOOKUP($A591,v32_final!$A$9:$E$763,5,FALSE))</f>
        <v>M</v>
      </c>
      <c r="U591" s="162">
        <f>IF(ISERROR(VLOOKUP($A591,v32_final!$A$9:$E$763,4,FALSE)),"",VLOOKUP($A591,v32_final!$A$9:$E$763,4,FALSE))</f>
        <v>5.1510999999999996</v>
      </c>
      <c r="V591" s="164">
        <f>VLOOKUP($A591,data!$B$2:$AS$765,35,FALSE)</f>
        <v>5.4061000000000003</v>
      </c>
      <c r="W591" s="324">
        <f t="shared" si="36"/>
        <v>5.4061000000000003</v>
      </c>
      <c r="X591" s="324">
        <f t="shared" si="37"/>
        <v>0</v>
      </c>
      <c r="Y591" s="134">
        <f t="shared" si="38"/>
        <v>0.25500000000000078</v>
      </c>
      <c r="Z591" s="132">
        <f t="shared" si="39"/>
        <v>4.9503989439149076E-2</v>
      </c>
    </row>
    <row r="592" spans="1:26" x14ac:dyDescent="0.2">
      <c r="A592" s="246" t="s">
        <v>1176</v>
      </c>
      <c r="B592" s="258" t="str">
        <f>VLOOKUP($A592,data!$B$2:$AS$765,4,FALSE)</f>
        <v>Uterine, Adnexa Proc for Non-Ovarian/Adnexal Malig W CC</v>
      </c>
      <c r="C592" s="259">
        <f>VLOOKUP($A592,data!$B$2:$AS$765,6,FALSE)</f>
        <v>48</v>
      </c>
      <c r="D592" s="259">
        <f>VLOOKUP($A592,data!$B$2:$AS$765,7,FALSE)</f>
        <v>0</v>
      </c>
      <c r="E592" s="259">
        <f>VLOOKUP($A592,data!$B$2:$AS$765,10,FALSE)</f>
        <v>26092.51</v>
      </c>
      <c r="F592" s="259">
        <f>VLOOKUP($A592,data!$B$2:$AS$765,11,FALSE)</f>
        <v>8407.6</v>
      </c>
      <c r="G592" s="325">
        <f>VLOOKUP($A592,data!$B$2:$AS$765,12,FALSE)</f>
        <v>5.23</v>
      </c>
      <c r="H592" s="16"/>
      <c r="I592" s="159">
        <f>VLOOKUP($A592,data!$B$2:$AS$765,14,FALSE)</f>
        <v>46</v>
      </c>
      <c r="J592" s="157">
        <f>VLOOKUP($A592,data!$B$2:$AS$765,15,FALSE)</f>
        <v>25090.7</v>
      </c>
      <c r="K592" s="157">
        <f>VLOOKUP($A592,data!$B$2:$AS$765,16,FALSE)</f>
        <v>6936.24</v>
      </c>
      <c r="L592" s="161">
        <f>VLOOKUP($A592,data!$B$2:$AS$765,17,FALSE)</f>
        <v>5</v>
      </c>
      <c r="M592" s="161">
        <f>VLOOKUP($A592,data!$B$2:$AS$765,18,FALSE)</f>
        <v>5.49</v>
      </c>
      <c r="N592" s="161">
        <f>VLOOKUP($A592,data!$B$2:$AS$765,19,FALSE)</f>
        <v>3.39</v>
      </c>
      <c r="O592" s="129">
        <f>VLOOKUP($A592,data!$B$2:$AS$765,20,FALSE)</f>
        <v>1</v>
      </c>
      <c r="P592" s="163">
        <f>VLOOKUP($A592,data!$B$2:$AS$765,22,FALSE)</f>
        <v>1.0308999999999999</v>
      </c>
      <c r="Q592" s="163">
        <f>VLOOKUP($A592,data!$B$2:$AS$765,30,FALSE)</f>
        <v>1.0622</v>
      </c>
      <c r="R592" s="218" t="str">
        <f>VLOOKUP($A592,data!$B$2:$AS$765,34,FALSE)</f>
        <v>A</v>
      </c>
      <c r="S592" s="166"/>
      <c r="T592" s="220" t="str">
        <f>IF(ISERROR(VLOOKUP($A592,v32_final!$A$9:$E$763,5,FALSE)),"",VLOOKUP($A592,v32_final!$A$9:$E$763,5,FALSE))</f>
        <v>A</v>
      </c>
      <c r="U592" s="163">
        <f>IF(ISERROR(VLOOKUP($A592,v32_final!$A$9:$E$763,4,FALSE)),"",VLOOKUP($A592,v32_final!$A$9:$E$763,4,FALSE))</f>
        <v>1.8420000000000001</v>
      </c>
      <c r="V592" s="165">
        <f>VLOOKUP($A592,data!$B$2:$AS$765,35,FALSE)</f>
        <v>1.6644000000000001</v>
      </c>
      <c r="W592" s="326">
        <f t="shared" si="36"/>
        <v>1.6644000000000001</v>
      </c>
      <c r="X592" s="326">
        <f t="shared" si="37"/>
        <v>0</v>
      </c>
      <c r="Y592" s="135">
        <f t="shared" si="38"/>
        <v>-0.17759999999999998</v>
      </c>
      <c r="Z592" s="133">
        <f t="shared" si="39"/>
        <v>-9.6416938110749167E-2</v>
      </c>
    </row>
    <row r="593" spans="1:26" x14ac:dyDescent="0.2">
      <c r="A593" s="237" t="s">
        <v>1177</v>
      </c>
      <c r="B593" s="247" t="str">
        <f>VLOOKUP($A593,data!$B$2:$AS$765,4,FALSE)</f>
        <v>Uterine, Adnexa Proc for Non-Ovarian/Adnexal Malig W/O CC/MCC</v>
      </c>
      <c r="C593" s="238">
        <f>VLOOKUP($A593,data!$B$2:$AS$765,6,FALSE)</f>
        <v>53</v>
      </c>
      <c r="D593" s="238">
        <f>VLOOKUP($A593,data!$B$2:$AS$765,7,FALSE)</f>
        <v>0</v>
      </c>
      <c r="E593" s="238">
        <f>VLOOKUP($A593,data!$B$2:$AS$765,10,FALSE)</f>
        <v>22144.37</v>
      </c>
      <c r="F593" s="238">
        <f>VLOOKUP($A593,data!$B$2:$AS$765,11,FALSE)</f>
        <v>7517.57</v>
      </c>
      <c r="G593" s="257">
        <f>VLOOKUP($A593,data!$B$2:$AS$765,12,FALSE)</f>
        <v>3.85</v>
      </c>
      <c r="H593" s="16"/>
      <c r="I593" s="158">
        <f>VLOOKUP($A593,data!$B$2:$AS$765,14,FALSE)</f>
        <v>53</v>
      </c>
      <c r="J593" s="156">
        <f>VLOOKUP($A593,data!$B$2:$AS$765,15,FALSE)</f>
        <v>22144.37</v>
      </c>
      <c r="K593" s="156">
        <f>VLOOKUP($A593,data!$B$2:$AS$765,16,FALSE)</f>
        <v>7517.57</v>
      </c>
      <c r="L593" s="160">
        <f>VLOOKUP($A593,data!$B$2:$AS$765,17,FALSE)</f>
        <v>3.85</v>
      </c>
      <c r="M593" s="160">
        <f>VLOOKUP($A593,data!$B$2:$AS$765,18,FALSE)</f>
        <v>6.03</v>
      </c>
      <c r="N593" s="160">
        <f>VLOOKUP($A593,data!$B$2:$AS$765,19,FALSE)</f>
        <v>2.25</v>
      </c>
      <c r="O593" s="120">
        <f>VLOOKUP($A593,data!$B$2:$AS$765,20,FALSE)</f>
        <v>1</v>
      </c>
      <c r="P593" s="162">
        <f>VLOOKUP($A593,data!$B$2:$AS$765,22,FALSE)</f>
        <v>0.90990000000000004</v>
      </c>
      <c r="Q593" s="162">
        <f>VLOOKUP($A593,data!$B$2:$AS$765,30,FALSE)</f>
        <v>0.93759999999999999</v>
      </c>
      <c r="R593" s="217" t="str">
        <f>VLOOKUP($A593,data!$B$2:$AS$765,34,FALSE)</f>
        <v>A</v>
      </c>
      <c r="S593" s="166"/>
      <c r="T593" s="219" t="str">
        <f>IF(ISERROR(VLOOKUP($A593,v32_final!$A$9:$E$763,5,FALSE)),"",VLOOKUP($A593,v32_final!$A$9:$E$763,5,FALSE))</f>
        <v>A</v>
      </c>
      <c r="U593" s="162">
        <f>IF(ISERROR(VLOOKUP($A593,v32_final!$A$9:$E$763,4,FALSE)),"",VLOOKUP($A593,v32_final!$A$9:$E$763,4,FALSE))</f>
        <v>1.4477</v>
      </c>
      <c r="V593" s="164">
        <f>VLOOKUP($A593,data!$B$2:$AS$765,35,FALSE)</f>
        <v>1.4691000000000001</v>
      </c>
      <c r="W593" s="324">
        <f t="shared" si="36"/>
        <v>1.4691000000000001</v>
      </c>
      <c r="X593" s="324">
        <f t="shared" si="37"/>
        <v>0</v>
      </c>
      <c r="Y593" s="134">
        <f t="shared" si="38"/>
        <v>2.1400000000000086E-2</v>
      </c>
      <c r="Z593" s="132">
        <f t="shared" si="39"/>
        <v>1.4782068108033491E-2</v>
      </c>
    </row>
    <row r="594" spans="1:26" x14ac:dyDescent="0.2">
      <c r="A594" s="237" t="s">
        <v>1178</v>
      </c>
      <c r="B594" s="247" t="str">
        <f>VLOOKUP($A594,data!$B$2:$AS$765,4,FALSE)</f>
        <v>Uterine &amp; Adnexa Proc for Non-Malignancy W CC/MCC</v>
      </c>
      <c r="C594" s="238">
        <f>VLOOKUP($A594,data!$B$2:$AS$765,6,FALSE)</f>
        <v>160</v>
      </c>
      <c r="D594" s="238">
        <f>VLOOKUP($A594,data!$B$2:$AS$765,7,FALSE)</f>
        <v>1</v>
      </c>
      <c r="E594" s="238">
        <f>VLOOKUP($A594,data!$B$2:$AS$765,10,FALSE)</f>
        <v>28295.54</v>
      </c>
      <c r="F594" s="238">
        <f>VLOOKUP($A594,data!$B$2:$AS$765,11,FALSE)</f>
        <v>20810.919999999998</v>
      </c>
      <c r="G594" s="257">
        <f>VLOOKUP($A594,data!$B$2:$AS$765,12,FALSE)</f>
        <v>4.63</v>
      </c>
      <c r="H594" s="16"/>
      <c r="I594" s="158">
        <f>VLOOKUP($A594,data!$B$2:$AS$765,14,FALSE)</f>
        <v>155</v>
      </c>
      <c r="J594" s="156">
        <f>VLOOKUP($A594,data!$B$2:$AS$765,15,FALSE)</f>
        <v>25372.03</v>
      </c>
      <c r="K594" s="156">
        <f>VLOOKUP($A594,data!$B$2:$AS$765,16,FALSE)</f>
        <v>12721.43</v>
      </c>
      <c r="L594" s="160">
        <f>VLOOKUP($A594,data!$B$2:$AS$765,17,FALSE)</f>
        <v>4.34</v>
      </c>
      <c r="M594" s="160">
        <f>VLOOKUP($A594,data!$B$2:$AS$765,18,FALSE)</f>
        <v>4.7300000000000004</v>
      </c>
      <c r="N594" s="160">
        <f>VLOOKUP($A594,data!$B$2:$AS$765,19,FALSE)</f>
        <v>3.06</v>
      </c>
      <c r="O594" s="120">
        <f>VLOOKUP($A594,data!$B$2:$AS$765,20,FALSE)</f>
        <v>1</v>
      </c>
      <c r="P594" s="162">
        <f>VLOOKUP($A594,data!$B$2:$AS$765,22,FALSE)</f>
        <v>1.0425</v>
      </c>
      <c r="Q594" s="162">
        <f>VLOOKUP($A594,data!$B$2:$AS$765,30,FALSE)</f>
        <v>1.0742</v>
      </c>
      <c r="R594" s="217" t="str">
        <f>VLOOKUP($A594,data!$B$2:$AS$765,34,FALSE)</f>
        <v>A</v>
      </c>
      <c r="S594" s="166"/>
      <c r="T594" s="219" t="str">
        <f>IF(ISERROR(VLOOKUP($A594,v32_final!$A$9:$E$763,5,FALSE)),"",VLOOKUP($A594,v32_final!$A$9:$E$763,5,FALSE))</f>
        <v>A</v>
      </c>
      <c r="U594" s="162">
        <f>IF(ISERROR(VLOOKUP($A594,v32_final!$A$9:$E$763,4,FALSE)),"",VLOOKUP($A594,v32_final!$A$9:$E$763,4,FALSE))</f>
        <v>1.6354</v>
      </c>
      <c r="V594" s="164">
        <f>VLOOKUP($A594,data!$B$2:$AS$765,35,FALSE)</f>
        <v>1.6832</v>
      </c>
      <c r="W594" s="324">
        <f t="shared" si="36"/>
        <v>1.6832</v>
      </c>
      <c r="X594" s="324">
        <f t="shared" si="37"/>
        <v>0</v>
      </c>
      <c r="Y594" s="134">
        <f t="shared" si="38"/>
        <v>4.7800000000000065E-2</v>
      </c>
      <c r="Z594" s="132">
        <f t="shared" si="39"/>
        <v>2.9228323345970444E-2</v>
      </c>
    </row>
    <row r="595" spans="1:26" x14ac:dyDescent="0.2">
      <c r="A595" s="237" t="s">
        <v>1179</v>
      </c>
      <c r="B595" s="247" t="str">
        <f>VLOOKUP($A595,data!$B$2:$AS$765,4,FALSE)</f>
        <v>Uterine &amp; Adnexa Proc for Non-Malignancy W/O CC/MCC</v>
      </c>
      <c r="C595" s="238">
        <f>VLOOKUP($A595,data!$B$2:$AS$765,6,FALSE)</f>
        <v>497</v>
      </c>
      <c r="D595" s="238">
        <f>VLOOKUP($A595,data!$B$2:$AS$765,7,FALSE)</f>
        <v>0</v>
      </c>
      <c r="E595" s="238">
        <f>VLOOKUP($A595,data!$B$2:$AS$765,10,FALSE)</f>
        <v>16893.79</v>
      </c>
      <c r="F595" s="238">
        <f>VLOOKUP($A595,data!$B$2:$AS$765,11,FALSE)</f>
        <v>6423.46</v>
      </c>
      <c r="G595" s="257">
        <f>VLOOKUP($A595,data!$B$2:$AS$765,12,FALSE)</f>
        <v>2.35</v>
      </c>
      <c r="H595" s="16"/>
      <c r="I595" s="158">
        <f>VLOOKUP($A595,data!$B$2:$AS$765,14,FALSE)</f>
        <v>489</v>
      </c>
      <c r="J595" s="156">
        <f>VLOOKUP($A595,data!$B$2:$AS$765,15,FALSE)</f>
        <v>16497.97</v>
      </c>
      <c r="K595" s="156">
        <f>VLOOKUP($A595,data!$B$2:$AS$765,16,FALSE)</f>
        <v>5612.28</v>
      </c>
      <c r="L595" s="160">
        <f>VLOOKUP($A595,data!$B$2:$AS$765,17,FALSE)</f>
        <v>2.36</v>
      </c>
      <c r="M595" s="160">
        <f>VLOOKUP($A595,data!$B$2:$AS$765,18,FALSE)</f>
        <v>2.85</v>
      </c>
      <c r="N595" s="160">
        <f>VLOOKUP($A595,data!$B$2:$AS$765,19,FALSE)</f>
        <v>1.87</v>
      </c>
      <c r="O595" s="120">
        <f>VLOOKUP($A595,data!$B$2:$AS$765,20,FALSE)</f>
        <v>1</v>
      </c>
      <c r="P595" s="162">
        <f>VLOOKUP($A595,data!$B$2:$AS$765,22,FALSE)</f>
        <v>0.67789999999999995</v>
      </c>
      <c r="Q595" s="162">
        <f>VLOOKUP($A595,data!$B$2:$AS$765,30,FALSE)</f>
        <v>0.69850000000000001</v>
      </c>
      <c r="R595" s="217" t="str">
        <f>VLOOKUP($A595,data!$B$2:$AS$765,34,FALSE)</f>
        <v>A</v>
      </c>
      <c r="S595" s="166"/>
      <c r="T595" s="219" t="str">
        <f>IF(ISERROR(VLOOKUP($A595,v32_final!$A$9:$E$763,5,FALSE)),"",VLOOKUP($A595,v32_final!$A$9:$E$763,5,FALSE))</f>
        <v>A</v>
      </c>
      <c r="U595" s="162">
        <f>IF(ISERROR(VLOOKUP($A595,v32_final!$A$9:$E$763,4,FALSE)),"",VLOOKUP($A595,v32_final!$A$9:$E$763,4,FALSE))</f>
        <v>1.163</v>
      </c>
      <c r="V595" s="164">
        <f>VLOOKUP($A595,data!$B$2:$AS$765,35,FALSE)</f>
        <v>1.0945</v>
      </c>
      <c r="W595" s="324">
        <f t="shared" si="36"/>
        <v>1.0945</v>
      </c>
      <c r="X595" s="324">
        <f t="shared" si="37"/>
        <v>0</v>
      </c>
      <c r="Y595" s="134">
        <f t="shared" si="38"/>
        <v>-6.8500000000000005E-2</v>
      </c>
      <c r="Z595" s="132">
        <f t="shared" si="39"/>
        <v>-5.8899398108340502E-2</v>
      </c>
    </row>
    <row r="596" spans="1:26" x14ac:dyDescent="0.2">
      <c r="A596" s="237" t="s">
        <v>1180</v>
      </c>
      <c r="B596" s="247" t="str">
        <f>VLOOKUP($A596,data!$B$2:$AS$765,4,FALSE)</f>
        <v>D&amp;C, Conization, Laparoscopy &amp; Tubal Interruption W CC/MCC</v>
      </c>
      <c r="C596" s="238">
        <f>VLOOKUP($A596,data!$B$2:$AS$765,6,FALSE)</f>
        <v>30</v>
      </c>
      <c r="D596" s="238">
        <f>VLOOKUP($A596,data!$B$2:$AS$765,7,FALSE)</f>
        <v>1</v>
      </c>
      <c r="E596" s="238">
        <f>VLOOKUP($A596,data!$B$2:$AS$765,10,FALSE)</f>
        <v>20160.73</v>
      </c>
      <c r="F596" s="238">
        <f>VLOOKUP($A596,data!$B$2:$AS$765,11,FALSE)</f>
        <v>9488.65</v>
      </c>
      <c r="G596" s="257">
        <f>VLOOKUP($A596,data!$B$2:$AS$765,12,FALSE)</f>
        <v>4.03</v>
      </c>
      <c r="H596" s="16"/>
      <c r="I596" s="158">
        <f>VLOOKUP($A596,data!$B$2:$AS$765,14,FALSE)</f>
        <v>29</v>
      </c>
      <c r="J596" s="156">
        <f>VLOOKUP($A596,data!$B$2:$AS$765,15,FALSE)</f>
        <v>19118.72</v>
      </c>
      <c r="K596" s="156">
        <f>VLOOKUP($A596,data!$B$2:$AS$765,16,FALSE)</f>
        <v>7782.37</v>
      </c>
      <c r="L596" s="160">
        <f>VLOOKUP($A596,data!$B$2:$AS$765,17,FALSE)</f>
        <v>3.9</v>
      </c>
      <c r="M596" s="160">
        <f>VLOOKUP($A596,data!$B$2:$AS$765,18,FALSE)</f>
        <v>2.56</v>
      </c>
      <c r="N596" s="160">
        <f>VLOOKUP($A596,data!$B$2:$AS$765,19,FALSE)</f>
        <v>3.12</v>
      </c>
      <c r="O596" s="120">
        <f>VLOOKUP($A596,data!$B$2:$AS$765,20,FALSE)</f>
        <v>1</v>
      </c>
      <c r="P596" s="162">
        <f>VLOOKUP($A596,data!$B$2:$AS$765,22,FALSE)</f>
        <v>0.78559999999999997</v>
      </c>
      <c r="Q596" s="162">
        <f>VLOOKUP($A596,data!$B$2:$AS$765,30,FALSE)</f>
        <v>0.8095</v>
      </c>
      <c r="R596" s="217" t="str">
        <f>VLOOKUP($A596,data!$B$2:$AS$765,34,FALSE)</f>
        <v>A</v>
      </c>
      <c r="S596" s="166"/>
      <c r="T596" s="219" t="str">
        <f>IF(ISERROR(VLOOKUP($A596,v32_final!$A$9:$E$763,5,FALSE)),"",VLOOKUP($A596,v32_final!$A$9:$E$763,5,FALSE))</f>
        <v>AP</v>
      </c>
      <c r="U596" s="162">
        <f>IF(ISERROR(VLOOKUP($A596,v32_final!$A$9:$E$763,4,FALSE)),"",VLOOKUP($A596,v32_final!$A$9:$E$763,4,FALSE))</f>
        <v>1.5203</v>
      </c>
      <c r="V596" s="164">
        <f>VLOOKUP($A596,data!$B$2:$AS$765,35,FALSE)</f>
        <v>1.2684</v>
      </c>
      <c r="W596" s="324">
        <f t="shared" si="36"/>
        <v>1.2684</v>
      </c>
      <c r="X596" s="324">
        <f t="shared" si="37"/>
        <v>0</v>
      </c>
      <c r="Y596" s="134">
        <f t="shared" si="38"/>
        <v>-0.25190000000000001</v>
      </c>
      <c r="Z596" s="132">
        <f t="shared" si="39"/>
        <v>-0.16569098204301783</v>
      </c>
    </row>
    <row r="597" spans="1:26" x14ac:dyDescent="0.2">
      <c r="A597" s="246" t="s">
        <v>1181</v>
      </c>
      <c r="B597" s="258" t="str">
        <f>VLOOKUP($A597,data!$B$2:$AS$765,4,FALSE)</f>
        <v>D&amp;C, Conization, Laparoscopy &amp; Tubal Interruption W/O CC/MCC</v>
      </c>
      <c r="C597" s="259">
        <f>VLOOKUP($A597,data!$B$2:$AS$765,6,FALSE)</f>
        <v>12</v>
      </c>
      <c r="D597" s="259">
        <f>VLOOKUP($A597,data!$B$2:$AS$765,7,FALSE)</f>
        <v>0</v>
      </c>
      <c r="E597" s="259">
        <f>VLOOKUP($A597,data!$B$2:$AS$765,10,FALSE)</f>
        <v>14586.41</v>
      </c>
      <c r="F597" s="259">
        <f>VLOOKUP($A597,data!$B$2:$AS$765,11,FALSE)</f>
        <v>4704.4799999999996</v>
      </c>
      <c r="G597" s="325">
        <f>VLOOKUP($A597,data!$B$2:$AS$765,12,FALSE)</f>
        <v>1.92</v>
      </c>
      <c r="H597" s="16"/>
      <c r="I597" s="159">
        <f>VLOOKUP($A597,data!$B$2:$AS$765,14,FALSE)</f>
        <v>12</v>
      </c>
      <c r="J597" s="157">
        <f>VLOOKUP($A597,data!$B$2:$AS$765,15,FALSE)</f>
        <v>14586.41</v>
      </c>
      <c r="K597" s="157">
        <f>VLOOKUP($A597,data!$B$2:$AS$765,16,FALSE)</f>
        <v>4704.4799999999996</v>
      </c>
      <c r="L597" s="161">
        <f>VLOOKUP($A597,data!$B$2:$AS$765,17,FALSE)</f>
        <v>1.92</v>
      </c>
      <c r="M597" s="161">
        <f>VLOOKUP($A597,data!$B$2:$AS$765,18,FALSE)</f>
        <v>0.76</v>
      </c>
      <c r="N597" s="161">
        <f>VLOOKUP($A597,data!$B$2:$AS$765,19,FALSE)</f>
        <v>1.76</v>
      </c>
      <c r="O597" s="129">
        <f>VLOOKUP($A597,data!$B$2:$AS$765,20,FALSE)</f>
        <v>1</v>
      </c>
      <c r="P597" s="163">
        <f>VLOOKUP($A597,data!$B$2:$AS$765,22,FALSE)</f>
        <v>0.59930000000000005</v>
      </c>
      <c r="Q597" s="163">
        <f>VLOOKUP($A597,data!$B$2:$AS$765,30,FALSE)</f>
        <v>0.61750000000000005</v>
      </c>
      <c r="R597" s="218" t="str">
        <f>VLOOKUP($A597,data!$B$2:$AS$765,34,FALSE)</f>
        <v>A</v>
      </c>
      <c r="S597" s="166"/>
      <c r="T597" s="220" t="str">
        <f>IF(ISERROR(VLOOKUP($A597,v32_final!$A$9:$E$763,5,FALSE)),"",VLOOKUP($A597,v32_final!$A$9:$E$763,5,FALSE))</f>
        <v>MP</v>
      </c>
      <c r="U597" s="163">
        <f>IF(ISERROR(VLOOKUP($A597,v32_final!$A$9:$E$763,4,FALSE)),"",VLOOKUP($A597,v32_final!$A$9:$E$763,4,FALSE))</f>
        <v>0.89190000000000003</v>
      </c>
      <c r="V597" s="165">
        <f>VLOOKUP($A597,data!$B$2:$AS$765,35,FALSE)</f>
        <v>0.96760000000000002</v>
      </c>
      <c r="W597" s="326">
        <f t="shared" si="36"/>
        <v>0.96760000000000002</v>
      </c>
      <c r="X597" s="326">
        <f t="shared" si="37"/>
        <v>0</v>
      </c>
      <c r="Y597" s="135">
        <f t="shared" si="38"/>
        <v>7.569999999999999E-2</v>
      </c>
      <c r="Z597" s="133">
        <f t="shared" si="39"/>
        <v>8.4874985984975879E-2</v>
      </c>
    </row>
    <row r="598" spans="1:26" x14ac:dyDescent="0.2">
      <c r="A598" s="237" t="s">
        <v>1182</v>
      </c>
      <c r="B598" s="247" t="str">
        <f>VLOOKUP($A598,data!$B$2:$AS$765,4,FALSE)</f>
        <v>Vagina, Cervix &amp; Vulva Procedures W CC/MCC</v>
      </c>
      <c r="C598" s="238">
        <f>VLOOKUP($A598,data!$B$2:$AS$765,6,FALSE)</f>
        <v>23</v>
      </c>
      <c r="D598" s="238">
        <f>VLOOKUP($A598,data!$B$2:$AS$765,7,FALSE)</f>
        <v>0</v>
      </c>
      <c r="E598" s="238">
        <f>VLOOKUP($A598,data!$B$2:$AS$765,10,FALSE)</f>
        <v>23003.66</v>
      </c>
      <c r="F598" s="238">
        <f>VLOOKUP($A598,data!$B$2:$AS$765,11,FALSE)</f>
        <v>16575.099999999999</v>
      </c>
      <c r="G598" s="257">
        <f>VLOOKUP($A598,data!$B$2:$AS$765,12,FALSE)</f>
        <v>5.78</v>
      </c>
      <c r="H598" s="16"/>
      <c r="I598" s="158">
        <f>VLOOKUP($A598,data!$B$2:$AS$765,14,FALSE)</f>
        <v>22</v>
      </c>
      <c r="J598" s="156">
        <f>VLOOKUP($A598,data!$B$2:$AS$765,15,FALSE)</f>
        <v>20569.560000000001</v>
      </c>
      <c r="K598" s="156">
        <f>VLOOKUP($A598,data!$B$2:$AS$765,16,FALSE)</f>
        <v>12286.18</v>
      </c>
      <c r="L598" s="160">
        <f>VLOOKUP($A598,data!$B$2:$AS$765,17,FALSE)</f>
        <v>5.05</v>
      </c>
      <c r="M598" s="160">
        <f>VLOOKUP($A598,data!$B$2:$AS$765,18,FALSE)</f>
        <v>4.93</v>
      </c>
      <c r="N598" s="160">
        <f>VLOOKUP($A598,data!$B$2:$AS$765,19,FALSE)</f>
        <v>3.52</v>
      </c>
      <c r="O598" s="120">
        <f>VLOOKUP($A598,data!$B$2:$AS$765,20,FALSE)</f>
        <v>1</v>
      </c>
      <c r="P598" s="162">
        <f>VLOOKUP($A598,data!$B$2:$AS$765,22,FALSE)</f>
        <v>0.84509999999999996</v>
      </c>
      <c r="Q598" s="162">
        <f>VLOOKUP($A598,data!$B$2:$AS$765,30,FALSE)</f>
        <v>0.87080000000000002</v>
      </c>
      <c r="R598" s="217" t="str">
        <f>VLOOKUP($A598,data!$B$2:$AS$765,34,FALSE)</f>
        <v>A</v>
      </c>
      <c r="S598" s="166"/>
      <c r="T598" s="219" t="str">
        <f>IF(ISERROR(VLOOKUP($A598,v32_final!$A$9:$E$763,5,FALSE)),"",VLOOKUP($A598,v32_final!$A$9:$E$763,5,FALSE))</f>
        <v>A</v>
      </c>
      <c r="U598" s="162">
        <f>IF(ISERROR(VLOOKUP($A598,v32_final!$A$9:$E$763,4,FALSE)),"",VLOOKUP($A598,v32_final!$A$9:$E$763,4,FALSE))</f>
        <v>1.1744000000000001</v>
      </c>
      <c r="V598" s="164">
        <f>VLOOKUP($A598,data!$B$2:$AS$765,35,FALSE)</f>
        <v>1.3645</v>
      </c>
      <c r="W598" s="324">
        <f t="shared" si="36"/>
        <v>1.3645</v>
      </c>
      <c r="X598" s="324">
        <f t="shared" si="37"/>
        <v>0</v>
      </c>
      <c r="Y598" s="134">
        <f t="shared" si="38"/>
        <v>0.19009999999999994</v>
      </c>
      <c r="Z598" s="132">
        <f t="shared" si="39"/>
        <v>0.16186989100817431</v>
      </c>
    </row>
    <row r="599" spans="1:26" x14ac:dyDescent="0.2">
      <c r="A599" s="237" t="s">
        <v>1183</v>
      </c>
      <c r="B599" s="247" t="str">
        <f>VLOOKUP($A599,data!$B$2:$AS$765,4,FALSE)</f>
        <v>Vagina, Cervix &amp; Vulva Procedures W/O CC/MCC</v>
      </c>
      <c r="C599" s="238">
        <f>VLOOKUP($A599,data!$B$2:$AS$765,6,FALSE)</f>
        <v>34</v>
      </c>
      <c r="D599" s="238">
        <f>VLOOKUP($A599,data!$B$2:$AS$765,7,FALSE)</f>
        <v>0</v>
      </c>
      <c r="E599" s="238">
        <f>VLOOKUP($A599,data!$B$2:$AS$765,10,FALSE)</f>
        <v>17575.55</v>
      </c>
      <c r="F599" s="238">
        <f>VLOOKUP($A599,data!$B$2:$AS$765,11,FALSE)</f>
        <v>8009.42</v>
      </c>
      <c r="G599" s="257">
        <f>VLOOKUP($A599,data!$B$2:$AS$765,12,FALSE)</f>
        <v>2.12</v>
      </c>
      <c r="H599" s="16"/>
      <c r="I599" s="158">
        <f>VLOOKUP($A599,data!$B$2:$AS$765,14,FALSE)</f>
        <v>31</v>
      </c>
      <c r="J599" s="156">
        <f>VLOOKUP($A599,data!$B$2:$AS$765,15,FALSE)</f>
        <v>15674.64</v>
      </c>
      <c r="K599" s="156">
        <f>VLOOKUP($A599,data!$B$2:$AS$765,16,FALSE)</f>
        <v>5416.22</v>
      </c>
      <c r="L599" s="160">
        <f>VLOOKUP($A599,data!$B$2:$AS$765,17,FALSE)</f>
        <v>1.87</v>
      </c>
      <c r="M599" s="160">
        <f>VLOOKUP($A599,data!$B$2:$AS$765,18,FALSE)</f>
        <v>1.39</v>
      </c>
      <c r="N599" s="160">
        <f>VLOOKUP($A599,data!$B$2:$AS$765,19,FALSE)</f>
        <v>1.54</v>
      </c>
      <c r="O599" s="120">
        <f>VLOOKUP($A599,data!$B$2:$AS$765,20,FALSE)</f>
        <v>1</v>
      </c>
      <c r="P599" s="162">
        <f>VLOOKUP($A599,data!$B$2:$AS$765,22,FALSE)</f>
        <v>0.64400000000000002</v>
      </c>
      <c r="Q599" s="162">
        <f>VLOOKUP($A599,data!$B$2:$AS$765,30,FALSE)</f>
        <v>0.66359999999999997</v>
      </c>
      <c r="R599" s="217" t="str">
        <f>VLOOKUP($A599,data!$B$2:$AS$765,34,FALSE)</f>
        <v>A</v>
      </c>
      <c r="S599" s="166"/>
      <c r="T599" s="219" t="str">
        <f>IF(ISERROR(VLOOKUP($A599,v32_final!$A$9:$E$763,5,FALSE)),"",VLOOKUP($A599,v32_final!$A$9:$E$763,5,FALSE))</f>
        <v>A</v>
      </c>
      <c r="U599" s="162">
        <f>IF(ISERROR(VLOOKUP($A599,v32_final!$A$9:$E$763,4,FALSE)),"",VLOOKUP($A599,v32_final!$A$9:$E$763,4,FALSE))</f>
        <v>0.94579999999999997</v>
      </c>
      <c r="V599" s="164">
        <f>VLOOKUP($A599,data!$B$2:$AS$765,35,FALSE)</f>
        <v>1.0398000000000001</v>
      </c>
      <c r="W599" s="324">
        <f t="shared" si="36"/>
        <v>1.0398000000000001</v>
      </c>
      <c r="X599" s="324">
        <f t="shared" si="37"/>
        <v>0</v>
      </c>
      <c r="Y599" s="134">
        <f t="shared" si="38"/>
        <v>9.4000000000000083E-2</v>
      </c>
      <c r="Z599" s="132">
        <f t="shared" si="39"/>
        <v>9.9386762529076009E-2</v>
      </c>
    </row>
    <row r="600" spans="1:26" x14ac:dyDescent="0.2">
      <c r="A600" s="237" t="s">
        <v>1184</v>
      </c>
      <c r="B600" s="247" t="str">
        <f>VLOOKUP($A600,data!$B$2:$AS$765,4,FALSE)</f>
        <v>Female Reproductive System Reconstructive Procedures</v>
      </c>
      <c r="C600" s="238">
        <f>VLOOKUP($A600,data!$B$2:$AS$765,6,FALSE)</f>
        <v>43</v>
      </c>
      <c r="D600" s="238">
        <f>VLOOKUP($A600,data!$B$2:$AS$765,7,FALSE)</f>
        <v>0</v>
      </c>
      <c r="E600" s="238">
        <f>VLOOKUP($A600,data!$B$2:$AS$765,10,FALSE)</f>
        <v>12913.99</v>
      </c>
      <c r="F600" s="238">
        <f>VLOOKUP($A600,data!$B$2:$AS$765,11,FALSE)</f>
        <v>4505.6000000000004</v>
      </c>
      <c r="G600" s="257">
        <f>VLOOKUP($A600,data!$B$2:$AS$765,12,FALSE)</f>
        <v>1.47</v>
      </c>
      <c r="H600" s="16"/>
      <c r="I600" s="158">
        <f>VLOOKUP($A600,data!$B$2:$AS$765,14,FALSE)</f>
        <v>42</v>
      </c>
      <c r="J600" s="156">
        <f>VLOOKUP($A600,data!$B$2:$AS$765,15,FALSE)</f>
        <v>12562.62</v>
      </c>
      <c r="K600" s="156">
        <f>VLOOKUP($A600,data!$B$2:$AS$765,16,FALSE)</f>
        <v>3933.83</v>
      </c>
      <c r="L600" s="160">
        <f>VLOOKUP($A600,data!$B$2:$AS$765,17,FALSE)</f>
        <v>1.45</v>
      </c>
      <c r="M600" s="160">
        <f>VLOOKUP($A600,data!$B$2:$AS$765,18,FALSE)</f>
        <v>0.73</v>
      </c>
      <c r="N600" s="160">
        <f>VLOOKUP($A600,data!$B$2:$AS$765,19,FALSE)</f>
        <v>1.32</v>
      </c>
      <c r="O600" s="120">
        <f>VLOOKUP($A600,data!$B$2:$AS$765,20,FALSE)</f>
        <v>1</v>
      </c>
      <c r="P600" s="162">
        <f>VLOOKUP($A600,data!$B$2:$AS$765,22,FALSE)</f>
        <v>0.51619999999999999</v>
      </c>
      <c r="Q600" s="162">
        <f>VLOOKUP($A600,data!$B$2:$AS$765,30,FALSE)</f>
        <v>0.53190000000000004</v>
      </c>
      <c r="R600" s="217" t="str">
        <f>VLOOKUP($A600,data!$B$2:$AS$765,34,FALSE)</f>
        <v>A</v>
      </c>
      <c r="S600" s="166"/>
      <c r="T600" s="219" t="str">
        <f>IF(ISERROR(VLOOKUP($A600,v32_final!$A$9:$E$763,5,FALSE)),"",VLOOKUP($A600,v32_final!$A$9:$E$763,5,FALSE))</f>
        <v>A</v>
      </c>
      <c r="U600" s="162">
        <f>IF(ISERROR(VLOOKUP($A600,v32_final!$A$9:$E$763,4,FALSE)),"",VLOOKUP($A600,v32_final!$A$9:$E$763,4,FALSE))</f>
        <v>0.93469999999999998</v>
      </c>
      <c r="V600" s="164">
        <f>VLOOKUP($A600,data!$B$2:$AS$765,35,FALSE)</f>
        <v>0.83340000000000003</v>
      </c>
      <c r="W600" s="324">
        <f t="shared" si="36"/>
        <v>0.83340000000000003</v>
      </c>
      <c r="X600" s="324">
        <f t="shared" si="37"/>
        <v>0</v>
      </c>
      <c r="Y600" s="134">
        <f t="shared" si="38"/>
        <v>-0.10129999999999995</v>
      </c>
      <c r="Z600" s="132">
        <f t="shared" si="39"/>
        <v>-0.10837701936450192</v>
      </c>
    </row>
    <row r="601" spans="1:26" x14ac:dyDescent="0.2">
      <c r="A601" s="237" t="s">
        <v>1185</v>
      </c>
      <c r="B601" s="247" t="str">
        <f>VLOOKUP($A601,data!$B$2:$AS$765,4,FALSE)</f>
        <v>Other Female Reproductive System O.R. Procedures W CC/MCC</v>
      </c>
      <c r="C601" s="238">
        <f>VLOOKUP($A601,data!$B$2:$AS$765,6,FALSE)</f>
        <v>13</v>
      </c>
      <c r="D601" s="238">
        <f>VLOOKUP($A601,data!$B$2:$AS$765,7,FALSE)</f>
        <v>1</v>
      </c>
      <c r="E601" s="238">
        <f>VLOOKUP($A601,data!$B$2:$AS$765,10,FALSE)</f>
        <v>59788.5</v>
      </c>
      <c r="F601" s="238">
        <f>VLOOKUP($A601,data!$B$2:$AS$765,11,FALSE)</f>
        <v>48262.78</v>
      </c>
      <c r="G601" s="257">
        <f>VLOOKUP($A601,data!$B$2:$AS$765,12,FALSE)</f>
        <v>8.6199999999999992</v>
      </c>
      <c r="H601" s="16"/>
      <c r="I601" s="158">
        <f>VLOOKUP($A601,data!$B$2:$AS$765,14,FALSE)</f>
        <v>12</v>
      </c>
      <c r="J601" s="156">
        <f>VLOOKUP($A601,data!$B$2:$AS$765,15,FALSE)</f>
        <v>51154.49</v>
      </c>
      <c r="K601" s="156">
        <f>VLOOKUP($A601,data!$B$2:$AS$765,16,FALSE)</f>
        <v>39424.67</v>
      </c>
      <c r="L601" s="160">
        <f>VLOOKUP($A601,data!$B$2:$AS$765,17,FALSE)</f>
        <v>6.75</v>
      </c>
      <c r="M601" s="160">
        <f>VLOOKUP($A601,data!$B$2:$AS$765,18,FALSE)</f>
        <v>5.66</v>
      </c>
      <c r="N601" s="160">
        <f>VLOOKUP($A601,data!$B$2:$AS$765,19,FALSE)</f>
        <v>5.04</v>
      </c>
      <c r="O601" s="120">
        <f>VLOOKUP($A601,data!$B$2:$AS$765,20,FALSE)</f>
        <v>1</v>
      </c>
      <c r="P601" s="162">
        <f>VLOOKUP($A601,data!$B$2:$AS$765,22,FALSE)</f>
        <v>2.1017999999999999</v>
      </c>
      <c r="Q601" s="162">
        <f>VLOOKUP($A601,data!$B$2:$AS$765,30,FALSE)</f>
        <v>2.1657000000000002</v>
      </c>
      <c r="R601" s="217" t="str">
        <f>VLOOKUP($A601,data!$B$2:$AS$765,34,FALSE)</f>
        <v>A</v>
      </c>
      <c r="S601" s="166"/>
      <c r="T601" s="219" t="str">
        <f>IF(ISERROR(VLOOKUP($A601,v32_final!$A$9:$E$763,5,FALSE)),"",VLOOKUP($A601,v32_final!$A$9:$E$763,5,FALSE))</f>
        <v>A</v>
      </c>
      <c r="U601" s="162">
        <f>IF(ISERROR(VLOOKUP($A601,v32_final!$A$9:$E$763,4,FALSE)),"",VLOOKUP($A601,v32_final!$A$9:$E$763,4,FALSE))</f>
        <v>3.0489000000000002</v>
      </c>
      <c r="V601" s="164">
        <f>VLOOKUP($A601,data!$B$2:$AS$765,35,FALSE)</f>
        <v>3.3934000000000002</v>
      </c>
      <c r="W601" s="324">
        <f t="shared" si="36"/>
        <v>3.3934000000000002</v>
      </c>
      <c r="X601" s="324">
        <f t="shared" si="37"/>
        <v>0</v>
      </c>
      <c r="Y601" s="134">
        <f t="shared" si="38"/>
        <v>0.34450000000000003</v>
      </c>
      <c r="Z601" s="132">
        <f t="shared" si="39"/>
        <v>0.11299157073042737</v>
      </c>
    </row>
    <row r="602" spans="1:26" x14ac:dyDescent="0.2">
      <c r="A602" s="246" t="s">
        <v>1186</v>
      </c>
      <c r="B602" s="258" t="str">
        <f>VLOOKUP($A602,data!$B$2:$AS$765,4,FALSE)</f>
        <v>Other Female Reproductive System O.R. Procedures W/O CC/MCC</v>
      </c>
      <c r="C602" s="259">
        <f>VLOOKUP($A602,data!$B$2:$AS$765,6,FALSE)</f>
        <v>10</v>
      </c>
      <c r="D602" s="259">
        <f>VLOOKUP($A602,data!$B$2:$AS$765,7,FALSE)</f>
        <v>0</v>
      </c>
      <c r="E602" s="259">
        <f>VLOOKUP($A602,data!$B$2:$AS$765,10,FALSE)</f>
        <v>20971.14</v>
      </c>
      <c r="F602" s="259">
        <f>VLOOKUP($A602,data!$B$2:$AS$765,11,FALSE)</f>
        <v>9112.6299999999992</v>
      </c>
      <c r="G602" s="325">
        <f>VLOOKUP($A602,data!$B$2:$AS$765,12,FALSE)</f>
        <v>2.7</v>
      </c>
      <c r="H602" s="16"/>
      <c r="I602" s="159">
        <f>VLOOKUP($A602,data!$B$2:$AS$765,14,FALSE)</f>
        <v>10</v>
      </c>
      <c r="J602" s="157">
        <f>VLOOKUP($A602,data!$B$2:$AS$765,15,FALSE)</f>
        <v>20971.14</v>
      </c>
      <c r="K602" s="157">
        <f>VLOOKUP($A602,data!$B$2:$AS$765,16,FALSE)</f>
        <v>9112.6299999999992</v>
      </c>
      <c r="L602" s="161">
        <f>VLOOKUP($A602,data!$B$2:$AS$765,17,FALSE)</f>
        <v>2.7</v>
      </c>
      <c r="M602" s="161">
        <f>VLOOKUP($A602,data!$B$2:$AS$765,18,FALSE)</f>
        <v>1.19</v>
      </c>
      <c r="N602" s="161">
        <f>VLOOKUP($A602,data!$B$2:$AS$765,19,FALSE)</f>
        <v>2.4500000000000002</v>
      </c>
      <c r="O602" s="129">
        <f>VLOOKUP($A602,data!$B$2:$AS$765,20,FALSE)</f>
        <v>1</v>
      </c>
      <c r="P602" s="163">
        <f>VLOOKUP($A602,data!$B$2:$AS$765,22,FALSE)</f>
        <v>0.86160000000000003</v>
      </c>
      <c r="Q602" s="163">
        <f>VLOOKUP($A602,data!$B$2:$AS$765,30,FALSE)</f>
        <v>0.88780000000000003</v>
      </c>
      <c r="R602" s="218" t="str">
        <f>VLOOKUP($A602,data!$B$2:$AS$765,34,FALSE)</f>
        <v>A</v>
      </c>
      <c r="S602" s="166"/>
      <c r="T602" s="220" t="str">
        <f>IF(ISERROR(VLOOKUP($A602,v32_final!$A$9:$E$763,5,FALSE)),"",VLOOKUP($A602,v32_final!$A$9:$E$763,5,FALSE))</f>
        <v>A</v>
      </c>
      <c r="U602" s="163">
        <f>IF(ISERROR(VLOOKUP($A602,v32_final!$A$9:$E$763,4,FALSE)),"",VLOOKUP($A602,v32_final!$A$9:$E$763,4,FALSE))</f>
        <v>1.6902999999999999</v>
      </c>
      <c r="V602" s="165">
        <f>VLOOKUP($A602,data!$B$2:$AS$765,35,FALSE)</f>
        <v>1.3911</v>
      </c>
      <c r="W602" s="326">
        <f t="shared" si="36"/>
        <v>1.3911</v>
      </c>
      <c r="X602" s="326">
        <f t="shared" si="37"/>
        <v>0</v>
      </c>
      <c r="Y602" s="135">
        <f t="shared" si="38"/>
        <v>-0.29919999999999991</v>
      </c>
      <c r="Z602" s="133">
        <f t="shared" si="39"/>
        <v>-0.17700999822516708</v>
      </c>
    </row>
    <row r="603" spans="1:26" x14ac:dyDescent="0.2">
      <c r="A603" s="237" t="s">
        <v>1187</v>
      </c>
      <c r="B603" s="247" t="str">
        <f>VLOOKUP($A603,data!$B$2:$AS$765,4,FALSE)</f>
        <v>Malignancy, Female Reproductive System W MCC</v>
      </c>
      <c r="C603" s="238">
        <f>VLOOKUP($A603,data!$B$2:$AS$765,6,FALSE)</f>
        <v>7</v>
      </c>
      <c r="D603" s="238">
        <f>VLOOKUP($A603,data!$B$2:$AS$765,7,FALSE)</f>
        <v>0</v>
      </c>
      <c r="E603" s="238">
        <f>VLOOKUP($A603,data!$B$2:$AS$765,10,FALSE)</f>
        <v>22625.86</v>
      </c>
      <c r="F603" s="238">
        <f>VLOOKUP($A603,data!$B$2:$AS$765,11,FALSE)</f>
        <v>19575.3</v>
      </c>
      <c r="G603" s="257">
        <f>VLOOKUP($A603,data!$B$2:$AS$765,12,FALSE)</f>
        <v>7.14</v>
      </c>
      <c r="H603" s="16"/>
      <c r="I603" s="158">
        <f>VLOOKUP($A603,data!$B$2:$AS$765,14,FALSE)</f>
        <v>6</v>
      </c>
      <c r="J603" s="156">
        <f>VLOOKUP($A603,data!$B$2:$AS$765,15,FALSE)</f>
        <v>14809.04</v>
      </c>
      <c r="K603" s="156">
        <f>VLOOKUP($A603,data!$B$2:$AS$765,16,FALSE)</f>
        <v>4397.62</v>
      </c>
      <c r="L603" s="160">
        <f>VLOOKUP($A603,data!$B$2:$AS$765,17,FALSE)</f>
        <v>7.9</v>
      </c>
      <c r="M603" s="160">
        <f>VLOOKUP($A603,data!$B$2:$AS$765,18,FALSE)</f>
        <v>1.53</v>
      </c>
      <c r="N603" s="160">
        <f>VLOOKUP($A603,data!$B$2:$AS$765,19,FALSE)</f>
        <v>5.8</v>
      </c>
      <c r="O603" s="120">
        <f>VLOOKUP($A603,data!$B$2:$AS$765,20,FALSE)</f>
        <v>0</v>
      </c>
      <c r="P603" s="162">
        <f>VLOOKUP($A603,data!$B$2:$AS$765,22,FALSE)</f>
        <v>1.8867</v>
      </c>
      <c r="Q603" s="162">
        <f>VLOOKUP($A603,data!$B$2:$AS$765,30,FALSE)</f>
        <v>1.9440999999999999</v>
      </c>
      <c r="R603" s="217" t="str">
        <f>VLOOKUP($A603,data!$B$2:$AS$765,34,FALSE)</f>
        <v>M</v>
      </c>
      <c r="S603" s="166"/>
      <c r="T603" s="219" t="str">
        <f>IF(ISERROR(VLOOKUP($A603,v32_final!$A$9:$E$763,5,FALSE)),"",VLOOKUP($A603,v32_final!$A$9:$E$763,5,FALSE))</f>
        <v>M</v>
      </c>
      <c r="U603" s="162">
        <f>IF(ISERROR(VLOOKUP($A603,v32_final!$A$9:$E$763,4,FALSE)),"",VLOOKUP($A603,v32_final!$A$9:$E$763,4,FALSE))</f>
        <v>3.0512000000000001</v>
      </c>
      <c r="V603" s="164">
        <f>VLOOKUP($A603,data!$B$2:$AS$765,35,FALSE)</f>
        <v>3.0461999999999998</v>
      </c>
      <c r="W603" s="324">
        <f t="shared" si="36"/>
        <v>3.0461999999999998</v>
      </c>
      <c r="X603" s="324">
        <f t="shared" si="37"/>
        <v>0</v>
      </c>
      <c r="Y603" s="134">
        <f t="shared" si="38"/>
        <v>-5.0000000000003375E-3</v>
      </c>
      <c r="Z603" s="132">
        <f t="shared" si="39"/>
        <v>-1.6386995280546464E-3</v>
      </c>
    </row>
    <row r="604" spans="1:26" x14ac:dyDescent="0.2">
      <c r="A604" s="237" t="s">
        <v>1188</v>
      </c>
      <c r="B604" s="247" t="str">
        <f>VLOOKUP($A604,data!$B$2:$AS$765,4,FALSE)</f>
        <v>Malignancy, Female Reproductive System W CC</v>
      </c>
      <c r="C604" s="238">
        <f>VLOOKUP($A604,data!$B$2:$AS$765,6,FALSE)</f>
        <v>28</v>
      </c>
      <c r="D604" s="238">
        <f>VLOOKUP($A604,data!$B$2:$AS$765,7,FALSE)</f>
        <v>1</v>
      </c>
      <c r="E604" s="238">
        <f>VLOOKUP($A604,data!$B$2:$AS$765,10,FALSE)</f>
        <v>20960.400000000001</v>
      </c>
      <c r="F604" s="238">
        <f>VLOOKUP($A604,data!$B$2:$AS$765,11,FALSE)</f>
        <v>11002.4</v>
      </c>
      <c r="G604" s="257">
        <f>VLOOKUP($A604,data!$B$2:$AS$765,12,FALSE)</f>
        <v>5.1100000000000003</v>
      </c>
      <c r="H604" s="16"/>
      <c r="I604" s="158">
        <f>VLOOKUP($A604,data!$B$2:$AS$765,14,FALSE)</f>
        <v>27</v>
      </c>
      <c r="J604" s="156">
        <f>VLOOKUP($A604,data!$B$2:$AS$765,15,FALSE)</f>
        <v>20133.240000000002</v>
      </c>
      <c r="K604" s="156">
        <f>VLOOKUP($A604,data!$B$2:$AS$765,16,FALSE)</f>
        <v>10314.01</v>
      </c>
      <c r="L604" s="160">
        <f>VLOOKUP($A604,data!$B$2:$AS$765,17,FALSE)</f>
        <v>4.8499999999999996</v>
      </c>
      <c r="M604" s="160">
        <f>VLOOKUP($A604,data!$B$2:$AS$765,18,FALSE)</f>
        <v>3.69</v>
      </c>
      <c r="N604" s="160">
        <f>VLOOKUP($A604,data!$B$2:$AS$765,19,FALSE)</f>
        <v>3.66</v>
      </c>
      <c r="O604" s="120">
        <f>VLOOKUP($A604,data!$B$2:$AS$765,20,FALSE)</f>
        <v>1</v>
      </c>
      <c r="P604" s="162">
        <f>VLOOKUP($A604,data!$B$2:$AS$765,22,FALSE)</f>
        <v>0.82720000000000005</v>
      </c>
      <c r="Q604" s="162">
        <f>VLOOKUP($A604,data!$B$2:$AS$765,30,FALSE)</f>
        <v>0.85229999999999995</v>
      </c>
      <c r="R604" s="217" t="str">
        <f>VLOOKUP($A604,data!$B$2:$AS$765,34,FALSE)</f>
        <v>A</v>
      </c>
      <c r="S604" s="166"/>
      <c r="T604" s="219" t="str">
        <f>IF(ISERROR(VLOOKUP($A604,v32_final!$A$9:$E$763,5,FALSE)),"",VLOOKUP($A604,v32_final!$A$9:$E$763,5,FALSE))</f>
        <v>A</v>
      </c>
      <c r="U604" s="162">
        <f>IF(ISERROR(VLOOKUP($A604,v32_final!$A$9:$E$763,4,FALSE)),"",VLOOKUP($A604,v32_final!$A$9:$E$763,4,FALSE))</f>
        <v>1.3157000000000001</v>
      </c>
      <c r="V604" s="164">
        <f>VLOOKUP($A604,data!$B$2:$AS$765,35,FALSE)</f>
        <v>1.3354999999999999</v>
      </c>
      <c r="W604" s="324">
        <f t="shared" si="36"/>
        <v>1.3354999999999999</v>
      </c>
      <c r="X604" s="324">
        <f t="shared" si="37"/>
        <v>0</v>
      </c>
      <c r="Y604" s="134">
        <f t="shared" si="38"/>
        <v>1.9799999999999818E-2</v>
      </c>
      <c r="Z604" s="132">
        <f t="shared" si="39"/>
        <v>1.5049023333586544E-2</v>
      </c>
    </row>
    <row r="605" spans="1:26" x14ac:dyDescent="0.2">
      <c r="A605" s="237" t="s">
        <v>1189</v>
      </c>
      <c r="B605" s="247" t="str">
        <f>VLOOKUP($A605,data!$B$2:$AS$765,4,FALSE)</f>
        <v>Malignancy, Female Reproductive System W/O CC/MCC</v>
      </c>
      <c r="C605" s="238">
        <f>VLOOKUP($A605,data!$B$2:$AS$765,6,FALSE)</f>
        <v>0</v>
      </c>
      <c r="D605" s="238">
        <f>VLOOKUP($A605,data!$B$2:$AS$765,7,FALSE)</f>
        <v>0</v>
      </c>
      <c r="E605" s="238">
        <f>VLOOKUP($A605,data!$B$2:$AS$765,10,FALSE)</f>
        <v>0</v>
      </c>
      <c r="F605" s="238">
        <f>VLOOKUP($A605,data!$B$2:$AS$765,11,FALSE)</f>
        <v>0</v>
      </c>
      <c r="G605" s="257">
        <f>VLOOKUP($A605,data!$B$2:$AS$765,12,FALSE)</f>
        <v>0</v>
      </c>
      <c r="H605" s="16"/>
      <c r="I605" s="158">
        <f>VLOOKUP($A605,data!$B$2:$AS$765,14,FALSE)</f>
        <v>0</v>
      </c>
      <c r="J605" s="156">
        <f>VLOOKUP($A605,data!$B$2:$AS$765,15,FALSE)</f>
        <v>0</v>
      </c>
      <c r="K605" s="156">
        <f>VLOOKUP($A605,data!$B$2:$AS$765,16,FALSE)</f>
        <v>0</v>
      </c>
      <c r="L605" s="160">
        <f>VLOOKUP($A605,data!$B$2:$AS$765,17,FALSE)</f>
        <v>2.8</v>
      </c>
      <c r="M605" s="160">
        <f>VLOOKUP($A605,data!$B$2:$AS$765,18,FALSE)</f>
        <v>0</v>
      </c>
      <c r="N605" s="160">
        <f>VLOOKUP($A605,data!$B$2:$AS$765,19,FALSE)</f>
        <v>2.2000000000000002</v>
      </c>
      <c r="O605" s="120">
        <f>VLOOKUP($A605,data!$B$2:$AS$765,20,FALSE)</f>
        <v>0</v>
      </c>
      <c r="P605" s="162">
        <f>VLOOKUP($A605,data!$B$2:$AS$765,22,FALSE)</f>
        <v>0.58040000000000003</v>
      </c>
      <c r="Q605" s="162">
        <f>VLOOKUP($A605,data!$B$2:$AS$765,30,FALSE)</f>
        <v>0.58040000000000003</v>
      </c>
      <c r="R605" s="217" t="str">
        <f>VLOOKUP($A605,data!$B$2:$AS$765,34,FALSE)</f>
        <v>M</v>
      </c>
      <c r="S605" s="166"/>
      <c r="T605" s="219" t="str">
        <f>IF(ISERROR(VLOOKUP($A605,v32_final!$A$9:$E$763,5,FALSE)),"",VLOOKUP($A605,v32_final!$A$9:$E$763,5,FALSE))</f>
        <v>M</v>
      </c>
      <c r="U605" s="162">
        <f>IF(ISERROR(VLOOKUP($A605,v32_final!$A$9:$E$763,4,FALSE)),"",VLOOKUP($A605,v32_final!$A$9:$E$763,4,FALSE))</f>
        <v>1.0342</v>
      </c>
      <c r="V605" s="164">
        <f>VLOOKUP($A605,data!$B$2:$AS$765,35,FALSE)</f>
        <v>0.90939999999999999</v>
      </c>
      <c r="W605" s="324">
        <f t="shared" si="36"/>
        <v>0.90939999999999999</v>
      </c>
      <c r="X605" s="324">
        <f t="shared" si="37"/>
        <v>0</v>
      </c>
      <c r="Y605" s="134">
        <f t="shared" si="38"/>
        <v>-0.12480000000000002</v>
      </c>
      <c r="Z605" s="132">
        <f t="shared" si="39"/>
        <v>-0.12067298394894607</v>
      </c>
    </row>
    <row r="606" spans="1:26" x14ac:dyDescent="0.2">
      <c r="A606" s="237" t="s">
        <v>1190</v>
      </c>
      <c r="B606" s="247" t="str">
        <f>VLOOKUP($A606,data!$B$2:$AS$765,4,FALSE)</f>
        <v>Infections, Female Reproductive System W MCC</v>
      </c>
      <c r="C606" s="238">
        <f>VLOOKUP($A606,data!$B$2:$AS$765,6,FALSE)</f>
        <v>4</v>
      </c>
      <c r="D606" s="238">
        <f>VLOOKUP($A606,data!$B$2:$AS$765,7,FALSE)</f>
        <v>0</v>
      </c>
      <c r="E606" s="238">
        <f>VLOOKUP($A606,data!$B$2:$AS$765,10,FALSE)</f>
        <v>14237.99</v>
      </c>
      <c r="F606" s="238">
        <f>VLOOKUP($A606,data!$B$2:$AS$765,11,FALSE)</f>
        <v>3601.36</v>
      </c>
      <c r="G606" s="257">
        <f>VLOOKUP($A606,data!$B$2:$AS$765,12,FALSE)</f>
        <v>4</v>
      </c>
      <c r="H606" s="16"/>
      <c r="I606" s="158">
        <f>VLOOKUP($A606,data!$B$2:$AS$765,14,FALSE)</f>
        <v>4</v>
      </c>
      <c r="J606" s="156">
        <f>VLOOKUP($A606,data!$B$2:$AS$765,15,FALSE)</f>
        <v>14237.99</v>
      </c>
      <c r="K606" s="156">
        <f>VLOOKUP($A606,data!$B$2:$AS$765,16,FALSE)</f>
        <v>3601.36</v>
      </c>
      <c r="L606" s="160">
        <f>VLOOKUP($A606,data!$B$2:$AS$765,17,FALSE)</f>
        <v>6.4</v>
      </c>
      <c r="M606" s="160">
        <f>VLOOKUP($A606,data!$B$2:$AS$765,18,FALSE)</f>
        <v>1.22</v>
      </c>
      <c r="N606" s="160">
        <f>VLOOKUP($A606,data!$B$2:$AS$765,19,FALSE)</f>
        <v>5.2</v>
      </c>
      <c r="O606" s="120">
        <f>VLOOKUP($A606,data!$B$2:$AS$765,20,FALSE)</f>
        <v>0</v>
      </c>
      <c r="P606" s="162">
        <f>VLOOKUP($A606,data!$B$2:$AS$765,22,FALSE)</f>
        <v>1.3475999999999999</v>
      </c>
      <c r="Q606" s="162">
        <f>VLOOKUP($A606,data!$B$2:$AS$765,30,FALSE)</f>
        <v>1.3886000000000001</v>
      </c>
      <c r="R606" s="217" t="str">
        <f>VLOOKUP($A606,data!$B$2:$AS$765,34,FALSE)</f>
        <v>M</v>
      </c>
      <c r="S606" s="166"/>
      <c r="T606" s="219" t="str">
        <f>IF(ISERROR(VLOOKUP($A606,v32_final!$A$9:$E$763,5,FALSE)),"",VLOOKUP($A606,v32_final!$A$9:$E$763,5,FALSE))</f>
        <v>M</v>
      </c>
      <c r="U606" s="162">
        <f>IF(ISERROR(VLOOKUP($A606,v32_final!$A$9:$E$763,4,FALSE)),"",VLOOKUP($A606,v32_final!$A$9:$E$763,4,FALSE))</f>
        <v>2.3936000000000002</v>
      </c>
      <c r="V606" s="164">
        <f>VLOOKUP($A606,data!$B$2:$AS$765,35,FALSE)</f>
        <v>2.1758000000000002</v>
      </c>
      <c r="W606" s="324">
        <f t="shared" si="36"/>
        <v>2.1758000000000002</v>
      </c>
      <c r="X606" s="324">
        <f t="shared" si="37"/>
        <v>0</v>
      </c>
      <c r="Y606" s="134">
        <f t="shared" si="38"/>
        <v>-0.21779999999999999</v>
      </c>
      <c r="Z606" s="132">
        <f t="shared" si="39"/>
        <v>-9.0992647058823525E-2</v>
      </c>
    </row>
    <row r="607" spans="1:26" x14ac:dyDescent="0.2">
      <c r="A607" s="246" t="s">
        <v>1191</v>
      </c>
      <c r="B607" s="258" t="str">
        <f>VLOOKUP($A607,data!$B$2:$AS$765,4,FALSE)</f>
        <v>Infections, Female Reproductive System W CC</v>
      </c>
      <c r="C607" s="259">
        <f>VLOOKUP($A607,data!$B$2:$AS$765,6,FALSE)</f>
        <v>23</v>
      </c>
      <c r="D607" s="259">
        <f>VLOOKUP($A607,data!$B$2:$AS$765,7,FALSE)</f>
        <v>0</v>
      </c>
      <c r="E607" s="259">
        <f>VLOOKUP($A607,data!$B$2:$AS$765,10,FALSE)</f>
        <v>13760.18</v>
      </c>
      <c r="F607" s="259">
        <f>VLOOKUP($A607,data!$B$2:$AS$765,11,FALSE)</f>
        <v>6785.26</v>
      </c>
      <c r="G607" s="325">
        <f>VLOOKUP($A607,data!$B$2:$AS$765,12,FALSE)</f>
        <v>3.22</v>
      </c>
      <c r="H607" s="16"/>
      <c r="I607" s="159">
        <f>VLOOKUP($A607,data!$B$2:$AS$765,14,FALSE)</f>
        <v>22</v>
      </c>
      <c r="J607" s="157">
        <f>VLOOKUP($A607,data!$B$2:$AS$765,15,FALSE)</f>
        <v>12748.1</v>
      </c>
      <c r="K607" s="157">
        <f>VLOOKUP($A607,data!$B$2:$AS$765,16,FALSE)</f>
        <v>4957.18</v>
      </c>
      <c r="L607" s="161">
        <f>VLOOKUP($A607,data!$B$2:$AS$765,17,FALSE)</f>
        <v>3.27</v>
      </c>
      <c r="M607" s="161">
        <f>VLOOKUP($A607,data!$B$2:$AS$765,18,FALSE)</f>
        <v>2.0699999999999998</v>
      </c>
      <c r="N607" s="161">
        <f>VLOOKUP($A607,data!$B$2:$AS$765,19,FALSE)</f>
        <v>2.69</v>
      </c>
      <c r="O607" s="129">
        <f>VLOOKUP($A607,data!$B$2:$AS$765,20,FALSE)</f>
        <v>1</v>
      </c>
      <c r="P607" s="163">
        <f>VLOOKUP($A607,data!$B$2:$AS$765,22,FALSE)</f>
        <v>0.52380000000000004</v>
      </c>
      <c r="Q607" s="163">
        <f>VLOOKUP($A607,data!$B$2:$AS$765,30,FALSE)</f>
        <v>0.53969999999999996</v>
      </c>
      <c r="R607" s="218" t="str">
        <f>VLOOKUP($A607,data!$B$2:$AS$765,34,FALSE)</f>
        <v>A</v>
      </c>
      <c r="S607" s="166"/>
      <c r="T607" s="220" t="str">
        <f>IF(ISERROR(VLOOKUP($A607,v32_final!$A$9:$E$763,5,FALSE)),"",VLOOKUP($A607,v32_final!$A$9:$E$763,5,FALSE))</f>
        <v>A</v>
      </c>
      <c r="U607" s="163">
        <f>IF(ISERROR(VLOOKUP($A607,v32_final!$A$9:$E$763,4,FALSE)),"",VLOOKUP($A607,v32_final!$A$9:$E$763,4,FALSE))</f>
        <v>0.91690000000000005</v>
      </c>
      <c r="V607" s="165">
        <f>VLOOKUP($A607,data!$B$2:$AS$765,35,FALSE)</f>
        <v>0.84570000000000001</v>
      </c>
      <c r="W607" s="326">
        <f t="shared" si="36"/>
        <v>0.84570000000000001</v>
      </c>
      <c r="X607" s="326">
        <f t="shared" si="37"/>
        <v>0</v>
      </c>
      <c r="Y607" s="135">
        <f t="shared" si="38"/>
        <v>-7.1200000000000041E-2</v>
      </c>
      <c r="Z607" s="133">
        <f t="shared" si="39"/>
        <v>-7.7652961064456363E-2</v>
      </c>
    </row>
    <row r="608" spans="1:26" x14ac:dyDescent="0.2">
      <c r="A608" s="237" t="s">
        <v>1192</v>
      </c>
      <c r="B608" s="247" t="str">
        <f>VLOOKUP($A608,data!$B$2:$AS$765,4,FALSE)</f>
        <v>Infections, Female Reproductive System W/O CC/MCC</v>
      </c>
      <c r="C608" s="238">
        <f>VLOOKUP($A608,data!$B$2:$AS$765,6,FALSE)</f>
        <v>22</v>
      </c>
      <c r="D608" s="238">
        <f>VLOOKUP($A608,data!$B$2:$AS$765,7,FALSE)</f>
        <v>1</v>
      </c>
      <c r="E608" s="238">
        <f>VLOOKUP($A608,data!$B$2:$AS$765,10,FALSE)</f>
        <v>10732.72</v>
      </c>
      <c r="F608" s="238">
        <f>VLOOKUP($A608,data!$B$2:$AS$765,11,FALSE)</f>
        <v>7712.34</v>
      </c>
      <c r="G608" s="257">
        <f>VLOOKUP($A608,data!$B$2:$AS$765,12,FALSE)</f>
        <v>3.14</v>
      </c>
      <c r="H608" s="16"/>
      <c r="I608" s="158">
        <f>VLOOKUP($A608,data!$B$2:$AS$765,14,FALSE)</f>
        <v>21</v>
      </c>
      <c r="J608" s="156">
        <f>VLOOKUP($A608,data!$B$2:$AS$765,15,FALSE)</f>
        <v>9257.16</v>
      </c>
      <c r="K608" s="156">
        <f>VLOOKUP($A608,data!$B$2:$AS$765,16,FALSE)</f>
        <v>3796.36</v>
      </c>
      <c r="L608" s="160">
        <f>VLOOKUP($A608,data!$B$2:$AS$765,17,FALSE)</f>
        <v>2.52</v>
      </c>
      <c r="M608" s="160">
        <f>VLOOKUP($A608,data!$B$2:$AS$765,18,FALSE)</f>
        <v>1.22</v>
      </c>
      <c r="N608" s="160">
        <f>VLOOKUP($A608,data!$B$2:$AS$765,19,FALSE)</f>
        <v>2.25</v>
      </c>
      <c r="O608" s="120">
        <f>VLOOKUP($A608,data!$B$2:$AS$765,20,FALSE)</f>
        <v>1</v>
      </c>
      <c r="P608" s="162">
        <f>VLOOKUP($A608,data!$B$2:$AS$765,22,FALSE)</f>
        <v>0.38030000000000003</v>
      </c>
      <c r="Q608" s="162">
        <f>VLOOKUP($A608,data!$B$2:$AS$765,30,FALSE)</f>
        <v>0.39190000000000003</v>
      </c>
      <c r="R608" s="217" t="str">
        <f>VLOOKUP($A608,data!$B$2:$AS$765,34,FALSE)</f>
        <v>A</v>
      </c>
      <c r="S608" s="166"/>
      <c r="T608" s="219" t="str">
        <f>IF(ISERROR(VLOOKUP($A608,v32_final!$A$9:$E$763,5,FALSE)),"",VLOOKUP($A608,v32_final!$A$9:$E$763,5,FALSE))</f>
        <v>A</v>
      </c>
      <c r="U608" s="162">
        <f>IF(ISERROR(VLOOKUP($A608,v32_final!$A$9:$E$763,4,FALSE)),"",VLOOKUP($A608,v32_final!$A$9:$E$763,4,FALSE))</f>
        <v>0.48530000000000001</v>
      </c>
      <c r="V608" s="164">
        <f>VLOOKUP($A608,data!$B$2:$AS$765,35,FALSE)</f>
        <v>0.61409999999999998</v>
      </c>
      <c r="W608" s="324">
        <f t="shared" si="36"/>
        <v>0.61409999999999998</v>
      </c>
      <c r="X608" s="324">
        <f t="shared" si="37"/>
        <v>0</v>
      </c>
      <c r="Y608" s="134">
        <f t="shared" si="38"/>
        <v>0.12879999999999997</v>
      </c>
      <c r="Z608" s="132">
        <f t="shared" si="39"/>
        <v>0.26540284360189564</v>
      </c>
    </row>
    <row r="609" spans="1:26" x14ac:dyDescent="0.2">
      <c r="A609" s="237" t="s">
        <v>1193</v>
      </c>
      <c r="B609" s="247" t="str">
        <f>VLOOKUP($A609,data!$B$2:$AS$765,4,FALSE)</f>
        <v>Menstrual &amp; Other Female Reproductive System Disorders W CC/MCC</v>
      </c>
      <c r="C609" s="238">
        <f>VLOOKUP($A609,data!$B$2:$AS$765,6,FALSE)</f>
        <v>29</v>
      </c>
      <c r="D609" s="238">
        <f>VLOOKUP($A609,data!$B$2:$AS$765,7,FALSE)</f>
        <v>2</v>
      </c>
      <c r="E609" s="238">
        <f>VLOOKUP($A609,data!$B$2:$AS$765,10,FALSE)</f>
        <v>11314.4</v>
      </c>
      <c r="F609" s="238">
        <f>VLOOKUP($A609,data!$B$2:$AS$765,11,FALSE)</f>
        <v>6952.8</v>
      </c>
      <c r="G609" s="257">
        <f>VLOOKUP($A609,data!$B$2:$AS$765,12,FALSE)</f>
        <v>2.41</v>
      </c>
      <c r="H609" s="16"/>
      <c r="I609" s="158">
        <f>VLOOKUP($A609,data!$B$2:$AS$765,14,FALSE)</f>
        <v>28</v>
      </c>
      <c r="J609" s="156">
        <f>VLOOKUP($A609,data!$B$2:$AS$765,15,FALSE)</f>
        <v>10322.42</v>
      </c>
      <c r="K609" s="156">
        <f>VLOOKUP($A609,data!$B$2:$AS$765,16,FALSE)</f>
        <v>4640.1499999999996</v>
      </c>
      <c r="L609" s="160">
        <f>VLOOKUP($A609,data!$B$2:$AS$765,17,FALSE)</f>
        <v>2.21</v>
      </c>
      <c r="M609" s="160">
        <f>VLOOKUP($A609,data!$B$2:$AS$765,18,FALSE)</f>
        <v>1.08</v>
      </c>
      <c r="N609" s="160">
        <f>VLOOKUP($A609,data!$B$2:$AS$765,19,FALSE)</f>
        <v>1.96</v>
      </c>
      <c r="O609" s="120">
        <f>VLOOKUP($A609,data!$B$2:$AS$765,20,FALSE)</f>
        <v>1</v>
      </c>
      <c r="P609" s="162">
        <f>VLOOKUP($A609,data!$B$2:$AS$765,22,FALSE)</f>
        <v>0.42409999999999998</v>
      </c>
      <c r="Q609" s="162">
        <f>VLOOKUP($A609,data!$B$2:$AS$765,30,FALSE)</f>
        <v>0.437</v>
      </c>
      <c r="R609" s="217" t="str">
        <f>VLOOKUP($A609,data!$B$2:$AS$765,34,FALSE)</f>
        <v>A</v>
      </c>
      <c r="S609" s="166"/>
      <c r="T609" s="219" t="str">
        <f>IF(ISERROR(VLOOKUP($A609,v32_final!$A$9:$E$763,5,FALSE)),"",VLOOKUP($A609,v32_final!$A$9:$E$763,5,FALSE))</f>
        <v>A</v>
      </c>
      <c r="U609" s="162">
        <f>IF(ISERROR(VLOOKUP($A609,v32_final!$A$9:$E$763,4,FALSE)),"",VLOOKUP($A609,v32_final!$A$9:$E$763,4,FALSE))</f>
        <v>0.85209999999999997</v>
      </c>
      <c r="V609" s="164">
        <f>VLOOKUP($A609,data!$B$2:$AS$765,35,FALSE)</f>
        <v>0.68469999999999998</v>
      </c>
      <c r="W609" s="324">
        <f t="shared" si="36"/>
        <v>0.68469999999999998</v>
      </c>
      <c r="X609" s="324">
        <f t="shared" si="37"/>
        <v>0</v>
      </c>
      <c r="Y609" s="134">
        <f t="shared" si="38"/>
        <v>-0.16739999999999999</v>
      </c>
      <c r="Z609" s="132">
        <f t="shared" si="39"/>
        <v>-0.1964558150451825</v>
      </c>
    </row>
    <row r="610" spans="1:26" x14ac:dyDescent="0.2">
      <c r="A610" s="237" t="s">
        <v>1194</v>
      </c>
      <c r="B610" s="247" t="str">
        <f>VLOOKUP($A610,data!$B$2:$AS$765,4,FALSE)</f>
        <v>Menstrual &amp; Other Female Reproductive System Disorders W/O CC/MCC</v>
      </c>
      <c r="C610" s="238">
        <f>VLOOKUP($A610,data!$B$2:$AS$765,6,FALSE)</f>
        <v>14</v>
      </c>
      <c r="D610" s="238">
        <f>VLOOKUP($A610,data!$B$2:$AS$765,7,FALSE)</f>
        <v>0</v>
      </c>
      <c r="E610" s="238">
        <f>VLOOKUP($A610,data!$B$2:$AS$765,10,FALSE)</f>
        <v>9436.25</v>
      </c>
      <c r="F610" s="238">
        <f>VLOOKUP($A610,data!$B$2:$AS$765,11,FALSE)</f>
        <v>3562.45</v>
      </c>
      <c r="G610" s="257">
        <f>VLOOKUP($A610,data!$B$2:$AS$765,12,FALSE)</f>
        <v>2</v>
      </c>
      <c r="H610" s="16"/>
      <c r="I610" s="158">
        <f>VLOOKUP($A610,data!$B$2:$AS$765,14,FALSE)</f>
        <v>14</v>
      </c>
      <c r="J610" s="156">
        <f>VLOOKUP($A610,data!$B$2:$AS$765,15,FALSE)</f>
        <v>9436.25</v>
      </c>
      <c r="K610" s="156">
        <f>VLOOKUP($A610,data!$B$2:$AS$765,16,FALSE)</f>
        <v>3562.45</v>
      </c>
      <c r="L610" s="160">
        <f>VLOOKUP($A610,data!$B$2:$AS$765,17,FALSE)</f>
        <v>2</v>
      </c>
      <c r="M610" s="160">
        <f>VLOOKUP($A610,data!$B$2:$AS$765,18,FALSE)</f>
        <v>0.76</v>
      </c>
      <c r="N610" s="160">
        <f>VLOOKUP($A610,data!$B$2:$AS$765,19,FALSE)</f>
        <v>1.84</v>
      </c>
      <c r="O610" s="120">
        <f>VLOOKUP($A610,data!$B$2:$AS$765,20,FALSE)</f>
        <v>1</v>
      </c>
      <c r="P610" s="162">
        <f>VLOOKUP($A610,data!$B$2:$AS$765,22,FALSE)</f>
        <v>0.38769999999999999</v>
      </c>
      <c r="Q610" s="162">
        <f>VLOOKUP($A610,data!$B$2:$AS$765,30,FALSE)</f>
        <v>0.39950000000000002</v>
      </c>
      <c r="R610" s="217" t="str">
        <f>VLOOKUP($A610,data!$B$2:$AS$765,34,FALSE)</f>
        <v>A</v>
      </c>
      <c r="S610" s="166"/>
      <c r="T610" s="219" t="str">
        <f>IF(ISERROR(VLOOKUP($A610,v32_final!$A$9:$E$763,5,FALSE)),"",VLOOKUP($A610,v32_final!$A$9:$E$763,5,FALSE))</f>
        <v>A</v>
      </c>
      <c r="U610" s="162">
        <f>IF(ISERROR(VLOOKUP($A610,v32_final!$A$9:$E$763,4,FALSE)),"",VLOOKUP($A610,v32_final!$A$9:$E$763,4,FALSE))</f>
        <v>0.60729999999999995</v>
      </c>
      <c r="V610" s="164">
        <f>VLOOKUP($A610,data!$B$2:$AS$765,35,FALSE)</f>
        <v>0.626</v>
      </c>
      <c r="W610" s="324">
        <f t="shared" si="36"/>
        <v>0.626</v>
      </c>
      <c r="X610" s="324">
        <f t="shared" si="37"/>
        <v>0</v>
      </c>
      <c r="Y610" s="134">
        <f t="shared" si="38"/>
        <v>1.870000000000005E-2</v>
      </c>
      <c r="Z610" s="132">
        <f t="shared" si="39"/>
        <v>3.079203029804059E-2</v>
      </c>
    </row>
    <row r="611" spans="1:26" x14ac:dyDescent="0.2">
      <c r="A611" s="237" t="s">
        <v>1195</v>
      </c>
      <c r="B611" s="247" t="str">
        <f>VLOOKUP($A611,data!$B$2:$AS$765,4,FALSE)</f>
        <v>Cesarean Section W CC/MCC</v>
      </c>
      <c r="C611" s="238">
        <f>VLOOKUP($A611,data!$B$2:$AS$765,6,FALSE)</f>
        <v>833</v>
      </c>
      <c r="D611" s="238">
        <f>VLOOKUP($A611,data!$B$2:$AS$765,7,FALSE)</f>
        <v>2</v>
      </c>
      <c r="E611" s="238">
        <f>VLOOKUP($A611,data!$B$2:$AS$765,10,FALSE)</f>
        <v>14538.14</v>
      </c>
      <c r="F611" s="238">
        <f>VLOOKUP($A611,data!$B$2:$AS$765,11,FALSE)</f>
        <v>10898.96</v>
      </c>
      <c r="G611" s="257">
        <f>VLOOKUP($A611,data!$B$2:$AS$765,12,FALSE)</f>
        <v>3.8</v>
      </c>
      <c r="H611" s="16"/>
      <c r="I611" s="158">
        <f>VLOOKUP($A611,data!$B$2:$AS$765,14,FALSE)</f>
        <v>817</v>
      </c>
      <c r="J611" s="156">
        <f>VLOOKUP($A611,data!$B$2:$AS$765,15,FALSE)</f>
        <v>13370.25</v>
      </c>
      <c r="K611" s="156">
        <f>VLOOKUP($A611,data!$B$2:$AS$765,16,FALSE)</f>
        <v>5815.41</v>
      </c>
      <c r="L611" s="160">
        <f>VLOOKUP($A611,data!$B$2:$AS$765,17,FALSE)</f>
        <v>3.4</v>
      </c>
      <c r="M611" s="160">
        <f>VLOOKUP($A611,data!$B$2:$AS$765,18,FALSE)</f>
        <v>2.09</v>
      </c>
      <c r="N611" s="160">
        <f>VLOOKUP($A611,data!$B$2:$AS$765,19,FALSE)</f>
        <v>3.03</v>
      </c>
      <c r="O611" s="120">
        <f>VLOOKUP($A611,data!$B$2:$AS$765,20,FALSE)</f>
        <v>1</v>
      </c>
      <c r="P611" s="162">
        <f>VLOOKUP($A611,data!$B$2:$AS$765,22,FALSE)</f>
        <v>0.54930000000000001</v>
      </c>
      <c r="Q611" s="162">
        <f>VLOOKUP($A611,data!$B$2:$AS$765,30,FALSE)</f>
        <v>0.56599999999999995</v>
      </c>
      <c r="R611" s="217" t="str">
        <f>VLOOKUP($A611,data!$B$2:$AS$765,34,FALSE)</f>
        <v>A</v>
      </c>
      <c r="S611" s="166"/>
      <c r="T611" s="219" t="str">
        <f>IF(ISERROR(VLOOKUP($A611,v32_final!$A$9:$E$763,5,FALSE)),"",VLOOKUP($A611,v32_final!$A$9:$E$763,5,FALSE))</f>
        <v>A</v>
      </c>
      <c r="U611" s="162">
        <f>IF(ISERROR(VLOOKUP($A611,v32_final!$A$9:$E$763,4,FALSE)),"",VLOOKUP($A611,v32_final!$A$9:$E$763,4,FALSE))</f>
        <v>0.87960000000000005</v>
      </c>
      <c r="V611" s="164">
        <f>VLOOKUP($A611,data!$B$2:$AS$765,35,FALSE)</f>
        <v>0.88690000000000002</v>
      </c>
      <c r="W611" s="324">
        <f t="shared" si="36"/>
        <v>0.88690000000000002</v>
      </c>
      <c r="X611" s="324">
        <f t="shared" si="37"/>
        <v>0</v>
      </c>
      <c r="Y611" s="134">
        <f t="shared" si="38"/>
        <v>7.2999999999999732E-3</v>
      </c>
      <c r="Z611" s="132">
        <f t="shared" si="39"/>
        <v>8.2992269213278454E-3</v>
      </c>
    </row>
    <row r="612" spans="1:26" x14ac:dyDescent="0.2">
      <c r="A612" s="246" t="s">
        <v>1196</v>
      </c>
      <c r="B612" s="258" t="str">
        <f>VLOOKUP($A612,data!$B$2:$AS$765,4,FALSE)</f>
        <v>Cesarean Section W/O CC/MCC</v>
      </c>
      <c r="C612" s="259">
        <f>VLOOKUP($A612,data!$B$2:$AS$765,6,FALSE)</f>
        <v>1089</v>
      </c>
      <c r="D612" s="259">
        <f>VLOOKUP($A612,data!$B$2:$AS$765,7,FALSE)</f>
        <v>0</v>
      </c>
      <c r="E612" s="259">
        <f>VLOOKUP($A612,data!$B$2:$AS$765,10,FALSE)</f>
        <v>10945.89</v>
      </c>
      <c r="F612" s="259">
        <f>VLOOKUP($A612,data!$B$2:$AS$765,11,FALSE)</f>
        <v>3581.93</v>
      </c>
      <c r="G612" s="325">
        <f>VLOOKUP($A612,data!$B$2:$AS$765,12,FALSE)</f>
        <v>2.7</v>
      </c>
      <c r="H612" s="16"/>
      <c r="I612" s="159">
        <f>VLOOKUP($A612,data!$B$2:$AS$765,14,FALSE)</f>
        <v>1078</v>
      </c>
      <c r="J612" s="157">
        <f>VLOOKUP($A612,data!$B$2:$AS$765,15,FALSE)</f>
        <v>10789.98</v>
      </c>
      <c r="K612" s="157">
        <f>VLOOKUP($A612,data!$B$2:$AS$765,16,FALSE)</f>
        <v>3195.93</v>
      </c>
      <c r="L612" s="161">
        <f>VLOOKUP($A612,data!$B$2:$AS$765,17,FALSE)</f>
        <v>2.65</v>
      </c>
      <c r="M612" s="161">
        <f>VLOOKUP($A612,data!$B$2:$AS$765,18,FALSE)</f>
        <v>0.88</v>
      </c>
      <c r="N612" s="161">
        <f>VLOOKUP($A612,data!$B$2:$AS$765,19,FALSE)</f>
        <v>2.5299999999999998</v>
      </c>
      <c r="O612" s="129">
        <f>VLOOKUP($A612,data!$B$2:$AS$765,20,FALSE)</f>
        <v>1</v>
      </c>
      <c r="P612" s="163">
        <f>VLOOKUP($A612,data!$B$2:$AS$765,22,FALSE)</f>
        <v>0.44330000000000003</v>
      </c>
      <c r="Q612" s="163">
        <f>VLOOKUP($A612,data!$B$2:$AS$765,30,FALSE)</f>
        <v>0.45679999999999998</v>
      </c>
      <c r="R612" s="218" t="str">
        <f>VLOOKUP($A612,data!$B$2:$AS$765,34,FALSE)</f>
        <v>A</v>
      </c>
      <c r="S612" s="166"/>
      <c r="T612" s="220" t="str">
        <f>IF(ISERROR(VLOOKUP($A612,v32_final!$A$9:$E$763,5,FALSE)),"",VLOOKUP($A612,v32_final!$A$9:$E$763,5,FALSE))</f>
        <v>A</v>
      </c>
      <c r="U612" s="163">
        <f>IF(ISERROR(VLOOKUP($A612,v32_final!$A$9:$E$763,4,FALSE)),"",VLOOKUP($A612,v32_final!$A$9:$E$763,4,FALSE))</f>
        <v>0.70760000000000001</v>
      </c>
      <c r="V612" s="165">
        <f>VLOOKUP($A612,data!$B$2:$AS$765,35,FALSE)</f>
        <v>0.71579999999999999</v>
      </c>
      <c r="W612" s="326">
        <f t="shared" si="36"/>
        <v>0.71579999999999999</v>
      </c>
      <c r="X612" s="326">
        <f t="shared" si="37"/>
        <v>0</v>
      </c>
      <c r="Y612" s="135">
        <f t="shared" si="38"/>
        <v>8.1999999999999851E-3</v>
      </c>
      <c r="Z612" s="133">
        <f t="shared" si="39"/>
        <v>1.158846806105142E-2</v>
      </c>
    </row>
    <row r="613" spans="1:26" x14ac:dyDescent="0.2">
      <c r="A613" s="237" t="s">
        <v>1197</v>
      </c>
      <c r="B613" s="247" t="str">
        <f>VLOOKUP($A613,data!$B$2:$AS$765,4,FALSE)</f>
        <v>Vaginal Delivery W Sterilization &amp;/or D&amp;C</v>
      </c>
      <c r="C613" s="238">
        <f>VLOOKUP($A613,data!$B$2:$AS$765,6,FALSE)</f>
        <v>125</v>
      </c>
      <c r="D613" s="238">
        <f>VLOOKUP($A613,data!$B$2:$AS$765,7,FALSE)</f>
        <v>0</v>
      </c>
      <c r="E613" s="238">
        <f>VLOOKUP($A613,data!$B$2:$AS$765,10,FALSE)</f>
        <v>12983.49</v>
      </c>
      <c r="F613" s="238">
        <f>VLOOKUP($A613,data!$B$2:$AS$765,11,FALSE)</f>
        <v>4396.99</v>
      </c>
      <c r="G613" s="257">
        <f>VLOOKUP($A613,data!$B$2:$AS$765,12,FALSE)</f>
        <v>2.52</v>
      </c>
      <c r="H613" s="16"/>
      <c r="I613" s="158">
        <f>VLOOKUP($A613,data!$B$2:$AS$765,14,FALSE)</f>
        <v>124</v>
      </c>
      <c r="J613" s="156">
        <f>VLOOKUP($A613,data!$B$2:$AS$765,15,FALSE)</f>
        <v>12800.19</v>
      </c>
      <c r="K613" s="156">
        <f>VLOOKUP($A613,data!$B$2:$AS$765,16,FALSE)</f>
        <v>3910.16</v>
      </c>
      <c r="L613" s="160">
        <f>VLOOKUP($A613,data!$B$2:$AS$765,17,FALSE)</f>
        <v>2.4700000000000002</v>
      </c>
      <c r="M613" s="160">
        <f>VLOOKUP($A613,data!$B$2:$AS$765,18,FALSE)</f>
        <v>0.73</v>
      </c>
      <c r="N613" s="160">
        <f>VLOOKUP($A613,data!$B$2:$AS$765,19,FALSE)</f>
        <v>2.37</v>
      </c>
      <c r="O613" s="120">
        <f>VLOOKUP($A613,data!$B$2:$AS$765,20,FALSE)</f>
        <v>1</v>
      </c>
      <c r="P613" s="162">
        <f>VLOOKUP($A613,data!$B$2:$AS$765,22,FALSE)</f>
        <v>0.52590000000000003</v>
      </c>
      <c r="Q613" s="162">
        <f>VLOOKUP($A613,data!$B$2:$AS$765,30,FALSE)</f>
        <v>0.54190000000000005</v>
      </c>
      <c r="R613" s="217" t="str">
        <f>VLOOKUP($A613,data!$B$2:$AS$765,34,FALSE)</f>
        <v>A</v>
      </c>
      <c r="S613" s="166"/>
      <c r="T613" s="219" t="str">
        <f>IF(ISERROR(VLOOKUP($A613,v32_final!$A$9:$E$763,5,FALSE)),"",VLOOKUP($A613,v32_final!$A$9:$E$763,5,FALSE))</f>
        <v>A</v>
      </c>
      <c r="U613" s="162">
        <f>IF(ISERROR(VLOOKUP($A613,v32_final!$A$9:$E$763,4,FALSE)),"",VLOOKUP($A613,v32_final!$A$9:$E$763,4,FALSE))</f>
        <v>0.7802</v>
      </c>
      <c r="V613" s="164">
        <f>VLOOKUP($A613,data!$B$2:$AS$765,35,FALSE)</f>
        <v>0.84909999999999997</v>
      </c>
      <c r="W613" s="324">
        <f t="shared" si="36"/>
        <v>0.84909999999999997</v>
      </c>
      <c r="X613" s="324">
        <f t="shared" si="37"/>
        <v>0</v>
      </c>
      <c r="Y613" s="134">
        <f t="shared" si="38"/>
        <v>6.8899999999999961E-2</v>
      </c>
      <c r="Z613" s="132">
        <f t="shared" si="39"/>
        <v>8.8310689566777706E-2</v>
      </c>
    </row>
    <row r="614" spans="1:26" x14ac:dyDescent="0.2">
      <c r="A614" s="237" t="s">
        <v>1198</v>
      </c>
      <c r="B614" s="247" t="str">
        <f>VLOOKUP($A614,data!$B$2:$AS$765,4,FALSE)</f>
        <v>Vaginal Delivery W O.R. Proc Except Steril &amp;/or D&amp;C</v>
      </c>
      <c r="C614" s="238">
        <f>VLOOKUP($A614,data!$B$2:$AS$765,6,FALSE)</f>
        <v>3</v>
      </c>
      <c r="D614" s="238">
        <f>VLOOKUP($A614,data!$B$2:$AS$765,7,FALSE)</f>
        <v>0</v>
      </c>
      <c r="E614" s="238">
        <f>VLOOKUP($A614,data!$B$2:$AS$765,10,FALSE)</f>
        <v>16001.09</v>
      </c>
      <c r="F614" s="238">
        <f>VLOOKUP($A614,data!$B$2:$AS$765,11,FALSE)</f>
        <v>12659.37</v>
      </c>
      <c r="G614" s="257">
        <f>VLOOKUP($A614,data!$B$2:$AS$765,12,FALSE)</f>
        <v>3</v>
      </c>
      <c r="H614" s="16"/>
      <c r="I614" s="158">
        <f>VLOOKUP($A614,data!$B$2:$AS$765,14,FALSE)</f>
        <v>3</v>
      </c>
      <c r="J614" s="156">
        <f>VLOOKUP($A614,data!$B$2:$AS$765,15,FALSE)</f>
        <v>16001.09</v>
      </c>
      <c r="K614" s="156">
        <f>VLOOKUP($A614,data!$B$2:$AS$765,16,FALSE)</f>
        <v>12659.37</v>
      </c>
      <c r="L614" s="160">
        <f>VLOOKUP($A614,data!$B$2:$AS$765,17,FALSE)</f>
        <v>4.3</v>
      </c>
      <c r="M614" s="160">
        <f>VLOOKUP($A614,data!$B$2:$AS$765,18,FALSE)</f>
        <v>0.82</v>
      </c>
      <c r="N614" s="160">
        <f>VLOOKUP($A614,data!$B$2:$AS$765,19,FALSE)</f>
        <v>3.6</v>
      </c>
      <c r="O614" s="120">
        <f>VLOOKUP($A614,data!$B$2:$AS$765,20,FALSE)</f>
        <v>0</v>
      </c>
      <c r="P614" s="162">
        <f>VLOOKUP($A614,data!$B$2:$AS$765,22,FALSE)</f>
        <v>1.2397</v>
      </c>
      <c r="Q614" s="162">
        <f>VLOOKUP($A614,data!$B$2:$AS$765,30,FALSE)</f>
        <v>1.2774000000000001</v>
      </c>
      <c r="R614" s="217" t="str">
        <f>VLOOKUP($A614,data!$B$2:$AS$765,34,FALSE)</f>
        <v>M</v>
      </c>
      <c r="S614" s="166"/>
      <c r="T614" s="219" t="str">
        <f>IF(ISERROR(VLOOKUP($A614,v32_final!$A$9:$E$763,5,FALSE)),"",VLOOKUP($A614,v32_final!$A$9:$E$763,5,FALSE))</f>
        <v>A</v>
      </c>
      <c r="U614" s="162">
        <f>IF(ISERROR(VLOOKUP($A614,v32_final!$A$9:$E$763,4,FALSE)),"",VLOOKUP($A614,v32_final!$A$9:$E$763,4,FALSE))</f>
        <v>0.49370000000000003</v>
      </c>
      <c r="V614" s="164">
        <f>VLOOKUP($A614,data!$B$2:$AS$765,35,FALSE)</f>
        <v>2.0015999999999998</v>
      </c>
      <c r="W614" s="324">
        <f t="shared" si="36"/>
        <v>2.0015999999999998</v>
      </c>
      <c r="X614" s="324">
        <f t="shared" si="37"/>
        <v>0</v>
      </c>
      <c r="Y614" s="134">
        <f t="shared" si="38"/>
        <v>1.5078999999999998</v>
      </c>
      <c r="Z614" s="132">
        <f t="shared" si="39"/>
        <v>3.0542839781243663</v>
      </c>
    </row>
    <row r="615" spans="1:26" x14ac:dyDescent="0.2">
      <c r="A615" s="237" t="s">
        <v>1199</v>
      </c>
      <c r="B615" s="247" t="str">
        <f>VLOOKUP($A615,data!$B$2:$AS$765,4,FALSE)</f>
        <v>Postpartum &amp; Post Abortion Diagnoses W O.R. Procedure</v>
      </c>
      <c r="C615" s="238">
        <f>VLOOKUP($A615,data!$B$2:$AS$765,6,FALSE)</f>
        <v>21</v>
      </c>
      <c r="D615" s="238">
        <f>VLOOKUP($A615,data!$B$2:$AS$765,7,FALSE)</f>
        <v>0</v>
      </c>
      <c r="E615" s="238">
        <f>VLOOKUP($A615,data!$B$2:$AS$765,10,FALSE)</f>
        <v>25096.58</v>
      </c>
      <c r="F615" s="238">
        <f>VLOOKUP($A615,data!$B$2:$AS$765,11,FALSE)</f>
        <v>17843.05</v>
      </c>
      <c r="G615" s="257">
        <f>VLOOKUP($A615,data!$B$2:$AS$765,12,FALSE)</f>
        <v>4.8099999999999996</v>
      </c>
      <c r="H615" s="16"/>
      <c r="I615" s="158">
        <f>VLOOKUP($A615,data!$B$2:$AS$765,14,FALSE)</f>
        <v>20</v>
      </c>
      <c r="J615" s="156">
        <f>VLOOKUP($A615,data!$B$2:$AS$765,15,FALSE)</f>
        <v>21994.66</v>
      </c>
      <c r="K615" s="156">
        <f>VLOOKUP($A615,data!$B$2:$AS$765,16,FALSE)</f>
        <v>11499.24</v>
      </c>
      <c r="L615" s="160">
        <f>VLOOKUP($A615,data!$B$2:$AS$765,17,FALSE)</f>
        <v>4.3499999999999996</v>
      </c>
      <c r="M615" s="160">
        <f>VLOOKUP($A615,data!$B$2:$AS$765,18,FALSE)</f>
        <v>2.8</v>
      </c>
      <c r="N615" s="160">
        <f>VLOOKUP($A615,data!$B$2:$AS$765,19,FALSE)</f>
        <v>3.38</v>
      </c>
      <c r="O615" s="120">
        <f>VLOOKUP($A615,data!$B$2:$AS$765,20,FALSE)</f>
        <v>1</v>
      </c>
      <c r="P615" s="162">
        <f>VLOOKUP($A615,data!$B$2:$AS$765,22,FALSE)</f>
        <v>0.90369999999999995</v>
      </c>
      <c r="Q615" s="162">
        <f>VLOOKUP($A615,data!$B$2:$AS$765,30,FALSE)</f>
        <v>0.93120000000000003</v>
      </c>
      <c r="R615" s="217" t="str">
        <f>VLOOKUP($A615,data!$B$2:$AS$765,34,FALSE)</f>
        <v>A</v>
      </c>
      <c r="S615" s="166"/>
      <c r="T615" s="219" t="str">
        <f>IF(ISERROR(VLOOKUP($A615,v32_final!$A$9:$E$763,5,FALSE)),"",VLOOKUP($A615,v32_final!$A$9:$E$763,5,FALSE))</f>
        <v>A</v>
      </c>
      <c r="U615" s="162">
        <f>IF(ISERROR(VLOOKUP($A615,v32_final!$A$9:$E$763,4,FALSE)),"",VLOOKUP($A615,v32_final!$A$9:$E$763,4,FALSE))</f>
        <v>1.1809000000000001</v>
      </c>
      <c r="V615" s="164">
        <f>VLOOKUP($A615,data!$B$2:$AS$765,35,FALSE)</f>
        <v>1.4591000000000001</v>
      </c>
      <c r="W615" s="324">
        <f t="shared" si="36"/>
        <v>1.4591000000000001</v>
      </c>
      <c r="X615" s="324">
        <f t="shared" si="37"/>
        <v>0</v>
      </c>
      <c r="Y615" s="134">
        <f t="shared" si="38"/>
        <v>0.2782</v>
      </c>
      <c r="Z615" s="132">
        <f t="shared" si="39"/>
        <v>0.23558302989245489</v>
      </c>
    </row>
    <row r="616" spans="1:26" x14ac:dyDescent="0.2">
      <c r="A616" s="237" t="s">
        <v>1201</v>
      </c>
      <c r="B616" s="247" t="str">
        <f>VLOOKUP($A616,data!$B$2:$AS$765,4,FALSE)</f>
        <v>Abortion W D&amp;C, Aspiration Curettage or Hysterotomy</v>
      </c>
      <c r="C616" s="238">
        <f>VLOOKUP($A616,data!$B$2:$AS$765,6,FALSE)</f>
        <v>20</v>
      </c>
      <c r="D616" s="238">
        <f>VLOOKUP($A616,data!$B$2:$AS$765,7,FALSE)</f>
        <v>0</v>
      </c>
      <c r="E616" s="238">
        <f>VLOOKUP($A616,data!$B$2:$AS$765,10,FALSE)</f>
        <v>14901.09</v>
      </c>
      <c r="F616" s="238">
        <f>VLOOKUP($A616,data!$B$2:$AS$765,11,FALSE)</f>
        <v>6696.49</v>
      </c>
      <c r="G616" s="257">
        <f>VLOOKUP($A616,data!$B$2:$AS$765,12,FALSE)</f>
        <v>1.75</v>
      </c>
      <c r="H616" s="16"/>
      <c r="I616" s="158">
        <f>VLOOKUP($A616,data!$B$2:$AS$765,14,FALSE)</f>
        <v>19</v>
      </c>
      <c r="J616" s="156">
        <f>VLOOKUP($A616,data!$B$2:$AS$765,15,FALSE)</f>
        <v>14005.43</v>
      </c>
      <c r="K616" s="156">
        <f>VLOOKUP($A616,data!$B$2:$AS$765,16,FALSE)</f>
        <v>5582.04</v>
      </c>
      <c r="L616" s="160">
        <f>VLOOKUP($A616,data!$B$2:$AS$765,17,FALSE)</f>
        <v>1.37</v>
      </c>
      <c r="M616" s="160">
        <f>VLOOKUP($A616,data!$B$2:$AS$765,18,FALSE)</f>
        <v>0.57999999999999996</v>
      </c>
      <c r="N616" s="160">
        <f>VLOOKUP($A616,data!$B$2:$AS$765,19,FALSE)</f>
        <v>1.27</v>
      </c>
      <c r="O616" s="120">
        <f>VLOOKUP($A616,data!$B$2:$AS$765,20,FALSE)</f>
        <v>1</v>
      </c>
      <c r="P616" s="162">
        <f>VLOOKUP($A616,data!$B$2:$AS$765,22,FALSE)</f>
        <v>0.57540000000000002</v>
      </c>
      <c r="Q616" s="162">
        <f>VLOOKUP($A616,data!$B$2:$AS$765,30,FALSE)</f>
        <v>0.59289999999999998</v>
      </c>
      <c r="R616" s="217" t="str">
        <f>VLOOKUP($A616,data!$B$2:$AS$765,34,FALSE)</f>
        <v>A</v>
      </c>
      <c r="S616" s="166"/>
      <c r="T616" s="219" t="str">
        <f>IF(ISERROR(VLOOKUP($A616,v32_final!$A$9:$E$763,5,FALSE)),"",VLOOKUP($A616,v32_final!$A$9:$E$763,5,FALSE))</f>
        <v>A</v>
      </c>
      <c r="U616" s="162">
        <f>IF(ISERROR(VLOOKUP($A616,v32_final!$A$9:$E$763,4,FALSE)),"",VLOOKUP($A616,v32_final!$A$9:$E$763,4,FALSE))</f>
        <v>0.87270000000000003</v>
      </c>
      <c r="V616" s="164">
        <f>VLOOKUP($A616,data!$B$2:$AS$765,35,FALSE)</f>
        <v>0.92900000000000005</v>
      </c>
      <c r="W616" s="324">
        <f t="shared" si="36"/>
        <v>0.92900000000000005</v>
      </c>
      <c r="X616" s="324">
        <f t="shared" si="37"/>
        <v>0</v>
      </c>
      <c r="Y616" s="134">
        <f t="shared" si="38"/>
        <v>5.6300000000000017E-2</v>
      </c>
      <c r="Z616" s="132">
        <f t="shared" si="39"/>
        <v>6.4512432680187942E-2</v>
      </c>
    </row>
    <row r="617" spans="1:26" x14ac:dyDescent="0.2">
      <c r="A617" s="246" t="s">
        <v>1202</v>
      </c>
      <c r="B617" s="258" t="str">
        <f>VLOOKUP($A617,data!$B$2:$AS$765,4,FALSE)</f>
        <v>Vaginal Delivery W Complicating Diagnoses</v>
      </c>
      <c r="C617" s="259">
        <f>VLOOKUP($A617,data!$B$2:$AS$765,6,FALSE)</f>
        <v>496</v>
      </c>
      <c r="D617" s="259">
        <f>VLOOKUP($A617,data!$B$2:$AS$765,7,FALSE)</f>
        <v>0</v>
      </c>
      <c r="E617" s="259">
        <f>VLOOKUP($A617,data!$B$2:$AS$765,10,FALSE)</f>
        <v>9584.82</v>
      </c>
      <c r="F617" s="259">
        <f>VLOOKUP($A617,data!$B$2:$AS$765,11,FALSE)</f>
        <v>8241.17</v>
      </c>
      <c r="G617" s="325">
        <f>VLOOKUP($A617,data!$B$2:$AS$765,12,FALSE)</f>
        <v>3.03</v>
      </c>
      <c r="H617" s="16"/>
      <c r="I617" s="159">
        <f>VLOOKUP($A617,data!$B$2:$AS$765,14,FALSE)</f>
        <v>489</v>
      </c>
      <c r="J617" s="157">
        <f>VLOOKUP($A617,data!$B$2:$AS$765,15,FALSE)</f>
        <v>8875.2199999999993</v>
      </c>
      <c r="K617" s="157">
        <f>VLOOKUP($A617,data!$B$2:$AS$765,16,FALSE)</f>
        <v>4092.86</v>
      </c>
      <c r="L617" s="161">
        <f>VLOOKUP($A617,data!$B$2:$AS$765,17,FALSE)</f>
        <v>2.68</v>
      </c>
      <c r="M617" s="161">
        <f>VLOOKUP($A617,data!$B$2:$AS$765,18,FALSE)</f>
        <v>1.34</v>
      </c>
      <c r="N617" s="161">
        <f>VLOOKUP($A617,data!$B$2:$AS$765,19,FALSE)</f>
        <v>2.44</v>
      </c>
      <c r="O617" s="129">
        <f>VLOOKUP($A617,data!$B$2:$AS$765,20,FALSE)</f>
        <v>1</v>
      </c>
      <c r="P617" s="163">
        <f>VLOOKUP($A617,data!$B$2:$AS$765,22,FALSE)</f>
        <v>0.36470000000000002</v>
      </c>
      <c r="Q617" s="163">
        <f>VLOOKUP($A617,data!$B$2:$AS$765,30,FALSE)</f>
        <v>0.37580000000000002</v>
      </c>
      <c r="R617" s="218" t="str">
        <f>VLOOKUP($A617,data!$B$2:$AS$765,34,FALSE)</f>
        <v>A</v>
      </c>
      <c r="S617" s="166"/>
      <c r="T617" s="220" t="str">
        <f>IF(ISERROR(VLOOKUP($A617,v32_final!$A$9:$E$763,5,FALSE)),"",VLOOKUP($A617,v32_final!$A$9:$E$763,5,FALSE))</f>
        <v>A</v>
      </c>
      <c r="U617" s="163">
        <f>IF(ISERROR(VLOOKUP($A617,v32_final!$A$9:$E$763,4,FALSE)),"",VLOOKUP($A617,v32_final!$A$9:$E$763,4,FALSE))</f>
        <v>0.58560000000000001</v>
      </c>
      <c r="V617" s="165">
        <f>VLOOKUP($A617,data!$B$2:$AS$765,35,FALSE)</f>
        <v>0.58879999999999999</v>
      </c>
      <c r="W617" s="326">
        <f t="shared" si="36"/>
        <v>0.58879999999999999</v>
      </c>
      <c r="X617" s="326">
        <f t="shared" si="37"/>
        <v>0</v>
      </c>
      <c r="Y617" s="135">
        <f t="shared" si="38"/>
        <v>3.1999999999999806E-3</v>
      </c>
      <c r="Z617" s="133">
        <f t="shared" si="39"/>
        <v>5.4644808743169069E-3</v>
      </c>
    </row>
    <row r="618" spans="1:26" x14ac:dyDescent="0.2">
      <c r="A618" s="237" t="s">
        <v>1203</v>
      </c>
      <c r="B618" s="247" t="str">
        <f>VLOOKUP($A618,data!$B$2:$AS$765,4,FALSE)</f>
        <v>Vaginal Delivery W/O Complicating Diagnoses</v>
      </c>
      <c r="C618" s="238">
        <f>VLOOKUP($A618,data!$B$2:$AS$765,6,FALSE)</f>
        <v>2617</v>
      </c>
      <c r="D618" s="238">
        <f>VLOOKUP($A618,data!$B$2:$AS$765,7,FALSE)</f>
        <v>0</v>
      </c>
      <c r="E618" s="238">
        <f>VLOOKUP($A618,data!$B$2:$AS$765,10,FALSE)</f>
        <v>7371.05</v>
      </c>
      <c r="F618" s="238">
        <f>VLOOKUP($A618,data!$B$2:$AS$765,11,FALSE)</f>
        <v>3725.3</v>
      </c>
      <c r="G618" s="257">
        <f>VLOOKUP($A618,data!$B$2:$AS$765,12,FALSE)</f>
        <v>2.36</v>
      </c>
      <c r="H618" s="16"/>
      <c r="I618" s="158">
        <f>VLOOKUP($A618,data!$B$2:$AS$765,14,FALSE)</f>
        <v>2597</v>
      </c>
      <c r="J618" s="156">
        <f>VLOOKUP($A618,data!$B$2:$AS$765,15,FALSE)</f>
        <v>7190.6</v>
      </c>
      <c r="K618" s="156">
        <f>VLOOKUP($A618,data!$B$2:$AS$765,16,FALSE)</f>
        <v>2630.74</v>
      </c>
      <c r="L618" s="160">
        <f>VLOOKUP($A618,data!$B$2:$AS$765,17,FALSE)</f>
        <v>2.2799999999999998</v>
      </c>
      <c r="M618" s="160">
        <f>VLOOKUP($A618,data!$B$2:$AS$765,18,FALSE)</f>
        <v>0.72</v>
      </c>
      <c r="N618" s="160">
        <f>VLOOKUP($A618,data!$B$2:$AS$765,19,FALSE)</f>
        <v>2.17</v>
      </c>
      <c r="O618" s="120">
        <f>VLOOKUP($A618,data!$B$2:$AS$765,20,FALSE)</f>
        <v>1</v>
      </c>
      <c r="P618" s="162">
        <f>VLOOKUP($A618,data!$B$2:$AS$765,22,FALSE)</f>
        <v>0.2954</v>
      </c>
      <c r="Q618" s="162">
        <f>VLOOKUP($A618,data!$B$2:$AS$765,30,FALSE)</f>
        <v>0.3044</v>
      </c>
      <c r="R618" s="217" t="str">
        <f>VLOOKUP($A618,data!$B$2:$AS$765,34,FALSE)</f>
        <v>A</v>
      </c>
      <c r="S618" s="166"/>
      <c r="T618" s="219" t="str">
        <f>IF(ISERROR(VLOOKUP($A618,v32_final!$A$9:$E$763,5,FALSE)),"",VLOOKUP($A618,v32_final!$A$9:$E$763,5,FALSE))</f>
        <v>A</v>
      </c>
      <c r="U618" s="162">
        <f>IF(ISERROR(VLOOKUP($A618,v32_final!$A$9:$E$763,4,FALSE)),"",VLOOKUP($A618,v32_final!$A$9:$E$763,4,FALSE))</f>
        <v>0.4622</v>
      </c>
      <c r="V618" s="164">
        <f>VLOOKUP($A618,data!$B$2:$AS$765,35,FALSE)</f>
        <v>0.47699999999999998</v>
      </c>
      <c r="W618" s="324">
        <f t="shared" si="36"/>
        <v>0.47699999999999998</v>
      </c>
      <c r="X618" s="324">
        <f t="shared" si="37"/>
        <v>0</v>
      </c>
      <c r="Y618" s="134">
        <f t="shared" si="38"/>
        <v>1.479999999999998E-2</v>
      </c>
      <c r="Z618" s="132">
        <f t="shared" si="39"/>
        <v>3.2020770229337907E-2</v>
      </c>
    </row>
    <row r="619" spans="1:26" x14ac:dyDescent="0.2">
      <c r="A619" s="237" t="s">
        <v>1204</v>
      </c>
      <c r="B619" s="247" t="str">
        <f>VLOOKUP($A619,data!$B$2:$AS$765,4,FALSE)</f>
        <v>Postpartum &amp; Post Abortion Diagnoses W/O O.R. Procedure</v>
      </c>
      <c r="C619" s="238">
        <f>VLOOKUP($A619,data!$B$2:$AS$765,6,FALSE)</f>
        <v>64</v>
      </c>
      <c r="D619" s="238">
        <f>VLOOKUP($A619,data!$B$2:$AS$765,7,FALSE)</f>
        <v>1</v>
      </c>
      <c r="E619" s="238">
        <f>VLOOKUP($A619,data!$B$2:$AS$765,10,FALSE)</f>
        <v>9745.6299999999992</v>
      </c>
      <c r="F619" s="238">
        <f>VLOOKUP($A619,data!$B$2:$AS$765,11,FALSE)</f>
        <v>8453.76</v>
      </c>
      <c r="G619" s="257">
        <f>VLOOKUP($A619,data!$B$2:$AS$765,12,FALSE)</f>
        <v>2.59</v>
      </c>
      <c r="H619" s="16"/>
      <c r="I619" s="158">
        <f>VLOOKUP($A619,data!$B$2:$AS$765,14,FALSE)</f>
        <v>63</v>
      </c>
      <c r="J619" s="156">
        <f>VLOOKUP($A619,data!$B$2:$AS$765,15,FALSE)</f>
        <v>9013.19</v>
      </c>
      <c r="K619" s="156">
        <f>VLOOKUP($A619,data!$B$2:$AS$765,16,FALSE)</f>
        <v>6186.04</v>
      </c>
      <c r="L619" s="160">
        <f>VLOOKUP($A619,data!$B$2:$AS$765,17,FALSE)</f>
        <v>2.46</v>
      </c>
      <c r="M619" s="160">
        <f>VLOOKUP($A619,data!$B$2:$AS$765,18,FALSE)</f>
        <v>1.47</v>
      </c>
      <c r="N619" s="160">
        <f>VLOOKUP($A619,data!$B$2:$AS$765,19,FALSE)</f>
        <v>2.16</v>
      </c>
      <c r="O619" s="120">
        <f>VLOOKUP($A619,data!$B$2:$AS$765,20,FALSE)</f>
        <v>1</v>
      </c>
      <c r="P619" s="162">
        <f>VLOOKUP($A619,data!$B$2:$AS$765,22,FALSE)</f>
        <v>0.37030000000000002</v>
      </c>
      <c r="Q619" s="162">
        <f>VLOOKUP($A619,data!$B$2:$AS$765,30,FALSE)</f>
        <v>0.38159999999999999</v>
      </c>
      <c r="R619" s="217" t="str">
        <f>VLOOKUP($A619,data!$B$2:$AS$765,34,FALSE)</f>
        <v>A</v>
      </c>
      <c r="S619" s="166"/>
      <c r="T619" s="219" t="str">
        <f>IF(ISERROR(VLOOKUP($A619,v32_final!$A$9:$E$763,5,FALSE)),"",VLOOKUP($A619,v32_final!$A$9:$E$763,5,FALSE))</f>
        <v>A</v>
      </c>
      <c r="U619" s="162">
        <f>IF(ISERROR(VLOOKUP($A619,v32_final!$A$9:$E$763,4,FALSE)),"",VLOOKUP($A619,v32_final!$A$9:$E$763,4,FALSE))</f>
        <v>0.5796</v>
      </c>
      <c r="V619" s="164">
        <f>VLOOKUP($A619,data!$B$2:$AS$765,35,FALSE)</f>
        <v>0.59789999999999999</v>
      </c>
      <c r="W619" s="324">
        <f t="shared" si="36"/>
        <v>0.59789999999999999</v>
      </c>
      <c r="X619" s="324">
        <f t="shared" si="37"/>
        <v>0</v>
      </c>
      <c r="Y619" s="134">
        <f t="shared" si="38"/>
        <v>1.8299999999999983E-2</v>
      </c>
      <c r="Z619" s="132">
        <f t="shared" si="39"/>
        <v>3.1573498964803284E-2</v>
      </c>
    </row>
    <row r="620" spans="1:26" x14ac:dyDescent="0.2">
      <c r="A620" s="237" t="s">
        <v>1206</v>
      </c>
      <c r="B620" s="247" t="str">
        <f>VLOOKUP($A620,data!$B$2:$AS$765,4,FALSE)</f>
        <v>Ectopic Pregnancy</v>
      </c>
      <c r="C620" s="238">
        <f>VLOOKUP($A620,data!$B$2:$AS$765,6,FALSE)</f>
        <v>21</v>
      </c>
      <c r="D620" s="238">
        <f>VLOOKUP($A620,data!$B$2:$AS$765,7,FALSE)</f>
        <v>0</v>
      </c>
      <c r="E620" s="238">
        <f>VLOOKUP($A620,data!$B$2:$AS$765,10,FALSE)</f>
        <v>20489.349999999999</v>
      </c>
      <c r="F620" s="238">
        <f>VLOOKUP($A620,data!$B$2:$AS$765,11,FALSE)</f>
        <v>9767.84</v>
      </c>
      <c r="G620" s="257">
        <f>VLOOKUP($A620,data!$B$2:$AS$765,12,FALSE)</f>
        <v>2</v>
      </c>
      <c r="H620" s="16"/>
      <c r="I620" s="158">
        <f>VLOOKUP($A620,data!$B$2:$AS$765,14,FALSE)</f>
        <v>20</v>
      </c>
      <c r="J620" s="156">
        <f>VLOOKUP($A620,data!$B$2:$AS$765,15,FALSE)</f>
        <v>19178.68</v>
      </c>
      <c r="K620" s="156">
        <f>VLOOKUP($A620,data!$B$2:$AS$765,16,FALSE)</f>
        <v>8006.67</v>
      </c>
      <c r="L620" s="160">
        <f>VLOOKUP($A620,data!$B$2:$AS$765,17,FALSE)</f>
        <v>1.95</v>
      </c>
      <c r="M620" s="160">
        <f>VLOOKUP($A620,data!$B$2:$AS$765,18,FALSE)</f>
        <v>1.07</v>
      </c>
      <c r="N620" s="160">
        <f>VLOOKUP($A620,data!$B$2:$AS$765,19,FALSE)</f>
        <v>1.7</v>
      </c>
      <c r="O620" s="120">
        <f>VLOOKUP($A620,data!$B$2:$AS$765,20,FALSE)</f>
        <v>1</v>
      </c>
      <c r="P620" s="162">
        <f>VLOOKUP($A620,data!$B$2:$AS$765,22,FALSE)</f>
        <v>0.78800000000000003</v>
      </c>
      <c r="Q620" s="162">
        <f>VLOOKUP($A620,data!$B$2:$AS$765,30,FALSE)</f>
        <v>0.81200000000000006</v>
      </c>
      <c r="R620" s="217" t="str">
        <f>VLOOKUP($A620,data!$B$2:$AS$765,34,FALSE)</f>
        <v>A</v>
      </c>
      <c r="S620" s="166"/>
      <c r="T620" s="219" t="str">
        <f>IF(ISERROR(VLOOKUP($A620,v32_final!$A$9:$E$763,5,FALSE)),"",VLOOKUP($A620,v32_final!$A$9:$E$763,5,FALSE))</f>
        <v>A</v>
      </c>
      <c r="U620" s="162">
        <f>IF(ISERROR(VLOOKUP($A620,v32_final!$A$9:$E$763,4,FALSE)),"",VLOOKUP($A620,v32_final!$A$9:$E$763,4,FALSE))</f>
        <v>1.1606000000000001</v>
      </c>
      <c r="V620" s="164">
        <f>VLOOKUP($A620,data!$B$2:$AS$765,35,FALSE)</f>
        <v>1.2723</v>
      </c>
      <c r="W620" s="324">
        <f t="shared" si="36"/>
        <v>1.2723</v>
      </c>
      <c r="X620" s="324">
        <f t="shared" si="37"/>
        <v>0</v>
      </c>
      <c r="Y620" s="134">
        <f t="shared" si="38"/>
        <v>0.11169999999999991</v>
      </c>
      <c r="Z620" s="132">
        <f t="shared" si="39"/>
        <v>9.6243322419438143E-2</v>
      </c>
    </row>
    <row r="621" spans="1:26" x14ac:dyDescent="0.2">
      <c r="A621" s="237" t="s">
        <v>1207</v>
      </c>
      <c r="B621" s="247" t="str">
        <f>VLOOKUP($A621,data!$B$2:$AS$765,4,FALSE)</f>
        <v>Threatened Abortion</v>
      </c>
      <c r="C621" s="238">
        <f>VLOOKUP($A621,data!$B$2:$AS$765,6,FALSE)</f>
        <v>87</v>
      </c>
      <c r="D621" s="238">
        <f>VLOOKUP($A621,data!$B$2:$AS$765,7,FALSE)</f>
        <v>18</v>
      </c>
      <c r="E621" s="238">
        <f>VLOOKUP($A621,data!$B$2:$AS$765,10,FALSE)</f>
        <v>11683.71</v>
      </c>
      <c r="F621" s="238">
        <f>VLOOKUP($A621,data!$B$2:$AS$765,11,FALSE)</f>
        <v>14952.74</v>
      </c>
      <c r="G621" s="257">
        <f>VLOOKUP($A621,data!$B$2:$AS$765,12,FALSE)</f>
        <v>5.28</v>
      </c>
      <c r="H621" s="16"/>
      <c r="I621" s="158">
        <f>VLOOKUP($A621,data!$B$2:$AS$765,14,FALSE)</f>
        <v>84</v>
      </c>
      <c r="J621" s="156">
        <f>VLOOKUP($A621,data!$B$2:$AS$765,15,FALSE)</f>
        <v>9251.3700000000008</v>
      </c>
      <c r="K621" s="156">
        <f>VLOOKUP($A621,data!$B$2:$AS$765,16,FALSE)</f>
        <v>7643.88</v>
      </c>
      <c r="L621" s="160">
        <f>VLOOKUP($A621,data!$B$2:$AS$765,17,FALSE)</f>
        <v>3.69</v>
      </c>
      <c r="M621" s="160">
        <f>VLOOKUP($A621,data!$B$2:$AS$765,18,FALSE)</f>
        <v>4.09</v>
      </c>
      <c r="N621" s="160">
        <f>VLOOKUP($A621,data!$B$2:$AS$765,19,FALSE)</f>
        <v>2.6</v>
      </c>
      <c r="O621" s="120">
        <f>VLOOKUP($A621,data!$B$2:$AS$765,20,FALSE)</f>
        <v>1</v>
      </c>
      <c r="P621" s="162">
        <f>VLOOKUP($A621,data!$B$2:$AS$765,22,FALSE)</f>
        <v>0.38009999999999999</v>
      </c>
      <c r="Q621" s="162">
        <f>VLOOKUP($A621,data!$B$2:$AS$765,30,FALSE)</f>
        <v>0.39169999999999999</v>
      </c>
      <c r="R621" s="217" t="str">
        <f>VLOOKUP($A621,data!$B$2:$AS$765,34,FALSE)</f>
        <v>A</v>
      </c>
      <c r="S621" s="166"/>
      <c r="T621" s="219" t="str">
        <f>IF(ISERROR(VLOOKUP($A621,v32_final!$A$9:$E$763,5,FALSE)),"",VLOOKUP($A621,v32_final!$A$9:$E$763,5,FALSE))</f>
        <v>A</v>
      </c>
      <c r="U621" s="162">
        <f>IF(ISERROR(VLOOKUP($A621,v32_final!$A$9:$E$763,4,FALSE)),"",VLOOKUP($A621,v32_final!$A$9:$E$763,4,FALSE))</f>
        <v>0.48799999999999999</v>
      </c>
      <c r="V621" s="164">
        <f>VLOOKUP($A621,data!$B$2:$AS$765,35,FALSE)</f>
        <v>0.61380000000000001</v>
      </c>
      <c r="W621" s="324">
        <f t="shared" si="36"/>
        <v>0.61380000000000001</v>
      </c>
      <c r="X621" s="324">
        <f t="shared" si="37"/>
        <v>0</v>
      </c>
      <c r="Y621" s="134">
        <f t="shared" si="38"/>
        <v>0.12580000000000002</v>
      </c>
      <c r="Z621" s="132">
        <f t="shared" si="39"/>
        <v>0.25778688524590171</v>
      </c>
    </row>
    <row r="622" spans="1:26" x14ac:dyDescent="0.2">
      <c r="A622" s="246" t="s">
        <v>1208</v>
      </c>
      <c r="B622" s="258" t="str">
        <f>VLOOKUP($A622,data!$B$2:$AS$765,4,FALSE)</f>
        <v>Abortion W/O D&amp;C</v>
      </c>
      <c r="C622" s="259">
        <f>VLOOKUP($A622,data!$B$2:$AS$765,6,FALSE)</f>
        <v>30</v>
      </c>
      <c r="D622" s="259">
        <f>VLOOKUP($A622,data!$B$2:$AS$765,7,FALSE)</f>
        <v>0</v>
      </c>
      <c r="E622" s="259">
        <f>VLOOKUP($A622,data!$B$2:$AS$765,10,FALSE)</f>
        <v>7991.93</v>
      </c>
      <c r="F622" s="259">
        <f>VLOOKUP($A622,data!$B$2:$AS$765,11,FALSE)</f>
        <v>4386</v>
      </c>
      <c r="G622" s="325">
        <f>VLOOKUP($A622,data!$B$2:$AS$765,12,FALSE)</f>
        <v>1.57</v>
      </c>
      <c r="H622" s="16"/>
      <c r="I622" s="159">
        <f>VLOOKUP($A622,data!$B$2:$AS$765,14,FALSE)</f>
        <v>27</v>
      </c>
      <c r="J622" s="157">
        <f>VLOOKUP($A622,data!$B$2:$AS$765,15,FALSE)</f>
        <v>6813.22</v>
      </c>
      <c r="K622" s="157">
        <f>VLOOKUP($A622,data!$B$2:$AS$765,16,FALSE)</f>
        <v>2732.46</v>
      </c>
      <c r="L622" s="161">
        <f>VLOOKUP($A622,data!$B$2:$AS$765,17,FALSE)</f>
        <v>1.37</v>
      </c>
      <c r="M622" s="161">
        <f>VLOOKUP($A622,data!$B$2:$AS$765,18,FALSE)</f>
        <v>0.62</v>
      </c>
      <c r="N622" s="161">
        <f>VLOOKUP($A622,data!$B$2:$AS$765,19,FALSE)</f>
        <v>1.27</v>
      </c>
      <c r="O622" s="129">
        <f>VLOOKUP($A622,data!$B$2:$AS$765,20,FALSE)</f>
        <v>1</v>
      </c>
      <c r="P622" s="163">
        <f>VLOOKUP($A622,data!$B$2:$AS$765,22,FALSE)</f>
        <v>0.27989999999999998</v>
      </c>
      <c r="Q622" s="163">
        <f>VLOOKUP($A622,data!$B$2:$AS$765,30,FALSE)</f>
        <v>0.28839999999999999</v>
      </c>
      <c r="R622" s="218" t="str">
        <f>VLOOKUP($A622,data!$B$2:$AS$765,34,FALSE)</f>
        <v>A</v>
      </c>
      <c r="S622" s="166"/>
      <c r="T622" s="220" t="str">
        <f>IF(ISERROR(VLOOKUP($A622,v32_final!$A$9:$E$763,5,FALSE)),"",VLOOKUP($A622,v32_final!$A$9:$E$763,5,FALSE))</f>
        <v>A</v>
      </c>
      <c r="U622" s="163">
        <f>IF(ISERROR(VLOOKUP($A622,v32_final!$A$9:$E$763,4,FALSE)),"",VLOOKUP($A622,v32_final!$A$9:$E$763,4,FALSE))</f>
        <v>0.4884</v>
      </c>
      <c r="V622" s="165">
        <f>VLOOKUP($A622,data!$B$2:$AS$765,35,FALSE)</f>
        <v>0.45190000000000002</v>
      </c>
      <c r="W622" s="326">
        <f t="shared" si="36"/>
        <v>0.45190000000000002</v>
      </c>
      <c r="X622" s="326">
        <f t="shared" si="37"/>
        <v>0</v>
      </c>
      <c r="Y622" s="135">
        <f t="shared" si="38"/>
        <v>-3.6499999999999977E-2</v>
      </c>
      <c r="Z622" s="133">
        <f t="shared" si="39"/>
        <v>-7.4733824733824686E-2</v>
      </c>
    </row>
    <row r="623" spans="1:26" x14ac:dyDescent="0.2">
      <c r="A623" s="237" t="s">
        <v>1209</v>
      </c>
      <c r="B623" s="247" t="str">
        <f>VLOOKUP($A623,data!$B$2:$AS$765,4,FALSE)</f>
        <v>False Labor</v>
      </c>
      <c r="C623" s="238">
        <f>VLOOKUP($A623,data!$B$2:$AS$765,6,FALSE)</f>
        <v>5</v>
      </c>
      <c r="D623" s="238">
        <f>VLOOKUP($A623,data!$B$2:$AS$765,7,FALSE)</f>
        <v>1</v>
      </c>
      <c r="E623" s="238">
        <f>VLOOKUP($A623,data!$B$2:$AS$765,10,FALSE)</f>
        <v>5142.6499999999996</v>
      </c>
      <c r="F623" s="238">
        <f>VLOOKUP($A623,data!$B$2:$AS$765,11,FALSE)</f>
        <v>3704.6</v>
      </c>
      <c r="G623" s="257">
        <f>VLOOKUP($A623,data!$B$2:$AS$765,12,FALSE)</f>
        <v>1.4</v>
      </c>
      <c r="H623" s="16"/>
      <c r="I623" s="158">
        <f>VLOOKUP($A623,data!$B$2:$AS$765,14,FALSE)</f>
        <v>5</v>
      </c>
      <c r="J623" s="156">
        <f>VLOOKUP($A623,data!$B$2:$AS$765,15,FALSE)</f>
        <v>5142.6499999999996</v>
      </c>
      <c r="K623" s="156">
        <f>VLOOKUP($A623,data!$B$2:$AS$765,16,FALSE)</f>
        <v>3704.6</v>
      </c>
      <c r="L623" s="160">
        <f>VLOOKUP($A623,data!$B$2:$AS$765,17,FALSE)</f>
        <v>1.1000000000000001</v>
      </c>
      <c r="M623" s="160">
        <f>VLOOKUP($A623,data!$B$2:$AS$765,18,FALSE)</f>
        <v>0.8</v>
      </c>
      <c r="N623" s="160">
        <f>VLOOKUP($A623,data!$B$2:$AS$765,19,FALSE)</f>
        <v>1.1000000000000001</v>
      </c>
      <c r="O623" s="120">
        <f>VLOOKUP($A623,data!$B$2:$AS$765,20,FALSE)</f>
        <v>0</v>
      </c>
      <c r="P623" s="162">
        <f>VLOOKUP($A623,data!$B$2:$AS$765,22,FALSE)</f>
        <v>0.2026</v>
      </c>
      <c r="Q623" s="162">
        <f>VLOOKUP($A623,data!$B$2:$AS$765,30,FALSE)</f>
        <v>0.20880000000000001</v>
      </c>
      <c r="R623" s="217" t="str">
        <f>VLOOKUP($A623,data!$B$2:$AS$765,34,FALSE)</f>
        <v>M</v>
      </c>
      <c r="S623" s="166"/>
      <c r="T623" s="219" t="str">
        <f>IF(ISERROR(VLOOKUP($A623,v32_final!$A$9:$E$763,5,FALSE)),"",VLOOKUP($A623,v32_final!$A$9:$E$763,5,FALSE))</f>
        <v>M</v>
      </c>
      <c r="U623" s="162">
        <f>IF(ISERROR(VLOOKUP($A623,v32_final!$A$9:$E$763,4,FALSE)),"",VLOOKUP($A623,v32_final!$A$9:$E$763,4,FALSE))</f>
        <v>0.44769999999999999</v>
      </c>
      <c r="V623" s="164">
        <f>VLOOKUP($A623,data!$B$2:$AS$765,35,FALSE)</f>
        <v>0.32719999999999999</v>
      </c>
      <c r="W623" s="324">
        <f t="shared" si="36"/>
        <v>0.32719999999999999</v>
      </c>
      <c r="X623" s="324">
        <f t="shared" si="37"/>
        <v>0</v>
      </c>
      <c r="Y623" s="134">
        <f t="shared" si="38"/>
        <v>-0.1205</v>
      </c>
      <c r="Z623" s="132">
        <f t="shared" si="39"/>
        <v>-0.26915345097163279</v>
      </c>
    </row>
    <row r="624" spans="1:26" x14ac:dyDescent="0.2">
      <c r="A624" s="237" t="s">
        <v>1210</v>
      </c>
      <c r="B624" s="247" t="str">
        <f>VLOOKUP($A624,data!$B$2:$AS$765,4,FALSE)</f>
        <v>Other Antepartum Diagnoses W Medical Complications</v>
      </c>
      <c r="C624" s="238">
        <f>VLOOKUP($A624,data!$B$2:$AS$765,6,FALSE)</f>
        <v>468</v>
      </c>
      <c r="D624" s="238">
        <f>VLOOKUP($A624,data!$B$2:$AS$765,7,FALSE)</f>
        <v>17</v>
      </c>
      <c r="E624" s="238">
        <f>VLOOKUP($A624,data!$B$2:$AS$765,10,FALSE)</f>
        <v>10151.67</v>
      </c>
      <c r="F624" s="238">
        <f>VLOOKUP($A624,data!$B$2:$AS$765,11,FALSE)</f>
        <v>11181.98</v>
      </c>
      <c r="G624" s="257">
        <f>VLOOKUP($A624,data!$B$2:$AS$765,12,FALSE)</f>
        <v>3.05</v>
      </c>
      <c r="H624" s="16"/>
      <c r="I624" s="158">
        <f>VLOOKUP($A624,data!$B$2:$AS$765,14,FALSE)</f>
        <v>461</v>
      </c>
      <c r="J624" s="156">
        <f>VLOOKUP($A624,data!$B$2:$AS$765,15,FALSE)</f>
        <v>9104.1299999999992</v>
      </c>
      <c r="K624" s="156">
        <f>VLOOKUP($A624,data!$B$2:$AS$765,16,FALSE)</f>
        <v>6692.83</v>
      </c>
      <c r="L624" s="160">
        <f>VLOOKUP($A624,data!$B$2:$AS$765,17,FALSE)</f>
        <v>2.77</v>
      </c>
      <c r="M624" s="160">
        <f>VLOOKUP($A624,data!$B$2:$AS$765,18,FALSE)</f>
        <v>2.2799999999999998</v>
      </c>
      <c r="N624" s="160">
        <f>VLOOKUP($A624,data!$B$2:$AS$765,19,FALSE)</f>
        <v>2.2000000000000002</v>
      </c>
      <c r="O624" s="120">
        <f>VLOOKUP($A624,data!$B$2:$AS$765,20,FALSE)</f>
        <v>1</v>
      </c>
      <c r="P624" s="162">
        <f>VLOOKUP($A624,data!$B$2:$AS$765,22,FALSE)</f>
        <v>0.374</v>
      </c>
      <c r="Q624" s="162">
        <f>VLOOKUP($A624,data!$B$2:$AS$765,30,FALSE)</f>
        <v>0.38540000000000002</v>
      </c>
      <c r="R624" s="217" t="str">
        <f>VLOOKUP($A624,data!$B$2:$AS$765,34,FALSE)</f>
        <v>A</v>
      </c>
      <c r="S624" s="166"/>
      <c r="T624" s="219" t="str">
        <f>IF(ISERROR(VLOOKUP($A624,v32_final!$A$9:$E$763,5,FALSE)),"",VLOOKUP($A624,v32_final!$A$9:$E$763,5,FALSE))</f>
        <v>A</v>
      </c>
      <c r="U624" s="162">
        <f>IF(ISERROR(VLOOKUP($A624,v32_final!$A$9:$E$763,4,FALSE)),"",VLOOKUP($A624,v32_final!$A$9:$E$763,4,FALSE))</f>
        <v>0.54590000000000005</v>
      </c>
      <c r="V624" s="164">
        <f>VLOOKUP($A624,data!$B$2:$AS$765,35,FALSE)</f>
        <v>0.60389999999999999</v>
      </c>
      <c r="W624" s="324">
        <f t="shared" si="36"/>
        <v>0.60389999999999999</v>
      </c>
      <c r="X624" s="324">
        <f t="shared" si="37"/>
        <v>0</v>
      </c>
      <c r="Y624" s="134">
        <f t="shared" si="38"/>
        <v>5.799999999999994E-2</v>
      </c>
      <c r="Z624" s="132">
        <f t="shared" si="39"/>
        <v>0.1062465653050008</v>
      </c>
    </row>
    <row r="625" spans="1:26" x14ac:dyDescent="0.2">
      <c r="A625" s="237" t="s">
        <v>1211</v>
      </c>
      <c r="B625" s="247" t="str">
        <f>VLOOKUP($A625,data!$B$2:$AS$765,4,FALSE)</f>
        <v>Other Antepartum Diagnoses W/O Medical Complications</v>
      </c>
      <c r="C625" s="238">
        <f>VLOOKUP($A625,data!$B$2:$AS$765,6,FALSE)</f>
        <v>38</v>
      </c>
      <c r="D625" s="238">
        <f>VLOOKUP($A625,data!$B$2:$AS$765,7,FALSE)</f>
        <v>6</v>
      </c>
      <c r="E625" s="238">
        <f>VLOOKUP($A625,data!$B$2:$AS$765,10,FALSE)</f>
        <v>11698.95</v>
      </c>
      <c r="F625" s="238">
        <f>VLOOKUP($A625,data!$B$2:$AS$765,11,FALSE)</f>
        <v>15051.74</v>
      </c>
      <c r="G625" s="257">
        <f>VLOOKUP($A625,data!$B$2:$AS$765,12,FALSE)</f>
        <v>4.24</v>
      </c>
      <c r="H625" s="16"/>
      <c r="I625" s="158">
        <f>VLOOKUP($A625,data!$B$2:$AS$765,14,FALSE)</f>
        <v>35</v>
      </c>
      <c r="J625" s="156">
        <f>VLOOKUP($A625,data!$B$2:$AS$765,15,FALSE)</f>
        <v>7616.39</v>
      </c>
      <c r="K625" s="156">
        <f>VLOOKUP($A625,data!$B$2:$AS$765,16,FALSE)</f>
        <v>5422.19</v>
      </c>
      <c r="L625" s="160">
        <f>VLOOKUP($A625,data!$B$2:$AS$765,17,FALSE)</f>
        <v>2.0299999999999998</v>
      </c>
      <c r="M625" s="160">
        <f>VLOOKUP($A625,data!$B$2:$AS$765,18,FALSE)</f>
        <v>1.28</v>
      </c>
      <c r="N625" s="160">
        <f>VLOOKUP($A625,data!$B$2:$AS$765,19,FALSE)</f>
        <v>1.72</v>
      </c>
      <c r="O625" s="120">
        <f>VLOOKUP($A625,data!$B$2:$AS$765,20,FALSE)</f>
        <v>1</v>
      </c>
      <c r="P625" s="162">
        <f>VLOOKUP($A625,data!$B$2:$AS$765,22,FALSE)</f>
        <v>0.31290000000000001</v>
      </c>
      <c r="Q625" s="162">
        <f>VLOOKUP($A625,data!$B$2:$AS$765,30,FALSE)</f>
        <v>0.32240000000000002</v>
      </c>
      <c r="R625" s="217" t="str">
        <f>VLOOKUP($A625,data!$B$2:$AS$765,34,FALSE)</f>
        <v>A</v>
      </c>
      <c r="S625" s="166"/>
      <c r="T625" s="219" t="str">
        <f>IF(ISERROR(VLOOKUP($A625,v32_final!$A$9:$E$763,5,FALSE)),"",VLOOKUP($A625,v32_final!$A$9:$E$763,5,FALSE))</f>
        <v>A</v>
      </c>
      <c r="U625" s="162">
        <f>IF(ISERROR(VLOOKUP($A625,v32_final!$A$9:$E$763,4,FALSE)),"",VLOOKUP($A625,v32_final!$A$9:$E$763,4,FALSE))</f>
        <v>0.43159999999999998</v>
      </c>
      <c r="V625" s="164">
        <f>VLOOKUP($A625,data!$B$2:$AS$765,35,FALSE)</f>
        <v>0.50519999999999998</v>
      </c>
      <c r="W625" s="324">
        <f t="shared" si="36"/>
        <v>0.50519999999999998</v>
      </c>
      <c r="X625" s="324">
        <f t="shared" si="37"/>
        <v>0</v>
      </c>
      <c r="Y625" s="134">
        <f t="shared" si="38"/>
        <v>7.3599999999999999E-2</v>
      </c>
      <c r="Z625" s="132">
        <f t="shared" si="39"/>
        <v>0.1705282669138091</v>
      </c>
    </row>
    <row r="626" spans="1:26" x14ac:dyDescent="0.2">
      <c r="A626" s="237" t="s">
        <v>1212</v>
      </c>
      <c r="B626" s="247" t="str">
        <f>VLOOKUP($A626,data!$B$2:$AS$765,4,FALSE)</f>
        <v>Neonates, Died or Transferred to Another Acute Care Facility</v>
      </c>
      <c r="C626" s="238">
        <f>VLOOKUP($A626,data!$B$2:$AS$765,6,FALSE)</f>
        <v>129</v>
      </c>
      <c r="D626" s="238">
        <f>VLOOKUP($A626,data!$B$2:$AS$765,7,FALSE)</f>
        <v>0</v>
      </c>
      <c r="E626" s="238">
        <f>VLOOKUP($A626,data!$B$2:$AS$765,10,FALSE)</f>
        <v>2917.97</v>
      </c>
      <c r="F626" s="238">
        <f>VLOOKUP($A626,data!$B$2:$AS$765,11,FALSE)</f>
        <v>2925.81</v>
      </c>
      <c r="G626" s="257">
        <f>VLOOKUP($A626,data!$B$2:$AS$765,12,FALSE)</f>
        <v>1.39</v>
      </c>
      <c r="H626" s="16"/>
      <c r="I626" s="158">
        <f>VLOOKUP($A626,data!$B$2:$AS$765,14,FALSE)</f>
        <v>126</v>
      </c>
      <c r="J626" s="156">
        <f>VLOOKUP($A626,data!$B$2:$AS$765,15,FALSE)</f>
        <v>2602.88</v>
      </c>
      <c r="K626" s="156">
        <f>VLOOKUP($A626,data!$B$2:$AS$765,16,FALSE)</f>
        <v>1984.23</v>
      </c>
      <c r="L626" s="160">
        <f>VLOOKUP($A626,data!$B$2:$AS$765,17,FALSE)</f>
        <v>1.37</v>
      </c>
      <c r="M626" s="160">
        <f>VLOOKUP($A626,data!$B$2:$AS$765,18,FALSE)</f>
        <v>1.07</v>
      </c>
      <c r="N626" s="160">
        <f>VLOOKUP($A626,data!$B$2:$AS$765,19,FALSE)</f>
        <v>1.21</v>
      </c>
      <c r="O626" s="120">
        <f>VLOOKUP($A626,data!$B$2:$AS$765,20,FALSE)</f>
        <v>1</v>
      </c>
      <c r="P626" s="162">
        <f>VLOOKUP($A626,data!$B$2:$AS$765,22,FALSE)</f>
        <v>0.107</v>
      </c>
      <c r="Q626" s="162">
        <f>VLOOKUP($A626,data!$B$2:$AS$765,30,FALSE)</f>
        <v>0.1103</v>
      </c>
      <c r="R626" s="217" t="str">
        <f>VLOOKUP($A626,data!$B$2:$AS$765,34,FALSE)</f>
        <v>A</v>
      </c>
      <c r="S626" s="166"/>
      <c r="T626" s="219" t="str">
        <f>IF(ISERROR(VLOOKUP($A626,v32_final!$A$9:$E$763,5,FALSE)),"",VLOOKUP($A626,v32_final!$A$9:$E$763,5,FALSE))</f>
        <v>A</v>
      </c>
      <c r="U626" s="162">
        <f>IF(ISERROR(VLOOKUP($A626,v32_final!$A$9:$E$763,4,FALSE)),"",VLOOKUP($A626,v32_final!$A$9:$E$763,4,FALSE))</f>
        <v>0.17879999999999999</v>
      </c>
      <c r="V626" s="164">
        <f>VLOOKUP($A626,data!$B$2:$AS$765,35,FALSE)</f>
        <v>0.17280000000000001</v>
      </c>
      <c r="W626" s="324">
        <f t="shared" si="36"/>
        <v>0.17280000000000001</v>
      </c>
      <c r="X626" s="324">
        <f t="shared" si="37"/>
        <v>0</v>
      </c>
      <c r="Y626" s="134">
        <f t="shared" si="38"/>
        <v>-5.9999999999999776E-3</v>
      </c>
      <c r="Z626" s="132">
        <f t="shared" si="39"/>
        <v>-3.3557046979865647E-2</v>
      </c>
    </row>
    <row r="627" spans="1:26" x14ac:dyDescent="0.2">
      <c r="A627" s="246" t="s">
        <v>1213</v>
      </c>
      <c r="B627" s="258" t="str">
        <f>VLOOKUP($A627,data!$B$2:$AS$765,4,FALSE)</f>
        <v>Extreme Immaturity or Respiratory Distress Syndrome, Neonate</v>
      </c>
      <c r="C627" s="259">
        <f>VLOOKUP($A627,data!$B$2:$AS$765,6,FALSE)</f>
        <v>23</v>
      </c>
      <c r="D627" s="259">
        <f>VLOOKUP($A627,data!$B$2:$AS$765,7,FALSE)</f>
        <v>0</v>
      </c>
      <c r="E627" s="259">
        <f>VLOOKUP($A627,data!$B$2:$AS$765,10,FALSE)</f>
        <v>18513.830000000002</v>
      </c>
      <c r="F627" s="259">
        <f>VLOOKUP($A627,data!$B$2:$AS$765,11,FALSE)</f>
        <v>17631.169999999998</v>
      </c>
      <c r="G627" s="325">
        <f>VLOOKUP($A627,data!$B$2:$AS$765,12,FALSE)</f>
        <v>9.2200000000000006</v>
      </c>
      <c r="H627" s="16"/>
      <c r="I627" s="159">
        <f>VLOOKUP($A627,data!$B$2:$AS$765,14,FALSE)</f>
        <v>22</v>
      </c>
      <c r="J627" s="157">
        <f>VLOOKUP($A627,data!$B$2:$AS$765,15,FALSE)</f>
        <v>15822.26</v>
      </c>
      <c r="K627" s="157">
        <f>VLOOKUP($A627,data!$B$2:$AS$765,16,FALSE)</f>
        <v>12584.26</v>
      </c>
      <c r="L627" s="161">
        <f>VLOOKUP($A627,data!$B$2:$AS$765,17,FALSE)</f>
        <v>8.36</v>
      </c>
      <c r="M627" s="161">
        <f>VLOOKUP($A627,data!$B$2:$AS$765,18,FALSE)</f>
        <v>5.23</v>
      </c>
      <c r="N627" s="161">
        <f>VLOOKUP($A627,data!$B$2:$AS$765,19,FALSE)</f>
        <v>6.74</v>
      </c>
      <c r="O627" s="129">
        <f>VLOOKUP($A627,data!$B$2:$AS$765,20,FALSE)</f>
        <v>1</v>
      </c>
      <c r="P627" s="163">
        <f>VLOOKUP($A627,data!$B$2:$AS$765,22,FALSE)</f>
        <v>0.65010000000000001</v>
      </c>
      <c r="Q627" s="163">
        <f>VLOOKUP($A627,data!$B$2:$AS$765,30,FALSE)</f>
        <v>0.66990000000000005</v>
      </c>
      <c r="R627" s="218" t="str">
        <f>VLOOKUP($A627,data!$B$2:$AS$765,34,FALSE)</f>
        <v>A</v>
      </c>
      <c r="S627" s="166"/>
      <c r="T627" s="220" t="str">
        <f>IF(ISERROR(VLOOKUP($A627,v32_final!$A$9:$E$763,5,FALSE)),"",VLOOKUP($A627,v32_final!$A$9:$E$763,5,FALSE))</f>
        <v>A</v>
      </c>
      <c r="U627" s="163">
        <f>IF(ISERROR(VLOOKUP($A627,v32_final!$A$9:$E$763,4,FALSE)),"",VLOOKUP($A627,v32_final!$A$9:$E$763,4,FALSE))</f>
        <v>1.2692000000000001</v>
      </c>
      <c r="V627" s="165">
        <f>VLOOKUP($A627,data!$B$2:$AS$765,35,FALSE)</f>
        <v>1.0497000000000001</v>
      </c>
      <c r="W627" s="326">
        <f t="shared" si="36"/>
        <v>1.0497000000000001</v>
      </c>
      <c r="X627" s="326">
        <f t="shared" si="37"/>
        <v>0</v>
      </c>
      <c r="Y627" s="135">
        <f t="shared" si="38"/>
        <v>-0.21950000000000003</v>
      </c>
      <c r="Z627" s="133">
        <f t="shared" si="39"/>
        <v>-0.17294358651118816</v>
      </c>
    </row>
    <row r="628" spans="1:26" x14ac:dyDescent="0.2">
      <c r="A628" s="237" t="s">
        <v>1214</v>
      </c>
      <c r="B628" s="247" t="str">
        <f>VLOOKUP($A628,data!$B$2:$AS$765,4,FALSE)</f>
        <v>Prematurity W Major Problems</v>
      </c>
      <c r="C628" s="238">
        <f>VLOOKUP($A628,data!$B$2:$AS$765,6,FALSE)</f>
        <v>48</v>
      </c>
      <c r="D628" s="238">
        <f>VLOOKUP($A628,data!$B$2:$AS$765,7,FALSE)</f>
        <v>0</v>
      </c>
      <c r="E628" s="238">
        <f>VLOOKUP($A628,data!$B$2:$AS$765,10,FALSE)</f>
        <v>12791.1</v>
      </c>
      <c r="F628" s="238">
        <f>VLOOKUP($A628,data!$B$2:$AS$765,11,FALSE)</f>
        <v>11857.07</v>
      </c>
      <c r="G628" s="257">
        <f>VLOOKUP($A628,data!$B$2:$AS$765,12,FALSE)</f>
        <v>7.83</v>
      </c>
      <c r="H628" s="16"/>
      <c r="I628" s="158">
        <f>VLOOKUP($A628,data!$B$2:$AS$765,14,FALSE)</f>
        <v>47</v>
      </c>
      <c r="J628" s="156">
        <f>VLOOKUP($A628,data!$B$2:$AS$765,15,FALSE)</f>
        <v>11654.03</v>
      </c>
      <c r="K628" s="156">
        <f>VLOOKUP($A628,data!$B$2:$AS$765,16,FALSE)</f>
        <v>9028.83</v>
      </c>
      <c r="L628" s="160">
        <f>VLOOKUP($A628,data!$B$2:$AS$765,17,FALSE)</f>
        <v>7.43</v>
      </c>
      <c r="M628" s="160">
        <f>VLOOKUP($A628,data!$B$2:$AS$765,18,FALSE)</f>
        <v>4.84</v>
      </c>
      <c r="N628" s="160">
        <f>VLOOKUP($A628,data!$B$2:$AS$765,19,FALSE)</f>
        <v>6.09</v>
      </c>
      <c r="O628" s="120">
        <f>VLOOKUP($A628,data!$B$2:$AS$765,20,FALSE)</f>
        <v>1</v>
      </c>
      <c r="P628" s="162">
        <f>VLOOKUP($A628,data!$B$2:$AS$765,22,FALSE)</f>
        <v>0.47889999999999999</v>
      </c>
      <c r="Q628" s="162">
        <f>VLOOKUP($A628,data!$B$2:$AS$765,30,FALSE)</f>
        <v>0.49349999999999999</v>
      </c>
      <c r="R628" s="217" t="str">
        <f>VLOOKUP($A628,data!$B$2:$AS$765,34,FALSE)</f>
        <v>A</v>
      </c>
      <c r="S628" s="166"/>
      <c r="T628" s="219" t="str">
        <f>IF(ISERROR(VLOOKUP($A628,v32_final!$A$9:$E$763,5,FALSE)),"",VLOOKUP($A628,v32_final!$A$9:$E$763,5,FALSE))</f>
        <v>A</v>
      </c>
      <c r="U628" s="162">
        <f>IF(ISERROR(VLOOKUP($A628,v32_final!$A$9:$E$763,4,FALSE)),"",VLOOKUP($A628,v32_final!$A$9:$E$763,4,FALSE))</f>
        <v>0.71189999999999998</v>
      </c>
      <c r="V628" s="164">
        <f>VLOOKUP($A628,data!$B$2:$AS$765,35,FALSE)</f>
        <v>0.77329999999999999</v>
      </c>
      <c r="W628" s="324">
        <f t="shared" si="36"/>
        <v>0.77329999999999999</v>
      </c>
      <c r="X628" s="324">
        <f t="shared" si="37"/>
        <v>0</v>
      </c>
      <c r="Y628" s="134">
        <f t="shared" si="38"/>
        <v>6.140000000000001E-2</v>
      </c>
      <c r="Z628" s="132">
        <f t="shared" si="39"/>
        <v>8.6248068548953519E-2</v>
      </c>
    </row>
    <row r="629" spans="1:26" x14ac:dyDescent="0.2">
      <c r="A629" s="237" t="s">
        <v>1215</v>
      </c>
      <c r="B629" s="247" t="str">
        <f>VLOOKUP($A629,data!$B$2:$AS$765,4,FALSE)</f>
        <v>Prematurity W/O Major Problems</v>
      </c>
      <c r="C629" s="238">
        <f>VLOOKUP($A629,data!$B$2:$AS$765,6,FALSE)</f>
        <v>144</v>
      </c>
      <c r="D629" s="238">
        <f>VLOOKUP($A629,data!$B$2:$AS$765,7,FALSE)</f>
        <v>0</v>
      </c>
      <c r="E629" s="238">
        <f>VLOOKUP($A629,data!$B$2:$AS$765,10,FALSE)</f>
        <v>6259.37</v>
      </c>
      <c r="F629" s="238">
        <f>VLOOKUP($A629,data!$B$2:$AS$765,11,FALSE)</f>
        <v>7481.43</v>
      </c>
      <c r="G629" s="257">
        <f>VLOOKUP($A629,data!$B$2:$AS$765,12,FALSE)</f>
        <v>4.68</v>
      </c>
      <c r="H629" s="16"/>
      <c r="I629" s="158">
        <f>VLOOKUP($A629,data!$B$2:$AS$765,14,FALSE)</f>
        <v>138</v>
      </c>
      <c r="J629" s="156">
        <f>VLOOKUP($A629,data!$B$2:$AS$765,15,FALSE)</f>
        <v>5052.07</v>
      </c>
      <c r="K629" s="156">
        <f>VLOOKUP($A629,data!$B$2:$AS$765,16,FALSE)</f>
        <v>4800.71</v>
      </c>
      <c r="L629" s="160">
        <f>VLOOKUP($A629,data!$B$2:$AS$765,17,FALSE)</f>
        <v>4.0199999999999996</v>
      </c>
      <c r="M629" s="160">
        <f>VLOOKUP($A629,data!$B$2:$AS$765,18,FALSE)</f>
        <v>3.19</v>
      </c>
      <c r="N629" s="160">
        <f>VLOOKUP($A629,data!$B$2:$AS$765,19,FALSE)</f>
        <v>3.29</v>
      </c>
      <c r="O629" s="120">
        <f>VLOOKUP($A629,data!$B$2:$AS$765,20,FALSE)</f>
        <v>1</v>
      </c>
      <c r="P629" s="162">
        <f>VLOOKUP($A629,data!$B$2:$AS$765,22,FALSE)</f>
        <v>0.20760000000000001</v>
      </c>
      <c r="Q629" s="162">
        <f>VLOOKUP($A629,data!$B$2:$AS$765,30,FALSE)</f>
        <v>0.21390000000000001</v>
      </c>
      <c r="R629" s="217" t="str">
        <f>VLOOKUP($A629,data!$B$2:$AS$765,34,FALSE)</f>
        <v>A</v>
      </c>
      <c r="S629" s="166"/>
      <c r="T629" s="219" t="str">
        <f>IF(ISERROR(VLOOKUP($A629,v32_final!$A$9:$E$763,5,FALSE)),"",VLOOKUP($A629,v32_final!$A$9:$E$763,5,FALSE))</f>
        <v>A</v>
      </c>
      <c r="U629" s="162">
        <f>IF(ISERROR(VLOOKUP($A629,v32_final!$A$9:$E$763,4,FALSE)),"",VLOOKUP($A629,v32_final!$A$9:$E$763,4,FALSE))</f>
        <v>0.26879999999999998</v>
      </c>
      <c r="V629" s="164">
        <f>VLOOKUP($A629,data!$B$2:$AS$765,35,FALSE)</f>
        <v>0.3352</v>
      </c>
      <c r="W629" s="324">
        <f t="shared" si="36"/>
        <v>0.3352</v>
      </c>
      <c r="X629" s="324">
        <f t="shared" si="37"/>
        <v>0</v>
      </c>
      <c r="Y629" s="134">
        <f t="shared" si="38"/>
        <v>6.6400000000000015E-2</v>
      </c>
      <c r="Z629" s="132">
        <f t="shared" si="39"/>
        <v>0.24702380952380959</v>
      </c>
    </row>
    <row r="630" spans="1:26" x14ac:dyDescent="0.2">
      <c r="A630" s="237" t="s">
        <v>1216</v>
      </c>
      <c r="B630" s="247" t="str">
        <f>VLOOKUP($A630,data!$B$2:$AS$765,4,FALSE)</f>
        <v>Full Term Neonate W Major Problems</v>
      </c>
      <c r="C630" s="238">
        <f>VLOOKUP($A630,data!$B$2:$AS$765,6,FALSE)</f>
        <v>212</v>
      </c>
      <c r="D630" s="238">
        <f>VLOOKUP($A630,data!$B$2:$AS$765,7,FALSE)</f>
        <v>0</v>
      </c>
      <c r="E630" s="238">
        <f>VLOOKUP($A630,data!$B$2:$AS$765,10,FALSE)</f>
        <v>8225.14</v>
      </c>
      <c r="F630" s="238">
        <f>VLOOKUP($A630,data!$B$2:$AS$765,11,FALSE)</f>
        <v>7817.17</v>
      </c>
      <c r="G630" s="257">
        <f>VLOOKUP($A630,data!$B$2:$AS$765,12,FALSE)</f>
        <v>7.04</v>
      </c>
      <c r="H630" s="16"/>
      <c r="I630" s="158">
        <f>VLOOKUP($A630,data!$B$2:$AS$765,14,FALSE)</f>
        <v>208</v>
      </c>
      <c r="J630" s="156">
        <f>VLOOKUP($A630,data!$B$2:$AS$765,15,FALSE)</f>
        <v>7471.28</v>
      </c>
      <c r="K630" s="156">
        <f>VLOOKUP($A630,data!$B$2:$AS$765,16,FALSE)</f>
        <v>5572.4</v>
      </c>
      <c r="L630" s="160">
        <f>VLOOKUP($A630,data!$B$2:$AS$765,17,FALSE)</f>
        <v>6.84</v>
      </c>
      <c r="M630" s="160">
        <f>VLOOKUP($A630,data!$B$2:$AS$765,18,FALSE)</f>
        <v>6.78</v>
      </c>
      <c r="N630" s="160">
        <f>VLOOKUP($A630,data!$B$2:$AS$765,19,FALSE)</f>
        <v>4.83</v>
      </c>
      <c r="O630" s="120">
        <f>VLOOKUP($A630,data!$B$2:$AS$765,20,FALSE)</f>
        <v>1</v>
      </c>
      <c r="P630" s="162">
        <f>VLOOKUP($A630,data!$B$2:$AS$765,22,FALSE)</f>
        <v>0.307</v>
      </c>
      <c r="Q630" s="162">
        <f>VLOOKUP($A630,data!$B$2:$AS$765,30,FALSE)</f>
        <v>0.31630000000000003</v>
      </c>
      <c r="R630" s="217" t="str">
        <f>VLOOKUP($A630,data!$B$2:$AS$765,34,FALSE)</f>
        <v>A</v>
      </c>
      <c r="S630" s="166"/>
      <c r="T630" s="219" t="str">
        <f>IF(ISERROR(VLOOKUP($A630,v32_final!$A$9:$E$763,5,FALSE)),"",VLOOKUP($A630,v32_final!$A$9:$E$763,5,FALSE))</f>
        <v>A</v>
      </c>
      <c r="U630" s="162">
        <f>IF(ISERROR(VLOOKUP($A630,v32_final!$A$9:$E$763,4,FALSE)),"",VLOOKUP($A630,v32_final!$A$9:$E$763,4,FALSE))</f>
        <v>0.41070000000000001</v>
      </c>
      <c r="V630" s="164">
        <f>VLOOKUP($A630,data!$B$2:$AS$765,35,FALSE)</f>
        <v>0.49559999999999998</v>
      </c>
      <c r="W630" s="324">
        <f t="shared" si="36"/>
        <v>0.49559999999999998</v>
      </c>
      <c r="X630" s="324">
        <f t="shared" si="37"/>
        <v>0</v>
      </c>
      <c r="Y630" s="134">
        <f t="shared" si="38"/>
        <v>8.4899999999999975E-2</v>
      </c>
      <c r="Z630" s="132">
        <f t="shared" si="39"/>
        <v>0.2067202337472607</v>
      </c>
    </row>
    <row r="631" spans="1:26" x14ac:dyDescent="0.2">
      <c r="A631" s="237" t="s">
        <v>1217</v>
      </c>
      <c r="B631" s="247" t="str">
        <f>VLOOKUP($A631,data!$B$2:$AS$765,4,FALSE)</f>
        <v>Neonate W Other Significant Problems</v>
      </c>
      <c r="C631" s="238">
        <f>VLOOKUP($A631,data!$B$2:$AS$765,6,FALSE)</f>
        <v>475</v>
      </c>
      <c r="D631" s="238">
        <f>VLOOKUP($A631,data!$B$2:$AS$765,7,FALSE)</f>
        <v>0</v>
      </c>
      <c r="E631" s="238">
        <f>VLOOKUP($A631,data!$B$2:$AS$765,10,FALSE)</f>
        <v>3649.34</v>
      </c>
      <c r="F631" s="238">
        <f>VLOOKUP($A631,data!$B$2:$AS$765,11,FALSE)</f>
        <v>2749.2</v>
      </c>
      <c r="G631" s="257">
        <f>VLOOKUP($A631,data!$B$2:$AS$765,12,FALSE)</f>
        <v>2.59</v>
      </c>
      <c r="H631" s="16"/>
      <c r="I631" s="158">
        <f>VLOOKUP($A631,data!$B$2:$AS$765,14,FALSE)</f>
        <v>469</v>
      </c>
      <c r="J631" s="156">
        <f>VLOOKUP($A631,data!$B$2:$AS$765,15,FALSE)</f>
        <v>3436.5</v>
      </c>
      <c r="K631" s="156">
        <f>VLOOKUP($A631,data!$B$2:$AS$765,16,FALSE)</f>
        <v>1975.15</v>
      </c>
      <c r="L631" s="160">
        <f>VLOOKUP($A631,data!$B$2:$AS$765,17,FALSE)</f>
        <v>2.54</v>
      </c>
      <c r="M631" s="160">
        <f>VLOOKUP($A631,data!$B$2:$AS$765,18,FALSE)</f>
        <v>1.2</v>
      </c>
      <c r="N631" s="160">
        <f>VLOOKUP($A631,data!$B$2:$AS$765,19,FALSE)</f>
        <v>2.3199999999999998</v>
      </c>
      <c r="O631" s="120">
        <f>VLOOKUP($A631,data!$B$2:$AS$765,20,FALSE)</f>
        <v>1</v>
      </c>
      <c r="P631" s="162">
        <f>VLOOKUP($A631,data!$B$2:$AS$765,22,FALSE)</f>
        <v>0.14119999999999999</v>
      </c>
      <c r="Q631" s="162">
        <f>VLOOKUP($A631,data!$B$2:$AS$765,30,FALSE)</f>
        <v>0.14549999999999999</v>
      </c>
      <c r="R631" s="217" t="str">
        <f>VLOOKUP($A631,data!$B$2:$AS$765,34,FALSE)</f>
        <v>A</v>
      </c>
      <c r="S631" s="166"/>
      <c r="T631" s="219" t="str">
        <f>IF(ISERROR(VLOOKUP($A631,v32_final!$A$9:$E$763,5,FALSE)),"",VLOOKUP($A631,v32_final!$A$9:$E$763,5,FALSE))</f>
        <v>A</v>
      </c>
      <c r="U631" s="162">
        <f>IF(ISERROR(VLOOKUP($A631,v32_final!$A$9:$E$763,4,FALSE)),"",VLOOKUP($A631,v32_final!$A$9:$E$763,4,FALSE))</f>
        <v>0.19739999999999999</v>
      </c>
      <c r="V631" s="164">
        <f>VLOOKUP($A631,data!$B$2:$AS$765,35,FALSE)</f>
        <v>0.22800000000000001</v>
      </c>
      <c r="W631" s="324">
        <f t="shared" si="36"/>
        <v>0.22800000000000001</v>
      </c>
      <c r="X631" s="324">
        <f t="shared" si="37"/>
        <v>0</v>
      </c>
      <c r="Y631" s="134">
        <f t="shared" si="38"/>
        <v>3.0600000000000016E-2</v>
      </c>
      <c r="Z631" s="132">
        <f t="shared" si="39"/>
        <v>0.15501519756838913</v>
      </c>
    </row>
    <row r="632" spans="1:26" x14ac:dyDescent="0.2">
      <c r="A632" s="246" t="s">
        <v>1218</v>
      </c>
      <c r="B632" s="258" t="str">
        <f>VLOOKUP($A632,data!$B$2:$AS$765,4,FALSE)</f>
        <v>Normal Newborn</v>
      </c>
      <c r="C632" s="259">
        <f>VLOOKUP($A632,data!$B$2:$AS$765,6,FALSE)</f>
        <v>3375</v>
      </c>
      <c r="D632" s="259">
        <f>VLOOKUP($A632,data!$B$2:$AS$765,7,FALSE)</f>
        <v>0</v>
      </c>
      <c r="E632" s="259">
        <f>VLOOKUP($A632,data!$B$2:$AS$765,10,FALSE)</f>
        <v>2672.33</v>
      </c>
      <c r="F632" s="259">
        <f>VLOOKUP($A632,data!$B$2:$AS$765,11,FALSE)</f>
        <v>1272.6300000000001</v>
      </c>
      <c r="G632" s="325">
        <f>VLOOKUP($A632,data!$B$2:$AS$765,12,FALSE)</f>
        <v>2.1</v>
      </c>
      <c r="H632" s="16"/>
      <c r="I632" s="159">
        <f>VLOOKUP($A632,data!$B$2:$AS$765,14,FALSE)</f>
        <v>3333</v>
      </c>
      <c r="J632" s="157">
        <f>VLOOKUP($A632,data!$B$2:$AS$765,15,FALSE)</f>
        <v>2595.11</v>
      </c>
      <c r="K632" s="157">
        <f>VLOOKUP($A632,data!$B$2:$AS$765,16,FALSE)</f>
        <v>1050.17</v>
      </c>
      <c r="L632" s="161">
        <f>VLOOKUP($A632,data!$B$2:$AS$765,17,FALSE)</f>
        <v>2.08</v>
      </c>
      <c r="M632" s="161">
        <f>VLOOKUP($A632,data!$B$2:$AS$765,18,FALSE)</f>
        <v>0.62</v>
      </c>
      <c r="N632" s="161">
        <f>VLOOKUP($A632,data!$B$2:$AS$765,19,FALSE)</f>
        <v>1.99</v>
      </c>
      <c r="O632" s="129">
        <f>VLOOKUP($A632,data!$B$2:$AS$765,20,FALSE)</f>
        <v>1</v>
      </c>
      <c r="P632" s="163">
        <f>VLOOKUP($A632,data!$B$2:$AS$765,22,FALSE)</f>
        <v>0.1066</v>
      </c>
      <c r="Q632" s="163">
        <f>VLOOKUP($A632,data!$B$2:$AS$765,30,FALSE)</f>
        <v>0.10979999999999999</v>
      </c>
      <c r="R632" s="218" t="str">
        <f>VLOOKUP($A632,data!$B$2:$AS$765,34,FALSE)</f>
        <v>A</v>
      </c>
      <c r="S632" s="166"/>
      <c r="T632" s="220" t="str">
        <f>IF(ISERROR(VLOOKUP($A632,v32_final!$A$9:$E$763,5,FALSE)),"",VLOOKUP($A632,v32_final!$A$9:$E$763,5,FALSE))</f>
        <v>A</v>
      </c>
      <c r="U632" s="163">
        <f>IF(ISERROR(VLOOKUP($A632,v32_final!$A$9:$E$763,4,FALSE)),"",VLOOKUP($A632,v32_final!$A$9:$E$763,4,FALSE))</f>
        <v>0.16619999999999999</v>
      </c>
      <c r="V632" s="165">
        <f>VLOOKUP($A632,data!$B$2:$AS$765,35,FALSE)</f>
        <v>0.17199999999999999</v>
      </c>
      <c r="W632" s="326">
        <f t="shared" si="36"/>
        <v>0.17199999999999999</v>
      </c>
      <c r="X632" s="326">
        <f t="shared" si="37"/>
        <v>0</v>
      </c>
      <c r="Y632" s="135">
        <f t="shared" si="38"/>
        <v>5.7999999999999996E-3</v>
      </c>
      <c r="Z632" s="133">
        <f t="shared" si="39"/>
        <v>3.4897713598074608E-2</v>
      </c>
    </row>
    <row r="633" spans="1:26" x14ac:dyDescent="0.2">
      <c r="A633" s="237" t="s">
        <v>1219</v>
      </c>
      <c r="B633" s="247" t="str">
        <f>VLOOKUP($A633,data!$B$2:$AS$765,4,FALSE)</f>
        <v>Splenectomy W MCC</v>
      </c>
      <c r="C633" s="238">
        <f>VLOOKUP($A633,data!$B$2:$AS$765,6,FALSE)</f>
        <v>7</v>
      </c>
      <c r="D633" s="238">
        <f>VLOOKUP($A633,data!$B$2:$AS$765,7,FALSE)</f>
        <v>0</v>
      </c>
      <c r="E633" s="238">
        <f>VLOOKUP($A633,data!$B$2:$AS$765,10,FALSE)</f>
        <v>52030.51</v>
      </c>
      <c r="F633" s="238">
        <f>VLOOKUP($A633,data!$B$2:$AS$765,11,FALSE)</f>
        <v>19600.11</v>
      </c>
      <c r="G633" s="257">
        <f>VLOOKUP($A633,data!$B$2:$AS$765,12,FALSE)</f>
        <v>8.57</v>
      </c>
      <c r="H633" s="16"/>
      <c r="I633" s="158">
        <f>VLOOKUP($A633,data!$B$2:$AS$765,14,FALSE)</f>
        <v>7</v>
      </c>
      <c r="J633" s="156">
        <f>VLOOKUP($A633,data!$B$2:$AS$765,15,FALSE)</f>
        <v>52030.51</v>
      </c>
      <c r="K633" s="156">
        <f>VLOOKUP($A633,data!$B$2:$AS$765,16,FALSE)</f>
        <v>19600.11</v>
      </c>
      <c r="L633" s="160">
        <f>VLOOKUP($A633,data!$B$2:$AS$765,17,FALSE)</f>
        <v>11.6</v>
      </c>
      <c r="M633" s="160">
        <f>VLOOKUP($A633,data!$B$2:$AS$765,18,FALSE)</f>
        <v>3.42</v>
      </c>
      <c r="N633" s="160">
        <f>VLOOKUP($A633,data!$B$2:$AS$765,19,FALSE)</f>
        <v>9.1999999999999993</v>
      </c>
      <c r="O633" s="120">
        <f>VLOOKUP($A633,data!$B$2:$AS$765,20,FALSE)</f>
        <v>0</v>
      </c>
      <c r="P633" s="162">
        <f>VLOOKUP($A633,data!$B$2:$AS$765,22,FALSE)</f>
        <v>4.6734999999999998</v>
      </c>
      <c r="Q633" s="162">
        <f>VLOOKUP($A633,data!$B$2:$AS$765,30,FALSE)</f>
        <v>4.8155999999999999</v>
      </c>
      <c r="R633" s="217" t="str">
        <f>VLOOKUP($A633,data!$B$2:$AS$765,34,FALSE)</f>
        <v>M</v>
      </c>
      <c r="S633" s="166"/>
      <c r="T633" s="219" t="str">
        <f>IF(ISERROR(VLOOKUP($A633,v32_final!$A$9:$E$763,5,FALSE)),"",VLOOKUP($A633,v32_final!$A$9:$E$763,5,FALSE))</f>
        <v>M</v>
      </c>
      <c r="U633" s="162">
        <f>IF(ISERROR(VLOOKUP($A633,v32_final!$A$9:$E$763,4,FALSE)),"",VLOOKUP($A633,v32_final!$A$9:$E$763,4,FALSE))</f>
        <v>7.7935999999999996</v>
      </c>
      <c r="V633" s="164">
        <f>VLOOKUP($A633,data!$B$2:$AS$765,35,FALSE)</f>
        <v>7.5456000000000003</v>
      </c>
      <c r="W633" s="324">
        <f t="shared" si="36"/>
        <v>7.5456000000000003</v>
      </c>
      <c r="X633" s="324">
        <f t="shared" si="37"/>
        <v>0</v>
      </c>
      <c r="Y633" s="134">
        <f t="shared" si="38"/>
        <v>-0.24799999999999933</v>
      </c>
      <c r="Z633" s="132">
        <f t="shared" si="39"/>
        <v>-3.1820981318004433E-2</v>
      </c>
    </row>
    <row r="634" spans="1:26" x14ac:dyDescent="0.2">
      <c r="A634" s="237" t="s">
        <v>1220</v>
      </c>
      <c r="B634" s="247" t="str">
        <f>VLOOKUP($A634,data!$B$2:$AS$765,4,FALSE)</f>
        <v>Splenectomy W CC</v>
      </c>
      <c r="C634" s="238">
        <f>VLOOKUP($A634,data!$B$2:$AS$765,6,FALSE)</f>
        <v>8</v>
      </c>
      <c r="D634" s="238">
        <f>VLOOKUP($A634,data!$B$2:$AS$765,7,FALSE)</f>
        <v>0</v>
      </c>
      <c r="E634" s="238">
        <f>VLOOKUP($A634,data!$B$2:$AS$765,10,FALSE)</f>
        <v>58239.93</v>
      </c>
      <c r="F634" s="238">
        <f>VLOOKUP($A634,data!$B$2:$AS$765,11,FALSE)</f>
        <v>34595.58</v>
      </c>
      <c r="G634" s="257">
        <f>VLOOKUP($A634,data!$B$2:$AS$765,12,FALSE)</f>
        <v>11.13</v>
      </c>
      <c r="H634" s="16"/>
      <c r="I634" s="158">
        <f>VLOOKUP($A634,data!$B$2:$AS$765,14,FALSE)</f>
        <v>7</v>
      </c>
      <c r="J634" s="156">
        <f>VLOOKUP($A634,data!$B$2:$AS$765,15,FALSE)</f>
        <v>46668.800000000003</v>
      </c>
      <c r="K634" s="156">
        <f>VLOOKUP($A634,data!$B$2:$AS$765,16,FALSE)</f>
        <v>17225.12</v>
      </c>
      <c r="L634" s="160">
        <f>VLOOKUP($A634,data!$B$2:$AS$765,17,FALSE)</f>
        <v>6.8</v>
      </c>
      <c r="M634" s="160">
        <f>VLOOKUP($A634,data!$B$2:$AS$765,18,FALSE)</f>
        <v>7.76</v>
      </c>
      <c r="N634" s="160">
        <f>VLOOKUP($A634,data!$B$2:$AS$765,19,FALSE)</f>
        <v>5.3</v>
      </c>
      <c r="O634" s="120">
        <f>VLOOKUP($A634,data!$B$2:$AS$765,20,FALSE)</f>
        <v>0</v>
      </c>
      <c r="P634" s="162">
        <f>VLOOKUP($A634,data!$B$2:$AS$765,22,FALSE)</f>
        <v>2.6884000000000001</v>
      </c>
      <c r="Q634" s="162">
        <f>VLOOKUP($A634,data!$B$2:$AS$765,30,FALSE)</f>
        <v>2.7700999999999998</v>
      </c>
      <c r="R634" s="217" t="str">
        <f>VLOOKUP($A634,data!$B$2:$AS$765,34,FALSE)</f>
        <v>M</v>
      </c>
      <c r="S634" s="166"/>
      <c r="T634" s="219" t="str">
        <f>IF(ISERROR(VLOOKUP($A634,v32_final!$A$9:$E$763,5,FALSE)),"",VLOOKUP($A634,v32_final!$A$9:$E$763,5,FALSE))</f>
        <v>M</v>
      </c>
      <c r="U634" s="162">
        <f>IF(ISERROR(VLOOKUP($A634,v32_final!$A$9:$E$763,4,FALSE)),"",VLOOKUP($A634,v32_final!$A$9:$E$763,4,FALSE))</f>
        <v>2.5994999999999999</v>
      </c>
      <c r="V634" s="164">
        <f>VLOOKUP($A634,data!$B$2:$AS$765,35,FALSE)</f>
        <v>4.3404999999999996</v>
      </c>
      <c r="W634" s="324">
        <f t="shared" si="36"/>
        <v>4.3404999999999996</v>
      </c>
      <c r="X634" s="324">
        <f t="shared" si="37"/>
        <v>0</v>
      </c>
      <c r="Y634" s="134">
        <f t="shared" si="38"/>
        <v>1.7409999999999997</v>
      </c>
      <c r="Z634" s="132">
        <f t="shared" si="39"/>
        <v>0.66974418157337934</v>
      </c>
    </row>
    <row r="635" spans="1:26" x14ac:dyDescent="0.2">
      <c r="A635" s="237" t="s">
        <v>11</v>
      </c>
      <c r="B635" s="247" t="str">
        <f>VLOOKUP($A635,data!$B$2:$AS$765,4,FALSE)</f>
        <v>Splenectomy W/O CC/MCC</v>
      </c>
      <c r="C635" s="238">
        <f>VLOOKUP($A635,data!$B$2:$AS$765,6,FALSE)</f>
        <v>15</v>
      </c>
      <c r="D635" s="238">
        <f>VLOOKUP($A635,data!$B$2:$AS$765,7,FALSE)</f>
        <v>0</v>
      </c>
      <c r="E635" s="238">
        <f>VLOOKUP($A635,data!$B$2:$AS$765,10,FALSE)</f>
        <v>27361.87</v>
      </c>
      <c r="F635" s="238">
        <f>VLOOKUP($A635,data!$B$2:$AS$765,11,FALSE)</f>
        <v>9570.07</v>
      </c>
      <c r="G635" s="257">
        <f>VLOOKUP($A635,data!$B$2:$AS$765,12,FALSE)</f>
        <v>3.4</v>
      </c>
      <c r="H635" s="16"/>
      <c r="I635" s="158">
        <f>VLOOKUP($A635,data!$B$2:$AS$765,14,FALSE)</f>
        <v>14</v>
      </c>
      <c r="J635" s="156">
        <f>VLOOKUP($A635,data!$B$2:$AS$765,15,FALSE)</f>
        <v>25490.52</v>
      </c>
      <c r="K635" s="156">
        <f>VLOOKUP($A635,data!$B$2:$AS$765,16,FALSE)</f>
        <v>6752.7</v>
      </c>
      <c r="L635" s="160">
        <f>VLOOKUP($A635,data!$B$2:$AS$765,17,FALSE)</f>
        <v>3.21</v>
      </c>
      <c r="M635" s="160">
        <f>VLOOKUP($A635,data!$B$2:$AS$765,18,FALSE)</f>
        <v>1.1499999999999999</v>
      </c>
      <c r="N635" s="160">
        <f>VLOOKUP($A635,data!$B$2:$AS$765,19,FALSE)</f>
        <v>2.97</v>
      </c>
      <c r="O635" s="120">
        <f>VLOOKUP($A635,data!$B$2:$AS$765,20,FALSE)</f>
        <v>1</v>
      </c>
      <c r="P635" s="162">
        <f>VLOOKUP($A635,data!$B$2:$AS$765,22,FALSE)</f>
        <v>1.0472999999999999</v>
      </c>
      <c r="Q635" s="162">
        <f>VLOOKUP($A635,data!$B$2:$AS$765,30,FALSE)</f>
        <v>1.0790999999999999</v>
      </c>
      <c r="R635" s="217" t="str">
        <f>VLOOKUP($A635,data!$B$2:$AS$765,34,FALSE)</f>
        <v>A</v>
      </c>
      <c r="S635" s="166"/>
      <c r="T635" s="219" t="str">
        <f>IF(ISERROR(VLOOKUP($A635,v32_final!$A$9:$E$763,5,FALSE)),"",VLOOKUP($A635,v32_final!$A$9:$E$763,5,FALSE))</f>
        <v>A</v>
      </c>
      <c r="U635" s="162">
        <f>IF(ISERROR(VLOOKUP($A635,v32_final!$A$9:$E$763,4,FALSE)),"",VLOOKUP($A635,v32_final!$A$9:$E$763,4,FALSE))</f>
        <v>1.9417</v>
      </c>
      <c r="V635" s="164">
        <f>VLOOKUP($A635,data!$B$2:$AS$765,35,FALSE)</f>
        <v>1.6908000000000001</v>
      </c>
      <c r="W635" s="324">
        <f t="shared" si="36"/>
        <v>1.6908000000000001</v>
      </c>
      <c r="X635" s="324">
        <f t="shared" si="37"/>
        <v>0</v>
      </c>
      <c r="Y635" s="134">
        <f t="shared" si="38"/>
        <v>-0.2508999999999999</v>
      </c>
      <c r="Z635" s="132">
        <f t="shared" si="39"/>
        <v>-0.12921666580831226</v>
      </c>
    </row>
    <row r="636" spans="1:26" x14ac:dyDescent="0.2">
      <c r="A636" s="237" t="s">
        <v>13</v>
      </c>
      <c r="B636" s="247" t="str">
        <f>VLOOKUP($A636,data!$B$2:$AS$765,4,FALSE)</f>
        <v>Other O.R. Proc of the Blood &amp; Blood Forming Organs W MCC</v>
      </c>
      <c r="C636" s="238">
        <f>VLOOKUP($A636,data!$B$2:$AS$765,6,FALSE)</f>
        <v>8</v>
      </c>
      <c r="D636" s="238">
        <f>VLOOKUP($A636,data!$B$2:$AS$765,7,FALSE)</f>
        <v>0</v>
      </c>
      <c r="E636" s="238">
        <f>VLOOKUP($A636,data!$B$2:$AS$765,10,FALSE)</f>
        <v>38717.49</v>
      </c>
      <c r="F636" s="238">
        <f>VLOOKUP($A636,data!$B$2:$AS$765,11,FALSE)</f>
        <v>14014.45</v>
      </c>
      <c r="G636" s="257">
        <f>VLOOKUP($A636,data!$B$2:$AS$765,12,FALSE)</f>
        <v>9.5</v>
      </c>
      <c r="H636" s="16"/>
      <c r="I636" s="158">
        <f>VLOOKUP($A636,data!$B$2:$AS$765,14,FALSE)</f>
        <v>8</v>
      </c>
      <c r="J636" s="156">
        <f>VLOOKUP($A636,data!$B$2:$AS$765,15,FALSE)</f>
        <v>38717.49</v>
      </c>
      <c r="K636" s="156">
        <f>VLOOKUP($A636,data!$B$2:$AS$765,16,FALSE)</f>
        <v>14014.45</v>
      </c>
      <c r="L636" s="160">
        <f>VLOOKUP($A636,data!$B$2:$AS$765,17,FALSE)</f>
        <v>11.1</v>
      </c>
      <c r="M636" s="160">
        <f>VLOOKUP($A636,data!$B$2:$AS$765,18,FALSE)</f>
        <v>8.6999999999999993</v>
      </c>
      <c r="N636" s="160">
        <f>VLOOKUP($A636,data!$B$2:$AS$765,19,FALSE)</f>
        <v>8.1</v>
      </c>
      <c r="O636" s="120">
        <f>VLOOKUP($A636,data!$B$2:$AS$765,20,FALSE)</f>
        <v>0</v>
      </c>
      <c r="P636" s="162">
        <f>VLOOKUP($A636,data!$B$2:$AS$765,22,FALSE)</f>
        <v>3.3285999999999998</v>
      </c>
      <c r="Q636" s="162">
        <f>VLOOKUP($A636,data!$B$2:$AS$765,30,FALSE)</f>
        <v>3.4298000000000002</v>
      </c>
      <c r="R636" s="217" t="str">
        <f>VLOOKUP($A636,data!$B$2:$AS$765,34,FALSE)</f>
        <v>M</v>
      </c>
      <c r="S636" s="166"/>
      <c r="T636" s="219" t="str">
        <f>IF(ISERROR(VLOOKUP($A636,v32_final!$A$9:$E$763,5,FALSE)),"",VLOOKUP($A636,v32_final!$A$9:$E$763,5,FALSE))</f>
        <v>M</v>
      </c>
      <c r="U636" s="162">
        <f>IF(ISERROR(VLOOKUP($A636,v32_final!$A$9:$E$763,4,FALSE)),"",VLOOKUP($A636,v32_final!$A$9:$E$763,4,FALSE))</f>
        <v>5.2239000000000004</v>
      </c>
      <c r="V636" s="164">
        <f>VLOOKUP($A636,data!$B$2:$AS$765,35,FALSE)</f>
        <v>5.3742000000000001</v>
      </c>
      <c r="W636" s="324">
        <f t="shared" si="36"/>
        <v>5.3742000000000001</v>
      </c>
      <c r="X636" s="324">
        <f t="shared" si="37"/>
        <v>0</v>
      </c>
      <c r="Y636" s="134">
        <f t="shared" si="38"/>
        <v>0.15029999999999966</v>
      </c>
      <c r="Z636" s="132">
        <f t="shared" si="39"/>
        <v>2.87716074197438E-2</v>
      </c>
    </row>
    <row r="637" spans="1:26" x14ac:dyDescent="0.2">
      <c r="A637" s="246" t="s">
        <v>15</v>
      </c>
      <c r="B637" s="258" t="str">
        <f>VLOOKUP($A637,data!$B$2:$AS$765,4,FALSE)</f>
        <v>Other O.R. Proc of the Blood &amp; Blood Forming Organs W CC</v>
      </c>
      <c r="C637" s="259">
        <f>VLOOKUP($A637,data!$B$2:$AS$765,6,FALSE)</f>
        <v>16</v>
      </c>
      <c r="D637" s="259">
        <f>VLOOKUP($A637,data!$B$2:$AS$765,7,FALSE)</f>
        <v>0</v>
      </c>
      <c r="E637" s="259">
        <f>VLOOKUP($A637,data!$B$2:$AS$765,10,FALSE)</f>
        <v>30534.38</v>
      </c>
      <c r="F637" s="259">
        <f>VLOOKUP($A637,data!$B$2:$AS$765,11,FALSE)</f>
        <v>11824.94</v>
      </c>
      <c r="G637" s="325">
        <f>VLOOKUP($A637,data!$B$2:$AS$765,12,FALSE)</f>
        <v>5.81</v>
      </c>
      <c r="H637" s="16"/>
      <c r="I637" s="159">
        <f>VLOOKUP($A637,data!$B$2:$AS$765,14,FALSE)</f>
        <v>15</v>
      </c>
      <c r="J637" s="157">
        <f>VLOOKUP($A637,data!$B$2:$AS$765,15,FALSE)</f>
        <v>28618.98</v>
      </c>
      <c r="K637" s="157">
        <f>VLOOKUP($A637,data!$B$2:$AS$765,16,FALSE)</f>
        <v>9510.57</v>
      </c>
      <c r="L637" s="161">
        <f>VLOOKUP($A637,data!$B$2:$AS$765,17,FALSE)</f>
        <v>5.33</v>
      </c>
      <c r="M637" s="161">
        <f>VLOOKUP($A637,data!$B$2:$AS$765,18,FALSE)</f>
        <v>3.61</v>
      </c>
      <c r="N637" s="161">
        <f>VLOOKUP($A637,data!$B$2:$AS$765,19,FALSE)</f>
        <v>4.21</v>
      </c>
      <c r="O637" s="129">
        <f>VLOOKUP($A637,data!$B$2:$AS$765,20,FALSE)</f>
        <v>1</v>
      </c>
      <c r="P637" s="163">
        <f>VLOOKUP($A637,data!$B$2:$AS$765,22,FALSE)</f>
        <v>1.1758999999999999</v>
      </c>
      <c r="Q637" s="163">
        <f>VLOOKUP($A637,data!$B$2:$AS$765,30,FALSE)</f>
        <v>1.2116</v>
      </c>
      <c r="R637" s="218" t="str">
        <f>VLOOKUP($A637,data!$B$2:$AS$765,34,FALSE)</f>
        <v>A</v>
      </c>
      <c r="S637" s="166"/>
      <c r="T637" s="220" t="str">
        <f>IF(ISERROR(VLOOKUP($A637,v32_final!$A$9:$E$763,5,FALSE)),"",VLOOKUP($A637,v32_final!$A$9:$E$763,5,FALSE))</f>
        <v>M</v>
      </c>
      <c r="U637" s="163">
        <f>IF(ISERROR(VLOOKUP($A637,v32_final!$A$9:$E$763,4,FALSE)),"",VLOOKUP($A637,v32_final!$A$9:$E$763,4,FALSE))</f>
        <v>2.8666999999999998</v>
      </c>
      <c r="V637" s="165">
        <f>VLOOKUP($A637,data!$B$2:$AS$765,35,FALSE)</f>
        <v>1.8985000000000001</v>
      </c>
      <c r="W637" s="326">
        <f t="shared" si="36"/>
        <v>1.8985000000000001</v>
      </c>
      <c r="X637" s="326">
        <f t="shared" si="37"/>
        <v>0</v>
      </c>
      <c r="Y637" s="135">
        <f t="shared" si="38"/>
        <v>-0.96819999999999973</v>
      </c>
      <c r="Z637" s="133">
        <f t="shared" si="39"/>
        <v>-0.3377402588341995</v>
      </c>
    </row>
    <row r="638" spans="1:26" x14ac:dyDescent="0.2">
      <c r="A638" s="237" t="s">
        <v>17</v>
      </c>
      <c r="B638" s="247" t="str">
        <f>VLOOKUP($A638,data!$B$2:$AS$765,4,FALSE)</f>
        <v>Other O.R. Proc of the Blood &amp; Blood Forming Organs W/O CC/MCC</v>
      </c>
      <c r="C638" s="238">
        <f>VLOOKUP($A638,data!$B$2:$AS$765,6,FALSE)</f>
        <v>12</v>
      </c>
      <c r="D638" s="238">
        <f>VLOOKUP($A638,data!$B$2:$AS$765,7,FALSE)</f>
        <v>0</v>
      </c>
      <c r="E638" s="238">
        <f>VLOOKUP($A638,data!$B$2:$AS$765,10,FALSE)</f>
        <v>17447.59</v>
      </c>
      <c r="F638" s="238">
        <f>VLOOKUP($A638,data!$B$2:$AS$765,11,FALSE)</f>
        <v>4960.63</v>
      </c>
      <c r="G638" s="257">
        <f>VLOOKUP($A638,data!$B$2:$AS$765,12,FALSE)</f>
        <v>1.42</v>
      </c>
      <c r="H638" s="16"/>
      <c r="I638" s="158">
        <f>VLOOKUP($A638,data!$B$2:$AS$765,14,FALSE)</f>
        <v>12</v>
      </c>
      <c r="J638" s="156">
        <f>VLOOKUP($A638,data!$B$2:$AS$765,15,FALSE)</f>
        <v>17447.59</v>
      </c>
      <c r="K638" s="156">
        <f>VLOOKUP($A638,data!$B$2:$AS$765,16,FALSE)</f>
        <v>4960.63</v>
      </c>
      <c r="L638" s="160">
        <f>VLOOKUP($A638,data!$B$2:$AS$765,17,FALSE)</f>
        <v>1.42</v>
      </c>
      <c r="M638" s="160">
        <f>VLOOKUP($A638,data!$B$2:$AS$765,18,FALSE)</f>
        <v>0.64</v>
      </c>
      <c r="N638" s="160">
        <f>VLOOKUP($A638,data!$B$2:$AS$765,19,FALSE)</f>
        <v>1.3</v>
      </c>
      <c r="O638" s="120">
        <f>VLOOKUP($A638,data!$B$2:$AS$765,20,FALSE)</f>
        <v>1</v>
      </c>
      <c r="P638" s="162">
        <f>VLOOKUP($A638,data!$B$2:$AS$765,22,FALSE)</f>
        <v>0.71689999999999998</v>
      </c>
      <c r="Q638" s="162">
        <f>VLOOKUP($A638,data!$B$2:$AS$765,30,FALSE)</f>
        <v>0.73870000000000002</v>
      </c>
      <c r="R638" s="217" t="str">
        <f>VLOOKUP($A638,data!$B$2:$AS$765,34,FALSE)</f>
        <v>A</v>
      </c>
      <c r="S638" s="166"/>
      <c r="T638" s="219" t="str">
        <f>IF(ISERROR(VLOOKUP($A638,v32_final!$A$9:$E$763,5,FALSE)),"",VLOOKUP($A638,v32_final!$A$9:$E$763,5,FALSE))</f>
        <v>M</v>
      </c>
      <c r="U638" s="162">
        <f>IF(ISERROR(VLOOKUP($A638,v32_final!$A$9:$E$763,4,FALSE)),"",VLOOKUP($A638,v32_final!$A$9:$E$763,4,FALSE))</f>
        <v>1.9068000000000001</v>
      </c>
      <c r="V638" s="164">
        <f>VLOOKUP($A638,data!$B$2:$AS$765,35,FALSE)</f>
        <v>1.1575</v>
      </c>
      <c r="W638" s="324">
        <f t="shared" si="36"/>
        <v>1.1575</v>
      </c>
      <c r="X638" s="324">
        <f t="shared" si="37"/>
        <v>0</v>
      </c>
      <c r="Y638" s="134">
        <f t="shared" si="38"/>
        <v>-0.74930000000000008</v>
      </c>
      <c r="Z638" s="132">
        <f t="shared" si="39"/>
        <v>-0.3929620306272289</v>
      </c>
    </row>
    <row r="639" spans="1:26" x14ac:dyDescent="0.2">
      <c r="A639" s="237" t="s">
        <v>1221</v>
      </c>
      <c r="B639" s="247" t="str">
        <f>VLOOKUP($A639,data!$B$2:$AS$765,4,FALSE)</f>
        <v>Major Hematol/Immun Diag Exc Sickle Cell Crisis &amp; Coagul W MCC</v>
      </c>
      <c r="C639" s="238">
        <f>VLOOKUP($A639,data!$B$2:$AS$765,6,FALSE)</f>
        <v>68</v>
      </c>
      <c r="D639" s="238">
        <f>VLOOKUP($A639,data!$B$2:$AS$765,7,FALSE)</f>
        <v>3</v>
      </c>
      <c r="E639" s="238">
        <f>VLOOKUP($A639,data!$B$2:$AS$765,10,FALSE)</f>
        <v>39246.67</v>
      </c>
      <c r="F639" s="238">
        <f>VLOOKUP($A639,data!$B$2:$AS$765,11,FALSE)</f>
        <v>32064.25</v>
      </c>
      <c r="G639" s="257">
        <f>VLOOKUP($A639,data!$B$2:$AS$765,12,FALSE)</f>
        <v>8.6</v>
      </c>
      <c r="H639" s="16"/>
      <c r="I639" s="158">
        <f>VLOOKUP($A639,data!$B$2:$AS$765,14,FALSE)</f>
        <v>67</v>
      </c>
      <c r="J639" s="156">
        <f>VLOOKUP($A639,data!$B$2:$AS$765,15,FALSE)</f>
        <v>37224.71</v>
      </c>
      <c r="K639" s="156">
        <f>VLOOKUP($A639,data!$B$2:$AS$765,16,FALSE)</f>
        <v>27666.87</v>
      </c>
      <c r="L639" s="160">
        <f>VLOOKUP($A639,data!$B$2:$AS$765,17,FALSE)</f>
        <v>8.43</v>
      </c>
      <c r="M639" s="160">
        <f>VLOOKUP($A639,data!$B$2:$AS$765,18,FALSE)</f>
        <v>5.69</v>
      </c>
      <c r="N639" s="160">
        <f>VLOOKUP($A639,data!$B$2:$AS$765,19,FALSE)</f>
        <v>6.83</v>
      </c>
      <c r="O639" s="120">
        <f>VLOOKUP($A639,data!$B$2:$AS$765,20,FALSE)</f>
        <v>1</v>
      </c>
      <c r="P639" s="162">
        <f>VLOOKUP($A639,data!$B$2:$AS$765,22,FALSE)</f>
        <v>1.5295000000000001</v>
      </c>
      <c r="Q639" s="162">
        <f>VLOOKUP($A639,data!$B$2:$AS$765,30,FALSE)</f>
        <v>1.5760000000000001</v>
      </c>
      <c r="R639" s="217" t="str">
        <f>VLOOKUP($A639,data!$B$2:$AS$765,34,FALSE)</f>
        <v>A</v>
      </c>
      <c r="S639" s="166"/>
      <c r="T639" s="219" t="str">
        <f>IF(ISERROR(VLOOKUP($A639,v32_final!$A$9:$E$763,5,FALSE)),"",VLOOKUP($A639,v32_final!$A$9:$E$763,5,FALSE))</f>
        <v>A</v>
      </c>
      <c r="U639" s="162">
        <f>IF(ISERROR(VLOOKUP($A639,v32_final!$A$9:$E$763,4,FALSE)),"",VLOOKUP($A639,v32_final!$A$9:$E$763,4,FALSE))</f>
        <v>2.5404</v>
      </c>
      <c r="V639" s="164">
        <f>VLOOKUP($A639,data!$B$2:$AS$765,35,FALSE)</f>
        <v>2.4693999999999998</v>
      </c>
      <c r="W639" s="324">
        <f t="shared" si="36"/>
        <v>2.4693999999999998</v>
      </c>
      <c r="X639" s="324">
        <f t="shared" si="37"/>
        <v>0</v>
      </c>
      <c r="Y639" s="134">
        <f t="shared" si="38"/>
        <v>-7.1000000000000174E-2</v>
      </c>
      <c r="Z639" s="132">
        <f t="shared" si="39"/>
        <v>-2.7948354589828441E-2</v>
      </c>
    </row>
    <row r="640" spans="1:26" x14ac:dyDescent="0.2">
      <c r="A640" s="237" t="s">
        <v>1222</v>
      </c>
      <c r="B640" s="247" t="str">
        <f>VLOOKUP($A640,data!$B$2:$AS$765,4,FALSE)</f>
        <v>Major Hematol/Immun Diag Exc Sickle Cell Crisis &amp; Coagul W CC</v>
      </c>
      <c r="C640" s="238">
        <f>VLOOKUP($A640,data!$B$2:$AS$765,6,FALSE)</f>
        <v>185</v>
      </c>
      <c r="D640" s="238">
        <f>VLOOKUP($A640,data!$B$2:$AS$765,7,FALSE)</f>
        <v>8</v>
      </c>
      <c r="E640" s="238">
        <f>VLOOKUP($A640,data!$B$2:$AS$765,10,FALSE)</f>
        <v>19846.93</v>
      </c>
      <c r="F640" s="238">
        <f>VLOOKUP($A640,data!$B$2:$AS$765,11,FALSE)</f>
        <v>23883.75</v>
      </c>
      <c r="G640" s="257">
        <f>VLOOKUP($A640,data!$B$2:$AS$765,12,FALSE)</f>
        <v>4.84</v>
      </c>
      <c r="H640" s="16"/>
      <c r="I640" s="158">
        <f>VLOOKUP($A640,data!$B$2:$AS$765,14,FALSE)</f>
        <v>181</v>
      </c>
      <c r="J640" s="156">
        <f>VLOOKUP($A640,data!$B$2:$AS$765,15,FALSE)</f>
        <v>16980.490000000002</v>
      </c>
      <c r="K640" s="156">
        <f>VLOOKUP($A640,data!$B$2:$AS$765,16,FALSE)</f>
        <v>12943.39</v>
      </c>
      <c r="L640" s="160">
        <f>VLOOKUP($A640,data!$B$2:$AS$765,17,FALSE)</f>
        <v>4.33</v>
      </c>
      <c r="M640" s="160">
        <f>VLOOKUP($A640,data!$B$2:$AS$765,18,FALSE)</f>
        <v>3.08</v>
      </c>
      <c r="N640" s="160">
        <f>VLOOKUP($A640,data!$B$2:$AS$765,19,FALSE)</f>
        <v>3.46</v>
      </c>
      <c r="O640" s="120">
        <f>VLOOKUP($A640,data!$B$2:$AS$765,20,FALSE)</f>
        <v>1</v>
      </c>
      <c r="P640" s="162">
        <f>VLOOKUP($A640,data!$B$2:$AS$765,22,FALSE)</f>
        <v>0.6976</v>
      </c>
      <c r="Q640" s="162">
        <f>VLOOKUP($A640,data!$B$2:$AS$765,30,FALSE)</f>
        <v>0.71489999999999998</v>
      </c>
      <c r="R640" s="217" t="str">
        <f>VLOOKUP($A640,data!$B$2:$AS$765,34,FALSE)</f>
        <v>A</v>
      </c>
      <c r="S640" s="166"/>
      <c r="T640" s="219" t="str">
        <f>IF(ISERROR(VLOOKUP($A640,v32_final!$A$9:$E$763,5,FALSE)),"",VLOOKUP($A640,v32_final!$A$9:$E$763,5,FALSE))</f>
        <v>A</v>
      </c>
      <c r="U640" s="162">
        <f>IF(ISERROR(VLOOKUP($A640,v32_final!$A$9:$E$763,4,FALSE)),"",VLOOKUP($A640,v32_final!$A$9:$E$763,4,FALSE))</f>
        <v>1.1816</v>
      </c>
      <c r="V640" s="164">
        <f>VLOOKUP($A640,data!$B$2:$AS$765,35,FALSE)</f>
        <v>1.1202000000000001</v>
      </c>
      <c r="W640" s="324">
        <f t="shared" si="36"/>
        <v>1.1202000000000001</v>
      </c>
      <c r="X640" s="324">
        <f t="shared" si="37"/>
        <v>0</v>
      </c>
      <c r="Y640" s="134">
        <f t="shared" si="38"/>
        <v>-6.1399999999999899E-2</v>
      </c>
      <c r="Z640" s="132">
        <f t="shared" si="39"/>
        <v>-5.1963439404197613E-2</v>
      </c>
    </row>
    <row r="641" spans="1:26" x14ac:dyDescent="0.2">
      <c r="A641" s="237" t="s">
        <v>1223</v>
      </c>
      <c r="B641" s="247" t="str">
        <f>VLOOKUP($A641,data!$B$2:$AS$765,4,FALSE)</f>
        <v>Major Hematol/Immun Diag Exc Sickle Cell Crisis &amp; Coagul W/O CC/MCC</v>
      </c>
      <c r="C641" s="238">
        <f>VLOOKUP($A641,data!$B$2:$AS$765,6,FALSE)</f>
        <v>41</v>
      </c>
      <c r="D641" s="238">
        <f>VLOOKUP($A641,data!$B$2:$AS$765,7,FALSE)</f>
        <v>2</v>
      </c>
      <c r="E641" s="238">
        <f>VLOOKUP($A641,data!$B$2:$AS$765,10,FALSE)</f>
        <v>12663.06</v>
      </c>
      <c r="F641" s="238">
        <f>VLOOKUP($A641,data!$B$2:$AS$765,11,FALSE)</f>
        <v>5539.01</v>
      </c>
      <c r="G641" s="257">
        <f>VLOOKUP($A641,data!$B$2:$AS$765,12,FALSE)</f>
        <v>3.1</v>
      </c>
      <c r="H641" s="16"/>
      <c r="I641" s="158">
        <f>VLOOKUP($A641,data!$B$2:$AS$765,14,FALSE)</f>
        <v>38</v>
      </c>
      <c r="J641" s="156">
        <f>VLOOKUP($A641,data!$B$2:$AS$765,15,FALSE)</f>
        <v>11657.68</v>
      </c>
      <c r="K641" s="156">
        <f>VLOOKUP($A641,data!$B$2:$AS$765,16,FALSE)</f>
        <v>4368.91</v>
      </c>
      <c r="L641" s="160">
        <f>VLOOKUP($A641,data!$B$2:$AS$765,17,FALSE)</f>
        <v>3.05</v>
      </c>
      <c r="M641" s="160">
        <f>VLOOKUP($A641,data!$B$2:$AS$765,18,FALSE)</f>
        <v>1.56</v>
      </c>
      <c r="N641" s="160">
        <f>VLOOKUP($A641,data!$B$2:$AS$765,19,FALSE)</f>
        <v>2.65</v>
      </c>
      <c r="O641" s="120">
        <f>VLOOKUP($A641,data!$B$2:$AS$765,20,FALSE)</f>
        <v>1</v>
      </c>
      <c r="P641" s="162">
        <f>VLOOKUP($A641,data!$B$2:$AS$765,22,FALSE)</f>
        <v>0.47899999999999998</v>
      </c>
      <c r="Q641" s="162">
        <f>VLOOKUP($A641,data!$B$2:$AS$765,30,FALSE)</f>
        <v>0.49359999999999998</v>
      </c>
      <c r="R641" s="217" t="str">
        <f>VLOOKUP($A641,data!$B$2:$AS$765,34,FALSE)</f>
        <v>A</v>
      </c>
      <c r="S641" s="166"/>
      <c r="T641" s="219" t="str">
        <f>IF(ISERROR(VLOOKUP($A641,v32_final!$A$9:$E$763,5,FALSE)),"",VLOOKUP($A641,v32_final!$A$9:$E$763,5,FALSE))</f>
        <v>A</v>
      </c>
      <c r="U641" s="162">
        <f>IF(ISERROR(VLOOKUP($A641,v32_final!$A$9:$E$763,4,FALSE)),"",VLOOKUP($A641,v32_final!$A$9:$E$763,4,FALSE))</f>
        <v>0.81220000000000003</v>
      </c>
      <c r="V641" s="164">
        <f>VLOOKUP($A641,data!$B$2:$AS$765,35,FALSE)</f>
        <v>0.77339999999999998</v>
      </c>
      <c r="W641" s="324">
        <f t="shared" si="36"/>
        <v>0.77339999999999998</v>
      </c>
      <c r="X641" s="324">
        <f t="shared" si="37"/>
        <v>0</v>
      </c>
      <c r="Y641" s="134">
        <f t="shared" si="38"/>
        <v>-3.8800000000000057E-2</v>
      </c>
      <c r="Z641" s="132">
        <f t="shared" si="39"/>
        <v>-4.7771484855946879E-2</v>
      </c>
    </row>
    <row r="642" spans="1:26" x14ac:dyDescent="0.2">
      <c r="A642" s="246" t="s">
        <v>1224</v>
      </c>
      <c r="B642" s="258" t="str">
        <f>VLOOKUP($A642,data!$B$2:$AS$765,4,FALSE)</f>
        <v>Red Blood Cell Disorders W MCC</v>
      </c>
      <c r="C642" s="259">
        <f>VLOOKUP($A642,data!$B$2:$AS$765,6,FALSE)</f>
        <v>81</v>
      </c>
      <c r="D642" s="259">
        <f>VLOOKUP($A642,data!$B$2:$AS$765,7,FALSE)</f>
        <v>7</v>
      </c>
      <c r="E642" s="259">
        <f>VLOOKUP($A642,data!$B$2:$AS$765,10,FALSE)</f>
        <v>23455.98</v>
      </c>
      <c r="F642" s="259">
        <f>VLOOKUP($A642,data!$B$2:$AS$765,11,FALSE)</f>
        <v>20446.43</v>
      </c>
      <c r="G642" s="325">
        <f>VLOOKUP($A642,data!$B$2:$AS$765,12,FALSE)</f>
        <v>5.23</v>
      </c>
      <c r="H642" s="16"/>
      <c r="I642" s="159">
        <f>VLOOKUP($A642,data!$B$2:$AS$765,14,FALSE)</f>
        <v>79</v>
      </c>
      <c r="J642" s="157">
        <f>VLOOKUP($A642,data!$B$2:$AS$765,15,FALSE)</f>
        <v>21071.37</v>
      </c>
      <c r="K642" s="157">
        <f>VLOOKUP($A642,data!$B$2:$AS$765,16,FALSE)</f>
        <v>13806.54</v>
      </c>
      <c r="L642" s="161">
        <f>VLOOKUP($A642,data!$B$2:$AS$765,17,FALSE)</f>
        <v>4.82</v>
      </c>
      <c r="M642" s="161">
        <f>VLOOKUP($A642,data!$B$2:$AS$765,18,FALSE)</f>
        <v>3.71</v>
      </c>
      <c r="N642" s="161">
        <f>VLOOKUP($A642,data!$B$2:$AS$765,19,FALSE)</f>
        <v>3.63</v>
      </c>
      <c r="O642" s="129">
        <f>VLOOKUP($A642,data!$B$2:$AS$765,20,FALSE)</f>
        <v>1</v>
      </c>
      <c r="P642" s="163">
        <f>VLOOKUP($A642,data!$B$2:$AS$765,22,FALSE)</f>
        <v>0.86570000000000003</v>
      </c>
      <c r="Q642" s="163">
        <f>VLOOKUP($A642,data!$B$2:$AS$765,30,FALSE)</f>
        <v>0.89200000000000002</v>
      </c>
      <c r="R642" s="218" t="str">
        <f>VLOOKUP($A642,data!$B$2:$AS$765,34,FALSE)</f>
        <v>A</v>
      </c>
      <c r="S642" s="166"/>
      <c r="T642" s="220" t="str">
        <f>IF(ISERROR(VLOOKUP($A642,v32_final!$A$9:$E$763,5,FALSE)),"",VLOOKUP($A642,v32_final!$A$9:$E$763,5,FALSE))</f>
        <v>A</v>
      </c>
      <c r="U642" s="163">
        <f>IF(ISERROR(VLOOKUP($A642,v32_final!$A$9:$E$763,4,FALSE)),"",VLOOKUP($A642,v32_final!$A$9:$E$763,4,FALSE))</f>
        <v>1.2343999999999999</v>
      </c>
      <c r="V642" s="165">
        <f>VLOOKUP($A642,data!$B$2:$AS$765,35,FALSE)</f>
        <v>1.3976999999999999</v>
      </c>
      <c r="W642" s="326">
        <f t="shared" si="36"/>
        <v>1.3976999999999999</v>
      </c>
      <c r="X642" s="326">
        <f t="shared" si="37"/>
        <v>0</v>
      </c>
      <c r="Y642" s="135">
        <f t="shared" si="38"/>
        <v>0.1633</v>
      </c>
      <c r="Z642" s="133">
        <f t="shared" si="39"/>
        <v>0.13229099157485419</v>
      </c>
    </row>
    <row r="643" spans="1:26" x14ac:dyDescent="0.2">
      <c r="A643" s="237" t="s">
        <v>1225</v>
      </c>
      <c r="B643" s="247" t="str">
        <f>VLOOKUP($A643,data!$B$2:$AS$765,4,FALSE)</f>
        <v>Red Blood Cell Disorders W/O MCC</v>
      </c>
      <c r="C643" s="238">
        <f>VLOOKUP($A643,data!$B$2:$AS$765,6,FALSE)</f>
        <v>284</v>
      </c>
      <c r="D643" s="238">
        <f>VLOOKUP($A643,data!$B$2:$AS$765,7,FALSE)</f>
        <v>5</v>
      </c>
      <c r="E643" s="238">
        <f>VLOOKUP($A643,data!$B$2:$AS$765,10,FALSE)</f>
        <v>13501.61</v>
      </c>
      <c r="F643" s="238">
        <f>VLOOKUP($A643,data!$B$2:$AS$765,11,FALSE)</f>
        <v>8464.9699999999993</v>
      </c>
      <c r="G643" s="257">
        <f>VLOOKUP($A643,data!$B$2:$AS$765,12,FALSE)</f>
        <v>3.1</v>
      </c>
      <c r="H643" s="16"/>
      <c r="I643" s="158">
        <f>VLOOKUP($A643,data!$B$2:$AS$765,14,FALSE)</f>
        <v>282</v>
      </c>
      <c r="J643" s="156">
        <f>VLOOKUP($A643,data!$B$2:$AS$765,15,FALSE)</f>
        <v>13113.7</v>
      </c>
      <c r="K643" s="156">
        <f>VLOOKUP($A643,data!$B$2:$AS$765,16,FALSE)</f>
        <v>7012.84</v>
      </c>
      <c r="L643" s="160">
        <f>VLOOKUP($A643,data!$B$2:$AS$765,17,FALSE)</f>
        <v>3.01</v>
      </c>
      <c r="M643" s="160">
        <f>VLOOKUP($A643,data!$B$2:$AS$765,18,FALSE)</f>
        <v>2.02</v>
      </c>
      <c r="N643" s="160">
        <f>VLOOKUP($A643,data!$B$2:$AS$765,19,FALSE)</f>
        <v>2.4500000000000002</v>
      </c>
      <c r="O643" s="120">
        <f>VLOOKUP($A643,data!$B$2:$AS$765,20,FALSE)</f>
        <v>1</v>
      </c>
      <c r="P643" s="162">
        <f>VLOOKUP($A643,data!$B$2:$AS$765,22,FALSE)</f>
        <v>0.53879999999999995</v>
      </c>
      <c r="Q643" s="162">
        <f>VLOOKUP($A643,data!$B$2:$AS$765,30,FALSE)</f>
        <v>0.55520000000000003</v>
      </c>
      <c r="R643" s="217" t="str">
        <f>VLOOKUP($A643,data!$B$2:$AS$765,34,FALSE)</f>
        <v>A</v>
      </c>
      <c r="S643" s="166"/>
      <c r="T643" s="219" t="str">
        <f>IF(ISERROR(VLOOKUP($A643,v32_final!$A$9:$E$763,5,FALSE)),"",VLOOKUP($A643,v32_final!$A$9:$E$763,5,FALSE))</f>
        <v>A</v>
      </c>
      <c r="U643" s="162">
        <f>IF(ISERROR(VLOOKUP($A643,v32_final!$A$9:$E$763,4,FALSE)),"",VLOOKUP($A643,v32_final!$A$9:$E$763,4,FALSE))</f>
        <v>0.85299999999999998</v>
      </c>
      <c r="V643" s="164">
        <f>VLOOKUP($A643,data!$B$2:$AS$765,35,FALSE)</f>
        <v>0.86990000000000001</v>
      </c>
      <c r="W643" s="324">
        <f t="shared" si="36"/>
        <v>0.86990000000000001</v>
      </c>
      <c r="X643" s="324">
        <f t="shared" si="37"/>
        <v>0</v>
      </c>
      <c r="Y643" s="134">
        <f t="shared" si="38"/>
        <v>1.6900000000000026E-2</v>
      </c>
      <c r="Z643" s="132">
        <f t="shared" si="39"/>
        <v>1.9812426729191122E-2</v>
      </c>
    </row>
    <row r="644" spans="1:26" x14ac:dyDescent="0.2">
      <c r="A644" s="237" t="s">
        <v>1226</v>
      </c>
      <c r="B644" s="247" t="str">
        <f>VLOOKUP($A644,data!$B$2:$AS$765,4,FALSE)</f>
        <v>Coagulation Disorders</v>
      </c>
      <c r="C644" s="238">
        <f>VLOOKUP($A644,data!$B$2:$AS$765,6,FALSE)</f>
        <v>88</v>
      </c>
      <c r="D644" s="238">
        <f>VLOOKUP($A644,data!$B$2:$AS$765,7,FALSE)</f>
        <v>4</v>
      </c>
      <c r="E644" s="238">
        <f>VLOOKUP($A644,data!$B$2:$AS$765,10,FALSE)</f>
        <v>73372.03</v>
      </c>
      <c r="F644" s="238">
        <f>VLOOKUP($A644,data!$B$2:$AS$765,11,FALSE)</f>
        <v>313474.03999999998</v>
      </c>
      <c r="G644" s="257">
        <f>VLOOKUP($A644,data!$B$2:$AS$765,12,FALSE)</f>
        <v>3.76</v>
      </c>
      <c r="H644" s="16"/>
      <c r="I644" s="158">
        <f>VLOOKUP($A644,data!$B$2:$AS$765,14,FALSE)</f>
        <v>87</v>
      </c>
      <c r="J644" s="156">
        <f>VLOOKUP($A644,data!$B$2:$AS$765,15,FALSE)</f>
        <v>42058.32</v>
      </c>
      <c r="K644" s="156">
        <f>VLOOKUP($A644,data!$B$2:$AS$765,16,FALSE)</f>
        <v>114486.72</v>
      </c>
      <c r="L644" s="160">
        <f>VLOOKUP($A644,data!$B$2:$AS$765,17,FALSE)</f>
        <v>3.66</v>
      </c>
      <c r="M644" s="160">
        <f>VLOOKUP($A644,data!$B$2:$AS$765,18,FALSE)</f>
        <v>3.27</v>
      </c>
      <c r="N644" s="160">
        <f>VLOOKUP($A644,data!$B$2:$AS$765,19,FALSE)</f>
        <v>2.68</v>
      </c>
      <c r="O644" s="120">
        <f>VLOOKUP($A644,data!$B$2:$AS$765,20,FALSE)</f>
        <v>1</v>
      </c>
      <c r="P644" s="162">
        <f>VLOOKUP($A644,data!$B$2:$AS$765,22,FALSE)</f>
        <v>1.7281</v>
      </c>
      <c r="Q644" s="162">
        <f>VLOOKUP($A644,data!$B$2:$AS$765,30,FALSE)</f>
        <v>0.7651</v>
      </c>
      <c r="R644" s="217" t="str">
        <f>VLOOKUP($A644,data!$B$2:$AS$765,34,FALSE)</f>
        <v>A</v>
      </c>
      <c r="S644" s="166"/>
      <c r="T644" s="219" t="str">
        <f>IF(ISERROR(VLOOKUP($A644,v32_final!$A$9:$E$763,5,FALSE)),"",VLOOKUP($A644,v32_final!$A$9:$E$763,5,FALSE))</f>
        <v>A</v>
      </c>
      <c r="U644" s="162">
        <f>IF(ISERROR(VLOOKUP($A644,v32_final!$A$9:$E$763,4,FALSE)),"",VLOOKUP($A644,v32_final!$A$9:$E$763,4,FALSE))</f>
        <v>0.74250000000000005</v>
      </c>
      <c r="V644" s="164">
        <f>VLOOKUP($A644,data!$B$2:$AS$765,35,FALSE)</f>
        <v>1.1988000000000001</v>
      </c>
      <c r="W644" s="324">
        <f t="shared" si="36"/>
        <v>1.1988000000000001</v>
      </c>
      <c r="X644" s="324">
        <f t="shared" si="37"/>
        <v>0</v>
      </c>
      <c r="Y644" s="134">
        <f t="shared" si="38"/>
        <v>0.45630000000000004</v>
      </c>
      <c r="Z644" s="132">
        <f t="shared" si="39"/>
        <v>0.61454545454545451</v>
      </c>
    </row>
    <row r="645" spans="1:26" x14ac:dyDescent="0.2">
      <c r="A645" s="237" t="s">
        <v>1227</v>
      </c>
      <c r="B645" s="247" t="str">
        <f>VLOOKUP($A645,data!$B$2:$AS$765,4,FALSE)</f>
        <v>Reticuloendothelial &amp; Immunity Disorders W MCC</v>
      </c>
      <c r="C645" s="238">
        <f>VLOOKUP($A645,data!$B$2:$AS$765,6,FALSE)</f>
        <v>10</v>
      </c>
      <c r="D645" s="238">
        <f>VLOOKUP($A645,data!$B$2:$AS$765,7,FALSE)</f>
        <v>1</v>
      </c>
      <c r="E645" s="238">
        <f>VLOOKUP($A645,data!$B$2:$AS$765,10,FALSE)</f>
        <v>19796.12</v>
      </c>
      <c r="F645" s="238">
        <f>VLOOKUP($A645,data!$B$2:$AS$765,11,FALSE)</f>
        <v>12530.93</v>
      </c>
      <c r="G645" s="257">
        <f>VLOOKUP($A645,data!$B$2:$AS$765,12,FALSE)</f>
        <v>5.6</v>
      </c>
      <c r="H645" s="16"/>
      <c r="I645" s="158">
        <f>VLOOKUP($A645,data!$B$2:$AS$765,14,FALSE)</f>
        <v>9</v>
      </c>
      <c r="J645" s="156">
        <f>VLOOKUP($A645,data!$B$2:$AS$765,15,FALSE)</f>
        <v>16714.060000000001</v>
      </c>
      <c r="K645" s="156">
        <f>VLOOKUP($A645,data!$B$2:$AS$765,16,FALSE)</f>
        <v>8915.17</v>
      </c>
      <c r="L645" s="160">
        <f>VLOOKUP($A645,data!$B$2:$AS$765,17,FALSE)</f>
        <v>6.4</v>
      </c>
      <c r="M645" s="160">
        <f>VLOOKUP($A645,data!$B$2:$AS$765,18,FALSE)</f>
        <v>2.11</v>
      </c>
      <c r="N645" s="160">
        <f>VLOOKUP($A645,data!$B$2:$AS$765,19,FALSE)</f>
        <v>4.7</v>
      </c>
      <c r="O645" s="120">
        <f>VLOOKUP($A645,data!$B$2:$AS$765,20,FALSE)</f>
        <v>0</v>
      </c>
      <c r="P645" s="162">
        <f>VLOOKUP($A645,data!$B$2:$AS$765,22,FALSE)</f>
        <v>1.6331</v>
      </c>
      <c r="Q645" s="162">
        <f>VLOOKUP($A645,data!$B$2:$AS$765,30,FALSE)</f>
        <v>1.6827000000000001</v>
      </c>
      <c r="R645" s="217" t="str">
        <f>VLOOKUP($A645,data!$B$2:$AS$765,34,FALSE)</f>
        <v>M</v>
      </c>
      <c r="S645" s="166"/>
      <c r="T645" s="219" t="str">
        <f>IF(ISERROR(VLOOKUP($A645,v32_final!$A$9:$E$763,5,FALSE)),"",VLOOKUP($A645,v32_final!$A$9:$E$763,5,FALSE))</f>
        <v>M</v>
      </c>
      <c r="U645" s="162">
        <f>IF(ISERROR(VLOOKUP($A645,v32_final!$A$9:$E$763,4,FALSE)),"",VLOOKUP($A645,v32_final!$A$9:$E$763,4,FALSE))</f>
        <v>2.6503999999999999</v>
      </c>
      <c r="V645" s="164">
        <f>VLOOKUP($A645,data!$B$2:$AS$765,35,FALSE)</f>
        <v>2.6366000000000001</v>
      </c>
      <c r="W645" s="324">
        <f t="shared" si="36"/>
        <v>2.6366000000000001</v>
      </c>
      <c r="X645" s="324">
        <f t="shared" si="37"/>
        <v>0</v>
      </c>
      <c r="Y645" s="134">
        <f t="shared" si="38"/>
        <v>-1.3799999999999812E-2</v>
      </c>
      <c r="Z645" s="132">
        <f t="shared" si="39"/>
        <v>-5.2067612435858033E-3</v>
      </c>
    </row>
    <row r="646" spans="1:26" x14ac:dyDescent="0.2">
      <c r="A646" s="237" t="s">
        <v>1228</v>
      </c>
      <c r="B646" s="247" t="str">
        <f>VLOOKUP($A646,data!$B$2:$AS$765,4,FALSE)</f>
        <v>Reticuloendothelial &amp; Immunity Disorders W CC</v>
      </c>
      <c r="C646" s="238">
        <f>VLOOKUP($A646,data!$B$2:$AS$765,6,FALSE)</f>
        <v>36</v>
      </c>
      <c r="D646" s="238">
        <f>VLOOKUP($A646,data!$B$2:$AS$765,7,FALSE)</f>
        <v>0</v>
      </c>
      <c r="E646" s="238">
        <f>VLOOKUP($A646,data!$B$2:$AS$765,10,FALSE)</f>
        <v>15325.26</v>
      </c>
      <c r="F646" s="238">
        <f>VLOOKUP($A646,data!$B$2:$AS$765,11,FALSE)</f>
        <v>9672.2199999999993</v>
      </c>
      <c r="G646" s="257">
        <f>VLOOKUP($A646,data!$B$2:$AS$765,12,FALSE)</f>
        <v>3.58</v>
      </c>
      <c r="H646" s="16"/>
      <c r="I646" s="158">
        <f>VLOOKUP($A646,data!$B$2:$AS$765,14,FALSE)</f>
        <v>33</v>
      </c>
      <c r="J646" s="156">
        <f>VLOOKUP($A646,data!$B$2:$AS$765,15,FALSE)</f>
        <v>13017.18</v>
      </c>
      <c r="K646" s="156">
        <f>VLOOKUP($A646,data!$B$2:$AS$765,16,FALSE)</f>
        <v>6063.32</v>
      </c>
      <c r="L646" s="160">
        <f>VLOOKUP($A646,data!$B$2:$AS$765,17,FALSE)</f>
        <v>3.18</v>
      </c>
      <c r="M646" s="160">
        <f>VLOOKUP($A646,data!$B$2:$AS$765,18,FALSE)</f>
        <v>1.8</v>
      </c>
      <c r="N646" s="160">
        <f>VLOOKUP($A646,data!$B$2:$AS$765,19,FALSE)</f>
        <v>2.8</v>
      </c>
      <c r="O646" s="120">
        <f>VLOOKUP($A646,data!$B$2:$AS$765,20,FALSE)</f>
        <v>1</v>
      </c>
      <c r="P646" s="162">
        <f>VLOOKUP($A646,data!$B$2:$AS$765,22,FALSE)</f>
        <v>0.53490000000000004</v>
      </c>
      <c r="Q646" s="162">
        <f>VLOOKUP($A646,data!$B$2:$AS$765,30,FALSE)</f>
        <v>0.55120000000000002</v>
      </c>
      <c r="R646" s="217" t="str">
        <f>VLOOKUP($A646,data!$B$2:$AS$765,34,FALSE)</f>
        <v>A</v>
      </c>
      <c r="S646" s="166"/>
      <c r="T646" s="219" t="str">
        <f>IF(ISERROR(VLOOKUP($A646,v32_final!$A$9:$E$763,5,FALSE)),"",VLOOKUP($A646,v32_final!$A$9:$E$763,5,FALSE))</f>
        <v>A</v>
      </c>
      <c r="U646" s="162">
        <f>IF(ISERROR(VLOOKUP($A646,v32_final!$A$9:$E$763,4,FALSE)),"",VLOOKUP($A646,v32_final!$A$9:$E$763,4,FALSE))</f>
        <v>0.98270000000000002</v>
      </c>
      <c r="V646" s="164">
        <f>VLOOKUP($A646,data!$B$2:$AS$765,35,FALSE)</f>
        <v>0.86370000000000002</v>
      </c>
      <c r="W646" s="324">
        <f t="shared" si="36"/>
        <v>0.86370000000000002</v>
      </c>
      <c r="X646" s="324">
        <f t="shared" si="37"/>
        <v>0</v>
      </c>
      <c r="Y646" s="134">
        <f t="shared" si="38"/>
        <v>-0.11899999999999999</v>
      </c>
      <c r="Z646" s="132">
        <f t="shared" si="39"/>
        <v>-0.12109494250534242</v>
      </c>
    </row>
    <row r="647" spans="1:26" x14ac:dyDescent="0.2">
      <c r="A647" s="246" t="s">
        <v>1229</v>
      </c>
      <c r="B647" s="258" t="str">
        <f>VLOOKUP($A647,data!$B$2:$AS$765,4,FALSE)</f>
        <v>Reticuloendothelial &amp; Immunity Disorders W/O CC/MCC</v>
      </c>
      <c r="C647" s="259">
        <f>VLOOKUP($A647,data!$B$2:$AS$765,6,FALSE)</f>
        <v>15</v>
      </c>
      <c r="D647" s="259">
        <f>VLOOKUP($A647,data!$B$2:$AS$765,7,FALSE)</f>
        <v>1</v>
      </c>
      <c r="E647" s="259">
        <f>VLOOKUP($A647,data!$B$2:$AS$765,10,FALSE)</f>
        <v>10595.62</v>
      </c>
      <c r="F647" s="259">
        <f>VLOOKUP($A647,data!$B$2:$AS$765,11,FALSE)</f>
        <v>8908.59</v>
      </c>
      <c r="G647" s="325">
        <f>VLOOKUP($A647,data!$B$2:$AS$765,12,FALSE)</f>
        <v>2.87</v>
      </c>
      <c r="H647" s="16"/>
      <c r="I647" s="159">
        <f>VLOOKUP($A647,data!$B$2:$AS$765,14,FALSE)</f>
        <v>14</v>
      </c>
      <c r="J647" s="157">
        <f>VLOOKUP($A647,data!$B$2:$AS$765,15,FALSE)</f>
        <v>8722.93</v>
      </c>
      <c r="K647" s="157">
        <f>VLOOKUP($A647,data!$B$2:$AS$765,16,FALSE)</f>
        <v>5694.5</v>
      </c>
      <c r="L647" s="161">
        <f>VLOOKUP($A647,data!$B$2:$AS$765,17,FALSE)</f>
        <v>2.14</v>
      </c>
      <c r="M647" s="161">
        <f>VLOOKUP($A647,data!$B$2:$AS$765,18,FALSE)</f>
        <v>0.91</v>
      </c>
      <c r="N647" s="161">
        <f>VLOOKUP($A647,data!$B$2:$AS$765,19,FALSE)</f>
        <v>1.94</v>
      </c>
      <c r="O647" s="129">
        <f>VLOOKUP($A647,data!$B$2:$AS$765,20,FALSE)</f>
        <v>1</v>
      </c>
      <c r="P647" s="163">
        <f>VLOOKUP($A647,data!$B$2:$AS$765,22,FALSE)</f>
        <v>0.3584</v>
      </c>
      <c r="Q647" s="163">
        <f>VLOOKUP($A647,data!$B$2:$AS$765,30,FALSE)</f>
        <v>0.36930000000000002</v>
      </c>
      <c r="R647" s="218" t="str">
        <f>VLOOKUP($A647,data!$B$2:$AS$765,34,FALSE)</f>
        <v>A</v>
      </c>
      <c r="S647" s="166"/>
      <c r="T647" s="220" t="str">
        <f>IF(ISERROR(VLOOKUP($A647,v32_final!$A$9:$E$763,5,FALSE)),"",VLOOKUP($A647,v32_final!$A$9:$E$763,5,FALSE))</f>
        <v>A</v>
      </c>
      <c r="U647" s="163">
        <f>IF(ISERROR(VLOOKUP($A647,v32_final!$A$9:$E$763,4,FALSE)),"",VLOOKUP($A647,v32_final!$A$9:$E$763,4,FALSE))</f>
        <v>0.49330000000000002</v>
      </c>
      <c r="V647" s="165">
        <f>VLOOKUP($A647,data!$B$2:$AS$765,35,FALSE)</f>
        <v>0.57869999999999999</v>
      </c>
      <c r="W647" s="326">
        <f t="shared" si="36"/>
        <v>0.57869999999999999</v>
      </c>
      <c r="X647" s="326">
        <f t="shared" si="37"/>
        <v>0</v>
      </c>
      <c r="Y647" s="135">
        <f t="shared" si="38"/>
        <v>8.5399999999999976E-2</v>
      </c>
      <c r="Z647" s="133">
        <f t="shared" si="39"/>
        <v>0.17311980539225619</v>
      </c>
    </row>
    <row r="648" spans="1:26" x14ac:dyDescent="0.2">
      <c r="A648" s="237" t="s">
        <v>1230</v>
      </c>
      <c r="B648" s="247" t="str">
        <f>VLOOKUP($A648,data!$B$2:$AS$765,4,FALSE)</f>
        <v>Lymphoma &amp; Leukemia W Major O.R. Procedure W MCC</v>
      </c>
      <c r="C648" s="238">
        <f>VLOOKUP($A648,data!$B$2:$AS$765,6,FALSE)</f>
        <v>3</v>
      </c>
      <c r="D648" s="238">
        <f>VLOOKUP($A648,data!$B$2:$AS$765,7,FALSE)</f>
        <v>0</v>
      </c>
      <c r="E648" s="238">
        <f>VLOOKUP($A648,data!$B$2:$AS$765,10,FALSE)</f>
        <v>118914.39</v>
      </c>
      <c r="F648" s="238">
        <f>VLOOKUP($A648,data!$B$2:$AS$765,11,FALSE)</f>
        <v>32947.629999999997</v>
      </c>
      <c r="G648" s="257">
        <f>VLOOKUP($A648,data!$B$2:$AS$765,12,FALSE)</f>
        <v>16</v>
      </c>
      <c r="H648" s="16"/>
      <c r="I648" s="158">
        <f>VLOOKUP($A648,data!$B$2:$AS$765,14,FALSE)</f>
        <v>3</v>
      </c>
      <c r="J648" s="156">
        <f>VLOOKUP($A648,data!$B$2:$AS$765,15,FALSE)</f>
        <v>118914.39</v>
      </c>
      <c r="K648" s="156">
        <f>VLOOKUP($A648,data!$B$2:$AS$765,16,FALSE)</f>
        <v>32947.629999999997</v>
      </c>
      <c r="L648" s="160">
        <f>VLOOKUP($A648,data!$B$2:$AS$765,17,FALSE)</f>
        <v>16.2</v>
      </c>
      <c r="M648" s="160">
        <f>VLOOKUP($A648,data!$B$2:$AS$765,18,FALSE)</f>
        <v>10.23</v>
      </c>
      <c r="N648" s="160">
        <f>VLOOKUP($A648,data!$B$2:$AS$765,19,FALSE)</f>
        <v>12.1</v>
      </c>
      <c r="O648" s="120">
        <f>VLOOKUP($A648,data!$B$2:$AS$765,20,FALSE)</f>
        <v>0</v>
      </c>
      <c r="P648" s="162">
        <f>VLOOKUP($A648,data!$B$2:$AS$765,22,FALSE)</f>
        <v>5.8116000000000003</v>
      </c>
      <c r="Q648" s="162">
        <f>VLOOKUP($A648,data!$B$2:$AS$765,30,FALSE)</f>
        <v>5.9882999999999997</v>
      </c>
      <c r="R648" s="217" t="str">
        <f>VLOOKUP($A648,data!$B$2:$AS$765,34,FALSE)</f>
        <v>M</v>
      </c>
      <c r="S648" s="166"/>
      <c r="T648" s="219" t="str">
        <f>IF(ISERROR(VLOOKUP($A648,v32_final!$A$9:$E$763,5,FALSE)),"",VLOOKUP($A648,v32_final!$A$9:$E$763,5,FALSE))</f>
        <v>M</v>
      </c>
      <c r="U648" s="162">
        <f>IF(ISERROR(VLOOKUP($A648,v32_final!$A$9:$E$763,4,FALSE)),"",VLOOKUP($A648,v32_final!$A$9:$E$763,4,FALSE))</f>
        <v>8.2063000000000006</v>
      </c>
      <c r="V648" s="164">
        <f>VLOOKUP($A648,data!$B$2:$AS$765,35,FALSE)</f>
        <v>9.3831000000000007</v>
      </c>
      <c r="W648" s="324">
        <f t="shared" ref="W648:W711" si="40">IF(R648="Z",Q648,ROUND(Q648*$V$4,4))</f>
        <v>9.3831000000000007</v>
      </c>
      <c r="X648" s="324">
        <f t="shared" ref="X648:X711" si="41">W648-V648</f>
        <v>0</v>
      </c>
      <c r="Y648" s="134">
        <f t="shared" si="38"/>
        <v>1.1768000000000001</v>
      </c>
      <c r="Z648" s="132">
        <f t="shared" si="39"/>
        <v>0.14340202039896177</v>
      </c>
    </row>
    <row r="649" spans="1:26" x14ac:dyDescent="0.2">
      <c r="A649" s="237" t="s">
        <v>1231</v>
      </c>
      <c r="B649" s="247" t="str">
        <f>VLOOKUP($A649,data!$B$2:$AS$765,4,FALSE)</f>
        <v>Lymphoma &amp; Leukemia W Major O.R. Procedure W CC</v>
      </c>
      <c r="C649" s="238">
        <f>VLOOKUP($A649,data!$B$2:$AS$765,6,FALSE)</f>
        <v>14</v>
      </c>
      <c r="D649" s="238">
        <f>VLOOKUP($A649,data!$B$2:$AS$765,7,FALSE)</f>
        <v>0</v>
      </c>
      <c r="E649" s="238">
        <f>VLOOKUP($A649,data!$B$2:$AS$765,10,FALSE)</f>
        <v>64657.23</v>
      </c>
      <c r="F649" s="238">
        <f>VLOOKUP($A649,data!$B$2:$AS$765,11,FALSE)</f>
        <v>34599.24</v>
      </c>
      <c r="G649" s="257">
        <f>VLOOKUP($A649,data!$B$2:$AS$765,12,FALSE)</f>
        <v>9.14</v>
      </c>
      <c r="H649" s="16"/>
      <c r="I649" s="158">
        <f>VLOOKUP($A649,data!$B$2:$AS$765,14,FALSE)</f>
        <v>13</v>
      </c>
      <c r="J649" s="156">
        <f>VLOOKUP($A649,data!$B$2:$AS$765,15,FALSE)</f>
        <v>57621.58</v>
      </c>
      <c r="K649" s="156">
        <f>VLOOKUP($A649,data!$B$2:$AS$765,16,FALSE)</f>
        <v>24416.94</v>
      </c>
      <c r="L649" s="160">
        <f>VLOOKUP($A649,data!$B$2:$AS$765,17,FALSE)</f>
        <v>8</v>
      </c>
      <c r="M649" s="160">
        <f>VLOOKUP($A649,data!$B$2:$AS$765,18,FALSE)</f>
        <v>4.88</v>
      </c>
      <c r="N649" s="160">
        <f>VLOOKUP($A649,data!$B$2:$AS$765,19,FALSE)</f>
        <v>6.45</v>
      </c>
      <c r="O649" s="120">
        <f>VLOOKUP($A649,data!$B$2:$AS$765,20,FALSE)</f>
        <v>1</v>
      </c>
      <c r="P649" s="162">
        <f>VLOOKUP($A649,data!$B$2:$AS$765,22,FALSE)</f>
        <v>2.3675000000000002</v>
      </c>
      <c r="Q649" s="162">
        <f>VLOOKUP($A649,data!$B$2:$AS$765,30,FALSE)</f>
        <v>2.4394999999999998</v>
      </c>
      <c r="R649" s="217" t="str">
        <f>VLOOKUP($A649,data!$B$2:$AS$765,34,FALSE)</f>
        <v>A</v>
      </c>
      <c r="S649" s="166"/>
      <c r="T649" s="219" t="str">
        <f>IF(ISERROR(VLOOKUP($A649,v32_final!$A$9:$E$763,5,FALSE)),"",VLOOKUP($A649,v32_final!$A$9:$E$763,5,FALSE))</f>
        <v>A</v>
      </c>
      <c r="U649" s="162">
        <f>IF(ISERROR(VLOOKUP($A649,v32_final!$A$9:$E$763,4,FALSE)),"",VLOOKUP($A649,v32_final!$A$9:$E$763,4,FALSE))</f>
        <v>3.9416000000000002</v>
      </c>
      <c r="V649" s="164">
        <f>VLOOKUP($A649,data!$B$2:$AS$765,35,FALSE)</f>
        <v>3.8224999999999998</v>
      </c>
      <c r="W649" s="324">
        <f t="shared" si="40"/>
        <v>3.8224999999999998</v>
      </c>
      <c r="X649" s="324">
        <f t="shared" si="41"/>
        <v>0</v>
      </c>
      <c r="Y649" s="134">
        <f t="shared" ref="Y649:Y712" si="42">IF(U649&lt;&gt;"",IF(V649&lt;&gt;"",V649-U649,""),"")</f>
        <v>-0.11910000000000043</v>
      </c>
      <c r="Z649" s="132">
        <f t="shared" ref="Z649:Z712" si="43">IF(Y649="","",Y649/U649)</f>
        <v>-3.0216155875786591E-2</v>
      </c>
    </row>
    <row r="650" spans="1:26" x14ac:dyDescent="0.2">
      <c r="A650" s="237" t="s">
        <v>1232</v>
      </c>
      <c r="B650" s="247" t="str">
        <f>VLOOKUP($A650,data!$B$2:$AS$765,4,FALSE)</f>
        <v>Lymphoma &amp; Leukemia W Major O.R. Procedure W/O CC/MCC</v>
      </c>
      <c r="C650" s="238">
        <f>VLOOKUP($A650,data!$B$2:$AS$765,6,FALSE)</f>
        <v>9</v>
      </c>
      <c r="D650" s="238">
        <f>VLOOKUP($A650,data!$B$2:$AS$765,7,FALSE)</f>
        <v>0</v>
      </c>
      <c r="E650" s="238">
        <f>VLOOKUP($A650,data!$B$2:$AS$765,10,FALSE)</f>
        <v>26771.97</v>
      </c>
      <c r="F650" s="238">
        <f>VLOOKUP($A650,data!$B$2:$AS$765,11,FALSE)</f>
        <v>9677.5</v>
      </c>
      <c r="G650" s="257">
        <f>VLOOKUP($A650,data!$B$2:$AS$765,12,FALSE)</f>
        <v>3.44</v>
      </c>
      <c r="H650" s="16"/>
      <c r="I650" s="158">
        <f>VLOOKUP($A650,data!$B$2:$AS$765,14,FALSE)</f>
        <v>8</v>
      </c>
      <c r="J650" s="156">
        <f>VLOOKUP($A650,data!$B$2:$AS$765,15,FALSE)</f>
        <v>24274.25</v>
      </c>
      <c r="K650" s="156">
        <f>VLOOKUP($A650,data!$B$2:$AS$765,16,FALSE)</f>
        <v>7015.23</v>
      </c>
      <c r="L650" s="160">
        <f>VLOOKUP($A650,data!$B$2:$AS$765,17,FALSE)</f>
        <v>2.7</v>
      </c>
      <c r="M650" s="160">
        <f>VLOOKUP($A650,data!$B$2:$AS$765,18,FALSE)</f>
        <v>1.54</v>
      </c>
      <c r="N650" s="160">
        <f>VLOOKUP($A650,data!$B$2:$AS$765,19,FALSE)</f>
        <v>2.1</v>
      </c>
      <c r="O650" s="120">
        <f>VLOOKUP($A650,data!$B$2:$AS$765,20,FALSE)</f>
        <v>0</v>
      </c>
      <c r="P650" s="162">
        <f>VLOOKUP($A650,data!$B$2:$AS$765,22,FALSE)</f>
        <v>1.2625999999999999</v>
      </c>
      <c r="Q650" s="162">
        <f>VLOOKUP($A650,data!$B$2:$AS$765,30,FALSE)</f>
        <v>1.3009999999999999</v>
      </c>
      <c r="R650" s="217" t="str">
        <f>VLOOKUP($A650,data!$B$2:$AS$765,34,FALSE)</f>
        <v>M</v>
      </c>
      <c r="S650" s="166"/>
      <c r="T650" s="219" t="str">
        <f>IF(ISERROR(VLOOKUP($A650,v32_final!$A$9:$E$763,5,FALSE)),"",VLOOKUP($A650,v32_final!$A$9:$E$763,5,FALSE))</f>
        <v>A</v>
      </c>
      <c r="U650" s="162">
        <f>IF(ISERROR(VLOOKUP($A650,v32_final!$A$9:$E$763,4,FALSE)),"",VLOOKUP($A650,v32_final!$A$9:$E$763,4,FALSE))</f>
        <v>2.4418000000000002</v>
      </c>
      <c r="V650" s="164">
        <f>VLOOKUP($A650,data!$B$2:$AS$765,35,FALSE)</f>
        <v>2.0385</v>
      </c>
      <c r="W650" s="324">
        <f t="shared" si="40"/>
        <v>2.0385</v>
      </c>
      <c r="X650" s="324">
        <f t="shared" si="41"/>
        <v>0</v>
      </c>
      <c r="Y650" s="134">
        <f t="shared" si="42"/>
        <v>-0.40330000000000021</v>
      </c>
      <c r="Z650" s="132">
        <f t="shared" si="43"/>
        <v>-0.16516504218199696</v>
      </c>
    </row>
    <row r="651" spans="1:26" x14ac:dyDescent="0.2">
      <c r="A651" s="237" t="s">
        <v>1233</v>
      </c>
      <c r="B651" s="247" t="str">
        <f>VLOOKUP($A651,data!$B$2:$AS$765,4,FALSE)</f>
        <v>Lymphoma &amp; Non-Acute Leukemia W Other O.R. Proc W MCC</v>
      </c>
      <c r="C651" s="238">
        <f>VLOOKUP($A651,data!$B$2:$AS$765,6,FALSE)</f>
        <v>8</v>
      </c>
      <c r="D651" s="238">
        <f>VLOOKUP($A651,data!$B$2:$AS$765,7,FALSE)</f>
        <v>1</v>
      </c>
      <c r="E651" s="238">
        <f>VLOOKUP($A651,data!$B$2:$AS$765,10,FALSE)</f>
        <v>102362.1</v>
      </c>
      <c r="F651" s="238">
        <f>VLOOKUP($A651,data!$B$2:$AS$765,11,FALSE)</f>
        <v>76958.899999999994</v>
      </c>
      <c r="G651" s="257">
        <f>VLOOKUP($A651,data!$B$2:$AS$765,12,FALSE)</f>
        <v>21.88</v>
      </c>
      <c r="H651" s="16"/>
      <c r="I651" s="158">
        <f>VLOOKUP($A651,data!$B$2:$AS$765,14,FALSE)</f>
        <v>7</v>
      </c>
      <c r="J651" s="156">
        <f>VLOOKUP($A651,data!$B$2:$AS$765,15,FALSE)</f>
        <v>75078.070000000007</v>
      </c>
      <c r="K651" s="156">
        <f>VLOOKUP($A651,data!$B$2:$AS$765,16,FALSE)</f>
        <v>28520.53</v>
      </c>
      <c r="L651" s="160">
        <f>VLOOKUP($A651,data!$B$2:$AS$765,17,FALSE)</f>
        <v>14.3</v>
      </c>
      <c r="M651" s="160">
        <f>VLOOKUP($A651,data!$B$2:$AS$765,18,FALSE)</f>
        <v>4.3099999999999996</v>
      </c>
      <c r="N651" s="160">
        <f>VLOOKUP($A651,data!$B$2:$AS$765,19,FALSE)</f>
        <v>11.1</v>
      </c>
      <c r="O651" s="120">
        <f>VLOOKUP($A651,data!$B$2:$AS$765,20,FALSE)</f>
        <v>0</v>
      </c>
      <c r="P651" s="162">
        <f>VLOOKUP($A651,data!$B$2:$AS$765,22,FALSE)</f>
        <v>4.3754999999999997</v>
      </c>
      <c r="Q651" s="162">
        <f>VLOOKUP($A651,data!$B$2:$AS$765,30,FALSE)</f>
        <v>4.4038000000000004</v>
      </c>
      <c r="R651" s="217" t="str">
        <f>VLOOKUP($A651,data!$B$2:$AS$765,34,FALSE)</f>
        <v>M</v>
      </c>
      <c r="S651" s="166"/>
      <c r="T651" s="219" t="str">
        <f>IF(ISERROR(VLOOKUP($A651,v32_final!$A$9:$E$763,5,FALSE)),"",VLOOKUP($A651,v32_final!$A$9:$E$763,5,FALSE))</f>
        <v>A</v>
      </c>
      <c r="U651" s="162">
        <f>IF(ISERROR(VLOOKUP($A651,v32_final!$A$9:$E$763,4,FALSE)),"",VLOOKUP($A651,v32_final!$A$9:$E$763,4,FALSE))</f>
        <v>5.4657</v>
      </c>
      <c r="V651" s="164">
        <f>VLOOKUP($A651,data!$B$2:$AS$765,35,FALSE)</f>
        <v>6.9002999999999997</v>
      </c>
      <c r="W651" s="324">
        <f t="shared" si="40"/>
        <v>6.9002999999999997</v>
      </c>
      <c r="X651" s="324">
        <f t="shared" si="41"/>
        <v>0</v>
      </c>
      <c r="Y651" s="134">
        <f t="shared" si="42"/>
        <v>1.4345999999999997</v>
      </c>
      <c r="Z651" s="132">
        <f t="shared" si="43"/>
        <v>0.26247324221966073</v>
      </c>
    </row>
    <row r="652" spans="1:26" x14ac:dyDescent="0.2">
      <c r="A652" s="246" t="s">
        <v>1234</v>
      </c>
      <c r="B652" s="258" t="str">
        <f>VLOOKUP($A652,data!$B$2:$AS$765,4,FALSE)</f>
        <v>Lymphoma &amp; Non-Acute Leukemia W Other O.R. Proc W CC</v>
      </c>
      <c r="C652" s="259">
        <f>VLOOKUP($A652,data!$B$2:$AS$765,6,FALSE)</f>
        <v>14</v>
      </c>
      <c r="D652" s="259">
        <f>VLOOKUP($A652,data!$B$2:$AS$765,7,FALSE)</f>
        <v>1</v>
      </c>
      <c r="E652" s="259">
        <f>VLOOKUP($A652,data!$B$2:$AS$765,10,FALSE)</f>
        <v>46502.02</v>
      </c>
      <c r="F652" s="259">
        <f>VLOOKUP($A652,data!$B$2:$AS$765,11,FALSE)</f>
        <v>26114.74</v>
      </c>
      <c r="G652" s="325">
        <f>VLOOKUP($A652,data!$B$2:$AS$765,12,FALSE)</f>
        <v>9.57</v>
      </c>
      <c r="H652" s="16"/>
      <c r="I652" s="159">
        <f>VLOOKUP($A652,data!$B$2:$AS$765,14,FALSE)</f>
        <v>13</v>
      </c>
      <c r="J652" s="157">
        <f>VLOOKUP($A652,data!$B$2:$AS$765,15,FALSE)</f>
        <v>41888.06</v>
      </c>
      <c r="K652" s="157">
        <f>VLOOKUP($A652,data!$B$2:$AS$765,16,FALSE)</f>
        <v>20890.2</v>
      </c>
      <c r="L652" s="161">
        <f>VLOOKUP($A652,data!$B$2:$AS$765,17,FALSE)</f>
        <v>8.31</v>
      </c>
      <c r="M652" s="161">
        <f>VLOOKUP($A652,data!$B$2:$AS$765,18,FALSE)</f>
        <v>5.54</v>
      </c>
      <c r="N652" s="161">
        <f>VLOOKUP($A652,data!$B$2:$AS$765,19,FALSE)</f>
        <v>6.89</v>
      </c>
      <c r="O652" s="129">
        <f>VLOOKUP($A652,data!$B$2:$AS$765,20,FALSE)</f>
        <v>1</v>
      </c>
      <c r="P652" s="163">
        <f>VLOOKUP($A652,data!$B$2:$AS$765,22,FALSE)</f>
        <v>1.7211000000000001</v>
      </c>
      <c r="Q652" s="163">
        <f>VLOOKUP($A652,data!$B$2:$AS$765,30,FALSE)</f>
        <v>1.7734000000000001</v>
      </c>
      <c r="R652" s="218" t="str">
        <f>VLOOKUP($A652,data!$B$2:$AS$765,34,FALSE)</f>
        <v>A</v>
      </c>
      <c r="S652" s="166"/>
      <c r="T652" s="220" t="str">
        <f>IF(ISERROR(VLOOKUP($A652,v32_final!$A$9:$E$763,5,FALSE)),"",VLOOKUP($A652,v32_final!$A$9:$E$763,5,FALSE))</f>
        <v>A</v>
      </c>
      <c r="U652" s="163">
        <f>IF(ISERROR(VLOOKUP($A652,v32_final!$A$9:$E$763,4,FALSE)),"",VLOOKUP($A652,v32_final!$A$9:$E$763,4,FALSE))</f>
        <v>2.6145</v>
      </c>
      <c r="V652" s="165">
        <f>VLOOKUP($A652,data!$B$2:$AS$765,35,FALSE)</f>
        <v>2.7787000000000002</v>
      </c>
      <c r="W652" s="326">
        <f t="shared" si="40"/>
        <v>2.7787000000000002</v>
      </c>
      <c r="X652" s="326">
        <f t="shared" si="41"/>
        <v>0</v>
      </c>
      <c r="Y652" s="135">
        <f t="shared" si="42"/>
        <v>0.16420000000000012</v>
      </c>
      <c r="Z652" s="133">
        <f t="shared" si="43"/>
        <v>6.2803595333715864E-2</v>
      </c>
    </row>
    <row r="653" spans="1:26" x14ac:dyDescent="0.2">
      <c r="A653" s="237" t="s">
        <v>1235</v>
      </c>
      <c r="B653" s="247" t="str">
        <f>VLOOKUP($A653,data!$B$2:$AS$765,4,FALSE)</f>
        <v>Lymphoma &amp; Non-Acute Leukemia W Other O.R. Proc W/O CC/MCC</v>
      </c>
      <c r="C653" s="238">
        <f>VLOOKUP($A653,data!$B$2:$AS$765,6,FALSE)</f>
        <v>9</v>
      </c>
      <c r="D653" s="238">
        <f>VLOOKUP($A653,data!$B$2:$AS$765,7,FALSE)</f>
        <v>0</v>
      </c>
      <c r="E653" s="238">
        <f>VLOOKUP($A653,data!$B$2:$AS$765,10,FALSE)</f>
        <v>26073.34</v>
      </c>
      <c r="F653" s="238">
        <f>VLOOKUP($A653,data!$B$2:$AS$765,11,FALSE)</f>
        <v>18016.84</v>
      </c>
      <c r="G653" s="257">
        <f>VLOOKUP($A653,data!$B$2:$AS$765,12,FALSE)</f>
        <v>3.78</v>
      </c>
      <c r="H653" s="16"/>
      <c r="I653" s="158">
        <f>VLOOKUP($A653,data!$B$2:$AS$765,14,FALSE)</f>
        <v>8</v>
      </c>
      <c r="J653" s="156">
        <f>VLOOKUP($A653,data!$B$2:$AS$765,15,FALSE)</f>
        <v>20307.29</v>
      </c>
      <c r="K653" s="156">
        <f>VLOOKUP($A653,data!$B$2:$AS$765,16,FALSE)</f>
        <v>8121.33</v>
      </c>
      <c r="L653" s="160">
        <f>VLOOKUP($A653,data!$B$2:$AS$765,17,FALSE)</f>
        <v>3.9</v>
      </c>
      <c r="M653" s="160">
        <f>VLOOKUP($A653,data!$B$2:$AS$765,18,FALSE)</f>
        <v>2</v>
      </c>
      <c r="N653" s="160">
        <f>VLOOKUP($A653,data!$B$2:$AS$765,19,FALSE)</f>
        <v>2.9</v>
      </c>
      <c r="O653" s="120">
        <f>VLOOKUP($A653,data!$B$2:$AS$765,20,FALSE)</f>
        <v>0</v>
      </c>
      <c r="P653" s="162">
        <f>VLOOKUP($A653,data!$B$2:$AS$765,22,FALSE)</f>
        <v>1.3722000000000001</v>
      </c>
      <c r="Q653" s="162">
        <f>VLOOKUP($A653,data!$B$2:$AS$765,30,FALSE)</f>
        <v>1.4138999999999999</v>
      </c>
      <c r="R653" s="217" t="str">
        <f>VLOOKUP($A653,data!$B$2:$AS$765,34,FALSE)</f>
        <v>M</v>
      </c>
      <c r="S653" s="166"/>
      <c r="T653" s="219" t="str">
        <f>IF(ISERROR(VLOOKUP($A653,v32_final!$A$9:$E$763,5,FALSE)),"",VLOOKUP($A653,v32_final!$A$9:$E$763,5,FALSE))</f>
        <v>A</v>
      </c>
      <c r="U653" s="162">
        <f>IF(ISERROR(VLOOKUP($A653,v32_final!$A$9:$E$763,4,FALSE)),"",VLOOKUP($A653,v32_final!$A$9:$E$763,4,FALSE))</f>
        <v>1.5834999999999999</v>
      </c>
      <c r="V653" s="164">
        <f>VLOOKUP($A653,data!$B$2:$AS$765,35,FALSE)</f>
        <v>2.2153999999999998</v>
      </c>
      <c r="W653" s="324">
        <f t="shared" si="40"/>
        <v>2.2153999999999998</v>
      </c>
      <c r="X653" s="324">
        <f t="shared" si="41"/>
        <v>0</v>
      </c>
      <c r="Y653" s="134">
        <f t="shared" si="42"/>
        <v>0.63189999999999991</v>
      </c>
      <c r="Z653" s="132">
        <f t="shared" si="43"/>
        <v>0.39905273129144297</v>
      </c>
    </row>
    <row r="654" spans="1:26" x14ac:dyDescent="0.2">
      <c r="A654" s="237" t="s">
        <v>1236</v>
      </c>
      <c r="B654" s="247" t="str">
        <f>VLOOKUP($A654,data!$B$2:$AS$765,4,FALSE)</f>
        <v>Myeloprolif Disord or Poorly Diff Neopl W Maj O.R. Proc W MCC</v>
      </c>
      <c r="C654" s="238">
        <f>VLOOKUP($A654,data!$B$2:$AS$765,6,FALSE)</f>
        <v>7</v>
      </c>
      <c r="D654" s="238">
        <f>VLOOKUP($A654,data!$B$2:$AS$765,7,FALSE)</f>
        <v>1</v>
      </c>
      <c r="E654" s="238">
        <f>VLOOKUP($A654,data!$B$2:$AS$765,10,FALSE)</f>
        <v>132945</v>
      </c>
      <c r="F654" s="238">
        <f>VLOOKUP($A654,data!$B$2:$AS$765,11,FALSE)</f>
        <v>113119.64</v>
      </c>
      <c r="G654" s="257">
        <f>VLOOKUP($A654,data!$B$2:$AS$765,12,FALSE)</f>
        <v>22.57</v>
      </c>
      <c r="H654" s="16"/>
      <c r="I654" s="158">
        <f>VLOOKUP($A654,data!$B$2:$AS$765,14,FALSE)</f>
        <v>6</v>
      </c>
      <c r="J654" s="156">
        <f>VLOOKUP($A654,data!$B$2:$AS$765,15,FALSE)</f>
        <v>91383.69</v>
      </c>
      <c r="K654" s="156">
        <f>VLOOKUP($A654,data!$B$2:$AS$765,16,FALSE)</f>
        <v>53266.58</v>
      </c>
      <c r="L654" s="160">
        <f>VLOOKUP($A654,data!$B$2:$AS$765,17,FALSE)</f>
        <v>14.3</v>
      </c>
      <c r="M654" s="160">
        <f>VLOOKUP($A654,data!$B$2:$AS$765,18,FALSE)</f>
        <v>18.38</v>
      </c>
      <c r="N654" s="160">
        <f>VLOOKUP($A654,data!$B$2:$AS$765,19,FALSE)</f>
        <v>10.8</v>
      </c>
      <c r="O654" s="120">
        <f>VLOOKUP($A654,data!$B$2:$AS$765,20,FALSE)</f>
        <v>0</v>
      </c>
      <c r="P654" s="162">
        <f>VLOOKUP($A654,data!$B$2:$AS$765,22,FALSE)</f>
        <v>5.0904999999999996</v>
      </c>
      <c r="Q654" s="162">
        <f>VLOOKUP($A654,data!$B$2:$AS$765,30,FALSE)</f>
        <v>4.6984000000000004</v>
      </c>
      <c r="R654" s="217" t="str">
        <f>VLOOKUP($A654,data!$B$2:$AS$765,34,FALSE)</f>
        <v>M</v>
      </c>
      <c r="S654" s="166"/>
      <c r="T654" s="219" t="str">
        <f>IF(ISERROR(VLOOKUP($A654,v32_final!$A$9:$E$763,5,FALSE)),"",VLOOKUP($A654,v32_final!$A$9:$E$763,5,FALSE))</f>
        <v>M</v>
      </c>
      <c r="U654" s="162">
        <f>IF(ISERROR(VLOOKUP($A654,v32_final!$A$9:$E$763,4,FALSE)),"",VLOOKUP($A654,v32_final!$A$9:$E$763,4,FALSE))</f>
        <v>7.9131999999999998</v>
      </c>
      <c r="V654" s="164">
        <f>VLOOKUP($A654,data!$B$2:$AS$765,35,FALSE)</f>
        <v>7.3619000000000003</v>
      </c>
      <c r="W654" s="324">
        <f t="shared" si="40"/>
        <v>7.3619000000000003</v>
      </c>
      <c r="X654" s="324">
        <f t="shared" si="41"/>
        <v>0</v>
      </c>
      <c r="Y654" s="134">
        <f t="shared" si="42"/>
        <v>-0.55129999999999946</v>
      </c>
      <c r="Z654" s="132">
        <f t="shared" si="43"/>
        <v>-6.9668402163473628E-2</v>
      </c>
    </row>
    <row r="655" spans="1:26" x14ac:dyDescent="0.2">
      <c r="A655" s="237" t="s">
        <v>1237</v>
      </c>
      <c r="B655" s="247" t="str">
        <f>VLOOKUP($A655,data!$B$2:$AS$765,4,FALSE)</f>
        <v>Myeloprolif Disord or Poorly Diff Neopl W Maj O.R. Proc W CC</v>
      </c>
      <c r="C655" s="238">
        <f>VLOOKUP($A655,data!$B$2:$AS$765,6,FALSE)</f>
        <v>16</v>
      </c>
      <c r="D655" s="238">
        <f>VLOOKUP($A655,data!$B$2:$AS$765,7,FALSE)</f>
        <v>0</v>
      </c>
      <c r="E655" s="238">
        <f>VLOOKUP($A655,data!$B$2:$AS$765,10,FALSE)</f>
        <v>38385.18</v>
      </c>
      <c r="F655" s="238">
        <f>VLOOKUP($A655,data!$B$2:$AS$765,11,FALSE)</f>
        <v>16145.52</v>
      </c>
      <c r="G655" s="257">
        <f>VLOOKUP($A655,data!$B$2:$AS$765,12,FALSE)</f>
        <v>5.94</v>
      </c>
      <c r="H655" s="16"/>
      <c r="I655" s="158">
        <f>VLOOKUP($A655,data!$B$2:$AS$765,14,FALSE)</f>
        <v>15</v>
      </c>
      <c r="J655" s="156">
        <f>VLOOKUP($A655,data!$B$2:$AS$765,15,FALSE)</f>
        <v>36228.94</v>
      </c>
      <c r="K655" s="156">
        <f>VLOOKUP($A655,data!$B$2:$AS$765,16,FALSE)</f>
        <v>14271.19</v>
      </c>
      <c r="L655" s="160">
        <f>VLOOKUP($A655,data!$B$2:$AS$765,17,FALSE)</f>
        <v>5.87</v>
      </c>
      <c r="M655" s="160">
        <f>VLOOKUP($A655,data!$B$2:$AS$765,18,FALSE)</f>
        <v>2.7</v>
      </c>
      <c r="N655" s="160">
        <f>VLOOKUP($A655,data!$B$2:$AS$765,19,FALSE)</f>
        <v>5.13</v>
      </c>
      <c r="O655" s="120">
        <f>VLOOKUP($A655,data!$B$2:$AS$765,20,FALSE)</f>
        <v>1</v>
      </c>
      <c r="P655" s="162">
        <f>VLOOKUP($A655,data!$B$2:$AS$765,22,FALSE)</f>
        <v>1.4884999999999999</v>
      </c>
      <c r="Q655" s="162">
        <f>VLOOKUP($A655,data!$B$2:$AS$765,30,FALSE)</f>
        <v>1.681</v>
      </c>
      <c r="R655" s="217" t="str">
        <f>VLOOKUP($A655,data!$B$2:$AS$765,34,FALSE)</f>
        <v>AO</v>
      </c>
      <c r="S655" s="166"/>
      <c r="T655" s="219" t="str">
        <f>IF(ISERROR(VLOOKUP($A655,v32_final!$A$9:$E$763,5,FALSE)),"",VLOOKUP($A655,v32_final!$A$9:$E$763,5,FALSE))</f>
        <v>M</v>
      </c>
      <c r="U655" s="162">
        <f>IF(ISERROR(VLOOKUP($A655,v32_final!$A$9:$E$763,4,FALSE)),"",VLOOKUP($A655,v32_final!$A$9:$E$763,4,FALSE))</f>
        <v>3.6089000000000002</v>
      </c>
      <c r="V655" s="164">
        <f>VLOOKUP($A655,data!$B$2:$AS$765,35,FALSE)</f>
        <v>2.6339999999999999</v>
      </c>
      <c r="W655" s="324">
        <f t="shared" si="40"/>
        <v>2.6339999999999999</v>
      </c>
      <c r="X655" s="324">
        <f t="shared" si="41"/>
        <v>0</v>
      </c>
      <c r="Y655" s="134">
        <f t="shared" si="42"/>
        <v>-0.97490000000000032</v>
      </c>
      <c r="Z655" s="132">
        <f t="shared" si="43"/>
        <v>-0.2701377150932418</v>
      </c>
    </row>
    <row r="656" spans="1:26" x14ac:dyDescent="0.2">
      <c r="A656" s="237" t="s">
        <v>1238</v>
      </c>
      <c r="B656" s="247" t="str">
        <f>VLOOKUP($A656,data!$B$2:$AS$765,4,FALSE)</f>
        <v>Myeloprolif Disord or Poorly Diff Neopl W Maj O.R. Proc W/O CC/MCC</v>
      </c>
      <c r="C656" s="238">
        <f>VLOOKUP($A656,data!$B$2:$AS$765,6,FALSE)</f>
        <v>6</v>
      </c>
      <c r="D656" s="238">
        <f>VLOOKUP($A656,data!$B$2:$AS$765,7,FALSE)</f>
        <v>0</v>
      </c>
      <c r="E656" s="238">
        <f>VLOOKUP($A656,data!$B$2:$AS$765,10,FALSE)</f>
        <v>26882.89</v>
      </c>
      <c r="F656" s="238">
        <f>VLOOKUP($A656,data!$B$2:$AS$765,11,FALSE)</f>
        <v>10612.15</v>
      </c>
      <c r="G656" s="257">
        <f>VLOOKUP($A656,data!$B$2:$AS$765,12,FALSE)</f>
        <v>7.17</v>
      </c>
      <c r="H656" s="16"/>
      <c r="I656" s="158">
        <f>VLOOKUP($A656,data!$B$2:$AS$765,14,FALSE)</f>
        <v>6</v>
      </c>
      <c r="J656" s="156">
        <f>VLOOKUP($A656,data!$B$2:$AS$765,15,FALSE)</f>
        <v>26882.89</v>
      </c>
      <c r="K656" s="156">
        <f>VLOOKUP($A656,data!$B$2:$AS$765,16,FALSE)</f>
        <v>10612.15</v>
      </c>
      <c r="L656" s="160">
        <f>VLOOKUP($A656,data!$B$2:$AS$765,17,FALSE)</f>
        <v>3.5</v>
      </c>
      <c r="M656" s="160">
        <f>VLOOKUP($A656,data!$B$2:$AS$765,18,FALSE)</f>
        <v>5.58</v>
      </c>
      <c r="N656" s="160">
        <f>VLOOKUP($A656,data!$B$2:$AS$765,19,FALSE)</f>
        <v>2.8</v>
      </c>
      <c r="O656" s="120">
        <f>VLOOKUP($A656,data!$B$2:$AS$765,20,FALSE)</f>
        <v>0</v>
      </c>
      <c r="P656" s="162">
        <f>VLOOKUP($A656,data!$B$2:$AS$765,22,FALSE)</f>
        <v>1.4874000000000001</v>
      </c>
      <c r="Q656" s="162">
        <f>VLOOKUP($A656,data!$B$2:$AS$765,30,FALSE)</f>
        <v>1.1646000000000001</v>
      </c>
      <c r="R656" s="217" t="str">
        <f>VLOOKUP($A656,data!$B$2:$AS$765,34,FALSE)</f>
        <v>MO</v>
      </c>
      <c r="S656" s="166"/>
      <c r="T656" s="219" t="str">
        <f>IF(ISERROR(VLOOKUP($A656,v32_final!$A$9:$E$763,5,FALSE)),"",VLOOKUP($A656,v32_final!$A$9:$E$763,5,FALSE))</f>
        <v>M</v>
      </c>
      <c r="U656" s="162">
        <f>IF(ISERROR(VLOOKUP($A656,v32_final!$A$9:$E$763,4,FALSE)),"",VLOOKUP($A656,v32_final!$A$9:$E$763,4,FALSE))</f>
        <v>2.3818999999999999</v>
      </c>
      <c r="V656" s="164">
        <f>VLOOKUP($A656,data!$B$2:$AS$765,35,FALSE)</f>
        <v>1.8248</v>
      </c>
      <c r="W656" s="324">
        <f t="shared" si="40"/>
        <v>1.8248</v>
      </c>
      <c r="X656" s="324">
        <f t="shared" si="41"/>
        <v>0</v>
      </c>
      <c r="Y656" s="134">
        <f t="shared" si="42"/>
        <v>-0.55709999999999993</v>
      </c>
      <c r="Z656" s="132">
        <f t="shared" si="43"/>
        <v>-0.23388891221293923</v>
      </c>
    </row>
    <row r="657" spans="1:26" x14ac:dyDescent="0.2">
      <c r="A657" s="246" t="s">
        <v>1239</v>
      </c>
      <c r="B657" s="258" t="str">
        <f>VLOOKUP($A657,data!$B$2:$AS$765,4,FALSE)</f>
        <v>Myeloprolif Disord or Poorly Diff Neopl W Other O.R. Proc W CC/MCC</v>
      </c>
      <c r="C657" s="259">
        <f>VLOOKUP($A657,data!$B$2:$AS$765,6,FALSE)</f>
        <v>9</v>
      </c>
      <c r="D657" s="259">
        <f>VLOOKUP($A657,data!$B$2:$AS$765,7,FALSE)</f>
        <v>1</v>
      </c>
      <c r="E657" s="259">
        <f>VLOOKUP($A657,data!$B$2:$AS$765,10,FALSE)</f>
        <v>41835.18</v>
      </c>
      <c r="F657" s="259">
        <f>VLOOKUP($A657,data!$B$2:$AS$765,11,FALSE)</f>
        <v>20007.05</v>
      </c>
      <c r="G657" s="325">
        <f>VLOOKUP($A657,data!$B$2:$AS$765,12,FALSE)</f>
        <v>8.56</v>
      </c>
      <c r="H657" s="16"/>
      <c r="I657" s="159">
        <f>VLOOKUP($A657,data!$B$2:$AS$765,14,FALSE)</f>
        <v>9</v>
      </c>
      <c r="J657" s="157">
        <f>VLOOKUP($A657,data!$B$2:$AS$765,15,FALSE)</f>
        <v>41835.18</v>
      </c>
      <c r="K657" s="157">
        <f>VLOOKUP($A657,data!$B$2:$AS$765,16,FALSE)</f>
        <v>20007.05</v>
      </c>
      <c r="L657" s="161">
        <f>VLOOKUP($A657,data!$B$2:$AS$765,17,FALSE)</f>
        <v>10.199999999999999</v>
      </c>
      <c r="M657" s="161">
        <f>VLOOKUP($A657,data!$B$2:$AS$765,18,FALSE)</f>
        <v>6.64</v>
      </c>
      <c r="N657" s="161">
        <f>VLOOKUP($A657,data!$B$2:$AS$765,19,FALSE)</f>
        <v>6.8</v>
      </c>
      <c r="O657" s="129">
        <f>VLOOKUP($A657,data!$B$2:$AS$765,20,FALSE)</f>
        <v>0</v>
      </c>
      <c r="P657" s="163">
        <f>VLOOKUP($A657,data!$B$2:$AS$765,22,FALSE)</f>
        <v>3.2658</v>
      </c>
      <c r="Q657" s="163">
        <f>VLOOKUP($A657,data!$B$2:$AS$765,30,FALSE)</f>
        <v>2.5036</v>
      </c>
      <c r="R657" s="218" t="str">
        <f>VLOOKUP($A657,data!$B$2:$AS$765,34,FALSE)</f>
        <v>M</v>
      </c>
      <c r="S657" s="166"/>
      <c r="T657" s="220" t="str">
        <f>IF(ISERROR(VLOOKUP($A657,v32_final!$A$9:$E$763,5,FALSE)),"",VLOOKUP($A657,v32_final!$A$9:$E$763,5,FALSE))</f>
        <v>M</v>
      </c>
      <c r="U657" s="163">
        <f>IF(ISERROR(VLOOKUP($A657,v32_final!$A$9:$E$763,4,FALSE)),"",VLOOKUP($A657,v32_final!$A$9:$E$763,4,FALSE))</f>
        <v>5.3219000000000003</v>
      </c>
      <c r="V657" s="165">
        <f>VLOOKUP($A657,data!$B$2:$AS$765,35,FALSE)</f>
        <v>3.9228999999999998</v>
      </c>
      <c r="W657" s="326">
        <f t="shared" si="40"/>
        <v>3.9228999999999998</v>
      </c>
      <c r="X657" s="326">
        <f t="shared" si="41"/>
        <v>0</v>
      </c>
      <c r="Y657" s="135">
        <f t="shared" si="42"/>
        <v>-1.3990000000000005</v>
      </c>
      <c r="Z657" s="133">
        <f t="shared" si="43"/>
        <v>-0.26287604051184732</v>
      </c>
    </row>
    <row r="658" spans="1:26" x14ac:dyDescent="0.2">
      <c r="A658" s="237" t="s">
        <v>1240</v>
      </c>
      <c r="B658" s="247" t="str">
        <f>VLOOKUP($A658,data!$B$2:$AS$765,4,FALSE)</f>
        <v>Myeloprolif Disord or Poorly Diff Neopl W Other O.R. Proc W/O CC/MCC</v>
      </c>
      <c r="C658" s="238">
        <f>VLOOKUP($A658,data!$B$2:$AS$765,6,FALSE)</f>
        <v>2</v>
      </c>
      <c r="D658" s="238">
        <f>VLOOKUP($A658,data!$B$2:$AS$765,7,FALSE)</f>
        <v>0</v>
      </c>
      <c r="E658" s="238">
        <f>VLOOKUP($A658,data!$B$2:$AS$765,10,FALSE)</f>
        <v>26599.54</v>
      </c>
      <c r="F658" s="238">
        <f>VLOOKUP($A658,data!$B$2:$AS$765,11,FALSE)</f>
        <v>8889.8700000000008</v>
      </c>
      <c r="G658" s="257">
        <f>VLOOKUP($A658,data!$B$2:$AS$765,12,FALSE)</f>
        <v>3</v>
      </c>
      <c r="H658" s="16"/>
      <c r="I658" s="158">
        <f>VLOOKUP($A658,data!$B$2:$AS$765,14,FALSE)</f>
        <v>2</v>
      </c>
      <c r="J658" s="156">
        <f>VLOOKUP($A658,data!$B$2:$AS$765,15,FALSE)</f>
        <v>26599.54</v>
      </c>
      <c r="K658" s="156">
        <f>VLOOKUP($A658,data!$B$2:$AS$765,16,FALSE)</f>
        <v>8889.8700000000008</v>
      </c>
      <c r="L658" s="160">
        <f>VLOOKUP($A658,data!$B$2:$AS$765,17,FALSE)</f>
        <v>3.5</v>
      </c>
      <c r="M658" s="160">
        <f>VLOOKUP($A658,data!$B$2:$AS$765,18,FALSE)</f>
        <v>0</v>
      </c>
      <c r="N658" s="160">
        <f>VLOOKUP($A658,data!$B$2:$AS$765,19,FALSE)</f>
        <v>2.6</v>
      </c>
      <c r="O658" s="120">
        <f>VLOOKUP($A658,data!$B$2:$AS$765,20,FALSE)</f>
        <v>0</v>
      </c>
      <c r="P658" s="162">
        <f>VLOOKUP($A658,data!$B$2:$AS$765,22,FALSE)</f>
        <v>1.343</v>
      </c>
      <c r="Q658" s="162">
        <f>VLOOKUP($A658,data!$B$2:$AS$765,30,FALSE)</f>
        <v>1.3837999999999999</v>
      </c>
      <c r="R658" s="217" t="str">
        <f>VLOOKUP($A658,data!$B$2:$AS$765,34,FALSE)</f>
        <v>M</v>
      </c>
      <c r="S658" s="166"/>
      <c r="T658" s="219" t="str">
        <f>IF(ISERROR(VLOOKUP($A658,v32_final!$A$9:$E$763,5,FALSE)),"",VLOOKUP($A658,v32_final!$A$9:$E$763,5,FALSE))</f>
        <v>M</v>
      </c>
      <c r="U658" s="162">
        <f>IF(ISERROR(VLOOKUP($A658,v32_final!$A$9:$E$763,4,FALSE)),"",VLOOKUP($A658,v32_final!$A$9:$E$763,4,FALSE))</f>
        <v>1.9469000000000001</v>
      </c>
      <c r="V658" s="164">
        <f>VLOOKUP($A658,data!$B$2:$AS$765,35,FALSE)</f>
        <v>2.1682999999999999</v>
      </c>
      <c r="W658" s="324">
        <f t="shared" si="40"/>
        <v>2.1682999999999999</v>
      </c>
      <c r="X658" s="324">
        <f t="shared" si="41"/>
        <v>0</v>
      </c>
      <c r="Y658" s="134">
        <f t="shared" si="42"/>
        <v>0.22139999999999982</v>
      </c>
      <c r="Z658" s="132">
        <f t="shared" si="43"/>
        <v>0.11371924598078988</v>
      </c>
    </row>
    <row r="659" spans="1:26" x14ac:dyDescent="0.2">
      <c r="A659" s="237" t="s">
        <v>1241</v>
      </c>
      <c r="B659" s="247" t="str">
        <f>VLOOKUP($A659,data!$B$2:$AS$765,4,FALSE)</f>
        <v>Acute Leukemia W/O Major O.R. Procedure W MCC</v>
      </c>
      <c r="C659" s="238">
        <f>VLOOKUP($A659,data!$B$2:$AS$765,6,FALSE)</f>
        <v>39</v>
      </c>
      <c r="D659" s="238">
        <f>VLOOKUP($A659,data!$B$2:$AS$765,7,FALSE)</f>
        <v>1</v>
      </c>
      <c r="E659" s="238">
        <f>VLOOKUP($A659,data!$B$2:$AS$765,10,FALSE)</f>
        <v>116852.22</v>
      </c>
      <c r="F659" s="238">
        <f>VLOOKUP($A659,data!$B$2:$AS$765,11,FALSE)</f>
        <v>74058.740000000005</v>
      </c>
      <c r="G659" s="257">
        <f>VLOOKUP($A659,data!$B$2:$AS$765,12,FALSE)</f>
        <v>21.15</v>
      </c>
      <c r="H659" s="16"/>
      <c r="I659" s="158">
        <f>VLOOKUP($A659,data!$B$2:$AS$765,14,FALSE)</f>
        <v>38</v>
      </c>
      <c r="J659" s="156">
        <f>VLOOKUP($A659,data!$B$2:$AS$765,15,FALSE)</f>
        <v>111923.29</v>
      </c>
      <c r="K659" s="156">
        <f>VLOOKUP($A659,data!$B$2:$AS$765,16,FALSE)</f>
        <v>68421.88</v>
      </c>
      <c r="L659" s="160">
        <f>VLOOKUP($A659,data!$B$2:$AS$765,17,FALSE)</f>
        <v>20.18</v>
      </c>
      <c r="M659" s="160">
        <f>VLOOKUP($A659,data!$B$2:$AS$765,18,FALSE)</f>
        <v>11.51</v>
      </c>
      <c r="N659" s="160">
        <f>VLOOKUP($A659,data!$B$2:$AS$765,19,FALSE)</f>
        <v>15.76</v>
      </c>
      <c r="O659" s="120">
        <f>VLOOKUP($A659,data!$B$2:$AS$765,20,FALSE)</f>
        <v>1</v>
      </c>
      <c r="P659" s="162">
        <f>VLOOKUP($A659,data!$B$2:$AS$765,22,FALSE)</f>
        <v>4.5986000000000002</v>
      </c>
      <c r="Q659" s="162">
        <f>VLOOKUP($A659,data!$B$2:$AS$765,30,FALSE)</f>
        <v>4.6820000000000004</v>
      </c>
      <c r="R659" s="217" t="str">
        <f>VLOOKUP($A659,data!$B$2:$AS$765,34,FALSE)</f>
        <v>A</v>
      </c>
      <c r="S659" s="166"/>
      <c r="T659" s="219" t="str">
        <f>IF(ISERROR(VLOOKUP($A659,v32_final!$A$9:$E$763,5,FALSE)),"",VLOOKUP($A659,v32_final!$A$9:$E$763,5,FALSE))</f>
        <v>A</v>
      </c>
      <c r="U659" s="162">
        <f>IF(ISERROR(VLOOKUP($A659,v32_final!$A$9:$E$763,4,FALSE)),"",VLOOKUP($A659,v32_final!$A$9:$E$763,4,FALSE))</f>
        <v>7.7601000000000004</v>
      </c>
      <c r="V659" s="164">
        <f>VLOOKUP($A659,data!$B$2:$AS$765,35,FALSE)</f>
        <v>7.3361999999999998</v>
      </c>
      <c r="W659" s="324">
        <f t="shared" si="40"/>
        <v>7.3361999999999998</v>
      </c>
      <c r="X659" s="324">
        <f t="shared" si="41"/>
        <v>0</v>
      </c>
      <c r="Y659" s="134">
        <f t="shared" si="42"/>
        <v>-0.42390000000000061</v>
      </c>
      <c r="Z659" s="132">
        <f t="shared" si="43"/>
        <v>-5.4625584721846442E-2</v>
      </c>
    </row>
    <row r="660" spans="1:26" x14ac:dyDescent="0.2">
      <c r="A660" s="237" t="s">
        <v>1242</v>
      </c>
      <c r="B660" s="247" t="str">
        <f>VLOOKUP($A660,data!$B$2:$AS$765,4,FALSE)</f>
        <v>Acute Leukemia W/O Major O.R. Procedure W CC</v>
      </c>
      <c r="C660" s="238">
        <f>VLOOKUP($A660,data!$B$2:$AS$765,6,FALSE)</f>
        <v>15</v>
      </c>
      <c r="D660" s="238">
        <f>VLOOKUP($A660,data!$B$2:$AS$765,7,FALSE)</f>
        <v>7</v>
      </c>
      <c r="E660" s="238">
        <f>VLOOKUP($A660,data!$B$2:$AS$765,10,FALSE)</f>
        <v>90540.12</v>
      </c>
      <c r="F660" s="238">
        <f>VLOOKUP($A660,data!$B$2:$AS$765,11,FALSE)</f>
        <v>113020.58</v>
      </c>
      <c r="G660" s="257">
        <f>VLOOKUP($A660,data!$B$2:$AS$765,12,FALSE)</f>
        <v>14.27</v>
      </c>
      <c r="H660" s="16"/>
      <c r="I660" s="158">
        <f>VLOOKUP($A660,data!$B$2:$AS$765,14,FALSE)</f>
        <v>14</v>
      </c>
      <c r="J660" s="156">
        <f>VLOOKUP($A660,data!$B$2:$AS$765,15,FALSE)</f>
        <v>66673.23</v>
      </c>
      <c r="K660" s="156">
        <f>VLOOKUP($A660,data!$B$2:$AS$765,16,FALSE)</f>
        <v>71705.149999999994</v>
      </c>
      <c r="L660" s="160">
        <f>VLOOKUP($A660,data!$B$2:$AS$765,17,FALSE)</f>
        <v>11.93</v>
      </c>
      <c r="M660" s="160">
        <f>VLOOKUP($A660,data!$B$2:$AS$765,18,FALSE)</f>
        <v>12.1</v>
      </c>
      <c r="N660" s="160">
        <f>VLOOKUP($A660,data!$B$2:$AS$765,19,FALSE)</f>
        <v>6.43</v>
      </c>
      <c r="O660" s="120">
        <f>VLOOKUP($A660,data!$B$2:$AS$765,20,FALSE)</f>
        <v>1</v>
      </c>
      <c r="P660" s="162">
        <f>VLOOKUP($A660,data!$B$2:$AS$765,22,FALSE)</f>
        <v>2.7393999999999998</v>
      </c>
      <c r="Q660" s="162">
        <f>VLOOKUP($A660,data!$B$2:$AS$765,30,FALSE)</f>
        <v>2.3506999999999998</v>
      </c>
      <c r="R660" s="217" t="str">
        <f>VLOOKUP($A660,data!$B$2:$AS$765,34,FALSE)</f>
        <v>A</v>
      </c>
      <c r="S660" s="166"/>
      <c r="T660" s="219" t="str">
        <f>IF(ISERROR(VLOOKUP($A660,v32_final!$A$9:$E$763,5,FALSE)),"",VLOOKUP($A660,v32_final!$A$9:$E$763,5,FALSE))</f>
        <v>A</v>
      </c>
      <c r="U660" s="162">
        <f>IF(ISERROR(VLOOKUP($A660,v32_final!$A$9:$E$763,4,FALSE)),"",VLOOKUP($A660,v32_final!$A$9:$E$763,4,FALSE))</f>
        <v>2.2793000000000001</v>
      </c>
      <c r="V660" s="164">
        <f>VLOOKUP($A660,data!$B$2:$AS$765,35,FALSE)</f>
        <v>3.6833</v>
      </c>
      <c r="W660" s="324">
        <f t="shared" si="40"/>
        <v>3.6833</v>
      </c>
      <c r="X660" s="324">
        <f t="shared" si="41"/>
        <v>0</v>
      </c>
      <c r="Y660" s="134">
        <f t="shared" si="42"/>
        <v>1.4039999999999999</v>
      </c>
      <c r="Z660" s="132">
        <f t="shared" si="43"/>
        <v>0.61597858991795718</v>
      </c>
    </row>
    <row r="661" spans="1:26" x14ac:dyDescent="0.2">
      <c r="A661" s="237" t="s">
        <v>1243</v>
      </c>
      <c r="B661" s="247" t="str">
        <f>VLOOKUP($A661,data!$B$2:$AS$765,4,FALSE)</f>
        <v>Acute Leukemia W/O Major O.R. Procedure W/O CC/MCC</v>
      </c>
      <c r="C661" s="238">
        <f>VLOOKUP($A661,data!$B$2:$AS$765,6,FALSE)</f>
        <v>11</v>
      </c>
      <c r="D661" s="238">
        <f>VLOOKUP($A661,data!$B$2:$AS$765,7,FALSE)</f>
        <v>4</v>
      </c>
      <c r="E661" s="238">
        <f>VLOOKUP($A661,data!$B$2:$AS$765,10,FALSE)</f>
        <v>16899.97</v>
      </c>
      <c r="F661" s="238">
        <f>VLOOKUP($A661,data!$B$2:$AS$765,11,FALSE)</f>
        <v>26214.29</v>
      </c>
      <c r="G661" s="257">
        <f>VLOOKUP($A661,data!$B$2:$AS$765,12,FALSE)</f>
        <v>3.64</v>
      </c>
      <c r="H661" s="16"/>
      <c r="I661" s="158">
        <f>VLOOKUP($A661,data!$B$2:$AS$765,14,FALSE)</f>
        <v>10</v>
      </c>
      <c r="J661" s="156">
        <f>VLOOKUP($A661,data!$B$2:$AS$765,15,FALSE)</f>
        <v>8673.32</v>
      </c>
      <c r="K661" s="156">
        <f>VLOOKUP($A661,data!$B$2:$AS$765,16,FALSE)</f>
        <v>3384.24</v>
      </c>
      <c r="L661" s="160">
        <f>VLOOKUP($A661,data!$B$2:$AS$765,17,FALSE)</f>
        <v>3</v>
      </c>
      <c r="M661" s="160">
        <f>VLOOKUP($A661,data!$B$2:$AS$765,18,FALSE)</f>
        <v>1.61</v>
      </c>
      <c r="N661" s="160">
        <f>VLOOKUP($A661,data!$B$2:$AS$765,19,FALSE)</f>
        <v>2.5499999999999998</v>
      </c>
      <c r="O661" s="120">
        <f>VLOOKUP($A661,data!$B$2:$AS$765,20,FALSE)</f>
        <v>1</v>
      </c>
      <c r="P661" s="162">
        <f>VLOOKUP($A661,data!$B$2:$AS$765,22,FALSE)</f>
        <v>0.35630000000000001</v>
      </c>
      <c r="Q661" s="162">
        <f>VLOOKUP($A661,data!$B$2:$AS$765,30,FALSE)</f>
        <v>0.36709999999999998</v>
      </c>
      <c r="R661" s="217" t="str">
        <f>VLOOKUP($A661,data!$B$2:$AS$765,34,FALSE)</f>
        <v>A</v>
      </c>
      <c r="S661" s="166"/>
      <c r="T661" s="219" t="str">
        <f>IF(ISERROR(VLOOKUP($A661,v32_final!$A$9:$E$763,5,FALSE)),"",VLOOKUP($A661,v32_final!$A$9:$E$763,5,FALSE))</f>
        <v>A</v>
      </c>
      <c r="U661" s="162">
        <f>IF(ISERROR(VLOOKUP($A661,v32_final!$A$9:$E$763,4,FALSE)),"",VLOOKUP($A661,v32_final!$A$9:$E$763,4,FALSE))</f>
        <v>0.99919999999999998</v>
      </c>
      <c r="V661" s="164">
        <f>VLOOKUP($A661,data!$B$2:$AS$765,35,FALSE)</f>
        <v>0.57520000000000004</v>
      </c>
      <c r="W661" s="324">
        <f t="shared" si="40"/>
        <v>0.57520000000000004</v>
      </c>
      <c r="X661" s="324">
        <f t="shared" si="41"/>
        <v>0</v>
      </c>
      <c r="Y661" s="134">
        <f t="shared" si="42"/>
        <v>-0.42399999999999993</v>
      </c>
      <c r="Z661" s="132">
        <f t="shared" si="43"/>
        <v>-0.42433947157726176</v>
      </c>
    </row>
    <row r="662" spans="1:26" x14ac:dyDescent="0.2">
      <c r="A662" s="246" t="s">
        <v>1244</v>
      </c>
      <c r="B662" s="258" t="str">
        <f>VLOOKUP($A662,data!$B$2:$AS$765,4,FALSE)</f>
        <v>Chemo W Acute Leukemia as SDX or W High Dose Chemo Agent W MCC</v>
      </c>
      <c r="C662" s="259">
        <f>VLOOKUP($A662,data!$B$2:$AS$765,6,FALSE)</f>
        <v>30</v>
      </c>
      <c r="D662" s="259">
        <f>VLOOKUP($A662,data!$B$2:$AS$765,7,FALSE)</f>
        <v>0</v>
      </c>
      <c r="E662" s="259">
        <f>VLOOKUP($A662,data!$B$2:$AS$765,10,FALSE)</f>
        <v>70191.59</v>
      </c>
      <c r="F662" s="259">
        <f>VLOOKUP($A662,data!$B$2:$AS$765,11,FALSE)</f>
        <v>52481.22</v>
      </c>
      <c r="G662" s="325">
        <f>VLOOKUP($A662,data!$B$2:$AS$765,12,FALSE)</f>
        <v>18.2</v>
      </c>
      <c r="H662" s="16"/>
      <c r="I662" s="159">
        <f>VLOOKUP($A662,data!$B$2:$AS$765,14,FALSE)</f>
        <v>28</v>
      </c>
      <c r="J662" s="157">
        <f>VLOOKUP($A662,data!$B$2:$AS$765,15,FALSE)</f>
        <v>61086.85</v>
      </c>
      <c r="K662" s="157">
        <f>VLOOKUP($A662,data!$B$2:$AS$765,16,FALSE)</f>
        <v>41150.11</v>
      </c>
      <c r="L662" s="161">
        <f>VLOOKUP($A662,data!$B$2:$AS$765,17,FALSE)</f>
        <v>16.89</v>
      </c>
      <c r="M662" s="161">
        <f>VLOOKUP($A662,data!$B$2:$AS$765,18,FALSE)</f>
        <v>10.82</v>
      </c>
      <c r="N662" s="161">
        <f>VLOOKUP($A662,data!$B$2:$AS$765,19,FALSE)</f>
        <v>13.02</v>
      </c>
      <c r="O662" s="129">
        <f>VLOOKUP($A662,data!$B$2:$AS$765,20,FALSE)</f>
        <v>1</v>
      </c>
      <c r="P662" s="163">
        <f>VLOOKUP($A662,data!$B$2:$AS$765,22,FALSE)</f>
        <v>2.5099</v>
      </c>
      <c r="Q662" s="163">
        <f>VLOOKUP($A662,data!$B$2:$AS$765,30,FALSE)</f>
        <v>2.5861999999999998</v>
      </c>
      <c r="R662" s="218" t="str">
        <f>VLOOKUP($A662,data!$B$2:$AS$765,34,FALSE)</f>
        <v>A</v>
      </c>
      <c r="S662" s="166"/>
      <c r="T662" s="220" t="str">
        <f>IF(ISERROR(VLOOKUP($A662,v32_final!$A$9:$E$763,5,FALSE)),"",VLOOKUP($A662,v32_final!$A$9:$E$763,5,FALSE))</f>
        <v>A</v>
      </c>
      <c r="U662" s="163">
        <f>IF(ISERROR(VLOOKUP($A662,v32_final!$A$9:$E$763,4,FALSE)),"",VLOOKUP($A662,v32_final!$A$9:$E$763,4,FALSE))</f>
        <v>5.6691000000000003</v>
      </c>
      <c r="V662" s="165">
        <f>VLOOKUP($A662,data!$B$2:$AS$765,35,FALSE)</f>
        <v>4.0522999999999998</v>
      </c>
      <c r="W662" s="326">
        <f t="shared" si="40"/>
        <v>4.0522999999999998</v>
      </c>
      <c r="X662" s="326">
        <f t="shared" si="41"/>
        <v>0</v>
      </c>
      <c r="Y662" s="135">
        <f t="shared" si="42"/>
        <v>-1.6168000000000005</v>
      </c>
      <c r="Z662" s="133">
        <f t="shared" si="43"/>
        <v>-0.28519518089291074</v>
      </c>
    </row>
    <row r="663" spans="1:26" x14ac:dyDescent="0.2">
      <c r="A663" s="237" t="s">
        <v>1245</v>
      </c>
      <c r="B663" s="247" t="str">
        <f>VLOOKUP($A663,data!$B$2:$AS$765,4,FALSE)</f>
        <v>Chemo W Acute Leukemia as SDX W CC or High Dose Chemo Agent</v>
      </c>
      <c r="C663" s="238">
        <f>VLOOKUP($A663,data!$B$2:$AS$765,6,FALSE)</f>
        <v>32</v>
      </c>
      <c r="D663" s="238">
        <f>VLOOKUP($A663,data!$B$2:$AS$765,7,FALSE)</f>
        <v>0</v>
      </c>
      <c r="E663" s="238">
        <f>VLOOKUP($A663,data!$B$2:$AS$765,10,FALSE)</f>
        <v>31322.59</v>
      </c>
      <c r="F663" s="238">
        <f>VLOOKUP($A663,data!$B$2:$AS$765,11,FALSE)</f>
        <v>35786.230000000003</v>
      </c>
      <c r="G663" s="257">
        <f>VLOOKUP($A663,data!$B$2:$AS$765,12,FALSE)</f>
        <v>7.44</v>
      </c>
      <c r="H663" s="16"/>
      <c r="I663" s="158">
        <f>VLOOKUP($A663,data!$B$2:$AS$765,14,FALSE)</f>
        <v>29</v>
      </c>
      <c r="J663" s="156">
        <f>VLOOKUP($A663,data!$B$2:$AS$765,15,FALSE)</f>
        <v>21243.439999999999</v>
      </c>
      <c r="K663" s="156">
        <f>VLOOKUP($A663,data!$B$2:$AS$765,16,FALSE)</f>
        <v>16921.689999999999</v>
      </c>
      <c r="L663" s="160">
        <f>VLOOKUP($A663,data!$B$2:$AS$765,17,FALSE)</f>
        <v>5.83</v>
      </c>
      <c r="M663" s="160">
        <f>VLOOKUP($A663,data!$B$2:$AS$765,18,FALSE)</f>
        <v>3.74</v>
      </c>
      <c r="N663" s="160">
        <f>VLOOKUP($A663,data!$B$2:$AS$765,19,FALSE)</f>
        <v>5.12</v>
      </c>
      <c r="O663" s="120">
        <f>VLOOKUP($A663,data!$B$2:$AS$765,20,FALSE)</f>
        <v>1</v>
      </c>
      <c r="P663" s="162">
        <f>VLOOKUP($A663,data!$B$2:$AS$765,22,FALSE)</f>
        <v>0.87280000000000002</v>
      </c>
      <c r="Q663" s="162">
        <f>VLOOKUP($A663,data!$B$2:$AS$765,30,FALSE)</f>
        <v>0.89929999999999999</v>
      </c>
      <c r="R663" s="217" t="str">
        <f>VLOOKUP($A663,data!$B$2:$AS$765,34,FALSE)</f>
        <v>A</v>
      </c>
      <c r="S663" s="166"/>
      <c r="T663" s="219" t="str">
        <f>IF(ISERROR(VLOOKUP($A663,v32_final!$A$9:$E$763,5,FALSE)),"",VLOOKUP($A663,v32_final!$A$9:$E$763,5,FALSE))</f>
        <v>A</v>
      </c>
      <c r="U663" s="162">
        <f>IF(ISERROR(VLOOKUP($A663,v32_final!$A$9:$E$763,4,FALSE)),"",VLOOKUP($A663,v32_final!$A$9:$E$763,4,FALSE))</f>
        <v>1.353</v>
      </c>
      <c r="V663" s="164">
        <f>VLOOKUP($A663,data!$B$2:$AS$765,35,FALSE)</f>
        <v>1.4091</v>
      </c>
      <c r="W663" s="324">
        <f t="shared" si="40"/>
        <v>1.4091</v>
      </c>
      <c r="X663" s="324">
        <f t="shared" si="41"/>
        <v>0</v>
      </c>
      <c r="Y663" s="134">
        <f t="shared" si="42"/>
        <v>5.6100000000000039E-2</v>
      </c>
      <c r="Z663" s="132">
        <f t="shared" si="43"/>
        <v>4.1463414634146371E-2</v>
      </c>
    </row>
    <row r="664" spans="1:26" x14ac:dyDescent="0.2">
      <c r="A664" s="237" t="s">
        <v>1246</v>
      </c>
      <c r="B664" s="247" t="str">
        <f>VLOOKUP($A664,data!$B$2:$AS$765,4,FALSE)</f>
        <v>Chemo W Acute Leukemia as SDX W/O CC/MCC</v>
      </c>
      <c r="C664" s="238">
        <f>VLOOKUP($A664,data!$B$2:$AS$765,6,FALSE)</f>
        <v>44</v>
      </c>
      <c r="D664" s="238">
        <f>VLOOKUP($A664,data!$B$2:$AS$765,7,FALSE)</f>
        <v>0</v>
      </c>
      <c r="E664" s="238">
        <f>VLOOKUP($A664,data!$B$2:$AS$765,10,FALSE)</f>
        <v>13293.53</v>
      </c>
      <c r="F664" s="238">
        <f>VLOOKUP($A664,data!$B$2:$AS$765,11,FALSE)</f>
        <v>7424.21</v>
      </c>
      <c r="G664" s="257">
        <f>VLOOKUP($A664,data!$B$2:$AS$765,12,FALSE)</f>
        <v>4.18</v>
      </c>
      <c r="H664" s="16"/>
      <c r="I664" s="158">
        <f>VLOOKUP($A664,data!$B$2:$AS$765,14,FALSE)</f>
        <v>41</v>
      </c>
      <c r="J664" s="156">
        <f>VLOOKUP($A664,data!$B$2:$AS$765,15,FALSE)</f>
        <v>11880.22</v>
      </c>
      <c r="K664" s="156">
        <f>VLOOKUP($A664,data!$B$2:$AS$765,16,FALSE)</f>
        <v>5452.81</v>
      </c>
      <c r="L664" s="160">
        <f>VLOOKUP($A664,data!$B$2:$AS$765,17,FALSE)</f>
        <v>4.0999999999999996</v>
      </c>
      <c r="M664" s="160">
        <f>VLOOKUP($A664,data!$B$2:$AS$765,18,FALSE)</f>
        <v>1.9</v>
      </c>
      <c r="N664" s="160">
        <f>VLOOKUP($A664,data!$B$2:$AS$765,19,FALSE)</f>
        <v>3.64</v>
      </c>
      <c r="O664" s="120">
        <f>VLOOKUP($A664,data!$B$2:$AS$765,20,FALSE)</f>
        <v>1</v>
      </c>
      <c r="P664" s="162">
        <f>VLOOKUP($A664,data!$B$2:$AS$765,22,FALSE)</f>
        <v>0.48809999999999998</v>
      </c>
      <c r="Q664" s="162">
        <f>VLOOKUP($A664,data!$B$2:$AS$765,30,FALSE)</f>
        <v>0.50290000000000001</v>
      </c>
      <c r="R664" s="217" t="str">
        <f>VLOOKUP($A664,data!$B$2:$AS$765,34,FALSE)</f>
        <v>A</v>
      </c>
      <c r="S664" s="166"/>
      <c r="T664" s="219" t="str">
        <f>IF(ISERROR(VLOOKUP($A664,v32_final!$A$9:$E$763,5,FALSE)),"",VLOOKUP($A664,v32_final!$A$9:$E$763,5,FALSE))</f>
        <v>A</v>
      </c>
      <c r="U664" s="162">
        <f>IF(ISERROR(VLOOKUP($A664,v32_final!$A$9:$E$763,4,FALSE)),"",VLOOKUP($A664,v32_final!$A$9:$E$763,4,FALSE))</f>
        <v>0.6542</v>
      </c>
      <c r="V664" s="164">
        <f>VLOOKUP($A664,data!$B$2:$AS$765,35,FALSE)</f>
        <v>0.78800000000000003</v>
      </c>
      <c r="W664" s="324">
        <f t="shared" si="40"/>
        <v>0.78800000000000003</v>
      </c>
      <c r="X664" s="324">
        <f t="shared" si="41"/>
        <v>0</v>
      </c>
      <c r="Y664" s="134">
        <f t="shared" si="42"/>
        <v>0.13380000000000003</v>
      </c>
      <c r="Z664" s="132">
        <f t="shared" si="43"/>
        <v>0.2045246102109447</v>
      </c>
    </row>
    <row r="665" spans="1:26" x14ac:dyDescent="0.2">
      <c r="A665" s="237" t="s">
        <v>1247</v>
      </c>
      <c r="B665" s="247" t="str">
        <f>VLOOKUP($A665,data!$B$2:$AS$765,4,FALSE)</f>
        <v>Lymphoma &amp; Non-Acute Leukemia W MCC</v>
      </c>
      <c r="C665" s="238">
        <f>VLOOKUP($A665,data!$B$2:$AS$765,6,FALSE)</f>
        <v>26</v>
      </c>
      <c r="D665" s="238">
        <f>VLOOKUP($A665,data!$B$2:$AS$765,7,FALSE)</f>
        <v>2</v>
      </c>
      <c r="E665" s="238">
        <f>VLOOKUP($A665,data!$B$2:$AS$765,10,FALSE)</f>
        <v>50755.27</v>
      </c>
      <c r="F665" s="238">
        <f>VLOOKUP($A665,data!$B$2:$AS$765,11,FALSE)</f>
        <v>48643.14</v>
      </c>
      <c r="G665" s="257">
        <f>VLOOKUP($A665,data!$B$2:$AS$765,12,FALSE)</f>
        <v>10.15</v>
      </c>
      <c r="H665" s="16"/>
      <c r="I665" s="158">
        <f>VLOOKUP($A665,data!$B$2:$AS$765,14,FALSE)</f>
        <v>25</v>
      </c>
      <c r="J665" s="156">
        <f>VLOOKUP($A665,data!$B$2:$AS$765,15,FALSE)</f>
        <v>43179.360000000001</v>
      </c>
      <c r="K665" s="156">
        <f>VLOOKUP($A665,data!$B$2:$AS$765,16,FALSE)</f>
        <v>31121.439999999999</v>
      </c>
      <c r="L665" s="160">
        <f>VLOOKUP($A665,data!$B$2:$AS$765,17,FALSE)</f>
        <v>9.1999999999999993</v>
      </c>
      <c r="M665" s="160">
        <f>VLOOKUP($A665,data!$B$2:$AS$765,18,FALSE)</f>
        <v>8.24</v>
      </c>
      <c r="N665" s="160">
        <f>VLOOKUP($A665,data!$B$2:$AS$765,19,FALSE)</f>
        <v>6.46</v>
      </c>
      <c r="O665" s="120">
        <f>VLOOKUP($A665,data!$B$2:$AS$765,20,FALSE)</f>
        <v>1</v>
      </c>
      <c r="P665" s="162">
        <f>VLOOKUP($A665,data!$B$2:$AS$765,22,FALSE)</f>
        <v>1.7741</v>
      </c>
      <c r="Q665" s="162">
        <f>VLOOKUP($A665,data!$B$2:$AS$765,30,FALSE)</f>
        <v>1.7836000000000001</v>
      </c>
      <c r="R665" s="217" t="str">
        <f>VLOOKUP($A665,data!$B$2:$AS$765,34,FALSE)</f>
        <v>A</v>
      </c>
      <c r="S665" s="166"/>
      <c r="T665" s="219" t="str">
        <f>IF(ISERROR(VLOOKUP($A665,v32_final!$A$9:$E$763,5,FALSE)),"",VLOOKUP($A665,v32_final!$A$9:$E$763,5,FALSE))</f>
        <v>A</v>
      </c>
      <c r="U665" s="162">
        <f>IF(ISERROR(VLOOKUP($A665,v32_final!$A$9:$E$763,4,FALSE)),"",VLOOKUP($A665,v32_final!$A$9:$E$763,4,FALSE))</f>
        <v>2.2795999999999998</v>
      </c>
      <c r="V665" s="164">
        <f>VLOOKUP($A665,data!$B$2:$AS$765,35,FALSE)</f>
        <v>2.7947000000000002</v>
      </c>
      <c r="W665" s="324">
        <f t="shared" si="40"/>
        <v>2.7947000000000002</v>
      </c>
      <c r="X665" s="324">
        <f t="shared" si="41"/>
        <v>0</v>
      </c>
      <c r="Y665" s="134">
        <f t="shared" si="42"/>
        <v>0.51510000000000034</v>
      </c>
      <c r="Z665" s="132">
        <f t="shared" si="43"/>
        <v>0.22596069485874731</v>
      </c>
    </row>
    <row r="666" spans="1:26" x14ac:dyDescent="0.2">
      <c r="A666" s="237" t="s">
        <v>1248</v>
      </c>
      <c r="B666" s="247" t="str">
        <f>VLOOKUP($A666,data!$B$2:$AS$765,4,FALSE)</f>
        <v>Lymphoma &amp; Non-Acute Leukemia W CC</v>
      </c>
      <c r="C666" s="238">
        <f>VLOOKUP($A666,data!$B$2:$AS$765,6,FALSE)</f>
        <v>28</v>
      </c>
      <c r="D666" s="238">
        <f>VLOOKUP($A666,data!$B$2:$AS$765,7,FALSE)</f>
        <v>2</v>
      </c>
      <c r="E666" s="238">
        <f>VLOOKUP($A666,data!$B$2:$AS$765,10,FALSE)</f>
        <v>32983.870000000003</v>
      </c>
      <c r="F666" s="238">
        <f>VLOOKUP($A666,data!$B$2:$AS$765,11,FALSE)</f>
        <v>31502.78</v>
      </c>
      <c r="G666" s="257">
        <f>VLOOKUP($A666,data!$B$2:$AS$765,12,FALSE)</f>
        <v>7.43</v>
      </c>
      <c r="H666" s="16"/>
      <c r="I666" s="158">
        <f>VLOOKUP($A666,data!$B$2:$AS$765,14,FALSE)</f>
        <v>27</v>
      </c>
      <c r="J666" s="156">
        <f>VLOOKUP($A666,data!$B$2:$AS$765,15,FALSE)</f>
        <v>27754.51</v>
      </c>
      <c r="K666" s="156">
        <f>VLOOKUP($A666,data!$B$2:$AS$765,16,FALSE)</f>
        <v>16232.3</v>
      </c>
      <c r="L666" s="160">
        <f>VLOOKUP($A666,data!$B$2:$AS$765,17,FALSE)</f>
        <v>6.78</v>
      </c>
      <c r="M666" s="160">
        <f>VLOOKUP($A666,data!$B$2:$AS$765,18,FALSE)</f>
        <v>3.94</v>
      </c>
      <c r="N666" s="160">
        <f>VLOOKUP($A666,data!$B$2:$AS$765,19,FALSE)</f>
        <v>5.63</v>
      </c>
      <c r="O666" s="120">
        <f>VLOOKUP($A666,data!$B$2:$AS$765,20,FALSE)</f>
        <v>1</v>
      </c>
      <c r="P666" s="162">
        <f>VLOOKUP($A666,data!$B$2:$AS$765,22,FALSE)</f>
        <v>1.1403000000000001</v>
      </c>
      <c r="Q666" s="162">
        <f>VLOOKUP($A666,data!$B$2:$AS$765,30,FALSE)</f>
        <v>1.175</v>
      </c>
      <c r="R666" s="217" t="str">
        <f>VLOOKUP($A666,data!$B$2:$AS$765,34,FALSE)</f>
        <v>A</v>
      </c>
      <c r="S666" s="166"/>
      <c r="T666" s="219" t="str">
        <f>IF(ISERROR(VLOOKUP($A666,v32_final!$A$9:$E$763,5,FALSE)),"",VLOOKUP($A666,v32_final!$A$9:$E$763,5,FALSE))</f>
        <v>AP</v>
      </c>
      <c r="U666" s="162">
        <f>IF(ISERROR(VLOOKUP($A666,v32_final!$A$9:$E$763,4,FALSE)),"",VLOOKUP($A666,v32_final!$A$9:$E$763,4,FALSE))</f>
        <v>1.6628000000000001</v>
      </c>
      <c r="V666" s="164">
        <f>VLOOKUP($A666,data!$B$2:$AS$765,35,FALSE)</f>
        <v>1.8411</v>
      </c>
      <c r="W666" s="324">
        <f t="shared" si="40"/>
        <v>1.8411</v>
      </c>
      <c r="X666" s="324">
        <f t="shared" si="41"/>
        <v>0</v>
      </c>
      <c r="Y666" s="134">
        <f t="shared" si="42"/>
        <v>0.1782999999999999</v>
      </c>
      <c r="Z666" s="132">
        <f t="shared" si="43"/>
        <v>0.10722877074813561</v>
      </c>
    </row>
    <row r="667" spans="1:26" x14ac:dyDescent="0.2">
      <c r="A667" s="246" t="s">
        <v>1249</v>
      </c>
      <c r="B667" s="258" t="str">
        <f>VLOOKUP($A667,data!$B$2:$AS$765,4,FALSE)</f>
        <v>Lymphoma &amp; Non-Acute Leukemia W/O CC/MCC</v>
      </c>
      <c r="C667" s="259">
        <f>VLOOKUP($A667,data!$B$2:$AS$765,6,FALSE)</f>
        <v>18</v>
      </c>
      <c r="D667" s="259">
        <f>VLOOKUP($A667,data!$B$2:$AS$765,7,FALSE)</f>
        <v>1</v>
      </c>
      <c r="E667" s="259">
        <f>VLOOKUP($A667,data!$B$2:$AS$765,10,FALSE)</f>
        <v>24193.78</v>
      </c>
      <c r="F667" s="259">
        <f>VLOOKUP($A667,data!$B$2:$AS$765,11,FALSE)</f>
        <v>15514.32</v>
      </c>
      <c r="G667" s="325">
        <f>VLOOKUP($A667,data!$B$2:$AS$765,12,FALSE)</f>
        <v>5.33</v>
      </c>
      <c r="H667" s="16"/>
      <c r="I667" s="159">
        <f>VLOOKUP($A667,data!$B$2:$AS$765,14,FALSE)</f>
        <v>17</v>
      </c>
      <c r="J667" s="157">
        <f>VLOOKUP($A667,data!$B$2:$AS$765,15,FALSE)</f>
        <v>21339.56</v>
      </c>
      <c r="K667" s="157">
        <f>VLOOKUP($A667,data!$B$2:$AS$765,16,FALSE)</f>
        <v>10402.620000000001</v>
      </c>
      <c r="L667" s="161">
        <f>VLOOKUP($A667,data!$B$2:$AS$765,17,FALSE)</f>
        <v>5.24</v>
      </c>
      <c r="M667" s="161">
        <f>VLOOKUP($A667,data!$B$2:$AS$765,18,FALSE)</f>
        <v>4.1500000000000004</v>
      </c>
      <c r="N667" s="161">
        <f>VLOOKUP($A667,data!$B$2:$AS$765,19,FALSE)</f>
        <v>3.73</v>
      </c>
      <c r="O667" s="129">
        <f>VLOOKUP($A667,data!$B$2:$AS$765,20,FALSE)</f>
        <v>1</v>
      </c>
      <c r="P667" s="163">
        <f>VLOOKUP($A667,data!$B$2:$AS$765,22,FALSE)</f>
        <v>0.87680000000000002</v>
      </c>
      <c r="Q667" s="163">
        <f>VLOOKUP($A667,data!$B$2:$AS$765,30,FALSE)</f>
        <v>0.90349999999999997</v>
      </c>
      <c r="R667" s="218" t="str">
        <f>VLOOKUP($A667,data!$B$2:$AS$765,34,FALSE)</f>
        <v>A</v>
      </c>
      <c r="S667" s="166"/>
      <c r="T667" s="220" t="str">
        <f>IF(ISERROR(VLOOKUP($A667,v32_final!$A$9:$E$763,5,FALSE)),"",VLOOKUP($A667,v32_final!$A$9:$E$763,5,FALSE))</f>
        <v>AP</v>
      </c>
      <c r="U667" s="163">
        <f>IF(ISERROR(VLOOKUP($A667,v32_final!$A$9:$E$763,4,FALSE)),"",VLOOKUP($A667,v32_final!$A$9:$E$763,4,FALSE))</f>
        <v>1.1437999999999999</v>
      </c>
      <c r="V667" s="165">
        <f>VLOOKUP($A667,data!$B$2:$AS$765,35,FALSE)</f>
        <v>1.4157</v>
      </c>
      <c r="W667" s="326">
        <f t="shared" si="40"/>
        <v>1.4157</v>
      </c>
      <c r="X667" s="326">
        <f t="shared" si="41"/>
        <v>0</v>
      </c>
      <c r="Y667" s="135">
        <f t="shared" si="42"/>
        <v>0.27190000000000003</v>
      </c>
      <c r="Z667" s="133">
        <f t="shared" si="43"/>
        <v>0.2377163839832139</v>
      </c>
    </row>
    <row r="668" spans="1:26" x14ac:dyDescent="0.2">
      <c r="A668" s="237" t="s">
        <v>1250</v>
      </c>
      <c r="B668" s="247" t="str">
        <f>VLOOKUP($A668,data!$B$2:$AS$765,4,FALSE)</f>
        <v>Other Myeloprolif Dis or Poorly Diff Neopl Diag W MCC</v>
      </c>
      <c r="C668" s="238">
        <f>VLOOKUP($A668,data!$B$2:$AS$765,6,FALSE)</f>
        <v>9</v>
      </c>
      <c r="D668" s="238">
        <f>VLOOKUP($A668,data!$B$2:$AS$765,7,FALSE)</f>
        <v>0</v>
      </c>
      <c r="E668" s="238">
        <f>VLOOKUP($A668,data!$B$2:$AS$765,10,FALSE)</f>
        <v>24755.79</v>
      </c>
      <c r="F668" s="238">
        <f>VLOOKUP($A668,data!$B$2:$AS$765,11,FALSE)</f>
        <v>28214.22</v>
      </c>
      <c r="G668" s="257">
        <f>VLOOKUP($A668,data!$B$2:$AS$765,12,FALSE)</f>
        <v>5.78</v>
      </c>
      <c r="H668" s="16"/>
      <c r="I668" s="158">
        <f>VLOOKUP($A668,data!$B$2:$AS$765,14,FALSE)</f>
        <v>8</v>
      </c>
      <c r="J668" s="156">
        <f>VLOOKUP($A668,data!$B$2:$AS$765,15,FALSE)</f>
        <v>15861.81</v>
      </c>
      <c r="K668" s="156">
        <f>VLOOKUP($A668,data!$B$2:$AS$765,16,FALSE)</f>
        <v>13550.67</v>
      </c>
      <c r="L668" s="160">
        <f>VLOOKUP($A668,data!$B$2:$AS$765,17,FALSE)</f>
        <v>7.6</v>
      </c>
      <c r="M668" s="160">
        <f>VLOOKUP($A668,data!$B$2:$AS$765,18,FALSE)</f>
        <v>3.84</v>
      </c>
      <c r="N668" s="160">
        <f>VLOOKUP($A668,data!$B$2:$AS$765,19,FALSE)</f>
        <v>5.6</v>
      </c>
      <c r="O668" s="120">
        <f>VLOOKUP($A668,data!$B$2:$AS$765,20,FALSE)</f>
        <v>0</v>
      </c>
      <c r="P668" s="162">
        <f>VLOOKUP($A668,data!$B$2:$AS$765,22,FALSE)</f>
        <v>1.8140000000000001</v>
      </c>
      <c r="Q668" s="162">
        <f>VLOOKUP($A668,data!$B$2:$AS$765,30,FALSE)</f>
        <v>1.8691</v>
      </c>
      <c r="R668" s="217" t="str">
        <f>VLOOKUP($A668,data!$B$2:$AS$765,34,FALSE)</f>
        <v>M</v>
      </c>
      <c r="S668" s="166"/>
      <c r="T668" s="219" t="str">
        <f>IF(ISERROR(VLOOKUP($A668,v32_final!$A$9:$E$763,5,FALSE)),"",VLOOKUP($A668,v32_final!$A$9:$E$763,5,FALSE))</f>
        <v>A</v>
      </c>
      <c r="U668" s="162">
        <f>IF(ISERROR(VLOOKUP($A668,v32_final!$A$9:$E$763,4,FALSE)),"",VLOOKUP($A668,v32_final!$A$9:$E$763,4,FALSE))</f>
        <v>3.9268000000000001</v>
      </c>
      <c r="V668" s="164">
        <f>VLOOKUP($A668,data!$B$2:$AS$765,35,FALSE)</f>
        <v>2.9287000000000001</v>
      </c>
      <c r="W668" s="324">
        <f t="shared" si="40"/>
        <v>2.9287000000000001</v>
      </c>
      <c r="X668" s="324">
        <f t="shared" si="41"/>
        <v>0</v>
      </c>
      <c r="Y668" s="134">
        <f t="shared" si="42"/>
        <v>-0.99809999999999999</v>
      </c>
      <c r="Z668" s="132">
        <f t="shared" si="43"/>
        <v>-0.25417642864418866</v>
      </c>
    </row>
    <row r="669" spans="1:26" x14ac:dyDescent="0.2">
      <c r="A669" s="237" t="s">
        <v>1251</v>
      </c>
      <c r="B669" s="247" t="str">
        <f>VLOOKUP($A669,data!$B$2:$AS$765,4,FALSE)</f>
        <v>Other Myeloprolif Dis or Poorly Diff Neopl Diag W CC</v>
      </c>
      <c r="C669" s="238">
        <f>VLOOKUP($A669,data!$B$2:$AS$765,6,FALSE)</f>
        <v>11</v>
      </c>
      <c r="D669" s="238">
        <f>VLOOKUP($A669,data!$B$2:$AS$765,7,FALSE)</f>
        <v>2</v>
      </c>
      <c r="E669" s="238">
        <f>VLOOKUP($A669,data!$B$2:$AS$765,10,FALSE)</f>
        <v>16673.02</v>
      </c>
      <c r="F669" s="238">
        <f>VLOOKUP($A669,data!$B$2:$AS$765,11,FALSE)</f>
        <v>10342.11</v>
      </c>
      <c r="G669" s="257">
        <f>VLOOKUP($A669,data!$B$2:$AS$765,12,FALSE)</f>
        <v>4.55</v>
      </c>
      <c r="H669" s="16"/>
      <c r="I669" s="158">
        <f>VLOOKUP($A669,data!$B$2:$AS$765,14,FALSE)</f>
        <v>11</v>
      </c>
      <c r="J669" s="156">
        <f>VLOOKUP($A669,data!$B$2:$AS$765,15,FALSE)</f>
        <v>16673.02</v>
      </c>
      <c r="K669" s="156">
        <f>VLOOKUP($A669,data!$B$2:$AS$765,16,FALSE)</f>
        <v>10342.11</v>
      </c>
      <c r="L669" s="160">
        <f>VLOOKUP($A669,data!$B$2:$AS$765,17,FALSE)</f>
        <v>4.55</v>
      </c>
      <c r="M669" s="160">
        <f>VLOOKUP($A669,data!$B$2:$AS$765,18,FALSE)</f>
        <v>2.84</v>
      </c>
      <c r="N669" s="160">
        <f>VLOOKUP($A669,data!$B$2:$AS$765,19,FALSE)</f>
        <v>3.45</v>
      </c>
      <c r="O669" s="120">
        <f>VLOOKUP($A669,data!$B$2:$AS$765,20,FALSE)</f>
        <v>1</v>
      </c>
      <c r="P669" s="162">
        <f>VLOOKUP($A669,data!$B$2:$AS$765,22,FALSE)</f>
        <v>0.68510000000000004</v>
      </c>
      <c r="Q669" s="162">
        <f>VLOOKUP($A669,data!$B$2:$AS$765,30,FALSE)</f>
        <v>0.7621</v>
      </c>
      <c r="R669" s="217" t="str">
        <f>VLOOKUP($A669,data!$B$2:$AS$765,34,FALSE)</f>
        <v>AP</v>
      </c>
      <c r="S669" s="166"/>
      <c r="T669" s="219" t="str">
        <f>IF(ISERROR(VLOOKUP($A669,v32_final!$A$9:$E$763,5,FALSE)),"",VLOOKUP($A669,v32_final!$A$9:$E$763,5,FALSE))</f>
        <v>AP</v>
      </c>
      <c r="U669" s="162">
        <f>IF(ISERROR(VLOOKUP($A669,v32_final!$A$9:$E$763,4,FALSE)),"",VLOOKUP($A669,v32_final!$A$9:$E$763,4,FALSE))</f>
        <v>1.3866000000000001</v>
      </c>
      <c r="V669" s="164">
        <f>VLOOKUP($A669,data!$B$2:$AS$765,35,FALSE)</f>
        <v>1.1940999999999999</v>
      </c>
      <c r="W669" s="324">
        <f t="shared" si="40"/>
        <v>1.1940999999999999</v>
      </c>
      <c r="X669" s="324">
        <f t="shared" si="41"/>
        <v>0</v>
      </c>
      <c r="Y669" s="134">
        <f t="shared" si="42"/>
        <v>-0.19250000000000012</v>
      </c>
      <c r="Z669" s="132">
        <f t="shared" si="43"/>
        <v>-0.13882878984566574</v>
      </c>
    </row>
    <row r="670" spans="1:26" x14ac:dyDescent="0.2">
      <c r="A670" s="237" t="s">
        <v>1252</v>
      </c>
      <c r="B670" s="247" t="str">
        <f>VLOOKUP($A670,data!$B$2:$AS$765,4,FALSE)</f>
        <v>Other Myeloprolif Dis or Poorly Diff Neopl Diag W/O CC/MCC</v>
      </c>
      <c r="C670" s="238">
        <f>VLOOKUP($A670,data!$B$2:$AS$765,6,FALSE)</f>
        <v>2</v>
      </c>
      <c r="D670" s="238">
        <f>VLOOKUP($A670,data!$B$2:$AS$765,7,FALSE)</f>
        <v>0</v>
      </c>
      <c r="E670" s="238">
        <f>VLOOKUP($A670,data!$B$2:$AS$765,10,FALSE)</f>
        <v>32045.38</v>
      </c>
      <c r="F670" s="238">
        <f>VLOOKUP($A670,data!$B$2:$AS$765,11,FALSE)</f>
        <v>25207.360000000001</v>
      </c>
      <c r="G670" s="257">
        <f>VLOOKUP($A670,data!$B$2:$AS$765,12,FALSE)</f>
        <v>7.5</v>
      </c>
      <c r="H670" s="16"/>
      <c r="I670" s="158">
        <f>VLOOKUP($A670,data!$B$2:$AS$765,14,FALSE)</f>
        <v>2</v>
      </c>
      <c r="J670" s="156">
        <f>VLOOKUP($A670,data!$B$2:$AS$765,15,FALSE)</f>
        <v>32045.38</v>
      </c>
      <c r="K670" s="156">
        <f>VLOOKUP($A670,data!$B$2:$AS$765,16,FALSE)</f>
        <v>25207.360000000001</v>
      </c>
      <c r="L670" s="160">
        <f>VLOOKUP($A670,data!$B$2:$AS$765,17,FALSE)</f>
        <v>3.6</v>
      </c>
      <c r="M670" s="160">
        <f>VLOOKUP($A670,data!$B$2:$AS$765,18,FALSE)</f>
        <v>5.5</v>
      </c>
      <c r="N670" s="160">
        <f>VLOOKUP($A670,data!$B$2:$AS$765,19,FALSE)</f>
        <v>2.8</v>
      </c>
      <c r="O670" s="120">
        <f>VLOOKUP($A670,data!$B$2:$AS$765,20,FALSE)</f>
        <v>0</v>
      </c>
      <c r="P670" s="162">
        <f>VLOOKUP($A670,data!$B$2:$AS$765,22,FALSE)</f>
        <v>0.81159999999999999</v>
      </c>
      <c r="Q670" s="162">
        <f>VLOOKUP($A670,data!$B$2:$AS$765,30,FALSE)</f>
        <v>0.52800000000000002</v>
      </c>
      <c r="R670" s="217" t="str">
        <f>VLOOKUP($A670,data!$B$2:$AS$765,34,FALSE)</f>
        <v>MP</v>
      </c>
      <c r="S670" s="166"/>
      <c r="T670" s="219" t="str">
        <f>IF(ISERROR(VLOOKUP($A670,v32_final!$A$9:$E$763,5,FALSE)),"",VLOOKUP($A670,v32_final!$A$9:$E$763,5,FALSE))</f>
        <v>MP</v>
      </c>
      <c r="U670" s="162">
        <f>IF(ISERROR(VLOOKUP($A670,v32_final!$A$9:$E$763,4,FALSE)),"",VLOOKUP($A670,v32_final!$A$9:$E$763,4,FALSE))</f>
        <v>0.95389999999999997</v>
      </c>
      <c r="V670" s="164">
        <f>VLOOKUP($A670,data!$B$2:$AS$765,35,FALSE)</f>
        <v>0.82730000000000004</v>
      </c>
      <c r="W670" s="324">
        <f t="shared" si="40"/>
        <v>0.82730000000000004</v>
      </c>
      <c r="X670" s="324">
        <f t="shared" si="41"/>
        <v>0</v>
      </c>
      <c r="Y670" s="134">
        <f t="shared" si="42"/>
        <v>-0.12659999999999993</v>
      </c>
      <c r="Z670" s="132">
        <f t="shared" si="43"/>
        <v>-0.13271831428870945</v>
      </c>
    </row>
    <row r="671" spans="1:26" x14ac:dyDescent="0.2">
      <c r="A671" s="237" t="s">
        <v>1253</v>
      </c>
      <c r="B671" s="247" t="str">
        <f>VLOOKUP($A671,data!$B$2:$AS$765,4,FALSE)</f>
        <v>Chemotherapy W/O Acute Leukemia as Secondary Diagnosis W MCC</v>
      </c>
      <c r="C671" s="238">
        <f>VLOOKUP($A671,data!$B$2:$AS$765,6,FALSE)</f>
        <v>32</v>
      </c>
      <c r="D671" s="238">
        <f>VLOOKUP($A671,data!$B$2:$AS$765,7,FALSE)</f>
        <v>1</v>
      </c>
      <c r="E671" s="238">
        <f>VLOOKUP($A671,data!$B$2:$AS$765,10,FALSE)</f>
        <v>28818.25</v>
      </c>
      <c r="F671" s="238">
        <f>VLOOKUP($A671,data!$B$2:$AS$765,11,FALSE)</f>
        <v>33802.29</v>
      </c>
      <c r="G671" s="257">
        <f>VLOOKUP($A671,data!$B$2:$AS$765,12,FALSE)</f>
        <v>7.53</v>
      </c>
      <c r="H671" s="16"/>
      <c r="I671" s="158">
        <f>VLOOKUP($A671,data!$B$2:$AS$765,14,FALSE)</f>
        <v>29</v>
      </c>
      <c r="J671" s="156">
        <f>VLOOKUP($A671,data!$B$2:$AS$765,15,FALSE)</f>
        <v>18848.990000000002</v>
      </c>
      <c r="K671" s="156">
        <f>VLOOKUP($A671,data!$B$2:$AS$765,16,FALSE)</f>
        <v>14122.66</v>
      </c>
      <c r="L671" s="160">
        <f>VLOOKUP($A671,data!$B$2:$AS$765,17,FALSE)</f>
        <v>4.97</v>
      </c>
      <c r="M671" s="160">
        <f>VLOOKUP($A671,data!$B$2:$AS$765,18,FALSE)</f>
        <v>4.4000000000000004</v>
      </c>
      <c r="N671" s="160">
        <f>VLOOKUP($A671,data!$B$2:$AS$765,19,FALSE)</f>
        <v>4</v>
      </c>
      <c r="O671" s="120">
        <f>VLOOKUP($A671,data!$B$2:$AS$765,20,FALSE)</f>
        <v>1</v>
      </c>
      <c r="P671" s="162">
        <f>VLOOKUP($A671,data!$B$2:$AS$765,22,FALSE)</f>
        <v>0.77449999999999997</v>
      </c>
      <c r="Q671" s="162">
        <f>VLOOKUP($A671,data!$B$2:$AS$765,30,FALSE)</f>
        <v>0.79800000000000004</v>
      </c>
      <c r="R671" s="217" t="str">
        <f>VLOOKUP($A671,data!$B$2:$AS$765,34,FALSE)</f>
        <v>A</v>
      </c>
      <c r="S671" s="166"/>
      <c r="T671" s="219" t="str">
        <f>IF(ISERROR(VLOOKUP($A671,v32_final!$A$9:$E$763,5,FALSE)),"",VLOOKUP($A671,v32_final!$A$9:$E$763,5,FALSE))</f>
        <v>A</v>
      </c>
      <c r="U671" s="162">
        <f>IF(ISERROR(VLOOKUP($A671,v32_final!$A$9:$E$763,4,FALSE)),"",VLOOKUP($A671,v32_final!$A$9:$E$763,4,FALSE))</f>
        <v>1.4574</v>
      </c>
      <c r="V671" s="164">
        <f>VLOOKUP($A671,data!$B$2:$AS$765,35,FALSE)</f>
        <v>1.2504</v>
      </c>
      <c r="W671" s="324">
        <f t="shared" si="40"/>
        <v>1.2504</v>
      </c>
      <c r="X671" s="324">
        <f t="shared" si="41"/>
        <v>0</v>
      </c>
      <c r="Y671" s="134">
        <f t="shared" si="42"/>
        <v>-0.20700000000000007</v>
      </c>
      <c r="Z671" s="132">
        <f t="shared" si="43"/>
        <v>-0.1420337587484562</v>
      </c>
    </row>
    <row r="672" spans="1:26" x14ac:dyDescent="0.2">
      <c r="A672" s="246" t="s">
        <v>1254</v>
      </c>
      <c r="B672" s="258" t="str">
        <f>VLOOKUP($A672,data!$B$2:$AS$765,4,FALSE)</f>
        <v>Chemotherapy W/O Acute Leukemia as Secondary Diagnosis W CC</v>
      </c>
      <c r="C672" s="259">
        <f>VLOOKUP($A672,data!$B$2:$AS$765,6,FALSE)</f>
        <v>296</v>
      </c>
      <c r="D672" s="259">
        <f>VLOOKUP($A672,data!$B$2:$AS$765,7,FALSE)</f>
        <v>0</v>
      </c>
      <c r="E672" s="259">
        <f>VLOOKUP($A672,data!$B$2:$AS$765,10,FALSE)</f>
        <v>12742.61</v>
      </c>
      <c r="F672" s="259">
        <f>VLOOKUP($A672,data!$B$2:$AS$765,11,FALSE)</f>
        <v>7889.37</v>
      </c>
      <c r="G672" s="325">
        <f>VLOOKUP($A672,data!$B$2:$AS$765,12,FALSE)</f>
        <v>3.4</v>
      </c>
      <c r="H672" s="16"/>
      <c r="I672" s="159">
        <f>VLOOKUP($A672,data!$B$2:$AS$765,14,FALSE)</f>
        <v>293</v>
      </c>
      <c r="J672" s="157">
        <f>VLOOKUP($A672,data!$B$2:$AS$765,15,FALSE)</f>
        <v>12321.82</v>
      </c>
      <c r="K672" s="157">
        <f>VLOOKUP($A672,data!$B$2:$AS$765,16,FALSE)</f>
        <v>6683.96</v>
      </c>
      <c r="L672" s="161">
        <f>VLOOKUP($A672,data!$B$2:$AS$765,17,FALSE)</f>
        <v>3.32</v>
      </c>
      <c r="M672" s="161">
        <f>VLOOKUP($A672,data!$B$2:$AS$765,18,FALSE)</f>
        <v>1.45</v>
      </c>
      <c r="N672" s="161">
        <f>VLOOKUP($A672,data!$B$2:$AS$765,19,FALSE)</f>
        <v>2.97</v>
      </c>
      <c r="O672" s="129">
        <f>VLOOKUP($A672,data!$B$2:$AS$765,20,FALSE)</f>
        <v>1</v>
      </c>
      <c r="P672" s="163">
        <f>VLOOKUP($A672,data!$B$2:$AS$765,22,FALSE)</f>
        <v>0.50629999999999997</v>
      </c>
      <c r="Q672" s="163">
        <f>VLOOKUP($A672,data!$B$2:$AS$765,30,FALSE)</f>
        <v>0.52170000000000005</v>
      </c>
      <c r="R672" s="218" t="str">
        <f>VLOOKUP($A672,data!$B$2:$AS$765,34,FALSE)</f>
        <v>A</v>
      </c>
      <c r="S672" s="166"/>
      <c r="T672" s="220" t="str">
        <f>IF(ISERROR(VLOOKUP($A672,v32_final!$A$9:$E$763,5,FALSE)),"",VLOOKUP($A672,v32_final!$A$9:$E$763,5,FALSE))</f>
        <v>A</v>
      </c>
      <c r="U672" s="163">
        <f>IF(ISERROR(VLOOKUP($A672,v32_final!$A$9:$E$763,4,FALSE)),"",VLOOKUP($A672,v32_final!$A$9:$E$763,4,FALSE))</f>
        <v>0.93820000000000003</v>
      </c>
      <c r="V672" s="165">
        <f>VLOOKUP($A672,data!$B$2:$AS$765,35,FALSE)</f>
        <v>0.8175</v>
      </c>
      <c r="W672" s="326">
        <f t="shared" si="40"/>
        <v>0.8175</v>
      </c>
      <c r="X672" s="326">
        <f t="shared" si="41"/>
        <v>0</v>
      </c>
      <c r="Y672" s="135">
        <f t="shared" si="42"/>
        <v>-0.12070000000000003</v>
      </c>
      <c r="Z672" s="133">
        <f t="shared" si="43"/>
        <v>-0.1286506075463654</v>
      </c>
    </row>
    <row r="673" spans="1:26" x14ac:dyDescent="0.2">
      <c r="A673" s="237" t="s">
        <v>1255</v>
      </c>
      <c r="B673" s="247" t="str">
        <f>VLOOKUP($A673,data!$B$2:$AS$765,4,FALSE)</f>
        <v>Chemotherapy W/O Acute Leukemia as Secondary Diagnosis W/O CC/MCC</v>
      </c>
      <c r="C673" s="238">
        <f>VLOOKUP($A673,data!$B$2:$AS$765,6,FALSE)</f>
        <v>35</v>
      </c>
      <c r="D673" s="238">
        <f>VLOOKUP($A673,data!$B$2:$AS$765,7,FALSE)</f>
        <v>0</v>
      </c>
      <c r="E673" s="238">
        <f>VLOOKUP($A673,data!$B$2:$AS$765,10,FALSE)</f>
        <v>8794.14</v>
      </c>
      <c r="F673" s="238">
        <f>VLOOKUP($A673,data!$B$2:$AS$765,11,FALSE)</f>
        <v>3998.58</v>
      </c>
      <c r="G673" s="257">
        <f>VLOOKUP($A673,data!$B$2:$AS$765,12,FALSE)</f>
        <v>3.11</v>
      </c>
      <c r="H673" s="16"/>
      <c r="I673" s="158">
        <f>VLOOKUP($A673,data!$B$2:$AS$765,14,FALSE)</f>
        <v>34</v>
      </c>
      <c r="J673" s="156">
        <f>VLOOKUP($A673,data!$B$2:$AS$765,15,FALSE)</f>
        <v>8455.4500000000007</v>
      </c>
      <c r="K673" s="156">
        <f>VLOOKUP($A673,data!$B$2:$AS$765,16,FALSE)</f>
        <v>3527.62</v>
      </c>
      <c r="L673" s="160">
        <f>VLOOKUP($A673,data!$B$2:$AS$765,17,FALSE)</f>
        <v>3.09</v>
      </c>
      <c r="M673" s="160">
        <f>VLOOKUP($A673,data!$B$2:$AS$765,18,FALSE)</f>
        <v>1.38</v>
      </c>
      <c r="N673" s="160">
        <f>VLOOKUP($A673,data!$B$2:$AS$765,19,FALSE)</f>
        <v>2.68</v>
      </c>
      <c r="O673" s="120">
        <f>VLOOKUP($A673,data!$B$2:$AS$765,20,FALSE)</f>
        <v>1</v>
      </c>
      <c r="P673" s="162">
        <f>VLOOKUP($A673,data!$B$2:$AS$765,22,FALSE)</f>
        <v>0.34739999999999999</v>
      </c>
      <c r="Q673" s="162">
        <f>VLOOKUP($A673,data!$B$2:$AS$765,30,FALSE)</f>
        <v>0.35799999999999998</v>
      </c>
      <c r="R673" s="217" t="str">
        <f>VLOOKUP($A673,data!$B$2:$AS$765,34,FALSE)</f>
        <v>A</v>
      </c>
      <c r="S673" s="166"/>
      <c r="T673" s="219" t="str">
        <f>IF(ISERROR(VLOOKUP($A673,v32_final!$A$9:$E$763,5,FALSE)),"",VLOOKUP($A673,v32_final!$A$9:$E$763,5,FALSE))</f>
        <v>A</v>
      </c>
      <c r="U673" s="162">
        <f>IF(ISERROR(VLOOKUP($A673,v32_final!$A$9:$E$763,4,FALSE)),"",VLOOKUP($A673,v32_final!$A$9:$E$763,4,FALSE))</f>
        <v>0.63449999999999995</v>
      </c>
      <c r="V673" s="164">
        <f>VLOOKUP($A673,data!$B$2:$AS$765,35,FALSE)</f>
        <v>0.56100000000000005</v>
      </c>
      <c r="W673" s="324">
        <f t="shared" si="40"/>
        <v>0.56100000000000005</v>
      </c>
      <c r="X673" s="324">
        <f t="shared" si="41"/>
        <v>0</v>
      </c>
      <c r="Y673" s="134">
        <f t="shared" si="42"/>
        <v>-7.3499999999999899E-2</v>
      </c>
      <c r="Z673" s="132">
        <f t="shared" si="43"/>
        <v>-0.11583924349881781</v>
      </c>
    </row>
    <row r="674" spans="1:26" x14ac:dyDescent="0.2">
      <c r="A674" s="237" t="s">
        <v>1256</v>
      </c>
      <c r="B674" s="247" t="str">
        <f>VLOOKUP($A674,data!$B$2:$AS$765,4,FALSE)</f>
        <v>Radiotherapy</v>
      </c>
      <c r="C674" s="238">
        <f>VLOOKUP($A674,data!$B$2:$AS$765,6,FALSE)</f>
        <v>6</v>
      </c>
      <c r="D674" s="238">
        <f>VLOOKUP($A674,data!$B$2:$AS$765,7,FALSE)</f>
        <v>0</v>
      </c>
      <c r="E674" s="238">
        <f>VLOOKUP($A674,data!$B$2:$AS$765,10,FALSE)</f>
        <v>42671.45</v>
      </c>
      <c r="F674" s="238">
        <f>VLOOKUP($A674,data!$B$2:$AS$765,11,FALSE)</f>
        <v>43479.71</v>
      </c>
      <c r="G674" s="257">
        <f>VLOOKUP($A674,data!$B$2:$AS$765,12,FALSE)</f>
        <v>11.83</v>
      </c>
      <c r="H674" s="16"/>
      <c r="I674" s="158">
        <f>VLOOKUP($A674,data!$B$2:$AS$765,14,FALSE)</f>
        <v>6</v>
      </c>
      <c r="J674" s="156">
        <f>VLOOKUP($A674,data!$B$2:$AS$765,15,FALSE)</f>
        <v>42671.45</v>
      </c>
      <c r="K674" s="156">
        <f>VLOOKUP($A674,data!$B$2:$AS$765,16,FALSE)</f>
        <v>43479.71</v>
      </c>
      <c r="L674" s="160">
        <f>VLOOKUP($A674,data!$B$2:$AS$765,17,FALSE)</f>
        <v>6.5</v>
      </c>
      <c r="M674" s="160">
        <f>VLOOKUP($A674,data!$B$2:$AS$765,18,FALSE)</f>
        <v>11.94</v>
      </c>
      <c r="N674" s="160">
        <f>VLOOKUP($A674,data!$B$2:$AS$765,19,FALSE)</f>
        <v>4.9000000000000004</v>
      </c>
      <c r="O674" s="120">
        <f>VLOOKUP($A674,data!$B$2:$AS$765,20,FALSE)</f>
        <v>0</v>
      </c>
      <c r="P674" s="162">
        <f>VLOOKUP($A674,data!$B$2:$AS$765,22,FALSE)</f>
        <v>1.6451</v>
      </c>
      <c r="Q674" s="162">
        <f>VLOOKUP($A674,data!$B$2:$AS$765,30,FALSE)</f>
        <v>1.6951000000000001</v>
      </c>
      <c r="R674" s="217" t="str">
        <f>VLOOKUP($A674,data!$B$2:$AS$765,34,FALSE)</f>
        <v>M</v>
      </c>
      <c r="S674" s="166"/>
      <c r="T674" s="219" t="str">
        <f>IF(ISERROR(VLOOKUP($A674,v32_final!$A$9:$E$763,5,FALSE)),"",VLOOKUP($A674,v32_final!$A$9:$E$763,5,FALSE))</f>
        <v>M</v>
      </c>
      <c r="U674" s="162">
        <f>IF(ISERROR(VLOOKUP($A674,v32_final!$A$9:$E$763,4,FALSE)),"",VLOOKUP($A674,v32_final!$A$9:$E$763,4,FALSE))</f>
        <v>2.2787000000000002</v>
      </c>
      <c r="V674" s="164">
        <f>VLOOKUP($A674,data!$B$2:$AS$765,35,FALSE)</f>
        <v>2.6560999999999999</v>
      </c>
      <c r="W674" s="324">
        <f t="shared" si="40"/>
        <v>2.6560999999999999</v>
      </c>
      <c r="X674" s="324">
        <f t="shared" si="41"/>
        <v>0</v>
      </c>
      <c r="Y674" s="134">
        <f t="shared" si="42"/>
        <v>0.37739999999999974</v>
      </c>
      <c r="Z674" s="132">
        <f t="shared" si="43"/>
        <v>0.16562074867248858</v>
      </c>
    </row>
    <row r="675" spans="1:26" x14ac:dyDescent="0.2">
      <c r="A675" s="237" t="s">
        <v>1257</v>
      </c>
      <c r="B675" s="247" t="str">
        <f>VLOOKUP($A675,data!$B$2:$AS$765,4,FALSE)</f>
        <v>Infectious &amp; Parasitic Diseases W O.R. Procedure W MCC</v>
      </c>
      <c r="C675" s="238">
        <f>VLOOKUP($A675,data!$B$2:$AS$765,6,FALSE)</f>
        <v>428</v>
      </c>
      <c r="D675" s="238">
        <f>VLOOKUP($A675,data!$B$2:$AS$765,7,FALSE)</f>
        <v>20</v>
      </c>
      <c r="E675" s="238">
        <f>VLOOKUP($A675,data!$B$2:$AS$765,10,FALSE)</f>
        <v>99786.1</v>
      </c>
      <c r="F675" s="238">
        <f>VLOOKUP($A675,data!$B$2:$AS$765,11,FALSE)</f>
        <v>81576.929999999993</v>
      </c>
      <c r="G675" s="257">
        <f>VLOOKUP($A675,data!$B$2:$AS$765,12,FALSE)</f>
        <v>18.32</v>
      </c>
      <c r="H675" s="16"/>
      <c r="I675" s="158">
        <f>VLOOKUP($A675,data!$B$2:$AS$765,14,FALSE)</f>
        <v>420</v>
      </c>
      <c r="J675" s="156">
        <f>VLOOKUP($A675,data!$B$2:$AS$765,15,FALSE)</f>
        <v>93355.86</v>
      </c>
      <c r="K675" s="156">
        <f>VLOOKUP($A675,data!$B$2:$AS$765,16,FALSE)</f>
        <v>67060.59</v>
      </c>
      <c r="L675" s="160">
        <f>VLOOKUP($A675,data!$B$2:$AS$765,17,FALSE)</f>
        <v>17.190000000000001</v>
      </c>
      <c r="M675" s="160">
        <f>VLOOKUP($A675,data!$B$2:$AS$765,18,FALSE)</f>
        <v>12.15</v>
      </c>
      <c r="N675" s="160">
        <f>VLOOKUP($A675,data!$B$2:$AS$765,19,FALSE)</f>
        <v>13.4</v>
      </c>
      <c r="O675" s="120">
        <f>VLOOKUP($A675,data!$B$2:$AS$765,20,FALSE)</f>
        <v>1</v>
      </c>
      <c r="P675" s="162">
        <f>VLOOKUP($A675,data!$B$2:$AS$765,22,FALSE)</f>
        <v>3.8357000000000001</v>
      </c>
      <c r="Q675" s="162">
        <f>VLOOKUP($A675,data!$B$2:$AS$765,30,FALSE)</f>
        <v>3.6850999999999998</v>
      </c>
      <c r="R675" s="217" t="str">
        <f>VLOOKUP($A675,data!$B$2:$AS$765,34,FALSE)</f>
        <v>A</v>
      </c>
      <c r="S675" s="166"/>
      <c r="T675" s="219" t="str">
        <f>IF(ISERROR(VLOOKUP($A675,v32_final!$A$9:$E$763,5,FALSE)),"",VLOOKUP($A675,v32_final!$A$9:$E$763,5,FALSE))</f>
        <v>A</v>
      </c>
      <c r="U675" s="162">
        <f>IF(ISERROR(VLOOKUP($A675,v32_final!$A$9:$E$763,4,FALSE)),"",VLOOKUP($A675,v32_final!$A$9:$E$763,4,FALSE))</f>
        <v>6.2755999999999998</v>
      </c>
      <c r="V675" s="164">
        <f>VLOOKUP($A675,data!$B$2:$AS$765,35,FALSE)</f>
        <v>5.7742000000000004</v>
      </c>
      <c r="W675" s="324">
        <f t="shared" si="40"/>
        <v>5.7742000000000004</v>
      </c>
      <c r="X675" s="324">
        <f t="shared" si="41"/>
        <v>0</v>
      </c>
      <c r="Y675" s="134">
        <f t="shared" si="42"/>
        <v>-0.5013999999999994</v>
      </c>
      <c r="Z675" s="132">
        <f t="shared" si="43"/>
        <v>-7.9896742940913923E-2</v>
      </c>
    </row>
    <row r="676" spans="1:26" x14ac:dyDescent="0.2">
      <c r="A676" s="237" t="s">
        <v>1258</v>
      </c>
      <c r="B676" s="247" t="str">
        <f>VLOOKUP($A676,data!$B$2:$AS$765,4,FALSE)</f>
        <v>Infectious &amp; Parasitic Diseases W O.R. Procedure W CC</v>
      </c>
      <c r="C676" s="238">
        <f>VLOOKUP($A676,data!$B$2:$AS$765,6,FALSE)</f>
        <v>131</v>
      </c>
      <c r="D676" s="238">
        <f>VLOOKUP($A676,data!$B$2:$AS$765,7,FALSE)</f>
        <v>3</v>
      </c>
      <c r="E676" s="238">
        <f>VLOOKUP($A676,data!$B$2:$AS$765,10,FALSE)</f>
        <v>32565.64</v>
      </c>
      <c r="F676" s="238">
        <f>VLOOKUP($A676,data!$B$2:$AS$765,11,FALSE)</f>
        <v>19601.88</v>
      </c>
      <c r="G676" s="257">
        <f>VLOOKUP($A676,data!$B$2:$AS$765,12,FALSE)</f>
        <v>7.25</v>
      </c>
      <c r="H676" s="16"/>
      <c r="I676" s="158">
        <f>VLOOKUP($A676,data!$B$2:$AS$765,14,FALSE)</f>
        <v>128</v>
      </c>
      <c r="J676" s="156">
        <f>VLOOKUP($A676,data!$B$2:$AS$765,15,FALSE)</f>
        <v>30997.67</v>
      </c>
      <c r="K676" s="156">
        <f>VLOOKUP($A676,data!$B$2:$AS$765,16,FALSE)</f>
        <v>16883.75</v>
      </c>
      <c r="L676" s="160">
        <f>VLOOKUP($A676,data!$B$2:$AS$765,17,FALSE)</f>
        <v>7.02</v>
      </c>
      <c r="M676" s="160">
        <f>VLOOKUP($A676,data!$B$2:$AS$765,18,FALSE)</f>
        <v>3.53</v>
      </c>
      <c r="N676" s="160">
        <f>VLOOKUP($A676,data!$B$2:$AS$765,19,FALSE)</f>
        <v>6.15</v>
      </c>
      <c r="O676" s="120">
        <f>VLOOKUP($A676,data!$B$2:$AS$765,20,FALSE)</f>
        <v>1</v>
      </c>
      <c r="P676" s="162">
        <f>VLOOKUP($A676,data!$B$2:$AS$765,22,FALSE)</f>
        <v>1.2736000000000001</v>
      </c>
      <c r="Q676" s="162">
        <f>VLOOKUP($A676,data!$B$2:$AS$765,30,FALSE)</f>
        <v>1.3451</v>
      </c>
      <c r="R676" s="217" t="str">
        <f>VLOOKUP($A676,data!$B$2:$AS$765,34,FALSE)</f>
        <v>AP</v>
      </c>
      <c r="S676" s="166"/>
      <c r="T676" s="219" t="str">
        <f>IF(ISERROR(VLOOKUP($A676,v32_final!$A$9:$E$763,5,FALSE)),"",VLOOKUP($A676,v32_final!$A$9:$E$763,5,FALSE))</f>
        <v>AP</v>
      </c>
      <c r="U676" s="162">
        <f>IF(ISERROR(VLOOKUP($A676,v32_final!$A$9:$E$763,4,FALSE)),"",VLOOKUP($A676,v32_final!$A$9:$E$763,4,FALSE))</f>
        <v>2.2755999999999998</v>
      </c>
      <c r="V676" s="164">
        <f>VLOOKUP($A676,data!$B$2:$AS$765,35,FALSE)</f>
        <v>2.1076000000000001</v>
      </c>
      <c r="W676" s="324">
        <f t="shared" si="40"/>
        <v>2.1076000000000001</v>
      </c>
      <c r="X676" s="324">
        <f t="shared" si="41"/>
        <v>0</v>
      </c>
      <c r="Y676" s="134">
        <f t="shared" si="42"/>
        <v>-0.16799999999999971</v>
      </c>
      <c r="Z676" s="132">
        <f t="shared" si="43"/>
        <v>-7.3826683072596114E-2</v>
      </c>
    </row>
    <row r="677" spans="1:26" x14ac:dyDescent="0.2">
      <c r="A677" s="246" t="s">
        <v>1259</v>
      </c>
      <c r="B677" s="258" t="str">
        <f>VLOOKUP($A677,data!$B$2:$AS$765,4,FALSE)</f>
        <v>Infectious &amp; Parasitic Diseases W O.R. Procedure W/O CC/MCC</v>
      </c>
      <c r="C677" s="259">
        <f>VLOOKUP($A677,data!$B$2:$AS$765,6,FALSE)</f>
        <v>7</v>
      </c>
      <c r="D677" s="259">
        <f>VLOOKUP($A677,data!$B$2:$AS$765,7,FALSE)</f>
        <v>0</v>
      </c>
      <c r="E677" s="259">
        <f>VLOOKUP($A677,data!$B$2:$AS$765,10,FALSE)</f>
        <v>21732.17</v>
      </c>
      <c r="F677" s="259">
        <f>VLOOKUP($A677,data!$B$2:$AS$765,11,FALSE)</f>
        <v>8868.8700000000008</v>
      </c>
      <c r="G677" s="325">
        <f>VLOOKUP($A677,data!$B$2:$AS$765,12,FALSE)</f>
        <v>3.43</v>
      </c>
      <c r="H677" s="16"/>
      <c r="I677" s="159">
        <f>VLOOKUP($A677,data!$B$2:$AS$765,14,FALSE)</f>
        <v>7</v>
      </c>
      <c r="J677" s="157">
        <f>VLOOKUP($A677,data!$B$2:$AS$765,15,FALSE)</f>
        <v>21732.17</v>
      </c>
      <c r="K677" s="157">
        <f>VLOOKUP($A677,data!$B$2:$AS$765,16,FALSE)</f>
        <v>8868.8700000000008</v>
      </c>
      <c r="L677" s="161">
        <f>VLOOKUP($A677,data!$B$2:$AS$765,17,FALSE)</f>
        <v>4.7</v>
      </c>
      <c r="M677" s="161">
        <f>VLOOKUP($A677,data!$B$2:$AS$765,18,FALSE)</f>
        <v>1.76</v>
      </c>
      <c r="N677" s="161">
        <f>VLOOKUP($A677,data!$B$2:$AS$765,19,FALSE)</f>
        <v>3.5</v>
      </c>
      <c r="O677" s="129">
        <f>VLOOKUP($A677,data!$B$2:$AS$765,20,FALSE)</f>
        <v>0</v>
      </c>
      <c r="P677" s="163">
        <f>VLOOKUP($A677,data!$B$2:$AS$765,22,FALSE)</f>
        <v>1.4859</v>
      </c>
      <c r="Q677" s="163">
        <f>VLOOKUP($A677,data!$B$2:$AS$765,30,FALSE)</f>
        <v>0.93189999999999995</v>
      </c>
      <c r="R677" s="218" t="str">
        <f>VLOOKUP($A677,data!$B$2:$AS$765,34,FALSE)</f>
        <v>MP</v>
      </c>
      <c r="S677" s="166"/>
      <c r="T677" s="220" t="str">
        <f>IF(ISERROR(VLOOKUP($A677,v32_final!$A$9:$E$763,5,FALSE)),"",VLOOKUP($A677,v32_final!$A$9:$E$763,5,FALSE))</f>
        <v>MP</v>
      </c>
      <c r="U677" s="163">
        <f>IF(ISERROR(VLOOKUP($A677,v32_final!$A$9:$E$763,4,FALSE)),"",VLOOKUP($A677,v32_final!$A$9:$E$763,4,FALSE))</f>
        <v>1.5653999999999999</v>
      </c>
      <c r="V677" s="165">
        <f>VLOOKUP($A677,data!$B$2:$AS$765,35,FALSE)</f>
        <v>1.4601999999999999</v>
      </c>
      <c r="W677" s="326">
        <f t="shared" si="40"/>
        <v>1.4601999999999999</v>
      </c>
      <c r="X677" s="326">
        <f t="shared" si="41"/>
        <v>0</v>
      </c>
      <c r="Y677" s="135">
        <f t="shared" si="42"/>
        <v>-0.10519999999999996</v>
      </c>
      <c r="Z677" s="133">
        <f t="shared" si="43"/>
        <v>-6.7203270729525977E-2</v>
      </c>
    </row>
    <row r="678" spans="1:26" x14ac:dyDescent="0.2">
      <c r="A678" s="237" t="s">
        <v>1260</v>
      </c>
      <c r="B678" s="247" t="str">
        <f>VLOOKUP($A678,data!$B$2:$AS$765,4,FALSE)</f>
        <v>Postoperative or Post-Traumatic Infections W O.R. Proc W MCC</v>
      </c>
      <c r="C678" s="238">
        <f>VLOOKUP($A678,data!$B$2:$AS$765,6,FALSE)</f>
        <v>43</v>
      </c>
      <c r="D678" s="238">
        <f>VLOOKUP($A678,data!$B$2:$AS$765,7,FALSE)</f>
        <v>0</v>
      </c>
      <c r="E678" s="238">
        <f>VLOOKUP($A678,data!$B$2:$AS$765,10,FALSE)</f>
        <v>71279.149999999994</v>
      </c>
      <c r="F678" s="238">
        <f>VLOOKUP($A678,data!$B$2:$AS$765,11,FALSE)</f>
        <v>60976.38</v>
      </c>
      <c r="G678" s="257">
        <f>VLOOKUP($A678,data!$B$2:$AS$765,12,FALSE)</f>
        <v>12.84</v>
      </c>
      <c r="H678" s="16"/>
      <c r="I678" s="158">
        <f>VLOOKUP($A678,data!$B$2:$AS$765,14,FALSE)</f>
        <v>41</v>
      </c>
      <c r="J678" s="156">
        <f>VLOOKUP($A678,data!$B$2:$AS$765,15,FALSE)</f>
        <v>59979.87</v>
      </c>
      <c r="K678" s="156">
        <f>VLOOKUP($A678,data!$B$2:$AS$765,16,FALSE)</f>
        <v>33952.5</v>
      </c>
      <c r="L678" s="160">
        <f>VLOOKUP($A678,data!$B$2:$AS$765,17,FALSE)</f>
        <v>11.68</v>
      </c>
      <c r="M678" s="160">
        <f>VLOOKUP($A678,data!$B$2:$AS$765,18,FALSE)</f>
        <v>7.91</v>
      </c>
      <c r="N678" s="160">
        <f>VLOOKUP($A678,data!$B$2:$AS$765,19,FALSE)</f>
        <v>9.92</v>
      </c>
      <c r="O678" s="120">
        <f>VLOOKUP($A678,data!$B$2:$AS$765,20,FALSE)</f>
        <v>1</v>
      </c>
      <c r="P678" s="162">
        <f>VLOOKUP($A678,data!$B$2:$AS$765,22,FALSE)</f>
        <v>2.4643999999999999</v>
      </c>
      <c r="Q678" s="162">
        <f>VLOOKUP($A678,data!$B$2:$AS$765,30,FALSE)</f>
        <v>2.3955000000000002</v>
      </c>
      <c r="R678" s="217" t="str">
        <f>VLOOKUP($A678,data!$B$2:$AS$765,34,FALSE)</f>
        <v>A</v>
      </c>
      <c r="S678" s="166"/>
      <c r="T678" s="219" t="str">
        <f>IF(ISERROR(VLOOKUP($A678,v32_final!$A$9:$E$763,5,FALSE)),"",VLOOKUP($A678,v32_final!$A$9:$E$763,5,FALSE))</f>
        <v>A</v>
      </c>
      <c r="U678" s="162">
        <f>IF(ISERROR(VLOOKUP($A678,v32_final!$A$9:$E$763,4,FALSE)),"",VLOOKUP($A678,v32_final!$A$9:$E$763,4,FALSE))</f>
        <v>3.7250000000000001</v>
      </c>
      <c r="V678" s="164">
        <f>VLOOKUP($A678,data!$B$2:$AS$765,35,FALSE)</f>
        <v>3.7534999999999998</v>
      </c>
      <c r="W678" s="324">
        <f t="shared" si="40"/>
        <v>3.7534999999999998</v>
      </c>
      <c r="X678" s="324">
        <f t="shared" si="41"/>
        <v>0</v>
      </c>
      <c r="Y678" s="134">
        <f t="shared" si="42"/>
        <v>2.8499999999999748E-2</v>
      </c>
      <c r="Z678" s="132">
        <f t="shared" si="43"/>
        <v>7.6510067114093283E-3</v>
      </c>
    </row>
    <row r="679" spans="1:26" x14ac:dyDescent="0.2">
      <c r="A679" s="237" t="s">
        <v>1261</v>
      </c>
      <c r="B679" s="247" t="str">
        <f>VLOOKUP($A679,data!$B$2:$AS$765,4,FALSE)</f>
        <v>Postoperative or Post-Traumatic Infections W O.R. Proc W CC</v>
      </c>
      <c r="C679" s="238">
        <f>VLOOKUP($A679,data!$B$2:$AS$765,6,FALSE)</f>
        <v>111</v>
      </c>
      <c r="D679" s="238">
        <f>VLOOKUP($A679,data!$B$2:$AS$765,7,FALSE)</f>
        <v>1</v>
      </c>
      <c r="E679" s="238">
        <f>VLOOKUP($A679,data!$B$2:$AS$765,10,FALSE)</f>
        <v>34406.370000000003</v>
      </c>
      <c r="F679" s="238">
        <f>VLOOKUP($A679,data!$B$2:$AS$765,11,FALSE)</f>
        <v>28007.31</v>
      </c>
      <c r="G679" s="257">
        <f>VLOOKUP($A679,data!$B$2:$AS$765,12,FALSE)</f>
        <v>7.27</v>
      </c>
      <c r="H679" s="16"/>
      <c r="I679" s="158">
        <f>VLOOKUP($A679,data!$B$2:$AS$765,14,FALSE)</f>
        <v>108</v>
      </c>
      <c r="J679" s="156">
        <f>VLOOKUP($A679,data!$B$2:$AS$765,15,FALSE)</f>
        <v>31272.09</v>
      </c>
      <c r="K679" s="156">
        <f>VLOOKUP($A679,data!$B$2:$AS$765,16,FALSE)</f>
        <v>20193.490000000002</v>
      </c>
      <c r="L679" s="160">
        <f>VLOOKUP($A679,data!$B$2:$AS$765,17,FALSE)</f>
        <v>6.59</v>
      </c>
      <c r="M679" s="160">
        <f>VLOOKUP($A679,data!$B$2:$AS$765,18,FALSE)</f>
        <v>4.41</v>
      </c>
      <c r="N679" s="160">
        <f>VLOOKUP($A679,data!$B$2:$AS$765,19,FALSE)</f>
        <v>5.52</v>
      </c>
      <c r="O679" s="120">
        <f>VLOOKUP($A679,data!$B$2:$AS$765,20,FALSE)</f>
        <v>1</v>
      </c>
      <c r="P679" s="162">
        <f>VLOOKUP($A679,data!$B$2:$AS$765,22,FALSE)</f>
        <v>1.2848999999999999</v>
      </c>
      <c r="Q679" s="162">
        <f>VLOOKUP($A679,data!$B$2:$AS$765,30,FALSE)</f>
        <v>1.3240000000000001</v>
      </c>
      <c r="R679" s="217" t="str">
        <f>VLOOKUP($A679,data!$B$2:$AS$765,34,FALSE)</f>
        <v>A</v>
      </c>
      <c r="S679" s="166"/>
      <c r="T679" s="219" t="str">
        <f>IF(ISERROR(VLOOKUP($A679,v32_final!$A$9:$E$763,5,FALSE)),"",VLOOKUP($A679,v32_final!$A$9:$E$763,5,FALSE))</f>
        <v>A</v>
      </c>
      <c r="U679" s="162">
        <f>IF(ISERROR(VLOOKUP($A679,v32_final!$A$9:$E$763,4,FALSE)),"",VLOOKUP($A679,v32_final!$A$9:$E$763,4,FALSE))</f>
        <v>1.8189</v>
      </c>
      <c r="V679" s="164">
        <f>VLOOKUP($A679,data!$B$2:$AS$765,35,FALSE)</f>
        <v>2.0746000000000002</v>
      </c>
      <c r="W679" s="324">
        <f t="shared" si="40"/>
        <v>2.0746000000000002</v>
      </c>
      <c r="X679" s="324">
        <f t="shared" si="41"/>
        <v>0</v>
      </c>
      <c r="Y679" s="134">
        <f t="shared" si="42"/>
        <v>0.25570000000000026</v>
      </c>
      <c r="Z679" s="132">
        <f t="shared" si="43"/>
        <v>0.14057947110891211</v>
      </c>
    </row>
    <row r="680" spans="1:26" x14ac:dyDescent="0.2">
      <c r="A680" s="237" t="s">
        <v>1262</v>
      </c>
      <c r="B680" s="247" t="str">
        <f>VLOOKUP($A680,data!$B$2:$AS$765,4,FALSE)</f>
        <v>Postoperative or Post-Traumatic Infections W O.R. Proc W/O CC/MCC</v>
      </c>
      <c r="C680" s="238">
        <f>VLOOKUP($A680,data!$B$2:$AS$765,6,FALSE)</f>
        <v>21</v>
      </c>
      <c r="D680" s="238">
        <f>VLOOKUP($A680,data!$B$2:$AS$765,7,FALSE)</f>
        <v>0</v>
      </c>
      <c r="E680" s="238">
        <f>VLOOKUP($A680,data!$B$2:$AS$765,10,FALSE)</f>
        <v>20395.77</v>
      </c>
      <c r="F680" s="238">
        <f>VLOOKUP($A680,data!$B$2:$AS$765,11,FALSE)</f>
        <v>9871.17</v>
      </c>
      <c r="G680" s="257">
        <f>VLOOKUP($A680,data!$B$2:$AS$765,12,FALSE)</f>
        <v>4.8600000000000003</v>
      </c>
      <c r="H680" s="16"/>
      <c r="I680" s="158">
        <f>VLOOKUP($A680,data!$B$2:$AS$765,14,FALSE)</f>
        <v>20</v>
      </c>
      <c r="J680" s="156">
        <f>VLOOKUP($A680,data!$B$2:$AS$765,15,FALSE)</f>
        <v>19174.72</v>
      </c>
      <c r="K680" s="156">
        <f>VLOOKUP($A680,data!$B$2:$AS$765,16,FALSE)</f>
        <v>8426.26</v>
      </c>
      <c r="L680" s="160">
        <f>VLOOKUP($A680,data!$B$2:$AS$765,17,FALSE)</f>
        <v>4.6500000000000004</v>
      </c>
      <c r="M680" s="160">
        <f>VLOOKUP($A680,data!$B$2:$AS$765,18,FALSE)</f>
        <v>2.17</v>
      </c>
      <c r="N680" s="160">
        <f>VLOOKUP($A680,data!$B$2:$AS$765,19,FALSE)</f>
        <v>4</v>
      </c>
      <c r="O680" s="120">
        <f>VLOOKUP($A680,data!$B$2:$AS$765,20,FALSE)</f>
        <v>1</v>
      </c>
      <c r="P680" s="162">
        <f>VLOOKUP($A680,data!$B$2:$AS$765,22,FALSE)</f>
        <v>0.78779999999999994</v>
      </c>
      <c r="Q680" s="162">
        <f>VLOOKUP($A680,data!$B$2:$AS$765,30,FALSE)</f>
        <v>0.81169999999999998</v>
      </c>
      <c r="R680" s="217" t="str">
        <f>VLOOKUP($A680,data!$B$2:$AS$765,34,FALSE)</f>
        <v>A</v>
      </c>
      <c r="S680" s="166"/>
      <c r="T680" s="219" t="str">
        <f>IF(ISERROR(VLOOKUP($A680,v32_final!$A$9:$E$763,5,FALSE)),"",VLOOKUP($A680,v32_final!$A$9:$E$763,5,FALSE))</f>
        <v>A</v>
      </c>
      <c r="U680" s="162">
        <f>IF(ISERROR(VLOOKUP($A680,v32_final!$A$9:$E$763,4,FALSE)),"",VLOOKUP($A680,v32_final!$A$9:$E$763,4,FALSE))</f>
        <v>1.6660999999999999</v>
      </c>
      <c r="V680" s="164">
        <f>VLOOKUP($A680,data!$B$2:$AS$765,35,FALSE)</f>
        <v>1.2719</v>
      </c>
      <c r="W680" s="324">
        <f t="shared" si="40"/>
        <v>1.2719</v>
      </c>
      <c r="X680" s="324">
        <f t="shared" si="41"/>
        <v>0</v>
      </c>
      <c r="Y680" s="134">
        <f t="shared" si="42"/>
        <v>-0.39419999999999988</v>
      </c>
      <c r="Z680" s="132">
        <f t="shared" si="43"/>
        <v>-0.23660044415101128</v>
      </c>
    </row>
    <row r="681" spans="1:26" x14ac:dyDescent="0.2">
      <c r="A681" s="237" t="s">
        <v>1263</v>
      </c>
      <c r="B681" s="247" t="str">
        <f>VLOOKUP($A681,data!$B$2:$AS$765,4,FALSE)</f>
        <v>Postoperative &amp; Post-Traumatic Infections W MCC</v>
      </c>
      <c r="C681" s="238">
        <f>VLOOKUP($A681,data!$B$2:$AS$765,6,FALSE)</f>
        <v>73</v>
      </c>
      <c r="D681" s="238">
        <f>VLOOKUP($A681,data!$B$2:$AS$765,7,FALSE)</f>
        <v>1</v>
      </c>
      <c r="E681" s="238">
        <f>VLOOKUP($A681,data!$B$2:$AS$765,10,FALSE)</f>
        <v>31162.71</v>
      </c>
      <c r="F681" s="238">
        <f>VLOOKUP($A681,data!$B$2:$AS$765,11,FALSE)</f>
        <v>29976.61</v>
      </c>
      <c r="G681" s="257">
        <f>VLOOKUP($A681,data!$B$2:$AS$765,12,FALSE)</f>
        <v>8.0299999999999994</v>
      </c>
      <c r="H681" s="16"/>
      <c r="I681" s="158">
        <f>VLOOKUP($A681,data!$B$2:$AS$765,14,FALSE)</f>
        <v>71</v>
      </c>
      <c r="J681" s="156">
        <f>VLOOKUP($A681,data!$B$2:$AS$765,15,FALSE)</f>
        <v>27571.17</v>
      </c>
      <c r="K681" s="156">
        <f>VLOOKUP($A681,data!$B$2:$AS$765,16,FALSE)</f>
        <v>21283.81</v>
      </c>
      <c r="L681" s="160">
        <f>VLOOKUP($A681,data!$B$2:$AS$765,17,FALSE)</f>
        <v>7.39</v>
      </c>
      <c r="M681" s="160">
        <f>VLOOKUP($A681,data!$B$2:$AS$765,18,FALSE)</f>
        <v>5.38</v>
      </c>
      <c r="N681" s="160">
        <f>VLOOKUP($A681,data!$B$2:$AS$765,19,FALSE)</f>
        <v>5.73</v>
      </c>
      <c r="O681" s="120">
        <f>VLOOKUP($A681,data!$B$2:$AS$765,20,FALSE)</f>
        <v>1</v>
      </c>
      <c r="P681" s="162">
        <f>VLOOKUP($A681,data!$B$2:$AS$765,22,FALSE)</f>
        <v>1.1328</v>
      </c>
      <c r="Q681" s="162">
        <f>VLOOKUP($A681,data!$B$2:$AS$765,30,FALSE)</f>
        <v>1.1672</v>
      </c>
      <c r="R681" s="217" t="str">
        <f>VLOOKUP($A681,data!$B$2:$AS$765,34,FALSE)</f>
        <v>A</v>
      </c>
      <c r="S681" s="166"/>
      <c r="T681" s="219" t="str">
        <f>IF(ISERROR(VLOOKUP($A681,v32_final!$A$9:$E$763,5,FALSE)),"",VLOOKUP($A681,v32_final!$A$9:$E$763,5,FALSE))</f>
        <v>A</v>
      </c>
      <c r="U681" s="162">
        <f>IF(ISERROR(VLOOKUP($A681,v32_final!$A$9:$E$763,4,FALSE)),"",VLOOKUP($A681,v32_final!$A$9:$E$763,4,FALSE))</f>
        <v>1.9298999999999999</v>
      </c>
      <c r="V681" s="164">
        <f>VLOOKUP($A681,data!$B$2:$AS$765,35,FALSE)</f>
        <v>1.8289</v>
      </c>
      <c r="W681" s="324">
        <f t="shared" si="40"/>
        <v>1.8289</v>
      </c>
      <c r="X681" s="324">
        <f t="shared" si="41"/>
        <v>0</v>
      </c>
      <c r="Y681" s="134">
        <f t="shared" si="42"/>
        <v>-0.10099999999999998</v>
      </c>
      <c r="Z681" s="132">
        <f t="shared" si="43"/>
        <v>-5.2334317840302597E-2</v>
      </c>
    </row>
    <row r="682" spans="1:26" x14ac:dyDescent="0.2">
      <c r="A682" s="246" t="s">
        <v>1264</v>
      </c>
      <c r="B682" s="258" t="str">
        <f>VLOOKUP($A682,data!$B$2:$AS$765,4,FALSE)</f>
        <v>Postoperative &amp; Post-Traumatic Infections W/O MCC</v>
      </c>
      <c r="C682" s="259">
        <f>VLOOKUP($A682,data!$B$2:$AS$765,6,FALSE)</f>
        <v>197</v>
      </c>
      <c r="D682" s="259">
        <f>VLOOKUP($A682,data!$B$2:$AS$765,7,FALSE)</f>
        <v>2</v>
      </c>
      <c r="E682" s="259">
        <f>VLOOKUP($A682,data!$B$2:$AS$765,10,FALSE)</f>
        <v>14217.6</v>
      </c>
      <c r="F682" s="259">
        <f>VLOOKUP($A682,data!$B$2:$AS$765,11,FALSE)</f>
        <v>10434.93</v>
      </c>
      <c r="G682" s="325">
        <f>VLOOKUP($A682,data!$B$2:$AS$765,12,FALSE)</f>
        <v>4.46</v>
      </c>
      <c r="H682" s="16"/>
      <c r="I682" s="159">
        <f>VLOOKUP($A682,data!$B$2:$AS$765,14,FALSE)</f>
        <v>193</v>
      </c>
      <c r="J682" s="157">
        <f>VLOOKUP($A682,data!$B$2:$AS$765,15,FALSE)</f>
        <v>13343.81</v>
      </c>
      <c r="K682" s="157">
        <f>VLOOKUP($A682,data!$B$2:$AS$765,16,FALSE)</f>
        <v>8391.16</v>
      </c>
      <c r="L682" s="161">
        <f>VLOOKUP($A682,data!$B$2:$AS$765,17,FALSE)</f>
        <v>4.25</v>
      </c>
      <c r="M682" s="161">
        <f>VLOOKUP($A682,data!$B$2:$AS$765,18,FALSE)</f>
        <v>2.9</v>
      </c>
      <c r="N682" s="161">
        <f>VLOOKUP($A682,data!$B$2:$AS$765,19,FALSE)</f>
        <v>3.43</v>
      </c>
      <c r="O682" s="129">
        <f>VLOOKUP($A682,data!$B$2:$AS$765,20,FALSE)</f>
        <v>1</v>
      </c>
      <c r="P682" s="163">
        <f>VLOOKUP($A682,data!$B$2:$AS$765,22,FALSE)</f>
        <v>0.54820000000000002</v>
      </c>
      <c r="Q682" s="163">
        <f>VLOOKUP($A682,data!$B$2:$AS$765,30,FALSE)</f>
        <v>0.56489999999999996</v>
      </c>
      <c r="R682" s="218" t="str">
        <f>VLOOKUP($A682,data!$B$2:$AS$765,34,FALSE)</f>
        <v>A</v>
      </c>
      <c r="S682" s="166"/>
      <c r="T682" s="220" t="str">
        <f>IF(ISERROR(VLOOKUP($A682,v32_final!$A$9:$E$763,5,FALSE)),"",VLOOKUP($A682,v32_final!$A$9:$E$763,5,FALSE))</f>
        <v>A</v>
      </c>
      <c r="U682" s="163">
        <f>IF(ISERROR(VLOOKUP($A682,v32_final!$A$9:$E$763,4,FALSE)),"",VLOOKUP($A682,v32_final!$A$9:$E$763,4,FALSE))</f>
        <v>0.97670000000000001</v>
      </c>
      <c r="V682" s="165">
        <f>VLOOKUP($A682,data!$B$2:$AS$765,35,FALSE)</f>
        <v>0.8851</v>
      </c>
      <c r="W682" s="326">
        <f t="shared" si="40"/>
        <v>0.8851</v>
      </c>
      <c r="X682" s="326">
        <f t="shared" si="41"/>
        <v>0</v>
      </c>
      <c r="Y682" s="135">
        <f t="shared" si="42"/>
        <v>-9.1600000000000015E-2</v>
      </c>
      <c r="Z682" s="133">
        <f t="shared" si="43"/>
        <v>-9.3785195044537736E-2</v>
      </c>
    </row>
    <row r="683" spans="1:26" x14ac:dyDescent="0.2">
      <c r="A683" s="237" t="s">
        <v>1265</v>
      </c>
      <c r="B683" s="247" t="str">
        <f>VLOOKUP($A683,data!$B$2:$AS$765,4,FALSE)</f>
        <v>Fever</v>
      </c>
      <c r="C683" s="238">
        <f>VLOOKUP($A683,data!$B$2:$AS$765,6,FALSE)</f>
        <v>112</v>
      </c>
      <c r="D683" s="238">
        <f>VLOOKUP($A683,data!$B$2:$AS$765,7,FALSE)</f>
        <v>4</v>
      </c>
      <c r="E683" s="238">
        <f>VLOOKUP($A683,data!$B$2:$AS$765,10,FALSE)</f>
        <v>11632.64</v>
      </c>
      <c r="F683" s="238">
        <f>VLOOKUP($A683,data!$B$2:$AS$765,11,FALSE)</f>
        <v>9976.11</v>
      </c>
      <c r="G683" s="257">
        <f>VLOOKUP($A683,data!$B$2:$AS$765,12,FALSE)</f>
        <v>2.88</v>
      </c>
      <c r="H683" s="16"/>
      <c r="I683" s="158">
        <f>VLOOKUP($A683,data!$B$2:$AS$765,14,FALSE)</f>
        <v>110</v>
      </c>
      <c r="J683" s="156">
        <f>VLOOKUP($A683,data!$B$2:$AS$765,15,FALSE)</f>
        <v>10626.54</v>
      </c>
      <c r="K683" s="156">
        <f>VLOOKUP($A683,data!$B$2:$AS$765,16,FALSE)</f>
        <v>6466.58</v>
      </c>
      <c r="L683" s="160">
        <f>VLOOKUP($A683,data!$B$2:$AS$765,17,FALSE)</f>
        <v>2.75</v>
      </c>
      <c r="M683" s="160">
        <f>VLOOKUP($A683,data!$B$2:$AS$765,18,FALSE)</f>
        <v>1.65</v>
      </c>
      <c r="N683" s="160">
        <f>VLOOKUP($A683,data!$B$2:$AS$765,19,FALSE)</f>
        <v>2.35</v>
      </c>
      <c r="O683" s="120">
        <f>VLOOKUP($A683,data!$B$2:$AS$765,20,FALSE)</f>
        <v>1</v>
      </c>
      <c r="P683" s="162">
        <f>VLOOKUP($A683,data!$B$2:$AS$765,22,FALSE)</f>
        <v>0.43659999999999999</v>
      </c>
      <c r="Q683" s="162">
        <f>VLOOKUP($A683,data!$B$2:$AS$765,30,FALSE)</f>
        <v>0.44990000000000002</v>
      </c>
      <c r="R683" s="217" t="str">
        <f>VLOOKUP($A683,data!$B$2:$AS$765,34,FALSE)</f>
        <v>A</v>
      </c>
      <c r="S683" s="166"/>
      <c r="T683" s="219" t="str">
        <f>IF(ISERROR(VLOOKUP($A683,v32_final!$A$9:$E$763,5,FALSE)),"",VLOOKUP($A683,v32_final!$A$9:$E$763,5,FALSE))</f>
        <v>A</v>
      </c>
      <c r="U683" s="162">
        <f>IF(ISERROR(VLOOKUP($A683,v32_final!$A$9:$E$763,4,FALSE)),"",VLOOKUP($A683,v32_final!$A$9:$E$763,4,FALSE))</f>
        <v>0.70840000000000003</v>
      </c>
      <c r="V683" s="164">
        <f>VLOOKUP($A683,data!$B$2:$AS$765,35,FALSE)</f>
        <v>0.70489999999999997</v>
      </c>
      <c r="W683" s="324">
        <f t="shared" si="40"/>
        <v>0.70489999999999997</v>
      </c>
      <c r="X683" s="324">
        <f t="shared" si="41"/>
        <v>0</v>
      </c>
      <c r="Y683" s="134">
        <f t="shared" si="42"/>
        <v>-3.5000000000000586E-3</v>
      </c>
      <c r="Z683" s="132">
        <f t="shared" si="43"/>
        <v>-4.9407114624506754E-3</v>
      </c>
    </row>
    <row r="684" spans="1:26" x14ac:dyDescent="0.2">
      <c r="A684" s="237" t="s">
        <v>1266</v>
      </c>
      <c r="B684" s="247" t="str">
        <f>VLOOKUP($A684,data!$B$2:$AS$765,4,FALSE)</f>
        <v>Viral Illness W MCC</v>
      </c>
      <c r="C684" s="238">
        <f>VLOOKUP($A684,data!$B$2:$AS$765,6,FALSE)</f>
        <v>17</v>
      </c>
      <c r="D684" s="238">
        <f>VLOOKUP($A684,data!$B$2:$AS$765,7,FALSE)</f>
        <v>1</v>
      </c>
      <c r="E684" s="238">
        <f>VLOOKUP($A684,data!$B$2:$AS$765,10,FALSE)</f>
        <v>19287.13</v>
      </c>
      <c r="F684" s="238">
        <f>VLOOKUP($A684,data!$B$2:$AS$765,11,FALSE)</f>
        <v>15487.1</v>
      </c>
      <c r="G684" s="257">
        <f>VLOOKUP($A684,data!$B$2:$AS$765,12,FALSE)</f>
        <v>3.82</v>
      </c>
      <c r="H684" s="16"/>
      <c r="I684" s="158">
        <f>VLOOKUP($A684,data!$B$2:$AS$765,14,FALSE)</f>
        <v>15</v>
      </c>
      <c r="J684" s="156">
        <f>VLOOKUP($A684,data!$B$2:$AS$765,15,FALSE)</f>
        <v>14235.7</v>
      </c>
      <c r="K684" s="156">
        <f>VLOOKUP($A684,data!$B$2:$AS$765,16,FALSE)</f>
        <v>7405.46</v>
      </c>
      <c r="L684" s="160">
        <f>VLOOKUP($A684,data!$B$2:$AS$765,17,FALSE)</f>
        <v>3.33</v>
      </c>
      <c r="M684" s="160">
        <f>VLOOKUP($A684,data!$B$2:$AS$765,18,FALSE)</f>
        <v>1.89</v>
      </c>
      <c r="N684" s="160">
        <f>VLOOKUP($A684,data!$B$2:$AS$765,19,FALSE)</f>
        <v>2.9</v>
      </c>
      <c r="O684" s="120">
        <f>VLOOKUP($A684,data!$B$2:$AS$765,20,FALSE)</f>
        <v>1</v>
      </c>
      <c r="P684" s="162">
        <f>VLOOKUP($A684,data!$B$2:$AS$765,22,FALSE)</f>
        <v>0.58489999999999998</v>
      </c>
      <c r="Q684" s="162">
        <f>VLOOKUP($A684,data!$B$2:$AS$765,30,FALSE)</f>
        <v>0.60270000000000001</v>
      </c>
      <c r="R684" s="217" t="str">
        <f>VLOOKUP($A684,data!$B$2:$AS$765,34,FALSE)</f>
        <v>A</v>
      </c>
      <c r="S684" s="166"/>
      <c r="T684" s="219" t="str">
        <f>IF(ISERROR(VLOOKUP($A684,v32_final!$A$9:$E$763,5,FALSE)),"",VLOOKUP($A684,v32_final!$A$9:$E$763,5,FALSE))</f>
        <v>M</v>
      </c>
      <c r="U684" s="162">
        <f>IF(ISERROR(VLOOKUP($A684,v32_final!$A$9:$E$763,4,FALSE)),"",VLOOKUP($A684,v32_final!$A$9:$E$763,4,FALSE))</f>
        <v>2.3523999999999998</v>
      </c>
      <c r="V684" s="164">
        <f>VLOOKUP($A684,data!$B$2:$AS$765,35,FALSE)</f>
        <v>0.94440000000000002</v>
      </c>
      <c r="W684" s="324">
        <f t="shared" si="40"/>
        <v>0.94440000000000002</v>
      </c>
      <c r="X684" s="324">
        <f t="shared" si="41"/>
        <v>0</v>
      </c>
      <c r="Y684" s="134">
        <f t="shared" si="42"/>
        <v>-1.4079999999999999</v>
      </c>
      <c r="Z684" s="132">
        <f t="shared" si="43"/>
        <v>-0.59853766366264238</v>
      </c>
    </row>
    <row r="685" spans="1:26" x14ac:dyDescent="0.2">
      <c r="A685" s="237" t="s">
        <v>1267</v>
      </c>
      <c r="B685" s="247" t="str">
        <f>VLOOKUP($A685,data!$B$2:$AS$765,4,FALSE)</f>
        <v>Viral Illness W/O MCC</v>
      </c>
      <c r="C685" s="238">
        <f>VLOOKUP($A685,data!$B$2:$AS$765,6,FALSE)</f>
        <v>74</v>
      </c>
      <c r="D685" s="238">
        <f>VLOOKUP($A685,data!$B$2:$AS$765,7,FALSE)</f>
        <v>1</v>
      </c>
      <c r="E685" s="238">
        <f>VLOOKUP($A685,data!$B$2:$AS$765,10,FALSE)</f>
        <v>8489.34</v>
      </c>
      <c r="F685" s="238">
        <f>VLOOKUP($A685,data!$B$2:$AS$765,11,FALSE)</f>
        <v>4656.84</v>
      </c>
      <c r="G685" s="257">
        <f>VLOOKUP($A685,data!$B$2:$AS$765,12,FALSE)</f>
        <v>2.11</v>
      </c>
      <c r="H685" s="16"/>
      <c r="I685" s="158">
        <f>VLOOKUP($A685,data!$B$2:$AS$765,14,FALSE)</f>
        <v>73</v>
      </c>
      <c r="J685" s="156">
        <f>VLOOKUP($A685,data!$B$2:$AS$765,15,FALSE)</f>
        <v>8278.9500000000007</v>
      </c>
      <c r="K685" s="156">
        <f>VLOOKUP($A685,data!$B$2:$AS$765,16,FALSE)</f>
        <v>4325.2299999999996</v>
      </c>
      <c r="L685" s="160">
        <f>VLOOKUP($A685,data!$B$2:$AS$765,17,FALSE)</f>
        <v>2.08</v>
      </c>
      <c r="M685" s="160">
        <f>VLOOKUP($A685,data!$B$2:$AS$765,18,FALSE)</f>
        <v>0.82</v>
      </c>
      <c r="N685" s="160">
        <f>VLOOKUP($A685,data!$B$2:$AS$765,19,FALSE)</f>
        <v>1.92</v>
      </c>
      <c r="O685" s="120">
        <f>VLOOKUP($A685,data!$B$2:$AS$765,20,FALSE)</f>
        <v>1</v>
      </c>
      <c r="P685" s="162">
        <f>VLOOKUP($A685,data!$B$2:$AS$765,22,FALSE)</f>
        <v>0.34010000000000001</v>
      </c>
      <c r="Q685" s="162">
        <f>VLOOKUP($A685,data!$B$2:$AS$765,30,FALSE)</f>
        <v>0.35039999999999999</v>
      </c>
      <c r="R685" s="217" t="str">
        <f>VLOOKUP($A685,data!$B$2:$AS$765,34,FALSE)</f>
        <v>A</v>
      </c>
      <c r="S685" s="166"/>
      <c r="T685" s="219" t="str">
        <f>IF(ISERROR(VLOOKUP($A685,v32_final!$A$9:$E$763,5,FALSE)),"",VLOOKUP($A685,v32_final!$A$9:$E$763,5,FALSE))</f>
        <v>A</v>
      </c>
      <c r="U685" s="162">
        <f>IF(ISERROR(VLOOKUP($A685,v32_final!$A$9:$E$763,4,FALSE)),"",VLOOKUP($A685,v32_final!$A$9:$E$763,4,FALSE))</f>
        <v>0.52039999999999997</v>
      </c>
      <c r="V685" s="164">
        <f>VLOOKUP($A685,data!$B$2:$AS$765,35,FALSE)</f>
        <v>0.54900000000000004</v>
      </c>
      <c r="W685" s="324">
        <f t="shared" si="40"/>
        <v>0.54900000000000004</v>
      </c>
      <c r="X685" s="324">
        <f t="shared" si="41"/>
        <v>0</v>
      </c>
      <c r="Y685" s="134">
        <f t="shared" si="42"/>
        <v>2.860000000000007E-2</v>
      </c>
      <c r="Z685" s="132">
        <f t="shared" si="43"/>
        <v>5.4957724827056249E-2</v>
      </c>
    </row>
    <row r="686" spans="1:26" x14ac:dyDescent="0.2">
      <c r="A686" s="237" t="s">
        <v>1268</v>
      </c>
      <c r="B686" s="247" t="str">
        <f>VLOOKUP($A686,data!$B$2:$AS$765,4,FALSE)</f>
        <v>Other Infectious &amp; Parasitic Diseases Diagnoses W MCC</v>
      </c>
      <c r="C686" s="238">
        <f>VLOOKUP($A686,data!$B$2:$AS$765,6,FALSE)</f>
        <v>33</v>
      </c>
      <c r="D686" s="238">
        <f>VLOOKUP($A686,data!$B$2:$AS$765,7,FALSE)</f>
        <v>2</v>
      </c>
      <c r="E686" s="238">
        <f>VLOOKUP($A686,data!$B$2:$AS$765,10,FALSE)</f>
        <v>45212.58</v>
      </c>
      <c r="F686" s="238">
        <f>VLOOKUP($A686,data!$B$2:$AS$765,11,FALSE)</f>
        <v>47047.83</v>
      </c>
      <c r="G686" s="257">
        <f>VLOOKUP($A686,data!$B$2:$AS$765,12,FALSE)</f>
        <v>9.39</v>
      </c>
      <c r="H686" s="16"/>
      <c r="I686" s="158">
        <f>VLOOKUP($A686,data!$B$2:$AS$765,14,FALSE)</f>
        <v>32</v>
      </c>
      <c r="J686" s="156">
        <f>VLOOKUP($A686,data!$B$2:$AS$765,15,FALSE)</f>
        <v>38118.699999999997</v>
      </c>
      <c r="K686" s="156">
        <f>VLOOKUP($A686,data!$B$2:$AS$765,16,FALSE)</f>
        <v>24940.07</v>
      </c>
      <c r="L686" s="160">
        <f>VLOOKUP($A686,data!$B$2:$AS$765,17,FALSE)</f>
        <v>8.44</v>
      </c>
      <c r="M686" s="160">
        <f>VLOOKUP($A686,data!$B$2:$AS$765,18,FALSE)</f>
        <v>6.59</v>
      </c>
      <c r="N686" s="160">
        <f>VLOOKUP($A686,data!$B$2:$AS$765,19,FALSE)</f>
        <v>6.35</v>
      </c>
      <c r="O686" s="120">
        <f>VLOOKUP($A686,data!$B$2:$AS$765,20,FALSE)</f>
        <v>1</v>
      </c>
      <c r="P686" s="162">
        <f>VLOOKUP($A686,data!$B$2:$AS$765,22,FALSE)</f>
        <v>1.5661</v>
      </c>
      <c r="Q686" s="162">
        <f>VLOOKUP($A686,data!$B$2:$AS$765,30,FALSE)</f>
        <v>1.528</v>
      </c>
      <c r="R686" s="217" t="str">
        <f>VLOOKUP($A686,data!$B$2:$AS$765,34,FALSE)</f>
        <v>A</v>
      </c>
      <c r="S686" s="166"/>
      <c r="T686" s="219" t="str">
        <f>IF(ISERROR(VLOOKUP($A686,v32_final!$A$9:$E$763,5,FALSE)),"",VLOOKUP($A686,v32_final!$A$9:$E$763,5,FALSE))</f>
        <v>A</v>
      </c>
      <c r="U686" s="162">
        <f>IF(ISERROR(VLOOKUP($A686,v32_final!$A$9:$E$763,4,FALSE)),"",VLOOKUP($A686,v32_final!$A$9:$E$763,4,FALSE))</f>
        <v>1.8186</v>
      </c>
      <c r="V686" s="164">
        <f>VLOOKUP($A686,data!$B$2:$AS$765,35,FALSE)</f>
        <v>2.3942000000000001</v>
      </c>
      <c r="W686" s="324">
        <f t="shared" si="40"/>
        <v>2.3942000000000001</v>
      </c>
      <c r="X686" s="324">
        <f t="shared" si="41"/>
        <v>0</v>
      </c>
      <c r="Y686" s="134">
        <f t="shared" si="42"/>
        <v>0.57560000000000011</v>
      </c>
      <c r="Z686" s="132">
        <f t="shared" si="43"/>
        <v>0.31650720334323112</v>
      </c>
    </row>
    <row r="687" spans="1:26" x14ac:dyDescent="0.2">
      <c r="A687" s="246" t="s">
        <v>1269</v>
      </c>
      <c r="B687" s="258" t="str">
        <f>VLOOKUP($A687,data!$B$2:$AS$765,4,FALSE)</f>
        <v>Other Infectious &amp; Parasitic Diseases Diagnoses W CC</v>
      </c>
      <c r="C687" s="259">
        <f>VLOOKUP($A687,data!$B$2:$AS$765,6,FALSE)</f>
        <v>12</v>
      </c>
      <c r="D687" s="259">
        <f>VLOOKUP($A687,data!$B$2:$AS$765,7,FALSE)</f>
        <v>0</v>
      </c>
      <c r="E687" s="259">
        <f>VLOOKUP($A687,data!$B$2:$AS$765,10,FALSE)</f>
        <v>19421.03</v>
      </c>
      <c r="F687" s="259">
        <f>VLOOKUP($A687,data!$B$2:$AS$765,11,FALSE)</f>
        <v>20705.22</v>
      </c>
      <c r="G687" s="325">
        <f>VLOOKUP($A687,data!$B$2:$AS$765,12,FALSE)</f>
        <v>6.75</v>
      </c>
      <c r="H687" s="16"/>
      <c r="I687" s="159">
        <f>VLOOKUP($A687,data!$B$2:$AS$765,14,FALSE)</f>
        <v>11</v>
      </c>
      <c r="J687" s="157">
        <f>VLOOKUP($A687,data!$B$2:$AS$765,15,FALSE)</f>
        <v>13762.65</v>
      </c>
      <c r="K687" s="157">
        <f>VLOOKUP($A687,data!$B$2:$AS$765,16,FALSE)</f>
        <v>9136.33</v>
      </c>
      <c r="L687" s="161">
        <f>VLOOKUP($A687,data!$B$2:$AS$765,17,FALSE)</f>
        <v>4.09</v>
      </c>
      <c r="M687" s="161">
        <f>VLOOKUP($A687,data!$B$2:$AS$765,18,FALSE)</f>
        <v>3.4</v>
      </c>
      <c r="N687" s="161">
        <f>VLOOKUP($A687,data!$B$2:$AS$765,19,FALSE)</f>
        <v>2.85</v>
      </c>
      <c r="O687" s="129">
        <f>VLOOKUP($A687,data!$B$2:$AS$765,20,FALSE)</f>
        <v>1</v>
      </c>
      <c r="P687" s="163">
        <f>VLOOKUP($A687,data!$B$2:$AS$765,22,FALSE)</f>
        <v>0.5655</v>
      </c>
      <c r="Q687" s="163">
        <f>VLOOKUP($A687,data!$B$2:$AS$765,30,FALSE)</f>
        <v>0.70709999999999995</v>
      </c>
      <c r="R687" s="218" t="str">
        <f>VLOOKUP($A687,data!$B$2:$AS$765,34,FALSE)</f>
        <v>AP</v>
      </c>
      <c r="S687" s="166"/>
      <c r="T687" s="220" t="str">
        <f>IF(ISERROR(VLOOKUP($A687,v32_final!$A$9:$E$763,5,FALSE)),"",VLOOKUP($A687,v32_final!$A$9:$E$763,5,FALSE))</f>
        <v>AP</v>
      </c>
      <c r="U687" s="163">
        <f>IF(ISERROR(VLOOKUP($A687,v32_final!$A$9:$E$763,4,FALSE)),"",VLOOKUP($A687,v32_final!$A$9:$E$763,4,FALSE))</f>
        <v>1.0436000000000001</v>
      </c>
      <c r="V687" s="165">
        <f>VLOOKUP($A687,data!$B$2:$AS$765,35,FALSE)</f>
        <v>1.1080000000000001</v>
      </c>
      <c r="W687" s="326">
        <f t="shared" si="40"/>
        <v>1.1080000000000001</v>
      </c>
      <c r="X687" s="326">
        <f t="shared" si="41"/>
        <v>0</v>
      </c>
      <c r="Y687" s="135">
        <f t="shared" si="42"/>
        <v>6.4400000000000013E-2</v>
      </c>
      <c r="Z687" s="133">
        <f t="shared" si="43"/>
        <v>6.1709467228823311E-2</v>
      </c>
    </row>
    <row r="688" spans="1:26" x14ac:dyDescent="0.2">
      <c r="A688" s="237" t="s">
        <v>1270</v>
      </c>
      <c r="B688" s="247" t="str">
        <f>VLOOKUP($A688,data!$B$2:$AS$765,4,FALSE)</f>
        <v>Other Infectious &amp; Parasitic Diseases Diagnoses W/O CC/MCC</v>
      </c>
      <c r="C688" s="238">
        <f>VLOOKUP($A688,data!$B$2:$AS$765,6,FALSE)</f>
        <v>7</v>
      </c>
      <c r="D688" s="238">
        <f>VLOOKUP($A688,data!$B$2:$AS$765,7,FALSE)</f>
        <v>0</v>
      </c>
      <c r="E688" s="238">
        <f>VLOOKUP($A688,data!$B$2:$AS$765,10,FALSE)</f>
        <v>9771.25</v>
      </c>
      <c r="F688" s="238">
        <f>VLOOKUP($A688,data!$B$2:$AS$765,11,FALSE)</f>
        <v>4905.42</v>
      </c>
      <c r="G688" s="257">
        <f>VLOOKUP($A688,data!$B$2:$AS$765,12,FALSE)</f>
        <v>3.86</v>
      </c>
      <c r="H688" s="16"/>
      <c r="I688" s="158">
        <f>VLOOKUP($A688,data!$B$2:$AS$765,14,FALSE)</f>
        <v>6</v>
      </c>
      <c r="J688" s="156">
        <f>VLOOKUP($A688,data!$B$2:$AS$765,15,FALSE)</f>
        <v>8067.85</v>
      </c>
      <c r="K688" s="156">
        <f>VLOOKUP($A688,data!$B$2:$AS$765,16,FALSE)</f>
        <v>2786.16</v>
      </c>
      <c r="L688" s="160">
        <f>VLOOKUP($A688,data!$B$2:$AS$765,17,FALSE)</f>
        <v>3.4</v>
      </c>
      <c r="M688" s="160">
        <f>VLOOKUP($A688,data!$B$2:$AS$765,18,FALSE)</f>
        <v>2.11</v>
      </c>
      <c r="N688" s="160">
        <f>VLOOKUP($A688,data!$B$2:$AS$765,19,FALSE)</f>
        <v>2.8</v>
      </c>
      <c r="O688" s="120">
        <f>VLOOKUP($A688,data!$B$2:$AS$765,20,FALSE)</f>
        <v>0</v>
      </c>
      <c r="P688" s="162">
        <f>VLOOKUP($A688,data!$B$2:$AS$765,22,FALSE)</f>
        <v>0.69669999999999999</v>
      </c>
      <c r="Q688" s="162">
        <f>VLOOKUP($A688,data!$B$2:$AS$765,30,FALSE)</f>
        <v>0.4899</v>
      </c>
      <c r="R688" s="217" t="str">
        <f>VLOOKUP($A688,data!$B$2:$AS$765,34,FALSE)</f>
        <v>MP</v>
      </c>
      <c r="S688" s="166"/>
      <c r="T688" s="219" t="str">
        <f>IF(ISERROR(VLOOKUP($A688,v32_final!$A$9:$E$763,5,FALSE)),"",VLOOKUP($A688,v32_final!$A$9:$E$763,5,FALSE))</f>
        <v>MP</v>
      </c>
      <c r="U688" s="162">
        <f>IF(ISERROR(VLOOKUP($A688,v32_final!$A$9:$E$763,4,FALSE)),"",VLOOKUP($A688,v32_final!$A$9:$E$763,4,FALSE))</f>
        <v>0.71789999999999998</v>
      </c>
      <c r="V688" s="164">
        <f>VLOOKUP($A688,data!$B$2:$AS$765,35,FALSE)</f>
        <v>0.76759999999999995</v>
      </c>
      <c r="W688" s="324">
        <f t="shared" si="40"/>
        <v>0.76759999999999995</v>
      </c>
      <c r="X688" s="324">
        <f t="shared" si="41"/>
        <v>0</v>
      </c>
      <c r="Y688" s="134">
        <f t="shared" si="42"/>
        <v>4.9699999999999966E-2</v>
      </c>
      <c r="Z688" s="132">
        <f t="shared" si="43"/>
        <v>6.922969772948874E-2</v>
      </c>
    </row>
    <row r="689" spans="1:26" x14ac:dyDescent="0.2">
      <c r="A689" s="237" t="s">
        <v>1271</v>
      </c>
      <c r="B689" s="247" t="str">
        <f>VLOOKUP($A689,data!$B$2:$AS$765,4,FALSE)</f>
        <v>Septicemia or Severe Sepsis W MV &gt;96 Hours</v>
      </c>
      <c r="C689" s="238">
        <f>VLOOKUP($A689,data!$B$2:$AS$765,6,FALSE)</f>
        <v>217</v>
      </c>
      <c r="D689" s="238">
        <f>VLOOKUP($A689,data!$B$2:$AS$765,7,FALSE)</f>
        <v>21</v>
      </c>
      <c r="E689" s="238">
        <f>VLOOKUP($A689,data!$B$2:$AS$765,10,FALSE)</f>
        <v>107076.9</v>
      </c>
      <c r="F689" s="238">
        <f>VLOOKUP($A689,data!$B$2:$AS$765,11,FALSE)</f>
        <v>68070.850000000006</v>
      </c>
      <c r="G689" s="257">
        <f>VLOOKUP($A689,data!$B$2:$AS$765,12,FALSE)</f>
        <v>16.53</v>
      </c>
      <c r="H689" s="16"/>
      <c r="I689" s="158">
        <f>VLOOKUP($A689,data!$B$2:$AS$765,14,FALSE)</f>
        <v>213</v>
      </c>
      <c r="J689" s="156">
        <f>VLOOKUP($A689,data!$B$2:$AS$765,15,FALSE)</f>
        <v>100847.39</v>
      </c>
      <c r="K689" s="156">
        <f>VLOOKUP($A689,data!$B$2:$AS$765,16,FALSE)</f>
        <v>49408.5</v>
      </c>
      <c r="L689" s="160">
        <f>VLOOKUP($A689,data!$B$2:$AS$765,17,FALSE)</f>
        <v>15.79</v>
      </c>
      <c r="M689" s="160">
        <f>VLOOKUP($A689,data!$B$2:$AS$765,18,FALSE)</f>
        <v>8.5</v>
      </c>
      <c r="N689" s="160">
        <f>VLOOKUP($A689,data!$B$2:$AS$765,19,FALSE)</f>
        <v>13.84</v>
      </c>
      <c r="O689" s="120">
        <f>VLOOKUP($A689,data!$B$2:$AS$765,20,FALSE)</f>
        <v>1</v>
      </c>
      <c r="P689" s="162">
        <f>VLOOKUP($A689,data!$B$2:$AS$765,22,FALSE)</f>
        <v>4.1435000000000004</v>
      </c>
      <c r="Q689" s="162">
        <f>VLOOKUP($A689,data!$B$2:$AS$765,30,FALSE)</f>
        <v>4.1364000000000001</v>
      </c>
      <c r="R689" s="217" t="str">
        <f>VLOOKUP($A689,data!$B$2:$AS$765,34,FALSE)</f>
        <v>A</v>
      </c>
      <c r="S689" s="166"/>
      <c r="T689" s="219" t="str">
        <f>IF(ISERROR(VLOOKUP($A689,v32_final!$A$9:$E$763,5,FALSE)),"",VLOOKUP($A689,v32_final!$A$9:$E$763,5,FALSE))</f>
        <v>A</v>
      </c>
      <c r="U689" s="162">
        <f>IF(ISERROR(VLOOKUP($A689,v32_final!$A$9:$E$763,4,FALSE)),"",VLOOKUP($A689,v32_final!$A$9:$E$763,4,FALSE))</f>
        <v>6.8852000000000002</v>
      </c>
      <c r="V689" s="164">
        <f>VLOOKUP($A689,data!$B$2:$AS$765,35,FALSE)</f>
        <v>6.4813000000000001</v>
      </c>
      <c r="W689" s="324">
        <f t="shared" si="40"/>
        <v>6.4813000000000001</v>
      </c>
      <c r="X689" s="324">
        <f t="shared" si="41"/>
        <v>0</v>
      </c>
      <c r="Y689" s="134">
        <f t="shared" si="42"/>
        <v>-0.40390000000000015</v>
      </c>
      <c r="Z689" s="132">
        <f t="shared" si="43"/>
        <v>-5.8662057747051667E-2</v>
      </c>
    </row>
    <row r="690" spans="1:26" x14ac:dyDescent="0.2">
      <c r="A690" s="237" t="s">
        <v>1272</v>
      </c>
      <c r="B690" s="247" t="str">
        <f>VLOOKUP($A690,data!$B$2:$AS$765,4,FALSE)</f>
        <v>Septicemia or Severe Sepsis W/O MV &gt;96 Hours W MCC</v>
      </c>
      <c r="C690" s="238">
        <f>VLOOKUP($A690,data!$B$2:$AS$765,6,FALSE)</f>
        <v>1683</v>
      </c>
      <c r="D690" s="238">
        <f>VLOOKUP($A690,data!$B$2:$AS$765,7,FALSE)</f>
        <v>134</v>
      </c>
      <c r="E690" s="238">
        <f>VLOOKUP($A690,data!$B$2:$AS$765,10,FALSE)</f>
        <v>34509.040000000001</v>
      </c>
      <c r="F690" s="238">
        <f>VLOOKUP($A690,data!$B$2:$AS$765,11,FALSE)</f>
        <v>27793.59</v>
      </c>
      <c r="G690" s="257">
        <f>VLOOKUP($A690,data!$B$2:$AS$765,12,FALSE)</f>
        <v>7.25</v>
      </c>
      <c r="H690" s="16"/>
      <c r="I690" s="158">
        <f>VLOOKUP($A690,data!$B$2:$AS$765,14,FALSE)</f>
        <v>1650</v>
      </c>
      <c r="J690" s="156">
        <f>VLOOKUP($A690,data!$B$2:$AS$765,15,FALSE)</f>
        <v>32094.71</v>
      </c>
      <c r="K690" s="156">
        <f>VLOOKUP($A690,data!$B$2:$AS$765,16,FALSE)</f>
        <v>21249.85</v>
      </c>
      <c r="L690" s="160">
        <f>VLOOKUP($A690,data!$B$2:$AS$765,17,FALSE)</f>
        <v>6.78</v>
      </c>
      <c r="M690" s="160">
        <f>VLOOKUP($A690,data!$B$2:$AS$765,18,FALSE)</f>
        <v>5.0199999999999996</v>
      </c>
      <c r="N690" s="160">
        <f>VLOOKUP($A690,data!$B$2:$AS$765,19,FALSE)</f>
        <v>5.19</v>
      </c>
      <c r="O690" s="120">
        <f>VLOOKUP($A690,data!$B$2:$AS$765,20,FALSE)</f>
        <v>1</v>
      </c>
      <c r="P690" s="162">
        <f>VLOOKUP($A690,data!$B$2:$AS$765,22,FALSE)</f>
        <v>1.3187</v>
      </c>
      <c r="Q690" s="162">
        <f>VLOOKUP($A690,data!$B$2:$AS$765,30,FALSE)</f>
        <v>1.3522000000000001</v>
      </c>
      <c r="R690" s="217" t="str">
        <f>VLOOKUP($A690,data!$B$2:$AS$765,34,FALSE)</f>
        <v>A</v>
      </c>
      <c r="S690" s="166"/>
      <c r="T690" s="219" t="str">
        <f>IF(ISERROR(VLOOKUP($A690,v32_final!$A$9:$E$763,5,FALSE)),"",VLOOKUP($A690,v32_final!$A$9:$E$763,5,FALSE))</f>
        <v>A</v>
      </c>
      <c r="U690" s="162">
        <f>IF(ISERROR(VLOOKUP($A690,v32_final!$A$9:$E$763,4,FALSE)),"",VLOOKUP($A690,v32_final!$A$9:$E$763,4,FALSE))</f>
        <v>2.0781999999999998</v>
      </c>
      <c r="V690" s="164">
        <f>VLOOKUP($A690,data!$B$2:$AS$765,35,FALSE)</f>
        <v>2.1187999999999998</v>
      </c>
      <c r="W690" s="324">
        <f t="shared" si="40"/>
        <v>2.1187999999999998</v>
      </c>
      <c r="X690" s="324">
        <f t="shared" si="41"/>
        <v>0</v>
      </c>
      <c r="Y690" s="134">
        <f t="shared" si="42"/>
        <v>4.0599999999999969E-2</v>
      </c>
      <c r="Z690" s="132">
        <f t="shared" si="43"/>
        <v>1.9536137041670662E-2</v>
      </c>
    </row>
    <row r="691" spans="1:26" x14ac:dyDescent="0.2">
      <c r="A691" s="237" t="s">
        <v>1273</v>
      </c>
      <c r="B691" s="247" t="str">
        <f>VLOOKUP($A691,data!$B$2:$AS$765,4,FALSE)</f>
        <v>Septicemia or Severe Sepsis W/O MV &gt;96 Hours W/O MCC</v>
      </c>
      <c r="C691" s="238">
        <f>VLOOKUP($A691,data!$B$2:$AS$765,6,FALSE)</f>
        <v>818</v>
      </c>
      <c r="D691" s="238">
        <f>VLOOKUP($A691,data!$B$2:$AS$765,7,FALSE)</f>
        <v>26</v>
      </c>
      <c r="E691" s="238">
        <f>VLOOKUP($A691,data!$B$2:$AS$765,10,FALSE)</f>
        <v>17632.29</v>
      </c>
      <c r="F691" s="238">
        <f>VLOOKUP($A691,data!$B$2:$AS$765,11,FALSE)</f>
        <v>12678.12</v>
      </c>
      <c r="G691" s="257">
        <f>VLOOKUP($A691,data!$B$2:$AS$765,12,FALSE)</f>
        <v>4.55</v>
      </c>
      <c r="H691" s="16"/>
      <c r="I691" s="158">
        <f>VLOOKUP($A691,data!$B$2:$AS$765,14,FALSE)</f>
        <v>806</v>
      </c>
      <c r="J691" s="156">
        <f>VLOOKUP($A691,data!$B$2:$AS$765,15,FALSE)</f>
        <v>16811.990000000002</v>
      </c>
      <c r="K691" s="156">
        <f>VLOOKUP($A691,data!$B$2:$AS$765,16,FALSE)</f>
        <v>10516.24</v>
      </c>
      <c r="L691" s="160">
        <f>VLOOKUP($A691,data!$B$2:$AS$765,17,FALSE)</f>
        <v>4.3899999999999997</v>
      </c>
      <c r="M691" s="160">
        <f>VLOOKUP($A691,data!$B$2:$AS$765,18,FALSE)</f>
        <v>2.96</v>
      </c>
      <c r="N691" s="160">
        <f>VLOOKUP($A691,data!$B$2:$AS$765,19,FALSE)</f>
        <v>3.57</v>
      </c>
      <c r="O691" s="120">
        <f>VLOOKUP($A691,data!$B$2:$AS$765,20,FALSE)</f>
        <v>1</v>
      </c>
      <c r="P691" s="162">
        <f>VLOOKUP($A691,data!$B$2:$AS$765,22,FALSE)</f>
        <v>0.69079999999999997</v>
      </c>
      <c r="Q691" s="162">
        <f>VLOOKUP($A691,data!$B$2:$AS$765,30,FALSE)</f>
        <v>0.71179999999999999</v>
      </c>
      <c r="R691" s="217" t="str">
        <f>VLOOKUP($A691,data!$B$2:$AS$765,34,FALSE)</f>
        <v>A</v>
      </c>
      <c r="S691" s="166"/>
      <c r="T691" s="219" t="str">
        <f>IF(ISERROR(VLOOKUP($A691,v32_final!$A$9:$E$763,5,FALSE)),"",VLOOKUP($A691,v32_final!$A$9:$E$763,5,FALSE))</f>
        <v>A</v>
      </c>
      <c r="U691" s="162">
        <f>IF(ISERROR(VLOOKUP($A691,v32_final!$A$9:$E$763,4,FALSE)),"",VLOOKUP($A691,v32_final!$A$9:$E$763,4,FALSE))</f>
        <v>1.1318999999999999</v>
      </c>
      <c r="V691" s="164">
        <f>VLOOKUP($A691,data!$B$2:$AS$765,35,FALSE)</f>
        <v>1.1153</v>
      </c>
      <c r="W691" s="324">
        <f t="shared" si="40"/>
        <v>1.1153</v>
      </c>
      <c r="X691" s="324">
        <f t="shared" si="41"/>
        <v>0</v>
      </c>
      <c r="Y691" s="134">
        <f t="shared" si="42"/>
        <v>-1.6599999999999948E-2</v>
      </c>
      <c r="Z691" s="132">
        <f t="shared" si="43"/>
        <v>-1.4665606502341151E-2</v>
      </c>
    </row>
    <row r="692" spans="1:26" x14ac:dyDescent="0.2">
      <c r="A692" s="246" t="s">
        <v>1274</v>
      </c>
      <c r="B692" s="258" t="str">
        <f>VLOOKUP($A692,data!$B$2:$AS$765,4,FALSE)</f>
        <v>O.R. Procedure W Principal Diagnoses of Mental Illness</v>
      </c>
      <c r="C692" s="259">
        <f>VLOOKUP($A692,data!$B$2:$AS$765,6,FALSE)</f>
        <v>3</v>
      </c>
      <c r="D692" s="259">
        <f>VLOOKUP($A692,data!$B$2:$AS$765,7,FALSE)</f>
        <v>0</v>
      </c>
      <c r="E692" s="259">
        <f>VLOOKUP($A692,data!$B$2:$AS$765,10,FALSE)</f>
        <v>28575.7</v>
      </c>
      <c r="F692" s="259">
        <f>VLOOKUP($A692,data!$B$2:$AS$765,11,FALSE)</f>
        <v>11717.8</v>
      </c>
      <c r="G692" s="325">
        <f>VLOOKUP($A692,data!$B$2:$AS$765,12,FALSE)</f>
        <v>8</v>
      </c>
      <c r="H692" s="16"/>
      <c r="I692" s="159">
        <f>VLOOKUP($A692,data!$B$2:$AS$765,14,FALSE)</f>
        <v>3</v>
      </c>
      <c r="J692" s="157">
        <f>VLOOKUP($A692,data!$B$2:$AS$765,15,FALSE)</f>
        <v>28575.7</v>
      </c>
      <c r="K692" s="157">
        <f>VLOOKUP($A692,data!$B$2:$AS$765,16,FALSE)</f>
        <v>11717.8</v>
      </c>
      <c r="L692" s="161">
        <f>VLOOKUP($A692,data!$B$2:$AS$765,17,FALSE)</f>
        <v>13.5</v>
      </c>
      <c r="M692" s="161">
        <f>VLOOKUP($A692,data!$B$2:$AS$765,18,FALSE)</f>
        <v>2.16</v>
      </c>
      <c r="N692" s="161">
        <f>VLOOKUP($A692,data!$B$2:$AS$765,19,FALSE)</f>
        <v>7.8</v>
      </c>
      <c r="O692" s="129">
        <f>VLOOKUP($A692,data!$B$2:$AS$765,20,FALSE)</f>
        <v>0</v>
      </c>
      <c r="P692" s="163">
        <f>VLOOKUP($A692,data!$B$2:$AS$765,22,FALSE)</f>
        <v>3.03</v>
      </c>
      <c r="Q692" s="163">
        <f>VLOOKUP($A692,data!$B$2:$AS$765,30,FALSE)</f>
        <v>3.1221000000000001</v>
      </c>
      <c r="R692" s="218" t="str">
        <f>VLOOKUP($A692,data!$B$2:$AS$765,34,FALSE)</f>
        <v>M</v>
      </c>
      <c r="S692" s="166"/>
      <c r="T692" s="220" t="str">
        <f>IF(ISERROR(VLOOKUP($A692,v32_final!$A$9:$E$763,5,FALSE)),"",VLOOKUP($A692,v32_final!$A$9:$E$763,5,FALSE))</f>
        <v>M</v>
      </c>
      <c r="U692" s="163">
        <f>IF(ISERROR(VLOOKUP($A692,v32_final!$A$9:$E$763,4,FALSE)),"",VLOOKUP($A692,v32_final!$A$9:$E$763,4,FALSE))</f>
        <v>5.2131999999999996</v>
      </c>
      <c r="V692" s="165">
        <f>VLOOKUP($A692,data!$B$2:$AS$765,35,FALSE)</f>
        <v>4.8920000000000003</v>
      </c>
      <c r="W692" s="326">
        <f t="shared" si="40"/>
        <v>4.8920000000000003</v>
      </c>
      <c r="X692" s="326">
        <f t="shared" si="41"/>
        <v>0</v>
      </c>
      <c r="Y692" s="135">
        <f t="shared" si="42"/>
        <v>-0.32119999999999926</v>
      </c>
      <c r="Z692" s="133">
        <f t="shared" si="43"/>
        <v>-6.1612828972607857E-2</v>
      </c>
    </row>
    <row r="693" spans="1:26" x14ac:dyDescent="0.2">
      <c r="A693" s="237" t="s">
        <v>1275</v>
      </c>
      <c r="B693" s="247" t="str">
        <f>VLOOKUP($A693,data!$B$2:$AS$765,4,FALSE)</f>
        <v>Acute Adjustment Reaction &amp; Psychosocial Dysfunction</v>
      </c>
      <c r="C693" s="238">
        <f>VLOOKUP($A693,data!$B$2:$AS$765,6,FALSE)</f>
        <v>94</v>
      </c>
      <c r="D693" s="238">
        <f>VLOOKUP($A693,data!$B$2:$AS$765,7,FALSE)</f>
        <v>1</v>
      </c>
      <c r="E693" s="238">
        <f>VLOOKUP($A693,data!$B$2:$AS$765,10,FALSE)</f>
        <v>16709.330000000002</v>
      </c>
      <c r="F693" s="238">
        <f>VLOOKUP($A693,data!$B$2:$AS$765,11,FALSE)</f>
        <v>32847.4</v>
      </c>
      <c r="G693" s="257">
        <f>VLOOKUP($A693,data!$B$2:$AS$765,12,FALSE)</f>
        <v>3.98</v>
      </c>
      <c r="H693" s="16"/>
      <c r="I693" s="158">
        <f>VLOOKUP($A693,data!$B$2:$AS$765,14,FALSE)</f>
        <v>93</v>
      </c>
      <c r="J693" s="156">
        <f>VLOOKUP($A693,data!$B$2:$AS$765,15,FALSE)</f>
        <v>13444.36</v>
      </c>
      <c r="K693" s="156">
        <f>VLOOKUP($A693,data!$B$2:$AS$765,16,FALSE)</f>
        <v>9407.8700000000008</v>
      </c>
      <c r="L693" s="160">
        <f>VLOOKUP($A693,data!$B$2:$AS$765,17,FALSE)</f>
        <v>3.42</v>
      </c>
      <c r="M693" s="160">
        <f>VLOOKUP($A693,data!$B$2:$AS$765,18,FALSE)</f>
        <v>2.46</v>
      </c>
      <c r="N693" s="160">
        <f>VLOOKUP($A693,data!$B$2:$AS$765,19,FALSE)</f>
        <v>2.66</v>
      </c>
      <c r="O693" s="120">
        <f>VLOOKUP($A693,data!$B$2:$AS$765,20,FALSE)</f>
        <v>1</v>
      </c>
      <c r="P693" s="162">
        <f>VLOOKUP($A693,data!$B$2:$AS$765,22,FALSE)</f>
        <v>0.55230000000000001</v>
      </c>
      <c r="Q693" s="162">
        <f>VLOOKUP($A693,data!$B$2:$AS$765,30,FALSE)</f>
        <v>0.50509999999999999</v>
      </c>
      <c r="R693" s="217" t="str">
        <f>VLOOKUP($A693,data!$B$2:$AS$765,34,FALSE)</f>
        <v>A</v>
      </c>
      <c r="S693" s="166"/>
      <c r="T693" s="219" t="str">
        <f>IF(ISERROR(VLOOKUP($A693,v32_final!$A$9:$E$763,5,FALSE)),"",VLOOKUP($A693,v32_final!$A$9:$E$763,5,FALSE))</f>
        <v>A</v>
      </c>
      <c r="U693" s="162">
        <f>IF(ISERROR(VLOOKUP($A693,v32_final!$A$9:$E$763,4,FALSE)),"",VLOOKUP($A693,v32_final!$A$9:$E$763,4,FALSE))</f>
        <v>0.7268</v>
      </c>
      <c r="V693" s="164">
        <f>VLOOKUP($A693,data!$B$2:$AS$765,35,FALSE)</f>
        <v>0.79139999999999999</v>
      </c>
      <c r="W693" s="324">
        <f t="shared" si="40"/>
        <v>0.79139999999999999</v>
      </c>
      <c r="X693" s="324">
        <f t="shared" si="41"/>
        <v>0</v>
      </c>
      <c r="Y693" s="134">
        <f t="shared" si="42"/>
        <v>6.4599999999999991E-2</v>
      </c>
      <c r="Z693" s="132">
        <f t="shared" si="43"/>
        <v>8.8882773802971923E-2</v>
      </c>
    </row>
    <row r="694" spans="1:26" x14ac:dyDescent="0.2">
      <c r="A694" s="237" t="s">
        <v>1276</v>
      </c>
      <c r="B694" s="247" t="str">
        <f>VLOOKUP($A694,data!$B$2:$AS$765,4,FALSE)</f>
        <v>Depressive Neuroses</v>
      </c>
      <c r="C694" s="238">
        <f>VLOOKUP($A694,data!$B$2:$AS$765,6,FALSE)</f>
        <v>53</v>
      </c>
      <c r="D694" s="238">
        <f>VLOOKUP($A694,data!$B$2:$AS$765,7,FALSE)</f>
        <v>0</v>
      </c>
      <c r="E694" s="238">
        <f>VLOOKUP($A694,data!$B$2:$AS$765,10,FALSE)</f>
        <v>8711.4</v>
      </c>
      <c r="F694" s="238">
        <f>VLOOKUP($A694,data!$B$2:$AS$765,11,FALSE)</f>
        <v>5503.54</v>
      </c>
      <c r="G694" s="257">
        <f>VLOOKUP($A694,data!$B$2:$AS$765,12,FALSE)</f>
        <v>4.74</v>
      </c>
      <c r="H694" s="16"/>
      <c r="I694" s="158">
        <f>VLOOKUP($A694,data!$B$2:$AS$765,14,FALSE)</f>
        <v>52</v>
      </c>
      <c r="J694" s="156">
        <f>VLOOKUP($A694,data!$B$2:$AS$765,15,FALSE)</f>
        <v>8084.24</v>
      </c>
      <c r="K694" s="156">
        <f>VLOOKUP($A694,data!$B$2:$AS$765,16,FALSE)</f>
        <v>3166.21</v>
      </c>
      <c r="L694" s="160">
        <f>VLOOKUP($A694,data!$B$2:$AS$765,17,FALSE)</f>
        <v>4.42</v>
      </c>
      <c r="M694" s="160">
        <f>VLOOKUP($A694,data!$B$2:$AS$765,18,FALSE)</f>
        <v>2.34</v>
      </c>
      <c r="N694" s="160">
        <f>VLOOKUP($A694,data!$B$2:$AS$765,19,FALSE)</f>
        <v>3.77</v>
      </c>
      <c r="O694" s="120">
        <f>VLOOKUP($A694,data!$B$2:$AS$765,20,FALSE)</f>
        <v>1</v>
      </c>
      <c r="P694" s="162">
        <f>VLOOKUP($A694,data!$B$2:$AS$765,22,FALSE)</f>
        <v>0.3322</v>
      </c>
      <c r="Q694" s="162">
        <f>VLOOKUP($A694,data!$B$2:$AS$765,30,FALSE)</f>
        <v>0.34229999999999999</v>
      </c>
      <c r="R694" s="217" t="str">
        <f>VLOOKUP($A694,data!$B$2:$AS$765,34,FALSE)</f>
        <v>A</v>
      </c>
      <c r="S694" s="166"/>
      <c r="T694" s="219" t="str">
        <f>IF(ISERROR(VLOOKUP($A694,v32_final!$A$9:$E$763,5,FALSE)),"",VLOOKUP($A694,v32_final!$A$9:$E$763,5,FALSE))</f>
        <v>A</v>
      </c>
      <c r="U694" s="162">
        <f>IF(ISERROR(VLOOKUP($A694,v32_final!$A$9:$E$763,4,FALSE)),"",VLOOKUP($A694,v32_final!$A$9:$E$763,4,FALSE))</f>
        <v>0.51080000000000003</v>
      </c>
      <c r="V694" s="164">
        <f>VLOOKUP($A694,data!$B$2:$AS$765,35,FALSE)</f>
        <v>0.5363</v>
      </c>
      <c r="W694" s="324">
        <f t="shared" si="40"/>
        <v>0.5363</v>
      </c>
      <c r="X694" s="324">
        <f t="shared" si="41"/>
        <v>0</v>
      </c>
      <c r="Y694" s="134">
        <f t="shared" si="42"/>
        <v>2.5499999999999967E-2</v>
      </c>
      <c r="Z694" s="132">
        <f t="shared" si="43"/>
        <v>4.9921691464369547E-2</v>
      </c>
    </row>
    <row r="695" spans="1:26" x14ac:dyDescent="0.2">
      <c r="A695" s="237" t="s">
        <v>1277</v>
      </c>
      <c r="B695" s="247" t="str">
        <f>VLOOKUP($A695,data!$B$2:$AS$765,4,FALSE)</f>
        <v>Neuroses Except Depressive</v>
      </c>
      <c r="C695" s="238">
        <f>VLOOKUP($A695,data!$B$2:$AS$765,6,FALSE)</f>
        <v>28</v>
      </c>
      <c r="D695" s="238">
        <f>VLOOKUP($A695,data!$B$2:$AS$765,7,FALSE)</f>
        <v>0</v>
      </c>
      <c r="E695" s="238">
        <f>VLOOKUP($A695,data!$B$2:$AS$765,10,FALSE)</f>
        <v>11218.41</v>
      </c>
      <c r="F695" s="238">
        <f>VLOOKUP($A695,data!$B$2:$AS$765,11,FALSE)</f>
        <v>7528.71</v>
      </c>
      <c r="G695" s="257">
        <f>VLOOKUP($A695,data!$B$2:$AS$765,12,FALSE)</f>
        <v>6.82</v>
      </c>
      <c r="H695" s="16"/>
      <c r="I695" s="158">
        <f>VLOOKUP($A695,data!$B$2:$AS$765,14,FALSE)</f>
        <v>26</v>
      </c>
      <c r="J695" s="156">
        <f>VLOOKUP($A695,data!$B$2:$AS$765,15,FALSE)</f>
        <v>9790.26</v>
      </c>
      <c r="K695" s="156">
        <f>VLOOKUP($A695,data!$B$2:$AS$765,16,FALSE)</f>
        <v>5697.33</v>
      </c>
      <c r="L695" s="160">
        <f>VLOOKUP($A695,data!$B$2:$AS$765,17,FALSE)</f>
        <v>6.31</v>
      </c>
      <c r="M695" s="160">
        <f>VLOOKUP($A695,data!$B$2:$AS$765,18,FALSE)</f>
        <v>4.28</v>
      </c>
      <c r="N695" s="160">
        <f>VLOOKUP($A695,data!$B$2:$AS$765,19,FALSE)</f>
        <v>5.05</v>
      </c>
      <c r="O695" s="120">
        <f>VLOOKUP($A695,data!$B$2:$AS$765,20,FALSE)</f>
        <v>1</v>
      </c>
      <c r="P695" s="162">
        <f>VLOOKUP($A695,data!$B$2:$AS$765,22,FALSE)</f>
        <v>0.4022</v>
      </c>
      <c r="Q695" s="162">
        <f>VLOOKUP($A695,data!$B$2:$AS$765,30,FALSE)</f>
        <v>0.41439999999999999</v>
      </c>
      <c r="R695" s="217" t="str">
        <f>VLOOKUP($A695,data!$B$2:$AS$765,34,FALSE)</f>
        <v>A</v>
      </c>
      <c r="S695" s="166"/>
      <c r="T695" s="219" t="str">
        <f>IF(ISERROR(VLOOKUP($A695,v32_final!$A$9:$E$763,5,FALSE)),"",VLOOKUP($A695,v32_final!$A$9:$E$763,5,FALSE))</f>
        <v>A</v>
      </c>
      <c r="U695" s="162">
        <f>IF(ISERROR(VLOOKUP($A695,v32_final!$A$9:$E$763,4,FALSE)),"",VLOOKUP($A695,v32_final!$A$9:$E$763,4,FALSE))</f>
        <v>0.59640000000000004</v>
      </c>
      <c r="V695" s="164">
        <f>VLOOKUP($A695,data!$B$2:$AS$765,35,FALSE)</f>
        <v>0.64929999999999999</v>
      </c>
      <c r="W695" s="324">
        <f t="shared" si="40"/>
        <v>0.64929999999999999</v>
      </c>
      <c r="X695" s="324">
        <f t="shared" si="41"/>
        <v>0</v>
      </c>
      <c r="Y695" s="134">
        <f t="shared" si="42"/>
        <v>5.2899999999999947E-2</v>
      </c>
      <c r="Z695" s="132">
        <f t="shared" si="43"/>
        <v>8.8698859825620299E-2</v>
      </c>
    </row>
    <row r="696" spans="1:26" x14ac:dyDescent="0.2">
      <c r="A696" s="237" t="s">
        <v>1278</v>
      </c>
      <c r="B696" s="247" t="str">
        <f>VLOOKUP($A696,data!$B$2:$AS$765,4,FALSE)</f>
        <v>Disorders of Personality &amp; Impulse Control</v>
      </c>
      <c r="C696" s="238">
        <f>VLOOKUP($A696,data!$B$2:$AS$765,6,FALSE)</f>
        <v>11</v>
      </c>
      <c r="D696" s="238">
        <f>VLOOKUP($A696,data!$B$2:$AS$765,7,FALSE)</f>
        <v>0</v>
      </c>
      <c r="E696" s="238">
        <f>VLOOKUP($A696,data!$B$2:$AS$765,10,FALSE)</f>
        <v>10328.23</v>
      </c>
      <c r="F696" s="238">
        <f>VLOOKUP($A696,data!$B$2:$AS$765,11,FALSE)</f>
        <v>7927.95</v>
      </c>
      <c r="G696" s="257">
        <f>VLOOKUP($A696,data!$B$2:$AS$765,12,FALSE)</f>
        <v>6.36</v>
      </c>
      <c r="H696" s="16"/>
      <c r="I696" s="158">
        <f>VLOOKUP($A696,data!$B$2:$AS$765,14,FALSE)</f>
        <v>10</v>
      </c>
      <c r="J696" s="156">
        <f>VLOOKUP($A696,data!$B$2:$AS$765,15,FALSE)</f>
        <v>7921.6</v>
      </c>
      <c r="K696" s="156">
        <f>VLOOKUP($A696,data!$B$2:$AS$765,16,FALSE)</f>
        <v>2329.5</v>
      </c>
      <c r="L696" s="160">
        <f>VLOOKUP($A696,data!$B$2:$AS$765,17,FALSE)</f>
        <v>4.4000000000000004</v>
      </c>
      <c r="M696" s="160">
        <f>VLOOKUP($A696,data!$B$2:$AS$765,18,FALSE)</f>
        <v>1.96</v>
      </c>
      <c r="N696" s="160">
        <f>VLOOKUP($A696,data!$B$2:$AS$765,19,FALSE)</f>
        <v>3.97</v>
      </c>
      <c r="O696" s="120">
        <f>VLOOKUP($A696,data!$B$2:$AS$765,20,FALSE)</f>
        <v>1</v>
      </c>
      <c r="P696" s="162">
        <f>VLOOKUP($A696,data!$B$2:$AS$765,22,FALSE)</f>
        <v>0.32550000000000001</v>
      </c>
      <c r="Q696" s="162">
        <f>VLOOKUP($A696,data!$B$2:$AS$765,30,FALSE)</f>
        <v>0.33539999999999998</v>
      </c>
      <c r="R696" s="217" t="str">
        <f>VLOOKUP($A696,data!$B$2:$AS$765,34,FALSE)</f>
        <v>A</v>
      </c>
      <c r="S696" s="166"/>
      <c r="T696" s="219" t="str">
        <f>IF(ISERROR(VLOOKUP($A696,v32_final!$A$9:$E$763,5,FALSE)),"",VLOOKUP($A696,v32_final!$A$9:$E$763,5,FALSE))</f>
        <v>M</v>
      </c>
      <c r="U696" s="162">
        <f>IF(ISERROR(VLOOKUP($A696,v32_final!$A$9:$E$763,4,FALSE)),"",VLOOKUP($A696,v32_final!$A$9:$E$763,4,FALSE))</f>
        <v>2.0306000000000002</v>
      </c>
      <c r="V696" s="164">
        <f>VLOOKUP($A696,data!$B$2:$AS$765,35,FALSE)</f>
        <v>0.52549999999999997</v>
      </c>
      <c r="W696" s="324">
        <f t="shared" si="40"/>
        <v>0.52549999999999997</v>
      </c>
      <c r="X696" s="324">
        <f t="shared" si="41"/>
        <v>0</v>
      </c>
      <c r="Y696" s="134">
        <f t="shared" si="42"/>
        <v>-1.5051000000000001</v>
      </c>
      <c r="Z696" s="132">
        <f t="shared" si="43"/>
        <v>-0.74120949473062148</v>
      </c>
    </row>
    <row r="697" spans="1:26" x14ac:dyDescent="0.2">
      <c r="A697" s="246" t="s">
        <v>1279</v>
      </c>
      <c r="B697" s="258" t="str">
        <f>VLOOKUP($A697,data!$B$2:$AS$765,4,FALSE)</f>
        <v>Organic Disturbances &amp; Mental Retardation</v>
      </c>
      <c r="C697" s="259">
        <f>VLOOKUP($A697,data!$B$2:$AS$765,6,FALSE)</f>
        <v>44</v>
      </c>
      <c r="D697" s="259">
        <f>VLOOKUP($A697,data!$B$2:$AS$765,7,FALSE)</f>
        <v>1</v>
      </c>
      <c r="E697" s="259">
        <f>VLOOKUP($A697,data!$B$2:$AS$765,10,FALSE)</f>
        <v>9520.86</v>
      </c>
      <c r="F697" s="259">
        <f>VLOOKUP($A697,data!$B$2:$AS$765,11,FALSE)</f>
        <v>8599.73</v>
      </c>
      <c r="G697" s="325">
        <f>VLOOKUP($A697,data!$B$2:$AS$765,12,FALSE)</f>
        <v>3.3</v>
      </c>
      <c r="H697" s="16"/>
      <c r="I697" s="159">
        <f>VLOOKUP($A697,data!$B$2:$AS$765,14,FALSE)</f>
        <v>40</v>
      </c>
      <c r="J697" s="157">
        <f>VLOOKUP($A697,data!$B$2:$AS$765,15,FALSE)</f>
        <v>7254.77</v>
      </c>
      <c r="K697" s="157">
        <f>VLOOKUP($A697,data!$B$2:$AS$765,16,FALSE)</f>
        <v>4912.25</v>
      </c>
      <c r="L697" s="161">
        <f>VLOOKUP($A697,data!$B$2:$AS$765,17,FALSE)</f>
        <v>2.4</v>
      </c>
      <c r="M697" s="161">
        <f>VLOOKUP($A697,data!$B$2:$AS$765,18,FALSE)</f>
        <v>1.88</v>
      </c>
      <c r="N697" s="161">
        <f>VLOOKUP($A697,data!$B$2:$AS$765,19,FALSE)</f>
        <v>1.87</v>
      </c>
      <c r="O697" s="129">
        <f>VLOOKUP($A697,data!$B$2:$AS$765,20,FALSE)</f>
        <v>1</v>
      </c>
      <c r="P697" s="163">
        <f>VLOOKUP($A697,data!$B$2:$AS$765,22,FALSE)</f>
        <v>0.29809999999999998</v>
      </c>
      <c r="Q697" s="163">
        <f>VLOOKUP($A697,data!$B$2:$AS$765,30,FALSE)</f>
        <v>0.30719999999999997</v>
      </c>
      <c r="R697" s="218" t="str">
        <f>VLOOKUP($A697,data!$B$2:$AS$765,34,FALSE)</f>
        <v>A</v>
      </c>
      <c r="S697" s="166"/>
      <c r="T697" s="220" t="str">
        <f>IF(ISERROR(VLOOKUP($A697,v32_final!$A$9:$E$763,5,FALSE)),"",VLOOKUP($A697,v32_final!$A$9:$E$763,5,FALSE))</f>
        <v>A</v>
      </c>
      <c r="U697" s="163">
        <f>IF(ISERROR(VLOOKUP($A697,v32_final!$A$9:$E$763,4,FALSE)),"",VLOOKUP($A697,v32_final!$A$9:$E$763,4,FALSE))</f>
        <v>0.57389999999999997</v>
      </c>
      <c r="V697" s="165">
        <f>VLOOKUP($A697,data!$B$2:$AS$765,35,FALSE)</f>
        <v>0.48139999999999999</v>
      </c>
      <c r="W697" s="326">
        <f t="shared" si="40"/>
        <v>0.48139999999999999</v>
      </c>
      <c r="X697" s="326">
        <f t="shared" si="41"/>
        <v>0</v>
      </c>
      <c r="Y697" s="135">
        <f t="shared" si="42"/>
        <v>-9.2499999999999971E-2</v>
      </c>
      <c r="Z697" s="133">
        <f t="shared" si="43"/>
        <v>-0.16117790555845962</v>
      </c>
    </row>
    <row r="698" spans="1:26" x14ac:dyDescent="0.2">
      <c r="A698" s="237" t="s">
        <v>1280</v>
      </c>
      <c r="B698" s="247" t="str">
        <f>VLOOKUP($A698,data!$B$2:$AS$765,4,FALSE)</f>
        <v>Psychoses</v>
      </c>
      <c r="C698" s="238">
        <f>VLOOKUP($A698,data!$B$2:$AS$765,6,FALSE)</f>
        <v>782</v>
      </c>
      <c r="D698" s="238">
        <f>VLOOKUP($A698,data!$B$2:$AS$765,7,FALSE)</f>
        <v>6</v>
      </c>
      <c r="E698" s="238">
        <f>VLOOKUP($A698,data!$B$2:$AS$765,10,FALSE)</f>
        <v>12583.34</v>
      </c>
      <c r="F698" s="238">
        <f>VLOOKUP($A698,data!$B$2:$AS$765,11,FALSE)</f>
        <v>12067.4</v>
      </c>
      <c r="G698" s="257">
        <f>VLOOKUP($A698,data!$B$2:$AS$765,12,FALSE)</f>
        <v>7.62</v>
      </c>
      <c r="H698" s="16"/>
      <c r="I698" s="158">
        <f>VLOOKUP($A698,data!$B$2:$AS$765,14,FALSE)</f>
        <v>767</v>
      </c>
      <c r="J698" s="156">
        <f>VLOOKUP($A698,data!$B$2:$AS$765,15,FALSE)</f>
        <v>11393.01</v>
      </c>
      <c r="K698" s="156">
        <f>VLOOKUP($A698,data!$B$2:$AS$765,16,FALSE)</f>
        <v>7499.3</v>
      </c>
      <c r="L698" s="160">
        <f>VLOOKUP($A698,data!$B$2:$AS$765,17,FALSE)</f>
        <v>7.01</v>
      </c>
      <c r="M698" s="160">
        <f>VLOOKUP($A698,data!$B$2:$AS$765,18,FALSE)</f>
        <v>4.87</v>
      </c>
      <c r="N698" s="160">
        <f>VLOOKUP($A698,data!$B$2:$AS$765,19,FALSE)</f>
        <v>5.66</v>
      </c>
      <c r="O698" s="120">
        <f>VLOOKUP($A698,data!$B$2:$AS$765,20,FALSE)</f>
        <v>1</v>
      </c>
      <c r="P698" s="162">
        <f>VLOOKUP($A698,data!$B$2:$AS$765,22,FALSE)</f>
        <v>0.46810000000000002</v>
      </c>
      <c r="Q698" s="162">
        <f>VLOOKUP($A698,data!$B$2:$AS$765,30,FALSE)</f>
        <v>0.48060000000000003</v>
      </c>
      <c r="R698" s="217" t="str">
        <f>VLOOKUP($A698,data!$B$2:$AS$765,34,FALSE)</f>
        <v>A</v>
      </c>
      <c r="S698" s="166"/>
      <c r="T698" s="219" t="str">
        <f>IF(ISERROR(VLOOKUP($A698,v32_final!$A$9:$E$763,5,FALSE)),"",VLOOKUP($A698,v32_final!$A$9:$E$763,5,FALSE))</f>
        <v>A</v>
      </c>
      <c r="U698" s="162">
        <f>IF(ISERROR(VLOOKUP($A698,v32_final!$A$9:$E$763,4,FALSE)),"",VLOOKUP($A698,v32_final!$A$9:$E$763,4,FALSE))</f>
        <v>0.72819999999999996</v>
      </c>
      <c r="V698" s="164">
        <f>VLOOKUP($A698,data!$B$2:$AS$765,35,FALSE)</f>
        <v>0.75309999999999999</v>
      </c>
      <c r="W698" s="324">
        <f t="shared" si="40"/>
        <v>0.75309999999999999</v>
      </c>
      <c r="X698" s="324">
        <f t="shared" si="41"/>
        <v>0</v>
      </c>
      <c r="Y698" s="134">
        <f t="shared" si="42"/>
        <v>2.4900000000000033E-2</v>
      </c>
      <c r="Z698" s="132">
        <f t="shared" si="43"/>
        <v>3.4193902773963246E-2</v>
      </c>
    </row>
    <row r="699" spans="1:26" x14ac:dyDescent="0.2">
      <c r="A699" s="237" t="s">
        <v>1281</v>
      </c>
      <c r="B699" s="247" t="str">
        <f>VLOOKUP($A699,data!$B$2:$AS$765,4,FALSE)</f>
        <v>Behavioral &amp; Developmental Disorders</v>
      </c>
      <c r="C699" s="238">
        <f>VLOOKUP($A699,data!$B$2:$AS$765,6,FALSE)</f>
        <v>9</v>
      </c>
      <c r="D699" s="238">
        <f>VLOOKUP($A699,data!$B$2:$AS$765,7,FALSE)</f>
        <v>0</v>
      </c>
      <c r="E699" s="238">
        <f>VLOOKUP($A699,data!$B$2:$AS$765,10,FALSE)</f>
        <v>12750.21</v>
      </c>
      <c r="F699" s="238">
        <f>VLOOKUP($A699,data!$B$2:$AS$765,11,FALSE)</f>
        <v>8076.12</v>
      </c>
      <c r="G699" s="257">
        <f>VLOOKUP($A699,data!$B$2:$AS$765,12,FALSE)</f>
        <v>7.56</v>
      </c>
      <c r="H699" s="16"/>
      <c r="I699" s="158">
        <f>VLOOKUP($A699,data!$B$2:$AS$765,14,FALSE)</f>
        <v>8</v>
      </c>
      <c r="J699" s="156">
        <f>VLOOKUP($A699,data!$B$2:$AS$765,15,FALSE)</f>
        <v>10491.85</v>
      </c>
      <c r="K699" s="156">
        <f>VLOOKUP($A699,data!$B$2:$AS$765,16,FALSE)</f>
        <v>5241.6400000000003</v>
      </c>
      <c r="L699" s="160">
        <f>VLOOKUP($A699,data!$B$2:$AS$765,17,FALSE)</f>
        <v>6</v>
      </c>
      <c r="M699" s="160">
        <f>VLOOKUP($A699,data!$B$2:$AS$765,18,FALSE)</f>
        <v>2.1800000000000002</v>
      </c>
      <c r="N699" s="160">
        <f>VLOOKUP($A699,data!$B$2:$AS$765,19,FALSE)</f>
        <v>3.9</v>
      </c>
      <c r="O699" s="120">
        <f>VLOOKUP($A699,data!$B$2:$AS$765,20,FALSE)</f>
        <v>0</v>
      </c>
      <c r="P699" s="162">
        <f>VLOOKUP($A699,data!$B$2:$AS$765,22,FALSE)</f>
        <v>0.85650000000000004</v>
      </c>
      <c r="Q699" s="162">
        <f>VLOOKUP($A699,data!$B$2:$AS$765,30,FALSE)</f>
        <v>0.88249999999999995</v>
      </c>
      <c r="R699" s="217" t="str">
        <f>VLOOKUP($A699,data!$B$2:$AS$765,34,FALSE)</f>
        <v>M</v>
      </c>
      <c r="S699" s="166"/>
      <c r="T699" s="219" t="str">
        <f>IF(ISERROR(VLOOKUP($A699,v32_final!$A$9:$E$763,5,FALSE)),"",VLOOKUP($A699,v32_final!$A$9:$E$763,5,FALSE))</f>
        <v>A</v>
      </c>
      <c r="U699" s="162">
        <f>IF(ISERROR(VLOOKUP($A699,v32_final!$A$9:$E$763,4,FALSE)),"",VLOOKUP($A699,v32_final!$A$9:$E$763,4,FALSE))</f>
        <v>0.46700000000000003</v>
      </c>
      <c r="V699" s="164">
        <f>VLOOKUP($A699,data!$B$2:$AS$765,35,FALSE)</f>
        <v>1.3828</v>
      </c>
      <c r="W699" s="324">
        <f t="shared" si="40"/>
        <v>1.3828</v>
      </c>
      <c r="X699" s="324">
        <f t="shared" si="41"/>
        <v>0</v>
      </c>
      <c r="Y699" s="134">
        <f t="shared" si="42"/>
        <v>0.91579999999999995</v>
      </c>
      <c r="Z699" s="132">
        <f t="shared" si="43"/>
        <v>1.9610278372591003</v>
      </c>
    </row>
    <row r="700" spans="1:26" x14ac:dyDescent="0.2">
      <c r="A700" s="237" t="s">
        <v>1283</v>
      </c>
      <c r="B700" s="247" t="str">
        <f>VLOOKUP($A700,data!$B$2:$AS$765,4,FALSE)</f>
        <v>Other Mental Disorder Diagnoses</v>
      </c>
      <c r="C700" s="238">
        <f>VLOOKUP($A700,data!$B$2:$AS$765,6,FALSE)</f>
        <v>7</v>
      </c>
      <c r="D700" s="238">
        <f>VLOOKUP($A700,data!$B$2:$AS$765,7,FALSE)</f>
        <v>0</v>
      </c>
      <c r="E700" s="238">
        <f>VLOOKUP($A700,data!$B$2:$AS$765,10,FALSE)</f>
        <v>10583.91</v>
      </c>
      <c r="F700" s="238">
        <f>VLOOKUP($A700,data!$B$2:$AS$765,11,FALSE)</f>
        <v>5647.37</v>
      </c>
      <c r="G700" s="257">
        <f>VLOOKUP($A700,data!$B$2:$AS$765,12,FALSE)</f>
        <v>3.14</v>
      </c>
      <c r="H700" s="16"/>
      <c r="I700" s="158">
        <f>VLOOKUP($A700,data!$B$2:$AS$765,14,FALSE)</f>
        <v>7</v>
      </c>
      <c r="J700" s="156">
        <f>VLOOKUP($A700,data!$B$2:$AS$765,15,FALSE)</f>
        <v>10583.91</v>
      </c>
      <c r="K700" s="156">
        <f>VLOOKUP($A700,data!$B$2:$AS$765,16,FALSE)</f>
        <v>5647.37</v>
      </c>
      <c r="L700" s="160">
        <f>VLOOKUP($A700,data!$B$2:$AS$765,17,FALSE)</f>
        <v>4.5999999999999996</v>
      </c>
      <c r="M700" s="160">
        <f>VLOOKUP($A700,data!$B$2:$AS$765,18,FALSE)</f>
        <v>1.81</v>
      </c>
      <c r="N700" s="160">
        <f>VLOOKUP($A700,data!$B$2:$AS$765,19,FALSE)</f>
        <v>3</v>
      </c>
      <c r="O700" s="120">
        <f>VLOOKUP($A700,data!$B$2:$AS$765,20,FALSE)</f>
        <v>0</v>
      </c>
      <c r="P700" s="162">
        <f>VLOOKUP($A700,data!$B$2:$AS$765,22,FALSE)</f>
        <v>0.97650000000000003</v>
      </c>
      <c r="Q700" s="162">
        <f>VLOOKUP($A700,data!$B$2:$AS$765,30,FALSE)</f>
        <v>1.0062</v>
      </c>
      <c r="R700" s="217" t="str">
        <f>VLOOKUP($A700,data!$B$2:$AS$765,34,FALSE)</f>
        <v>M</v>
      </c>
      <c r="S700" s="166"/>
      <c r="T700" s="219" t="str">
        <f>IF(ISERROR(VLOOKUP($A700,v32_final!$A$9:$E$763,5,FALSE)),"",VLOOKUP($A700,v32_final!$A$9:$E$763,5,FALSE))</f>
        <v>M</v>
      </c>
      <c r="U700" s="162">
        <f>IF(ISERROR(VLOOKUP($A700,v32_final!$A$9:$E$763,4,FALSE)),"",VLOOKUP($A700,v32_final!$A$9:$E$763,4,FALSE))</f>
        <v>1.4502999999999999</v>
      </c>
      <c r="V700" s="164">
        <f>VLOOKUP($A700,data!$B$2:$AS$765,35,FALSE)</f>
        <v>1.5766</v>
      </c>
      <c r="W700" s="324">
        <f t="shared" si="40"/>
        <v>1.5766</v>
      </c>
      <c r="X700" s="324">
        <f t="shared" si="41"/>
        <v>0</v>
      </c>
      <c r="Y700" s="134">
        <f t="shared" si="42"/>
        <v>0.12630000000000008</v>
      </c>
      <c r="Z700" s="132">
        <f t="shared" si="43"/>
        <v>8.7085430600565464E-2</v>
      </c>
    </row>
    <row r="701" spans="1:26" x14ac:dyDescent="0.2">
      <c r="A701" s="237" t="s">
        <v>1284</v>
      </c>
      <c r="B701" s="247" t="str">
        <f>VLOOKUP($A701,data!$B$2:$AS$765,4,FALSE)</f>
        <v>Alcohol/Drug Abuse or Dependence, Left AMA</v>
      </c>
      <c r="C701" s="238">
        <f>VLOOKUP($A701,data!$B$2:$AS$765,6,FALSE)</f>
        <v>82</v>
      </c>
      <c r="D701" s="238">
        <f>VLOOKUP($A701,data!$B$2:$AS$765,7,FALSE)</f>
        <v>0</v>
      </c>
      <c r="E701" s="238">
        <f>VLOOKUP($A701,data!$B$2:$AS$765,10,FALSE)</f>
        <v>10822.09</v>
      </c>
      <c r="F701" s="238">
        <f>VLOOKUP($A701,data!$B$2:$AS$765,11,FALSE)</f>
        <v>8795.6</v>
      </c>
      <c r="G701" s="257">
        <f>VLOOKUP($A701,data!$B$2:$AS$765,12,FALSE)</f>
        <v>2.56</v>
      </c>
      <c r="H701" s="16"/>
      <c r="I701" s="158">
        <f>VLOOKUP($A701,data!$B$2:$AS$765,14,FALSE)</f>
        <v>79</v>
      </c>
      <c r="J701" s="156">
        <f>VLOOKUP($A701,data!$B$2:$AS$765,15,FALSE)</f>
        <v>9429.7000000000007</v>
      </c>
      <c r="K701" s="156">
        <f>VLOOKUP($A701,data!$B$2:$AS$765,16,FALSE)</f>
        <v>5055.76</v>
      </c>
      <c r="L701" s="160">
        <f>VLOOKUP($A701,data!$B$2:$AS$765,17,FALSE)</f>
        <v>2.33</v>
      </c>
      <c r="M701" s="160">
        <f>VLOOKUP($A701,data!$B$2:$AS$765,18,FALSE)</f>
        <v>1.59</v>
      </c>
      <c r="N701" s="160">
        <f>VLOOKUP($A701,data!$B$2:$AS$765,19,FALSE)</f>
        <v>1.94</v>
      </c>
      <c r="O701" s="120">
        <f>VLOOKUP($A701,data!$B$2:$AS$765,20,FALSE)</f>
        <v>1</v>
      </c>
      <c r="P701" s="162">
        <f>VLOOKUP($A701,data!$B$2:$AS$765,22,FALSE)</f>
        <v>0.38750000000000001</v>
      </c>
      <c r="Q701" s="162">
        <f>VLOOKUP($A701,data!$B$2:$AS$765,30,FALSE)</f>
        <v>0.39929999999999999</v>
      </c>
      <c r="R701" s="217" t="str">
        <f>VLOOKUP($A701,data!$B$2:$AS$765,34,FALSE)</f>
        <v>A</v>
      </c>
      <c r="S701" s="166"/>
      <c r="T701" s="219" t="str">
        <f>IF(ISERROR(VLOOKUP($A701,v32_final!$A$9:$E$763,5,FALSE)),"",VLOOKUP($A701,v32_final!$A$9:$E$763,5,FALSE))</f>
        <v>A</v>
      </c>
      <c r="U701" s="162">
        <f>IF(ISERROR(VLOOKUP($A701,v32_final!$A$9:$E$763,4,FALSE)),"",VLOOKUP($A701,v32_final!$A$9:$E$763,4,FALSE))</f>
        <v>0.54590000000000005</v>
      </c>
      <c r="V701" s="164">
        <f>VLOOKUP($A701,data!$B$2:$AS$765,35,FALSE)</f>
        <v>0.62570000000000003</v>
      </c>
      <c r="W701" s="324">
        <f t="shared" si="40"/>
        <v>0.62570000000000003</v>
      </c>
      <c r="X701" s="324">
        <f t="shared" si="41"/>
        <v>0</v>
      </c>
      <c r="Y701" s="134">
        <f t="shared" si="42"/>
        <v>7.9799999999999982E-2</v>
      </c>
      <c r="Z701" s="132">
        <f t="shared" si="43"/>
        <v>0.14618061916101846</v>
      </c>
    </row>
    <row r="702" spans="1:26" x14ac:dyDescent="0.2">
      <c r="A702" s="246" t="s">
        <v>1285</v>
      </c>
      <c r="B702" s="258" t="str">
        <f>VLOOKUP($A702,data!$B$2:$AS$765,4,FALSE)</f>
        <v>Alcohol/Drug Abuse or Dependence W Rehabilitation Therapy</v>
      </c>
      <c r="C702" s="259">
        <f>VLOOKUP($A702,data!$B$2:$AS$765,6,FALSE)</f>
        <v>4</v>
      </c>
      <c r="D702" s="259">
        <f>VLOOKUP($A702,data!$B$2:$AS$765,7,FALSE)</f>
        <v>0</v>
      </c>
      <c r="E702" s="259">
        <f>VLOOKUP($A702,data!$B$2:$AS$765,10,FALSE)</f>
        <v>10593.58</v>
      </c>
      <c r="F702" s="259">
        <f>VLOOKUP($A702,data!$B$2:$AS$765,11,FALSE)</f>
        <v>733.15</v>
      </c>
      <c r="G702" s="325">
        <f>VLOOKUP($A702,data!$B$2:$AS$765,12,FALSE)</f>
        <v>5.5</v>
      </c>
      <c r="H702" s="16"/>
      <c r="I702" s="159">
        <f>VLOOKUP($A702,data!$B$2:$AS$765,14,FALSE)</f>
        <v>4</v>
      </c>
      <c r="J702" s="157">
        <f>VLOOKUP($A702,data!$B$2:$AS$765,15,FALSE)</f>
        <v>10593.58</v>
      </c>
      <c r="K702" s="157">
        <f>VLOOKUP($A702,data!$B$2:$AS$765,16,FALSE)</f>
        <v>733.15</v>
      </c>
      <c r="L702" s="161">
        <f>VLOOKUP($A702,data!$B$2:$AS$765,17,FALSE)</f>
        <v>5.5</v>
      </c>
      <c r="M702" s="161">
        <f>VLOOKUP($A702,data!$B$2:$AS$765,18,FALSE)</f>
        <v>2.69</v>
      </c>
      <c r="N702" s="161">
        <f>VLOOKUP($A702,data!$B$2:$AS$765,19,FALSE)</f>
        <v>4.74</v>
      </c>
      <c r="O702" s="129">
        <f>VLOOKUP($A702,data!$B$2:$AS$765,20,FALSE)</f>
        <v>1</v>
      </c>
      <c r="P702" s="163">
        <f>VLOOKUP($A702,data!$B$2:$AS$765,22,FALSE)</f>
        <v>0.43519999999999998</v>
      </c>
      <c r="Q702" s="163">
        <f>VLOOKUP($A702,data!$B$2:$AS$765,30,FALSE)</f>
        <v>0.44840000000000002</v>
      </c>
      <c r="R702" s="218" t="str">
        <f>VLOOKUP($A702,data!$B$2:$AS$765,34,FALSE)</f>
        <v>A</v>
      </c>
      <c r="S702" s="166"/>
      <c r="T702" s="220" t="str">
        <f>IF(ISERROR(VLOOKUP($A702,v32_final!$A$9:$E$763,5,FALSE)),"",VLOOKUP($A702,v32_final!$A$9:$E$763,5,FALSE))</f>
        <v>M</v>
      </c>
      <c r="U702" s="163">
        <f>IF(ISERROR(VLOOKUP($A702,v32_final!$A$9:$E$763,4,FALSE)),"",VLOOKUP($A702,v32_final!$A$9:$E$763,4,FALSE))</f>
        <v>1.8891</v>
      </c>
      <c r="V702" s="165">
        <f>VLOOKUP($A702,data!$B$2:$AS$765,35,FALSE)</f>
        <v>0.7026</v>
      </c>
      <c r="W702" s="326">
        <f t="shared" si="40"/>
        <v>0.7026</v>
      </c>
      <c r="X702" s="326">
        <f t="shared" si="41"/>
        <v>0</v>
      </c>
      <c r="Y702" s="135">
        <f t="shared" si="42"/>
        <v>-1.1865000000000001</v>
      </c>
      <c r="Z702" s="133">
        <f t="shared" si="43"/>
        <v>-0.62807686199777679</v>
      </c>
    </row>
    <row r="703" spans="1:26" x14ac:dyDescent="0.2">
      <c r="A703" s="237" t="s">
        <v>1286</v>
      </c>
      <c r="B703" s="247" t="str">
        <f>VLOOKUP($A703,data!$B$2:$AS$765,4,FALSE)</f>
        <v>Alcohol/Drug Abuse or Dependence W/O Rehabilitation Therapy W MCC</v>
      </c>
      <c r="C703" s="238">
        <f>VLOOKUP($A703,data!$B$2:$AS$765,6,FALSE)</f>
        <v>110</v>
      </c>
      <c r="D703" s="238">
        <f>VLOOKUP($A703,data!$B$2:$AS$765,7,FALSE)</f>
        <v>4</v>
      </c>
      <c r="E703" s="238">
        <f>VLOOKUP($A703,data!$B$2:$AS$765,10,FALSE)</f>
        <v>31157.71</v>
      </c>
      <c r="F703" s="238">
        <f>VLOOKUP($A703,data!$B$2:$AS$765,11,FALSE)</f>
        <v>23615.45</v>
      </c>
      <c r="G703" s="257">
        <f>VLOOKUP($A703,data!$B$2:$AS$765,12,FALSE)</f>
        <v>7.64</v>
      </c>
      <c r="H703" s="16"/>
      <c r="I703" s="158">
        <f>VLOOKUP($A703,data!$B$2:$AS$765,14,FALSE)</f>
        <v>108</v>
      </c>
      <c r="J703" s="156">
        <f>VLOOKUP($A703,data!$B$2:$AS$765,15,FALSE)</f>
        <v>29493.78</v>
      </c>
      <c r="K703" s="156">
        <f>VLOOKUP($A703,data!$B$2:$AS$765,16,FALSE)</f>
        <v>20305.84</v>
      </c>
      <c r="L703" s="160">
        <f>VLOOKUP($A703,data!$B$2:$AS$765,17,FALSE)</f>
        <v>7.03</v>
      </c>
      <c r="M703" s="160">
        <f>VLOOKUP($A703,data!$B$2:$AS$765,18,FALSE)</f>
        <v>5.78</v>
      </c>
      <c r="N703" s="160">
        <f>VLOOKUP($A703,data!$B$2:$AS$765,19,FALSE)</f>
        <v>5.12</v>
      </c>
      <c r="O703" s="120">
        <f>VLOOKUP($A703,data!$B$2:$AS$765,20,FALSE)</f>
        <v>1</v>
      </c>
      <c r="P703" s="162">
        <f>VLOOKUP($A703,data!$B$2:$AS$765,22,FALSE)</f>
        <v>1.2118</v>
      </c>
      <c r="Q703" s="162">
        <f>VLOOKUP($A703,data!$B$2:$AS$765,30,FALSE)</f>
        <v>1.2485999999999999</v>
      </c>
      <c r="R703" s="217" t="str">
        <f>VLOOKUP($A703,data!$B$2:$AS$765,34,FALSE)</f>
        <v>A</v>
      </c>
      <c r="S703" s="166"/>
      <c r="T703" s="219" t="str">
        <f>IF(ISERROR(VLOOKUP($A703,v32_final!$A$9:$E$763,5,FALSE)),"",VLOOKUP($A703,v32_final!$A$9:$E$763,5,FALSE))</f>
        <v>A</v>
      </c>
      <c r="U703" s="162">
        <f>IF(ISERROR(VLOOKUP($A703,v32_final!$A$9:$E$763,4,FALSE)),"",VLOOKUP($A703,v32_final!$A$9:$E$763,4,FALSE))</f>
        <v>1.4222999999999999</v>
      </c>
      <c r="V703" s="164">
        <f>VLOOKUP($A703,data!$B$2:$AS$765,35,FALSE)</f>
        <v>1.9563999999999999</v>
      </c>
      <c r="W703" s="324">
        <f t="shared" si="40"/>
        <v>1.9563999999999999</v>
      </c>
      <c r="X703" s="324">
        <f t="shared" si="41"/>
        <v>0</v>
      </c>
      <c r="Y703" s="134">
        <f t="shared" si="42"/>
        <v>0.53410000000000002</v>
      </c>
      <c r="Z703" s="132">
        <f t="shared" si="43"/>
        <v>0.37551852633059135</v>
      </c>
    </row>
    <row r="704" spans="1:26" x14ac:dyDescent="0.2">
      <c r="A704" s="237" t="s">
        <v>1287</v>
      </c>
      <c r="B704" s="247" t="str">
        <f>VLOOKUP($A704,data!$B$2:$AS$765,4,FALSE)</f>
        <v>Alcohol/Drug Abuse or Dependence W/O Rehabilitation Therapy W/O MCC</v>
      </c>
      <c r="C704" s="238">
        <f>VLOOKUP($A704,data!$B$2:$AS$765,6,FALSE)</f>
        <v>667</v>
      </c>
      <c r="D704" s="238">
        <f>VLOOKUP($A704,data!$B$2:$AS$765,7,FALSE)</f>
        <v>2</v>
      </c>
      <c r="E704" s="238">
        <f>VLOOKUP($A704,data!$B$2:$AS$765,10,FALSE)</f>
        <v>11874.2</v>
      </c>
      <c r="F704" s="238">
        <f>VLOOKUP($A704,data!$B$2:$AS$765,11,FALSE)</f>
        <v>7577.57</v>
      </c>
      <c r="G704" s="257">
        <f>VLOOKUP($A704,data!$B$2:$AS$765,12,FALSE)</f>
        <v>4.7300000000000004</v>
      </c>
      <c r="H704" s="16"/>
      <c r="I704" s="158">
        <f>VLOOKUP($A704,data!$B$2:$AS$765,14,FALSE)</f>
        <v>657</v>
      </c>
      <c r="J704" s="156">
        <f>VLOOKUP($A704,data!$B$2:$AS$765,15,FALSE)</f>
        <v>11385.6</v>
      </c>
      <c r="K704" s="156">
        <f>VLOOKUP($A704,data!$B$2:$AS$765,16,FALSE)</f>
        <v>6265.66</v>
      </c>
      <c r="L704" s="160">
        <f>VLOOKUP($A704,data!$B$2:$AS$765,17,FALSE)</f>
        <v>4.57</v>
      </c>
      <c r="M704" s="160">
        <f>VLOOKUP($A704,data!$B$2:$AS$765,18,FALSE)</f>
        <v>3.51</v>
      </c>
      <c r="N704" s="160">
        <f>VLOOKUP($A704,data!$B$2:$AS$765,19,FALSE)</f>
        <v>3.49</v>
      </c>
      <c r="O704" s="120">
        <f>VLOOKUP($A704,data!$B$2:$AS$765,20,FALSE)</f>
        <v>1</v>
      </c>
      <c r="P704" s="162">
        <f>VLOOKUP($A704,data!$B$2:$AS$765,22,FALSE)</f>
        <v>0.46779999999999999</v>
      </c>
      <c r="Q704" s="162">
        <f>VLOOKUP($A704,data!$B$2:$AS$765,30,FALSE)</f>
        <v>0.48199999999999998</v>
      </c>
      <c r="R704" s="217" t="str">
        <f>VLOOKUP($A704,data!$B$2:$AS$765,34,FALSE)</f>
        <v>A</v>
      </c>
      <c r="S704" s="166"/>
      <c r="T704" s="219" t="str">
        <f>IF(ISERROR(VLOOKUP($A704,v32_final!$A$9:$E$763,5,FALSE)),"",VLOOKUP($A704,v32_final!$A$9:$E$763,5,FALSE))</f>
        <v>A</v>
      </c>
      <c r="U704" s="162">
        <f>IF(ISERROR(VLOOKUP($A704,v32_final!$A$9:$E$763,4,FALSE)),"",VLOOKUP($A704,v32_final!$A$9:$E$763,4,FALSE))</f>
        <v>0.78359999999999996</v>
      </c>
      <c r="V704" s="164">
        <f>VLOOKUP($A704,data!$B$2:$AS$765,35,FALSE)</f>
        <v>0.75519999999999998</v>
      </c>
      <c r="W704" s="324">
        <f t="shared" si="40"/>
        <v>0.75519999999999998</v>
      </c>
      <c r="X704" s="324">
        <f t="shared" si="41"/>
        <v>0</v>
      </c>
      <c r="Y704" s="134">
        <f t="shared" si="42"/>
        <v>-2.8399999999999981E-2</v>
      </c>
      <c r="Z704" s="132">
        <f t="shared" si="43"/>
        <v>-3.6242981112812635E-2</v>
      </c>
    </row>
    <row r="705" spans="1:26" x14ac:dyDescent="0.2">
      <c r="A705" s="237" t="s">
        <v>1288</v>
      </c>
      <c r="B705" s="247" t="str">
        <f>VLOOKUP($A705,data!$B$2:$AS$765,4,FALSE)</f>
        <v>Wound Debridements for Injuries W MCC</v>
      </c>
      <c r="C705" s="238">
        <f>VLOOKUP($A705,data!$B$2:$AS$765,6,FALSE)</f>
        <v>6</v>
      </c>
      <c r="D705" s="238">
        <f>VLOOKUP($A705,data!$B$2:$AS$765,7,FALSE)</f>
        <v>1</v>
      </c>
      <c r="E705" s="238">
        <f>VLOOKUP($A705,data!$B$2:$AS$765,10,FALSE)</f>
        <v>54013.22</v>
      </c>
      <c r="F705" s="238">
        <f>VLOOKUP($A705,data!$B$2:$AS$765,11,FALSE)</f>
        <v>18253.45</v>
      </c>
      <c r="G705" s="257">
        <f>VLOOKUP($A705,data!$B$2:$AS$765,12,FALSE)</f>
        <v>15</v>
      </c>
      <c r="H705" s="16"/>
      <c r="I705" s="158">
        <f>VLOOKUP($A705,data!$B$2:$AS$765,14,FALSE)</f>
        <v>5</v>
      </c>
      <c r="J705" s="156">
        <f>VLOOKUP($A705,data!$B$2:$AS$765,15,FALSE)</f>
        <v>46248.17</v>
      </c>
      <c r="K705" s="156">
        <f>VLOOKUP($A705,data!$B$2:$AS$765,16,FALSE)</f>
        <v>6168.47</v>
      </c>
      <c r="L705" s="160">
        <f>VLOOKUP($A705,data!$B$2:$AS$765,17,FALSE)</f>
        <v>13.4</v>
      </c>
      <c r="M705" s="160">
        <f>VLOOKUP($A705,data!$B$2:$AS$765,18,FALSE)</f>
        <v>7.23</v>
      </c>
      <c r="N705" s="160">
        <f>VLOOKUP($A705,data!$B$2:$AS$765,19,FALSE)</f>
        <v>11.35</v>
      </c>
      <c r="O705" s="120">
        <f>VLOOKUP($A705,data!$B$2:$AS$765,20,FALSE)</f>
        <v>1</v>
      </c>
      <c r="P705" s="162">
        <f>VLOOKUP($A705,data!$B$2:$AS$765,22,FALSE)</f>
        <v>1.9001999999999999</v>
      </c>
      <c r="Q705" s="162">
        <f>VLOOKUP($A705,data!$B$2:$AS$765,30,FALSE)</f>
        <v>1.958</v>
      </c>
      <c r="R705" s="217" t="str">
        <f>VLOOKUP($A705,data!$B$2:$AS$765,34,FALSE)</f>
        <v>A</v>
      </c>
      <c r="S705" s="166"/>
      <c r="T705" s="219" t="str">
        <f>IF(ISERROR(VLOOKUP($A705,v32_final!$A$9:$E$763,5,FALSE)),"",VLOOKUP($A705,v32_final!$A$9:$E$763,5,FALSE))</f>
        <v>M</v>
      </c>
      <c r="U705" s="162">
        <f>IF(ISERROR(VLOOKUP($A705,v32_final!$A$9:$E$763,4,FALSE)),"",VLOOKUP($A705,v32_final!$A$9:$E$763,4,FALSE))</f>
        <v>6.2074999999999996</v>
      </c>
      <c r="V705" s="164">
        <f>VLOOKUP($A705,data!$B$2:$AS$765,35,FALSE)</f>
        <v>3.0680000000000001</v>
      </c>
      <c r="W705" s="324">
        <f t="shared" si="40"/>
        <v>3.0680000000000001</v>
      </c>
      <c r="X705" s="324">
        <f t="shared" si="41"/>
        <v>0</v>
      </c>
      <c r="Y705" s="134">
        <f t="shared" si="42"/>
        <v>-3.1394999999999995</v>
      </c>
      <c r="Z705" s="132">
        <f t="shared" si="43"/>
        <v>-0.50575916230366491</v>
      </c>
    </row>
    <row r="706" spans="1:26" x14ac:dyDescent="0.2">
      <c r="A706" s="237" t="s">
        <v>1289</v>
      </c>
      <c r="B706" s="247" t="str">
        <f>VLOOKUP($A706,data!$B$2:$AS$765,4,FALSE)</f>
        <v>Wound Debridements for Injuries W CC</v>
      </c>
      <c r="C706" s="238">
        <f>VLOOKUP($A706,data!$B$2:$AS$765,6,FALSE)</f>
        <v>21</v>
      </c>
      <c r="D706" s="238">
        <f>VLOOKUP($A706,data!$B$2:$AS$765,7,FALSE)</f>
        <v>1</v>
      </c>
      <c r="E706" s="238">
        <f>VLOOKUP($A706,data!$B$2:$AS$765,10,FALSE)</f>
        <v>30597.5</v>
      </c>
      <c r="F706" s="238">
        <f>VLOOKUP($A706,data!$B$2:$AS$765,11,FALSE)</f>
        <v>20743.560000000001</v>
      </c>
      <c r="G706" s="257">
        <f>VLOOKUP($A706,data!$B$2:$AS$765,12,FALSE)</f>
        <v>6.81</v>
      </c>
      <c r="H706" s="16"/>
      <c r="I706" s="158">
        <f>VLOOKUP($A706,data!$B$2:$AS$765,14,FALSE)</f>
        <v>20</v>
      </c>
      <c r="J706" s="156">
        <f>VLOOKUP($A706,data!$B$2:$AS$765,15,FALSE)</f>
        <v>26976.51</v>
      </c>
      <c r="K706" s="156">
        <f>VLOOKUP($A706,data!$B$2:$AS$765,16,FALSE)</f>
        <v>13284.12</v>
      </c>
      <c r="L706" s="160">
        <f>VLOOKUP($A706,data!$B$2:$AS$765,17,FALSE)</f>
        <v>6.5</v>
      </c>
      <c r="M706" s="160">
        <f>VLOOKUP($A706,data!$B$2:$AS$765,18,FALSE)</f>
        <v>3.4</v>
      </c>
      <c r="N706" s="160">
        <f>VLOOKUP($A706,data!$B$2:$AS$765,19,FALSE)</f>
        <v>5.38</v>
      </c>
      <c r="O706" s="120">
        <f>VLOOKUP($A706,data!$B$2:$AS$765,20,FALSE)</f>
        <v>1</v>
      </c>
      <c r="P706" s="162">
        <f>VLOOKUP($A706,data!$B$2:$AS$765,22,FALSE)</f>
        <v>1.1084000000000001</v>
      </c>
      <c r="Q706" s="162">
        <f>VLOOKUP($A706,data!$B$2:$AS$765,30,FALSE)</f>
        <v>1.1420999999999999</v>
      </c>
      <c r="R706" s="217" t="str">
        <f>VLOOKUP($A706,data!$B$2:$AS$765,34,FALSE)</f>
        <v>A</v>
      </c>
      <c r="S706" s="166"/>
      <c r="T706" s="219" t="str">
        <f>IF(ISERROR(VLOOKUP($A706,v32_final!$A$9:$E$763,5,FALSE)),"",VLOOKUP($A706,v32_final!$A$9:$E$763,5,FALSE))</f>
        <v>AO</v>
      </c>
      <c r="U706" s="162">
        <f>IF(ISERROR(VLOOKUP($A706,v32_final!$A$9:$E$763,4,FALSE)),"",VLOOKUP($A706,v32_final!$A$9:$E$763,4,FALSE))</f>
        <v>1.9636</v>
      </c>
      <c r="V706" s="164">
        <f>VLOOKUP($A706,data!$B$2:$AS$765,35,FALSE)</f>
        <v>1.7896000000000001</v>
      </c>
      <c r="W706" s="324">
        <f t="shared" si="40"/>
        <v>1.7896000000000001</v>
      </c>
      <c r="X706" s="324">
        <f t="shared" si="41"/>
        <v>0</v>
      </c>
      <c r="Y706" s="134">
        <f t="shared" si="42"/>
        <v>-0.17399999999999993</v>
      </c>
      <c r="Z706" s="132">
        <f t="shared" si="43"/>
        <v>-8.8612752088001595E-2</v>
      </c>
    </row>
    <row r="707" spans="1:26" x14ac:dyDescent="0.2">
      <c r="A707" s="246" t="s">
        <v>1290</v>
      </c>
      <c r="B707" s="258" t="str">
        <f>VLOOKUP($A707,data!$B$2:$AS$765,4,FALSE)</f>
        <v>Wound Debridements for Injuries W/O CC/MCC</v>
      </c>
      <c r="C707" s="259">
        <f>VLOOKUP($A707,data!$B$2:$AS$765,6,FALSE)</f>
        <v>11</v>
      </c>
      <c r="D707" s="259">
        <f>VLOOKUP($A707,data!$B$2:$AS$765,7,FALSE)</f>
        <v>0</v>
      </c>
      <c r="E707" s="259">
        <f>VLOOKUP($A707,data!$B$2:$AS$765,10,FALSE)</f>
        <v>24322.07</v>
      </c>
      <c r="F707" s="259">
        <f>VLOOKUP($A707,data!$B$2:$AS$765,11,FALSE)</f>
        <v>12419.48</v>
      </c>
      <c r="G707" s="325">
        <f>VLOOKUP($A707,data!$B$2:$AS$765,12,FALSE)</f>
        <v>4.2699999999999996</v>
      </c>
      <c r="H707" s="16"/>
      <c r="I707" s="159">
        <f>VLOOKUP($A707,data!$B$2:$AS$765,14,FALSE)</f>
        <v>11</v>
      </c>
      <c r="J707" s="157">
        <f>VLOOKUP($A707,data!$B$2:$AS$765,15,FALSE)</f>
        <v>24322.07</v>
      </c>
      <c r="K707" s="157">
        <f>VLOOKUP($A707,data!$B$2:$AS$765,16,FALSE)</f>
        <v>12419.48</v>
      </c>
      <c r="L707" s="161">
        <f>VLOOKUP($A707,data!$B$2:$AS$765,17,FALSE)</f>
        <v>4.2699999999999996</v>
      </c>
      <c r="M707" s="161">
        <f>VLOOKUP($A707,data!$B$2:$AS$765,18,FALSE)</f>
        <v>2.2200000000000002</v>
      </c>
      <c r="N707" s="161">
        <f>VLOOKUP($A707,data!$B$2:$AS$765,19,FALSE)</f>
        <v>3.74</v>
      </c>
      <c r="O707" s="129">
        <f>VLOOKUP($A707,data!$B$2:$AS$765,20,FALSE)</f>
        <v>1</v>
      </c>
      <c r="P707" s="163">
        <f>VLOOKUP($A707,data!$B$2:$AS$765,22,FALSE)</f>
        <v>0.99939999999999996</v>
      </c>
      <c r="Q707" s="163">
        <f>VLOOKUP($A707,data!$B$2:$AS$765,30,FALSE)</f>
        <v>1.0298</v>
      </c>
      <c r="R707" s="218" t="str">
        <f>VLOOKUP($A707,data!$B$2:$AS$765,34,FALSE)</f>
        <v>A</v>
      </c>
      <c r="S707" s="166"/>
      <c r="T707" s="220" t="str">
        <f>IF(ISERROR(VLOOKUP($A707,v32_final!$A$9:$E$763,5,FALSE)),"",VLOOKUP($A707,v32_final!$A$9:$E$763,5,FALSE))</f>
        <v>MO</v>
      </c>
      <c r="U707" s="163">
        <f>IF(ISERROR(VLOOKUP($A707,v32_final!$A$9:$E$763,4,FALSE)),"",VLOOKUP($A707,v32_final!$A$9:$E$763,4,FALSE))</f>
        <v>1.3509</v>
      </c>
      <c r="V707" s="165">
        <f>VLOOKUP($A707,data!$B$2:$AS$765,35,FALSE)</f>
        <v>1.6135999999999999</v>
      </c>
      <c r="W707" s="326">
        <f t="shared" si="40"/>
        <v>1.6135999999999999</v>
      </c>
      <c r="X707" s="326">
        <f t="shared" si="41"/>
        <v>0</v>
      </c>
      <c r="Y707" s="135">
        <f t="shared" si="42"/>
        <v>0.26269999999999993</v>
      </c>
      <c r="Z707" s="133">
        <f t="shared" si="43"/>
        <v>0.19446295062550886</v>
      </c>
    </row>
    <row r="708" spans="1:26" x14ac:dyDescent="0.2">
      <c r="A708" s="237" t="s">
        <v>1291</v>
      </c>
      <c r="B708" s="247" t="str">
        <f>VLOOKUP($A708,data!$B$2:$AS$765,4,FALSE)</f>
        <v>Skin Grafts for Injuries W CC/MCC</v>
      </c>
      <c r="C708" s="238">
        <f>VLOOKUP($A708,data!$B$2:$AS$765,6,FALSE)</f>
        <v>16</v>
      </c>
      <c r="D708" s="238">
        <f>VLOOKUP($A708,data!$B$2:$AS$765,7,FALSE)</f>
        <v>0</v>
      </c>
      <c r="E708" s="238">
        <f>VLOOKUP($A708,data!$B$2:$AS$765,10,FALSE)</f>
        <v>55405.48</v>
      </c>
      <c r="F708" s="238">
        <f>VLOOKUP($A708,data!$B$2:$AS$765,11,FALSE)</f>
        <v>58167.63</v>
      </c>
      <c r="G708" s="257">
        <f>VLOOKUP($A708,data!$B$2:$AS$765,12,FALSE)</f>
        <v>10.19</v>
      </c>
      <c r="H708" s="16"/>
      <c r="I708" s="158">
        <f>VLOOKUP($A708,data!$B$2:$AS$765,14,FALSE)</f>
        <v>15</v>
      </c>
      <c r="J708" s="156">
        <f>VLOOKUP($A708,data!$B$2:$AS$765,15,FALSE)</f>
        <v>44190.65</v>
      </c>
      <c r="K708" s="156">
        <f>VLOOKUP($A708,data!$B$2:$AS$765,16,FALSE)</f>
        <v>39958.49</v>
      </c>
      <c r="L708" s="160">
        <f>VLOOKUP($A708,data!$B$2:$AS$765,17,FALSE)</f>
        <v>8.4</v>
      </c>
      <c r="M708" s="160">
        <f>VLOOKUP($A708,data!$B$2:$AS$765,18,FALSE)</f>
        <v>9.6</v>
      </c>
      <c r="N708" s="160">
        <f>VLOOKUP($A708,data!$B$2:$AS$765,19,FALSE)</f>
        <v>4.76</v>
      </c>
      <c r="O708" s="120">
        <f>VLOOKUP($A708,data!$B$2:$AS$765,20,FALSE)</f>
        <v>1</v>
      </c>
      <c r="P708" s="162">
        <f>VLOOKUP($A708,data!$B$2:$AS$765,22,FALSE)</f>
        <v>1.8157000000000001</v>
      </c>
      <c r="Q708" s="162">
        <f>VLOOKUP($A708,data!$B$2:$AS$765,30,FALSE)</f>
        <v>1.8709</v>
      </c>
      <c r="R708" s="217" t="str">
        <f>VLOOKUP($A708,data!$B$2:$AS$765,34,FALSE)</f>
        <v>A</v>
      </c>
      <c r="S708" s="166"/>
      <c r="T708" s="219" t="str">
        <f>IF(ISERROR(VLOOKUP($A708,v32_final!$A$9:$E$763,5,FALSE)),"",VLOOKUP($A708,v32_final!$A$9:$E$763,5,FALSE))</f>
        <v>A</v>
      </c>
      <c r="U708" s="162">
        <f>IF(ISERROR(VLOOKUP($A708,v32_final!$A$9:$E$763,4,FALSE)),"",VLOOKUP($A708,v32_final!$A$9:$E$763,4,FALSE))</f>
        <v>4.9542999999999999</v>
      </c>
      <c r="V708" s="164">
        <f>VLOOKUP($A708,data!$B$2:$AS$765,35,FALSE)</f>
        <v>2.9315000000000002</v>
      </c>
      <c r="W708" s="324">
        <f t="shared" si="40"/>
        <v>2.9315000000000002</v>
      </c>
      <c r="X708" s="324">
        <f t="shared" si="41"/>
        <v>0</v>
      </c>
      <c r="Y708" s="134">
        <f t="shared" si="42"/>
        <v>-2.0227999999999997</v>
      </c>
      <c r="Z708" s="132">
        <f t="shared" si="43"/>
        <v>-0.40829178693256357</v>
      </c>
    </row>
    <row r="709" spans="1:26" x14ac:dyDescent="0.2">
      <c r="A709" s="237" t="s">
        <v>1292</v>
      </c>
      <c r="B709" s="247" t="str">
        <f>VLOOKUP($A709,data!$B$2:$AS$765,4,FALSE)</f>
        <v>Skin Grafts for Injuries W/O CC/MCC</v>
      </c>
      <c r="C709" s="238">
        <f>VLOOKUP($A709,data!$B$2:$AS$765,6,FALSE)</f>
        <v>12</v>
      </c>
      <c r="D709" s="238">
        <f>VLOOKUP($A709,data!$B$2:$AS$765,7,FALSE)</f>
        <v>0</v>
      </c>
      <c r="E709" s="238">
        <f>VLOOKUP($A709,data!$B$2:$AS$765,10,FALSE)</f>
        <v>26513.18</v>
      </c>
      <c r="F709" s="238">
        <f>VLOOKUP($A709,data!$B$2:$AS$765,11,FALSE)</f>
        <v>16708.27</v>
      </c>
      <c r="G709" s="257">
        <f>VLOOKUP($A709,data!$B$2:$AS$765,12,FALSE)</f>
        <v>4.67</v>
      </c>
      <c r="H709" s="16"/>
      <c r="I709" s="158">
        <f>VLOOKUP($A709,data!$B$2:$AS$765,14,FALSE)</f>
        <v>11</v>
      </c>
      <c r="J709" s="156">
        <f>VLOOKUP($A709,data!$B$2:$AS$765,15,FALSE)</f>
        <v>23132.5</v>
      </c>
      <c r="K709" s="156">
        <f>VLOOKUP($A709,data!$B$2:$AS$765,16,FALSE)</f>
        <v>12938.21</v>
      </c>
      <c r="L709" s="160">
        <f>VLOOKUP($A709,data!$B$2:$AS$765,17,FALSE)</f>
        <v>4.45</v>
      </c>
      <c r="M709" s="160">
        <f>VLOOKUP($A709,data!$B$2:$AS$765,18,FALSE)</f>
        <v>3.14</v>
      </c>
      <c r="N709" s="160">
        <f>VLOOKUP($A709,data!$B$2:$AS$765,19,FALSE)</f>
        <v>3.6</v>
      </c>
      <c r="O709" s="120">
        <f>VLOOKUP($A709,data!$B$2:$AS$765,20,FALSE)</f>
        <v>1</v>
      </c>
      <c r="P709" s="162">
        <f>VLOOKUP($A709,data!$B$2:$AS$765,22,FALSE)</f>
        <v>0.95040000000000002</v>
      </c>
      <c r="Q709" s="162">
        <f>VLOOKUP($A709,data!$B$2:$AS$765,30,FALSE)</f>
        <v>0.97929999999999995</v>
      </c>
      <c r="R709" s="217" t="str">
        <f>VLOOKUP($A709,data!$B$2:$AS$765,34,FALSE)</f>
        <v>A</v>
      </c>
      <c r="S709" s="166"/>
      <c r="T709" s="219" t="str">
        <f>IF(ISERROR(VLOOKUP($A709,v32_final!$A$9:$E$763,5,FALSE)),"",VLOOKUP($A709,v32_final!$A$9:$E$763,5,FALSE))</f>
        <v>A</v>
      </c>
      <c r="U709" s="162">
        <f>IF(ISERROR(VLOOKUP($A709,v32_final!$A$9:$E$763,4,FALSE)),"",VLOOKUP($A709,v32_final!$A$9:$E$763,4,FALSE))</f>
        <v>1.3633999999999999</v>
      </c>
      <c r="V709" s="164">
        <f>VLOOKUP($A709,data!$B$2:$AS$765,35,FALSE)</f>
        <v>1.5345</v>
      </c>
      <c r="W709" s="324">
        <f t="shared" si="40"/>
        <v>1.5345</v>
      </c>
      <c r="X709" s="324">
        <f t="shared" si="41"/>
        <v>0</v>
      </c>
      <c r="Y709" s="134">
        <f t="shared" si="42"/>
        <v>0.17110000000000003</v>
      </c>
      <c r="Z709" s="132">
        <f t="shared" si="43"/>
        <v>0.12549508581487462</v>
      </c>
    </row>
    <row r="710" spans="1:26" x14ac:dyDescent="0.2">
      <c r="A710" s="237" t="s">
        <v>1293</v>
      </c>
      <c r="B710" s="247" t="str">
        <f>VLOOKUP($A710,data!$B$2:$AS$765,4,FALSE)</f>
        <v>Hand Procedures for Injuries</v>
      </c>
      <c r="C710" s="238">
        <f>VLOOKUP($A710,data!$B$2:$AS$765,6,FALSE)</f>
        <v>8</v>
      </c>
      <c r="D710" s="238">
        <f>VLOOKUP($A710,data!$B$2:$AS$765,7,FALSE)</f>
        <v>0</v>
      </c>
      <c r="E710" s="238">
        <f>VLOOKUP($A710,data!$B$2:$AS$765,10,FALSE)</f>
        <v>16565.13</v>
      </c>
      <c r="F710" s="238">
        <f>VLOOKUP($A710,data!$B$2:$AS$765,11,FALSE)</f>
        <v>7368.69</v>
      </c>
      <c r="G710" s="257">
        <f>VLOOKUP($A710,data!$B$2:$AS$765,12,FALSE)</f>
        <v>3.13</v>
      </c>
      <c r="H710" s="16"/>
      <c r="I710" s="158">
        <f>VLOOKUP($A710,data!$B$2:$AS$765,14,FALSE)</f>
        <v>8</v>
      </c>
      <c r="J710" s="156">
        <f>VLOOKUP($A710,data!$B$2:$AS$765,15,FALSE)</f>
        <v>16565.13</v>
      </c>
      <c r="K710" s="156">
        <f>VLOOKUP($A710,data!$B$2:$AS$765,16,FALSE)</f>
        <v>7368.69</v>
      </c>
      <c r="L710" s="160">
        <f>VLOOKUP($A710,data!$B$2:$AS$765,17,FALSE)</f>
        <v>4.4000000000000004</v>
      </c>
      <c r="M710" s="160">
        <f>VLOOKUP($A710,data!$B$2:$AS$765,18,FALSE)</f>
        <v>1.27</v>
      </c>
      <c r="N710" s="160">
        <f>VLOOKUP($A710,data!$B$2:$AS$765,19,FALSE)</f>
        <v>2.8</v>
      </c>
      <c r="O710" s="120">
        <f>VLOOKUP($A710,data!$B$2:$AS$765,20,FALSE)</f>
        <v>0</v>
      </c>
      <c r="P710" s="162">
        <f>VLOOKUP($A710,data!$B$2:$AS$765,22,FALSE)</f>
        <v>1.5395000000000001</v>
      </c>
      <c r="Q710" s="162">
        <f>VLOOKUP($A710,data!$B$2:$AS$765,30,FALSE)</f>
        <v>1.5863</v>
      </c>
      <c r="R710" s="217" t="str">
        <f>VLOOKUP($A710,data!$B$2:$AS$765,34,FALSE)</f>
        <v>M</v>
      </c>
      <c r="S710" s="166"/>
      <c r="T710" s="219" t="str">
        <f>IF(ISERROR(VLOOKUP($A710,v32_final!$A$9:$E$763,5,FALSE)),"",VLOOKUP($A710,v32_final!$A$9:$E$763,5,FALSE))</f>
        <v>A</v>
      </c>
      <c r="U710" s="162">
        <f>IF(ISERROR(VLOOKUP($A710,v32_final!$A$9:$E$763,4,FALSE)),"",VLOOKUP($A710,v32_final!$A$9:$E$763,4,FALSE))</f>
        <v>1.0318000000000001</v>
      </c>
      <c r="V710" s="164">
        <f>VLOOKUP($A710,data!$B$2:$AS$765,35,FALSE)</f>
        <v>2.4855999999999998</v>
      </c>
      <c r="W710" s="324">
        <f t="shared" si="40"/>
        <v>2.4855999999999998</v>
      </c>
      <c r="X710" s="324">
        <f t="shared" si="41"/>
        <v>0</v>
      </c>
      <c r="Y710" s="134">
        <f t="shared" si="42"/>
        <v>1.4537999999999998</v>
      </c>
      <c r="Z710" s="132">
        <f t="shared" si="43"/>
        <v>1.408993991083543</v>
      </c>
    </row>
    <row r="711" spans="1:26" x14ac:dyDescent="0.2">
      <c r="A711" s="237" t="s">
        <v>1294</v>
      </c>
      <c r="B711" s="247" t="str">
        <f>VLOOKUP($A711,data!$B$2:$AS$765,4,FALSE)</f>
        <v>Other O.R. Procedures for Injuries W MCC</v>
      </c>
      <c r="C711" s="238">
        <f>VLOOKUP($A711,data!$B$2:$AS$765,6,FALSE)</f>
        <v>54</v>
      </c>
      <c r="D711" s="238">
        <f>VLOOKUP($A711,data!$B$2:$AS$765,7,FALSE)</f>
        <v>0</v>
      </c>
      <c r="E711" s="238">
        <f>VLOOKUP($A711,data!$B$2:$AS$765,10,FALSE)</f>
        <v>59127.6</v>
      </c>
      <c r="F711" s="238">
        <f>VLOOKUP($A711,data!$B$2:$AS$765,11,FALSE)</f>
        <v>69541.279999999999</v>
      </c>
      <c r="G711" s="257">
        <f>VLOOKUP($A711,data!$B$2:$AS$765,12,FALSE)</f>
        <v>9.8699999999999992</v>
      </c>
      <c r="H711" s="16"/>
      <c r="I711" s="158">
        <f>VLOOKUP($A711,data!$B$2:$AS$765,14,FALSE)</f>
        <v>53</v>
      </c>
      <c r="J711" s="156">
        <f>VLOOKUP($A711,data!$B$2:$AS$765,15,FALSE)</f>
        <v>51580.959999999999</v>
      </c>
      <c r="K711" s="156">
        <f>VLOOKUP($A711,data!$B$2:$AS$765,16,FALSE)</f>
        <v>43033</v>
      </c>
      <c r="L711" s="160">
        <f>VLOOKUP($A711,data!$B$2:$AS$765,17,FALSE)</f>
        <v>8.25</v>
      </c>
      <c r="M711" s="160">
        <f>VLOOKUP($A711,data!$B$2:$AS$765,18,FALSE)</f>
        <v>6.73</v>
      </c>
      <c r="N711" s="160">
        <f>VLOOKUP($A711,data!$B$2:$AS$765,19,FALSE)</f>
        <v>6.24</v>
      </c>
      <c r="O711" s="120">
        <f>VLOOKUP($A711,data!$B$2:$AS$765,20,FALSE)</f>
        <v>1</v>
      </c>
      <c r="P711" s="162">
        <f>VLOOKUP($A711,data!$B$2:$AS$765,22,FALSE)</f>
        <v>2.1193</v>
      </c>
      <c r="Q711" s="162">
        <f>VLOOKUP($A711,data!$B$2:$AS$765,30,FALSE)</f>
        <v>1.9375</v>
      </c>
      <c r="R711" s="217" t="str">
        <f>VLOOKUP($A711,data!$B$2:$AS$765,34,FALSE)</f>
        <v>A</v>
      </c>
      <c r="S711" s="166"/>
      <c r="T711" s="219" t="str">
        <f>IF(ISERROR(VLOOKUP($A711,v32_final!$A$9:$E$763,5,FALSE)),"",VLOOKUP($A711,v32_final!$A$9:$E$763,5,FALSE))</f>
        <v>A</v>
      </c>
      <c r="U711" s="162">
        <f>IF(ISERROR(VLOOKUP($A711,v32_final!$A$9:$E$763,4,FALSE)),"",VLOOKUP($A711,v32_final!$A$9:$E$763,4,FALSE))</f>
        <v>3.7505999999999999</v>
      </c>
      <c r="V711" s="164">
        <f>VLOOKUP($A711,data!$B$2:$AS$765,35,FALSE)</f>
        <v>3.0358999999999998</v>
      </c>
      <c r="W711" s="324">
        <f t="shared" si="40"/>
        <v>3.0358999999999998</v>
      </c>
      <c r="X711" s="324">
        <f t="shared" si="41"/>
        <v>0</v>
      </c>
      <c r="Y711" s="134">
        <f t="shared" si="42"/>
        <v>-0.71470000000000011</v>
      </c>
      <c r="Z711" s="132">
        <f t="shared" si="43"/>
        <v>-0.19055617767823818</v>
      </c>
    </row>
    <row r="712" spans="1:26" x14ac:dyDescent="0.2">
      <c r="A712" s="246" t="s">
        <v>1295</v>
      </c>
      <c r="B712" s="258" t="str">
        <f>VLOOKUP($A712,data!$B$2:$AS$765,4,FALSE)</f>
        <v>Other O.R. Procedures for Injuries W CC</v>
      </c>
      <c r="C712" s="259">
        <f>VLOOKUP($A712,data!$B$2:$AS$765,6,FALSE)</f>
        <v>98</v>
      </c>
      <c r="D712" s="259">
        <f>VLOOKUP($A712,data!$B$2:$AS$765,7,FALSE)</f>
        <v>2</v>
      </c>
      <c r="E712" s="259">
        <f>VLOOKUP($A712,data!$B$2:$AS$765,10,FALSE)</f>
        <v>35962.54</v>
      </c>
      <c r="F712" s="259">
        <f>VLOOKUP($A712,data!$B$2:$AS$765,11,FALSE)</f>
        <v>24896.52</v>
      </c>
      <c r="G712" s="325">
        <f>VLOOKUP($A712,data!$B$2:$AS$765,12,FALSE)</f>
        <v>6.39</v>
      </c>
      <c r="H712" s="16"/>
      <c r="I712" s="159">
        <f>VLOOKUP($A712,data!$B$2:$AS$765,14,FALSE)</f>
        <v>95</v>
      </c>
      <c r="J712" s="157">
        <f>VLOOKUP($A712,data!$B$2:$AS$765,15,FALSE)</f>
        <v>33214.959999999999</v>
      </c>
      <c r="K712" s="157">
        <f>VLOOKUP($A712,data!$B$2:$AS$765,16,FALSE)</f>
        <v>19691.2</v>
      </c>
      <c r="L712" s="161">
        <f>VLOOKUP($A712,data!$B$2:$AS$765,17,FALSE)</f>
        <v>6.35</v>
      </c>
      <c r="M712" s="161">
        <f>VLOOKUP($A712,data!$B$2:$AS$765,18,FALSE)</f>
        <v>6.07</v>
      </c>
      <c r="N712" s="161">
        <f>VLOOKUP($A712,data!$B$2:$AS$765,19,FALSE)</f>
        <v>4.5999999999999996</v>
      </c>
      <c r="O712" s="129">
        <f>VLOOKUP($A712,data!$B$2:$AS$765,20,FALSE)</f>
        <v>1</v>
      </c>
      <c r="P712" s="163">
        <f>VLOOKUP($A712,data!$B$2:$AS$765,22,FALSE)</f>
        <v>1.3647</v>
      </c>
      <c r="Q712" s="163">
        <f>VLOOKUP($A712,data!$B$2:$AS$765,30,FALSE)</f>
        <v>1.4061999999999999</v>
      </c>
      <c r="R712" s="218" t="str">
        <f>VLOOKUP($A712,data!$B$2:$AS$765,34,FALSE)</f>
        <v>A</v>
      </c>
      <c r="S712" s="166"/>
      <c r="T712" s="220" t="str">
        <f>IF(ISERROR(VLOOKUP($A712,v32_final!$A$9:$E$763,5,FALSE)),"",VLOOKUP($A712,v32_final!$A$9:$E$763,5,FALSE))</f>
        <v>A</v>
      </c>
      <c r="U712" s="163">
        <f>IF(ISERROR(VLOOKUP($A712,v32_final!$A$9:$E$763,4,FALSE)),"",VLOOKUP($A712,v32_final!$A$9:$E$763,4,FALSE))</f>
        <v>2.0476999999999999</v>
      </c>
      <c r="V712" s="165">
        <f>VLOOKUP($A712,data!$B$2:$AS$765,35,FALSE)</f>
        <v>2.2033999999999998</v>
      </c>
      <c r="W712" s="326">
        <f t="shared" ref="W712:W771" si="44">IF(R712="Z",Q712,ROUND(Q712*$V$4,4))</f>
        <v>2.2033999999999998</v>
      </c>
      <c r="X712" s="326">
        <f t="shared" ref="X712:X771" si="45">W712-V712</f>
        <v>0</v>
      </c>
      <c r="Y712" s="135">
        <f t="shared" si="42"/>
        <v>0.15569999999999995</v>
      </c>
      <c r="Z712" s="133">
        <f t="shared" si="43"/>
        <v>7.6036528788396715E-2</v>
      </c>
    </row>
    <row r="713" spans="1:26" x14ac:dyDescent="0.2">
      <c r="A713" s="237" t="s">
        <v>1296</v>
      </c>
      <c r="B713" s="247" t="str">
        <f>VLOOKUP($A713,data!$B$2:$AS$765,4,FALSE)</f>
        <v>Other O.R. Procedures for Injuries W/O CC/MCC</v>
      </c>
      <c r="C713" s="238">
        <f>VLOOKUP($A713,data!$B$2:$AS$765,6,FALSE)</f>
        <v>42</v>
      </c>
      <c r="D713" s="238">
        <f>VLOOKUP($A713,data!$B$2:$AS$765,7,FALSE)</f>
        <v>0</v>
      </c>
      <c r="E713" s="238">
        <f>VLOOKUP($A713,data!$B$2:$AS$765,10,FALSE)</f>
        <v>24084.32</v>
      </c>
      <c r="F713" s="238">
        <f>VLOOKUP($A713,data!$B$2:$AS$765,11,FALSE)</f>
        <v>10691.4</v>
      </c>
      <c r="G713" s="257">
        <f>VLOOKUP($A713,data!$B$2:$AS$765,12,FALSE)</f>
        <v>3.71</v>
      </c>
      <c r="H713" s="16"/>
      <c r="I713" s="158">
        <f>VLOOKUP($A713,data!$B$2:$AS$765,14,FALSE)</f>
        <v>41</v>
      </c>
      <c r="J713" s="156">
        <f>VLOOKUP($A713,data!$B$2:$AS$765,15,FALSE)</f>
        <v>23477.11</v>
      </c>
      <c r="K713" s="156">
        <f>VLOOKUP($A713,data!$B$2:$AS$765,16,FALSE)</f>
        <v>10080.1</v>
      </c>
      <c r="L713" s="160">
        <f>VLOOKUP($A713,data!$B$2:$AS$765,17,FALSE)</f>
        <v>3.73</v>
      </c>
      <c r="M713" s="160">
        <f>VLOOKUP($A713,data!$B$2:$AS$765,18,FALSE)</f>
        <v>2.37</v>
      </c>
      <c r="N713" s="160">
        <f>VLOOKUP($A713,data!$B$2:$AS$765,19,FALSE)</f>
        <v>3.01</v>
      </c>
      <c r="O713" s="120">
        <f>VLOOKUP($A713,data!$B$2:$AS$765,20,FALSE)</f>
        <v>1</v>
      </c>
      <c r="P713" s="162">
        <f>VLOOKUP($A713,data!$B$2:$AS$765,22,FALSE)</f>
        <v>0.96460000000000001</v>
      </c>
      <c r="Q713" s="162">
        <f>VLOOKUP($A713,data!$B$2:$AS$765,30,FALSE)</f>
        <v>0.99390000000000001</v>
      </c>
      <c r="R713" s="217" t="str">
        <f>VLOOKUP($A713,data!$B$2:$AS$765,34,FALSE)</f>
        <v>A</v>
      </c>
      <c r="S713" s="166"/>
      <c r="T713" s="219" t="str">
        <f>IF(ISERROR(VLOOKUP($A713,v32_final!$A$9:$E$763,5,FALSE)),"",VLOOKUP($A713,v32_final!$A$9:$E$763,5,FALSE))</f>
        <v>A</v>
      </c>
      <c r="U713" s="162">
        <f>IF(ISERROR(VLOOKUP($A713,v32_final!$A$9:$E$763,4,FALSE)),"",VLOOKUP($A713,v32_final!$A$9:$E$763,4,FALSE))</f>
        <v>1.4075</v>
      </c>
      <c r="V713" s="164">
        <f>VLOOKUP($A713,data!$B$2:$AS$765,35,FALSE)</f>
        <v>1.5572999999999999</v>
      </c>
      <c r="W713" s="324">
        <f t="shared" si="44"/>
        <v>1.5572999999999999</v>
      </c>
      <c r="X713" s="324">
        <f t="shared" si="45"/>
        <v>0</v>
      </c>
      <c r="Y713" s="134">
        <f t="shared" ref="Y713:Y771" si="46">IF(U713&lt;&gt;"",IF(V713&lt;&gt;"",V713-U713,""),"")</f>
        <v>0.14979999999999993</v>
      </c>
      <c r="Z713" s="132">
        <f t="shared" ref="Z713:Z772" si="47">IF(Y713="","",Y713/U713)</f>
        <v>0.10642984014209587</v>
      </c>
    </row>
    <row r="714" spans="1:26" x14ac:dyDescent="0.2">
      <c r="A714" s="237" t="s">
        <v>1297</v>
      </c>
      <c r="B714" s="247" t="str">
        <f>VLOOKUP($A714,data!$B$2:$AS$765,4,FALSE)</f>
        <v>Traumatic Injury W MCC</v>
      </c>
      <c r="C714" s="238">
        <f>VLOOKUP($A714,data!$B$2:$AS$765,6,FALSE)</f>
        <v>6</v>
      </c>
      <c r="D714" s="238">
        <f>VLOOKUP($A714,data!$B$2:$AS$765,7,FALSE)</f>
        <v>1</v>
      </c>
      <c r="E714" s="238">
        <f>VLOOKUP($A714,data!$B$2:$AS$765,10,FALSE)</f>
        <v>37685.440000000002</v>
      </c>
      <c r="F714" s="238">
        <f>VLOOKUP($A714,data!$B$2:$AS$765,11,FALSE)</f>
        <v>23752.82</v>
      </c>
      <c r="G714" s="257">
        <f>VLOOKUP($A714,data!$B$2:$AS$765,12,FALSE)</f>
        <v>9.17</v>
      </c>
      <c r="H714" s="16"/>
      <c r="I714" s="158">
        <f>VLOOKUP($A714,data!$B$2:$AS$765,14,FALSE)</f>
        <v>6</v>
      </c>
      <c r="J714" s="156">
        <f>VLOOKUP($A714,data!$B$2:$AS$765,15,FALSE)</f>
        <v>37685.440000000002</v>
      </c>
      <c r="K714" s="156">
        <f>VLOOKUP($A714,data!$B$2:$AS$765,16,FALSE)</f>
        <v>23752.82</v>
      </c>
      <c r="L714" s="160">
        <f>VLOOKUP($A714,data!$B$2:$AS$765,17,FALSE)</f>
        <v>5.0999999999999996</v>
      </c>
      <c r="M714" s="160">
        <f>VLOOKUP($A714,data!$B$2:$AS$765,18,FALSE)</f>
        <v>5.34</v>
      </c>
      <c r="N714" s="160">
        <f>VLOOKUP($A714,data!$B$2:$AS$765,19,FALSE)</f>
        <v>3.8</v>
      </c>
      <c r="O714" s="120">
        <f>VLOOKUP($A714,data!$B$2:$AS$765,20,FALSE)</f>
        <v>0</v>
      </c>
      <c r="P714" s="162">
        <f>VLOOKUP($A714,data!$B$2:$AS$765,22,FALSE)</f>
        <v>1.3323</v>
      </c>
      <c r="Q714" s="162">
        <f>VLOOKUP($A714,data!$B$2:$AS$765,30,FALSE)</f>
        <v>1.3728</v>
      </c>
      <c r="R714" s="217" t="str">
        <f>VLOOKUP($A714,data!$B$2:$AS$765,34,FALSE)</f>
        <v>M</v>
      </c>
      <c r="S714" s="166"/>
      <c r="T714" s="219" t="str">
        <f>IF(ISERROR(VLOOKUP($A714,v32_final!$A$9:$E$763,5,FALSE)),"",VLOOKUP($A714,v32_final!$A$9:$E$763,5,FALSE))</f>
        <v>M</v>
      </c>
      <c r="U714" s="162">
        <f>IF(ISERROR(VLOOKUP($A714,v32_final!$A$9:$E$763,4,FALSE)),"",VLOOKUP($A714,v32_final!$A$9:$E$763,4,FALSE))</f>
        <v>1.7739</v>
      </c>
      <c r="V714" s="164">
        <f>VLOOKUP($A714,data!$B$2:$AS$765,35,FALSE)</f>
        <v>2.1509999999999998</v>
      </c>
      <c r="W714" s="324">
        <f t="shared" si="44"/>
        <v>2.1509999999999998</v>
      </c>
      <c r="X714" s="324">
        <f t="shared" si="45"/>
        <v>0</v>
      </c>
      <c r="Y714" s="134">
        <f t="shared" si="46"/>
        <v>0.37709999999999977</v>
      </c>
      <c r="Z714" s="132">
        <f t="shared" si="47"/>
        <v>0.21258244545915767</v>
      </c>
    </row>
    <row r="715" spans="1:26" x14ac:dyDescent="0.2">
      <c r="A715" s="237" t="s">
        <v>1298</v>
      </c>
      <c r="B715" s="247" t="str">
        <f>VLOOKUP($A715,data!$B$2:$AS$765,4,FALSE)</f>
        <v>Traumatic Injury W/O MCC</v>
      </c>
      <c r="C715" s="238">
        <f>VLOOKUP($A715,data!$B$2:$AS$765,6,FALSE)</f>
        <v>36</v>
      </c>
      <c r="D715" s="238">
        <f>VLOOKUP($A715,data!$B$2:$AS$765,7,FALSE)</f>
        <v>0</v>
      </c>
      <c r="E715" s="238">
        <f>VLOOKUP($A715,data!$B$2:$AS$765,10,FALSE)</f>
        <v>13981.88</v>
      </c>
      <c r="F715" s="238">
        <f>VLOOKUP($A715,data!$B$2:$AS$765,11,FALSE)</f>
        <v>8484.35</v>
      </c>
      <c r="G715" s="257">
        <f>VLOOKUP($A715,data!$B$2:$AS$765,12,FALSE)</f>
        <v>3.14</v>
      </c>
      <c r="H715" s="16"/>
      <c r="I715" s="158">
        <f>VLOOKUP($A715,data!$B$2:$AS$765,14,FALSE)</f>
        <v>34</v>
      </c>
      <c r="J715" s="156">
        <f>VLOOKUP($A715,data!$B$2:$AS$765,15,FALSE)</f>
        <v>12581.03</v>
      </c>
      <c r="K715" s="156">
        <f>VLOOKUP($A715,data!$B$2:$AS$765,16,FALSE)</f>
        <v>6389.34</v>
      </c>
      <c r="L715" s="160">
        <f>VLOOKUP($A715,data!$B$2:$AS$765,17,FALSE)</f>
        <v>2.97</v>
      </c>
      <c r="M715" s="160">
        <f>VLOOKUP($A715,data!$B$2:$AS$765,18,FALSE)</f>
        <v>2.5</v>
      </c>
      <c r="N715" s="160">
        <f>VLOOKUP($A715,data!$B$2:$AS$765,19,FALSE)</f>
        <v>2.36</v>
      </c>
      <c r="O715" s="120">
        <f>VLOOKUP($A715,data!$B$2:$AS$765,20,FALSE)</f>
        <v>1</v>
      </c>
      <c r="P715" s="162">
        <f>VLOOKUP($A715,data!$B$2:$AS$765,22,FALSE)</f>
        <v>0.51690000000000003</v>
      </c>
      <c r="Q715" s="162">
        <f>VLOOKUP($A715,data!$B$2:$AS$765,30,FALSE)</f>
        <v>0.53259999999999996</v>
      </c>
      <c r="R715" s="217" t="str">
        <f>VLOOKUP($A715,data!$B$2:$AS$765,34,FALSE)</f>
        <v>A</v>
      </c>
      <c r="S715" s="166"/>
      <c r="T715" s="219" t="str">
        <f>IF(ISERROR(VLOOKUP($A715,v32_final!$A$9:$E$763,5,FALSE)),"",VLOOKUP($A715,v32_final!$A$9:$E$763,5,FALSE))</f>
        <v>A</v>
      </c>
      <c r="U715" s="162">
        <f>IF(ISERROR(VLOOKUP($A715,v32_final!$A$9:$E$763,4,FALSE)),"",VLOOKUP($A715,v32_final!$A$9:$E$763,4,FALSE))</f>
        <v>0.6704</v>
      </c>
      <c r="V715" s="164">
        <f>VLOOKUP($A715,data!$B$2:$AS$765,35,FALSE)</f>
        <v>0.83450000000000002</v>
      </c>
      <c r="W715" s="324">
        <f t="shared" si="44"/>
        <v>0.83450000000000002</v>
      </c>
      <c r="X715" s="324">
        <f t="shared" si="45"/>
        <v>0</v>
      </c>
      <c r="Y715" s="134">
        <f t="shared" si="46"/>
        <v>0.16410000000000002</v>
      </c>
      <c r="Z715" s="132">
        <f t="shared" si="47"/>
        <v>0.24477923627684967</v>
      </c>
    </row>
    <row r="716" spans="1:26" x14ac:dyDescent="0.2">
      <c r="A716" s="237" t="s">
        <v>1299</v>
      </c>
      <c r="B716" s="247" t="str">
        <f>VLOOKUP($A716,data!$B$2:$AS$765,4,FALSE)</f>
        <v>Allergic Reactions W MCC</v>
      </c>
      <c r="C716" s="238">
        <f>VLOOKUP($A716,data!$B$2:$AS$765,6,FALSE)</f>
        <v>15</v>
      </c>
      <c r="D716" s="238">
        <f>VLOOKUP($A716,data!$B$2:$AS$765,7,FALSE)</f>
        <v>2</v>
      </c>
      <c r="E716" s="238">
        <f>VLOOKUP($A716,data!$B$2:$AS$765,10,FALSE)</f>
        <v>28260.09</v>
      </c>
      <c r="F716" s="238">
        <f>VLOOKUP($A716,data!$B$2:$AS$765,11,FALSE)</f>
        <v>17906.41</v>
      </c>
      <c r="G716" s="257">
        <f>VLOOKUP($A716,data!$B$2:$AS$765,12,FALSE)</f>
        <v>4.67</v>
      </c>
      <c r="H716" s="16"/>
      <c r="I716" s="158">
        <f>VLOOKUP($A716,data!$B$2:$AS$765,14,FALSE)</f>
        <v>14</v>
      </c>
      <c r="J716" s="156">
        <f>VLOOKUP($A716,data!$B$2:$AS$765,15,FALSE)</f>
        <v>25561.43</v>
      </c>
      <c r="K716" s="156">
        <f>VLOOKUP($A716,data!$B$2:$AS$765,16,FALSE)</f>
        <v>15306.91</v>
      </c>
      <c r="L716" s="160">
        <f>VLOOKUP($A716,data!$B$2:$AS$765,17,FALSE)</f>
        <v>4.21</v>
      </c>
      <c r="M716" s="160">
        <f>VLOOKUP($A716,data!$B$2:$AS$765,18,FALSE)</f>
        <v>2.86</v>
      </c>
      <c r="N716" s="160">
        <f>VLOOKUP($A716,data!$B$2:$AS$765,19,FALSE)</f>
        <v>3.33</v>
      </c>
      <c r="O716" s="120">
        <f>VLOOKUP($A716,data!$B$2:$AS$765,20,FALSE)</f>
        <v>1</v>
      </c>
      <c r="P716" s="162">
        <f>VLOOKUP($A716,data!$B$2:$AS$765,22,FALSE)</f>
        <v>1.0503</v>
      </c>
      <c r="Q716" s="162">
        <f>VLOOKUP($A716,data!$B$2:$AS$765,30,FALSE)</f>
        <v>1.0822000000000001</v>
      </c>
      <c r="R716" s="217" t="str">
        <f>VLOOKUP($A716,data!$B$2:$AS$765,34,FALSE)</f>
        <v>A</v>
      </c>
      <c r="S716" s="166"/>
      <c r="T716" s="219" t="str">
        <f>IF(ISERROR(VLOOKUP($A716,v32_final!$A$9:$E$763,5,FALSE)),"",VLOOKUP($A716,v32_final!$A$9:$E$763,5,FALSE))</f>
        <v>A</v>
      </c>
      <c r="U716" s="162">
        <f>IF(ISERROR(VLOOKUP($A716,v32_final!$A$9:$E$763,4,FALSE)),"",VLOOKUP($A716,v32_final!$A$9:$E$763,4,FALSE))</f>
        <v>1.6695</v>
      </c>
      <c r="V716" s="164">
        <f>VLOOKUP($A716,data!$B$2:$AS$765,35,FALSE)</f>
        <v>1.6957</v>
      </c>
      <c r="W716" s="324">
        <f t="shared" si="44"/>
        <v>1.6957</v>
      </c>
      <c r="X716" s="324">
        <f t="shared" si="45"/>
        <v>0</v>
      </c>
      <c r="Y716" s="134">
        <f t="shared" si="46"/>
        <v>2.6200000000000001E-2</v>
      </c>
      <c r="Z716" s="132">
        <f t="shared" si="47"/>
        <v>1.5693321353698712E-2</v>
      </c>
    </row>
    <row r="717" spans="1:26" x14ac:dyDescent="0.2">
      <c r="A717" s="246" t="s">
        <v>1300</v>
      </c>
      <c r="B717" s="258" t="str">
        <f>VLOOKUP($A717,data!$B$2:$AS$765,4,FALSE)</f>
        <v>Allergic Reactions W/O MCC</v>
      </c>
      <c r="C717" s="259">
        <f>VLOOKUP($A717,data!$B$2:$AS$765,6,FALSE)</f>
        <v>26</v>
      </c>
      <c r="D717" s="259">
        <f>VLOOKUP($A717,data!$B$2:$AS$765,7,FALSE)</f>
        <v>0</v>
      </c>
      <c r="E717" s="259">
        <f>VLOOKUP($A717,data!$B$2:$AS$765,10,FALSE)</f>
        <v>9818.0300000000007</v>
      </c>
      <c r="F717" s="259">
        <f>VLOOKUP($A717,data!$B$2:$AS$765,11,FALSE)</f>
        <v>6880.85</v>
      </c>
      <c r="G717" s="325">
        <f>VLOOKUP($A717,data!$B$2:$AS$765,12,FALSE)</f>
        <v>1.88</v>
      </c>
      <c r="H717" s="16"/>
      <c r="I717" s="159">
        <f>VLOOKUP($A717,data!$B$2:$AS$765,14,FALSE)</f>
        <v>25</v>
      </c>
      <c r="J717" s="157">
        <f>VLOOKUP($A717,data!$B$2:$AS$765,15,FALSE)</f>
        <v>9062.68</v>
      </c>
      <c r="K717" s="157">
        <f>VLOOKUP($A717,data!$B$2:$AS$765,16,FALSE)</f>
        <v>5865.61</v>
      </c>
      <c r="L717" s="161">
        <f>VLOOKUP($A717,data!$B$2:$AS$765,17,FALSE)</f>
        <v>1.8</v>
      </c>
      <c r="M717" s="161">
        <f>VLOOKUP($A717,data!$B$2:$AS$765,18,FALSE)</f>
        <v>0.89</v>
      </c>
      <c r="N717" s="161">
        <f>VLOOKUP($A717,data!$B$2:$AS$765,19,FALSE)</f>
        <v>1.6</v>
      </c>
      <c r="O717" s="129">
        <f>VLOOKUP($A717,data!$B$2:$AS$765,20,FALSE)</f>
        <v>1</v>
      </c>
      <c r="P717" s="163">
        <f>VLOOKUP($A717,data!$B$2:$AS$765,22,FALSE)</f>
        <v>0.37240000000000001</v>
      </c>
      <c r="Q717" s="163">
        <f>VLOOKUP($A717,data!$B$2:$AS$765,30,FALSE)</f>
        <v>0.38369999999999999</v>
      </c>
      <c r="R717" s="218" t="str">
        <f>VLOOKUP($A717,data!$B$2:$AS$765,34,FALSE)</f>
        <v>A</v>
      </c>
      <c r="S717" s="166"/>
      <c r="T717" s="220" t="str">
        <f>IF(ISERROR(VLOOKUP($A717,v32_final!$A$9:$E$763,5,FALSE)),"",VLOOKUP($A717,v32_final!$A$9:$E$763,5,FALSE))</f>
        <v>A</v>
      </c>
      <c r="U717" s="163">
        <f>IF(ISERROR(VLOOKUP($A717,v32_final!$A$9:$E$763,4,FALSE)),"",VLOOKUP($A717,v32_final!$A$9:$E$763,4,FALSE))</f>
        <v>0.53559999999999997</v>
      </c>
      <c r="V717" s="165">
        <f>VLOOKUP($A717,data!$B$2:$AS$765,35,FALSE)</f>
        <v>0.60119999999999996</v>
      </c>
      <c r="W717" s="326">
        <f t="shared" si="44"/>
        <v>0.60119999999999996</v>
      </c>
      <c r="X717" s="326">
        <f t="shared" si="45"/>
        <v>0</v>
      </c>
      <c r="Y717" s="135">
        <f t="shared" si="46"/>
        <v>6.5599999999999992E-2</v>
      </c>
      <c r="Z717" s="133">
        <f t="shared" si="47"/>
        <v>0.12247946228528753</v>
      </c>
    </row>
    <row r="718" spans="1:26" x14ac:dyDescent="0.2">
      <c r="A718" s="237" t="s">
        <v>1301</v>
      </c>
      <c r="B718" s="247" t="str">
        <f>VLOOKUP($A718,data!$B$2:$AS$765,4,FALSE)</f>
        <v>Poisoning &amp; Toxic Effects of Drugs W MCC</v>
      </c>
      <c r="C718" s="238">
        <f>VLOOKUP($A718,data!$B$2:$AS$765,6,FALSE)</f>
        <v>678</v>
      </c>
      <c r="D718" s="238">
        <f>VLOOKUP($A718,data!$B$2:$AS$765,7,FALSE)</f>
        <v>26</v>
      </c>
      <c r="E718" s="238">
        <f>VLOOKUP($A718,data!$B$2:$AS$765,10,FALSE)</f>
        <v>25309.5</v>
      </c>
      <c r="F718" s="238">
        <f>VLOOKUP($A718,data!$B$2:$AS$765,11,FALSE)</f>
        <v>24708.36</v>
      </c>
      <c r="G718" s="257">
        <f>VLOOKUP($A718,data!$B$2:$AS$765,12,FALSE)</f>
        <v>4.41</v>
      </c>
      <c r="H718" s="16"/>
      <c r="I718" s="158">
        <f>VLOOKUP($A718,data!$B$2:$AS$765,14,FALSE)</f>
        <v>661</v>
      </c>
      <c r="J718" s="156">
        <f>VLOOKUP($A718,data!$B$2:$AS$765,15,FALSE)</f>
        <v>22384.55</v>
      </c>
      <c r="K718" s="156">
        <f>VLOOKUP($A718,data!$B$2:$AS$765,16,FALSE)</f>
        <v>16416.099999999999</v>
      </c>
      <c r="L718" s="160">
        <f>VLOOKUP($A718,data!$B$2:$AS$765,17,FALSE)</f>
        <v>3.99</v>
      </c>
      <c r="M718" s="160">
        <f>VLOOKUP($A718,data!$B$2:$AS$765,18,FALSE)</f>
        <v>3.6</v>
      </c>
      <c r="N718" s="160">
        <f>VLOOKUP($A718,data!$B$2:$AS$765,19,FALSE)</f>
        <v>2.91</v>
      </c>
      <c r="O718" s="120">
        <f>VLOOKUP($A718,data!$B$2:$AS$765,20,FALSE)</f>
        <v>1</v>
      </c>
      <c r="P718" s="162">
        <f>VLOOKUP($A718,data!$B$2:$AS$765,22,FALSE)</f>
        <v>0.91969999999999996</v>
      </c>
      <c r="Q718" s="162">
        <f>VLOOKUP($A718,data!$B$2:$AS$765,30,FALSE)</f>
        <v>0.94769999999999999</v>
      </c>
      <c r="R718" s="217" t="str">
        <f>VLOOKUP($A718,data!$B$2:$AS$765,34,FALSE)</f>
        <v>A</v>
      </c>
      <c r="S718" s="166"/>
      <c r="T718" s="219" t="str">
        <f>IF(ISERROR(VLOOKUP($A718,v32_final!$A$9:$E$763,5,FALSE)),"",VLOOKUP($A718,v32_final!$A$9:$E$763,5,FALSE))</f>
        <v>A</v>
      </c>
      <c r="U718" s="162">
        <f>IF(ISERROR(VLOOKUP($A718,v32_final!$A$9:$E$763,4,FALSE)),"",VLOOKUP($A718,v32_final!$A$9:$E$763,4,FALSE))</f>
        <v>1.5777000000000001</v>
      </c>
      <c r="V718" s="164">
        <f>VLOOKUP($A718,data!$B$2:$AS$765,35,FALSE)</f>
        <v>1.4850000000000001</v>
      </c>
      <c r="W718" s="324">
        <f t="shared" si="44"/>
        <v>1.4850000000000001</v>
      </c>
      <c r="X718" s="324">
        <f t="shared" si="45"/>
        <v>0</v>
      </c>
      <c r="Y718" s="134">
        <f t="shared" si="46"/>
        <v>-9.2700000000000005E-2</v>
      </c>
      <c r="Z718" s="132">
        <f t="shared" si="47"/>
        <v>-5.8756417569880204E-2</v>
      </c>
    </row>
    <row r="719" spans="1:26" x14ac:dyDescent="0.2">
      <c r="A719" s="237" t="s">
        <v>1302</v>
      </c>
      <c r="B719" s="247" t="str">
        <f>VLOOKUP($A719,data!$B$2:$AS$765,4,FALSE)</f>
        <v>Poisoning &amp; Toxic Effects of Drugs W/O MCC</v>
      </c>
      <c r="C719" s="238">
        <f>VLOOKUP($A719,data!$B$2:$AS$765,6,FALSE)</f>
        <v>678</v>
      </c>
      <c r="D719" s="238">
        <f>VLOOKUP($A719,data!$B$2:$AS$765,7,FALSE)</f>
        <v>7</v>
      </c>
      <c r="E719" s="238">
        <f>VLOOKUP($A719,data!$B$2:$AS$765,10,FALSE)</f>
        <v>10325</v>
      </c>
      <c r="F719" s="238">
        <f>VLOOKUP($A719,data!$B$2:$AS$765,11,FALSE)</f>
        <v>9434.41</v>
      </c>
      <c r="G719" s="257">
        <f>VLOOKUP($A719,data!$B$2:$AS$765,12,FALSE)</f>
        <v>2.2599999999999998</v>
      </c>
      <c r="H719" s="16"/>
      <c r="I719" s="158">
        <f>VLOOKUP($A719,data!$B$2:$AS$765,14,FALSE)</f>
        <v>666</v>
      </c>
      <c r="J719" s="156">
        <f>VLOOKUP($A719,data!$B$2:$AS$765,15,FALSE)</f>
        <v>9436.56</v>
      </c>
      <c r="K719" s="156">
        <f>VLOOKUP($A719,data!$B$2:$AS$765,16,FALSE)</f>
        <v>6043.31</v>
      </c>
      <c r="L719" s="160">
        <f>VLOOKUP($A719,data!$B$2:$AS$765,17,FALSE)</f>
        <v>2.23</v>
      </c>
      <c r="M719" s="160">
        <f>VLOOKUP($A719,data!$B$2:$AS$765,18,FALSE)</f>
        <v>1.89</v>
      </c>
      <c r="N719" s="160">
        <f>VLOOKUP($A719,data!$B$2:$AS$765,19,FALSE)</f>
        <v>1.77</v>
      </c>
      <c r="O719" s="120">
        <f>VLOOKUP($A719,data!$B$2:$AS$765,20,FALSE)</f>
        <v>1</v>
      </c>
      <c r="P719" s="162">
        <f>VLOOKUP($A719,data!$B$2:$AS$765,22,FALSE)</f>
        <v>0.38769999999999999</v>
      </c>
      <c r="Q719" s="162">
        <f>VLOOKUP($A719,data!$B$2:$AS$765,30,FALSE)</f>
        <v>0.39319999999999999</v>
      </c>
      <c r="R719" s="217" t="str">
        <f>VLOOKUP($A719,data!$B$2:$AS$765,34,FALSE)</f>
        <v>A</v>
      </c>
      <c r="S719" s="166"/>
      <c r="T719" s="219" t="str">
        <f>IF(ISERROR(VLOOKUP($A719,v32_final!$A$9:$E$763,5,FALSE)),"",VLOOKUP($A719,v32_final!$A$9:$E$763,5,FALSE))</f>
        <v>A</v>
      </c>
      <c r="U719" s="162">
        <f>IF(ISERROR(VLOOKUP($A719,v32_final!$A$9:$E$763,4,FALSE)),"",VLOOKUP($A719,v32_final!$A$9:$E$763,4,FALSE))</f>
        <v>0.60099999999999998</v>
      </c>
      <c r="V719" s="164">
        <f>VLOOKUP($A719,data!$B$2:$AS$765,35,FALSE)</f>
        <v>0.61609999999999998</v>
      </c>
      <c r="W719" s="324">
        <f t="shared" si="44"/>
        <v>0.61609999999999998</v>
      </c>
      <c r="X719" s="324">
        <f t="shared" si="45"/>
        <v>0</v>
      </c>
      <c r="Y719" s="134">
        <f t="shared" si="46"/>
        <v>1.5100000000000002E-2</v>
      </c>
      <c r="Z719" s="132">
        <f t="shared" si="47"/>
        <v>2.5124792013311154E-2</v>
      </c>
    </row>
    <row r="720" spans="1:26" x14ac:dyDescent="0.2">
      <c r="A720" s="237" t="s">
        <v>1303</v>
      </c>
      <c r="B720" s="247" t="str">
        <f>VLOOKUP($A720,data!$B$2:$AS$765,4,FALSE)</f>
        <v>Complications of Treatment W MCC</v>
      </c>
      <c r="C720" s="238">
        <f>VLOOKUP($A720,data!$B$2:$AS$765,6,FALSE)</f>
        <v>56</v>
      </c>
      <c r="D720" s="238">
        <f>VLOOKUP($A720,data!$B$2:$AS$765,7,FALSE)</f>
        <v>2</v>
      </c>
      <c r="E720" s="238">
        <f>VLOOKUP($A720,data!$B$2:$AS$765,10,FALSE)</f>
        <v>30323.07</v>
      </c>
      <c r="F720" s="238">
        <f>VLOOKUP($A720,data!$B$2:$AS$765,11,FALSE)</f>
        <v>32316.05</v>
      </c>
      <c r="G720" s="257">
        <f>VLOOKUP($A720,data!$B$2:$AS$765,12,FALSE)</f>
        <v>6.43</v>
      </c>
      <c r="H720" s="16"/>
      <c r="I720" s="158">
        <f>VLOOKUP($A720,data!$B$2:$AS$765,14,FALSE)</f>
        <v>54</v>
      </c>
      <c r="J720" s="156">
        <f>VLOOKUP($A720,data!$B$2:$AS$765,15,FALSE)</f>
        <v>25708.38</v>
      </c>
      <c r="K720" s="156">
        <f>VLOOKUP($A720,data!$B$2:$AS$765,16,FALSE)</f>
        <v>22061.56</v>
      </c>
      <c r="L720" s="160">
        <f>VLOOKUP($A720,data!$B$2:$AS$765,17,FALSE)</f>
        <v>5.83</v>
      </c>
      <c r="M720" s="160">
        <f>VLOOKUP($A720,data!$B$2:$AS$765,18,FALSE)</f>
        <v>5.27</v>
      </c>
      <c r="N720" s="160">
        <f>VLOOKUP($A720,data!$B$2:$AS$765,19,FALSE)</f>
        <v>4.08</v>
      </c>
      <c r="O720" s="120">
        <f>VLOOKUP($A720,data!$B$2:$AS$765,20,FALSE)</f>
        <v>1</v>
      </c>
      <c r="P720" s="162">
        <f>VLOOKUP($A720,data!$B$2:$AS$765,22,FALSE)</f>
        <v>1.0562</v>
      </c>
      <c r="Q720" s="162">
        <f>VLOOKUP($A720,data!$B$2:$AS$765,30,FALSE)</f>
        <v>1.0883</v>
      </c>
      <c r="R720" s="217" t="str">
        <f>VLOOKUP($A720,data!$B$2:$AS$765,34,FALSE)</f>
        <v>A</v>
      </c>
      <c r="S720" s="166"/>
      <c r="T720" s="219" t="str">
        <f>IF(ISERROR(VLOOKUP($A720,v32_final!$A$9:$E$763,5,FALSE)),"",VLOOKUP($A720,v32_final!$A$9:$E$763,5,FALSE))</f>
        <v>A</v>
      </c>
      <c r="U720" s="162">
        <f>IF(ISERROR(VLOOKUP($A720,v32_final!$A$9:$E$763,4,FALSE)),"",VLOOKUP($A720,v32_final!$A$9:$E$763,4,FALSE))</f>
        <v>1.7378</v>
      </c>
      <c r="V720" s="164">
        <f>VLOOKUP($A720,data!$B$2:$AS$765,35,FALSE)</f>
        <v>1.7053</v>
      </c>
      <c r="W720" s="324">
        <f t="shared" si="44"/>
        <v>1.7053</v>
      </c>
      <c r="X720" s="324">
        <f t="shared" si="45"/>
        <v>0</v>
      </c>
      <c r="Y720" s="134">
        <f t="shared" si="46"/>
        <v>-3.2499999999999973E-2</v>
      </c>
      <c r="Z720" s="132">
        <f t="shared" si="47"/>
        <v>-1.8701806882264919E-2</v>
      </c>
    </row>
    <row r="721" spans="1:26" x14ac:dyDescent="0.2">
      <c r="A721" s="237" t="s">
        <v>1304</v>
      </c>
      <c r="B721" s="247" t="str">
        <f>VLOOKUP($A721,data!$B$2:$AS$765,4,FALSE)</f>
        <v>Complications of Treatment W CC</v>
      </c>
      <c r="C721" s="238">
        <f>VLOOKUP($A721,data!$B$2:$AS$765,6,FALSE)</f>
        <v>87</v>
      </c>
      <c r="D721" s="238">
        <f>VLOOKUP($A721,data!$B$2:$AS$765,7,FALSE)</f>
        <v>4</v>
      </c>
      <c r="E721" s="238">
        <f>VLOOKUP($A721,data!$B$2:$AS$765,10,FALSE)</f>
        <v>18155.189999999999</v>
      </c>
      <c r="F721" s="238">
        <f>VLOOKUP($A721,data!$B$2:$AS$765,11,FALSE)</f>
        <v>13318.82</v>
      </c>
      <c r="G721" s="257">
        <f>VLOOKUP($A721,data!$B$2:$AS$765,12,FALSE)</f>
        <v>4.63</v>
      </c>
      <c r="H721" s="16"/>
      <c r="I721" s="158">
        <f>VLOOKUP($A721,data!$B$2:$AS$765,14,FALSE)</f>
        <v>86</v>
      </c>
      <c r="J721" s="156">
        <f>VLOOKUP($A721,data!$B$2:$AS$765,15,FALSE)</f>
        <v>17620.57</v>
      </c>
      <c r="K721" s="156">
        <f>VLOOKUP($A721,data!$B$2:$AS$765,16,FALSE)</f>
        <v>12433.33</v>
      </c>
      <c r="L721" s="160">
        <f>VLOOKUP($A721,data!$B$2:$AS$765,17,FALSE)</f>
        <v>4.5199999999999996</v>
      </c>
      <c r="M721" s="160">
        <f>VLOOKUP($A721,data!$B$2:$AS$765,18,FALSE)</f>
        <v>3.78</v>
      </c>
      <c r="N721" s="160">
        <f>VLOOKUP($A721,data!$B$2:$AS$765,19,FALSE)</f>
        <v>3.29</v>
      </c>
      <c r="O721" s="120">
        <f>VLOOKUP($A721,data!$B$2:$AS$765,20,FALSE)</f>
        <v>1</v>
      </c>
      <c r="P721" s="162">
        <f>VLOOKUP($A721,data!$B$2:$AS$765,22,FALSE)</f>
        <v>0.72399999999999998</v>
      </c>
      <c r="Q721" s="162">
        <f>VLOOKUP($A721,data!$B$2:$AS$765,30,FALSE)</f>
        <v>0.746</v>
      </c>
      <c r="R721" s="217" t="str">
        <f>VLOOKUP($A721,data!$B$2:$AS$765,34,FALSE)</f>
        <v>A</v>
      </c>
      <c r="S721" s="166"/>
      <c r="T721" s="219" t="str">
        <f>IF(ISERROR(VLOOKUP($A721,v32_final!$A$9:$E$763,5,FALSE)),"",VLOOKUP($A721,v32_final!$A$9:$E$763,5,FALSE))</f>
        <v>A</v>
      </c>
      <c r="U721" s="162">
        <f>IF(ISERROR(VLOOKUP($A721,v32_final!$A$9:$E$763,4,FALSE)),"",VLOOKUP($A721,v32_final!$A$9:$E$763,4,FALSE))</f>
        <v>1.0811999999999999</v>
      </c>
      <c r="V721" s="164">
        <f>VLOOKUP($A721,data!$B$2:$AS$765,35,FALSE)</f>
        <v>1.1689000000000001</v>
      </c>
      <c r="W721" s="324">
        <f t="shared" si="44"/>
        <v>1.1689000000000001</v>
      </c>
      <c r="X721" s="324">
        <f t="shared" si="45"/>
        <v>0</v>
      </c>
      <c r="Y721" s="134">
        <f t="shared" si="46"/>
        <v>8.7700000000000111E-2</v>
      </c>
      <c r="Z721" s="132">
        <f t="shared" si="47"/>
        <v>8.1113577506474396E-2</v>
      </c>
    </row>
    <row r="722" spans="1:26" x14ac:dyDescent="0.2">
      <c r="A722" s="246" t="s">
        <v>1305</v>
      </c>
      <c r="B722" s="258" t="str">
        <f>VLOOKUP($A722,data!$B$2:$AS$765,4,FALSE)</f>
        <v>Complications of Treatment W/O CC/MCC</v>
      </c>
      <c r="C722" s="259">
        <f>VLOOKUP($A722,data!$B$2:$AS$765,6,FALSE)</f>
        <v>47</v>
      </c>
      <c r="D722" s="259">
        <f>VLOOKUP($A722,data!$B$2:$AS$765,7,FALSE)</f>
        <v>0</v>
      </c>
      <c r="E722" s="259">
        <f>VLOOKUP($A722,data!$B$2:$AS$765,10,FALSE)</f>
        <v>10761.36</v>
      </c>
      <c r="F722" s="259">
        <f>VLOOKUP($A722,data!$B$2:$AS$765,11,FALSE)</f>
        <v>7454.14</v>
      </c>
      <c r="G722" s="325">
        <f>VLOOKUP($A722,data!$B$2:$AS$765,12,FALSE)</f>
        <v>2.89</v>
      </c>
      <c r="H722" s="16"/>
      <c r="I722" s="159">
        <f>VLOOKUP($A722,data!$B$2:$AS$765,14,FALSE)</f>
        <v>44</v>
      </c>
      <c r="J722" s="157">
        <f>VLOOKUP($A722,data!$B$2:$AS$765,15,FALSE)</f>
        <v>9262.0499999999993</v>
      </c>
      <c r="K722" s="157">
        <f>VLOOKUP($A722,data!$B$2:$AS$765,16,FALSE)</f>
        <v>4741.8599999999997</v>
      </c>
      <c r="L722" s="161">
        <f>VLOOKUP($A722,data!$B$2:$AS$765,17,FALSE)</f>
        <v>2.4500000000000002</v>
      </c>
      <c r="M722" s="161">
        <f>VLOOKUP($A722,data!$B$2:$AS$765,18,FALSE)</f>
        <v>1.47</v>
      </c>
      <c r="N722" s="161">
        <f>VLOOKUP($A722,data!$B$2:$AS$765,19,FALSE)</f>
        <v>2.08</v>
      </c>
      <c r="O722" s="129">
        <f>VLOOKUP($A722,data!$B$2:$AS$765,20,FALSE)</f>
        <v>1</v>
      </c>
      <c r="P722" s="163">
        <f>VLOOKUP($A722,data!$B$2:$AS$765,22,FALSE)</f>
        <v>0.3805</v>
      </c>
      <c r="Q722" s="163">
        <f>VLOOKUP($A722,data!$B$2:$AS$765,30,FALSE)</f>
        <v>0.3921</v>
      </c>
      <c r="R722" s="218" t="str">
        <f>VLOOKUP($A722,data!$B$2:$AS$765,34,FALSE)</f>
        <v>A</v>
      </c>
      <c r="S722" s="166"/>
      <c r="T722" s="220" t="str">
        <f>IF(ISERROR(VLOOKUP($A722,v32_final!$A$9:$E$763,5,FALSE)),"",VLOOKUP($A722,v32_final!$A$9:$E$763,5,FALSE))</f>
        <v>A</v>
      </c>
      <c r="U722" s="163">
        <f>IF(ISERROR(VLOOKUP($A722,v32_final!$A$9:$E$763,4,FALSE)),"",VLOOKUP($A722,v32_final!$A$9:$E$763,4,FALSE))</f>
        <v>0.68579999999999997</v>
      </c>
      <c r="V722" s="165">
        <f>VLOOKUP($A722,data!$B$2:$AS$765,35,FALSE)</f>
        <v>0.61439999999999995</v>
      </c>
      <c r="W722" s="326">
        <f t="shared" si="44"/>
        <v>0.61439999999999995</v>
      </c>
      <c r="X722" s="326">
        <f t="shared" si="45"/>
        <v>0</v>
      </c>
      <c r="Y722" s="135">
        <f t="shared" si="46"/>
        <v>-7.1400000000000019E-2</v>
      </c>
      <c r="Z722" s="133">
        <f t="shared" si="47"/>
        <v>-0.10411198600174981</v>
      </c>
    </row>
    <row r="723" spans="1:26" x14ac:dyDescent="0.2">
      <c r="A723" s="237" t="s">
        <v>1306</v>
      </c>
      <c r="B723" s="247" t="str">
        <f>VLOOKUP($A723,data!$B$2:$AS$765,4,FALSE)</f>
        <v>Other Injury, Poisoning &amp; Toxic Effect Diag W MCC</v>
      </c>
      <c r="C723" s="238">
        <f>VLOOKUP($A723,data!$B$2:$AS$765,6,FALSE)</f>
        <v>18</v>
      </c>
      <c r="D723" s="238">
        <f>VLOOKUP($A723,data!$B$2:$AS$765,7,FALSE)</f>
        <v>0</v>
      </c>
      <c r="E723" s="238">
        <f>VLOOKUP($A723,data!$B$2:$AS$765,10,FALSE)</f>
        <v>32351.82</v>
      </c>
      <c r="F723" s="238">
        <f>VLOOKUP($A723,data!$B$2:$AS$765,11,FALSE)</f>
        <v>25234.46</v>
      </c>
      <c r="G723" s="257">
        <f>VLOOKUP($A723,data!$B$2:$AS$765,12,FALSE)</f>
        <v>6.78</v>
      </c>
      <c r="H723" s="16"/>
      <c r="I723" s="158">
        <f>VLOOKUP($A723,data!$B$2:$AS$765,14,FALSE)</f>
        <v>17</v>
      </c>
      <c r="J723" s="156">
        <f>VLOOKUP($A723,data!$B$2:$AS$765,15,FALSE)</f>
        <v>28176.02</v>
      </c>
      <c r="K723" s="156">
        <f>VLOOKUP($A723,data!$B$2:$AS$765,16,FALSE)</f>
        <v>18983.240000000002</v>
      </c>
      <c r="L723" s="160">
        <f>VLOOKUP($A723,data!$B$2:$AS$765,17,FALSE)</f>
        <v>6</v>
      </c>
      <c r="M723" s="160">
        <f>VLOOKUP($A723,data!$B$2:$AS$765,18,FALSE)</f>
        <v>4.37</v>
      </c>
      <c r="N723" s="160">
        <f>VLOOKUP($A723,data!$B$2:$AS$765,19,FALSE)</f>
        <v>4.17</v>
      </c>
      <c r="O723" s="120">
        <f>VLOOKUP($A723,data!$B$2:$AS$765,20,FALSE)</f>
        <v>1</v>
      </c>
      <c r="P723" s="162">
        <f>VLOOKUP($A723,data!$B$2:$AS$765,22,FALSE)</f>
        <v>1.1576</v>
      </c>
      <c r="Q723" s="162">
        <f>VLOOKUP($A723,data!$B$2:$AS$765,30,FALSE)</f>
        <v>1.1928000000000001</v>
      </c>
      <c r="R723" s="217" t="str">
        <f>VLOOKUP($A723,data!$B$2:$AS$765,34,FALSE)</f>
        <v>A</v>
      </c>
      <c r="S723" s="166"/>
      <c r="T723" s="219" t="str">
        <f>IF(ISERROR(VLOOKUP($A723,v32_final!$A$9:$E$763,5,FALSE)),"",VLOOKUP($A723,v32_final!$A$9:$E$763,5,FALSE))</f>
        <v>A</v>
      </c>
      <c r="U723" s="162">
        <f>IF(ISERROR(VLOOKUP($A723,v32_final!$A$9:$E$763,4,FALSE)),"",VLOOKUP($A723,v32_final!$A$9:$E$763,4,FALSE))</f>
        <v>1.8339000000000001</v>
      </c>
      <c r="V723" s="164">
        <f>VLOOKUP($A723,data!$B$2:$AS$765,35,FALSE)</f>
        <v>1.869</v>
      </c>
      <c r="W723" s="324">
        <f t="shared" si="44"/>
        <v>1.869</v>
      </c>
      <c r="X723" s="324">
        <f t="shared" si="45"/>
        <v>0</v>
      </c>
      <c r="Y723" s="134">
        <f t="shared" si="46"/>
        <v>3.5099999999999909E-2</v>
      </c>
      <c r="Z723" s="132">
        <f t="shared" si="47"/>
        <v>1.9139538688041826E-2</v>
      </c>
    </row>
    <row r="724" spans="1:26" x14ac:dyDescent="0.2">
      <c r="A724" s="237" t="s">
        <v>1307</v>
      </c>
      <c r="B724" s="247" t="str">
        <f>VLOOKUP($A724,data!$B$2:$AS$765,4,FALSE)</f>
        <v>Other Injury, Poisoning &amp; Toxic Effect Diag W/O MCC</v>
      </c>
      <c r="C724" s="238">
        <f>VLOOKUP($A724,data!$B$2:$AS$765,6,FALSE)</f>
        <v>21</v>
      </c>
      <c r="D724" s="238">
        <f>VLOOKUP($A724,data!$B$2:$AS$765,7,FALSE)</f>
        <v>1</v>
      </c>
      <c r="E724" s="238">
        <f>VLOOKUP($A724,data!$B$2:$AS$765,10,FALSE)</f>
        <v>11769.26</v>
      </c>
      <c r="F724" s="238">
        <f>VLOOKUP($A724,data!$B$2:$AS$765,11,FALSE)</f>
        <v>5896.83</v>
      </c>
      <c r="G724" s="257">
        <f>VLOOKUP($A724,data!$B$2:$AS$765,12,FALSE)</f>
        <v>3.33</v>
      </c>
      <c r="H724" s="16"/>
      <c r="I724" s="158">
        <f>VLOOKUP($A724,data!$B$2:$AS$765,14,FALSE)</f>
        <v>20</v>
      </c>
      <c r="J724" s="156">
        <f>VLOOKUP($A724,data!$B$2:$AS$765,15,FALSE)</f>
        <v>11161.27</v>
      </c>
      <c r="K724" s="156">
        <f>VLOOKUP($A724,data!$B$2:$AS$765,16,FALSE)</f>
        <v>5361.75</v>
      </c>
      <c r="L724" s="160">
        <f>VLOOKUP($A724,data!$B$2:$AS$765,17,FALSE)</f>
        <v>2.85</v>
      </c>
      <c r="M724" s="160">
        <f>VLOOKUP($A724,data!$B$2:$AS$765,18,FALSE)</f>
        <v>1.85</v>
      </c>
      <c r="N724" s="160">
        <f>VLOOKUP($A724,data!$B$2:$AS$765,19,FALSE)</f>
        <v>2.2999999999999998</v>
      </c>
      <c r="O724" s="120">
        <f>VLOOKUP($A724,data!$B$2:$AS$765,20,FALSE)</f>
        <v>1</v>
      </c>
      <c r="P724" s="162">
        <f>VLOOKUP($A724,data!$B$2:$AS$765,22,FALSE)</f>
        <v>0.45860000000000001</v>
      </c>
      <c r="Q724" s="162">
        <f>VLOOKUP($A724,data!$B$2:$AS$765,30,FALSE)</f>
        <v>0.47249999999999998</v>
      </c>
      <c r="R724" s="217" t="str">
        <f>VLOOKUP($A724,data!$B$2:$AS$765,34,FALSE)</f>
        <v>A</v>
      </c>
      <c r="S724" s="166"/>
      <c r="T724" s="219" t="str">
        <f>IF(ISERROR(VLOOKUP($A724,v32_final!$A$9:$E$763,5,FALSE)),"",VLOOKUP($A724,v32_final!$A$9:$E$763,5,FALSE))</f>
        <v>A</v>
      </c>
      <c r="U724" s="162">
        <f>IF(ISERROR(VLOOKUP($A724,v32_final!$A$9:$E$763,4,FALSE)),"",VLOOKUP($A724,v32_final!$A$9:$E$763,4,FALSE))</f>
        <v>0.65649999999999997</v>
      </c>
      <c r="V724" s="164">
        <f>VLOOKUP($A724,data!$B$2:$AS$765,35,FALSE)</f>
        <v>0.74039999999999995</v>
      </c>
      <c r="W724" s="324">
        <f t="shared" si="44"/>
        <v>0.74039999999999995</v>
      </c>
      <c r="X724" s="324">
        <f t="shared" si="45"/>
        <v>0</v>
      </c>
      <c r="Y724" s="134">
        <f t="shared" si="46"/>
        <v>8.3899999999999975E-2</v>
      </c>
      <c r="Z724" s="132">
        <f t="shared" si="47"/>
        <v>0.12779893373952778</v>
      </c>
    </row>
    <row r="725" spans="1:26" x14ac:dyDescent="0.2">
      <c r="A725" s="237" t="s">
        <v>1308</v>
      </c>
      <c r="B725" s="247" t="str">
        <f>VLOOKUP($A725,data!$B$2:$AS$765,4,FALSE)</f>
        <v>Extensive Burns or Full Thickness Burns W MV &gt;96 Hrs W Skin Graft</v>
      </c>
      <c r="C725" s="238">
        <f>VLOOKUP($A725,data!$B$2:$AS$765,6,FALSE)</f>
        <v>5</v>
      </c>
      <c r="D725" s="238">
        <f>VLOOKUP($A725,data!$B$2:$AS$765,7,FALSE)</f>
        <v>0</v>
      </c>
      <c r="E725" s="238">
        <f>VLOOKUP($A725,data!$B$2:$AS$765,10,FALSE)</f>
        <v>388395.35</v>
      </c>
      <c r="F725" s="238">
        <f>VLOOKUP($A725,data!$B$2:$AS$765,11,FALSE)</f>
        <v>222415.23</v>
      </c>
      <c r="G725" s="257">
        <f>VLOOKUP($A725,data!$B$2:$AS$765,12,FALSE)</f>
        <v>42.8</v>
      </c>
      <c r="H725" s="16"/>
      <c r="I725" s="158">
        <f>VLOOKUP($A725,data!$B$2:$AS$765,14,FALSE)</f>
        <v>5</v>
      </c>
      <c r="J725" s="156">
        <f>VLOOKUP($A725,data!$B$2:$AS$765,15,FALSE)</f>
        <v>388395.35</v>
      </c>
      <c r="K725" s="156">
        <f>VLOOKUP($A725,data!$B$2:$AS$765,16,FALSE)</f>
        <v>222415.23</v>
      </c>
      <c r="L725" s="160">
        <f>VLOOKUP($A725,data!$B$2:$AS$765,17,FALSE)</f>
        <v>30.6</v>
      </c>
      <c r="M725" s="160">
        <f>VLOOKUP($A725,data!$B$2:$AS$765,18,FALSE)</f>
        <v>30.62</v>
      </c>
      <c r="N725" s="160">
        <f>VLOOKUP($A725,data!$B$2:$AS$765,19,FALSE)</f>
        <v>23.5</v>
      </c>
      <c r="O725" s="120">
        <f>VLOOKUP($A725,data!$B$2:$AS$765,20,FALSE)</f>
        <v>0</v>
      </c>
      <c r="P725" s="162">
        <f>VLOOKUP($A725,data!$B$2:$AS$765,22,FALSE)</f>
        <v>15.687200000000001</v>
      </c>
      <c r="Q725" s="162">
        <f>VLOOKUP($A725,data!$B$2:$AS$765,30,FALSE)</f>
        <v>12.5168</v>
      </c>
      <c r="R725" s="217" t="str">
        <f>VLOOKUP($A725,data!$B$2:$AS$765,34,FALSE)</f>
        <v>M</v>
      </c>
      <c r="S725" s="166"/>
      <c r="T725" s="219" t="str">
        <f>IF(ISERROR(VLOOKUP($A725,v32_final!$A$9:$E$763,5,FALSE)),"",VLOOKUP($A725,v32_final!$A$9:$E$763,5,FALSE))</f>
        <v>M</v>
      </c>
      <c r="U725" s="162">
        <f>IF(ISERROR(VLOOKUP($A725,v32_final!$A$9:$E$763,4,FALSE)),"",VLOOKUP($A725,v32_final!$A$9:$E$763,4,FALSE))</f>
        <v>23.4252</v>
      </c>
      <c r="V725" s="164">
        <f>VLOOKUP($A725,data!$B$2:$AS$765,35,FALSE)</f>
        <v>19.6126</v>
      </c>
      <c r="W725" s="324">
        <f t="shared" si="44"/>
        <v>19.6126</v>
      </c>
      <c r="X725" s="324">
        <f t="shared" si="45"/>
        <v>0</v>
      </c>
      <c r="Y725" s="134">
        <f t="shared" si="46"/>
        <v>-3.8125999999999998</v>
      </c>
      <c r="Z725" s="132">
        <f t="shared" si="47"/>
        <v>-0.1627563478646927</v>
      </c>
    </row>
    <row r="726" spans="1:26" x14ac:dyDescent="0.2">
      <c r="A726" s="237" t="s">
        <v>1309</v>
      </c>
      <c r="B726" s="247" t="str">
        <f>VLOOKUP($A726,data!$B$2:$AS$765,4,FALSE)</f>
        <v>Full Thickness Burn W Skin Graft or Inhal Inj W CC/MCC</v>
      </c>
      <c r="C726" s="238">
        <f>VLOOKUP($A726,data!$B$2:$AS$765,6,FALSE)</f>
        <v>12</v>
      </c>
      <c r="D726" s="238">
        <f>VLOOKUP($A726,data!$B$2:$AS$765,7,FALSE)</f>
        <v>0</v>
      </c>
      <c r="E726" s="238">
        <f>VLOOKUP($A726,data!$B$2:$AS$765,10,FALSE)</f>
        <v>95410.75</v>
      </c>
      <c r="F726" s="238">
        <f>VLOOKUP($A726,data!$B$2:$AS$765,11,FALSE)</f>
        <v>44418.29</v>
      </c>
      <c r="G726" s="257">
        <f>VLOOKUP($A726,data!$B$2:$AS$765,12,FALSE)</f>
        <v>13</v>
      </c>
      <c r="H726" s="16"/>
      <c r="I726" s="158">
        <f>VLOOKUP($A726,data!$B$2:$AS$765,14,FALSE)</f>
        <v>11</v>
      </c>
      <c r="J726" s="156">
        <f>VLOOKUP($A726,data!$B$2:$AS$765,15,FALSE)</f>
        <v>86922.8</v>
      </c>
      <c r="K726" s="156">
        <f>VLOOKUP($A726,data!$B$2:$AS$765,16,FALSE)</f>
        <v>35885.949999999997</v>
      </c>
      <c r="L726" s="160">
        <f>VLOOKUP($A726,data!$B$2:$AS$765,17,FALSE)</f>
        <v>11.91</v>
      </c>
      <c r="M726" s="160">
        <f>VLOOKUP($A726,data!$B$2:$AS$765,18,FALSE)</f>
        <v>4.0599999999999996</v>
      </c>
      <c r="N726" s="160">
        <f>VLOOKUP($A726,data!$B$2:$AS$765,19,FALSE)</f>
        <v>11.21</v>
      </c>
      <c r="O726" s="120">
        <f>VLOOKUP($A726,data!$B$2:$AS$765,20,FALSE)</f>
        <v>1</v>
      </c>
      <c r="P726" s="162">
        <f>VLOOKUP($A726,data!$B$2:$AS$765,22,FALSE)</f>
        <v>3.5714000000000001</v>
      </c>
      <c r="Q726" s="162">
        <f>VLOOKUP($A726,data!$B$2:$AS$765,30,FALSE)</f>
        <v>3.68</v>
      </c>
      <c r="R726" s="217" t="str">
        <f>VLOOKUP($A726,data!$B$2:$AS$765,34,FALSE)</f>
        <v>A</v>
      </c>
      <c r="S726" s="166"/>
      <c r="T726" s="219" t="str">
        <f>IF(ISERROR(VLOOKUP($A726,v32_final!$A$9:$E$763,5,FALSE)),"",VLOOKUP($A726,v32_final!$A$9:$E$763,5,FALSE))</f>
        <v>M</v>
      </c>
      <c r="U726" s="162">
        <f>IF(ISERROR(VLOOKUP($A726,v32_final!$A$9:$E$763,4,FALSE)),"",VLOOKUP($A726,v32_final!$A$9:$E$763,4,FALSE))</f>
        <v>8.3671000000000006</v>
      </c>
      <c r="V726" s="164">
        <f>VLOOKUP($A726,data!$B$2:$AS$765,35,FALSE)</f>
        <v>5.7662000000000004</v>
      </c>
      <c r="W726" s="324">
        <f t="shared" si="44"/>
        <v>5.7662000000000004</v>
      </c>
      <c r="X726" s="324">
        <f t="shared" si="45"/>
        <v>0</v>
      </c>
      <c r="Y726" s="134">
        <f t="shared" si="46"/>
        <v>-2.6009000000000002</v>
      </c>
      <c r="Z726" s="132">
        <f t="shared" si="47"/>
        <v>-0.31084844211255991</v>
      </c>
    </row>
    <row r="727" spans="1:26" x14ac:dyDescent="0.2">
      <c r="A727" s="246" t="s">
        <v>1311</v>
      </c>
      <c r="B727" s="258" t="str">
        <f>VLOOKUP($A727,data!$B$2:$AS$765,4,FALSE)</f>
        <v>Full Thickness Burn W Skin Graft or Inhal Inj W/O CC/MCC</v>
      </c>
      <c r="C727" s="259">
        <f>VLOOKUP($A727,data!$B$2:$AS$765,6,FALSE)</f>
        <v>7</v>
      </c>
      <c r="D727" s="259">
        <f>VLOOKUP($A727,data!$B$2:$AS$765,7,FALSE)</f>
        <v>0</v>
      </c>
      <c r="E727" s="259">
        <f>VLOOKUP($A727,data!$B$2:$AS$765,10,FALSE)</f>
        <v>57676.9</v>
      </c>
      <c r="F727" s="259">
        <f>VLOOKUP($A727,data!$B$2:$AS$765,11,FALSE)</f>
        <v>28979.27</v>
      </c>
      <c r="G727" s="325">
        <f>VLOOKUP($A727,data!$B$2:$AS$765,12,FALSE)</f>
        <v>9.86</v>
      </c>
      <c r="H727" s="16"/>
      <c r="I727" s="159">
        <f>VLOOKUP($A727,data!$B$2:$AS$765,14,FALSE)</f>
        <v>7</v>
      </c>
      <c r="J727" s="157">
        <f>VLOOKUP($A727,data!$B$2:$AS$765,15,FALSE)</f>
        <v>57676.9</v>
      </c>
      <c r="K727" s="157">
        <f>VLOOKUP($A727,data!$B$2:$AS$765,16,FALSE)</f>
        <v>28979.27</v>
      </c>
      <c r="L727" s="161">
        <f>VLOOKUP($A727,data!$B$2:$AS$765,17,FALSE)</f>
        <v>7.5</v>
      </c>
      <c r="M727" s="161">
        <f>VLOOKUP($A727,data!$B$2:$AS$765,18,FALSE)</f>
        <v>3</v>
      </c>
      <c r="N727" s="161">
        <f>VLOOKUP($A727,data!$B$2:$AS$765,19,FALSE)</f>
        <v>5.5</v>
      </c>
      <c r="O727" s="129">
        <f>VLOOKUP($A727,data!$B$2:$AS$765,20,FALSE)</f>
        <v>0</v>
      </c>
      <c r="P727" s="163">
        <f>VLOOKUP($A727,data!$B$2:$AS$765,22,FALSE)</f>
        <v>2.4228999999999998</v>
      </c>
      <c r="Q727" s="163">
        <f>VLOOKUP($A727,data!$B$2:$AS$765,30,FALSE)</f>
        <v>2.4965999999999999</v>
      </c>
      <c r="R727" s="218" t="str">
        <f>VLOOKUP($A727,data!$B$2:$AS$765,34,FALSE)</f>
        <v>M</v>
      </c>
      <c r="S727" s="166"/>
      <c r="T727" s="220" t="str">
        <f>IF(ISERROR(VLOOKUP($A727,v32_final!$A$9:$E$763,5,FALSE)),"",VLOOKUP($A727,v32_final!$A$9:$E$763,5,FALSE))</f>
        <v>M</v>
      </c>
      <c r="U727" s="163">
        <f>IF(ISERROR(VLOOKUP($A727,v32_final!$A$9:$E$763,4,FALSE)),"",VLOOKUP($A727,v32_final!$A$9:$E$763,4,FALSE))</f>
        <v>3.6292</v>
      </c>
      <c r="V727" s="165">
        <f>VLOOKUP($A727,data!$B$2:$AS$765,35,FALSE)</f>
        <v>3.9119000000000002</v>
      </c>
      <c r="W727" s="326">
        <f t="shared" si="44"/>
        <v>3.9119000000000002</v>
      </c>
      <c r="X727" s="326">
        <f t="shared" si="45"/>
        <v>0</v>
      </c>
      <c r="Y727" s="135">
        <f t="shared" si="46"/>
        <v>0.28270000000000017</v>
      </c>
      <c r="Z727" s="133">
        <f t="shared" si="47"/>
        <v>7.7895955031411931E-2</v>
      </c>
    </row>
    <row r="728" spans="1:26" x14ac:dyDescent="0.2">
      <c r="A728" s="237" t="s">
        <v>1313</v>
      </c>
      <c r="B728" s="247" t="str">
        <f>VLOOKUP($A728,data!$B$2:$AS$765,4,FALSE)</f>
        <v>Extensive Burns or Full Thickness Burns W MV &gt;96 Hrs W/O Skin Graft</v>
      </c>
      <c r="C728" s="238">
        <f>VLOOKUP($A728,data!$B$2:$AS$765,6,FALSE)</f>
        <v>2</v>
      </c>
      <c r="D728" s="238">
        <f>VLOOKUP($A728,data!$B$2:$AS$765,7,FALSE)</f>
        <v>0</v>
      </c>
      <c r="E728" s="238">
        <f>VLOOKUP($A728,data!$B$2:$AS$765,10,FALSE)</f>
        <v>18692.62</v>
      </c>
      <c r="F728" s="238">
        <f>VLOOKUP($A728,data!$B$2:$AS$765,11,FALSE)</f>
        <v>2503.7199999999998</v>
      </c>
      <c r="G728" s="257">
        <f>VLOOKUP($A728,data!$B$2:$AS$765,12,FALSE)</f>
        <v>1</v>
      </c>
      <c r="H728" s="16"/>
      <c r="I728" s="158">
        <f>VLOOKUP($A728,data!$B$2:$AS$765,14,FALSE)</f>
        <v>2</v>
      </c>
      <c r="J728" s="156">
        <f>VLOOKUP($A728,data!$B$2:$AS$765,15,FALSE)</f>
        <v>18692.62</v>
      </c>
      <c r="K728" s="156">
        <f>VLOOKUP($A728,data!$B$2:$AS$765,16,FALSE)</f>
        <v>2503.7199999999998</v>
      </c>
      <c r="L728" s="160">
        <f>VLOOKUP($A728,data!$B$2:$AS$765,17,FALSE)</f>
        <v>5.9</v>
      </c>
      <c r="M728" s="160">
        <f>VLOOKUP($A728,data!$B$2:$AS$765,18,FALSE)</f>
        <v>0</v>
      </c>
      <c r="N728" s="160">
        <f>VLOOKUP($A728,data!$B$2:$AS$765,19,FALSE)</f>
        <v>2.6</v>
      </c>
      <c r="O728" s="120">
        <f>VLOOKUP($A728,data!$B$2:$AS$765,20,FALSE)</f>
        <v>0</v>
      </c>
      <c r="P728" s="162">
        <f>VLOOKUP($A728,data!$B$2:$AS$765,22,FALSE)</f>
        <v>2.8182</v>
      </c>
      <c r="Q728" s="162">
        <f>VLOOKUP($A728,data!$B$2:$AS$765,30,FALSE)</f>
        <v>2.9039000000000001</v>
      </c>
      <c r="R728" s="217" t="str">
        <f>VLOOKUP($A728,data!$B$2:$AS$765,34,FALSE)</f>
        <v>M</v>
      </c>
      <c r="S728" s="166"/>
      <c r="T728" s="219" t="str">
        <f>IF(ISERROR(VLOOKUP($A728,v32_final!$A$9:$E$763,5,FALSE)),"",VLOOKUP($A728,v32_final!$A$9:$E$763,5,FALSE))</f>
        <v>M</v>
      </c>
      <c r="U728" s="162">
        <f>IF(ISERROR(VLOOKUP($A728,v32_final!$A$9:$E$763,4,FALSE)),"",VLOOKUP($A728,v32_final!$A$9:$E$763,4,FALSE))</f>
        <v>4.2840999999999996</v>
      </c>
      <c r="V728" s="164">
        <f>VLOOKUP($A728,data!$B$2:$AS$765,35,FALSE)</f>
        <v>4.5500999999999996</v>
      </c>
      <c r="W728" s="324">
        <f t="shared" si="44"/>
        <v>4.5500999999999996</v>
      </c>
      <c r="X728" s="324">
        <f t="shared" si="45"/>
        <v>0</v>
      </c>
      <c r="Y728" s="134">
        <f t="shared" si="46"/>
        <v>0.26600000000000001</v>
      </c>
      <c r="Z728" s="132">
        <f t="shared" si="47"/>
        <v>6.2090053920309994E-2</v>
      </c>
    </row>
    <row r="729" spans="1:26" x14ac:dyDescent="0.2">
      <c r="A729" s="237" t="s">
        <v>1314</v>
      </c>
      <c r="B729" s="247" t="str">
        <f>VLOOKUP($A729,data!$B$2:$AS$765,4,FALSE)</f>
        <v>Full Thickness Burn W/O Skin Grft or Inhal Inj</v>
      </c>
      <c r="C729" s="238">
        <f>VLOOKUP($A729,data!$B$2:$AS$765,6,FALSE)</f>
        <v>23</v>
      </c>
      <c r="D729" s="238">
        <f>VLOOKUP($A729,data!$B$2:$AS$765,7,FALSE)</f>
        <v>0</v>
      </c>
      <c r="E729" s="238">
        <f>VLOOKUP($A729,data!$B$2:$AS$765,10,FALSE)</f>
        <v>25956.639999999999</v>
      </c>
      <c r="F729" s="238">
        <f>VLOOKUP($A729,data!$B$2:$AS$765,11,FALSE)</f>
        <v>24214.87</v>
      </c>
      <c r="G729" s="257">
        <f>VLOOKUP($A729,data!$B$2:$AS$765,12,FALSE)</f>
        <v>4.96</v>
      </c>
      <c r="H729" s="16"/>
      <c r="I729" s="158">
        <f>VLOOKUP($A729,data!$B$2:$AS$765,14,FALSE)</f>
        <v>22</v>
      </c>
      <c r="J729" s="156">
        <f>VLOOKUP($A729,data!$B$2:$AS$765,15,FALSE)</f>
        <v>21984.05</v>
      </c>
      <c r="K729" s="156">
        <f>VLOOKUP($A729,data!$B$2:$AS$765,16,FALSE)</f>
        <v>15812.62</v>
      </c>
      <c r="L729" s="160">
        <f>VLOOKUP($A729,data!$B$2:$AS$765,17,FALSE)</f>
        <v>4.59</v>
      </c>
      <c r="M729" s="160">
        <f>VLOOKUP($A729,data!$B$2:$AS$765,18,FALSE)</f>
        <v>4.2300000000000004</v>
      </c>
      <c r="N729" s="160">
        <f>VLOOKUP($A729,data!$B$2:$AS$765,19,FALSE)</f>
        <v>3.55</v>
      </c>
      <c r="O729" s="120">
        <f>VLOOKUP($A729,data!$B$2:$AS$765,20,FALSE)</f>
        <v>1</v>
      </c>
      <c r="P729" s="162">
        <f>VLOOKUP($A729,data!$B$2:$AS$765,22,FALSE)</f>
        <v>0.90329999999999999</v>
      </c>
      <c r="Q729" s="162">
        <f>VLOOKUP($A729,data!$B$2:$AS$765,30,FALSE)</f>
        <v>0.93079999999999996</v>
      </c>
      <c r="R729" s="217" t="str">
        <f>VLOOKUP($A729,data!$B$2:$AS$765,34,FALSE)</f>
        <v>A</v>
      </c>
      <c r="S729" s="166"/>
      <c r="T729" s="219" t="str">
        <f>IF(ISERROR(VLOOKUP($A729,v32_final!$A$9:$E$763,5,FALSE)),"",VLOOKUP($A729,v32_final!$A$9:$E$763,5,FALSE))</f>
        <v>A</v>
      </c>
      <c r="U729" s="162">
        <f>IF(ISERROR(VLOOKUP($A729,v32_final!$A$9:$E$763,4,FALSE)),"",VLOOKUP($A729,v32_final!$A$9:$E$763,4,FALSE))</f>
        <v>2.0133999999999999</v>
      </c>
      <c r="V729" s="164">
        <f>VLOOKUP($A729,data!$B$2:$AS$765,35,FALSE)</f>
        <v>1.4584999999999999</v>
      </c>
      <c r="W729" s="324">
        <f t="shared" si="44"/>
        <v>1.4584999999999999</v>
      </c>
      <c r="X729" s="324">
        <f t="shared" si="45"/>
        <v>0</v>
      </c>
      <c r="Y729" s="134">
        <f t="shared" si="46"/>
        <v>-0.55489999999999995</v>
      </c>
      <c r="Z729" s="132">
        <f t="shared" si="47"/>
        <v>-0.27560345683917753</v>
      </c>
    </row>
    <row r="730" spans="1:26" x14ac:dyDescent="0.2">
      <c r="A730" s="237" t="s">
        <v>1316</v>
      </c>
      <c r="B730" s="247" t="str">
        <f>VLOOKUP($A730,data!$B$2:$AS$765,4,FALSE)</f>
        <v>Non-Extensive Burns</v>
      </c>
      <c r="C730" s="238">
        <f>VLOOKUP($A730,data!$B$2:$AS$765,6,FALSE)</f>
        <v>40</v>
      </c>
      <c r="D730" s="238">
        <f>VLOOKUP($A730,data!$B$2:$AS$765,7,FALSE)</f>
        <v>0</v>
      </c>
      <c r="E730" s="238">
        <f>VLOOKUP($A730,data!$B$2:$AS$765,10,FALSE)</f>
        <v>31840.33</v>
      </c>
      <c r="F730" s="238">
        <f>VLOOKUP($A730,data!$B$2:$AS$765,11,FALSE)</f>
        <v>31143.66</v>
      </c>
      <c r="G730" s="257">
        <f>VLOOKUP($A730,data!$B$2:$AS$765,12,FALSE)</f>
        <v>5.03</v>
      </c>
      <c r="H730" s="16"/>
      <c r="I730" s="158">
        <f>VLOOKUP($A730,data!$B$2:$AS$765,14,FALSE)</f>
        <v>39</v>
      </c>
      <c r="J730" s="156">
        <f>VLOOKUP($A730,data!$B$2:$AS$765,15,FALSE)</f>
        <v>29134.51</v>
      </c>
      <c r="K730" s="156">
        <f>VLOOKUP($A730,data!$B$2:$AS$765,16,FALSE)</f>
        <v>26494.14</v>
      </c>
      <c r="L730" s="160">
        <f>VLOOKUP($A730,data!$B$2:$AS$765,17,FALSE)</f>
        <v>4.54</v>
      </c>
      <c r="M730" s="160">
        <f>VLOOKUP($A730,data!$B$2:$AS$765,18,FALSE)</f>
        <v>3.21</v>
      </c>
      <c r="N730" s="160">
        <f>VLOOKUP($A730,data!$B$2:$AS$765,19,FALSE)</f>
        <v>3.47</v>
      </c>
      <c r="O730" s="120">
        <f>VLOOKUP($A730,data!$B$2:$AS$765,20,FALSE)</f>
        <v>1</v>
      </c>
      <c r="P730" s="162">
        <f>VLOOKUP($A730,data!$B$2:$AS$765,22,FALSE)</f>
        <v>1.1970000000000001</v>
      </c>
      <c r="Q730" s="162">
        <f>VLOOKUP($A730,data!$B$2:$AS$765,30,FALSE)</f>
        <v>1.2334000000000001</v>
      </c>
      <c r="R730" s="217" t="str">
        <f>VLOOKUP($A730,data!$B$2:$AS$765,34,FALSE)</f>
        <v>A</v>
      </c>
      <c r="S730" s="166"/>
      <c r="T730" s="219" t="str">
        <f>IF(ISERROR(VLOOKUP($A730,v32_final!$A$9:$E$763,5,FALSE)),"",VLOOKUP($A730,v32_final!$A$9:$E$763,5,FALSE))</f>
        <v>A</v>
      </c>
      <c r="U730" s="162">
        <f>IF(ISERROR(VLOOKUP($A730,v32_final!$A$9:$E$763,4,FALSE)),"",VLOOKUP($A730,v32_final!$A$9:$E$763,4,FALSE))</f>
        <v>1.0344</v>
      </c>
      <c r="V730" s="164">
        <f>VLOOKUP($A730,data!$B$2:$AS$765,35,FALSE)</f>
        <v>1.9326000000000001</v>
      </c>
      <c r="W730" s="324">
        <f t="shared" si="44"/>
        <v>1.9326000000000001</v>
      </c>
      <c r="X730" s="324">
        <f t="shared" si="45"/>
        <v>0</v>
      </c>
      <c r="Y730" s="134">
        <f t="shared" si="46"/>
        <v>0.89820000000000011</v>
      </c>
      <c r="Z730" s="132">
        <f t="shared" si="47"/>
        <v>0.86832946635730868</v>
      </c>
    </row>
    <row r="731" spans="1:26" x14ac:dyDescent="0.2">
      <c r="A731" s="237" t="s">
        <v>1317</v>
      </c>
      <c r="B731" s="247" t="str">
        <f>VLOOKUP($A731,data!$B$2:$AS$765,4,FALSE)</f>
        <v>O.R. Proc W Diagnoses of Other Contact W Health Services W MCC</v>
      </c>
      <c r="C731" s="238">
        <f>VLOOKUP($A731,data!$B$2:$AS$765,6,FALSE)</f>
        <v>15</v>
      </c>
      <c r="D731" s="238">
        <f>VLOOKUP($A731,data!$B$2:$AS$765,7,FALSE)</f>
        <v>0</v>
      </c>
      <c r="E731" s="238">
        <f>VLOOKUP($A731,data!$B$2:$AS$765,10,FALSE)</f>
        <v>104403.86</v>
      </c>
      <c r="F731" s="238">
        <f>VLOOKUP($A731,data!$B$2:$AS$765,11,FALSE)</f>
        <v>83468.77</v>
      </c>
      <c r="G731" s="257">
        <f>VLOOKUP($A731,data!$B$2:$AS$765,12,FALSE)</f>
        <v>27.2</v>
      </c>
      <c r="H731" s="16"/>
      <c r="I731" s="158">
        <f>VLOOKUP($A731,data!$B$2:$AS$765,14,FALSE)</f>
        <v>14</v>
      </c>
      <c r="J731" s="156">
        <f>VLOOKUP($A731,data!$B$2:$AS$765,15,FALSE)</f>
        <v>91694.52</v>
      </c>
      <c r="K731" s="156">
        <f>VLOOKUP($A731,data!$B$2:$AS$765,16,FALSE)</f>
        <v>71005.429999999993</v>
      </c>
      <c r="L731" s="160">
        <f>VLOOKUP($A731,data!$B$2:$AS$765,17,FALSE)</f>
        <v>25.5</v>
      </c>
      <c r="M731" s="160">
        <f>VLOOKUP($A731,data!$B$2:$AS$765,18,FALSE)</f>
        <v>22.45</v>
      </c>
      <c r="N731" s="160">
        <f>VLOOKUP($A731,data!$B$2:$AS$765,19,FALSE)</f>
        <v>13.71</v>
      </c>
      <c r="O731" s="120">
        <f>VLOOKUP($A731,data!$B$2:$AS$765,20,FALSE)</f>
        <v>1</v>
      </c>
      <c r="P731" s="162">
        <f>VLOOKUP($A731,data!$B$2:$AS$765,22,FALSE)</f>
        <v>3.7675000000000001</v>
      </c>
      <c r="Q731" s="162">
        <f>VLOOKUP($A731,data!$B$2:$AS$765,30,FALSE)</f>
        <v>3.7635999999999998</v>
      </c>
      <c r="R731" s="217" t="str">
        <f>VLOOKUP($A731,data!$B$2:$AS$765,34,FALSE)</f>
        <v>A</v>
      </c>
      <c r="S731" s="166"/>
      <c r="T731" s="219" t="str">
        <f>IF(ISERROR(VLOOKUP($A731,v32_final!$A$9:$E$763,5,FALSE)),"",VLOOKUP($A731,v32_final!$A$9:$E$763,5,FALSE))</f>
        <v>A</v>
      </c>
      <c r="U731" s="162">
        <f>IF(ISERROR(VLOOKUP($A731,v32_final!$A$9:$E$763,4,FALSE)),"",VLOOKUP($A731,v32_final!$A$9:$E$763,4,FALSE))</f>
        <v>8.7119</v>
      </c>
      <c r="V731" s="164">
        <f>VLOOKUP($A731,data!$B$2:$AS$765,35,FALSE)</f>
        <v>5.8971999999999998</v>
      </c>
      <c r="W731" s="324">
        <f t="shared" si="44"/>
        <v>5.8971999999999998</v>
      </c>
      <c r="X731" s="324">
        <f t="shared" si="45"/>
        <v>0</v>
      </c>
      <c r="Y731" s="134">
        <f t="shared" si="46"/>
        <v>-2.8147000000000002</v>
      </c>
      <c r="Z731" s="132">
        <f t="shared" si="47"/>
        <v>-0.32308681229123387</v>
      </c>
    </row>
    <row r="732" spans="1:26" x14ac:dyDescent="0.2">
      <c r="A732" s="246" t="s">
        <v>1318</v>
      </c>
      <c r="B732" s="258" t="str">
        <f>VLOOKUP($A732,data!$B$2:$AS$765,4,FALSE)</f>
        <v>O.R. Proc W Diagnoses of Other Contact W Health Services W CC</v>
      </c>
      <c r="C732" s="259">
        <f>VLOOKUP($A732,data!$B$2:$AS$765,6,FALSE)</f>
        <v>47</v>
      </c>
      <c r="D732" s="259">
        <f>VLOOKUP($A732,data!$B$2:$AS$765,7,FALSE)</f>
        <v>1</v>
      </c>
      <c r="E732" s="259">
        <f>VLOOKUP($A732,data!$B$2:$AS$765,10,FALSE)</f>
        <v>62346.13</v>
      </c>
      <c r="F732" s="259">
        <f>VLOOKUP($A732,data!$B$2:$AS$765,11,FALSE)</f>
        <v>48515.83</v>
      </c>
      <c r="G732" s="325">
        <f>VLOOKUP($A732,data!$B$2:$AS$765,12,FALSE)</f>
        <v>15.6</v>
      </c>
      <c r="H732" s="16"/>
      <c r="I732" s="159">
        <f>VLOOKUP($A732,data!$B$2:$AS$765,14,FALSE)</f>
        <v>46</v>
      </c>
      <c r="J732" s="157">
        <f>VLOOKUP($A732,data!$B$2:$AS$765,15,FALSE)</f>
        <v>56877.06</v>
      </c>
      <c r="K732" s="157">
        <f>VLOOKUP($A732,data!$B$2:$AS$765,16,FALSE)</f>
        <v>31609.32</v>
      </c>
      <c r="L732" s="161">
        <f>VLOOKUP($A732,data!$B$2:$AS$765,17,FALSE)</f>
        <v>14.89</v>
      </c>
      <c r="M732" s="161">
        <f>VLOOKUP($A732,data!$B$2:$AS$765,18,FALSE)</f>
        <v>10.51</v>
      </c>
      <c r="N732" s="161">
        <f>VLOOKUP($A732,data!$B$2:$AS$765,19,FALSE)</f>
        <v>10.56</v>
      </c>
      <c r="O732" s="129">
        <f>VLOOKUP($A732,data!$B$2:$AS$765,20,FALSE)</f>
        <v>1</v>
      </c>
      <c r="P732" s="163">
        <f>VLOOKUP($A732,data!$B$2:$AS$765,22,FALSE)</f>
        <v>2.3369</v>
      </c>
      <c r="Q732" s="163">
        <f>VLOOKUP($A732,data!$B$2:$AS$765,30,FALSE)</f>
        <v>2.3448000000000002</v>
      </c>
      <c r="R732" s="218" t="str">
        <f>VLOOKUP($A732,data!$B$2:$AS$765,34,FALSE)</f>
        <v>A</v>
      </c>
      <c r="S732" s="166"/>
      <c r="T732" s="220" t="str">
        <f>IF(ISERROR(VLOOKUP($A732,v32_final!$A$9:$E$763,5,FALSE)),"",VLOOKUP($A732,v32_final!$A$9:$E$763,5,FALSE))</f>
        <v>A</v>
      </c>
      <c r="U732" s="163">
        <f>IF(ISERROR(VLOOKUP($A732,v32_final!$A$9:$E$763,4,FALSE)),"",VLOOKUP($A732,v32_final!$A$9:$E$763,4,FALSE))</f>
        <v>3.8477000000000001</v>
      </c>
      <c r="V732" s="165">
        <f>VLOOKUP($A732,data!$B$2:$AS$765,35,FALSE)</f>
        <v>3.6741000000000001</v>
      </c>
      <c r="W732" s="326">
        <f t="shared" si="44"/>
        <v>3.6741000000000001</v>
      </c>
      <c r="X732" s="326">
        <f t="shared" si="45"/>
        <v>0</v>
      </c>
      <c r="Y732" s="135">
        <f t="shared" si="46"/>
        <v>-0.17359999999999998</v>
      </c>
      <c r="Z732" s="133">
        <f t="shared" si="47"/>
        <v>-4.511786261922706E-2</v>
      </c>
    </row>
    <row r="733" spans="1:26" x14ac:dyDescent="0.2">
      <c r="A733" s="237" t="s">
        <v>1319</v>
      </c>
      <c r="B733" s="247" t="str">
        <f>VLOOKUP($A733,data!$B$2:$AS$765,4,FALSE)</f>
        <v>O.R. Proc W Diagnoses of Other Contact W Health Services W/O CC/MCC</v>
      </c>
      <c r="C733" s="238">
        <f>VLOOKUP($A733,data!$B$2:$AS$765,6,FALSE)</f>
        <v>30</v>
      </c>
      <c r="D733" s="238">
        <f>VLOOKUP($A733,data!$B$2:$AS$765,7,FALSE)</f>
        <v>0</v>
      </c>
      <c r="E733" s="238">
        <f>VLOOKUP($A733,data!$B$2:$AS$765,10,FALSE)</f>
        <v>42166.39</v>
      </c>
      <c r="F733" s="238">
        <f>VLOOKUP($A733,data!$B$2:$AS$765,11,FALSE)</f>
        <v>17645.45</v>
      </c>
      <c r="G733" s="257">
        <f>VLOOKUP($A733,data!$B$2:$AS$765,12,FALSE)</f>
        <v>8.5299999999999994</v>
      </c>
      <c r="H733" s="16"/>
      <c r="I733" s="158">
        <f>VLOOKUP($A733,data!$B$2:$AS$765,14,FALSE)</f>
        <v>28</v>
      </c>
      <c r="J733" s="156">
        <f>VLOOKUP($A733,data!$B$2:$AS$765,15,FALSE)</f>
        <v>39299.49</v>
      </c>
      <c r="K733" s="156">
        <f>VLOOKUP($A733,data!$B$2:$AS$765,16,FALSE)</f>
        <v>14502.24</v>
      </c>
      <c r="L733" s="160">
        <f>VLOOKUP($A733,data!$B$2:$AS$765,17,FALSE)</f>
        <v>8.36</v>
      </c>
      <c r="M733" s="160">
        <f>VLOOKUP($A733,data!$B$2:$AS$765,18,FALSE)</f>
        <v>7.15</v>
      </c>
      <c r="N733" s="160">
        <f>VLOOKUP($A733,data!$B$2:$AS$765,19,FALSE)</f>
        <v>5.54</v>
      </c>
      <c r="O733" s="120">
        <f>VLOOKUP($A733,data!$B$2:$AS$765,20,FALSE)</f>
        <v>1</v>
      </c>
      <c r="P733" s="162">
        <f>VLOOKUP($A733,data!$B$2:$AS$765,22,FALSE)</f>
        <v>1.6147</v>
      </c>
      <c r="Q733" s="162">
        <f>VLOOKUP($A733,data!$B$2:$AS$765,30,FALSE)</f>
        <v>1.6637999999999999</v>
      </c>
      <c r="R733" s="217" t="str">
        <f>VLOOKUP($A733,data!$B$2:$AS$765,34,FALSE)</f>
        <v>A</v>
      </c>
      <c r="S733" s="166"/>
      <c r="T733" s="219" t="str">
        <f>IF(ISERROR(VLOOKUP($A733,v32_final!$A$9:$E$763,5,FALSE)),"",VLOOKUP($A733,v32_final!$A$9:$E$763,5,FALSE))</f>
        <v>A</v>
      </c>
      <c r="U733" s="162">
        <f>IF(ISERROR(VLOOKUP($A733,v32_final!$A$9:$E$763,4,FALSE)),"",VLOOKUP($A733,v32_final!$A$9:$E$763,4,FALSE))</f>
        <v>2.6364999999999998</v>
      </c>
      <c r="V733" s="164">
        <f>VLOOKUP($A733,data!$B$2:$AS$765,35,FALSE)</f>
        <v>2.6070000000000002</v>
      </c>
      <c r="W733" s="324">
        <f t="shared" si="44"/>
        <v>2.6070000000000002</v>
      </c>
      <c r="X733" s="324">
        <f t="shared" si="45"/>
        <v>0</v>
      </c>
      <c r="Y733" s="134">
        <f t="shared" si="46"/>
        <v>-2.9499999999999638E-2</v>
      </c>
      <c r="Z733" s="132">
        <f t="shared" si="47"/>
        <v>-1.118907642708122E-2</v>
      </c>
    </row>
    <row r="734" spans="1:26" x14ac:dyDescent="0.2">
      <c r="A734" s="237" t="s">
        <v>1320</v>
      </c>
      <c r="B734" s="247" t="str">
        <f>VLOOKUP($A734,data!$B$2:$AS$765,4,FALSE)</f>
        <v>Rehabilitation W CC/MCC</v>
      </c>
      <c r="C734" s="238">
        <f>VLOOKUP($A734,data!$B$2:$AS$765,6,FALSE)</f>
        <v>0</v>
      </c>
      <c r="D734" s="238">
        <f>VLOOKUP($A734,data!$B$2:$AS$765,7,FALSE)</f>
        <v>0</v>
      </c>
      <c r="E734" s="238">
        <f>VLOOKUP($A734,data!$B$2:$AS$765,10,FALSE)</f>
        <v>0</v>
      </c>
      <c r="F734" s="238">
        <f>VLOOKUP($A734,data!$B$2:$AS$765,11,FALSE)</f>
        <v>0</v>
      </c>
      <c r="G734" s="257">
        <f>VLOOKUP($A734,data!$B$2:$AS$765,12,FALSE)</f>
        <v>0</v>
      </c>
      <c r="H734" s="16"/>
      <c r="I734" s="158">
        <f>VLOOKUP($A734,data!$B$2:$AS$765,14,FALSE)</f>
        <v>0</v>
      </c>
      <c r="J734" s="156">
        <f>VLOOKUP($A734,data!$B$2:$AS$765,15,FALSE)</f>
        <v>0</v>
      </c>
      <c r="K734" s="156">
        <f>VLOOKUP($A734,data!$B$2:$AS$765,16,FALSE)</f>
        <v>0</v>
      </c>
      <c r="L734" s="160">
        <f>VLOOKUP($A734,data!$B$2:$AS$765,17,FALSE)</f>
        <v>0</v>
      </c>
      <c r="M734" s="160">
        <f>VLOOKUP($A734,data!$B$2:$AS$765,18,FALSE)</f>
        <v>0</v>
      </c>
      <c r="N734" s="160">
        <f>VLOOKUP($A734,data!$B$2:$AS$765,19,FALSE)</f>
        <v>0</v>
      </c>
      <c r="O734" s="120">
        <f>VLOOKUP($A734,data!$B$2:$AS$765,20,FALSE)</f>
        <v>0</v>
      </c>
      <c r="P734" s="162">
        <f>VLOOKUP($A734,data!$B$2:$AS$765,22,FALSE)</f>
        <v>0</v>
      </c>
      <c r="Q734" s="162">
        <f>VLOOKUP($A734,data!$B$2:$AS$765,30,FALSE)</f>
        <v>0</v>
      </c>
      <c r="R734" s="217" t="str">
        <f>VLOOKUP($A734,data!$B$2:$AS$765,34,FALSE)</f>
        <v/>
      </c>
      <c r="S734" s="166"/>
      <c r="T734" s="219" t="str">
        <f>IF(ISERROR(VLOOKUP($A734,v32_final!$A$9:$E$763,5,FALSE)),"",VLOOKUP($A734,v32_final!$A$9:$E$763,5,FALSE))</f>
        <v/>
      </c>
      <c r="U734" s="162" t="str">
        <f>IF(ISERROR(VLOOKUP($A734,v32_final!$A$9:$E$763,4,FALSE)),"",VLOOKUP($A734,v32_final!$A$9:$E$763,4,FALSE))</f>
        <v/>
      </c>
      <c r="V734" s="164">
        <f>VLOOKUP($A734,data!$B$2:$AS$765,35,FALSE)</f>
        <v>0</v>
      </c>
      <c r="W734" s="324">
        <f t="shared" si="44"/>
        <v>0</v>
      </c>
      <c r="X734" s="324">
        <f t="shared" si="45"/>
        <v>0</v>
      </c>
      <c r="Y734" s="134" t="str">
        <f t="shared" si="46"/>
        <v/>
      </c>
      <c r="Z734" s="132" t="str">
        <f t="shared" si="47"/>
        <v/>
      </c>
    </row>
    <row r="735" spans="1:26" x14ac:dyDescent="0.2">
      <c r="A735" s="237" t="s">
        <v>1321</v>
      </c>
      <c r="B735" s="247" t="str">
        <f>VLOOKUP($A735,data!$B$2:$AS$765,4,FALSE)</f>
        <v>Rehabilitation W/O CC/MCC</v>
      </c>
      <c r="C735" s="238">
        <f>VLOOKUP($A735,data!$B$2:$AS$765,6,FALSE)</f>
        <v>0</v>
      </c>
      <c r="D735" s="238">
        <f>VLOOKUP($A735,data!$B$2:$AS$765,7,FALSE)</f>
        <v>0</v>
      </c>
      <c r="E735" s="238">
        <f>VLOOKUP($A735,data!$B$2:$AS$765,10,FALSE)</f>
        <v>0</v>
      </c>
      <c r="F735" s="238">
        <f>VLOOKUP($A735,data!$B$2:$AS$765,11,FALSE)</f>
        <v>0</v>
      </c>
      <c r="G735" s="257">
        <f>VLOOKUP($A735,data!$B$2:$AS$765,12,FALSE)</f>
        <v>0</v>
      </c>
      <c r="H735" s="16"/>
      <c r="I735" s="158">
        <f>VLOOKUP($A735,data!$B$2:$AS$765,14,FALSE)</f>
        <v>0</v>
      </c>
      <c r="J735" s="156">
        <f>VLOOKUP($A735,data!$B$2:$AS$765,15,FALSE)</f>
        <v>0</v>
      </c>
      <c r="K735" s="156">
        <f>VLOOKUP($A735,data!$B$2:$AS$765,16,FALSE)</f>
        <v>0</v>
      </c>
      <c r="L735" s="160">
        <f>VLOOKUP($A735,data!$B$2:$AS$765,17,FALSE)</f>
        <v>0</v>
      </c>
      <c r="M735" s="160">
        <f>VLOOKUP($A735,data!$B$2:$AS$765,18,FALSE)</f>
        <v>0</v>
      </c>
      <c r="N735" s="160">
        <f>VLOOKUP($A735,data!$B$2:$AS$765,19,FALSE)</f>
        <v>0</v>
      </c>
      <c r="O735" s="120">
        <f>VLOOKUP($A735,data!$B$2:$AS$765,20,FALSE)</f>
        <v>0</v>
      </c>
      <c r="P735" s="162">
        <f>VLOOKUP($A735,data!$B$2:$AS$765,22,FALSE)</f>
        <v>0</v>
      </c>
      <c r="Q735" s="162">
        <f>VLOOKUP($A735,data!$B$2:$AS$765,30,FALSE)</f>
        <v>0</v>
      </c>
      <c r="R735" s="217" t="str">
        <f>VLOOKUP($A735,data!$B$2:$AS$765,34,FALSE)</f>
        <v/>
      </c>
      <c r="S735" s="166"/>
      <c r="T735" s="219" t="str">
        <f>IF(ISERROR(VLOOKUP($A735,v32_final!$A$9:$E$763,5,FALSE)),"",VLOOKUP($A735,v32_final!$A$9:$E$763,5,FALSE))</f>
        <v/>
      </c>
      <c r="U735" s="162" t="str">
        <f>IF(ISERROR(VLOOKUP($A735,v32_final!$A$9:$E$763,4,FALSE)),"",VLOOKUP($A735,v32_final!$A$9:$E$763,4,FALSE))</f>
        <v/>
      </c>
      <c r="V735" s="164">
        <f>VLOOKUP($A735,data!$B$2:$AS$765,35,FALSE)</f>
        <v>0</v>
      </c>
      <c r="W735" s="324">
        <f t="shared" si="44"/>
        <v>0</v>
      </c>
      <c r="X735" s="324">
        <f t="shared" si="45"/>
        <v>0</v>
      </c>
      <c r="Y735" s="134" t="str">
        <f t="shared" si="46"/>
        <v/>
      </c>
      <c r="Z735" s="132" t="str">
        <f t="shared" si="47"/>
        <v/>
      </c>
    </row>
    <row r="736" spans="1:26" x14ac:dyDescent="0.2">
      <c r="A736" s="237" t="s">
        <v>1322</v>
      </c>
      <c r="B736" s="247" t="str">
        <f>VLOOKUP($A736,data!$B$2:$AS$765,4,FALSE)</f>
        <v>Signs &amp; Symptoms W MCC</v>
      </c>
      <c r="C736" s="238">
        <f>VLOOKUP($A736,data!$B$2:$AS$765,6,FALSE)</f>
        <v>61</v>
      </c>
      <c r="D736" s="238">
        <f>VLOOKUP($A736,data!$B$2:$AS$765,7,FALSE)</f>
        <v>3</v>
      </c>
      <c r="E736" s="238">
        <f>VLOOKUP($A736,data!$B$2:$AS$765,10,FALSE)</f>
        <v>22387.85</v>
      </c>
      <c r="F736" s="238">
        <f>VLOOKUP($A736,data!$B$2:$AS$765,11,FALSE)</f>
        <v>15268.45</v>
      </c>
      <c r="G736" s="257">
        <f>VLOOKUP($A736,data!$B$2:$AS$765,12,FALSE)</f>
        <v>5.8</v>
      </c>
      <c r="H736" s="16"/>
      <c r="I736" s="158">
        <f>VLOOKUP($A736,data!$B$2:$AS$765,14,FALSE)</f>
        <v>59</v>
      </c>
      <c r="J736" s="156">
        <f>VLOOKUP($A736,data!$B$2:$AS$765,15,FALSE)</f>
        <v>20508.34</v>
      </c>
      <c r="K736" s="156">
        <f>VLOOKUP($A736,data!$B$2:$AS$765,16,FALSE)</f>
        <v>11531.29</v>
      </c>
      <c r="L736" s="160">
        <f>VLOOKUP($A736,data!$B$2:$AS$765,17,FALSE)</f>
        <v>5.58</v>
      </c>
      <c r="M736" s="160">
        <f>VLOOKUP($A736,data!$B$2:$AS$765,18,FALSE)</f>
        <v>4.6900000000000004</v>
      </c>
      <c r="N736" s="160">
        <f>VLOOKUP($A736,data!$B$2:$AS$765,19,FALSE)</f>
        <v>4.0199999999999996</v>
      </c>
      <c r="O736" s="120">
        <f>VLOOKUP($A736,data!$B$2:$AS$765,20,FALSE)</f>
        <v>1</v>
      </c>
      <c r="P736" s="162">
        <f>VLOOKUP($A736,data!$B$2:$AS$765,22,FALSE)</f>
        <v>0.8427</v>
      </c>
      <c r="Q736" s="162">
        <f>VLOOKUP($A736,data!$B$2:$AS$765,30,FALSE)</f>
        <v>0.86829999999999996</v>
      </c>
      <c r="R736" s="217" t="str">
        <f>VLOOKUP($A736,data!$B$2:$AS$765,34,FALSE)</f>
        <v>A</v>
      </c>
      <c r="S736" s="166"/>
      <c r="T736" s="219" t="str">
        <f>IF(ISERROR(VLOOKUP($A736,v32_final!$A$9:$E$763,5,FALSE)),"",VLOOKUP($A736,v32_final!$A$9:$E$763,5,FALSE))</f>
        <v>A</v>
      </c>
      <c r="U736" s="162">
        <f>IF(ISERROR(VLOOKUP($A736,v32_final!$A$9:$E$763,4,FALSE)),"",VLOOKUP($A736,v32_final!$A$9:$E$763,4,FALSE))</f>
        <v>1.4131</v>
      </c>
      <c r="V736" s="164">
        <f>VLOOKUP($A736,data!$B$2:$AS$765,35,FALSE)</f>
        <v>1.3605</v>
      </c>
      <c r="W736" s="324">
        <f t="shared" si="44"/>
        <v>1.3605</v>
      </c>
      <c r="X736" s="324">
        <f t="shared" si="45"/>
        <v>0</v>
      </c>
      <c r="Y736" s="134">
        <f t="shared" si="46"/>
        <v>-5.259999999999998E-2</v>
      </c>
      <c r="Z736" s="132">
        <f t="shared" si="47"/>
        <v>-3.7223126459556985E-2</v>
      </c>
    </row>
    <row r="737" spans="1:26" x14ac:dyDescent="0.2">
      <c r="A737" s="246" t="s">
        <v>1323</v>
      </c>
      <c r="B737" s="258" t="str">
        <f>VLOOKUP($A737,data!$B$2:$AS$765,4,FALSE)</f>
        <v>Signs &amp; Symptoms W/O MCC</v>
      </c>
      <c r="C737" s="259">
        <f>VLOOKUP($A737,data!$B$2:$AS$765,6,FALSE)</f>
        <v>261</v>
      </c>
      <c r="D737" s="259">
        <f>VLOOKUP($A737,data!$B$2:$AS$765,7,FALSE)</f>
        <v>6</v>
      </c>
      <c r="E737" s="259">
        <f>VLOOKUP($A737,data!$B$2:$AS$765,10,FALSE)</f>
        <v>13005.39</v>
      </c>
      <c r="F737" s="259">
        <f>VLOOKUP($A737,data!$B$2:$AS$765,11,FALSE)</f>
        <v>8249.83</v>
      </c>
      <c r="G737" s="325">
        <f>VLOOKUP($A737,data!$B$2:$AS$765,12,FALSE)</f>
        <v>3.3</v>
      </c>
      <c r="H737" s="16"/>
      <c r="I737" s="159">
        <f>VLOOKUP($A737,data!$B$2:$AS$765,14,FALSE)</f>
        <v>257</v>
      </c>
      <c r="J737" s="157">
        <f>VLOOKUP($A737,data!$B$2:$AS$765,15,FALSE)</f>
        <v>12497.77</v>
      </c>
      <c r="K737" s="157">
        <f>VLOOKUP($A737,data!$B$2:$AS$765,16,FALSE)</f>
        <v>7200.57</v>
      </c>
      <c r="L737" s="161">
        <f>VLOOKUP($A737,data!$B$2:$AS$765,17,FALSE)</f>
        <v>3.15</v>
      </c>
      <c r="M737" s="161">
        <f>VLOOKUP($A737,data!$B$2:$AS$765,18,FALSE)</f>
        <v>2.42</v>
      </c>
      <c r="N737" s="161">
        <f>VLOOKUP($A737,data!$B$2:$AS$765,19,FALSE)</f>
        <v>2.5</v>
      </c>
      <c r="O737" s="129">
        <f>VLOOKUP($A737,data!$B$2:$AS$765,20,FALSE)</f>
        <v>1</v>
      </c>
      <c r="P737" s="163">
        <f>VLOOKUP($A737,data!$B$2:$AS$765,22,FALSE)</f>
        <v>0.51349999999999996</v>
      </c>
      <c r="Q737" s="163">
        <f>VLOOKUP($A737,data!$B$2:$AS$765,30,FALSE)</f>
        <v>0.52910000000000001</v>
      </c>
      <c r="R737" s="218" t="str">
        <f>VLOOKUP($A737,data!$B$2:$AS$765,34,FALSE)</f>
        <v>A</v>
      </c>
      <c r="S737" s="166"/>
      <c r="T737" s="220" t="str">
        <f>IF(ISERROR(VLOOKUP($A737,v32_final!$A$9:$E$763,5,FALSE)),"",VLOOKUP($A737,v32_final!$A$9:$E$763,5,FALSE))</f>
        <v>A</v>
      </c>
      <c r="U737" s="163">
        <f>IF(ISERROR(VLOOKUP($A737,v32_final!$A$9:$E$763,4,FALSE)),"",VLOOKUP($A737,v32_final!$A$9:$E$763,4,FALSE))</f>
        <v>0.80449999999999999</v>
      </c>
      <c r="V737" s="165">
        <f>VLOOKUP($A737,data!$B$2:$AS$765,35,FALSE)</f>
        <v>0.82899999999999996</v>
      </c>
      <c r="W737" s="326">
        <f t="shared" si="44"/>
        <v>0.82899999999999996</v>
      </c>
      <c r="X737" s="326">
        <f t="shared" si="45"/>
        <v>0</v>
      </c>
      <c r="Y737" s="135">
        <f t="shared" si="46"/>
        <v>2.4499999999999966E-2</v>
      </c>
      <c r="Z737" s="133">
        <f t="shared" si="47"/>
        <v>3.0453697949036625E-2</v>
      </c>
    </row>
    <row r="738" spans="1:26" x14ac:dyDescent="0.2">
      <c r="A738" s="237" t="s">
        <v>1324</v>
      </c>
      <c r="B738" s="247" t="str">
        <f>VLOOKUP($A738,data!$B$2:$AS$765,4,FALSE)</f>
        <v>Aftercare W CC/MCC</v>
      </c>
      <c r="C738" s="238">
        <f>VLOOKUP($A738,data!$B$2:$AS$765,6,FALSE)</f>
        <v>6</v>
      </c>
      <c r="D738" s="238">
        <f>VLOOKUP($A738,data!$B$2:$AS$765,7,FALSE)</f>
        <v>0</v>
      </c>
      <c r="E738" s="238">
        <f>VLOOKUP($A738,data!$B$2:$AS$765,10,FALSE)</f>
        <v>15417.27</v>
      </c>
      <c r="F738" s="238">
        <f>VLOOKUP($A738,data!$B$2:$AS$765,11,FALSE)</f>
        <v>8043.79</v>
      </c>
      <c r="G738" s="257">
        <f>VLOOKUP($A738,data!$B$2:$AS$765,12,FALSE)</f>
        <v>5.67</v>
      </c>
      <c r="H738" s="16"/>
      <c r="I738" s="158">
        <f>VLOOKUP($A738,data!$B$2:$AS$765,14,FALSE)</f>
        <v>6</v>
      </c>
      <c r="J738" s="156">
        <f>VLOOKUP($A738,data!$B$2:$AS$765,15,FALSE)</f>
        <v>15417.27</v>
      </c>
      <c r="K738" s="156">
        <f>VLOOKUP($A738,data!$B$2:$AS$765,16,FALSE)</f>
        <v>8043.79</v>
      </c>
      <c r="L738" s="160">
        <f>VLOOKUP($A738,data!$B$2:$AS$765,17,FALSE)</f>
        <v>5.0999999999999996</v>
      </c>
      <c r="M738" s="160">
        <f>VLOOKUP($A738,data!$B$2:$AS$765,18,FALSE)</f>
        <v>2.69</v>
      </c>
      <c r="N738" s="160">
        <f>VLOOKUP($A738,data!$B$2:$AS$765,19,FALSE)</f>
        <v>3.3</v>
      </c>
      <c r="O738" s="120">
        <f>VLOOKUP($A738,data!$B$2:$AS$765,20,FALSE)</f>
        <v>0</v>
      </c>
      <c r="P738" s="162">
        <f>VLOOKUP($A738,data!$B$2:$AS$765,22,FALSE)</f>
        <v>1.1001000000000001</v>
      </c>
      <c r="Q738" s="162">
        <f>VLOOKUP($A738,data!$B$2:$AS$765,30,FALSE)</f>
        <v>1.1335</v>
      </c>
      <c r="R738" s="217" t="str">
        <f>VLOOKUP($A738,data!$B$2:$AS$765,34,FALSE)</f>
        <v>M</v>
      </c>
      <c r="S738" s="166"/>
      <c r="T738" s="219" t="str">
        <f>IF(ISERROR(VLOOKUP($A738,v32_final!$A$9:$E$763,5,FALSE)),"",VLOOKUP($A738,v32_final!$A$9:$E$763,5,FALSE))</f>
        <v>M</v>
      </c>
      <c r="U738" s="162">
        <f>IF(ISERROR(VLOOKUP($A738,v32_final!$A$9:$E$763,4,FALSE)),"",VLOOKUP($A738,v32_final!$A$9:$E$763,4,FALSE))</f>
        <v>1.6361000000000001</v>
      </c>
      <c r="V738" s="164">
        <f>VLOOKUP($A738,data!$B$2:$AS$765,35,FALSE)</f>
        <v>1.7761</v>
      </c>
      <c r="W738" s="324">
        <f t="shared" si="44"/>
        <v>1.7761</v>
      </c>
      <c r="X738" s="324">
        <f t="shared" si="45"/>
        <v>0</v>
      </c>
      <c r="Y738" s="134">
        <f t="shared" si="46"/>
        <v>0.1399999999999999</v>
      </c>
      <c r="Z738" s="132">
        <f t="shared" si="47"/>
        <v>8.5569341727278217E-2</v>
      </c>
    </row>
    <row r="739" spans="1:26" x14ac:dyDescent="0.2">
      <c r="A739" s="237" t="s">
        <v>1325</v>
      </c>
      <c r="B739" s="247" t="str">
        <f>VLOOKUP($A739,data!$B$2:$AS$765,4,FALSE)</f>
        <v>Aftercare W/O CC/MCC</v>
      </c>
      <c r="C739" s="238">
        <f>VLOOKUP($A739,data!$B$2:$AS$765,6,FALSE)</f>
        <v>6</v>
      </c>
      <c r="D739" s="238">
        <f>VLOOKUP($A739,data!$B$2:$AS$765,7,FALSE)</f>
        <v>0</v>
      </c>
      <c r="E739" s="238">
        <f>VLOOKUP($A739,data!$B$2:$AS$765,10,FALSE)</f>
        <v>6969.25</v>
      </c>
      <c r="F739" s="238">
        <f>VLOOKUP($A739,data!$B$2:$AS$765,11,FALSE)</f>
        <v>1617.4</v>
      </c>
      <c r="G739" s="257">
        <f>VLOOKUP($A739,data!$B$2:$AS$765,12,FALSE)</f>
        <v>2.67</v>
      </c>
      <c r="H739" s="16"/>
      <c r="I739" s="158">
        <f>VLOOKUP($A739,data!$B$2:$AS$765,14,FALSE)</f>
        <v>6</v>
      </c>
      <c r="J739" s="156">
        <f>VLOOKUP($A739,data!$B$2:$AS$765,15,FALSE)</f>
        <v>6969.25</v>
      </c>
      <c r="K739" s="156">
        <f>VLOOKUP($A739,data!$B$2:$AS$765,16,FALSE)</f>
        <v>1617.4</v>
      </c>
      <c r="L739" s="160">
        <f>VLOOKUP($A739,data!$B$2:$AS$765,17,FALSE)</f>
        <v>2.9</v>
      </c>
      <c r="M739" s="160">
        <f>VLOOKUP($A739,data!$B$2:$AS$765,18,FALSE)</f>
        <v>1.25</v>
      </c>
      <c r="N739" s="160">
        <f>VLOOKUP($A739,data!$B$2:$AS$765,19,FALSE)</f>
        <v>2.2999999999999998</v>
      </c>
      <c r="O739" s="120">
        <f>VLOOKUP($A739,data!$B$2:$AS$765,20,FALSE)</f>
        <v>0</v>
      </c>
      <c r="P739" s="162">
        <f>VLOOKUP($A739,data!$B$2:$AS$765,22,FALSE)</f>
        <v>0.5696</v>
      </c>
      <c r="Q739" s="162">
        <f>VLOOKUP($A739,data!$B$2:$AS$765,30,FALSE)</f>
        <v>0.58689999999999998</v>
      </c>
      <c r="R739" s="217" t="str">
        <f>VLOOKUP($A739,data!$B$2:$AS$765,34,FALSE)</f>
        <v>M</v>
      </c>
      <c r="S739" s="166"/>
      <c r="T739" s="219" t="str">
        <f>IF(ISERROR(VLOOKUP($A739,v32_final!$A$9:$E$763,5,FALSE)),"",VLOOKUP($A739,v32_final!$A$9:$E$763,5,FALSE))</f>
        <v>M</v>
      </c>
      <c r="U739" s="162">
        <f>IF(ISERROR(VLOOKUP($A739,v32_final!$A$9:$E$763,4,FALSE)),"",VLOOKUP($A739,v32_final!$A$9:$E$763,4,FALSE))</f>
        <v>0.85640000000000005</v>
      </c>
      <c r="V739" s="164">
        <f>VLOOKUP($A739,data!$B$2:$AS$765,35,FALSE)</f>
        <v>0.91959999999999997</v>
      </c>
      <c r="W739" s="324">
        <f t="shared" si="44"/>
        <v>0.91959999999999997</v>
      </c>
      <c r="X739" s="324">
        <f t="shared" si="45"/>
        <v>0</v>
      </c>
      <c r="Y739" s="134">
        <f t="shared" si="46"/>
        <v>6.3199999999999923E-2</v>
      </c>
      <c r="Z739" s="132">
        <f t="shared" si="47"/>
        <v>7.3797290985520694E-2</v>
      </c>
    </row>
    <row r="740" spans="1:26" x14ac:dyDescent="0.2">
      <c r="A740" s="237" t="s">
        <v>1326</v>
      </c>
      <c r="B740" s="247" t="str">
        <f>VLOOKUP($A740,data!$B$2:$AS$765,4,FALSE)</f>
        <v>Other Factors Influencing Health Status</v>
      </c>
      <c r="C740" s="238">
        <f>VLOOKUP($A740,data!$B$2:$AS$765,6,FALSE)</f>
        <v>25</v>
      </c>
      <c r="D740" s="238">
        <f>VLOOKUP($A740,data!$B$2:$AS$765,7,FALSE)</f>
        <v>0</v>
      </c>
      <c r="E740" s="238">
        <f>VLOOKUP($A740,data!$B$2:$AS$765,10,FALSE)</f>
        <v>5689.11</v>
      </c>
      <c r="F740" s="238">
        <f>VLOOKUP($A740,data!$B$2:$AS$765,11,FALSE)</f>
        <v>3138.04</v>
      </c>
      <c r="G740" s="257">
        <f>VLOOKUP($A740,data!$B$2:$AS$765,12,FALSE)</f>
        <v>2.8</v>
      </c>
      <c r="H740" s="16"/>
      <c r="I740" s="158">
        <f>VLOOKUP($A740,data!$B$2:$AS$765,14,FALSE)</f>
        <v>23</v>
      </c>
      <c r="J740" s="156">
        <f>VLOOKUP($A740,data!$B$2:$AS$765,15,FALSE)</f>
        <v>4982</v>
      </c>
      <c r="K740" s="156">
        <f>VLOOKUP($A740,data!$B$2:$AS$765,16,FALSE)</f>
        <v>2109.48</v>
      </c>
      <c r="L740" s="160">
        <f>VLOOKUP($A740,data!$B$2:$AS$765,17,FALSE)</f>
        <v>2</v>
      </c>
      <c r="M740" s="160">
        <f>VLOOKUP($A740,data!$B$2:$AS$765,18,FALSE)</f>
        <v>1.1000000000000001</v>
      </c>
      <c r="N740" s="160">
        <f>VLOOKUP($A740,data!$B$2:$AS$765,19,FALSE)</f>
        <v>1.77</v>
      </c>
      <c r="O740" s="120">
        <f>VLOOKUP($A740,data!$B$2:$AS$765,20,FALSE)</f>
        <v>1</v>
      </c>
      <c r="P740" s="162">
        <f>VLOOKUP($A740,data!$B$2:$AS$765,22,FALSE)</f>
        <v>0.2046</v>
      </c>
      <c r="Q740" s="162">
        <f>VLOOKUP($A740,data!$B$2:$AS$765,30,FALSE)</f>
        <v>0.21079999999999999</v>
      </c>
      <c r="R740" s="217" t="str">
        <f>VLOOKUP($A740,data!$B$2:$AS$765,34,FALSE)</f>
        <v>A</v>
      </c>
      <c r="S740" s="166"/>
      <c r="T740" s="219" t="str">
        <f>IF(ISERROR(VLOOKUP($A740,v32_final!$A$9:$E$763,5,FALSE)),"",VLOOKUP($A740,v32_final!$A$9:$E$763,5,FALSE))</f>
        <v>A</v>
      </c>
      <c r="U740" s="162">
        <f>IF(ISERROR(VLOOKUP($A740,v32_final!$A$9:$E$763,4,FALSE)),"",VLOOKUP($A740,v32_final!$A$9:$E$763,4,FALSE))</f>
        <v>0.38600000000000001</v>
      </c>
      <c r="V740" s="164">
        <f>VLOOKUP($A740,data!$B$2:$AS$765,35,FALSE)</f>
        <v>0.33029999999999998</v>
      </c>
      <c r="W740" s="324">
        <f t="shared" si="44"/>
        <v>0.33029999999999998</v>
      </c>
      <c r="X740" s="324">
        <f t="shared" si="45"/>
        <v>0</v>
      </c>
      <c r="Y740" s="134">
        <f t="shared" si="46"/>
        <v>-5.5700000000000027E-2</v>
      </c>
      <c r="Z740" s="132">
        <f t="shared" si="47"/>
        <v>-0.14430051813471509</v>
      </c>
    </row>
    <row r="741" spans="1:26" x14ac:dyDescent="0.2">
      <c r="A741" s="237" t="s">
        <v>1327</v>
      </c>
      <c r="B741" s="247" t="str">
        <f>VLOOKUP($A741,data!$B$2:$AS$765,4,FALSE)</f>
        <v>Craniotomy for Multiple Significant Trauma</v>
      </c>
      <c r="C741" s="238">
        <f>VLOOKUP($A741,data!$B$2:$AS$765,6,FALSE)</f>
        <v>9</v>
      </c>
      <c r="D741" s="238">
        <f>VLOOKUP($A741,data!$B$2:$AS$765,7,FALSE)</f>
        <v>0</v>
      </c>
      <c r="E741" s="238">
        <f>VLOOKUP($A741,data!$B$2:$AS$765,10,FALSE)</f>
        <v>119576.19</v>
      </c>
      <c r="F741" s="238">
        <f>VLOOKUP($A741,data!$B$2:$AS$765,11,FALSE)</f>
        <v>29826.17</v>
      </c>
      <c r="G741" s="257">
        <f>VLOOKUP($A741,data!$B$2:$AS$765,12,FALSE)</f>
        <v>15.78</v>
      </c>
      <c r="H741" s="16"/>
      <c r="I741" s="158">
        <f>VLOOKUP($A741,data!$B$2:$AS$765,14,FALSE)</f>
        <v>9</v>
      </c>
      <c r="J741" s="156">
        <f>VLOOKUP($A741,data!$B$2:$AS$765,15,FALSE)</f>
        <v>119576.19</v>
      </c>
      <c r="K741" s="156">
        <f>VLOOKUP($A741,data!$B$2:$AS$765,16,FALSE)</f>
        <v>29826.17</v>
      </c>
      <c r="L741" s="160">
        <f>VLOOKUP($A741,data!$B$2:$AS$765,17,FALSE)</f>
        <v>11.9</v>
      </c>
      <c r="M741" s="160">
        <f>VLOOKUP($A741,data!$B$2:$AS$765,18,FALSE)</f>
        <v>11.73</v>
      </c>
      <c r="N741" s="160">
        <f>VLOOKUP($A741,data!$B$2:$AS$765,19,FALSE)</f>
        <v>8.4</v>
      </c>
      <c r="O741" s="120">
        <f>VLOOKUP($A741,data!$B$2:$AS$765,20,FALSE)</f>
        <v>0</v>
      </c>
      <c r="P741" s="162">
        <f>VLOOKUP($A741,data!$B$2:$AS$765,22,FALSE)</f>
        <v>5.5777000000000001</v>
      </c>
      <c r="Q741" s="162">
        <f>VLOOKUP($A741,data!$B$2:$AS$765,30,FALSE)</f>
        <v>5.7472000000000003</v>
      </c>
      <c r="R741" s="217" t="str">
        <f>VLOOKUP($A741,data!$B$2:$AS$765,34,FALSE)</f>
        <v>M</v>
      </c>
      <c r="S741" s="166"/>
      <c r="T741" s="219" t="str">
        <f>IF(ISERROR(VLOOKUP($A741,v32_final!$A$9:$E$763,5,FALSE)),"",VLOOKUP($A741,v32_final!$A$9:$E$763,5,FALSE))</f>
        <v>A</v>
      </c>
      <c r="U741" s="162">
        <f>IF(ISERROR(VLOOKUP($A741,v32_final!$A$9:$E$763,4,FALSE)),"",VLOOKUP($A741,v32_final!$A$9:$E$763,4,FALSE))</f>
        <v>6.5743999999999998</v>
      </c>
      <c r="V741" s="164">
        <f>VLOOKUP($A741,data!$B$2:$AS$765,35,FALSE)</f>
        <v>9.0053000000000001</v>
      </c>
      <c r="W741" s="324">
        <f t="shared" si="44"/>
        <v>9.0053000000000001</v>
      </c>
      <c r="X741" s="324">
        <f t="shared" si="45"/>
        <v>0</v>
      </c>
      <c r="Y741" s="134">
        <f t="shared" si="46"/>
        <v>2.4309000000000003</v>
      </c>
      <c r="Z741" s="132">
        <f t="shared" si="47"/>
        <v>0.36975237284010715</v>
      </c>
    </row>
    <row r="742" spans="1:26" x14ac:dyDescent="0.2">
      <c r="A742" s="246" t="s">
        <v>1328</v>
      </c>
      <c r="B742" s="258" t="str">
        <f>VLOOKUP($A742,data!$B$2:$AS$765,4,FALSE)</f>
        <v>Limb Reattachment, Hip &amp; Femur Proc for Multiple Significant Trauma</v>
      </c>
      <c r="C742" s="259">
        <f>VLOOKUP($A742,data!$B$2:$AS$765,6,FALSE)</f>
        <v>43</v>
      </c>
      <c r="D742" s="259">
        <f>VLOOKUP($A742,data!$B$2:$AS$765,7,FALSE)</f>
        <v>0</v>
      </c>
      <c r="E742" s="259">
        <f>VLOOKUP($A742,data!$B$2:$AS$765,10,FALSE)</f>
        <v>102408.27</v>
      </c>
      <c r="F742" s="259">
        <f>VLOOKUP($A742,data!$B$2:$AS$765,11,FALSE)</f>
        <v>74678.509999999995</v>
      </c>
      <c r="G742" s="325">
        <f>VLOOKUP($A742,data!$B$2:$AS$765,12,FALSE)</f>
        <v>11.63</v>
      </c>
      <c r="H742" s="16"/>
      <c r="I742" s="159">
        <f>VLOOKUP($A742,data!$B$2:$AS$765,14,FALSE)</f>
        <v>40</v>
      </c>
      <c r="J742" s="157">
        <f>VLOOKUP($A742,data!$B$2:$AS$765,15,FALSE)</f>
        <v>86171.87</v>
      </c>
      <c r="K742" s="157">
        <f>VLOOKUP($A742,data!$B$2:$AS$765,16,FALSE)</f>
        <v>46383.44</v>
      </c>
      <c r="L742" s="161">
        <f>VLOOKUP($A742,data!$B$2:$AS$765,17,FALSE)</f>
        <v>10.18</v>
      </c>
      <c r="M742" s="161">
        <f>VLOOKUP($A742,data!$B$2:$AS$765,18,FALSE)</f>
        <v>7.29</v>
      </c>
      <c r="N742" s="161">
        <f>VLOOKUP($A742,data!$B$2:$AS$765,19,FALSE)</f>
        <v>8.31</v>
      </c>
      <c r="O742" s="129">
        <f>VLOOKUP($A742,data!$B$2:$AS$765,20,FALSE)</f>
        <v>1</v>
      </c>
      <c r="P742" s="163">
        <f>VLOOKUP($A742,data!$B$2:$AS$765,22,FALSE)</f>
        <v>3.5405000000000002</v>
      </c>
      <c r="Q742" s="163">
        <f>VLOOKUP($A742,data!$B$2:$AS$765,30,FALSE)</f>
        <v>3.4321999999999999</v>
      </c>
      <c r="R742" s="218" t="str">
        <f>VLOOKUP($A742,data!$B$2:$AS$765,34,FALSE)</f>
        <v>A</v>
      </c>
      <c r="S742" s="166"/>
      <c r="T742" s="220" t="str">
        <f>IF(ISERROR(VLOOKUP($A742,v32_final!$A$9:$E$763,5,FALSE)),"",VLOOKUP($A742,v32_final!$A$9:$E$763,5,FALSE))</f>
        <v>A</v>
      </c>
      <c r="U742" s="163">
        <f>IF(ISERROR(VLOOKUP($A742,v32_final!$A$9:$E$763,4,FALSE)),"",VLOOKUP($A742,v32_final!$A$9:$E$763,4,FALSE))</f>
        <v>5.6806999999999999</v>
      </c>
      <c r="V742" s="165">
        <f>VLOOKUP($A742,data!$B$2:$AS$765,35,FALSE)</f>
        <v>5.3779000000000003</v>
      </c>
      <c r="W742" s="326">
        <f t="shared" si="44"/>
        <v>5.3779000000000003</v>
      </c>
      <c r="X742" s="326">
        <f t="shared" si="45"/>
        <v>0</v>
      </c>
      <c r="Y742" s="135">
        <f t="shared" si="46"/>
        <v>-0.30279999999999951</v>
      </c>
      <c r="Z742" s="133">
        <f t="shared" si="47"/>
        <v>-5.330329008748913E-2</v>
      </c>
    </row>
    <row r="743" spans="1:26" x14ac:dyDescent="0.2">
      <c r="A743" s="237" t="s">
        <v>1329</v>
      </c>
      <c r="B743" s="247" t="str">
        <f>VLOOKUP($A743,data!$B$2:$AS$765,4,FALSE)</f>
        <v>Other O.R. Procedures for Multiple Significant Trauma W MCC</v>
      </c>
      <c r="C743" s="238">
        <f>VLOOKUP($A743,data!$B$2:$AS$765,6,FALSE)</f>
        <v>70</v>
      </c>
      <c r="D743" s="238">
        <f>VLOOKUP($A743,data!$B$2:$AS$765,7,FALSE)</f>
        <v>4</v>
      </c>
      <c r="E743" s="238">
        <f>VLOOKUP($A743,data!$B$2:$AS$765,10,FALSE)</f>
        <v>136455.87</v>
      </c>
      <c r="F743" s="238">
        <f>VLOOKUP($A743,data!$B$2:$AS$765,11,FALSE)</f>
        <v>95277.01</v>
      </c>
      <c r="G743" s="257">
        <f>VLOOKUP($A743,data!$B$2:$AS$765,12,FALSE)</f>
        <v>15.83</v>
      </c>
      <c r="H743" s="16"/>
      <c r="I743" s="158">
        <f>VLOOKUP($A743,data!$B$2:$AS$765,14,FALSE)</f>
        <v>69</v>
      </c>
      <c r="J743" s="156">
        <f>VLOOKUP($A743,data!$B$2:$AS$765,15,FALSE)</f>
        <v>129493.38</v>
      </c>
      <c r="K743" s="156">
        <f>VLOOKUP($A743,data!$B$2:$AS$765,16,FALSE)</f>
        <v>76262.23</v>
      </c>
      <c r="L743" s="160">
        <f>VLOOKUP($A743,data!$B$2:$AS$765,17,FALSE)</f>
        <v>15.25</v>
      </c>
      <c r="M743" s="160">
        <f>VLOOKUP($A743,data!$B$2:$AS$765,18,FALSE)</f>
        <v>10.11</v>
      </c>
      <c r="N743" s="160">
        <f>VLOOKUP($A743,data!$B$2:$AS$765,19,FALSE)</f>
        <v>12.14</v>
      </c>
      <c r="O743" s="120">
        <f>VLOOKUP($A743,data!$B$2:$AS$765,20,FALSE)</f>
        <v>1</v>
      </c>
      <c r="P743" s="162">
        <f>VLOOKUP($A743,data!$B$2:$AS$765,22,FALSE)</f>
        <v>5.3205</v>
      </c>
      <c r="Q743" s="162">
        <f>VLOOKUP($A743,data!$B$2:$AS$765,30,FALSE)</f>
        <v>5.1871</v>
      </c>
      <c r="R743" s="217" t="str">
        <f>VLOOKUP($A743,data!$B$2:$AS$765,34,FALSE)</f>
        <v>A</v>
      </c>
      <c r="S743" s="166"/>
      <c r="T743" s="219" t="str">
        <f>IF(ISERROR(VLOOKUP($A743,v32_final!$A$9:$E$763,5,FALSE)),"",VLOOKUP($A743,v32_final!$A$9:$E$763,5,FALSE))</f>
        <v>A</v>
      </c>
      <c r="U743" s="162">
        <f>IF(ISERROR(VLOOKUP($A743,v32_final!$A$9:$E$763,4,FALSE)),"",VLOOKUP($A743,v32_final!$A$9:$E$763,4,FALSE))</f>
        <v>7.5427</v>
      </c>
      <c r="V743" s="164">
        <f>VLOOKUP($A743,data!$B$2:$AS$765,35,FALSE)</f>
        <v>8.1277000000000008</v>
      </c>
      <c r="W743" s="324">
        <f t="shared" si="44"/>
        <v>8.1277000000000008</v>
      </c>
      <c r="X743" s="324">
        <f t="shared" si="45"/>
        <v>0</v>
      </c>
      <c r="Y743" s="134">
        <f t="shared" si="46"/>
        <v>0.58500000000000085</v>
      </c>
      <c r="Z743" s="132">
        <f t="shared" si="47"/>
        <v>7.7558433982526265E-2</v>
      </c>
    </row>
    <row r="744" spans="1:26" x14ac:dyDescent="0.2">
      <c r="A744" s="237" t="s">
        <v>1330</v>
      </c>
      <c r="B744" s="247" t="str">
        <f>VLOOKUP($A744,data!$B$2:$AS$765,4,FALSE)</f>
        <v>Other O.R. Procedures for Multiple Significant Trauma W CC</v>
      </c>
      <c r="C744" s="238">
        <f>VLOOKUP($A744,data!$B$2:$AS$765,6,FALSE)</f>
        <v>54</v>
      </c>
      <c r="D744" s="238">
        <f>VLOOKUP($A744,data!$B$2:$AS$765,7,FALSE)</f>
        <v>0</v>
      </c>
      <c r="E744" s="238">
        <f>VLOOKUP($A744,data!$B$2:$AS$765,10,FALSE)</f>
        <v>71857.600000000006</v>
      </c>
      <c r="F744" s="238">
        <f>VLOOKUP($A744,data!$B$2:$AS$765,11,FALSE)</f>
        <v>39997.4</v>
      </c>
      <c r="G744" s="257">
        <f>VLOOKUP($A744,data!$B$2:$AS$765,12,FALSE)</f>
        <v>8.7799999999999994</v>
      </c>
      <c r="H744" s="16"/>
      <c r="I744" s="158">
        <f>VLOOKUP($A744,data!$B$2:$AS$765,14,FALSE)</f>
        <v>54</v>
      </c>
      <c r="J744" s="156">
        <f>VLOOKUP($A744,data!$B$2:$AS$765,15,FALSE)</f>
        <v>71857.600000000006</v>
      </c>
      <c r="K744" s="156">
        <f>VLOOKUP($A744,data!$B$2:$AS$765,16,FALSE)</f>
        <v>39997.4</v>
      </c>
      <c r="L744" s="160">
        <f>VLOOKUP($A744,data!$B$2:$AS$765,17,FALSE)</f>
        <v>8.7799999999999994</v>
      </c>
      <c r="M744" s="160">
        <f>VLOOKUP($A744,data!$B$2:$AS$765,18,FALSE)</f>
        <v>5.61</v>
      </c>
      <c r="N744" s="160">
        <f>VLOOKUP($A744,data!$B$2:$AS$765,19,FALSE)</f>
        <v>7.33</v>
      </c>
      <c r="O744" s="120">
        <f>VLOOKUP($A744,data!$B$2:$AS$765,20,FALSE)</f>
        <v>1</v>
      </c>
      <c r="P744" s="162">
        <f>VLOOKUP($A744,data!$B$2:$AS$765,22,FALSE)</f>
        <v>2.9523999999999999</v>
      </c>
      <c r="Q744" s="162">
        <f>VLOOKUP($A744,data!$B$2:$AS$765,30,FALSE)</f>
        <v>3.0421</v>
      </c>
      <c r="R744" s="217" t="str">
        <f>VLOOKUP($A744,data!$B$2:$AS$765,34,FALSE)</f>
        <v>A</v>
      </c>
      <c r="S744" s="166"/>
      <c r="T744" s="219" t="str">
        <f>IF(ISERROR(VLOOKUP($A744,v32_final!$A$9:$E$763,5,FALSE)),"",VLOOKUP($A744,v32_final!$A$9:$E$763,5,FALSE))</f>
        <v>A</v>
      </c>
      <c r="U744" s="162">
        <f>IF(ISERROR(VLOOKUP($A744,v32_final!$A$9:$E$763,4,FALSE)),"",VLOOKUP($A744,v32_final!$A$9:$E$763,4,FALSE))</f>
        <v>4.4096000000000002</v>
      </c>
      <c r="V744" s="164">
        <f>VLOOKUP($A744,data!$B$2:$AS$765,35,FALSE)</f>
        <v>4.7667000000000002</v>
      </c>
      <c r="W744" s="324">
        <f t="shared" si="44"/>
        <v>4.7667000000000002</v>
      </c>
      <c r="X744" s="324">
        <f t="shared" si="45"/>
        <v>0</v>
      </c>
      <c r="Y744" s="134">
        <f t="shared" si="46"/>
        <v>0.35709999999999997</v>
      </c>
      <c r="Z744" s="132">
        <f t="shared" si="47"/>
        <v>8.0982402031930328E-2</v>
      </c>
    </row>
    <row r="745" spans="1:26" x14ac:dyDescent="0.2">
      <c r="A745" s="237" t="s">
        <v>1331</v>
      </c>
      <c r="B745" s="247" t="str">
        <f>VLOOKUP($A745,data!$B$2:$AS$765,4,FALSE)</f>
        <v>Other O.R. Procedures for Multiple Significant Trauma W/O CC/MCC</v>
      </c>
      <c r="C745" s="238">
        <f>VLOOKUP($A745,data!$B$2:$AS$765,6,FALSE)</f>
        <v>10</v>
      </c>
      <c r="D745" s="238">
        <f>VLOOKUP($A745,data!$B$2:$AS$765,7,FALSE)</f>
        <v>0</v>
      </c>
      <c r="E745" s="238">
        <f>VLOOKUP($A745,data!$B$2:$AS$765,10,FALSE)</f>
        <v>52949.38</v>
      </c>
      <c r="F745" s="238">
        <f>VLOOKUP($A745,data!$B$2:$AS$765,11,FALSE)</f>
        <v>21557.81</v>
      </c>
      <c r="G745" s="257">
        <f>VLOOKUP($A745,data!$B$2:$AS$765,12,FALSE)</f>
        <v>5.4</v>
      </c>
      <c r="H745" s="16"/>
      <c r="I745" s="158">
        <f>VLOOKUP($A745,data!$B$2:$AS$765,14,FALSE)</f>
        <v>9</v>
      </c>
      <c r="J745" s="156">
        <f>VLOOKUP($A745,data!$B$2:$AS$765,15,FALSE)</f>
        <v>47777.440000000002</v>
      </c>
      <c r="K745" s="156">
        <f>VLOOKUP($A745,data!$B$2:$AS$765,16,FALSE)</f>
        <v>15776.17</v>
      </c>
      <c r="L745" s="160">
        <f>VLOOKUP($A745,data!$B$2:$AS$765,17,FALSE)</f>
        <v>4.8</v>
      </c>
      <c r="M745" s="160">
        <f>VLOOKUP($A745,data!$B$2:$AS$765,18,FALSE)</f>
        <v>3.5</v>
      </c>
      <c r="N745" s="160">
        <f>VLOOKUP($A745,data!$B$2:$AS$765,19,FALSE)</f>
        <v>4.2</v>
      </c>
      <c r="O745" s="120">
        <f>VLOOKUP($A745,data!$B$2:$AS$765,20,FALSE)</f>
        <v>0</v>
      </c>
      <c r="P745" s="162">
        <f>VLOOKUP($A745,data!$B$2:$AS$765,22,FALSE)</f>
        <v>2.1324000000000001</v>
      </c>
      <c r="Q745" s="162">
        <f>VLOOKUP($A745,data!$B$2:$AS$765,30,FALSE)</f>
        <v>2.1972</v>
      </c>
      <c r="R745" s="217" t="str">
        <f>VLOOKUP($A745,data!$B$2:$AS$765,34,FALSE)</f>
        <v>M</v>
      </c>
      <c r="S745" s="166"/>
      <c r="T745" s="219" t="str">
        <f>IF(ISERROR(VLOOKUP($A745,v32_final!$A$9:$E$763,5,FALSE)),"",VLOOKUP($A745,v32_final!$A$9:$E$763,5,FALSE))</f>
        <v>M</v>
      </c>
      <c r="U745" s="162">
        <f>IF(ISERROR(VLOOKUP($A745,v32_final!$A$9:$E$763,4,FALSE)),"",VLOOKUP($A745,v32_final!$A$9:$E$763,4,FALSE))</f>
        <v>3.9561999999999999</v>
      </c>
      <c r="V745" s="164">
        <f>VLOOKUP($A745,data!$B$2:$AS$765,35,FALSE)</f>
        <v>3.4428000000000001</v>
      </c>
      <c r="W745" s="324">
        <f t="shared" si="44"/>
        <v>3.4428000000000001</v>
      </c>
      <c r="X745" s="324">
        <f t="shared" si="45"/>
        <v>0</v>
      </c>
      <c r="Y745" s="134">
        <f t="shared" si="46"/>
        <v>-0.51339999999999986</v>
      </c>
      <c r="Z745" s="132">
        <f t="shared" si="47"/>
        <v>-0.12977099236641218</v>
      </c>
    </row>
    <row r="746" spans="1:26" x14ac:dyDescent="0.2">
      <c r="A746" s="237" t="s">
        <v>1332</v>
      </c>
      <c r="B746" s="247" t="str">
        <f>VLOOKUP($A746,data!$B$2:$AS$765,4,FALSE)</f>
        <v>Other Multiple Significant Trauma W MCC</v>
      </c>
      <c r="C746" s="238">
        <f>VLOOKUP($A746,data!$B$2:$AS$765,6,FALSE)</f>
        <v>19</v>
      </c>
      <c r="D746" s="238">
        <f>VLOOKUP($A746,data!$B$2:$AS$765,7,FALSE)</f>
        <v>0</v>
      </c>
      <c r="E746" s="238">
        <f>VLOOKUP($A746,data!$B$2:$AS$765,10,FALSE)</f>
        <v>70772.98</v>
      </c>
      <c r="F746" s="238">
        <f>VLOOKUP($A746,data!$B$2:$AS$765,11,FALSE)</f>
        <v>36716.69</v>
      </c>
      <c r="G746" s="257">
        <f>VLOOKUP($A746,data!$B$2:$AS$765,12,FALSE)</f>
        <v>15</v>
      </c>
      <c r="H746" s="16"/>
      <c r="I746" s="158">
        <f>VLOOKUP($A746,data!$B$2:$AS$765,14,FALSE)</f>
        <v>17</v>
      </c>
      <c r="J746" s="156">
        <f>VLOOKUP($A746,data!$B$2:$AS$765,15,FALSE)</f>
        <v>61693.52</v>
      </c>
      <c r="K746" s="156">
        <f>VLOOKUP($A746,data!$B$2:$AS$765,16,FALSE)</f>
        <v>26894.47</v>
      </c>
      <c r="L746" s="160">
        <f>VLOOKUP($A746,data!$B$2:$AS$765,17,FALSE)</f>
        <v>12.29</v>
      </c>
      <c r="M746" s="160">
        <f>VLOOKUP($A746,data!$B$2:$AS$765,18,FALSE)</f>
        <v>8.74</v>
      </c>
      <c r="N746" s="160">
        <f>VLOOKUP($A746,data!$B$2:$AS$765,19,FALSE)</f>
        <v>9.82</v>
      </c>
      <c r="O746" s="120">
        <f>VLOOKUP($A746,data!$B$2:$AS$765,20,FALSE)</f>
        <v>1</v>
      </c>
      <c r="P746" s="162">
        <f>VLOOKUP($A746,data!$B$2:$AS$765,22,FALSE)</f>
        <v>2.5348000000000002</v>
      </c>
      <c r="Q746" s="162">
        <f>VLOOKUP($A746,data!$B$2:$AS$765,30,FALSE)</f>
        <v>2.6118999999999999</v>
      </c>
      <c r="R746" s="217" t="str">
        <f>VLOOKUP($A746,data!$B$2:$AS$765,34,FALSE)</f>
        <v>A</v>
      </c>
      <c r="S746" s="166"/>
      <c r="T746" s="219" t="str">
        <f>IF(ISERROR(VLOOKUP($A746,v32_final!$A$9:$E$763,5,FALSE)),"",VLOOKUP($A746,v32_final!$A$9:$E$763,5,FALSE))</f>
        <v>A</v>
      </c>
      <c r="U746" s="162">
        <f>IF(ISERROR(VLOOKUP($A746,v32_final!$A$9:$E$763,4,FALSE)),"",VLOOKUP($A746,v32_final!$A$9:$E$763,4,FALSE))</f>
        <v>3.7271000000000001</v>
      </c>
      <c r="V746" s="164">
        <f>VLOOKUP($A746,data!$B$2:$AS$765,35,FALSE)</f>
        <v>4.0926</v>
      </c>
      <c r="W746" s="324">
        <f t="shared" si="44"/>
        <v>4.0926</v>
      </c>
      <c r="X746" s="324">
        <f t="shared" si="45"/>
        <v>0</v>
      </c>
      <c r="Y746" s="134">
        <f t="shared" si="46"/>
        <v>0.36549999999999994</v>
      </c>
      <c r="Z746" s="132">
        <f t="shared" si="47"/>
        <v>9.8065520109468465E-2</v>
      </c>
    </row>
    <row r="747" spans="1:26" x14ac:dyDescent="0.2">
      <c r="A747" s="246" t="s">
        <v>1333</v>
      </c>
      <c r="B747" s="258" t="str">
        <f>VLOOKUP($A747,data!$B$2:$AS$765,4,FALSE)</f>
        <v>Other Multiple Significant Trauma W CC</v>
      </c>
      <c r="C747" s="259">
        <f>VLOOKUP($A747,data!$B$2:$AS$765,6,FALSE)</f>
        <v>57</v>
      </c>
      <c r="D747" s="259">
        <f>VLOOKUP($A747,data!$B$2:$AS$765,7,FALSE)</f>
        <v>0</v>
      </c>
      <c r="E747" s="259">
        <f>VLOOKUP($A747,data!$B$2:$AS$765,10,FALSE)</f>
        <v>27060.65</v>
      </c>
      <c r="F747" s="259">
        <f>VLOOKUP($A747,data!$B$2:$AS$765,11,FALSE)</f>
        <v>11659.12</v>
      </c>
      <c r="G747" s="325">
        <f>VLOOKUP($A747,data!$B$2:$AS$765,12,FALSE)</f>
        <v>5.05</v>
      </c>
      <c r="H747" s="16"/>
      <c r="I747" s="159">
        <f>VLOOKUP($A747,data!$B$2:$AS$765,14,FALSE)</f>
        <v>57</v>
      </c>
      <c r="J747" s="157">
        <f>VLOOKUP($A747,data!$B$2:$AS$765,15,FALSE)</f>
        <v>27060.65</v>
      </c>
      <c r="K747" s="157">
        <f>VLOOKUP($A747,data!$B$2:$AS$765,16,FALSE)</f>
        <v>11659.12</v>
      </c>
      <c r="L747" s="161">
        <f>VLOOKUP($A747,data!$B$2:$AS$765,17,FALSE)</f>
        <v>5.05</v>
      </c>
      <c r="M747" s="161">
        <f>VLOOKUP($A747,data!$B$2:$AS$765,18,FALSE)</f>
        <v>2.73</v>
      </c>
      <c r="N747" s="161">
        <f>VLOOKUP($A747,data!$B$2:$AS$765,19,FALSE)</f>
        <v>4.34</v>
      </c>
      <c r="O747" s="129">
        <f>VLOOKUP($A747,data!$B$2:$AS$765,20,FALSE)</f>
        <v>1</v>
      </c>
      <c r="P747" s="163">
        <f>VLOOKUP($A747,data!$B$2:$AS$765,22,FALSE)</f>
        <v>1.1119000000000001</v>
      </c>
      <c r="Q747" s="163">
        <f>VLOOKUP($A747,data!$B$2:$AS$765,30,FALSE)</f>
        <v>1.1456999999999999</v>
      </c>
      <c r="R747" s="218" t="str">
        <f>VLOOKUP($A747,data!$B$2:$AS$765,34,FALSE)</f>
        <v>A</v>
      </c>
      <c r="S747" s="166"/>
      <c r="T747" s="220" t="str">
        <f>IF(ISERROR(VLOOKUP($A747,v32_final!$A$9:$E$763,5,FALSE)),"",VLOOKUP($A747,v32_final!$A$9:$E$763,5,FALSE))</f>
        <v>A</v>
      </c>
      <c r="U747" s="163">
        <f>IF(ISERROR(VLOOKUP($A747,v32_final!$A$9:$E$763,4,FALSE)),"",VLOOKUP($A747,v32_final!$A$9:$E$763,4,FALSE))</f>
        <v>1.6243000000000001</v>
      </c>
      <c r="V747" s="165">
        <f>VLOOKUP($A747,data!$B$2:$AS$765,35,FALSE)</f>
        <v>1.7951999999999999</v>
      </c>
      <c r="W747" s="326">
        <f t="shared" si="44"/>
        <v>1.7951999999999999</v>
      </c>
      <c r="X747" s="326">
        <f t="shared" si="45"/>
        <v>0</v>
      </c>
      <c r="Y747" s="135">
        <f t="shared" si="46"/>
        <v>0.17089999999999983</v>
      </c>
      <c r="Z747" s="133">
        <f t="shared" si="47"/>
        <v>0.10521455396170647</v>
      </c>
    </row>
    <row r="748" spans="1:26" x14ac:dyDescent="0.2">
      <c r="A748" s="237" t="s">
        <v>1334</v>
      </c>
      <c r="B748" s="247" t="str">
        <f>VLOOKUP($A748,data!$B$2:$AS$765,4,FALSE)</f>
        <v>Other Multiple Significant Trauma W/O CC/MCC</v>
      </c>
      <c r="C748" s="238">
        <f>VLOOKUP($A748,data!$B$2:$AS$765,6,FALSE)</f>
        <v>12</v>
      </c>
      <c r="D748" s="238">
        <f>VLOOKUP($A748,data!$B$2:$AS$765,7,FALSE)</f>
        <v>0</v>
      </c>
      <c r="E748" s="238">
        <f>VLOOKUP($A748,data!$B$2:$AS$765,10,FALSE)</f>
        <v>21977.24</v>
      </c>
      <c r="F748" s="238">
        <f>VLOOKUP($A748,data!$B$2:$AS$765,11,FALSE)</f>
        <v>10445.51</v>
      </c>
      <c r="G748" s="257">
        <f>VLOOKUP($A748,data!$B$2:$AS$765,12,FALSE)</f>
        <v>3</v>
      </c>
      <c r="H748" s="16"/>
      <c r="I748" s="158">
        <f>VLOOKUP($A748,data!$B$2:$AS$765,14,FALSE)</f>
        <v>11</v>
      </c>
      <c r="J748" s="156">
        <f>VLOOKUP($A748,data!$B$2:$AS$765,15,FALSE)</f>
        <v>19283.89</v>
      </c>
      <c r="K748" s="156">
        <f>VLOOKUP($A748,data!$B$2:$AS$765,16,FALSE)</f>
        <v>5654.91</v>
      </c>
      <c r="L748" s="160">
        <f>VLOOKUP($A748,data!$B$2:$AS$765,17,FALSE)</f>
        <v>2.73</v>
      </c>
      <c r="M748" s="160">
        <f>VLOOKUP($A748,data!$B$2:$AS$765,18,FALSE)</f>
        <v>1.21</v>
      </c>
      <c r="N748" s="160">
        <f>VLOOKUP($A748,data!$B$2:$AS$765,19,FALSE)</f>
        <v>2.4300000000000002</v>
      </c>
      <c r="O748" s="120">
        <f>VLOOKUP($A748,data!$B$2:$AS$765,20,FALSE)</f>
        <v>1</v>
      </c>
      <c r="P748" s="162">
        <f>VLOOKUP($A748,data!$B$2:$AS$765,22,FALSE)</f>
        <v>0.79239999999999999</v>
      </c>
      <c r="Q748" s="162">
        <f>VLOOKUP($A748,data!$B$2:$AS$765,30,FALSE)</f>
        <v>0.8165</v>
      </c>
      <c r="R748" s="217" t="str">
        <f>VLOOKUP($A748,data!$B$2:$AS$765,34,FALSE)</f>
        <v>A</v>
      </c>
      <c r="S748" s="166"/>
      <c r="T748" s="219" t="str">
        <f>IF(ISERROR(VLOOKUP($A748,v32_final!$A$9:$E$763,5,FALSE)),"",VLOOKUP($A748,v32_final!$A$9:$E$763,5,FALSE))</f>
        <v>M</v>
      </c>
      <c r="U748" s="162">
        <f>IF(ISERROR(VLOOKUP($A748,v32_final!$A$9:$E$763,4,FALSE)),"",VLOOKUP($A748,v32_final!$A$9:$E$763,4,FALSE))</f>
        <v>1.4642999999999999</v>
      </c>
      <c r="V748" s="164">
        <f>VLOOKUP($A748,data!$B$2:$AS$765,35,FALSE)</f>
        <v>1.2794000000000001</v>
      </c>
      <c r="W748" s="324">
        <f t="shared" si="44"/>
        <v>1.2794000000000001</v>
      </c>
      <c r="X748" s="324">
        <f t="shared" si="45"/>
        <v>0</v>
      </c>
      <c r="Y748" s="134">
        <f t="shared" si="46"/>
        <v>-0.18489999999999984</v>
      </c>
      <c r="Z748" s="132">
        <f t="shared" si="47"/>
        <v>-0.12627193881035298</v>
      </c>
    </row>
    <row r="749" spans="1:26" x14ac:dyDescent="0.2">
      <c r="A749" s="237" t="s">
        <v>1335</v>
      </c>
      <c r="B749" s="247" t="str">
        <f>VLOOKUP($A749,data!$B$2:$AS$765,4,FALSE)</f>
        <v>HIV W Extensive O.R. Procedure W MCC</v>
      </c>
      <c r="C749" s="238">
        <f>VLOOKUP($A749,data!$B$2:$AS$765,6,FALSE)</f>
        <v>5</v>
      </c>
      <c r="D749" s="238">
        <f>VLOOKUP($A749,data!$B$2:$AS$765,7,FALSE)</f>
        <v>1</v>
      </c>
      <c r="E749" s="238">
        <f>VLOOKUP($A749,data!$B$2:$AS$765,10,FALSE)</f>
        <v>110063.72</v>
      </c>
      <c r="F749" s="238">
        <f>VLOOKUP($A749,data!$B$2:$AS$765,11,FALSE)</f>
        <v>37097.120000000003</v>
      </c>
      <c r="G749" s="257">
        <f>VLOOKUP($A749,data!$B$2:$AS$765,12,FALSE)</f>
        <v>22.2</v>
      </c>
      <c r="H749" s="16"/>
      <c r="I749" s="158">
        <f>VLOOKUP($A749,data!$B$2:$AS$765,14,FALSE)</f>
        <v>5</v>
      </c>
      <c r="J749" s="156">
        <f>VLOOKUP($A749,data!$B$2:$AS$765,15,FALSE)</f>
        <v>110063.72</v>
      </c>
      <c r="K749" s="156">
        <f>VLOOKUP($A749,data!$B$2:$AS$765,16,FALSE)</f>
        <v>37097.120000000003</v>
      </c>
      <c r="L749" s="160">
        <f>VLOOKUP($A749,data!$B$2:$AS$765,17,FALSE)</f>
        <v>15.1</v>
      </c>
      <c r="M749" s="160">
        <f>VLOOKUP($A749,data!$B$2:$AS$765,18,FALSE)</f>
        <v>10.85</v>
      </c>
      <c r="N749" s="160">
        <f>VLOOKUP($A749,data!$B$2:$AS$765,19,FALSE)</f>
        <v>11.2</v>
      </c>
      <c r="O749" s="120">
        <f>VLOOKUP($A749,data!$B$2:$AS$765,20,FALSE)</f>
        <v>0</v>
      </c>
      <c r="P749" s="162">
        <f>VLOOKUP($A749,data!$B$2:$AS$765,22,FALSE)</f>
        <v>4.9409000000000001</v>
      </c>
      <c r="Q749" s="162">
        <f>VLOOKUP($A749,data!$B$2:$AS$765,30,FALSE)</f>
        <v>5.0911</v>
      </c>
      <c r="R749" s="217" t="str">
        <f>VLOOKUP($A749,data!$B$2:$AS$765,34,FALSE)</f>
        <v>M</v>
      </c>
      <c r="S749" s="166"/>
      <c r="T749" s="219" t="str">
        <f>IF(ISERROR(VLOOKUP($A749,v32_final!$A$9:$E$763,5,FALSE)),"",VLOOKUP($A749,v32_final!$A$9:$E$763,5,FALSE))</f>
        <v>M</v>
      </c>
      <c r="U749" s="162">
        <f>IF(ISERROR(VLOOKUP($A749,v32_final!$A$9:$E$763,4,FALSE)),"",VLOOKUP($A749,v32_final!$A$9:$E$763,4,FALSE))</f>
        <v>9.4544999999999995</v>
      </c>
      <c r="V749" s="164">
        <f>VLOOKUP($A749,data!$B$2:$AS$765,35,FALSE)</f>
        <v>7.9771999999999998</v>
      </c>
      <c r="W749" s="324">
        <f t="shared" si="44"/>
        <v>7.9771999999999998</v>
      </c>
      <c r="X749" s="324">
        <f t="shared" si="45"/>
        <v>0</v>
      </c>
      <c r="Y749" s="134">
        <f t="shared" si="46"/>
        <v>-1.4772999999999996</v>
      </c>
      <c r="Z749" s="132">
        <f t="shared" si="47"/>
        <v>-0.15625363583478763</v>
      </c>
    </row>
    <row r="750" spans="1:26" x14ac:dyDescent="0.2">
      <c r="A750" s="237" t="s">
        <v>1336</v>
      </c>
      <c r="B750" s="247" t="str">
        <f>VLOOKUP($A750,data!$B$2:$AS$765,4,FALSE)</f>
        <v>HIV W Extensive O.R. Procedure W/O MCC</v>
      </c>
      <c r="C750" s="238">
        <f>VLOOKUP($A750,data!$B$2:$AS$765,6,FALSE)</f>
        <v>0</v>
      </c>
      <c r="D750" s="238">
        <f>VLOOKUP($A750,data!$B$2:$AS$765,7,FALSE)</f>
        <v>0</v>
      </c>
      <c r="E750" s="238">
        <f>VLOOKUP($A750,data!$B$2:$AS$765,10,FALSE)</f>
        <v>0</v>
      </c>
      <c r="F750" s="238">
        <f>VLOOKUP($A750,data!$B$2:$AS$765,11,FALSE)</f>
        <v>0</v>
      </c>
      <c r="G750" s="257">
        <f>VLOOKUP($A750,data!$B$2:$AS$765,12,FALSE)</f>
        <v>0</v>
      </c>
      <c r="H750" s="16"/>
      <c r="I750" s="158">
        <f>VLOOKUP($A750,data!$B$2:$AS$765,14,FALSE)</f>
        <v>0</v>
      </c>
      <c r="J750" s="156">
        <f>VLOOKUP($A750,data!$B$2:$AS$765,15,FALSE)</f>
        <v>0</v>
      </c>
      <c r="K750" s="156">
        <f>VLOOKUP($A750,data!$B$2:$AS$765,16,FALSE)</f>
        <v>0</v>
      </c>
      <c r="L750" s="160">
        <f>VLOOKUP($A750,data!$B$2:$AS$765,17,FALSE)</f>
        <v>6.9</v>
      </c>
      <c r="M750" s="160">
        <f>VLOOKUP($A750,data!$B$2:$AS$765,18,FALSE)</f>
        <v>0</v>
      </c>
      <c r="N750" s="160">
        <f>VLOOKUP($A750,data!$B$2:$AS$765,19,FALSE)</f>
        <v>5.0999999999999996</v>
      </c>
      <c r="O750" s="120">
        <f>VLOOKUP($A750,data!$B$2:$AS$765,20,FALSE)</f>
        <v>0</v>
      </c>
      <c r="P750" s="162">
        <f>VLOOKUP($A750,data!$B$2:$AS$765,22,FALSE)</f>
        <v>2.7382</v>
      </c>
      <c r="Q750" s="162">
        <f>VLOOKUP($A750,data!$B$2:$AS$765,30,FALSE)</f>
        <v>2.7382</v>
      </c>
      <c r="R750" s="217" t="str">
        <f>VLOOKUP($A750,data!$B$2:$AS$765,34,FALSE)</f>
        <v>M</v>
      </c>
      <c r="S750" s="166"/>
      <c r="T750" s="219" t="str">
        <f>IF(ISERROR(VLOOKUP($A750,v32_final!$A$9:$E$763,5,FALSE)),"",VLOOKUP($A750,v32_final!$A$9:$E$763,5,FALSE))</f>
        <v>M</v>
      </c>
      <c r="U750" s="162">
        <f>IF(ISERROR(VLOOKUP($A750,v32_final!$A$9:$E$763,4,FALSE)),"",VLOOKUP($A750,v32_final!$A$9:$E$763,4,FALSE))</f>
        <v>3.4333999999999998</v>
      </c>
      <c r="V750" s="164">
        <f>VLOOKUP($A750,data!$B$2:$AS$765,35,FALSE)</f>
        <v>4.2904999999999998</v>
      </c>
      <c r="W750" s="324">
        <f t="shared" si="44"/>
        <v>4.2904999999999998</v>
      </c>
      <c r="X750" s="324">
        <f t="shared" si="45"/>
        <v>0</v>
      </c>
      <c r="Y750" s="134">
        <f t="shared" si="46"/>
        <v>0.85709999999999997</v>
      </c>
      <c r="Z750" s="132">
        <f t="shared" si="47"/>
        <v>0.24963592939942914</v>
      </c>
    </row>
    <row r="751" spans="1:26" x14ac:dyDescent="0.2">
      <c r="A751" s="237" t="s">
        <v>1337</v>
      </c>
      <c r="B751" s="247" t="str">
        <f>VLOOKUP($A751,data!$B$2:$AS$765,4,FALSE)</f>
        <v>HIV W Major Related Condition W MCC</v>
      </c>
      <c r="C751" s="238">
        <f>VLOOKUP($A751,data!$B$2:$AS$765,6,FALSE)</f>
        <v>35</v>
      </c>
      <c r="D751" s="238">
        <f>VLOOKUP($A751,data!$B$2:$AS$765,7,FALSE)</f>
        <v>2</v>
      </c>
      <c r="E751" s="238">
        <f>VLOOKUP($A751,data!$B$2:$AS$765,10,FALSE)</f>
        <v>57738.52</v>
      </c>
      <c r="F751" s="238">
        <f>VLOOKUP($A751,data!$B$2:$AS$765,11,FALSE)</f>
        <v>58025.79</v>
      </c>
      <c r="G751" s="257">
        <f>VLOOKUP($A751,data!$B$2:$AS$765,12,FALSE)</f>
        <v>11.6</v>
      </c>
      <c r="H751" s="16"/>
      <c r="I751" s="158">
        <f>VLOOKUP($A751,data!$B$2:$AS$765,14,FALSE)</f>
        <v>33</v>
      </c>
      <c r="J751" s="156">
        <f>VLOOKUP($A751,data!$B$2:$AS$765,15,FALSE)</f>
        <v>46696.86</v>
      </c>
      <c r="K751" s="156">
        <f>VLOOKUP($A751,data!$B$2:$AS$765,16,FALSE)</f>
        <v>34970.980000000003</v>
      </c>
      <c r="L751" s="160">
        <f>VLOOKUP($A751,data!$B$2:$AS$765,17,FALSE)</f>
        <v>10</v>
      </c>
      <c r="M751" s="160">
        <f>VLOOKUP($A751,data!$B$2:$AS$765,18,FALSE)</f>
        <v>7.05</v>
      </c>
      <c r="N751" s="160">
        <f>VLOOKUP($A751,data!$B$2:$AS$765,19,FALSE)</f>
        <v>8.1</v>
      </c>
      <c r="O751" s="120">
        <f>VLOOKUP($A751,data!$B$2:$AS$765,20,FALSE)</f>
        <v>1</v>
      </c>
      <c r="P751" s="162">
        <f>VLOOKUP($A751,data!$B$2:$AS$765,22,FALSE)</f>
        <v>1.9187000000000001</v>
      </c>
      <c r="Q751" s="162">
        <f>VLOOKUP($A751,data!$B$2:$AS$765,30,FALSE)</f>
        <v>1.8888</v>
      </c>
      <c r="R751" s="217" t="str">
        <f>VLOOKUP($A751,data!$B$2:$AS$765,34,FALSE)</f>
        <v>A</v>
      </c>
      <c r="S751" s="166"/>
      <c r="T751" s="219" t="str">
        <f>IF(ISERROR(VLOOKUP($A751,v32_final!$A$9:$E$763,5,FALSE)),"",VLOOKUP($A751,v32_final!$A$9:$E$763,5,FALSE))</f>
        <v>A</v>
      </c>
      <c r="U751" s="162">
        <f>IF(ISERROR(VLOOKUP($A751,v32_final!$A$9:$E$763,4,FALSE)),"",VLOOKUP($A751,v32_final!$A$9:$E$763,4,FALSE))</f>
        <v>3.0825999999999998</v>
      </c>
      <c r="V751" s="164">
        <f>VLOOKUP($A751,data!$B$2:$AS$765,35,FALSE)</f>
        <v>2.9596</v>
      </c>
      <c r="W751" s="324">
        <f t="shared" si="44"/>
        <v>2.9596</v>
      </c>
      <c r="X751" s="324">
        <f t="shared" si="45"/>
        <v>0</v>
      </c>
      <c r="Y751" s="134">
        <f t="shared" si="46"/>
        <v>-0.12299999999999978</v>
      </c>
      <c r="Z751" s="132">
        <f t="shared" si="47"/>
        <v>-3.9901381950301622E-2</v>
      </c>
    </row>
    <row r="752" spans="1:26" x14ac:dyDescent="0.2">
      <c r="A752" s="246" t="s">
        <v>1338</v>
      </c>
      <c r="B752" s="258" t="str">
        <f>VLOOKUP($A752,data!$B$2:$AS$765,4,FALSE)</f>
        <v>HIV W Major Related Condition W CC</v>
      </c>
      <c r="C752" s="259">
        <f>VLOOKUP($A752,data!$B$2:$AS$765,6,FALSE)</f>
        <v>31</v>
      </c>
      <c r="D752" s="259">
        <f>VLOOKUP($A752,data!$B$2:$AS$765,7,FALSE)</f>
        <v>2</v>
      </c>
      <c r="E752" s="259">
        <f>VLOOKUP($A752,data!$B$2:$AS$765,10,FALSE)</f>
        <v>24966.19</v>
      </c>
      <c r="F752" s="259">
        <f>VLOOKUP($A752,data!$B$2:$AS$765,11,FALSE)</f>
        <v>19530.509999999998</v>
      </c>
      <c r="G752" s="325">
        <f>VLOOKUP($A752,data!$B$2:$AS$765,12,FALSE)</f>
        <v>6.87</v>
      </c>
      <c r="H752" s="16"/>
      <c r="I752" s="159">
        <f>VLOOKUP($A752,data!$B$2:$AS$765,14,FALSE)</f>
        <v>30</v>
      </c>
      <c r="J752" s="157">
        <f>VLOOKUP($A752,data!$B$2:$AS$765,15,FALSE)</f>
        <v>22214.67</v>
      </c>
      <c r="K752" s="157">
        <f>VLOOKUP($A752,data!$B$2:$AS$765,16,FALSE)</f>
        <v>12627.71</v>
      </c>
      <c r="L752" s="161">
        <f>VLOOKUP($A752,data!$B$2:$AS$765,17,FALSE)</f>
        <v>6.4</v>
      </c>
      <c r="M752" s="161">
        <f>VLOOKUP($A752,data!$B$2:$AS$765,18,FALSE)</f>
        <v>4.28</v>
      </c>
      <c r="N752" s="161">
        <f>VLOOKUP($A752,data!$B$2:$AS$765,19,FALSE)</f>
        <v>5.13</v>
      </c>
      <c r="O752" s="129">
        <f>VLOOKUP($A752,data!$B$2:$AS$765,20,FALSE)</f>
        <v>1</v>
      </c>
      <c r="P752" s="163">
        <f>VLOOKUP($A752,data!$B$2:$AS$765,22,FALSE)</f>
        <v>0.91269999999999996</v>
      </c>
      <c r="Q752" s="163">
        <f>VLOOKUP($A752,data!$B$2:$AS$765,30,FALSE)</f>
        <v>0.94040000000000001</v>
      </c>
      <c r="R752" s="218" t="str">
        <f>VLOOKUP($A752,data!$B$2:$AS$765,34,FALSE)</f>
        <v>A</v>
      </c>
      <c r="S752" s="166"/>
      <c r="T752" s="220" t="str">
        <f>IF(ISERROR(VLOOKUP($A752,v32_final!$A$9:$E$763,5,FALSE)),"",VLOOKUP($A752,v32_final!$A$9:$E$763,5,FALSE))</f>
        <v>A</v>
      </c>
      <c r="U752" s="163">
        <f>IF(ISERROR(VLOOKUP($A752,v32_final!$A$9:$E$763,4,FALSE)),"",VLOOKUP($A752,v32_final!$A$9:$E$763,4,FALSE))</f>
        <v>0.98050000000000004</v>
      </c>
      <c r="V752" s="165">
        <f>VLOOKUP($A752,data!$B$2:$AS$765,35,FALSE)</f>
        <v>1.4735</v>
      </c>
      <c r="W752" s="326">
        <f t="shared" si="44"/>
        <v>1.4735</v>
      </c>
      <c r="X752" s="326">
        <f t="shared" si="45"/>
        <v>0</v>
      </c>
      <c r="Y752" s="135">
        <f t="shared" si="46"/>
        <v>0.49299999999999999</v>
      </c>
      <c r="Z752" s="133">
        <f t="shared" si="47"/>
        <v>0.50280469148393669</v>
      </c>
    </row>
    <row r="753" spans="1:26" x14ac:dyDescent="0.2">
      <c r="A753" s="237" t="s">
        <v>1339</v>
      </c>
      <c r="B753" s="247" t="str">
        <f>VLOOKUP($A753,data!$B$2:$AS$765,4,FALSE)</f>
        <v>HIV W Major Related Condition W/O CC/MCC</v>
      </c>
      <c r="C753" s="238">
        <f>VLOOKUP($A753,data!$B$2:$AS$765,6,FALSE)</f>
        <v>10</v>
      </c>
      <c r="D753" s="238">
        <f>VLOOKUP($A753,data!$B$2:$AS$765,7,FALSE)</f>
        <v>2</v>
      </c>
      <c r="E753" s="238">
        <f>VLOOKUP($A753,data!$B$2:$AS$765,10,FALSE)</f>
        <v>16103.93</v>
      </c>
      <c r="F753" s="238">
        <f>VLOOKUP($A753,data!$B$2:$AS$765,11,FALSE)</f>
        <v>8333.16</v>
      </c>
      <c r="G753" s="257">
        <f>VLOOKUP($A753,data!$B$2:$AS$765,12,FALSE)</f>
        <v>4.5</v>
      </c>
      <c r="H753" s="16"/>
      <c r="I753" s="158">
        <f>VLOOKUP($A753,data!$B$2:$AS$765,14,FALSE)</f>
        <v>10</v>
      </c>
      <c r="J753" s="156">
        <f>VLOOKUP($A753,data!$B$2:$AS$765,15,FALSE)</f>
        <v>16103.93</v>
      </c>
      <c r="K753" s="156">
        <f>VLOOKUP($A753,data!$B$2:$AS$765,16,FALSE)</f>
        <v>8333.16</v>
      </c>
      <c r="L753" s="160">
        <f>VLOOKUP($A753,data!$B$2:$AS$765,17,FALSE)</f>
        <v>4.5</v>
      </c>
      <c r="M753" s="160">
        <f>VLOOKUP($A753,data!$B$2:$AS$765,18,FALSE)</f>
        <v>2.11</v>
      </c>
      <c r="N753" s="160">
        <f>VLOOKUP($A753,data!$B$2:$AS$765,19,FALSE)</f>
        <v>3.9</v>
      </c>
      <c r="O753" s="120">
        <f>VLOOKUP($A753,data!$B$2:$AS$765,20,FALSE)</f>
        <v>1</v>
      </c>
      <c r="P753" s="162">
        <f>VLOOKUP($A753,data!$B$2:$AS$765,22,FALSE)</f>
        <v>0.66169999999999995</v>
      </c>
      <c r="Q753" s="162">
        <f>VLOOKUP($A753,data!$B$2:$AS$765,30,FALSE)</f>
        <v>0.68179999999999996</v>
      </c>
      <c r="R753" s="217" t="str">
        <f>VLOOKUP($A753,data!$B$2:$AS$765,34,FALSE)</f>
        <v>A</v>
      </c>
      <c r="S753" s="166"/>
      <c r="T753" s="219" t="str">
        <f>IF(ISERROR(VLOOKUP($A753,v32_final!$A$9:$E$763,5,FALSE)),"",VLOOKUP($A753,v32_final!$A$9:$E$763,5,FALSE))</f>
        <v>A</v>
      </c>
      <c r="U753" s="162">
        <f>IF(ISERROR(VLOOKUP($A753,v32_final!$A$9:$E$763,4,FALSE)),"",VLOOKUP($A753,v32_final!$A$9:$E$763,4,FALSE))</f>
        <v>0.9012</v>
      </c>
      <c r="V753" s="164">
        <f>VLOOKUP($A753,data!$B$2:$AS$765,35,FALSE)</f>
        <v>1.0683</v>
      </c>
      <c r="W753" s="324">
        <f t="shared" si="44"/>
        <v>1.0683</v>
      </c>
      <c r="X753" s="324">
        <f t="shared" si="45"/>
        <v>0</v>
      </c>
      <c r="Y753" s="134">
        <f t="shared" si="46"/>
        <v>0.16710000000000003</v>
      </c>
      <c r="Z753" s="132">
        <f t="shared" si="47"/>
        <v>0.18541944074567246</v>
      </c>
    </row>
    <row r="754" spans="1:26" x14ac:dyDescent="0.2">
      <c r="A754" s="237" t="s">
        <v>1340</v>
      </c>
      <c r="B754" s="247" t="str">
        <f>VLOOKUP($A754,data!$B$2:$AS$765,4,FALSE)</f>
        <v>HIV W or W/O Other Related Condition</v>
      </c>
      <c r="C754" s="238">
        <f>VLOOKUP($A754,data!$B$2:$AS$765,6,FALSE)</f>
        <v>18</v>
      </c>
      <c r="D754" s="238">
        <f>VLOOKUP($A754,data!$B$2:$AS$765,7,FALSE)</f>
        <v>2</v>
      </c>
      <c r="E754" s="238">
        <f>VLOOKUP($A754,data!$B$2:$AS$765,10,FALSE)</f>
        <v>21373.24</v>
      </c>
      <c r="F754" s="238">
        <f>VLOOKUP($A754,data!$B$2:$AS$765,11,FALSE)</f>
        <v>20919.990000000002</v>
      </c>
      <c r="G754" s="257">
        <f>VLOOKUP($A754,data!$B$2:$AS$765,12,FALSE)</f>
        <v>5.1100000000000003</v>
      </c>
      <c r="H754" s="16"/>
      <c r="I754" s="158">
        <f>VLOOKUP($A754,data!$B$2:$AS$765,14,FALSE)</f>
        <v>17</v>
      </c>
      <c r="J754" s="156">
        <f>VLOOKUP($A754,data!$B$2:$AS$765,15,FALSE)</f>
        <v>17368.3</v>
      </c>
      <c r="K754" s="156">
        <f>VLOOKUP($A754,data!$B$2:$AS$765,16,FALSE)</f>
        <v>13216.58</v>
      </c>
      <c r="L754" s="160">
        <f>VLOOKUP($A754,data!$B$2:$AS$765,17,FALSE)</f>
        <v>3.88</v>
      </c>
      <c r="M754" s="160">
        <f>VLOOKUP($A754,data!$B$2:$AS$765,18,FALSE)</f>
        <v>2.3199999999999998</v>
      </c>
      <c r="N754" s="160">
        <f>VLOOKUP($A754,data!$B$2:$AS$765,19,FALSE)</f>
        <v>3.24</v>
      </c>
      <c r="O754" s="120">
        <f>VLOOKUP($A754,data!$B$2:$AS$765,20,FALSE)</f>
        <v>1</v>
      </c>
      <c r="P754" s="162">
        <f>VLOOKUP($A754,data!$B$2:$AS$765,22,FALSE)</f>
        <v>0.71360000000000001</v>
      </c>
      <c r="Q754" s="162">
        <f>VLOOKUP($A754,data!$B$2:$AS$765,30,FALSE)</f>
        <v>0.73529999999999995</v>
      </c>
      <c r="R754" s="217" t="str">
        <f>VLOOKUP($A754,data!$B$2:$AS$765,34,FALSE)</f>
        <v>A</v>
      </c>
      <c r="S754" s="166"/>
      <c r="T754" s="219" t="str">
        <f>IF(ISERROR(VLOOKUP($A754,v32_final!$A$9:$E$763,5,FALSE)),"",VLOOKUP($A754,v32_final!$A$9:$E$763,5,FALSE))</f>
        <v>A</v>
      </c>
      <c r="U754" s="162">
        <f>IF(ISERROR(VLOOKUP($A754,v32_final!$A$9:$E$763,4,FALSE)),"",VLOOKUP($A754,v32_final!$A$9:$E$763,4,FALSE))</f>
        <v>1.3055000000000001</v>
      </c>
      <c r="V754" s="164">
        <f>VLOOKUP($A754,data!$B$2:$AS$765,35,FALSE)</f>
        <v>1.1520999999999999</v>
      </c>
      <c r="W754" s="324">
        <f t="shared" si="44"/>
        <v>1.1520999999999999</v>
      </c>
      <c r="X754" s="324">
        <f t="shared" si="45"/>
        <v>0</v>
      </c>
      <c r="Y754" s="134">
        <f t="shared" si="46"/>
        <v>-0.1534000000000002</v>
      </c>
      <c r="Z754" s="132">
        <f t="shared" si="47"/>
        <v>-0.11750287246265813</v>
      </c>
    </row>
    <row r="755" spans="1:26" x14ac:dyDescent="0.2">
      <c r="A755" s="237" t="s">
        <v>1341</v>
      </c>
      <c r="B755" s="247" t="str">
        <f>VLOOKUP($A755,data!$B$2:$AS$765,4,FALSE)</f>
        <v>Extensive O.R. Procedure Unrelated to Principal Diagnosis W MCC</v>
      </c>
      <c r="C755" s="238">
        <f>VLOOKUP($A755,data!$B$2:$AS$765,6,FALSE)</f>
        <v>107</v>
      </c>
      <c r="D755" s="238">
        <f>VLOOKUP($A755,data!$B$2:$AS$765,7,FALSE)</f>
        <v>8</v>
      </c>
      <c r="E755" s="238">
        <f>VLOOKUP($A755,data!$B$2:$AS$765,10,FALSE)</f>
        <v>80970.87</v>
      </c>
      <c r="F755" s="238">
        <f>VLOOKUP($A755,data!$B$2:$AS$765,11,FALSE)</f>
        <v>58670.11</v>
      </c>
      <c r="G755" s="257">
        <f>VLOOKUP($A755,data!$B$2:$AS$765,12,FALSE)</f>
        <v>14.64</v>
      </c>
      <c r="H755" s="16"/>
      <c r="I755" s="158">
        <f>VLOOKUP($A755,data!$B$2:$AS$765,14,FALSE)</f>
        <v>105</v>
      </c>
      <c r="J755" s="156">
        <f>VLOOKUP($A755,data!$B$2:$AS$765,15,FALSE)</f>
        <v>76221.97</v>
      </c>
      <c r="K755" s="156">
        <f>VLOOKUP($A755,data!$B$2:$AS$765,16,FALSE)</f>
        <v>47213.97</v>
      </c>
      <c r="L755" s="160">
        <f>VLOOKUP($A755,data!$B$2:$AS$765,17,FALSE)</f>
        <v>13.86</v>
      </c>
      <c r="M755" s="160">
        <f>VLOOKUP($A755,data!$B$2:$AS$765,18,FALSE)</f>
        <v>10.61</v>
      </c>
      <c r="N755" s="160">
        <f>VLOOKUP($A755,data!$B$2:$AS$765,19,FALSE)</f>
        <v>10.82</v>
      </c>
      <c r="O755" s="120">
        <f>VLOOKUP($A755,data!$B$2:$AS$765,20,FALSE)</f>
        <v>1</v>
      </c>
      <c r="P755" s="162">
        <f>VLOOKUP($A755,data!$B$2:$AS$765,22,FALSE)</f>
        <v>3.1316999999999999</v>
      </c>
      <c r="Q755" s="162">
        <f>VLOOKUP($A755,data!$B$2:$AS$765,30,FALSE)</f>
        <v>3.1501999999999999</v>
      </c>
      <c r="R755" s="217" t="str">
        <f>VLOOKUP($A755,data!$B$2:$AS$765,34,FALSE)</f>
        <v>A</v>
      </c>
      <c r="S755" s="166"/>
      <c r="T755" s="219" t="str">
        <f>IF(ISERROR(VLOOKUP($A755,v32_final!$A$9:$E$763,5,FALSE)),"",VLOOKUP($A755,v32_final!$A$9:$E$763,5,FALSE))</f>
        <v>A</v>
      </c>
      <c r="U755" s="162">
        <f>IF(ISERROR(VLOOKUP($A755,v32_final!$A$9:$E$763,4,FALSE)),"",VLOOKUP($A755,v32_final!$A$9:$E$763,4,FALSE))</f>
        <v>5.3448000000000002</v>
      </c>
      <c r="V755" s="164">
        <f>VLOOKUP($A755,data!$B$2:$AS$765,35,FALSE)</f>
        <v>4.9359999999999999</v>
      </c>
      <c r="W755" s="324">
        <f t="shared" si="44"/>
        <v>4.9359999999999999</v>
      </c>
      <c r="X755" s="324">
        <f t="shared" si="45"/>
        <v>0</v>
      </c>
      <c r="Y755" s="134">
        <f t="shared" si="46"/>
        <v>-0.40880000000000027</v>
      </c>
      <c r="Z755" s="132">
        <f t="shared" si="47"/>
        <v>-7.6485556054482914E-2</v>
      </c>
    </row>
    <row r="756" spans="1:26" x14ac:dyDescent="0.2">
      <c r="A756" s="237" t="s">
        <v>1342</v>
      </c>
      <c r="B756" s="247" t="str">
        <f>VLOOKUP($A756,data!$B$2:$AS$765,4,FALSE)</f>
        <v>Extensive O.R. Procedure Unrelated to Principal Diagnosis W CC</v>
      </c>
      <c r="C756" s="238">
        <f>VLOOKUP($A756,data!$B$2:$AS$765,6,FALSE)</f>
        <v>118</v>
      </c>
      <c r="D756" s="238">
        <f>VLOOKUP($A756,data!$B$2:$AS$765,7,FALSE)</f>
        <v>1</v>
      </c>
      <c r="E756" s="238">
        <f>VLOOKUP($A756,data!$B$2:$AS$765,10,FALSE)</f>
        <v>47469.18</v>
      </c>
      <c r="F756" s="238">
        <f>VLOOKUP($A756,data!$B$2:$AS$765,11,FALSE)</f>
        <v>34812.36</v>
      </c>
      <c r="G756" s="257">
        <f>VLOOKUP($A756,data!$B$2:$AS$765,12,FALSE)</f>
        <v>7.91</v>
      </c>
      <c r="H756" s="16"/>
      <c r="I756" s="158">
        <f>VLOOKUP($A756,data!$B$2:$AS$765,14,FALSE)</f>
        <v>117</v>
      </c>
      <c r="J756" s="156">
        <f>VLOOKUP($A756,data!$B$2:$AS$765,15,FALSE)</f>
        <v>45642.19</v>
      </c>
      <c r="K756" s="156">
        <f>VLOOKUP($A756,data!$B$2:$AS$765,16,FALSE)</f>
        <v>28781.72</v>
      </c>
      <c r="L756" s="160">
        <f>VLOOKUP($A756,data!$B$2:$AS$765,17,FALSE)</f>
        <v>7.74</v>
      </c>
      <c r="M756" s="160">
        <f>VLOOKUP($A756,data!$B$2:$AS$765,18,FALSE)</f>
        <v>6.44</v>
      </c>
      <c r="N756" s="160">
        <f>VLOOKUP($A756,data!$B$2:$AS$765,19,FALSE)</f>
        <v>5.8</v>
      </c>
      <c r="O756" s="120">
        <f>VLOOKUP($A756,data!$B$2:$AS$765,20,FALSE)</f>
        <v>1</v>
      </c>
      <c r="P756" s="162">
        <f>VLOOKUP($A756,data!$B$2:$AS$765,22,FALSE)</f>
        <v>1.8753</v>
      </c>
      <c r="Q756" s="162">
        <f>VLOOKUP($A756,data!$B$2:$AS$765,30,FALSE)</f>
        <v>1.9186000000000001</v>
      </c>
      <c r="R756" s="217" t="str">
        <f>VLOOKUP($A756,data!$B$2:$AS$765,34,FALSE)</f>
        <v>A</v>
      </c>
      <c r="S756" s="166"/>
      <c r="T756" s="219" t="str">
        <f>IF(ISERROR(VLOOKUP($A756,v32_final!$A$9:$E$763,5,FALSE)),"",VLOOKUP($A756,v32_final!$A$9:$E$763,5,FALSE))</f>
        <v>A</v>
      </c>
      <c r="U756" s="162">
        <f>IF(ISERROR(VLOOKUP($A756,v32_final!$A$9:$E$763,4,FALSE)),"",VLOOKUP($A756,v32_final!$A$9:$E$763,4,FALSE))</f>
        <v>2.9363000000000001</v>
      </c>
      <c r="V756" s="164">
        <f>VLOOKUP($A756,data!$B$2:$AS$765,35,FALSE)</f>
        <v>3.0063</v>
      </c>
      <c r="W756" s="324">
        <f t="shared" si="44"/>
        <v>3.0063</v>
      </c>
      <c r="X756" s="324">
        <f t="shared" si="45"/>
        <v>0</v>
      </c>
      <c r="Y756" s="134">
        <f t="shared" si="46"/>
        <v>6.999999999999984E-2</v>
      </c>
      <c r="Z756" s="132">
        <f t="shared" si="47"/>
        <v>2.3839525933998514E-2</v>
      </c>
    </row>
    <row r="757" spans="1:26" x14ac:dyDescent="0.2">
      <c r="A757" s="246" t="s">
        <v>1343</v>
      </c>
      <c r="B757" s="258" t="str">
        <f>VLOOKUP($A757,data!$B$2:$AS$765,4,FALSE)</f>
        <v>Extensive O.R. Procedure Unrelated to Principal Diagnosis W/O CC/MCC</v>
      </c>
      <c r="C757" s="259">
        <f>VLOOKUP($A757,data!$B$2:$AS$765,6,FALSE)</f>
        <v>50</v>
      </c>
      <c r="D757" s="259">
        <f>VLOOKUP($A757,data!$B$2:$AS$765,7,FALSE)</f>
        <v>0</v>
      </c>
      <c r="E757" s="259">
        <f>VLOOKUP($A757,data!$B$2:$AS$765,10,FALSE)</f>
        <v>25704.32</v>
      </c>
      <c r="F757" s="259">
        <f>VLOOKUP($A757,data!$B$2:$AS$765,11,FALSE)</f>
        <v>18946.38</v>
      </c>
      <c r="G757" s="325">
        <f>VLOOKUP($A757,data!$B$2:$AS$765,12,FALSE)</f>
        <v>2.54</v>
      </c>
      <c r="H757" s="16"/>
      <c r="I757" s="159">
        <f>VLOOKUP($A757,data!$B$2:$AS$765,14,FALSE)</f>
        <v>47</v>
      </c>
      <c r="J757" s="157">
        <f>VLOOKUP($A757,data!$B$2:$AS$765,15,FALSE)</f>
        <v>21792.3</v>
      </c>
      <c r="K757" s="157">
        <f>VLOOKUP($A757,data!$B$2:$AS$765,16,FALSE)</f>
        <v>10800.25</v>
      </c>
      <c r="L757" s="161">
        <f>VLOOKUP($A757,data!$B$2:$AS$765,17,FALSE)</f>
        <v>2.4500000000000002</v>
      </c>
      <c r="M757" s="161">
        <f>VLOOKUP($A757,data!$B$2:$AS$765,18,FALSE)</f>
        <v>1.46</v>
      </c>
      <c r="N757" s="161">
        <f>VLOOKUP($A757,data!$B$2:$AS$765,19,FALSE)</f>
        <v>2.06</v>
      </c>
      <c r="O757" s="129">
        <f>VLOOKUP($A757,data!$B$2:$AS$765,20,FALSE)</f>
        <v>1</v>
      </c>
      <c r="P757" s="163">
        <f>VLOOKUP($A757,data!$B$2:$AS$765,22,FALSE)</f>
        <v>0.89539999999999997</v>
      </c>
      <c r="Q757" s="163">
        <f>VLOOKUP($A757,data!$B$2:$AS$765,30,FALSE)</f>
        <v>0.92259999999999998</v>
      </c>
      <c r="R757" s="218" t="str">
        <f>VLOOKUP($A757,data!$B$2:$AS$765,34,FALSE)</f>
        <v>A</v>
      </c>
      <c r="S757" s="166"/>
      <c r="T757" s="220" t="str">
        <f>IF(ISERROR(VLOOKUP($A757,v32_final!$A$9:$E$763,5,FALSE)),"",VLOOKUP($A757,v32_final!$A$9:$E$763,5,FALSE))</f>
        <v>A</v>
      </c>
      <c r="U757" s="163">
        <f>IF(ISERROR(VLOOKUP($A757,v32_final!$A$9:$E$763,4,FALSE)),"",VLOOKUP($A757,v32_final!$A$9:$E$763,4,FALSE))</f>
        <v>1.8346</v>
      </c>
      <c r="V757" s="165">
        <f>VLOOKUP($A757,data!$B$2:$AS$765,35,FALSE)</f>
        <v>1.4456</v>
      </c>
      <c r="W757" s="326">
        <f t="shared" si="44"/>
        <v>1.4456</v>
      </c>
      <c r="X757" s="326">
        <f t="shared" si="45"/>
        <v>0</v>
      </c>
      <c r="Y757" s="135">
        <f t="shared" si="46"/>
        <v>-0.38900000000000001</v>
      </c>
      <c r="Z757" s="133">
        <f t="shared" si="47"/>
        <v>-0.21203532105091027</v>
      </c>
    </row>
    <row r="758" spans="1:26" x14ac:dyDescent="0.2">
      <c r="A758" s="237" t="s">
        <v>1344</v>
      </c>
      <c r="B758" s="247" t="str">
        <f>VLOOKUP($A758,data!$B$2:$AS$765,4,FALSE)</f>
        <v>Prostatic O.R. Procedure Unrelated to Principal Diagnosis W MCC</v>
      </c>
      <c r="C758" s="238">
        <f>VLOOKUP($A758,data!$B$2:$AS$765,6,FALSE)</f>
        <v>1</v>
      </c>
      <c r="D758" s="238">
        <f>VLOOKUP($A758,data!$B$2:$AS$765,7,FALSE)</f>
        <v>0</v>
      </c>
      <c r="E758" s="238">
        <f>VLOOKUP($A758,data!$B$2:$AS$765,10,FALSE)</f>
        <v>24972.36</v>
      </c>
      <c r="F758" s="238">
        <f>VLOOKUP($A758,data!$B$2:$AS$765,11,FALSE)</f>
        <v>0</v>
      </c>
      <c r="G758" s="257">
        <f>VLOOKUP($A758,data!$B$2:$AS$765,12,FALSE)</f>
        <v>10</v>
      </c>
      <c r="H758" s="16"/>
      <c r="I758" s="158">
        <f>VLOOKUP($A758,data!$B$2:$AS$765,14,FALSE)</f>
        <v>1</v>
      </c>
      <c r="J758" s="156">
        <f>VLOOKUP($A758,data!$B$2:$AS$765,15,FALSE)</f>
        <v>24972.36</v>
      </c>
      <c r="K758" s="156">
        <f>VLOOKUP($A758,data!$B$2:$AS$765,16,FALSE)</f>
        <v>0</v>
      </c>
      <c r="L758" s="160">
        <f>VLOOKUP($A758,data!$B$2:$AS$765,17,FALSE)</f>
        <v>12.2</v>
      </c>
      <c r="M758" s="160">
        <f>VLOOKUP($A758,data!$B$2:$AS$765,18,FALSE)</f>
        <v>0</v>
      </c>
      <c r="N758" s="160">
        <f>VLOOKUP($A758,data!$B$2:$AS$765,19,FALSE)</f>
        <v>9.3000000000000007</v>
      </c>
      <c r="O758" s="120">
        <f>VLOOKUP($A758,data!$B$2:$AS$765,20,FALSE)</f>
        <v>0</v>
      </c>
      <c r="P758" s="162">
        <f>VLOOKUP($A758,data!$B$2:$AS$765,22,FALSE)</f>
        <v>3.3250999999999999</v>
      </c>
      <c r="Q758" s="162">
        <f>VLOOKUP($A758,data!$B$2:$AS$765,30,FALSE)</f>
        <v>3.4262000000000001</v>
      </c>
      <c r="R758" s="217" t="str">
        <f>VLOOKUP($A758,data!$B$2:$AS$765,34,FALSE)</f>
        <v>M</v>
      </c>
      <c r="S758" s="166"/>
      <c r="T758" s="219" t="str">
        <f>IF(ISERROR(VLOOKUP($A758,v32_final!$A$9:$E$763,5,FALSE)),"",VLOOKUP($A758,v32_final!$A$9:$E$763,5,FALSE))</f>
        <v>M</v>
      </c>
      <c r="U758" s="162">
        <f>IF(ISERROR(VLOOKUP($A758,v32_final!$A$9:$E$763,4,FALSE)),"",VLOOKUP($A758,v32_final!$A$9:$E$763,4,FALSE))</f>
        <v>5.1734</v>
      </c>
      <c r="V758" s="164">
        <f>VLOOKUP($A758,data!$B$2:$AS$765,35,FALSE)</f>
        <v>5.3685</v>
      </c>
      <c r="W758" s="324">
        <f t="shared" si="44"/>
        <v>5.3685</v>
      </c>
      <c r="X758" s="324">
        <f t="shared" si="45"/>
        <v>0</v>
      </c>
      <c r="Y758" s="134">
        <f t="shared" ref="Y758:Y762" si="48">IF(U758&lt;&gt;"",IF(V758&lt;&gt;"",V758-U758,""),"")</f>
        <v>0.19510000000000005</v>
      </c>
      <c r="Z758" s="132">
        <f t="shared" ref="Z758:Z762" si="49">IF(Y758="","",Y758/U758)</f>
        <v>3.7712142884756647E-2</v>
      </c>
    </row>
    <row r="759" spans="1:26" x14ac:dyDescent="0.2">
      <c r="A759" s="237" t="s">
        <v>1345</v>
      </c>
      <c r="B759" s="247" t="str">
        <f>VLOOKUP($A759,data!$B$2:$AS$765,4,FALSE)</f>
        <v>Prostatic O.R. Procedure Unrelated to Principal Diagnosis W CC</v>
      </c>
      <c r="C759" s="238">
        <f>VLOOKUP($A759,data!$B$2:$AS$765,6,FALSE)</f>
        <v>3</v>
      </c>
      <c r="D759" s="238">
        <f>VLOOKUP($A759,data!$B$2:$AS$765,7,FALSE)</f>
        <v>0</v>
      </c>
      <c r="E759" s="238">
        <f>VLOOKUP($A759,data!$B$2:$AS$765,10,FALSE)</f>
        <v>23350.38</v>
      </c>
      <c r="F759" s="238">
        <f>VLOOKUP($A759,data!$B$2:$AS$765,11,FALSE)</f>
        <v>14413.22</v>
      </c>
      <c r="G759" s="257">
        <f>VLOOKUP($A759,data!$B$2:$AS$765,12,FALSE)</f>
        <v>3</v>
      </c>
      <c r="H759" s="16"/>
      <c r="I759" s="158">
        <f>VLOOKUP($A759,data!$B$2:$AS$765,14,FALSE)</f>
        <v>3</v>
      </c>
      <c r="J759" s="156">
        <f>VLOOKUP($A759,data!$B$2:$AS$765,15,FALSE)</f>
        <v>23350.38</v>
      </c>
      <c r="K759" s="156">
        <f>VLOOKUP($A759,data!$B$2:$AS$765,16,FALSE)</f>
        <v>14413.22</v>
      </c>
      <c r="L759" s="160">
        <f>VLOOKUP($A759,data!$B$2:$AS$765,17,FALSE)</f>
        <v>6.7</v>
      </c>
      <c r="M759" s="160">
        <f>VLOOKUP($A759,data!$B$2:$AS$765,18,FALSE)</f>
        <v>1.63</v>
      </c>
      <c r="N759" s="160">
        <f>VLOOKUP($A759,data!$B$2:$AS$765,19,FALSE)</f>
        <v>4.8</v>
      </c>
      <c r="O759" s="120">
        <f>VLOOKUP($A759,data!$B$2:$AS$765,20,FALSE)</f>
        <v>0</v>
      </c>
      <c r="P759" s="162">
        <f>VLOOKUP($A759,data!$B$2:$AS$765,22,FALSE)</f>
        <v>1.9</v>
      </c>
      <c r="Q759" s="162">
        <f>VLOOKUP($A759,data!$B$2:$AS$765,30,FALSE)</f>
        <v>1.9578</v>
      </c>
      <c r="R759" s="217" t="str">
        <f>VLOOKUP($A759,data!$B$2:$AS$765,34,FALSE)</f>
        <v>M</v>
      </c>
      <c r="S759" s="166"/>
      <c r="T759" s="219" t="str">
        <f>IF(ISERROR(VLOOKUP($A759,v32_final!$A$9:$E$763,5,FALSE)),"",VLOOKUP($A759,v32_final!$A$9:$E$763,5,FALSE))</f>
        <v>M</v>
      </c>
      <c r="U759" s="162">
        <f>IF(ISERROR(VLOOKUP($A759,v32_final!$A$9:$E$763,4,FALSE)),"",VLOOKUP($A759,v32_final!$A$9:$E$763,4,FALSE))</f>
        <v>2.8774999999999999</v>
      </c>
      <c r="V759" s="164">
        <f>VLOOKUP($A759,data!$B$2:$AS$765,35,FALSE)</f>
        <v>3.0676999999999999</v>
      </c>
      <c r="W759" s="324">
        <f t="shared" si="44"/>
        <v>3.0676999999999999</v>
      </c>
      <c r="X759" s="324">
        <f t="shared" si="45"/>
        <v>0</v>
      </c>
      <c r="Y759" s="134">
        <f t="shared" si="48"/>
        <v>0.19019999999999992</v>
      </c>
      <c r="Z759" s="132">
        <f t="shared" si="49"/>
        <v>6.6099044309296237E-2</v>
      </c>
    </row>
    <row r="760" spans="1:26" x14ac:dyDescent="0.2">
      <c r="A760" s="237" t="s">
        <v>1346</v>
      </c>
      <c r="B760" s="247" t="str">
        <f>VLOOKUP($A760,data!$B$2:$AS$765,4,FALSE)</f>
        <v>Prostatic O.R. Procedure Unrelated to Principal Diagnosis W/O CC/MCC</v>
      </c>
      <c r="C760" s="238">
        <f>VLOOKUP($A760,data!$B$2:$AS$765,6,FALSE)</f>
        <v>3</v>
      </c>
      <c r="D760" s="238">
        <f>VLOOKUP($A760,data!$B$2:$AS$765,7,FALSE)</f>
        <v>0</v>
      </c>
      <c r="E760" s="238">
        <f>VLOOKUP($A760,data!$B$2:$AS$765,10,FALSE)</f>
        <v>21006.720000000001</v>
      </c>
      <c r="F760" s="238">
        <f>VLOOKUP($A760,data!$B$2:$AS$765,11,FALSE)</f>
        <v>9031.92</v>
      </c>
      <c r="G760" s="257">
        <f>VLOOKUP($A760,data!$B$2:$AS$765,12,FALSE)</f>
        <v>3.33</v>
      </c>
      <c r="H760" s="16"/>
      <c r="I760" s="158">
        <f>VLOOKUP($A760,data!$B$2:$AS$765,14,FALSE)</f>
        <v>3</v>
      </c>
      <c r="J760" s="156">
        <f>VLOOKUP($A760,data!$B$2:$AS$765,15,FALSE)</f>
        <v>21006.720000000001</v>
      </c>
      <c r="K760" s="156">
        <f>VLOOKUP($A760,data!$B$2:$AS$765,16,FALSE)</f>
        <v>9031.92</v>
      </c>
      <c r="L760" s="160">
        <f>VLOOKUP($A760,data!$B$2:$AS$765,17,FALSE)</f>
        <v>3.4</v>
      </c>
      <c r="M760" s="160">
        <f>VLOOKUP($A760,data!$B$2:$AS$765,18,FALSE)</f>
        <v>0.94</v>
      </c>
      <c r="N760" s="160">
        <f>VLOOKUP($A760,data!$B$2:$AS$765,19,FALSE)</f>
        <v>2.4</v>
      </c>
      <c r="O760" s="120">
        <f>VLOOKUP($A760,data!$B$2:$AS$765,20,FALSE)</f>
        <v>0</v>
      </c>
      <c r="P760" s="162">
        <f>VLOOKUP($A760,data!$B$2:$AS$765,22,FALSE)</f>
        <v>1.1867000000000001</v>
      </c>
      <c r="Q760" s="162">
        <f>VLOOKUP($A760,data!$B$2:$AS$765,30,FALSE)</f>
        <v>1.2228000000000001</v>
      </c>
      <c r="R760" s="217" t="str">
        <f>VLOOKUP($A760,data!$B$2:$AS$765,34,FALSE)</f>
        <v>M</v>
      </c>
      <c r="S760" s="166"/>
      <c r="T760" s="219" t="str">
        <f>IF(ISERROR(VLOOKUP($A760,v32_final!$A$9:$E$763,5,FALSE)),"",VLOOKUP($A760,v32_final!$A$9:$E$763,5,FALSE))</f>
        <v>M</v>
      </c>
      <c r="U760" s="162">
        <f>IF(ISERROR(VLOOKUP($A760,v32_final!$A$9:$E$763,4,FALSE)),"",VLOOKUP($A760,v32_final!$A$9:$E$763,4,FALSE))</f>
        <v>1.6251</v>
      </c>
      <c r="V760" s="164">
        <f>VLOOKUP($A760,data!$B$2:$AS$765,35,FALSE)</f>
        <v>1.9159999999999999</v>
      </c>
      <c r="W760" s="324">
        <f t="shared" si="44"/>
        <v>1.9159999999999999</v>
      </c>
      <c r="X760" s="324">
        <f t="shared" si="45"/>
        <v>0</v>
      </c>
      <c r="Y760" s="134">
        <f t="shared" si="48"/>
        <v>0.29089999999999994</v>
      </c>
      <c r="Z760" s="132">
        <f t="shared" si="49"/>
        <v>0.17900436896190999</v>
      </c>
    </row>
    <row r="761" spans="1:26" x14ac:dyDescent="0.2">
      <c r="A761" s="237" t="s">
        <v>1347</v>
      </c>
      <c r="B761" s="247" t="str">
        <f>VLOOKUP($A761,data!$B$2:$AS$765,4,FALSE)</f>
        <v>Non-Extensive O.R. Proc Unrelated to Principal Diagnosis W MCC</v>
      </c>
      <c r="C761" s="238">
        <f>VLOOKUP($A761,data!$B$2:$AS$765,6,FALSE)</f>
        <v>31</v>
      </c>
      <c r="D761" s="238">
        <f>VLOOKUP($A761,data!$B$2:$AS$765,7,FALSE)</f>
        <v>0</v>
      </c>
      <c r="E761" s="238">
        <f>VLOOKUP($A761,data!$B$2:$AS$765,10,FALSE)</f>
        <v>54025.46</v>
      </c>
      <c r="F761" s="238">
        <f>VLOOKUP($A761,data!$B$2:$AS$765,11,FALSE)</f>
        <v>35715.9</v>
      </c>
      <c r="G761" s="257">
        <f>VLOOKUP($A761,data!$B$2:$AS$765,12,FALSE)</f>
        <v>10.61</v>
      </c>
      <c r="H761" s="16"/>
      <c r="I761" s="158">
        <f>VLOOKUP($A761,data!$B$2:$AS$765,14,FALSE)</f>
        <v>30</v>
      </c>
      <c r="J761" s="156">
        <f>VLOOKUP($A761,data!$B$2:$AS$765,15,FALSE)</f>
        <v>50294.65</v>
      </c>
      <c r="K761" s="156">
        <f>VLOOKUP($A761,data!$B$2:$AS$765,16,FALSE)</f>
        <v>29776.86</v>
      </c>
      <c r="L761" s="160">
        <f>VLOOKUP($A761,data!$B$2:$AS$765,17,FALSE)</f>
        <v>10.33</v>
      </c>
      <c r="M761" s="160">
        <f>VLOOKUP($A761,data!$B$2:$AS$765,18,FALSE)</f>
        <v>6.54</v>
      </c>
      <c r="N761" s="160">
        <f>VLOOKUP($A761,data!$B$2:$AS$765,19,FALSE)</f>
        <v>8.01</v>
      </c>
      <c r="O761" s="120">
        <f>VLOOKUP($A761,data!$B$2:$AS$765,20,FALSE)</f>
        <v>1</v>
      </c>
      <c r="P761" s="162">
        <f>VLOOKUP($A761,data!$B$2:$AS$765,22,FALSE)</f>
        <v>2.0663999999999998</v>
      </c>
      <c r="Q761" s="162">
        <f>VLOOKUP($A761,data!$B$2:$AS$765,30,FALSE)</f>
        <v>2.1292</v>
      </c>
      <c r="R761" s="217" t="str">
        <f>VLOOKUP($A761,data!$B$2:$AS$765,34,FALSE)</f>
        <v>A</v>
      </c>
      <c r="S761" s="166"/>
      <c r="T761" s="219" t="str">
        <f>IF(ISERROR(VLOOKUP($A761,v32_final!$A$9:$E$763,5,FALSE)),"",VLOOKUP($A761,v32_final!$A$9:$E$763,5,FALSE))</f>
        <v>A</v>
      </c>
      <c r="U761" s="162">
        <f>IF(ISERROR(VLOOKUP($A761,v32_final!$A$9:$E$763,4,FALSE)),"",VLOOKUP($A761,v32_final!$A$9:$E$763,4,FALSE))</f>
        <v>2.8298999999999999</v>
      </c>
      <c r="V761" s="164">
        <f>VLOOKUP($A761,data!$B$2:$AS$765,35,FALSE)</f>
        <v>3.3361999999999998</v>
      </c>
      <c r="W761" s="324">
        <f t="shared" si="44"/>
        <v>3.3361999999999998</v>
      </c>
      <c r="X761" s="324">
        <f t="shared" si="45"/>
        <v>0</v>
      </c>
      <c r="Y761" s="134">
        <f t="shared" si="48"/>
        <v>0.50629999999999997</v>
      </c>
      <c r="Z761" s="132">
        <f t="shared" si="49"/>
        <v>0.17891091558005584</v>
      </c>
    </row>
    <row r="762" spans="1:26" x14ac:dyDescent="0.2">
      <c r="A762" s="246" t="s">
        <v>1348</v>
      </c>
      <c r="B762" s="258" t="str">
        <f>VLOOKUP($A762,data!$B$2:$AS$765,4,FALSE)</f>
        <v>Non-Extensive O.R. Proc Unrelated to Principal Diagnosis W CC</v>
      </c>
      <c r="C762" s="259">
        <f>VLOOKUP($A762,data!$B$2:$AS$765,6,FALSE)</f>
        <v>64</v>
      </c>
      <c r="D762" s="259">
        <f>VLOOKUP($A762,data!$B$2:$AS$765,7,FALSE)</f>
        <v>0</v>
      </c>
      <c r="E762" s="259">
        <f>VLOOKUP($A762,data!$B$2:$AS$765,10,FALSE)</f>
        <v>26648.25</v>
      </c>
      <c r="F762" s="259">
        <f>VLOOKUP($A762,data!$B$2:$AS$765,11,FALSE)</f>
        <v>12961.8</v>
      </c>
      <c r="G762" s="325">
        <f>VLOOKUP($A762,data!$B$2:$AS$765,12,FALSE)</f>
        <v>5.75</v>
      </c>
      <c r="H762" s="16"/>
      <c r="I762" s="159">
        <f>VLOOKUP($A762,data!$B$2:$AS$765,14,FALSE)</f>
        <v>62</v>
      </c>
      <c r="J762" s="157">
        <f>VLOOKUP($A762,data!$B$2:$AS$765,15,FALSE)</f>
        <v>25300.86</v>
      </c>
      <c r="K762" s="157">
        <f>VLOOKUP($A762,data!$B$2:$AS$765,16,FALSE)</f>
        <v>10738.67</v>
      </c>
      <c r="L762" s="161">
        <f>VLOOKUP($A762,data!$B$2:$AS$765,17,FALSE)</f>
        <v>5.53</v>
      </c>
      <c r="M762" s="161">
        <f>VLOOKUP($A762,data!$B$2:$AS$765,18,FALSE)</f>
        <v>3.52</v>
      </c>
      <c r="N762" s="161">
        <f>VLOOKUP($A762,data!$B$2:$AS$765,19,FALSE)</f>
        <v>4.55</v>
      </c>
      <c r="O762" s="129">
        <f>VLOOKUP($A762,data!$B$2:$AS$765,20,FALSE)</f>
        <v>1</v>
      </c>
      <c r="P762" s="163">
        <f>VLOOKUP($A762,data!$B$2:$AS$765,22,FALSE)</f>
        <v>1.0395000000000001</v>
      </c>
      <c r="Q762" s="163">
        <f>VLOOKUP($A762,data!$B$2:$AS$765,30,FALSE)</f>
        <v>1.0710999999999999</v>
      </c>
      <c r="R762" s="218" t="str">
        <f>VLOOKUP($A762,data!$B$2:$AS$765,34,FALSE)</f>
        <v>A</v>
      </c>
      <c r="S762" s="166"/>
      <c r="T762" s="220" t="str">
        <f>IF(ISERROR(VLOOKUP($A762,v32_final!$A$9:$E$763,5,FALSE)),"",VLOOKUP($A762,v32_final!$A$9:$E$763,5,FALSE))</f>
        <v>A</v>
      </c>
      <c r="U762" s="163">
        <f>IF(ISERROR(VLOOKUP($A762,v32_final!$A$9:$E$763,4,FALSE)),"",VLOOKUP($A762,v32_final!$A$9:$E$763,4,FALSE))</f>
        <v>1.6672</v>
      </c>
      <c r="V762" s="165">
        <f>VLOOKUP($A762,data!$B$2:$AS$765,35,FALSE)</f>
        <v>1.6782999999999999</v>
      </c>
      <c r="W762" s="326">
        <f t="shared" si="44"/>
        <v>1.6782999999999999</v>
      </c>
      <c r="X762" s="326">
        <f t="shared" si="45"/>
        <v>0</v>
      </c>
      <c r="Y762" s="135">
        <f t="shared" si="48"/>
        <v>1.1099999999999888E-2</v>
      </c>
      <c r="Z762" s="133">
        <f t="shared" si="49"/>
        <v>6.6578694817657673E-3</v>
      </c>
    </row>
    <row r="763" spans="1:26" x14ac:dyDescent="0.2">
      <c r="A763" s="237" t="s">
        <v>1349</v>
      </c>
      <c r="B763" s="247" t="str">
        <f>VLOOKUP($A763,data!$B$2:$AS$765,4,FALSE)</f>
        <v>Non-Extensive O.R. Proc Unrelated to Principal Diagnosis W/O CC/MCC</v>
      </c>
      <c r="C763" s="238">
        <f>VLOOKUP($A763,data!$B$2:$AS$765,6,FALSE)</f>
        <v>35</v>
      </c>
      <c r="D763" s="238">
        <f>VLOOKUP($A763,data!$B$2:$AS$765,7,FALSE)</f>
        <v>0</v>
      </c>
      <c r="E763" s="238">
        <f>VLOOKUP($A763,data!$B$2:$AS$765,10,FALSE)</f>
        <v>20509.05</v>
      </c>
      <c r="F763" s="238">
        <f>VLOOKUP($A763,data!$B$2:$AS$765,11,FALSE)</f>
        <v>11246.27</v>
      </c>
      <c r="G763" s="257">
        <f>VLOOKUP($A763,data!$B$2:$AS$765,12,FALSE)</f>
        <v>3.09</v>
      </c>
      <c r="H763" s="16"/>
      <c r="I763" s="158">
        <f>VLOOKUP($A763,data!$B$2:$AS$765,14,FALSE)</f>
        <v>34</v>
      </c>
      <c r="J763" s="156">
        <f>VLOOKUP($A763,data!$B$2:$AS$765,15,FALSE)</f>
        <v>19257.34</v>
      </c>
      <c r="K763" s="156">
        <f>VLOOKUP($A763,data!$B$2:$AS$765,16,FALSE)</f>
        <v>8681.06</v>
      </c>
      <c r="L763" s="160">
        <f>VLOOKUP($A763,data!$B$2:$AS$765,17,FALSE)</f>
        <v>2.62</v>
      </c>
      <c r="M763" s="160">
        <f>VLOOKUP($A763,data!$B$2:$AS$765,18,FALSE)</f>
        <v>1.93</v>
      </c>
      <c r="N763" s="160">
        <f>VLOOKUP($A763,data!$B$2:$AS$765,19,FALSE)</f>
        <v>2.04</v>
      </c>
      <c r="O763" s="120">
        <f>VLOOKUP($A763,data!$B$2:$AS$765,20,FALSE)</f>
        <v>1</v>
      </c>
      <c r="P763" s="162">
        <f>VLOOKUP($A763,data!$B$2:$AS$765,22,FALSE)</f>
        <v>0.79120000000000001</v>
      </c>
      <c r="Q763" s="162">
        <f>VLOOKUP($A763,data!$B$2:$AS$765,30,FALSE)</f>
        <v>0.81530000000000002</v>
      </c>
      <c r="R763" s="217" t="str">
        <f>VLOOKUP($A763,data!$B$2:$AS$765,34,FALSE)</f>
        <v>A</v>
      </c>
      <c r="S763" s="166"/>
      <c r="T763" s="219" t="str">
        <f>IF(ISERROR(VLOOKUP($A763,v32_final!$A$9:$E$763,5,FALSE)),"",VLOOKUP($A763,v32_final!$A$9:$E$763,5,FALSE))</f>
        <v>A</v>
      </c>
      <c r="U763" s="162">
        <f>IF(ISERROR(VLOOKUP($A763,v32_final!$A$9:$E$763,4,FALSE)),"",VLOOKUP($A763,v32_final!$A$9:$E$763,4,FALSE))</f>
        <v>1.0651999999999999</v>
      </c>
      <c r="V763" s="164">
        <f>VLOOKUP($A763,data!$B$2:$AS$765,35,FALSE)</f>
        <v>1.2775000000000001</v>
      </c>
      <c r="W763" s="324">
        <f t="shared" si="44"/>
        <v>1.2775000000000001</v>
      </c>
      <c r="X763" s="324">
        <f t="shared" si="45"/>
        <v>0</v>
      </c>
      <c r="Y763" s="134">
        <f t="shared" si="46"/>
        <v>0.21230000000000016</v>
      </c>
      <c r="Z763" s="132">
        <f t="shared" si="47"/>
        <v>0.19930529478032311</v>
      </c>
    </row>
    <row r="764" spans="1:26" x14ac:dyDescent="0.2">
      <c r="A764" s="237" t="s">
        <v>1350</v>
      </c>
      <c r="B764" s="247" t="str">
        <f>VLOOKUP($A764,data!$B$2:$AS$765,4,FALSE)</f>
        <v>Principal Diagnosis Invalid as Discharge Diagnosis</v>
      </c>
      <c r="C764" s="238">
        <f>VLOOKUP($A764,data!$B$2:$AS$765,6,FALSE)</f>
        <v>0</v>
      </c>
      <c r="D764" s="238">
        <f>VLOOKUP($A764,data!$B$2:$AS$765,7,FALSE)</f>
        <v>0</v>
      </c>
      <c r="E764" s="238">
        <f>VLOOKUP($A764,data!$B$2:$AS$765,10,FALSE)</f>
        <v>0</v>
      </c>
      <c r="F764" s="238">
        <f>VLOOKUP($A764,data!$B$2:$AS$765,11,FALSE)</f>
        <v>0</v>
      </c>
      <c r="G764" s="257">
        <f>VLOOKUP($A764,data!$B$2:$AS$765,12,FALSE)</f>
        <v>0</v>
      </c>
      <c r="H764" s="16"/>
      <c r="I764" s="158">
        <f>VLOOKUP($A764,data!$B$2:$AS$765,14,FALSE)</f>
        <v>0</v>
      </c>
      <c r="J764" s="156">
        <f>VLOOKUP($A764,data!$B$2:$AS$765,15,FALSE)</f>
        <v>0</v>
      </c>
      <c r="K764" s="156">
        <f>VLOOKUP($A764,data!$B$2:$AS$765,16,FALSE)</f>
        <v>0</v>
      </c>
      <c r="L764" s="160">
        <f>VLOOKUP($A764,data!$B$2:$AS$765,17,FALSE)</f>
        <v>0</v>
      </c>
      <c r="M764" s="160">
        <f>VLOOKUP($A764,data!$B$2:$AS$765,18,FALSE)</f>
        <v>0</v>
      </c>
      <c r="N764" s="160">
        <f>VLOOKUP($A764,data!$B$2:$AS$765,19,FALSE)</f>
        <v>0</v>
      </c>
      <c r="O764" s="120">
        <f>VLOOKUP($A764,data!$B$2:$AS$765,20,FALSE)</f>
        <v>0</v>
      </c>
      <c r="P764" s="162">
        <f>VLOOKUP($A764,data!$B$2:$AS$765,22,FALSE)</f>
        <v>0</v>
      </c>
      <c r="Q764" s="162">
        <f>VLOOKUP($A764,data!$B$2:$AS$765,30,FALSE)</f>
        <v>0</v>
      </c>
      <c r="R764" s="217" t="str">
        <f>VLOOKUP($A764,data!$B$2:$AS$765,34,FALSE)</f>
        <v/>
      </c>
      <c r="S764" s="166"/>
      <c r="T764" s="219" t="str">
        <f>IF(ISERROR(VLOOKUP($A764,v32_final!$A$9:$E$763,5,FALSE)),"",VLOOKUP($A764,v32_final!$A$9:$E$763,5,FALSE))</f>
        <v/>
      </c>
      <c r="U764" s="162" t="str">
        <f>IF(ISERROR(VLOOKUP($A764,v32_final!$A$9:$E$763,4,FALSE)),"",VLOOKUP($A764,v32_final!$A$9:$E$763,4,FALSE))</f>
        <v/>
      </c>
      <c r="V764" s="164">
        <f>VLOOKUP($A764,data!$B$2:$AS$765,35,FALSE)</f>
        <v>0</v>
      </c>
      <c r="W764" s="324">
        <f t="shared" si="44"/>
        <v>0</v>
      </c>
      <c r="X764" s="324">
        <f t="shared" si="45"/>
        <v>0</v>
      </c>
      <c r="Y764" s="134" t="str">
        <f t="shared" si="46"/>
        <v/>
      </c>
      <c r="Z764" s="132" t="str">
        <f t="shared" si="47"/>
        <v/>
      </c>
    </row>
    <row r="765" spans="1:26" x14ac:dyDescent="0.2">
      <c r="A765" s="237" t="s">
        <v>1351</v>
      </c>
      <c r="B765" s="247" t="str">
        <f>VLOOKUP($A765,data!$B$2:$AS$765,4,FALSE)</f>
        <v>Ungroupable</v>
      </c>
      <c r="C765" s="238">
        <f>VLOOKUP($A765,data!$B$2:$AS$765,6,FALSE)</f>
        <v>0</v>
      </c>
      <c r="D765" s="238">
        <f>VLOOKUP($A765,data!$B$2:$AS$765,7,FALSE)</f>
        <v>0</v>
      </c>
      <c r="E765" s="238">
        <f>VLOOKUP($A765,data!$B$2:$AS$765,10,FALSE)</f>
        <v>0</v>
      </c>
      <c r="F765" s="238">
        <f>VLOOKUP($A765,data!$B$2:$AS$765,11,FALSE)</f>
        <v>0</v>
      </c>
      <c r="G765" s="257">
        <f>VLOOKUP($A765,data!$B$2:$AS$765,12,FALSE)</f>
        <v>0</v>
      </c>
      <c r="H765" s="16"/>
      <c r="I765" s="158">
        <f>VLOOKUP($A765,data!$B$2:$AS$765,14,FALSE)</f>
        <v>0</v>
      </c>
      <c r="J765" s="156">
        <f>VLOOKUP($A765,data!$B$2:$AS$765,15,FALSE)</f>
        <v>0</v>
      </c>
      <c r="K765" s="156">
        <f>VLOOKUP($A765,data!$B$2:$AS$765,16,FALSE)</f>
        <v>0</v>
      </c>
      <c r="L765" s="160">
        <f>VLOOKUP($A765,data!$B$2:$AS$765,17,FALSE)</f>
        <v>0</v>
      </c>
      <c r="M765" s="160">
        <f>VLOOKUP($A765,data!$B$2:$AS$765,18,FALSE)</f>
        <v>0</v>
      </c>
      <c r="N765" s="160">
        <f>VLOOKUP($A765,data!$B$2:$AS$765,19,FALSE)</f>
        <v>0</v>
      </c>
      <c r="O765" s="120">
        <f>VLOOKUP($A765,data!$B$2:$AS$765,20,FALSE)</f>
        <v>0</v>
      </c>
      <c r="P765" s="162">
        <f>VLOOKUP($A765,data!$B$2:$AS$765,22,FALSE)</f>
        <v>0</v>
      </c>
      <c r="Q765" s="162">
        <f>VLOOKUP($A765,data!$B$2:$AS$765,30,FALSE)</f>
        <v>0</v>
      </c>
      <c r="R765" s="217" t="str">
        <f>VLOOKUP($A765,data!$B$2:$AS$765,34,FALSE)</f>
        <v/>
      </c>
      <c r="S765" s="166"/>
      <c r="T765" s="219" t="str">
        <f>IF(ISERROR(VLOOKUP($A765,v32_final!$A$9:$E$763,5,FALSE)),"",VLOOKUP($A765,v32_final!$A$9:$E$763,5,FALSE))</f>
        <v/>
      </c>
      <c r="U765" s="162" t="str">
        <f>IF(ISERROR(VLOOKUP($A765,v32_final!$A$9:$E$763,4,FALSE)),"",VLOOKUP($A765,v32_final!$A$9:$E$763,4,FALSE))</f>
        <v/>
      </c>
      <c r="V765" s="164">
        <f>VLOOKUP($A765,data!$B$2:$AS$765,35,FALSE)</f>
        <v>0</v>
      </c>
      <c r="W765" s="324">
        <f t="shared" si="44"/>
        <v>0</v>
      </c>
      <c r="X765" s="324">
        <f t="shared" si="45"/>
        <v>0</v>
      </c>
      <c r="Y765" s="134" t="str">
        <f t="shared" si="46"/>
        <v/>
      </c>
      <c r="Z765" s="132" t="str">
        <f t="shared" si="47"/>
        <v/>
      </c>
    </row>
    <row r="766" spans="1:26" x14ac:dyDescent="0.2">
      <c r="A766" s="237" t="s">
        <v>1352</v>
      </c>
      <c r="B766" s="247" t="str">
        <f>VLOOKUP($A766,data!$B$2:$AS$765,4,FALSE)</f>
        <v>Level III: Neonates, Died or Transferred to Another Acute Care Facility</v>
      </c>
      <c r="C766" s="238">
        <f>VLOOKUP($A766,data!$B$2:$AS$765,6,FALSE)</f>
        <v>45</v>
      </c>
      <c r="D766" s="238">
        <f>VLOOKUP($A766,data!$B$2:$AS$765,7,FALSE)</f>
        <v>0</v>
      </c>
      <c r="E766" s="238">
        <f>VLOOKUP($A766,data!$B$2:$AS$765,10,FALSE)</f>
        <v>158785.97</v>
      </c>
      <c r="F766" s="238">
        <f>VLOOKUP($A766,data!$B$2:$AS$765,11,FALSE)</f>
        <v>326036.37</v>
      </c>
      <c r="G766" s="257">
        <f>VLOOKUP($A766,data!$B$2:$AS$765,12,FALSE)</f>
        <v>26.44</v>
      </c>
      <c r="H766" s="16"/>
      <c r="I766" s="158">
        <f>VLOOKUP($A766,data!$B$2:$AS$765,14,FALSE)</f>
        <v>44</v>
      </c>
      <c r="J766" s="156">
        <f>VLOOKUP($A766,data!$B$2:$AS$765,15,FALSE)</f>
        <v>116181.88</v>
      </c>
      <c r="K766" s="156">
        <f>VLOOKUP($A766,data!$B$2:$AS$765,16,FALSE)</f>
        <v>164425.44</v>
      </c>
      <c r="L766" s="160">
        <f>VLOOKUP($A766,data!$B$2:$AS$765,17,FALSE)</f>
        <v>23.36</v>
      </c>
      <c r="M766" s="160">
        <f>VLOOKUP($A766,data!$B$2:$AS$765,18,FALSE)</f>
        <v>36.32</v>
      </c>
      <c r="N766" s="160">
        <f>VLOOKUP($A766,data!$B$2:$AS$765,19,FALSE)</f>
        <v>5.76</v>
      </c>
      <c r="O766" s="120">
        <f>VLOOKUP($A766,data!$B$2:$AS$765,20,FALSE)</f>
        <v>1</v>
      </c>
      <c r="P766" s="162">
        <f>VLOOKUP($A766,data!$B$2:$AS$765,22,FALSE)</f>
        <v>4.7736000000000001</v>
      </c>
      <c r="Q766" s="162">
        <f>VLOOKUP($A766,data!$B$2:$AS$765,30,FALSE)</f>
        <v>2.8264999999999998</v>
      </c>
      <c r="R766" s="217" t="str">
        <f>VLOOKUP($A766,data!$B$2:$AS$765,34,FALSE)</f>
        <v>A</v>
      </c>
      <c r="S766" s="166"/>
      <c r="T766" s="219" t="str">
        <f>IF(ISERROR(VLOOKUP($A766,v32_final!$A$9:$E$763,5,FALSE)),"",VLOOKUP($A766,v32_final!$A$9:$E$763,5,FALSE))</f>
        <v>A</v>
      </c>
      <c r="U766" s="162">
        <f>IF(ISERROR(VLOOKUP($A766,v32_final!$A$9:$E$763,4,FALSE)),"",VLOOKUP($A766,v32_final!$A$9:$E$763,4,FALSE))</f>
        <v>4.2801</v>
      </c>
      <c r="V766" s="164">
        <f>VLOOKUP($A766,data!$B$2:$AS$765,35,FALSE)</f>
        <v>4.4287999999999998</v>
      </c>
      <c r="W766" s="324">
        <f t="shared" si="44"/>
        <v>4.4287999999999998</v>
      </c>
      <c r="X766" s="324">
        <f t="shared" si="45"/>
        <v>0</v>
      </c>
      <c r="Y766" s="134">
        <f t="shared" si="46"/>
        <v>0.14869999999999983</v>
      </c>
      <c r="Z766" s="132">
        <f t="shared" si="47"/>
        <v>3.4742178921053204E-2</v>
      </c>
    </row>
    <row r="767" spans="1:26" x14ac:dyDescent="0.2">
      <c r="A767" s="246" t="s">
        <v>1353</v>
      </c>
      <c r="B767" s="258" t="str">
        <f>VLOOKUP($A767,data!$B$2:$AS$765,4,FALSE)</f>
        <v>Level III: Extreme Immaturity or Respiratory Distress Syndrome</v>
      </c>
      <c r="C767" s="259">
        <f>VLOOKUP($A767,data!$B$2:$AS$765,6,FALSE)</f>
        <v>164</v>
      </c>
      <c r="D767" s="259">
        <f>VLOOKUP($A767,data!$B$2:$AS$765,7,FALSE)</f>
        <v>0</v>
      </c>
      <c r="E767" s="259">
        <f>VLOOKUP($A767,data!$B$2:$AS$765,10,FALSE)</f>
        <v>175363.29</v>
      </c>
      <c r="F767" s="259">
        <f>VLOOKUP($A767,data!$B$2:$AS$765,11,FALSE)</f>
        <v>235849.96</v>
      </c>
      <c r="G767" s="325">
        <f>VLOOKUP($A767,data!$B$2:$AS$765,12,FALSE)</f>
        <v>40.049999999999997</v>
      </c>
      <c r="H767" s="16"/>
      <c r="I767" s="159">
        <f>VLOOKUP($A767,data!$B$2:$AS$765,14,FALSE)</f>
        <v>161</v>
      </c>
      <c r="J767" s="157">
        <f>VLOOKUP($A767,data!$B$2:$AS$765,15,FALSE)</f>
        <v>153101.92000000001</v>
      </c>
      <c r="K767" s="157">
        <f>VLOOKUP($A767,data!$B$2:$AS$765,16,FALSE)</f>
        <v>170668.85</v>
      </c>
      <c r="L767" s="161">
        <f>VLOOKUP($A767,data!$B$2:$AS$765,17,FALSE)</f>
        <v>35.86</v>
      </c>
      <c r="M767" s="161">
        <f>VLOOKUP($A767,data!$B$2:$AS$765,18,FALSE)</f>
        <v>33.03</v>
      </c>
      <c r="N767" s="161">
        <f>VLOOKUP($A767,data!$B$2:$AS$765,19,FALSE)</f>
        <v>23.6</v>
      </c>
      <c r="O767" s="129">
        <f>VLOOKUP($A767,data!$B$2:$AS$765,20,FALSE)</f>
        <v>1</v>
      </c>
      <c r="P767" s="163">
        <f>VLOOKUP($A767,data!$B$2:$AS$765,22,FALSE)</f>
        <v>6.2904999999999998</v>
      </c>
      <c r="Q767" s="163">
        <f>VLOOKUP($A767,data!$B$2:$AS$765,30,FALSE)</f>
        <v>4.4074</v>
      </c>
      <c r="R767" s="218" t="str">
        <f>VLOOKUP($A767,data!$B$2:$AS$765,34,FALSE)</f>
        <v>A</v>
      </c>
      <c r="S767" s="166"/>
      <c r="T767" s="220" t="str">
        <f>IF(ISERROR(VLOOKUP($A767,v32_final!$A$9:$E$763,5,FALSE)),"",VLOOKUP($A767,v32_final!$A$9:$E$763,5,FALSE))</f>
        <v>A</v>
      </c>
      <c r="U767" s="163">
        <f>IF(ISERROR(VLOOKUP($A767,v32_final!$A$9:$E$763,4,FALSE)),"",VLOOKUP($A767,v32_final!$A$9:$E$763,4,FALSE))</f>
        <v>7.7605000000000004</v>
      </c>
      <c r="V767" s="165">
        <f>VLOOKUP($A767,data!$B$2:$AS$765,35,FALSE)</f>
        <v>6.9059999999999997</v>
      </c>
      <c r="W767" s="326">
        <f t="shared" si="44"/>
        <v>6.9059999999999997</v>
      </c>
      <c r="X767" s="326">
        <f t="shared" si="45"/>
        <v>0</v>
      </c>
      <c r="Y767" s="135">
        <f t="shared" si="46"/>
        <v>-0.8545000000000007</v>
      </c>
      <c r="Z767" s="133">
        <f t="shared" si="47"/>
        <v>-0.11010888473680829</v>
      </c>
    </row>
    <row r="768" spans="1:26" x14ac:dyDescent="0.2">
      <c r="A768" s="237" t="s">
        <v>1354</v>
      </c>
      <c r="B768" s="247" t="str">
        <f>VLOOKUP($A768,data!$B$2:$AS$765,4,FALSE)</f>
        <v>Level III: Prematurity W Major Problems</v>
      </c>
      <c r="C768" s="238">
        <f>VLOOKUP($A768,data!$B$2:$AS$765,6,FALSE)</f>
        <v>161</v>
      </c>
      <c r="D768" s="238">
        <f>VLOOKUP($A768,data!$B$2:$AS$765,7,FALSE)</f>
        <v>0</v>
      </c>
      <c r="E768" s="238">
        <f>VLOOKUP($A768,data!$B$2:$AS$765,10,FALSE)</f>
        <v>44248.46</v>
      </c>
      <c r="F768" s="238">
        <f>VLOOKUP($A768,data!$B$2:$AS$765,11,FALSE)</f>
        <v>51099.18</v>
      </c>
      <c r="G768" s="257">
        <f>VLOOKUP($A768,data!$B$2:$AS$765,12,FALSE)</f>
        <v>13.42</v>
      </c>
      <c r="H768" s="16"/>
      <c r="I768" s="158">
        <f>VLOOKUP($A768,data!$B$2:$AS$765,14,FALSE)</f>
        <v>159</v>
      </c>
      <c r="J768" s="156">
        <f>VLOOKUP($A768,data!$B$2:$AS$765,15,FALSE)</f>
        <v>40712.97</v>
      </c>
      <c r="K768" s="156">
        <f>VLOOKUP($A768,data!$B$2:$AS$765,16,FALSE)</f>
        <v>37986.69</v>
      </c>
      <c r="L768" s="160">
        <f>VLOOKUP($A768,data!$B$2:$AS$765,17,FALSE)</f>
        <v>12.98</v>
      </c>
      <c r="M768" s="160">
        <f>VLOOKUP($A768,data!$B$2:$AS$765,18,FALSE)</f>
        <v>11.55</v>
      </c>
      <c r="N768" s="160">
        <f>VLOOKUP($A768,data!$B$2:$AS$765,19,FALSE)</f>
        <v>8.81</v>
      </c>
      <c r="O768" s="120">
        <f>VLOOKUP($A768,data!$B$2:$AS$765,20,FALSE)</f>
        <v>1</v>
      </c>
      <c r="P768" s="162">
        <f>VLOOKUP($A768,data!$B$2:$AS$765,22,FALSE)</f>
        <v>1.6727000000000001</v>
      </c>
      <c r="Q768" s="162">
        <f>VLOOKUP($A768,data!$B$2:$AS$765,30,FALSE)</f>
        <v>1.6717</v>
      </c>
      <c r="R768" s="217" t="str">
        <f>VLOOKUP($A768,data!$B$2:$AS$765,34,FALSE)</f>
        <v>A</v>
      </c>
      <c r="S768" s="166"/>
      <c r="T768" s="219" t="str">
        <f>IF(ISERROR(VLOOKUP($A768,v32_final!$A$9:$E$763,5,FALSE)),"",VLOOKUP($A768,v32_final!$A$9:$E$763,5,FALSE))</f>
        <v>A</v>
      </c>
      <c r="U768" s="162">
        <f>IF(ISERROR(VLOOKUP($A768,v32_final!$A$9:$E$763,4,FALSE)),"",VLOOKUP($A768,v32_final!$A$9:$E$763,4,FALSE))</f>
        <v>2.4622000000000002</v>
      </c>
      <c r="V768" s="164">
        <f>VLOOKUP($A768,data!$B$2:$AS$765,35,FALSE)</f>
        <v>2.6194000000000002</v>
      </c>
      <c r="W768" s="324">
        <f t="shared" si="44"/>
        <v>2.6194000000000002</v>
      </c>
      <c r="X768" s="324">
        <f t="shared" si="45"/>
        <v>0</v>
      </c>
      <c r="Y768" s="134">
        <f t="shared" si="46"/>
        <v>0.15720000000000001</v>
      </c>
      <c r="Z768" s="132">
        <f t="shared" si="47"/>
        <v>6.3845341564454552E-2</v>
      </c>
    </row>
    <row r="769" spans="1:26" x14ac:dyDescent="0.2">
      <c r="A769" s="237" t="s">
        <v>1355</v>
      </c>
      <c r="B769" s="247" t="str">
        <f>VLOOKUP($A769,data!$B$2:$AS$765,4,FALSE)</f>
        <v>Level III: Prematurity W/O Major Problems</v>
      </c>
      <c r="C769" s="238">
        <f>VLOOKUP($A769,data!$B$2:$AS$765,6,FALSE)</f>
        <v>148</v>
      </c>
      <c r="D769" s="238">
        <f>VLOOKUP($A769,data!$B$2:$AS$765,7,FALSE)</f>
        <v>0</v>
      </c>
      <c r="E769" s="238">
        <f>VLOOKUP($A769,data!$B$2:$AS$765,10,FALSE)</f>
        <v>19692.12</v>
      </c>
      <c r="F769" s="238">
        <f>VLOOKUP($A769,data!$B$2:$AS$765,11,FALSE)</f>
        <v>23558.42</v>
      </c>
      <c r="G769" s="257">
        <f>VLOOKUP($A769,data!$B$2:$AS$765,12,FALSE)</f>
        <v>6.76</v>
      </c>
      <c r="H769" s="16"/>
      <c r="I769" s="158">
        <f>VLOOKUP($A769,data!$B$2:$AS$765,14,FALSE)</f>
        <v>146</v>
      </c>
      <c r="J769" s="156">
        <f>VLOOKUP($A769,data!$B$2:$AS$765,15,FALSE)</f>
        <v>18133.98</v>
      </c>
      <c r="K769" s="156">
        <f>VLOOKUP($A769,data!$B$2:$AS$765,16,FALSE)</f>
        <v>19214.240000000002</v>
      </c>
      <c r="L769" s="160">
        <f>VLOOKUP($A769,data!$B$2:$AS$765,17,FALSE)</f>
        <v>6.45</v>
      </c>
      <c r="M769" s="160">
        <f>VLOOKUP($A769,data!$B$2:$AS$765,18,FALSE)</f>
        <v>5.22</v>
      </c>
      <c r="N769" s="160">
        <f>VLOOKUP($A769,data!$B$2:$AS$765,19,FALSE)</f>
        <v>4.9800000000000004</v>
      </c>
      <c r="O769" s="120">
        <f>VLOOKUP($A769,data!$B$2:$AS$765,20,FALSE)</f>
        <v>1</v>
      </c>
      <c r="P769" s="162">
        <f>VLOOKUP($A769,data!$B$2:$AS$765,22,FALSE)</f>
        <v>0.74509999999999998</v>
      </c>
      <c r="Q769" s="162">
        <f>VLOOKUP($A769,data!$B$2:$AS$765,30,FALSE)</f>
        <v>0.76770000000000005</v>
      </c>
      <c r="R769" s="217" t="str">
        <f>VLOOKUP($A769,data!$B$2:$AS$765,34,FALSE)</f>
        <v>A</v>
      </c>
      <c r="S769" s="166"/>
      <c r="T769" s="219" t="str">
        <f>IF(ISERROR(VLOOKUP($A769,v32_final!$A$9:$E$763,5,FALSE)),"",VLOOKUP($A769,v32_final!$A$9:$E$763,5,FALSE))</f>
        <v>A</v>
      </c>
      <c r="U769" s="162">
        <f>IF(ISERROR(VLOOKUP($A769,v32_final!$A$9:$E$763,4,FALSE)),"",VLOOKUP($A769,v32_final!$A$9:$E$763,4,FALSE))</f>
        <v>1.2672000000000001</v>
      </c>
      <c r="V769" s="164">
        <f>VLOOKUP($A769,data!$B$2:$AS$765,35,FALSE)</f>
        <v>1.2029000000000001</v>
      </c>
      <c r="W769" s="324">
        <f t="shared" si="44"/>
        <v>1.2029000000000001</v>
      </c>
      <c r="X769" s="324">
        <f t="shared" si="45"/>
        <v>0</v>
      </c>
      <c r="Y769" s="134">
        <f t="shared" si="46"/>
        <v>-6.4300000000000024E-2</v>
      </c>
      <c r="Z769" s="132">
        <f t="shared" si="47"/>
        <v>-5.0741792929292942E-2</v>
      </c>
    </row>
    <row r="770" spans="1:26" x14ac:dyDescent="0.2">
      <c r="A770" s="237" t="s">
        <v>1356</v>
      </c>
      <c r="B770" s="247" t="str">
        <f>VLOOKUP($A770,data!$B$2:$AS$765,4,FALSE)</f>
        <v>Level III: Full Term Neonate W Major Problems</v>
      </c>
      <c r="C770" s="238">
        <f>VLOOKUP($A770,data!$B$2:$AS$765,6,FALSE)</f>
        <v>290</v>
      </c>
      <c r="D770" s="238">
        <f>VLOOKUP($A770,data!$B$2:$AS$765,7,FALSE)</f>
        <v>0</v>
      </c>
      <c r="E770" s="238">
        <f>VLOOKUP($A770,data!$B$2:$AS$765,10,FALSE)</f>
        <v>33933.78</v>
      </c>
      <c r="F770" s="238">
        <f>VLOOKUP($A770,data!$B$2:$AS$765,11,FALSE)</f>
        <v>51892.26</v>
      </c>
      <c r="G770" s="257">
        <f>VLOOKUP($A770,data!$B$2:$AS$765,12,FALSE)</f>
        <v>12.49</v>
      </c>
      <c r="H770" s="16"/>
      <c r="I770" s="158">
        <f>VLOOKUP($A770,data!$B$2:$AS$765,14,FALSE)</f>
        <v>289</v>
      </c>
      <c r="J770" s="156">
        <f>VLOOKUP($A770,data!$B$2:$AS$765,15,FALSE)</f>
        <v>31669.15</v>
      </c>
      <c r="K770" s="156">
        <f>VLOOKUP($A770,data!$B$2:$AS$765,16,FALSE)</f>
        <v>34854.589999999997</v>
      </c>
      <c r="L770" s="160">
        <f>VLOOKUP($A770,data!$B$2:$AS$765,17,FALSE)</f>
        <v>12.26</v>
      </c>
      <c r="M770" s="160">
        <f>VLOOKUP($A770,data!$B$2:$AS$765,18,FALSE)</f>
        <v>13.42</v>
      </c>
      <c r="N770" s="160">
        <f>VLOOKUP($A770,data!$B$2:$AS$765,19,FALSE)</f>
        <v>7.44</v>
      </c>
      <c r="O770" s="120">
        <f>VLOOKUP($A770,data!$B$2:$AS$765,20,FALSE)</f>
        <v>1</v>
      </c>
      <c r="P770" s="162">
        <f>VLOOKUP($A770,data!$B$2:$AS$765,22,FALSE)</f>
        <v>1.3011999999999999</v>
      </c>
      <c r="Q770" s="162">
        <f>VLOOKUP($A770,data!$B$2:$AS$765,30,FALSE)</f>
        <v>1.2584</v>
      </c>
      <c r="R770" s="217" t="str">
        <f>VLOOKUP($A770,data!$B$2:$AS$765,34,FALSE)</f>
        <v>A</v>
      </c>
      <c r="S770" s="166"/>
      <c r="T770" s="219" t="str">
        <f>IF(ISERROR(VLOOKUP($A770,v32_final!$A$9:$E$763,5,FALSE)),"",VLOOKUP($A770,v32_final!$A$9:$E$763,5,FALSE))</f>
        <v>A</v>
      </c>
      <c r="U770" s="162">
        <f>IF(ISERROR(VLOOKUP($A770,v32_final!$A$9:$E$763,4,FALSE)),"",VLOOKUP($A770,v32_final!$A$9:$E$763,4,FALSE))</f>
        <v>1.7018</v>
      </c>
      <c r="V770" s="164">
        <f>VLOOKUP($A770,data!$B$2:$AS$765,35,FALSE)</f>
        <v>1.9718</v>
      </c>
      <c r="W770" s="324">
        <f t="shared" si="44"/>
        <v>1.9718</v>
      </c>
      <c r="X770" s="324">
        <f t="shared" si="45"/>
        <v>0</v>
      </c>
      <c r="Y770" s="134">
        <f t="shared" si="46"/>
        <v>0.27</v>
      </c>
      <c r="Z770" s="132">
        <f t="shared" si="47"/>
        <v>0.15865554119167941</v>
      </c>
    </row>
    <row r="771" spans="1:26" x14ac:dyDescent="0.2">
      <c r="A771" s="246" t="s">
        <v>1357</v>
      </c>
      <c r="B771" s="258" t="str">
        <f>VLOOKUP($A771,data!$B$2:$AS$765,4,FALSE)</f>
        <v>Level III: Neonate W Other Significant Problems</v>
      </c>
      <c r="C771" s="259">
        <f>VLOOKUP($A771,data!$B$2:$AS$765,6,FALSE)</f>
        <v>411</v>
      </c>
      <c r="D771" s="259">
        <f>VLOOKUP($A771,data!$B$2:$AS$765,7,FALSE)</f>
        <v>0</v>
      </c>
      <c r="E771" s="259">
        <f>VLOOKUP($A771,data!$B$2:$AS$765,10,FALSE)</f>
        <v>4842.7299999999996</v>
      </c>
      <c r="F771" s="259">
        <f>VLOOKUP($A771,data!$B$2:$AS$765,11,FALSE)</f>
        <v>5712.34</v>
      </c>
      <c r="G771" s="325">
        <f>VLOOKUP($A771,data!$B$2:$AS$765,12,FALSE)</f>
        <v>2.6</v>
      </c>
      <c r="H771" s="334"/>
      <c r="I771" s="158">
        <f>VLOOKUP($A771,data!$B$2:$AS$765,14,FALSE)</f>
        <v>402</v>
      </c>
      <c r="J771" s="156">
        <f>VLOOKUP($A771,data!$B$2:$AS$765,15,FALSE)</f>
        <v>4195.91</v>
      </c>
      <c r="K771" s="156">
        <f>VLOOKUP($A771,data!$B$2:$AS$765,16,FALSE)</f>
        <v>3273.05</v>
      </c>
      <c r="L771" s="160">
        <f>VLOOKUP($A771,data!$B$2:$AS$765,17,FALSE)</f>
        <v>2.5</v>
      </c>
      <c r="M771" s="160">
        <f>VLOOKUP($A771,data!$B$2:$AS$765,18,FALSE)</f>
        <v>0.98</v>
      </c>
      <c r="N771" s="160">
        <f>VLOOKUP($A771,data!$B$2:$AS$765,19,FALSE)</f>
        <v>2.34</v>
      </c>
      <c r="O771" s="120">
        <f>VLOOKUP($A771,data!$B$2:$AS$765,20,FALSE)</f>
        <v>1</v>
      </c>
      <c r="P771" s="162">
        <f>VLOOKUP($A771,data!$B$2:$AS$765,22,FALSE)</f>
        <v>0.1724</v>
      </c>
      <c r="Q771" s="162">
        <f>VLOOKUP($A771,data!$B$2:$AS$765,30,FALSE)</f>
        <v>0.17760000000000001</v>
      </c>
      <c r="R771" s="217" t="str">
        <f>VLOOKUP($A771,data!$B$2:$AS$765,34,FALSE)</f>
        <v>A</v>
      </c>
      <c r="S771" s="337"/>
      <c r="T771" s="219" t="str">
        <f>IF(ISERROR(VLOOKUP($A771,v32_final!$A$9:$E$763,5,FALSE)),"",VLOOKUP($A771,v32_final!$A$9:$E$763,5,FALSE))</f>
        <v>A</v>
      </c>
      <c r="U771" s="162">
        <f>IF(ISERROR(VLOOKUP($A771,v32_final!$A$9:$E$763,4,FALSE)),"",VLOOKUP($A771,v32_final!$A$9:$E$763,4,FALSE))</f>
        <v>0.26960000000000001</v>
      </c>
      <c r="V771" s="164">
        <f>VLOOKUP($A771,data!$B$2:$AS$765,35,FALSE)</f>
        <v>0.27829999999999999</v>
      </c>
      <c r="W771" s="324">
        <f t="shared" si="44"/>
        <v>0.27829999999999999</v>
      </c>
      <c r="X771" s="324">
        <f t="shared" si="45"/>
        <v>0</v>
      </c>
      <c r="Y771" s="134">
        <f t="shared" si="46"/>
        <v>8.6999999999999855E-3</v>
      </c>
      <c r="Z771" s="132">
        <f t="shared" si="47"/>
        <v>3.2270029673590453E-2</v>
      </c>
    </row>
    <row r="772" spans="1:26" x14ac:dyDescent="0.2">
      <c r="A772" s="335"/>
      <c r="B772" s="336" t="s">
        <v>21</v>
      </c>
      <c r="C772" s="338">
        <f>SUM(C8:C771)</f>
        <v>70092</v>
      </c>
      <c r="D772" s="338">
        <f>SUM(D8:D771)</f>
        <v>1957</v>
      </c>
      <c r="E772" s="338">
        <f>SUMPRODUCT($C$8:$C$771,E8:E771)/$C$772</f>
        <v>26171.40489085771</v>
      </c>
      <c r="F772" s="338"/>
      <c r="G772" s="347">
        <f>SUMPRODUCT($C$8:$C$771,G8:G771)/$C$772</f>
        <v>4.9657698453461112</v>
      </c>
      <c r="I772" s="338">
        <f>SUM(I8:I771)</f>
        <v>68613</v>
      </c>
      <c r="J772" s="338">
        <f>SUMPRODUCT($I8:$I771,J8:J771)/$I$772</f>
        <v>24144.581467797605</v>
      </c>
      <c r="K772" s="338"/>
      <c r="L772" s="339">
        <f>SUMPRODUCT(L8:L771,$I$8:$I$771)/I772</f>
        <v>4.6490404150816875</v>
      </c>
      <c r="M772" s="339"/>
      <c r="N772" s="339">
        <f>SUMPRODUCT(N8:N771,$I$8:$I$771)/$I$772</f>
        <v>3.7452322446183675</v>
      </c>
      <c r="O772" s="340"/>
      <c r="P772" s="341">
        <f>SUMPRODUCT($I$8:$I$771,P8:P771)/I772</f>
        <v>1.0000001792663198</v>
      </c>
      <c r="Q772" s="341">
        <f>SUMPRODUCT($I$8:$I$771,Q8:Q771)/$I$772</f>
        <v>0.99999864748662726</v>
      </c>
      <c r="R772" s="340"/>
      <c r="S772" s="342"/>
      <c r="T772" s="340"/>
      <c r="U772" s="343">
        <f>SUMPRODUCT(U8:U771,I8:I771)/I772</f>
        <v>1.5458418200632549</v>
      </c>
      <c r="V772" s="343">
        <f>SUMPRODUCT($I$8:$I$771,V8:V771)/$I$772</f>
        <v>1.5668990351682621</v>
      </c>
      <c r="W772" s="344"/>
      <c r="X772" s="344"/>
      <c r="Y772" s="346">
        <f>V772-U772</f>
        <v>2.1057215105007243E-2</v>
      </c>
      <c r="Z772" s="345">
        <f t="shared" si="47"/>
        <v>1.362184334238389E-2</v>
      </c>
    </row>
    <row r="774" spans="1:26" x14ac:dyDescent="0.2">
      <c r="A774" s="209"/>
    </row>
    <row r="775" spans="1:26" x14ac:dyDescent="0.2">
      <c r="A775" s="209"/>
    </row>
  </sheetData>
  <sortState ref="A8:X764">
    <sortCondition ref="A8:A764"/>
  </sortState>
  <phoneticPr fontId="0" type="noConversion"/>
  <conditionalFormatting sqref="A8:G771 I8:R771 T8:Z771">
    <cfRule type="expression" dxfId="4" priority="1" stopIfTrue="1">
      <formula>RIGHT($R8,1)="P"</formula>
    </cfRule>
    <cfRule type="expression" dxfId="3" priority="2" stopIfTrue="1">
      <formula>RIGHT($R8,1)="T"</formula>
    </cfRule>
    <cfRule type="expression" dxfId="2" priority="3" stopIfTrue="1">
      <formula>RIGHT($R8,1)="O"</formula>
    </cfRule>
  </conditionalFormatting>
  <pageMargins left="0.35" right="0.35" top="0.5" bottom="0.7" header="0.25" footer="0.35"/>
  <pageSetup scale="56" fitToHeight="20" orientation="landscape" r:id="rId1"/>
  <headerFooter scaleWithDoc="0" alignWithMargins="0">
    <oddHeader>&amp;C &amp;RExhibit 9A
&amp;9(Page &amp;P of &amp;N)</oddHeader>
    <oddFooter>&amp;LMyers and Stauffer LC&amp;C &amp;F [&amp;A]&amp;R&amp;D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AK524"/>
  <sheetViews>
    <sheetView showGridLines="0" showZeros="0" topLeftCell="R1" workbookViewId="0">
      <pane ySplit="7" topLeftCell="A8" activePane="bottomLeft" state="frozen"/>
      <selection pane="bottomLeft" activeCell="S9" sqref="S9"/>
    </sheetView>
  </sheetViews>
  <sheetFormatPr defaultRowHeight="12.75" x14ac:dyDescent="0.2"/>
  <cols>
    <col min="1" max="1" width="5" style="1" customWidth="1"/>
    <col min="2" max="2" width="54.28515625" style="1" customWidth="1"/>
    <col min="3" max="3" width="0.140625" style="1" hidden="1" customWidth="1"/>
    <col min="4" max="4" width="8.140625" style="108" customWidth="1"/>
    <col min="5" max="5" width="1.42578125" style="1" hidden="1" customWidth="1"/>
    <col min="6" max="6" width="8.140625" style="108" hidden="1" customWidth="1"/>
    <col min="7" max="10" width="8.7109375" style="108" hidden="1" customWidth="1"/>
    <col min="11" max="11" width="6" style="1" hidden="1" customWidth="1"/>
    <col min="12" max="12" width="1.42578125" style="1" customWidth="1"/>
    <col min="13" max="13" width="8.7109375" style="108" customWidth="1"/>
    <col min="14" max="14" width="8.85546875" style="108" customWidth="1"/>
    <col min="15" max="15" width="4.85546875" style="1" customWidth="1"/>
    <col min="16" max="16" width="4.5703125" style="2" customWidth="1"/>
    <col min="17" max="17" width="6" style="2" customWidth="1"/>
    <col min="18" max="18" width="5.85546875" style="1" customWidth="1"/>
    <col min="19" max="19" width="7.5703125" style="2" customWidth="1"/>
    <col min="20" max="20" width="4.140625" style="42" customWidth="1"/>
    <col min="21" max="21" width="8" style="3" customWidth="1"/>
    <col min="22" max="22" width="1.7109375" style="3" hidden="1" customWidth="1"/>
    <col min="23" max="23" width="1.42578125" style="1" customWidth="1"/>
    <col min="24" max="24" width="5.42578125" style="1" customWidth="1"/>
    <col min="25" max="25" width="8.7109375" style="108" customWidth="1"/>
    <col min="26" max="26" width="5.28515625" style="3" customWidth="1"/>
    <col min="27" max="27" width="7.5703125" style="3" hidden="1" customWidth="1"/>
    <col min="28" max="28" width="7.5703125" style="1" hidden="1" customWidth="1"/>
    <col min="29" max="29" width="1.28515625" style="1" customWidth="1"/>
    <col min="30" max="30" width="0.140625" style="4" hidden="1" customWidth="1"/>
    <col min="31" max="31" width="7.42578125" style="3" hidden="1" customWidth="1"/>
    <col min="32" max="32" width="8.28515625" style="3" customWidth="1"/>
    <col min="33" max="34" width="7.5703125" style="3" customWidth="1"/>
    <col min="35" max="35" width="9.140625" style="3"/>
    <col min="36" max="36" width="9.42578125" style="3" customWidth="1"/>
    <col min="37" max="37" width="8.28515625" style="3" customWidth="1"/>
  </cols>
  <sheetData>
    <row r="1" spans="1:37" s="53" customFormat="1" ht="20.25" x14ac:dyDescent="0.3">
      <c r="A1" s="27" t="s">
        <v>69</v>
      </c>
      <c r="B1" s="31"/>
      <c r="C1" s="31"/>
      <c r="D1" s="64"/>
      <c r="E1" s="31"/>
      <c r="F1" s="64"/>
      <c r="G1" s="64"/>
      <c r="H1" s="64"/>
      <c r="I1" s="64"/>
      <c r="J1" s="64"/>
      <c r="K1" s="31"/>
      <c r="L1" s="31"/>
      <c r="M1" s="64"/>
      <c r="N1" s="64"/>
      <c r="O1" s="31"/>
      <c r="P1" s="32"/>
      <c r="Q1" s="32"/>
      <c r="R1" s="31"/>
      <c r="S1" s="32"/>
      <c r="T1" s="32"/>
      <c r="U1" s="33"/>
      <c r="V1" s="33"/>
      <c r="W1" s="31"/>
      <c r="X1" s="31"/>
      <c r="Y1" s="64"/>
      <c r="Z1" s="33"/>
      <c r="AA1" s="33"/>
      <c r="AB1" s="31"/>
      <c r="AC1" s="31"/>
      <c r="AD1" s="34"/>
      <c r="AE1" s="33"/>
      <c r="AF1" s="33"/>
      <c r="AG1" s="33"/>
      <c r="AH1" s="33"/>
      <c r="AI1" s="33"/>
      <c r="AJ1" s="33"/>
      <c r="AK1" s="33"/>
    </row>
    <row r="2" spans="1:37" s="53" customFormat="1" ht="15" customHeight="1" x14ac:dyDescent="0.2">
      <c r="A2" s="39" t="s">
        <v>61</v>
      </c>
      <c r="B2" s="31"/>
      <c r="C2" s="31"/>
      <c r="D2" s="64"/>
      <c r="E2" s="31"/>
      <c r="F2" s="64"/>
      <c r="G2" s="64"/>
      <c r="H2" s="64"/>
      <c r="I2" s="64"/>
      <c r="J2" s="35"/>
      <c r="K2" s="31"/>
      <c r="L2" s="31"/>
      <c r="M2" s="56"/>
      <c r="N2" s="64"/>
      <c r="O2" s="35"/>
      <c r="P2" s="32"/>
      <c r="Q2" s="32"/>
      <c r="R2" s="31"/>
      <c r="S2" s="32"/>
      <c r="T2" s="32"/>
      <c r="U2" s="33"/>
      <c r="V2" s="33"/>
      <c r="W2" s="31"/>
      <c r="X2" s="31"/>
      <c r="Y2" s="64"/>
      <c r="Z2" s="33"/>
      <c r="AA2" s="33"/>
      <c r="AB2" s="31"/>
      <c r="AC2" s="31"/>
      <c r="AD2" s="34"/>
      <c r="AE2" s="33"/>
      <c r="AF2" s="55"/>
      <c r="AG2" s="33"/>
      <c r="AH2" s="33"/>
      <c r="AI2" s="33"/>
      <c r="AJ2" s="33"/>
      <c r="AK2" s="29"/>
    </row>
    <row r="3" spans="1:37" s="53" customFormat="1" ht="15" customHeight="1" x14ac:dyDescent="0.2">
      <c r="A3" s="39" t="s">
        <v>72</v>
      </c>
      <c r="B3" s="31"/>
      <c r="C3" s="31"/>
      <c r="D3" s="64"/>
      <c r="E3" s="31"/>
      <c r="F3" s="64"/>
      <c r="G3" s="64"/>
      <c r="H3" s="64"/>
      <c r="I3" s="64"/>
      <c r="J3" s="35"/>
      <c r="K3" s="31"/>
      <c r="L3" s="31"/>
      <c r="M3" s="56"/>
      <c r="N3" s="64"/>
      <c r="O3" s="35"/>
      <c r="P3" s="32"/>
      <c r="Q3" s="32"/>
      <c r="R3" s="31"/>
      <c r="S3" s="32"/>
      <c r="T3" s="32"/>
      <c r="U3" s="33"/>
      <c r="V3" s="33"/>
      <c r="W3" s="31"/>
      <c r="X3" s="31"/>
      <c r="Y3" s="64"/>
      <c r="Z3" s="33"/>
      <c r="AA3" s="33"/>
      <c r="AB3" s="31"/>
      <c r="AC3" s="31"/>
      <c r="AD3" s="34"/>
      <c r="AE3" s="33"/>
      <c r="AF3" s="115"/>
      <c r="AG3" s="33"/>
      <c r="AH3" s="33"/>
      <c r="AI3" s="33"/>
      <c r="AJ3" s="33"/>
      <c r="AK3" s="29"/>
    </row>
    <row r="4" spans="1:37" s="53" customFormat="1" ht="15" customHeight="1" x14ac:dyDescent="0.2">
      <c r="A4"/>
      <c r="B4" s="28"/>
      <c r="C4" s="28"/>
      <c r="D4" s="65"/>
      <c r="E4" s="31"/>
      <c r="F4" s="65"/>
      <c r="G4" s="65"/>
      <c r="H4" s="65"/>
      <c r="I4" s="65"/>
      <c r="J4" s="39"/>
      <c r="K4" s="31"/>
      <c r="L4" s="31"/>
      <c r="M4" s="64"/>
      <c r="N4" s="64"/>
      <c r="O4" s="35"/>
      <c r="P4" s="32"/>
      <c r="Q4" s="32"/>
      <c r="R4" s="31"/>
      <c r="S4" s="32"/>
      <c r="T4" s="42"/>
      <c r="U4" s="29"/>
      <c r="V4" s="29"/>
      <c r="W4" s="28"/>
      <c r="X4" s="28"/>
      <c r="Y4" s="65"/>
      <c r="Z4" s="29"/>
      <c r="AA4" s="29"/>
      <c r="AB4" s="28"/>
      <c r="AC4" s="28"/>
      <c r="AD4" s="30"/>
      <c r="AE4" s="29"/>
      <c r="AF4" s="29"/>
      <c r="AG4" s="29"/>
      <c r="AH4" s="36">
        <v>1.0965100000000001</v>
      </c>
      <c r="AI4" s="36">
        <v>1.0727500000000001</v>
      </c>
      <c r="AJ4" s="29"/>
      <c r="AK4" s="29"/>
    </row>
    <row r="5" spans="1:37" s="53" customFormat="1" x14ac:dyDescent="0.2">
      <c r="A5" s="1"/>
      <c r="B5" s="1"/>
      <c r="C5" s="1"/>
      <c r="D5" s="47" t="s">
        <v>143</v>
      </c>
      <c r="E5" s="66"/>
      <c r="F5" s="40"/>
      <c r="G5" s="40"/>
      <c r="H5" s="40"/>
      <c r="I5" s="40"/>
      <c r="J5" s="40"/>
      <c r="K5" s="5"/>
      <c r="L5" s="116"/>
      <c r="M5" s="41" t="s">
        <v>144</v>
      </c>
      <c r="N5" s="40"/>
      <c r="O5" s="7"/>
      <c r="P5" s="7"/>
      <c r="Q5" s="7"/>
      <c r="R5" s="38"/>
      <c r="S5" s="8"/>
      <c r="T5" s="9"/>
      <c r="U5" s="10"/>
      <c r="V5" s="54"/>
      <c r="W5" s="67"/>
      <c r="X5" s="11" t="s">
        <v>145</v>
      </c>
      <c r="Y5" s="68"/>
      <c r="Z5" s="69"/>
      <c r="AA5" s="70"/>
      <c r="AB5" s="71"/>
      <c r="AC5" s="69"/>
      <c r="AD5" s="72"/>
      <c r="AE5" s="73"/>
      <c r="AF5" s="73"/>
      <c r="AG5" s="73"/>
      <c r="AH5" s="73"/>
      <c r="AI5" s="23" t="s">
        <v>146</v>
      </c>
      <c r="AJ5" s="60" t="s">
        <v>147</v>
      </c>
      <c r="AK5" s="74"/>
    </row>
    <row r="6" spans="1:37" s="53" customFormat="1" x14ac:dyDescent="0.2">
      <c r="A6" s="12"/>
      <c r="B6" s="13"/>
      <c r="C6" s="13"/>
      <c r="D6" s="75"/>
      <c r="E6" s="79"/>
      <c r="F6" s="75"/>
      <c r="G6" s="76" t="s">
        <v>148</v>
      </c>
      <c r="H6" s="77"/>
      <c r="I6" s="76" t="s">
        <v>149</v>
      </c>
      <c r="J6" s="77"/>
      <c r="K6" s="78"/>
      <c r="L6" s="79"/>
      <c r="M6" s="76" t="s">
        <v>149</v>
      </c>
      <c r="N6" s="77"/>
      <c r="O6" s="80" t="s">
        <v>150</v>
      </c>
      <c r="P6" s="81"/>
      <c r="Q6" s="82"/>
      <c r="R6" s="83" t="s">
        <v>151</v>
      </c>
      <c r="S6" s="84" t="s">
        <v>152</v>
      </c>
      <c r="T6" s="85"/>
      <c r="U6" s="86" t="s">
        <v>153</v>
      </c>
      <c r="V6" s="86"/>
      <c r="W6" s="79"/>
      <c r="X6" s="87" t="s">
        <v>154</v>
      </c>
      <c r="Y6" s="77"/>
      <c r="Z6" s="88" t="s">
        <v>150</v>
      </c>
      <c r="AA6" s="88"/>
      <c r="AB6" s="89"/>
      <c r="AC6" s="79"/>
      <c r="AD6" s="90"/>
      <c r="AE6" s="90"/>
      <c r="AF6" s="90"/>
      <c r="AG6" s="91"/>
      <c r="AH6" s="92"/>
      <c r="AI6" s="23" t="s">
        <v>155</v>
      </c>
      <c r="AJ6" s="93">
        <v>2000</v>
      </c>
      <c r="AK6" s="94">
        <v>2000</v>
      </c>
    </row>
    <row r="7" spans="1:37" s="53" customFormat="1" x14ac:dyDescent="0.2">
      <c r="A7" s="14" t="s">
        <v>146</v>
      </c>
      <c r="B7" s="15" t="s">
        <v>156</v>
      </c>
      <c r="C7" s="15" t="s">
        <v>156</v>
      </c>
      <c r="D7" s="95" t="s">
        <v>389</v>
      </c>
      <c r="E7" s="97"/>
      <c r="F7" s="95"/>
      <c r="G7" s="95" t="s">
        <v>390</v>
      </c>
      <c r="H7" s="95" t="s">
        <v>391</v>
      </c>
      <c r="I7" s="95" t="s">
        <v>390</v>
      </c>
      <c r="J7" s="95" t="s">
        <v>391</v>
      </c>
      <c r="K7" s="96" t="s">
        <v>150</v>
      </c>
      <c r="L7" s="97"/>
      <c r="M7" s="95" t="s">
        <v>390</v>
      </c>
      <c r="N7" s="95" t="s">
        <v>391</v>
      </c>
      <c r="O7" s="98" t="s">
        <v>392</v>
      </c>
      <c r="P7" s="98" t="s">
        <v>391</v>
      </c>
      <c r="Q7" s="98" t="s">
        <v>393</v>
      </c>
      <c r="R7" s="96" t="s">
        <v>394</v>
      </c>
      <c r="S7" s="99" t="s">
        <v>155</v>
      </c>
      <c r="T7" s="100" t="s">
        <v>395</v>
      </c>
      <c r="U7" s="99" t="s">
        <v>396</v>
      </c>
      <c r="V7" s="101"/>
      <c r="W7" s="97"/>
      <c r="X7" s="102" t="s">
        <v>397</v>
      </c>
      <c r="Y7" s="95" t="s">
        <v>149</v>
      </c>
      <c r="Z7" s="98" t="s">
        <v>398</v>
      </c>
      <c r="AA7" s="103"/>
      <c r="AB7" s="104"/>
      <c r="AC7" s="97"/>
      <c r="AD7" s="105" t="s">
        <v>399</v>
      </c>
      <c r="AE7" s="105" t="s">
        <v>400</v>
      </c>
      <c r="AF7" s="105" t="s">
        <v>401</v>
      </c>
      <c r="AG7" s="106">
        <v>1999</v>
      </c>
      <c r="AH7" s="58" t="s">
        <v>402</v>
      </c>
      <c r="AI7" s="37" t="s">
        <v>60</v>
      </c>
      <c r="AJ7" s="99" t="s">
        <v>403</v>
      </c>
      <c r="AK7" s="107" t="s">
        <v>404</v>
      </c>
    </row>
    <row r="8" spans="1:37" s="53" customFormat="1" x14ac:dyDescent="0.2">
      <c r="A8" s="6"/>
      <c r="B8"/>
      <c r="C8"/>
      <c r="D8" s="108"/>
      <c r="E8" s="109"/>
      <c r="F8" s="108"/>
      <c r="G8" s="108"/>
      <c r="H8" s="108"/>
      <c r="I8" s="108"/>
      <c r="J8" s="108"/>
      <c r="K8"/>
      <c r="L8" s="109"/>
      <c r="M8" s="108"/>
      <c r="N8" s="108"/>
      <c r="O8"/>
      <c r="P8"/>
      <c r="Q8"/>
      <c r="R8"/>
      <c r="S8"/>
      <c r="T8" s="23"/>
      <c r="U8"/>
      <c r="V8"/>
      <c r="W8" s="109"/>
      <c r="X8"/>
      <c r="Y8"/>
      <c r="Z8"/>
      <c r="AA8"/>
      <c r="AB8"/>
      <c r="AC8" s="109"/>
      <c r="AD8"/>
      <c r="AE8" s="3"/>
      <c r="AF8" s="3"/>
      <c r="AG8" s="3"/>
      <c r="AH8" s="57"/>
      <c r="AI8" s="50"/>
      <c r="AJ8" s="3"/>
      <c r="AK8" s="61"/>
    </row>
    <row r="9" spans="1:37" s="53" customFormat="1" x14ac:dyDescent="0.2">
      <c r="A9" s="21" t="s">
        <v>1038</v>
      </c>
      <c r="B9" s="24" t="s">
        <v>1039</v>
      </c>
      <c r="C9" s="24" t="s">
        <v>410</v>
      </c>
      <c r="D9" s="110">
        <v>12</v>
      </c>
      <c r="E9" s="109"/>
      <c r="F9" s="110">
        <v>0</v>
      </c>
      <c r="G9" s="110">
        <v>7012</v>
      </c>
      <c r="H9" s="110">
        <v>10566</v>
      </c>
      <c r="I9" s="110">
        <v>3340</v>
      </c>
      <c r="J9" s="110">
        <v>4455</v>
      </c>
      <c r="K9" s="24">
        <v>3.2</v>
      </c>
      <c r="L9" s="109"/>
      <c r="M9" s="110">
        <v>2863</v>
      </c>
      <c r="N9" s="110">
        <v>2943</v>
      </c>
      <c r="O9" s="25">
        <v>3.2</v>
      </c>
      <c r="P9" s="25">
        <v>2.8</v>
      </c>
      <c r="Q9" s="25">
        <v>2.5</v>
      </c>
      <c r="R9" s="24">
        <v>62</v>
      </c>
      <c r="S9" s="26">
        <v>0.86350000000000005</v>
      </c>
      <c r="T9" s="52" t="s">
        <v>410</v>
      </c>
      <c r="U9" s="26">
        <v>1.4178999999999999</v>
      </c>
      <c r="V9" s="3"/>
      <c r="W9" s="109"/>
      <c r="X9" s="24">
        <v>14</v>
      </c>
      <c r="Y9" s="110">
        <v>18785.82</v>
      </c>
      <c r="Z9" s="25">
        <v>3.7</v>
      </c>
      <c r="AA9" s="26">
        <v>1.0299</v>
      </c>
      <c r="AB9" s="26">
        <v>1.1042000000000001</v>
      </c>
      <c r="AC9" s="109"/>
      <c r="AD9" s="26">
        <v>1.8680000000000001</v>
      </c>
      <c r="AE9" s="26">
        <v>0.64049999999999996</v>
      </c>
      <c r="AF9" s="26">
        <v>1.0981000000000001</v>
      </c>
      <c r="AG9" s="26">
        <v>1.0346</v>
      </c>
      <c r="AH9" s="57">
        <v>0.7147</v>
      </c>
      <c r="AI9" s="50">
        <f t="shared" ref="AI9:AI17" si="0">$AI$4*U9</f>
        <v>1.521052225</v>
      </c>
      <c r="AJ9" s="26">
        <f t="shared" ref="AJ9:AJ40" si="1">AI9-AH9</f>
        <v>0.80635222500000003</v>
      </c>
      <c r="AK9" s="62">
        <f t="shared" ref="AK9:AK40" si="2">AJ9/AH9</f>
        <v>1.128238736532811</v>
      </c>
    </row>
    <row r="10" spans="1:37" s="53" customFormat="1" x14ac:dyDescent="0.2">
      <c r="A10" s="21" t="s">
        <v>0</v>
      </c>
      <c r="B10" s="24" t="s">
        <v>65</v>
      </c>
      <c r="C10" s="24" t="s">
        <v>611</v>
      </c>
      <c r="D10" s="110">
        <v>5</v>
      </c>
      <c r="E10" s="109"/>
      <c r="F10" s="110">
        <v>0</v>
      </c>
      <c r="G10" s="110">
        <v>54217</v>
      </c>
      <c r="H10" s="110">
        <v>52620</v>
      </c>
      <c r="I10" s="110">
        <v>21661</v>
      </c>
      <c r="J10" s="110">
        <v>27735</v>
      </c>
      <c r="K10" s="24">
        <v>17.399999999999999</v>
      </c>
      <c r="L10" s="109"/>
      <c r="M10" s="110">
        <v>21483</v>
      </c>
      <c r="N10" s="110">
        <v>27384</v>
      </c>
      <c r="O10" s="25">
        <v>17.399999999999999</v>
      </c>
      <c r="P10" s="25">
        <v>14.2</v>
      </c>
      <c r="Q10" s="25">
        <v>9.8000000000000007</v>
      </c>
      <c r="R10" s="24">
        <v>96</v>
      </c>
      <c r="S10" s="26">
        <v>6.4794</v>
      </c>
      <c r="T10" s="52" t="s">
        <v>410</v>
      </c>
      <c r="U10" s="26">
        <v>8.7274999999999991</v>
      </c>
      <c r="V10" s="26"/>
      <c r="W10" s="109"/>
      <c r="X10" s="24">
        <v>40</v>
      </c>
      <c r="Y10" s="110">
        <v>91810.26</v>
      </c>
      <c r="Z10" s="25">
        <v>12</v>
      </c>
      <c r="AA10" s="26">
        <v>0</v>
      </c>
      <c r="AB10" s="26">
        <v>0</v>
      </c>
      <c r="AC10" s="109"/>
      <c r="AD10" s="26">
        <v>0</v>
      </c>
      <c r="AE10" s="26">
        <v>0</v>
      </c>
      <c r="AF10" s="26">
        <v>0</v>
      </c>
      <c r="AG10" s="26">
        <v>10.0685</v>
      </c>
      <c r="AH10" s="57">
        <v>4.4863999999999997</v>
      </c>
      <c r="AI10" s="50">
        <f t="shared" si="0"/>
        <v>9.3624256250000002</v>
      </c>
      <c r="AJ10" s="26">
        <f t="shared" si="1"/>
        <v>4.8760256250000005</v>
      </c>
      <c r="AK10" s="62">
        <f t="shared" si="2"/>
        <v>1.0868459399518546</v>
      </c>
    </row>
    <row r="11" spans="1:37" s="53" customFormat="1" x14ac:dyDescent="0.2">
      <c r="A11" s="21" t="s">
        <v>822</v>
      </c>
      <c r="B11" s="24" t="s">
        <v>823</v>
      </c>
      <c r="C11" s="24" t="s">
        <v>410</v>
      </c>
      <c r="D11" s="110">
        <v>13</v>
      </c>
      <c r="E11" s="109"/>
      <c r="F11" s="110">
        <v>0</v>
      </c>
      <c r="G11" s="110">
        <v>7483</v>
      </c>
      <c r="H11" s="110">
        <v>4238</v>
      </c>
      <c r="I11" s="110">
        <v>3069</v>
      </c>
      <c r="J11" s="110">
        <v>2234</v>
      </c>
      <c r="K11" s="24">
        <v>2.2000000000000002</v>
      </c>
      <c r="L11" s="109"/>
      <c r="M11" s="110">
        <v>2887</v>
      </c>
      <c r="N11" s="110">
        <v>1717</v>
      </c>
      <c r="O11" s="25">
        <v>2.2000000000000002</v>
      </c>
      <c r="P11" s="25">
        <v>2.2999999999999998</v>
      </c>
      <c r="Q11" s="25">
        <v>1.7</v>
      </c>
      <c r="R11" s="24">
        <v>21</v>
      </c>
      <c r="S11" s="26">
        <v>0.87070000000000003</v>
      </c>
      <c r="T11" s="52" t="s">
        <v>410</v>
      </c>
      <c r="U11" s="26">
        <v>1.5385</v>
      </c>
      <c r="V11" s="26"/>
      <c r="W11" s="109"/>
      <c r="X11" s="24">
        <v>15</v>
      </c>
      <c r="Y11" s="110">
        <v>27592.22</v>
      </c>
      <c r="Z11" s="25">
        <v>1.9</v>
      </c>
      <c r="AA11" s="26">
        <v>0.91579999999999995</v>
      </c>
      <c r="AB11" s="26">
        <v>0.88039999999999996</v>
      </c>
      <c r="AC11" s="109"/>
      <c r="AD11" s="26">
        <v>1.4742</v>
      </c>
      <c r="AE11" s="26">
        <v>1.7076</v>
      </c>
      <c r="AF11" s="26">
        <v>0.65949999999999998</v>
      </c>
      <c r="AG11" s="26">
        <v>0.65849999999999997</v>
      </c>
      <c r="AH11" s="57">
        <v>0.8196</v>
      </c>
      <c r="AI11" s="50">
        <f t="shared" si="0"/>
        <v>1.650425875</v>
      </c>
      <c r="AJ11" s="26">
        <f t="shared" si="1"/>
        <v>0.83082587500000005</v>
      </c>
      <c r="AK11" s="62">
        <f t="shared" si="2"/>
        <v>1.0136967728160078</v>
      </c>
    </row>
    <row r="12" spans="1:37" s="53" customFormat="1" x14ac:dyDescent="0.2">
      <c r="A12" s="21" t="s">
        <v>444</v>
      </c>
      <c r="B12" s="24" t="s">
        <v>445</v>
      </c>
      <c r="C12" s="24" t="s">
        <v>407</v>
      </c>
      <c r="D12" s="110">
        <v>15</v>
      </c>
      <c r="E12" s="109"/>
      <c r="F12" s="110">
        <v>0</v>
      </c>
      <c r="G12" s="110">
        <v>11061</v>
      </c>
      <c r="H12" s="110">
        <v>7885</v>
      </c>
      <c r="I12" s="110">
        <v>3197</v>
      </c>
      <c r="J12" s="110">
        <v>3510</v>
      </c>
      <c r="K12" s="24">
        <v>2.5</v>
      </c>
      <c r="L12" s="109"/>
      <c r="M12" s="110">
        <v>2992</v>
      </c>
      <c r="N12" s="110">
        <v>2838</v>
      </c>
      <c r="O12" s="25">
        <v>2.5</v>
      </c>
      <c r="P12" s="25">
        <v>2.8</v>
      </c>
      <c r="Q12" s="25">
        <v>1.7</v>
      </c>
      <c r="R12" s="24">
        <v>53</v>
      </c>
      <c r="S12" s="26">
        <v>0.90239999999999998</v>
      </c>
      <c r="T12" s="52" t="s">
        <v>410</v>
      </c>
      <c r="U12" s="26">
        <v>1.1762999999999999</v>
      </c>
      <c r="V12" s="26"/>
      <c r="W12" s="109"/>
      <c r="X12" s="24">
        <v>4</v>
      </c>
      <c r="Y12" s="110">
        <v>9332.2900000000009</v>
      </c>
      <c r="Z12" s="25">
        <v>1.6</v>
      </c>
      <c r="AA12" s="26">
        <v>0.92110000000000003</v>
      </c>
      <c r="AB12" s="26">
        <v>1.0779000000000001</v>
      </c>
      <c r="AC12" s="109"/>
      <c r="AD12" s="26">
        <v>0.90949999999999998</v>
      </c>
      <c r="AE12" s="26">
        <v>0.85580000000000001</v>
      </c>
      <c r="AF12" s="26">
        <v>1.2274</v>
      </c>
      <c r="AG12" s="26">
        <v>0.66920000000000002</v>
      </c>
      <c r="AH12" s="57">
        <v>0.63770000000000004</v>
      </c>
      <c r="AI12" s="50">
        <f t="shared" si="0"/>
        <v>1.261875825</v>
      </c>
      <c r="AJ12" s="26">
        <f t="shared" si="1"/>
        <v>0.62417582499999991</v>
      </c>
      <c r="AK12" s="62">
        <f t="shared" si="2"/>
        <v>0.97879226125137186</v>
      </c>
    </row>
    <row r="13" spans="1:37" s="53" customFormat="1" x14ac:dyDescent="0.2">
      <c r="A13" s="22" t="s">
        <v>1389</v>
      </c>
      <c r="B13" s="17" t="s">
        <v>1390</v>
      </c>
      <c r="C13" s="17" t="s">
        <v>407</v>
      </c>
      <c r="D13" s="111">
        <v>8</v>
      </c>
      <c r="E13" s="109"/>
      <c r="F13" s="111">
        <v>0</v>
      </c>
      <c r="G13" s="111">
        <v>20262</v>
      </c>
      <c r="H13" s="111">
        <v>13307</v>
      </c>
      <c r="I13" s="111">
        <v>7354</v>
      </c>
      <c r="J13" s="111">
        <v>3837</v>
      </c>
      <c r="K13" s="17">
        <v>8.5</v>
      </c>
      <c r="L13" s="109"/>
      <c r="M13" s="111">
        <v>7513</v>
      </c>
      <c r="N13" s="111">
        <v>4106</v>
      </c>
      <c r="O13" s="18">
        <v>8.5</v>
      </c>
      <c r="P13" s="18">
        <v>7.8</v>
      </c>
      <c r="Q13" s="18">
        <v>6.1</v>
      </c>
      <c r="R13" s="17">
        <v>18</v>
      </c>
      <c r="S13" s="19">
        <v>2.266</v>
      </c>
      <c r="T13" s="44" t="s">
        <v>410</v>
      </c>
      <c r="U13" s="19">
        <v>2.6818</v>
      </c>
      <c r="V13" s="26"/>
      <c r="W13" s="109"/>
      <c r="X13" s="17">
        <v>18</v>
      </c>
      <c r="Y13" s="111">
        <v>30599.45</v>
      </c>
      <c r="Z13" s="18">
        <v>3.9</v>
      </c>
      <c r="AA13" s="19">
        <v>1.7403</v>
      </c>
      <c r="AB13" s="19">
        <v>1.681</v>
      </c>
      <c r="AC13" s="109"/>
      <c r="AD13" s="19">
        <v>2.3929999999999998</v>
      </c>
      <c r="AE13" s="19">
        <v>2.5541</v>
      </c>
      <c r="AF13" s="19">
        <v>2.3580999999999999</v>
      </c>
      <c r="AG13" s="19">
        <v>2.3214000000000001</v>
      </c>
      <c r="AH13" s="59">
        <v>1.5062</v>
      </c>
      <c r="AI13" s="51">
        <f t="shared" si="0"/>
        <v>2.87690095</v>
      </c>
      <c r="AJ13" s="19">
        <f t="shared" si="1"/>
        <v>1.37070095</v>
      </c>
      <c r="AK13" s="63">
        <f t="shared" si="2"/>
        <v>0.9100391382286549</v>
      </c>
    </row>
    <row r="14" spans="1:37" s="53" customFormat="1" x14ac:dyDescent="0.2">
      <c r="A14" s="21" t="s">
        <v>343</v>
      </c>
      <c r="B14" s="24" t="s">
        <v>344</v>
      </c>
      <c r="C14" s="24" t="s">
        <v>407</v>
      </c>
      <c r="D14" s="110">
        <v>18</v>
      </c>
      <c r="E14" s="109"/>
      <c r="F14" s="110">
        <v>0</v>
      </c>
      <c r="G14" s="110">
        <v>5764</v>
      </c>
      <c r="H14" s="110">
        <v>9921</v>
      </c>
      <c r="I14" s="110">
        <v>2753</v>
      </c>
      <c r="J14" s="110">
        <v>5088</v>
      </c>
      <c r="K14" s="24">
        <v>4.2</v>
      </c>
      <c r="L14" s="109"/>
      <c r="M14" s="110">
        <v>2346</v>
      </c>
      <c r="N14" s="110">
        <v>3253</v>
      </c>
      <c r="O14" s="25">
        <v>4.4000000000000004</v>
      </c>
      <c r="P14" s="25">
        <v>6.9</v>
      </c>
      <c r="Q14" s="25">
        <v>2.4</v>
      </c>
      <c r="R14" s="24">
        <v>113</v>
      </c>
      <c r="S14" s="26">
        <v>0.70760000000000001</v>
      </c>
      <c r="T14" s="52" t="s">
        <v>410</v>
      </c>
      <c r="U14" s="26">
        <v>0.88680000000000003</v>
      </c>
      <c r="V14" s="3"/>
      <c r="W14" s="109"/>
      <c r="X14" s="24">
        <v>15</v>
      </c>
      <c r="Y14" s="110">
        <v>13418.46</v>
      </c>
      <c r="Z14" s="25">
        <v>2.4</v>
      </c>
      <c r="AA14" s="26">
        <v>0.90169999999999995</v>
      </c>
      <c r="AB14" s="26">
        <v>0.88990000000000002</v>
      </c>
      <c r="AC14" s="109"/>
      <c r="AD14" s="26">
        <v>0.45300000000000001</v>
      </c>
      <c r="AE14" s="26">
        <v>0.57040000000000002</v>
      </c>
      <c r="AF14" s="26">
        <v>0.51570000000000005</v>
      </c>
      <c r="AG14" s="26">
        <v>0.43440000000000001</v>
      </c>
      <c r="AH14" s="57">
        <v>0.55169999999999997</v>
      </c>
      <c r="AI14" s="50">
        <f t="shared" si="0"/>
        <v>0.95131470000000007</v>
      </c>
      <c r="AJ14" s="26">
        <f t="shared" si="1"/>
        <v>0.3996147000000001</v>
      </c>
      <c r="AK14" s="62">
        <f t="shared" si="2"/>
        <v>0.72433333333333361</v>
      </c>
    </row>
    <row r="15" spans="1:37" s="53" customFormat="1" x14ac:dyDescent="0.2">
      <c r="A15" s="21" t="s">
        <v>1144</v>
      </c>
      <c r="B15" s="24" t="s">
        <v>70</v>
      </c>
      <c r="C15" s="24" t="s">
        <v>410</v>
      </c>
      <c r="D15" s="110">
        <v>11</v>
      </c>
      <c r="E15" s="109"/>
      <c r="F15" s="110">
        <v>0</v>
      </c>
      <c r="G15" s="110">
        <v>9235</v>
      </c>
      <c r="H15" s="110">
        <v>3727</v>
      </c>
      <c r="I15" s="110">
        <v>2773</v>
      </c>
      <c r="J15" s="110">
        <v>1072</v>
      </c>
      <c r="K15" s="24">
        <v>2.6</v>
      </c>
      <c r="L15" s="109"/>
      <c r="M15" s="110">
        <v>2777</v>
      </c>
      <c r="N15" s="110">
        <v>1081</v>
      </c>
      <c r="O15" s="25">
        <v>2.6</v>
      </c>
      <c r="P15" s="25">
        <v>1.5</v>
      </c>
      <c r="Q15" s="25">
        <v>2.4</v>
      </c>
      <c r="R15" s="24">
        <v>9</v>
      </c>
      <c r="S15" s="26">
        <v>0.83760000000000001</v>
      </c>
      <c r="T15" s="52" t="s">
        <v>407</v>
      </c>
      <c r="U15" s="26">
        <v>0.83760000000000001</v>
      </c>
      <c r="V15" s="26"/>
      <c r="W15" s="109"/>
      <c r="X15" s="24">
        <v>6</v>
      </c>
      <c r="Y15" s="110">
        <v>4852.68</v>
      </c>
      <c r="Z15" s="25">
        <v>2.4</v>
      </c>
      <c r="AA15" s="26">
        <v>1.3416999999999999</v>
      </c>
      <c r="AB15" s="26">
        <v>1.1800999999999999</v>
      </c>
      <c r="AC15" s="109"/>
      <c r="AD15" s="26">
        <v>0.84209999999999996</v>
      </c>
      <c r="AE15" s="26">
        <v>0.92500000000000004</v>
      </c>
      <c r="AF15" s="26">
        <v>0.7218</v>
      </c>
      <c r="AG15" s="26">
        <v>0.79349999999999998</v>
      </c>
      <c r="AH15" s="57">
        <v>0.5887</v>
      </c>
      <c r="AI15" s="50">
        <f t="shared" si="0"/>
        <v>0.8985354000000001</v>
      </c>
      <c r="AJ15" s="26">
        <f t="shared" si="1"/>
        <v>0.30983540000000009</v>
      </c>
      <c r="AK15" s="62">
        <f t="shared" si="2"/>
        <v>0.52630439952437591</v>
      </c>
    </row>
    <row r="16" spans="1:37" s="53" customFormat="1" x14ac:dyDescent="0.2">
      <c r="A16" s="21" t="s">
        <v>579</v>
      </c>
      <c r="B16" s="1" t="s">
        <v>580</v>
      </c>
      <c r="C16" s="1" t="s">
        <v>407</v>
      </c>
      <c r="D16" s="108">
        <v>12</v>
      </c>
      <c r="E16" s="109"/>
      <c r="F16" s="108">
        <v>1</v>
      </c>
      <c r="G16" s="108">
        <v>4524</v>
      </c>
      <c r="H16" s="108">
        <v>1912</v>
      </c>
      <c r="I16" s="108">
        <v>2376</v>
      </c>
      <c r="J16" s="108">
        <v>1268</v>
      </c>
      <c r="K16" s="1">
        <v>2.7</v>
      </c>
      <c r="L16" s="109"/>
      <c r="M16" s="108">
        <v>2395</v>
      </c>
      <c r="N16" s="108">
        <v>1156</v>
      </c>
      <c r="O16" s="2">
        <v>2.7</v>
      </c>
      <c r="P16" s="2">
        <v>1.4</v>
      </c>
      <c r="Q16" s="2">
        <v>2.2999999999999998</v>
      </c>
      <c r="R16" s="1">
        <v>14</v>
      </c>
      <c r="S16" s="3">
        <v>0.72230000000000005</v>
      </c>
      <c r="T16" s="43" t="s">
        <v>410</v>
      </c>
      <c r="U16" s="3">
        <v>1.0927</v>
      </c>
      <c r="V16" s="3"/>
      <c r="W16" s="109"/>
      <c r="X16" s="1">
        <v>11</v>
      </c>
      <c r="Y16" s="108">
        <v>12561.03</v>
      </c>
      <c r="Z16" s="2">
        <v>2.7</v>
      </c>
      <c r="AA16" s="3">
        <v>0.51219999999999999</v>
      </c>
      <c r="AB16" s="3">
        <v>0.43070000000000003</v>
      </c>
      <c r="AC16" s="109"/>
      <c r="AD16" s="3">
        <v>1.1471</v>
      </c>
      <c r="AE16" s="3">
        <v>1.133</v>
      </c>
      <c r="AF16" s="3">
        <v>1.1989000000000001</v>
      </c>
      <c r="AG16" s="3">
        <v>1.1691</v>
      </c>
      <c r="AH16" s="57">
        <v>0.76870000000000005</v>
      </c>
      <c r="AI16" s="50">
        <f t="shared" si="0"/>
        <v>1.1721939250000002</v>
      </c>
      <c r="AJ16" s="3">
        <f t="shared" si="1"/>
        <v>0.40349392500000014</v>
      </c>
      <c r="AK16" s="62">
        <f t="shared" si="2"/>
        <v>0.52490428645765597</v>
      </c>
    </row>
    <row r="17" spans="1:37" s="53" customFormat="1" x14ac:dyDescent="0.2">
      <c r="A17" s="21" t="s">
        <v>599</v>
      </c>
      <c r="B17" s="24" t="s">
        <v>600</v>
      </c>
      <c r="C17" s="24" t="s">
        <v>407</v>
      </c>
      <c r="D17" s="110">
        <v>11</v>
      </c>
      <c r="E17" s="109"/>
      <c r="F17" s="110">
        <v>0</v>
      </c>
      <c r="G17" s="110">
        <v>5784</v>
      </c>
      <c r="H17" s="110">
        <v>4723</v>
      </c>
      <c r="I17" s="110">
        <v>1875</v>
      </c>
      <c r="J17" s="110">
        <v>1380</v>
      </c>
      <c r="K17" s="24">
        <v>1.4</v>
      </c>
      <c r="L17" s="109"/>
      <c r="M17" s="110">
        <v>1942</v>
      </c>
      <c r="N17" s="110">
        <v>1382</v>
      </c>
      <c r="O17" s="25">
        <v>1.4</v>
      </c>
      <c r="P17" s="25">
        <v>0.6</v>
      </c>
      <c r="Q17" s="25">
        <v>1.3</v>
      </c>
      <c r="R17" s="24">
        <v>30</v>
      </c>
      <c r="S17" s="26">
        <v>0.5857</v>
      </c>
      <c r="T17" s="52" t="s">
        <v>410</v>
      </c>
      <c r="U17" s="26">
        <v>0.47739999999999999</v>
      </c>
      <c r="V17" s="26"/>
      <c r="W17" s="109"/>
      <c r="X17" s="24">
        <v>3</v>
      </c>
      <c r="Y17" s="110">
        <v>4306.26</v>
      </c>
      <c r="Z17" s="25">
        <v>1.2</v>
      </c>
      <c r="AA17" s="26">
        <v>1.3240000000000001</v>
      </c>
      <c r="AB17" s="26">
        <v>1.2767999999999999</v>
      </c>
      <c r="AC17" s="109"/>
      <c r="AD17" s="26">
        <v>0.6573</v>
      </c>
      <c r="AE17" s="26">
        <v>0.47839999999999999</v>
      </c>
      <c r="AF17" s="26">
        <v>0.49109999999999998</v>
      </c>
      <c r="AG17" s="26">
        <v>0.4763</v>
      </c>
      <c r="AH17" s="57">
        <v>0.34289999999999998</v>
      </c>
      <c r="AI17" s="50">
        <f t="shared" si="0"/>
        <v>0.51213085000000003</v>
      </c>
      <c r="AJ17" s="26">
        <f t="shared" si="1"/>
        <v>0.16923085000000004</v>
      </c>
      <c r="AK17" s="62">
        <f t="shared" si="2"/>
        <v>0.49352828813065047</v>
      </c>
    </row>
    <row r="18" spans="1:37" s="53" customFormat="1" x14ac:dyDescent="0.2">
      <c r="A18" s="22" t="s">
        <v>762</v>
      </c>
      <c r="B18" s="17" t="s">
        <v>763</v>
      </c>
      <c r="C18" s="17" t="s">
        <v>407</v>
      </c>
      <c r="D18" s="111">
        <v>5</v>
      </c>
      <c r="E18" s="109"/>
      <c r="F18" s="111">
        <v>1</v>
      </c>
      <c r="G18" s="111">
        <v>5108</v>
      </c>
      <c r="H18" s="111">
        <v>2005</v>
      </c>
      <c r="I18" s="111">
        <v>2243</v>
      </c>
      <c r="J18" s="111">
        <v>828</v>
      </c>
      <c r="K18" s="17">
        <v>2.4</v>
      </c>
      <c r="L18" s="109"/>
      <c r="M18" s="111">
        <v>2243</v>
      </c>
      <c r="N18" s="111">
        <v>828</v>
      </c>
      <c r="O18" s="18">
        <v>2.4</v>
      </c>
      <c r="P18" s="18">
        <v>1.5</v>
      </c>
      <c r="Q18" s="18">
        <v>2</v>
      </c>
      <c r="R18" s="17">
        <v>8</v>
      </c>
      <c r="S18" s="19">
        <v>0.67649999999999999</v>
      </c>
      <c r="T18" s="44" t="s">
        <v>410</v>
      </c>
      <c r="U18" s="19">
        <v>0.86660000000000004</v>
      </c>
      <c r="V18" s="3"/>
      <c r="W18" s="109"/>
      <c r="X18" s="17">
        <v>9</v>
      </c>
      <c r="Y18" s="111">
        <v>12677.67</v>
      </c>
      <c r="Z18" s="18">
        <v>1.8</v>
      </c>
      <c r="AA18" s="19">
        <v>1.0409999999999999</v>
      </c>
      <c r="AB18" s="19">
        <v>1.2103999999999999</v>
      </c>
      <c r="AC18" s="109"/>
      <c r="AD18" s="19">
        <v>0.65880000000000005</v>
      </c>
      <c r="AE18" s="19">
        <v>0.79610000000000003</v>
      </c>
      <c r="AF18" s="19">
        <v>0.82709999999999995</v>
      </c>
      <c r="AG18" s="19">
        <v>0.84199999999999997</v>
      </c>
      <c r="AH18" s="59">
        <v>0.62290000000000001</v>
      </c>
      <c r="AI18" s="51">
        <f t="shared" ref="AI18:AI72" si="3">$AI$4*U18</f>
        <v>0.92964515000000014</v>
      </c>
      <c r="AJ18" s="19">
        <f t="shared" si="1"/>
        <v>0.30674515000000013</v>
      </c>
      <c r="AK18" s="63">
        <f t="shared" si="2"/>
        <v>0.49244686145448729</v>
      </c>
    </row>
    <row r="19" spans="1:37" s="53" customFormat="1" x14ac:dyDescent="0.2">
      <c r="A19" s="21" t="s">
        <v>252</v>
      </c>
      <c r="B19" s="24" t="s">
        <v>253</v>
      </c>
      <c r="C19" s="24" t="s">
        <v>410</v>
      </c>
      <c r="D19" s="110">
        <v>8</v>
      </c>
      <c r="E19" s="109"/>
      <c r="F19" s="110">
        <v>0</v>
      </c>
      <c r="G19" s="110">
        <v>24772</v>
      </c>
      <c r="H19" s="110">
        <v>26047</v>
      </c>
      <c r="I19" s="110">
        <v>11752</v>
      </c>
      <c r="J19" s="110">
        <v>9662</v>
      </c>
      <c r="K19" s="24">
        <v>15.8</v>
      </c>
      <c r="L19" s="109"/>
      <c r="M19" s="110">
        <v>10924</v>
      </c>
      <c r="N19" s="110">
        <v>7494</v>
      </c>
      <c r="O19" s="25">
        <v>15.8</v>
      </c>
      <c r="P19" s="25">
        <v>4.3</v>
      </c>
      <c r="Q19" s="25">
        <v>15.1</v>
      </c>
      <c r="R19" s="24">
        <v>28</v>
      </c>
      <c r="S19" s="26">
        <v>3.2947000000000002</v>
      </c>
      <c r="T19" s="52" t="s">
        <v>410</v>
      </c>
      <c r="U19" s="26">
        <v>2.2168999999999999</v>
      </c>
      <c r="V19" s="3"/>
      <c r="W19" s="109"/>
      <c r="X19" s="24">
        <v>26</v>
      </c>
      <c r="Y19" s="110">
        <v>19757.54</v>
      </c>
      <c r="Z19" s="25">
        <v>8.1</v>
      </c>
      <c r="AA19" s="26">
        <v>1.2303999999999999</v>
      </c>
      <c r="AB19" s="26">
        <v>1.3079000000000001</v>
      </c>
      <c r="AC19" s="109"/>
      <c r="AD19" s="26">
        <v>2.3580999999999999</v>
      </c>
      <c r="AE19" s="26">
        <v>3.3258000000000001</v>
      </c>
      <c r="AF19" s="26">
        <v>1.3701000000000001</v>
      </c>
      <c r="AG19" s="26">
        <v>2.5699000000000001</v>
      </c>
      <c r="AH19" s="57">
        <v>1.6167</v>
      </c>
      <c r="AI19" s="50">
        <f t="shared" si="3"/>
        <v>2.378179475</v>
      </c>
      <c r="AJ19" s="26">
        <f t="shared" si="1"/>
        <v>0.76147947500000002</v>
      </c>
      <c r="AK19" s="62">
        <f t="shared" si="2"/>
        <v>0.47100852044287744</v>
      </c>
    </row>
    <row r="20" spans="1:37" s="53" customFormat="1" x14ac:dyDescent="0.2">
      <c r="A20" s="21" t="s">
        <v>206</v>
      </c>
      <c r="B20" s="24" t="s">
        <v>207</v>
      </c>
      <c r="C20" s="24" t="s">
        <v>410</v>
      </c>
      <c r="D20" s="110">
        <v>2</v>
      </c>
      <c r="E20" s="109"/>
      <c r="F20" s="110">
        <v>0</v>
      </c>
      <c r="G20" s="110">
        <v>13242</v>
      </c>
      <c r="H20" s="110">
        <v>335</v>
      </c>
      <c r="I20" s="110">
        <v>5618</v>
      </c>
      <c r="J20" s="110">
        <v>701</v>
      </c>
      <c r="K20" s="24">
        <v>8</v>
      </c>
      <c r="L20" s="109"/>
      <c r="M20" s="110">
        <v>5618</v>
      </c>
      <c r="N20" s="110">
        <v>701</v>
      </c>
      <c r="O20" s="25">
        <v>8</v>
      </c>
      <c r="P20" s="25">
        <v>1</v>
      </c>
      <c r="Q20" s="25">
        <v>7.9</v>
      </c>
      <c r="R20" s="24">
        <v>999</v>
      </c>
      <c r="S20" s="26">
        <v>1.6943999999999999</v>
      </c>
      <c r="T20" s="52" t="s">
        <v>410</v>
      </c>
      <c r="U20" s="26">
        <v>3.7418999999999998</v>
      </c>
      <c r="V20" s="26"/>
      <c r="W20" s="109"/>
      <c r="X20" s="24">
        <v>24</v>
      </c>
      <c r="Y20" s="110">
        <v>37836.32</v>
      </c>
      <c r="Z20" s="25">
        <v>6.9</v>
      </c>
      <c r="AA20" s="26">
        <v>1.1322000000000001</v>
      </c>
      <c r="AB20" s="26">
        <v>0.86319999999999997</v>
      </c>
      <c r="AC20" s="109"/>
      <c r="AD20" s="26">
        <v>3.2978999999999998</v>
      </c>
      <c r="AE20" s="26">
        <v>4.1121999999999996</v>
      </c>
      <c r="AF20" s="26">
        <v>4.1077000000000004</v>
      </c>
      <c r="AG20" s="26">
        <v>4.0148000000000001</v>
      </c>
      <c r="AH20" s="57">
        <v>2.7707000000000002</v>
      </c>
      <c r="AI20" s="50">
        <f t="shared" si="3"/>
        <v>4.0141232250000005</v>
      </c>
      <c r="AJ20" s="26">
        <f t="shared" si="1"/>
        <v>1.2434232250000004</v>
      </c>
      <c r="AK20" s="62">
        <f t="shared" si="2"/>
        <v>0.44877584184502123</v>
      </c>
    </row>
    <row r="21" spans="1:37" s="53" customFormat="1" x14ac:dyDescent="0.2">
      <c r="A21" s="21" t="s">
        <v>718</v>
      </c>
      <c r="B21" s="24" t="s">
        <v>719</v>
      </c>
      <c r="C21" s="24" t="s">
        <v>407</v>
      </c>
      <c r="D21" s="110">
        <v>7</v>
      </c>
      <c r="E21" s="109"/>
      <c r="F21" s="110">
        <v>0</v>
      </c>
      <c r="G21" s="110">
        <v>26404</v>
      </c>
      <c r="H21" s="110">
        <v>9459</v>
      </c>
      <c r="I21" s="110">
        <v>7346</v>
      </c>
      <c r="J21" s="110">
        <v>2477</v>
      </c>
      <c r="K21" s="24">
        <v>4.4000000000000004</v>
      </c>
      <c r="L21" s="109"/>
      <c r="M21" s="110">
        <v>7346</v>
      </c>
      <c r="N21" s="110">
        <v>2477</v>
      </c>
      <c r="O21" s="25">
        <v>4.4000000000000004</v>
      </c>
      <c r="P21" s="25">
        <v>1.4</v>
      </c>
      <c r="Q21" s="25">
        <v>4.2</v>
      </c>
      <c r="R21" s="24">
        <v>7</v>
      </c>
      <c r="S21" s="26">
        <v>2.2155999999999998</v>
      </c>
      <c r="T21" s="52" t="s">
        <v>407</v>
      </c>
      <c r="U21" s="26">
        <v>2.2155999999999998</v>
      </c>
      <c r="V21" s="3"/>
      <c r="W21" s="109"/>
      <c r="X21" s="24">
        <v>7</v>
      </c>
      <c r="Y21" s="110">
        <v>12151.38</v>
      </c>
      <c r="Z21" s="25">
        <v>4.2</v>
      </c>
      <c r="AA21" s="26">
        <v>1.2285999999999999</v>
      </c>
      <c r="AB21" s="26">
        <v>1.1141000000000001</v>
      </c>
      <c r="AC21" s="109"/>
      <c r="AD21" s="26">
        <v>4.0244999999999997</v>
      </c>
      <c r="AE21" s="26">
        <v>1.63</v>
      </c>
      <c r="AF21" s="26">
        <v>4.0598000000000001</v>
      </c>
      <c r="AG21" s="26">
        <v>1.2023999999999999</v>
      </c>
      <c r="AH21" s="57">
        <v>1.6535</v>
      </c>
      <c r="AI21" s="50">
        <f t="shared" si="3"/>
        <v>2.3767849000000001</v>
      </c>
      <c r="AJ21" s="26">
        <f t="shared" si="1"/>
        <v>0.72328490000000012</v>
      </c>
      <c r="AK21" s="62">
        <f t="shared" si="2"/>
        <v>0.43742661022074397</v>
      </c>
    </row>
    <row r="22" spans="1:37" s="53" customFormat="1" x14ac:dyDescent="0.2">
      <c r="A22" s="21" t="s">
        <v>1369</v>
      </c>
      <c r="B22" s="24" t="s">
        <v>71</v>
      </c>
      <c r="C22" s="24" t="s">
        <v>410</v>
      </c>
      <c r="D22" s="110">
        <v>14</v>
      </c>
      <c r="E22" s="109"/>
      <c r="F22" s="110">
        <v>0</v>
      </c>
      <c r="G22" s="110">
        <v>3941</v>
      </c>
      <c r="H22" s="110">
        <v>3462</v>
      </c>
      <c r="I22" s="110">
        <v>1669</v>
      </c>
      <c r="J22" s="110">
        <v>984</v>
      </c>
      <c r="K22" s="24">
        <v>1.6</v>
      </c>
      <c r="L22" s="109"/>
      <c r="M22" s="110">
        <v>1655</v>
      </c>
      <c r="N22" s="110">
        <v>955</v>
      </c>
      <c r="O22" s="25">
        <v>1.6</v>
      </c>
      <c r="P22" s="25">
        <v>1.3</v>
      </c>
      <c r="Q22" s="25">
        <v>1.6</v>
      </c>
      <c r="R22" s="24">
        <v>20</v>
      </c>
      <c r="S22" s="26">
        <v>0.49919999999999998</v>
      </c>
      <c r="T22" s="52" t="s">
        <v>410</v>
      </c>
      <c r="U22" s="26">
        <v>0.66359999999999997</v>
      </c>
      <c r="V22" s="26"/>
      <c r="W22" s="109"/>
      <c r="X22" s="24">
        <v>5</v>
      </c>
      <c r="Y22" s="110">
        <v>5322.05</v>
      </c>
      <c r="Z22" s="25">
        <v>1.5</v>
      </c>
      <c r="AA22" s="26">
        <v>26.525500000000001</v>
      </c>
      <c r="AB22" s="26">
        <v>27.939599999999999</v>
      </c>
      <c r="AC22" s="109"/>
      <c r="AD22" s="26">
        <v>0.46970000000000001</v>
      </c>
      <c r="AE22" s="26">
        <v>0.68610000000000004</v>
      </c>
      <c r="AF22" s="26">
        <v>0.62019999999999997</v>
      </c>
      <c r="AG22" s="26">
        <v>0.57010000000000005</v>
      </c>
      <c r="AH22" s="57">
        <v>0.49719999999999998</v>
      </c>
      <c r="AI22" s="50">
        <f t="shared" si="3"/>
        <v>0.71187690000000003</v>
      </c>
      <c r="AJ22" s="26">
        <f t="shared" si="1"/>
        <v>0.21467690000000006</v>
      </c>
      <c r="AK22" s="62">
        <f t="shared" si="2"/>
        <v>0.43177172164119082</v>
      </c>
    </row>
    <row r="23" spans="1:37" s="53" customFormat="1" x14ac:dyDescent="0.2">
      <c r="A23" s="22" t="s">
        <v>696</v>
      </c>
      <c r="B23" s="17" t="s">
        <v>697</v>
      </c>
      <c r="C23" s="17" t="s">
        <v>407</v>
      </c>
      <c r="D23" s="111">
        <v>45</v>
      </c>
      <c r="E23" s="109"/>
      <c r="F23" s="111">
        <v>0</v>
      </c>
      <c r="G23" s="111">
        <v>5128</v>
      </c>
      <c r="H23" s="111">
        <v>4153</v>
      </c>
      <c r="I23" s="111">
        <v>2507</v>
      </c>
      <c r="J23" s="111">
        <v>1986</v>
      </c>
      <c r="K23" s="17">
        <v>3</v>
      </c>
      <c r="L23" s="109"/>
      <c r="M23" s="111">
        <v>2361</v>
      </c>
      <c r="N23" s="111">
        <v>1560</v>
      </c>
      <c r="O23" s="18">
        <v>3</v>
      </c>
      <c r="P23" s="18">
        <v>3.2</v>
      </c>
      <c r="Q23" s="18">
        <v>2.2000000000000002</v>
      </c>
      <c r="R23" s="17">
        <v>26</v>
      </c>
      <c r="S23" s="19">
        <v>0.71209999999999996</v>
      </c>
      <c r="T23" s="44" t="s">
        <v>407</v>
      </c>
      <c r="U23" s="19">
        <v>0.71209999999999996</v>
      </c>
      <c r="V23" s="26"/>
      <c r="W23" s="109"/>
      <c r="X23" s="17">
        <v>9</v>
      </c>
      <c r="Y23" s="111">
        <v>6359.84</v>
      </c>
      <c r="Z23" s="18">
        <v>2.2000000000000002</v>
      </c>
      <c r="AA23" s="19">
        <v>3.5335000000000001</v>
      </c>
      <c r="AB23" s="19">
        <v>3.5564</v>
      </c>
      <c r="AC23" s="109"/>
      <c r="AD23" s="19">
        <v>0.54449999999999998</v>
      </c>
      <c r="AE23" s="19">
        <v>0.62319999999999998</v>
      </c>
      <c r="AF23" s="19">
        <v>0.64080000000000004</v>
      </c>
      <c r="AG23" s="19">
        <v>0.64200000000000002</v>
      </c>
      <c r="AH23" s="59">
        <v>0.54100000000000004</v>
      </c>
      <c r="AI23" s="51">
        <f t="shared" si="3"/>
        <v>0.76390527500000005</v>
      </c>
      <c r="AJ23" s="19">
        <f t="shared" si="1"/>
        <v>0.22290527500000001</v>
      </c>
      <c r="AK23" s="63">
        <f t="shared" si="2"/>
        <v>0.41202453789279114</v>
      </c>
    </row>
    <row r="24" spans="1:37" s="53" customFormat="1" x14ac:dyDescent="0.2">
      <c r="A24" s="21" t="s">
        <v>383</v>
      </c>
      <c r="B24" s="24" t="s">
        <v>384</v>
      </c>
      <c r="C24" s="24" t="s">
        <v>611</v>
      </c>
      <c r="D24" s="110">
        <v>2</v>
      </c>
      <c r="E24" s="109"/>
      <c r="F24" s="110">
        <v>0</v>
      </c>
      <c r="G24" s="110">
        <v>25911</v>
      </c>
      <c r="H24" s="110">
        <v>11466</v>
      </c>
      <c r="I24" s="110">
        <v>11710</v>
      </c>
      <c r="J24" s="110">
        <v>4456</v>
      </c>
      <c r="K24" s="24">
        <v>8</v>
      </c>
      <c r="L24" s="109"/>
      <c r="M24" s="110">
        <v>11710</v>
      </c>
      <c r="N24" s="110">
        <v>4456</v>
      </c>
      <c r="O24" s="25">
        <v>8</v>
      </c>
      <c r="P24" s="25">
        <v>1</v>
      </c>
      <c r="Q24" s="25">
        <v>7.9</v>
      </c>
      <c r="R24" s="24">
        <v>999</v>
      </c>
      <c r="S24" s="26">
        <v>3.5318000000000001</v>
      </c>
      <c r="T24" s="52" t="s">
        <v>410</v>
      </c>
      <c r="U24" s="26">
        <v>8.3286999999999995</v>
      </c>
      <c r="V24" s="26"/>
      <c r="W24" s="109"/>
      <c r="X24" s="24">
        <v>40</v>
      </c>
      <c r="Y24" s="110">
        <v>83380.850000000006</v>
      </c>
      <c r="Z24" s="25">
        <v>10.6</v>
      </c>
      <c r="AA24" s="26">
        <v>1.0103</v>
      </c>
      <c r="AB24" s="26">
        <v>0.81699999999999995</v>
      </c>
      <c r="AC24" s="109"/>
      <c r="AD24" s="26">
        <v>8.1423000000000005</v>
      </c>
      <c r="AE24" s="26">
        <v>3.3328000000000002</v>
      </c>
      <c r="AF24" s="26">
        <v>7.9729999999999999</v>
      </c>
      <c r="AG24" s="26">
        <v>7.6851000000000003</v>
      </c>
      <c r="AH24" s="57">
        <v>6.3535000000000004</v>
      </c>
      <c r="AI24" s="50">
        <f t="shared" si="3"/>
        <v>8.9346129249999997</v>
      </c>
      <c r="AJ24" s="26">
        <f t="shared" si="1"/>
        <v>2.5811129249999993</v>
      </c>
      <c r="AK24" s="62">
        <f t="shared" si="2"/>
        <v>0.40625055874714711</v>
      </c>
    </row>
    <row r="25" spans="1:37" s="53" customFormat="1" x14ac:dyDescent="0.2">
      <c r="A25" s="21" t="s">
        <v>798</v>
      </c>
      <c r="B25" s="1" t="s">
        <v>799</v>
      </c>
      <c r="C25" s="1" t="s">
        <v>407</v>
      </c>
      <c r="D25" s="108">
        <v>16</v>
      </c>
      <c r="E25" s="109"/>
      <c r="F25" s="108">
        <v>0</v>
      </c>
      <c r="G25" s="108">
        <v>15333</v>
      </c>
      <c r="H25" s="108">
        <v>9062</v>
      </c>
      <c r="I25" s="108">
        <v>6517</v>
      </c>
      <c r="J25" s="108">
        <v>3173</v>
      </c>
      <c r="K25" s="1">
        <v>5.5</v>
      </c>
      <c r="L25" s="109"/>
      <c r="M25" s="108">
        <v>6928</v>
      </c>
      <c r="N25" s="108">
        <v>3663</v>
      </c>
      <c r="O25" s="2">
        <v>5.5</v>
      </c>
      <c r="P25" s="2">
        <v>3.3</v>
      </c>
      <c r="Q25" s="2">
        <v>4.3</v>
      </c>
      <c r="R25" s="1">
        <v>16</v>
      </c>
      <c r="S25" s="3">
        <v>2.0895000000000001</v>
      </c>
      <c r="T25" s="43" t="s">
        <v>407</v>
      </c>
      <c r="U25" s="3">
        <v>2.0895000000000001</v>
      </c>
      <c r="V25" s="3"/>
      <c r="W25" s="109"/>
      <c r="X25" s="1">
        <v>12</v>
      </c>
      <c r="Y25" s="108">
        <v>12672.62</v>
      </c>
      <c r="Z25" s="2">
        <v>4.3</v>
      </c>
      <c r="AA25" s="3">
        <v>0.4662</v>
      </c>
      <c r="AB25" s="3">
        <v>0.49890000000000001</v>
      </c>
      <c r="AC25" s="109"/>
      <c r="AD25" s="3">
        <v>1.1886000000000001</v>
      </c>
      <c r="AE25" s="3">
        <v>1.6386000000000001</v>
      </c>
      <c r="AF25" s="3">
        <v>1.9287000000000001</v>
      </c>
      <c r="AG25" s="3">
        <v>1.8938999999999999</v>
      </c>
      <c r="AH25" s="57">
        <v>1.5952999999999999</v>
      </c>
      <c r="AI25" s="50">
        <f t="shared" si="3"/>
        <v>2.2415111250000002</v>
      </c>
      <c r="AJ25" s="3">
        <f t="shared" si="1"/>
        <v>0.64621112500000022</v>
      </c>
      <c r="AK25" s="62">
        <f t="shared" si="2"/>
        <v>0.40507185168933757</v>
      </c>
    </row>
    <row r="26" spans="1:37" s="53" customFormat="1" x14ac:dyDescent="0.2">
      <c r="A26" s="21" t="s">
        <v>943</v>
      </c>
      <c r="B26" s="24" t="s">
        <v>944</v>
      </c>
      <c r="C26" s="24" t="s">
        <v>611</v>
      </c>
      <c r="D26" s="110">
        <v>16</v>
      </c>
      <c r="E26" s="109"/>
      <c r="F26" s="110">
        <v>0</v>
      </c>
      <c r="G26" s="110">
        <v>9642</v>
      </c>
      <c r="H26" s="110">
        <v>4584</v>
      </c>
      <c r="I26" s="110">
        <v>4122</v>
      </c>
      <c r="J26" s="110">
        <v>2301</v>
      </c>
      <c r="K26" s="24">
        <v>3.3</v>
      </c>
      <c r="L26" s="109"/>
      <c r="M26" s="110">
        <v>4100</v>
      </c>
      <c r="N26" s="110">
        <v>2257</v>
      </c>
      <c r="O26" s="25">
        <v>3.3</v>
      </c>
      <c r="P26" s="25">
        <v>2.2000000000000002</v>
      </c>
      <c r="Q26" s="25">
        <v>2.7</v>
      </c>
      <c r="R26" s="24">
        <v>18</v>
      </c>
      <c r="S26" s="26">
        <v>1.2365999999999999</v>
      </c>
      <c r="T26" s="52" t="s">
        <v>410</v>
      </c>
      <c r="U26" s="26">
        <v>1.4968999999999999</v>
      </c>
      <c r="V26" s="26"/>
      <c r="W26" s="109"/>
      <c r="X26" s="24">
        <v>10</v>
      </c>
      <c r="Y26" s="110">
        <v>11894.69</v>
      </c>
      <c r="Z26" s="25">
        <v>2.4</v>
      </c>
      <c r="AA26" s="26">
        <v>0.94630000000000003</v>
      </c>
      <c r="AB26" s="26">
        <v>0.63149999999999995</v>
      </c>
      <c r="AC26" s="109"/>
      <c r="AD26" s="26">
        <v>1.0311999999999999</v>
      </c>
      <c r="AE26" s="26">
        <v>1.1496999999999999</v>
      </c>
      <c r="AF26" s="26">
        <v>1.0112000000000001</v>
      </c>
      <c r="AG26" s="26">
        <v>1.3954</v>
      </c>
      <c r="AH26" s="57">
        <v>1.1460999999999999</v>
      </c>
      <c r="AI26" s="50">
        <f t="shared" si="3"/>
        <v>1.605799475</v>
      </c>
      <c r="AJ26" s="26">
        <f t="shared" si="1"/>
        <v>0.45969947500000008</v>
      </c>
      <c r="AK26" s="62">
        <f t="shared" si="2"/>
        <v>0.40109892243259759</v>
      </c>
    </row>
    <row r="27" spans="1:37" s="53" customFormat="1" x14ac:dyDescent="0.2">
      <c r="A27" s="21" t="s">
        <v>423</v>
      </c>
      <c r="B27" s="24" t="s">
        <v>424</v>
      </c>
      <c r="C27" s="24" t="s">
        <v>407</v>
      </c>
      <c r="D27" s="110">
        <v>9</v>
      </c>
      <c r="E27" s="109"/>
      <c r="F27" s="110">
        <v>1</v>
      </c>
      <c r="G27" s="110">
        <v>15811</v>
      </c>
      <c r="H27" s="110">
        <v>14517</v>
      </c>
      <c r="I27" s="110">
        <v>5987</v>
      </c>
      <c r="J27" s="110">
        <v>6567</v>
      </c>
      <c r="K27" s="24">
        <v>10.9</v>
      </c>
      <c r="L27" s="109"/>
      <c r="M27" s="110">
        <v>5507</v>
      </c>
      <c r="N27" s="110">
        <v>5349</v>
      </c>
      <c r="O27" s="25">
        <v>10.9</v>
      </c>
      <c r="P27" s="25">
        <v>12.7</v>
      </c>
      <c r="Q27" s="25">
        <v>6.5</v>
      </c>
      <c r="R27" s="24">
        <v>55</v>
      </c>
      <c r="S27" s="26">
        <v>1.6609</v>
      </c>
      <c r="T27" s="52" t="s">
        <v>410</v>
      </c>
      <c r="U27" s="26">
        <v>1.8388</v>
      </c>
      <c r="V27" s="3"/>
      <c r="W27" s="109"/>
      <c r="X27" s="24">
        <v>28</v>
      </c>
      <c r="Y27" s="110">
        <v>26307.48</v>
      </c>
      <c r="Z27" s="25">
        <v>3.7</v>
      </c>
      <c r="AA27" s="26">
        <v>2.1762999999999999</v>
      </c>
      <c r="AB27" s="26">
        <v>1.9532</v>
      </c>
      <c r="AC27" s="109"/>
      <c r="AD27" s="26">
        <v>0.93110000000000004</v>
      </c>
      <c r="AE27" s="26">
        <v>2.0596999999999999</v>
      </c>
      <c r="AF27" s="26">
        <v>1.4587000000000001</v>
      </c>
      <c r="AG27" s="26">
        <v>1.4056999999999999</v>
      </c>
      <c r="AH27" s="57">
        <v>1.43</v>
      </c>
      <c r="AI27" s="50">
        <f t="shared" si="3"/>
        <v>1.9725727000000002</v>
      </c>
      <c r="AJ27" s="26">
        <f t="shared" si="1"/>
        <v>0.54257270000000024</v>
      </c>
      <c r="AK27" s="62">
        <f t="shared" si="2"/>
        <v>0.37942146853146874</v>
      </c>
    </row>
    <row r="28" spans="1:37" s="53" customFormat="1" x14ac:dyDescent="0.2">
      <c r="A28" s="22" t="s">
        <v>425</v>
      </c>
      <c r="B28" s="17" t="s">
        <v>426</v>
      </c>
      <c r="C28" s="17" t="s">
        <v>407</v>
      </c>
      <c r="D28" s="111">
        <v>37</v>
      </c>
      <c r="E28" s="109"/>
      <c r="F28" s="111">
        <v>6</v>
      </c>
      <c r="G28" s="111">
        <v>14168</v>
      </c>
      <c r="H28" s="111">
        <v>11567</v>
      </c>
      <c r="I28" s="111">
        <v>5922</v>
      </c>
      <c r="J28" s="111">
        <v>4502</v>
      </c>
      <c r="K28" s="17">
        <v>6.6</v>
      </c>
      <c r="L28" s="109"/>
      <c r="M28" s="111">
        <v>5657</v>
      </c>
      <c r="N28" s="111">
        <v>3824</v>
      </c>
      <c r="O28" s="18">
        <v>6.6</v>
      </c>
      <c r="P28" s="18">
        <v>6.3</v>
      </c>
      <c r="Q28" s="18">
        <v>4.7</v>
      </c>
      <c r="R28" s="17">
        <v>27</v>
      </c>
      <c r="S28" s="19">
        <v>1.7061999999999999</v>
      </c>
      <c r="T28" s="44" t="s">
        <v>407</v>
      </c>
      <c r="U28" s="19">
        <v>1.7061999999999999</v>
      </c>
      <c r="V28" s="26"/>
      <c r="W28" s="109"/>
      <c r="X28" s="17">
        <v>19</v>
      </c>
      <c r="Y28" s="111">
        <v>14655.88</v>
      </c>
      <c r="Z28" s="18">
        <v>4.7</v>
      </c>
      <c r="AA28" s="19">
        <v>1.5259</v>
      </c>
      <c r="AB28" s="19">
        <v>1.0303</v>
      </c>
      <c r="AC28" s="109"/>
      <c r="AD28" s="19">
        <v>1.6263000000000001</v>
      </c>
      <c r="AE28" s="19">
        <v>1.8863000000000001</v>
      </c>
      <c r="AF28" s="19">
        <v>1.7097</v>
      </c>
      <c r="AG28" s="19">
        <v>1.6839999999999999</v>
      </c>
      <c r="AH28" s="59">
        <v>1.357</v>
      </c>
      <c r="AI28" s="51">
        <f t="shared" si="3"/>
        <v>1.83032605</v>
      </c>
      <c r="AJ28" s="19">
        <f t="shared" si="1"/>
        <v>0.47332605000000005</v>
      </c>
      <c r="AK28" s="63">
        <f t="shared" si="2"/>
        <v>0.34880327929255717</v>
      </c>
    </row>
    <row r="29" spans="1:37" s="53" customFormat="1" x14ac:dyDescent="0.2">
      <c r="A29" s="21" t="s">
        <v>890</v>
      </c>
      <c r="B29" s="24" t="s">
        <v>891</v>
      </c>
      <c r="C29" s="24" t="s">
        <v>407</v>
      </c>
      <c r="D29" s="110">
        <v>14</v>
      </c>
      <c r="E29" s="109"/>
      <c r="F29" s="110">
        <v>0</v>
      </c>
      <c r="G29" s="110">
        <v>21067</v>
      </c>
      <c r="H29" s="110">
        <v>18419</v>
      </c>
      <c r="I29" s="110">
        <v>7772</v>
      </c>
      <c r="J29" s="110">
        <v>6497</v>
      </c>
      <c r="K29" s="24">
        <v>6.6</v>
      </c>
      <c r="L29" s="109"/>
      <c r="M29" s="110">
        <v>7188</v>
      </c>
      <c r="N29" s="110">
        <v>4732</v>
      </c>
      <c r="O29" s="25">
        <v>6.6</v>
      </c>
      <c r="P29" s="25">
        <v>4.9000000000000004</v>
      </c>
      <c r="Q29" s="25">
        <v>5.0999999999999996</v>
      </c>
      <c r="R29" s="24">
        <v>25</v>
      </c>
      <c r="S29" s="26">
        <v>2.1678999999999999</v>
      </c>
      <c r="T29" s="52" t="s">
        <v>410</v>
      </c>
      <c r="U29" s="26">
        <v>3.1444000000000001</v>
      </c>
      <c r="V29" s="26"/>
      <c r="W29" s="109"/>
      <c r="X29" s="24">
        <v>17</v>
      </c>
      <c r="Y29" s="110">
        <v>27539.08</v>
      </c>
      <c r="Z29" s="25">
        <v>6.2</v>
      </c>
      <c r="AA29" s="26">
        <v>2.2797999999999998</v>
      </c>
      <c r="AB29" s="26">
        <v>2.2353999999999998</v>
      </c>
      <c r="AC29" s="109"/>
      <c r="AD29" s="26">
        <v>2.2021000000000002</v>
      </c>
      <c r="AE29" s="26">
        <v>2.1989999999999998</v>
      </c>
      <c r="AF29" s="26">
        <v>2.2056</v>
      </c>
      <c r="AG29" s="26">
        <v>2.4159000000000002</v>
      </c>
      <c r="AH29" s="57">
        <v>2.5146000000000002</v>
      </c>
      <c r="AI29" s="50">
        <f t="shared" si="3"/>
        <v>3.3731551000000004</v>
      </c>
      <c r="AJ29" s="26">
        <f t="shared" si="1"/>
        <v>0.85855510000000024</v>
      </c>
      <c r="AK29" s="62">
        <f t="shared" si="2"/>
        <v>0.34142809989660389</v>
      </c>
    </row>
    <row r="30" spans="1:37" s="53" customFormat="1" x14ac:dyDescent="0.2">
      <c r="A30" s="21" t="s">
        <v>293</v>
      </c>
      <c r="B30" s="24" t="s">
        <v>294</v>
      </c>
      <c r="C30" s="24" t="s">
        <v>410</v>
      </c>
      <c r="D30" s="110">
        <v>2</v>
      </c>
      <c r="E30" s="109"/>
      <c r="F30" s="110">
        <v>0</v>
      </c>
      <c r="G30" s="110">
        <v>7812</v>
      </c>
      <c r="H30" s="110">
        <v>1163</v>
      </c>
      <c r="I30" s="110">
        <v>3544</v>
      </c>
      <c r="J30" s="110">
        <v>1228</v>
      </c>
      <c r="K30" s="24">
        <v>4</v>
      </c>
      <c r="L30" s="109"/>
      <c r="M30" s="110">
        <v>3544</v>
      </c>
      <c r="N30" s="110">
        <v>1228</v>
      </c>
      <c r="O30" s="25">
        <v>4</v>
      </c>
      <c r="P30" s="25">
        <v>2</v>
      </c>
      <c r="Q30" s="25">
        <v>3.5</v>
      </c>
      <c r="R30" s="24">
        <v>999</v>
      </c>
      <c r="S30" s="26">
        <v>1.0689</v>
      </c>
      <c r="T30" s="52" t="s">
        <v>410</v>
      </c>
      <c r="U30" s="26">
        <v>0.8468</v>
      </c>
      <c r="V30" s="26"/>
      <c r="W30" s="109"/>
      <c r="X30" s="24">
        <v>9</v>
      </c>
      <c r="Y30" s="110">
        <v>14973.76</v>
      </c>
      <c r="Z30" s="25">
        <v>2.1</v>
      </c>
      <c r="AA30" s="26">
        <v>1.3169</v>
      </c>
      <c r="AB30" s="26">
        <v>1.0924</v>
      </c>
      <c r="AC30" s="109"/>
      <c r="AD30" s="26">
        <v>0.81010000000000004</v>
      </c>
      <c r="AE30" s="26">
        <v>0.71560000000000001</v>
      </c>
      <c r="AF30" s="26">
        <v>0.5877</v>
      </c>
      <c r="AG30" s="26">
        <v>0.68289999999999995</v>
      </c>
      <c r="AH30" s="57">
        <v>0.67920000000000003</v>
      </c>
      <c r="AI30" s="50">
        <f t="shared" si="3"/>
        <v>0.90840470000000006</v>
      </c>
      <c r="AJ30" s="26">
        <f t="shared" si="1"/>
        <v>0.22920470000000004</v>
      </c>
      <c r="AK30" s="62">
        <f t="shared" si="2"/>
        <v>0.3374627502944641</v>
      </c>
    </row>
    <row r="31" spans="1:37" s="53" customFormat="1" x14ac:dyDescent="0.2">
      <c r="A31" s="21" t="s">
        <v>902</v>
      </c>
      <c r="B31" s="1" t="s">
        <v>903</v>
      </c>
      <c r="C31" s="1" t="s">
        <v>410</v>
      </c>
      <c r="D31" s="108">
        <v>20</v>
      </c>
      <c r="E31" s="109"/>
      <c r="F31" s="108">
        <v>1</v>
      </c>
      <c r="G31" s="108">
        <v>12545</v>
      </c>
      <c r="H31" s="108">
        <v>8953</v>
      </c>
      <c r="I31" s="108">
        <v>5013</v>
      </c>
      <c r="J31" s="108">
        <v>3352</v>
      </c>
      <c r="K31" s="1">
        <v>5.9</v>
      </c>
      <c r="L31" s="109"/>
      <c r="M31" s="108">
        <v>4877</v>
      </c>
      <c r="N31" s="108">
        <v>3015</v>
      </c>
      <c r="O31" s="2">
        <v>5.9</v>
      </c>
      <c r="P31" s="2">
        <v>4.2</v>
      </c>
      <c r="Q31" s="2">
        <v>4.3</v>
      </c>
      <c r="R31" s="1">
        <v>22</v>
      </c>
      <c r="S31" s="3">
        <v>1.4709000000000001</v>
      </c>
      <c r="T31" s="43" t="s">
        <v>410</v>
      </c>
      <c r="U31" s="3">
        <v>1.6153999999999999</v>
      </c>
      <c r="V31" s="3"/>
      <c r="W31" s="109"/>
      <c r="X31" s="1">
        <v>16</v>
      </c>
      <c r="Y31" s="108">
        <v>16018.22</v>
      </c>
      <c r="Z31" s="2">
        <v>4.2</v>
      </c>
      <c r="AA31" s="3">
        <v>0</v>
      </c>
      <c r="AB31" s="3">
        <v>0</v>
      </c>
      <c r="AC31" s="109"/>
      <c r="AD31" s="3">
        <v>1.4896</v>
      </c>
      <c r="AE31" s="3">
        <v>1.9967999999999999</v>
      </c>
      <c r="AF31" s="3">
        <v>1.7713000000000001</v>
      </c>
      <c r="AG31" s="3">
        <v>1.5528999999999999</v>
      </c>
      <c r="AH31" s="57">
        <v>1.3112999999999999</v>
      </c>
      <c r="AI31" s="50">
        <f t="shared" si="3"/>
        <v>1.7329203500000001</v>
      </c>
      <c r="AJ31" s="3">
        <f t="shared" si="1"/>
        <v>0.4216203500000002</v>
      </c>
      <c r="AK31" s="62">
        <f t="shared" si="2"/>
        <v>0.32152852131472603</v>
      </c>
    </row>
    <row r="32" spans="1:37" s="53" customFormat="1" x14ac:dyDescent="0.2">
      <c r="A32" s="21" t="s">
        <v>810</v>
      </c>
      <c r="B32" s="24" t="s">
        <v>811</v>
      </c>
      <c r="C32" s="24" t="s">
        <v>407</v>
      </c>
      <c r="D32" s="110">
        <v>16</v>
      </c>
      <c r="E32" s="109"/>
      <c r="F32" s="110">
        <v>0</v>
      </c>
      <c r="G32" s="110">
        <v>10456</v>
      </c>
      <c r="H32" s="110">
        <v>4350</v>
      </c>
      <c r="I32" s="110">
        <v>3961</v>
      </c>
      <c r="J32" s="110">
        <v>1970</v>
      </c>
      <c r="K32" s="24">
        <v>4.2</v>
      </c>
      <c r="L32" s="109"/>
      <c r="M32" s="110">
        <v>3968</v>
      </c>
      <c r="N32" s="110">
        <v>1971</v>
      </c>
      <c r="O32" s="25">
        <v>4.2</v>
      </c>
      <c r="P32" s="25">
        <v>2.6</v>
      </c>
      <c r="Q32" s="25">
        <v>3.4</v>
      </c>
      <c r="R32" s="24">
        <v>15</v>
      </c>
      <c r="S32" s="26">
        <v>1.1968000000000001</v>
      </c>
      <c r="T32" s="52" t="s">
        <v>407</v>
      </c>
      <c r="U32" s="26">
        <v>1.1968000000000001</v>
      </c>
      <c r="V32" s="26"/>
      <c r="W32" s="109"/>
      <c r="X32" s="24">
        <v>9</v>
      </c>
      <c r="Y32" s="110">
        <v>7782.8</v>
      </c>
      <c r="Z32" s="25">
        <v>3.4</v>
      </c>
      <c r="AA32" s="26">
        <v>0.47689999999999999</v>
      </c>
      <c r="AB32" s="26">
        <v>0.36180000000000001</v>
      </c>
      <c r="AC32" s="109"/>
      <c r="AD32" s="26">
        <v>1.6858</v>
      </c>
      <c r="AE32" s="26">
        <v>1.6415</v>
      </c>
      <c r="AF32" s="26">
        <v>1.4625999999999999</v>
      </c>
      <c r="AG32" s="26">
        <v>1.4542999999999999</v>
      </c>
      <c r="AH32" s="57">
        <v>0.97399999999999998</v>
      </c>
      <c r="AI32" s="50">
        <f t="shared" si="3"/>
        <v>1.2838672000000002</v>
      </c>
      <c r="AJ32" s="26">
        <f t="shared" si="1"/>
        <v>0.30986720000000023</v>
      </c>
      <c r="AK32" s="62">
        <f t="shared" si="2"/>
        <v>0.31813880903490782</v>
      </c>
    </row>
    <row r="33" spans="1:37" s="53" customFormat="1" x14ac:dyDescent="0.2">
      <c r="A33" s="22" t="s">
        <v>1539</v>
      </c>
      <c r="B33" s="17" t="s">
        <v>1540</v>
      </c>
      <c r="C33" s="17" t="s">
        <v>410</v>
      </c>
      <c r="D33" s="111">
        <v>16</v>
      </c>
      <c r="E33" s="109"/>
      <c r="F33" s="111">
        <v>0</v>
      </c>
      <c r="G33" s="111">
        <v>13347</v>
      </c>
      <c r="H33" s="111">
        <v>7790</v>
      </c>
      <c r="I33" s="111">
        <v>5124</v>
      </c>
      <c r="J33" s="111">
        <v>2798</v>
      </c>
      <c r="K33" s="17">
        <v>3.2</v>
      </c>
      <c r="L33" s="109"/>
      <c r="M33" s="111">
        <v>5472</v>
      </c>
      <c r="N33" s="111">
        <v>3076</v>
      </c>
      <c r="O33" s="18">
        <v>3.2</v>
      </c>
      <c r="P33" s="18">
        <v>1.9</v>
      </c>
      <c r="Q33" s="18">
        <v>2.7</v>
      </c>
      <c r="R33" s="17">
        <v>19</v>
      </c>
      <c r="S33" s="19">
        <v>1.6504000000000001</v>
      </c>
      <c r="T33" s="44" t="s">
        <v>410</v>
      </c>
      <c r="U33" s="19">
        <v>1.7201</v>
      </c>
      <c r="V33" s="26"/>
      <c r="W33" s="109"/>
      <c r="X33" s="17">
        <v>6</v>
      </c>
      <c r="Y33" s="111">
        <v>17934.32</v>
      </c>
      <c r="Z33" s="18">
        <v>1.8</v>
      </c>
      <c r="AA33" s="19">
        <v>0.79700000000000004</v>
      </c>
      <c r="AB33" s="19">
        <v>0.64429999999999998</v>
      </c>
      <c r="AC33" s="109"/>
      <c r="AD33" s="19">
        <v>0</v>
      </c>
      <c r="AE33" s="19">
        <v>0</v>
      </c>
      <c r="AF33" s="19">
        <v>1.2629999999999999</v>
      </c>
      <c r="AG33" s="19">
        <v>1.3335999999999999</v>
      </c>
      <c r="AH33" s="59">
        <v>1.407</v>
      </c>
      <c r="AI33" s="51">
        <f t="shared" si="3"/>
        <v>1.8452372750000001</v>
      </c>
      <c r="AJ33" s="19">
        <f t="shared" si="1"/>
        <v>0.43823727500000009</v>
      </c>
      <c r="AK33" s="63">
        <f t="shared" si="2"/>
        <v>0.31146927860696522</v>
      </c>
    </row>
    <row r="34" spans="1:37" s="53" customFormat="1" x14ac:dyDescent="0.2">
      <c r="A34" s="21" t="s">
        <v>236</v>
      </c>
      <c r="B34" s="24" t="s">
        <v>237</v>
      </c>
      <c r="C34" s="24" t="s">
        <v>407</v>
      </c>
      <c r="D34" s="110">
        <v>109</v>
      </c>
      <c r="E34" s="109"/>
      <c r="F34" s="110">
        <v>5</v>
      </c>
      <c r="G34" s="110">
        <v>26283</v>
      </c>
      <c r="H34" s="110">
        <v>52582</v>
      </c>
      <c r="I34" s="110">
        <v>9150</v>
      </c>
      <c r="J34" s="110">
        <v>12566</v>
      </c>
      <c r="K34" s="24">
        <v>9.1</v>
      </c>
      <c r="L34" s="109"/>
      <c r="M34" s="110">
        <v>8140</v>
      </c>
      <c r="N34" s="110">
        <v>7049</v>
      </c>
      <c r="O34" s="25">
        <v>9.1</v>
      </c>
      <c r="P34" s="25">
        <v>9.5</v>
      </c>
      <c r="Q34" s="25">
        <v>6.7</v>
      </c>
      <c r="R34" s="24">
        <v>44</v>
      </c>
      <c r="S34" s="26">
        <v>2.4550999999999998</v>
      </c>
      <c r="T34" s="52" t="s">
        <v>407</v>
      </c>
      <c r="U34" s="26">
        <v>2.4550999999999998</v>
      </c>
      <c r="V34" s="26"/>
      <c r="W34" s="109"/>
      <c r="X34" s="24">
        <v>28</v>
      </c>
      <c r="Y34" s="110">
        <v>33528.04</v>
      </c>
      <c r="Z34" s="25">
        <v>6.7</v>
      </c>
      <c r="AA34" s="26">
        <v>2.1377000000000002</v>
      </c>
      <c r="AB34" s="26">
        <v>1.2649999999999999</v>
      </c>
      <c r="AC34" s="109"/>
      <c r="AD34" s="26">
        <v>1.8906000000000001</v>
      </c>
      <c r="AE34" s="26">
        <v>1.8640000000000001</v>
      </c>
      <c r="AF34" s="26">
        <v>1.6916</v>
      </c>
      <c r="AG34" s="26">
        <v>1.7645999999999999</v>
      </c>
      <c r="AH34" s="57">
        <v>2.0207999999999999</v>
      </c>
      <c r="AI34" s="50">
        <f t="shared" si="3"/>
        <v>2.6337085249999999</v>
      </c>
      <c r="AJ34" s="26">
        <f t="shared" si="1"/>
        <v>0.61290852499999993</v>
      </c>
      <c r="AK34" s="62">
        <f t="shared" si="2"/>
        <v>0.30329994309184477</v>
      </c>
    </row>
    <row r="35" spans="1:37" s="53" customFormat="1" x14ac:dyDescent="0.2">
      <c r="A35" s="21" t="s">
        <v>385</v>
      </c>
      <c r="B35" s="1" t="s">
        <v>386</v>
      </c>
      <c r="C35" s="1" t="s">
        <v>611</v>
      </c>
      <c r="D35" s="108">
        <v>31</v>
      </c>
      <c r="E35" s="109"/>
      <c r="F35" s="108">
        <v>1</v>
      </c>
      <c r="G35" s="108">
        <v>34163</v>
      </c>
      <c r="H35" s="108">
        <v>52073</v>
      </c>
      <c r="I35" s="108">
        <v>10468</v>
      </c>
      <c r="J35" s="108">
        <v>12971</v>
      </c>
      <c r="K35" s="1">
        <v>10.7</v>
      </c>
      <c r="L35" s="109"/>
      <c r="M35" s="108">
        <v>9438</v>
      </c>
      <c r="N35" s="108">
        <v>9445</v>
      </c>
      <c r="O35" s="2">
        <v>10.7</v>
      </c>
      <c r="P35" s="2">
        <v>11.9</v>
      </c>
      <c r="Q35" s="2">
        <v>6.7</v>
      </c>
      <c r="R35" s="1">
        <v>59</v>
      </c>
      <c r="S35" s="3">
        <v>2.8466</v>
      </c>
      <c r="T35" s="43" t="s">
        <v>410</v>
      </c>
      <c r="U35" s="3">
        <v>3.2431999999999999</v>
      </c>
      <c r="V35" s="3"/>
      <c r="W35" s="109"/>
      <c r="X35" s="1">
        <v>22</v>
      </c>
      <c r="Y35" s="108">
        <v>35728.86</v>
      </c>
      <c r="Z35" s="2">
        <v>5.5</v>
      </c>
      <c r="AA35" s="3">
        <v>3.3235999999999999</v>
      </c>
      <c r="AB35" s="3">
        <v>2.9552</v>
      </c>
      <c r="AC35" s="109"/>
      <c r="AD35" s="3">
        <v>2.3433999999999999</v>
      </c>
      <c r="AE35" s="3">
        <v>2.5268000000000002</v>
      </c>
      <c r="AF35" s="3">
        <v>2.1520999999999999</v>
      </c>
      <c r="AG35" s="3">
        <v>2.4300000000000002</v>
      </c>
      <c r="AH35" s="57">
        <v>2.6781999999999999</v>
      </c>
      <c r="AI35" s="50">
        <f t="shared" si="3"/>
        <v>3.4791428</v>
      </c>
      <c r="AJ35" s="3">
        <f t="shared" si="1"/>
        <v>0.80094280000000007</v>
      </c>
      <c r="AK35" s="62">
        <f t="shared" si="2"/>
        <v>0.2990601150026137</v>
      </c>
    </row>
    <row r="36" spans="1:37" s="53" customFormat="1" x14ac:dyDescent="0.2">
      <c r="A36" s="21" t="s">
        <v>369</v>
      </c>
      <c r="B36" s="24" t="s">
        <v>370</v>
      </c>
      <c r="C36" s="24"/>
      <c r="D36" s="110">
        <v>9</v>
      </c>
      <c r="E36" s="109"/>
      <c r="F36" s="110">
        <v>0</v>
      </c>
      <c r="G36" s="110">
        <v>136524</v>
      </c>
      <c r="H36" s="110">
        <v>81366</v>
      </c>
      <c r="I36" s="110">
        <v>56367</v>
      </c>
      <c r="J36" s="110">
        <v>25411</v>
      </c>
      <c r="K36" s="24">
        <v>27.6</v>
      </c>
      <c r="L36" s="109"/>
      <c r="M36" s="110">
        <v>56367</v>
      </c>
      <c r="N36" s="110">
        <v>25411</v>
      </c>
      <c r="O36" s="25">
        <v>27.6</v>
      </c>
      <c r="P36" s="25">
        <v>10.4</v>
      </c>
      <c r="Q36" s="25">
        <v>25.5</v>
      </c>
      <c r="R36" s="24">
        <v>12</v>
      </c>
      <c r="S36" s="26">
        <v>17.000699999999998</v>
      </c>
      <c r="T36" s="52" t="s">
        <v>410</v>
      </c>
      <c r="U36" s="26">
        <v>19.522600000000001</v>
      </c>
      <c r="V36" s="26"/>
      <c r="W36" s="109"/>
      <c r="X36" s="24">
        <v>58</v>
      </c>
      <c r="Y36" s="110">
        <v>162094.09</v>
      </c>
      <c r="Z36" s="25">
        <v>23.3</v>
      </c>
      <c r="AA36" s="26"/>
      <c r="AB36" s="26"/>
      <c r="AC36" s="109"/>
      <c r="AD36" s="26">
        <v>14.940200000000001</v>
      </c>
      <c r="AE36" s="26">
        <v>25.848800000000001</v>
      </c>
      <c r="AF36" s="26">
        <v>9.8331999999999997</v>
      </c>
      <c r="AG36" s="26">
        <v>11.3156</v>
      </c>
      <c r="AH36" s="57">
        <v>16.186699999999998</v>
      </c>
      <c r="AI36" s="50">
        <f t="shared" si="3"/>
        <v>20.942869150000003</v>
      </c>
      <c r="AJ36" s="26">
        <f t="shared" si="1"/>
        <v>4.7561691500000052</v>
      </c>
      <c r="AK36" s="62">
        <f t="shared" si="2"/>
        <v>0.29383192065090513</v>
      </c>
    </row>
    <row r="37" spans="1:37" s="53" customFormat="1" x14ac:dyDescent="0.2">
      <c r="A37" s="21" t="s">
        <v>1006</v>
      </c>
      <c r="B37" s="24" t="s">
        <v>1007</v>
      </c>
      <c r="C37" s="24" t="s">
        <v>410</v>
      </c>
      <c r="D37" s="110">
        <v>9</v>
      </c>
      <c r="E37" s="109"/>
      <c r="F37" s="110">
        <v>1</v>
      </c>
      <c r="G37" s="110">
        <v>4995</v>
      </c>
      <c r="H37" s="110">
        <v>1635</v>
      </c>
      <c r="I37" s="110">
        <v>2766</v>
      </c>
      <c r="J37" s="110">
        <v>812</v>
      </c>
      <c r="K37" s="24">
        <v>3.1</v>
      </c>
      <c r="L37" s="109"/>
      <c r="M37" s="110">
        <v>2766</v>
      </c>
      <c r="N37" s="110">
        <v>812</v>
      </c>
      <c r="O37" s="25">
        <v>3.1</v>
      </c>
      <c r="P37" s="25">
        <v>1.1000000000000001</v>
      </c>
      <c r="Q37" s="25">
        <v>2.9</v>
      </c>
      <c r="R37" s="24">
        <v>5</v>
      </c>
      <c r="S37" s="26">
        <v>0.83420000000000005</v>
      </c>
      <c r="T37" s="52" t="s">
        <v>407</v>
      </c>
      <c r="U37" s="26">
        <v>0.83420000000000005</v>
      </c>
      <c r="V37" s="26"/>
      <c r="W37" s="109"/>
      <c r="X37" s="24">
        <v>5</v>
      </c>
      <c r="Y37" s="110">
        <v>4341.28</v>
      </c>
      <c r="Z37" s="25">
        <v>2.9</v>
      </c>
      <c r="AA37" s="26">
        <v>1.9258</v>
      </c>
      <c r="AB37" s="26">
        <v>1.6999</v>
      </c>
      <c r="AC37" s="109"/>
      <c r="AD37" s="26">
        <v>1.0489999999999999</v>
      </c>
      <c r="AE37" s="26">
        <v>1.1615</v>
      </c>
      <c r="AF37" s="26">
        <v>0.99170000000000003</v>
      </c>
      <c r="AG37" s="26">
        <v>0.99350000000000005</v>
      </c>
      <c r="AH37" s="57">
        <v>0.69599999999999995</v>
      </c>
      <c r="AI37" s="50">
        <f t="shared" si="3"/>
        <v>0.89488805000000016</v>
      </c>
      <c r="AJ37" s="26">
        <f t="shared" si="1"/>
        <v>0.1988880500000002</v>
      </c>
      <c r="AK37" s="62">
        <f t="shared" si="2"/>
        <v>0.28575869252873592</v>
      </c>
    </row>
    <row r="38" spans="1:37" s="53" customFormat="1" x14ac:dyDescent="0.2">
      <c r="A38" s="22" t="s">
        <v>200</v>
      </c>
      <c r="B38" s="17" t="s">
        <v>201</v>
      </c>
      <c r="C38" s="17" t="s">
        <v>410</v>
      </c>
      <c r="D38" s="111">
        <v>42</v>
      </c>
      <c r="E38" s="109"/>
      <c r="F38" s="111">
        <v>3</v>
      </c>
      <c r="G38" s="111">
        <v>10329</v>
      </c>
      <c r="H38" s="111">
        <v>8279</v>
      </c>
      <c r="I38" s="111">
        <v>4473</v>
      </c>
      <c r="J38" s="111">
        <v>3509</v>
      </c>
      <c r="K38" s="17">
        <v>5.8</v>
      </c>
      <c r="L38" s="109"/>
      <c r="M38" s="111">
        <v>4223</v>
      </c>
      <c r="N38" s="111">
        <v>2734</v>
      </c>
      <c r="O38" s="18">
        <v>5.8</v>
      </c>
      <c r="P38" s="18">
        <v>4.5999999999999996</v>
      </c>
      <c r="Q38" s="18">
        <v>4.5999999999999996</v>
      </c>
      <c r="R38" s="17">
        <v>25</v>
      </c>
      <c r="S38" s="19">
        <v>1.2737000000000001</v>
      </c>
      <c r="T38" s="44" t="s">
        <v>407</v>
      </c>
      <c r="U38" s="19">
        <v>1.2737000000000001</v>
      </c>
      <c r="V38" s="26"/>
      <c r="W38" s="109"/>
      <c r="X38" s="17">
        <v>15</v>
      </c>
      <c r="Y38" s="111">
        <v>11280.46</v>
      </c>
      <c r="Z38" s="18">
        <v>4.5999999999999996</v>
      </c>
      <c r="AA38" s="19">
        <v>1.139</v>
      </c>
      <c r="AB38" s="19">
        <v>0.71079999999999999</v>
      </c>
      <c r="AC38" s="109"/>
      <c r="AD38" s="19">
        <v>1.6607000000000001</v>
      </c>
      <c r="AE38" s="19">
        <v>1.4970000000000001</v>
      </c>
      <c r="AF38" s="19">
        <v>1.8867</v>
      </c>
      <c r="AG38" s="19">
        <v>1.5428999999999999</v>
      </c>
      <c r="AH38" s="59">
        <v>1.0642</v>
      </c>
      <c r="AI38" s="51">
        <f t="shared" si="3"/>
        <v>1.3663616750000003</v>
      </c>
      <c r="AJ38" s="19">
        <f t="shared" si="1"/>
        <v>0.30216167500000024</v>
      </c>
      <c r="AK38" s="63">
        <f t="shared" si="2"/>
        <v>0.28393316575831634</v>
      </c>
    </row>
    <row r="39" spans="1:37" s="53" customFormat="1" x14ac:dyDescent="0.2">
      <c r="A39" s="21" t="s">
        <v>1530</v>
      </c>
      <c r="B39" s="24" t="s">
        <v>62</v>
      </c>
      <c r="C39" s="24" t="s">
        <v>611</v>
      </c>
      <c r="D39" s="110">
        <v>45</v>
      </c>
      <c r="E39" s="109"/>
      <c r="F39" s="110">
        <v>1</v>
      </c>
      <c r="G39" s="110">
        <v>40374</v>
      </c>
      <c r="H39" s="110">
        <v>26834</v>
      </c>
      <c r="I39" s="110">
        <v>13243</v>
      </c>
      <c r="J39" s="110">
        <v>10135</v>
      </c>
      <c r="K39" s="24">
        <v>8.6</v>
      </c>
      <c r="L39" s="109"/>
      <c r="M39" s="110">
        <v>12604</v>
      </c>
      <c r="N39" s="110">
        <v>8303</v>
      </c>
      <c r="O39" s="25">
        <v>8.6</v>
      </c>
      <c r="P39" s="25">
        <v>10.3</v>
      </c>
      <c r="Q39" s="25">
        <v>6.1</v>
      </c>
      <c r="R39" s="24">
        <v>26</v>
      </c>
      <c r="S39" s="26">
        <v>3.8014000000000001</v>
      </c>
      <c r="T39" s="52" t="s">
        <v>407</v>
      </c>
      <c r="U39" s="26">
        <v>3.8014000000000001</v>
      </c>
      <c r="V39" s="3"/>
      <c r="W39" s="109"/>
      <c r="X39" s="24">
        <v>29</v>
      </c>
      <c r="Y39" s="110">
        <v>32904.9</v>
      </c>
      <c r="Z39" s="25">
        <v>6.1</v>
      </c>
      <c r="AA39" s="26">
        <v>0.80289999999999995</v>
      </c>
      <c r="AB39" s="26">
        <v>0.67159999999999997</v>
      </c>
      <c r="AC39" s="109"/>
      <c r="AD39" s="26">
        <v>0</v>
      </c>
      <c r="AE39" s="26">
        <v>0</v>
      </c>
      <c r="AF39" s="26">
        <v>3.6044</v>
      </c>
      <c r="AG39" s="26">
        <v>3.3142999999999998</v>
      </c>
      <c r="AH39" s="57">
        <v>3.2092999999999998</v>
      </c>
      <c r="AI39" s="50">
        <f t="shared" si="3"/>
        <v>4.0779518500000007</v>
      </c>
      <c r="AJ39" s="26">
        <f t="shared" si="1"/>
        <v>0.86865185000000089</v>
      </c>
      <c r="AK39" s="62">
        <f t="shared" si="2"/>
        <v>0.27066707693266473</v>
      </c>
    </row>
    <row r="40" spans="1:37" s="53" customFormat="1" x14ac:dyDescent="0.2">
      <c r="A40" s="21" t="s">
        <v>1520</v>
      </c>
      <c r="B40" s="24" t="s">
        <v>1521</v>
      </c>
      <c r="C40" s="24" t="s">
        <v>611</v>
      </c>
      <c r="D40" s="110">
        <v>35</v>
      </c>
      <c r="E40" s="109"/>
      <c r="F40" s="110">
        <v>0</v>
      </c>
      <c r="G40" s="110">
        <v>26194</v>
      </c>
      <c r="H40" s="110">
        <v>74248</v>
      </c>
      <c r="I40" s="110">
        <v>7167</v>
      </c>
      <c r="J40" s="110">
        <v>15916</v>
      </c>
      <c r="K40" s="24">
        <v>8.1</v>
      </c>
      <c r="L40" s="109"/>
      <c r="M40" s="110">
        <v>5552</v>
      </c>
      <c r="N40" s="110">
        <v>7728</v>
      </c>
      <c r="O40" s="25">
        <v>8.1</v>
      </c>
      <c r="P40" s="25">
        <v>16.5</v>
      </c>
      <c r="Q40" s="25">
        <v>4.4000000000000004</v>
      </c>
      <c r="R40" s="24">
        <v>114</v>
      </c>
      <c r="S40" s="26">
        <v>1.6745000000000001</v>
      </c>
      <c r="T40" s="52" t="s">
        <v>410</v>
      </c>
      <c r="U40" s="26">
        <v>3.6301999999999999</v>
      </c>
      <c r="V40" s="3"/>
      <c r="W40" s="109"/>
      <c r="X40" s="24">
        <v>30</v>
      </c>
      <c r="Y40" s="110">
        <v>48203.57</v>
      </c>
      <c r="Z40" s="25">
        <v>5</v>
      </c>
      <c r="AA40" s="26">
        <v>1.3978999999999999</v>
      </c>
      <c r="AB40" s="26">
        <v>1.2726999999999999</v>
      </c>
      <c r="AC40" s="109"/>
      <c r="AD40" s="26">
        <v>0.86650000000000005</v>
      </c>
      <c r="AE40" s="26">
        <v>0.80110000000000003</v>
      </c>
      <c r="AF40" s="26">
        <v>2.3601999999999999</v>
      </c>
      <c r="AG40" s="26">
        <v>2.3433999999999999</v>
      </c>
      <c r="AH40" s="57">
        <v>3.0708000000000002</v>
      </c>
      <c r="AI40" s="50">
        <f t="shared" si="3"/>
        <v>3.89429705</v>
      </c>
      <c r="AJ40" s="26">
        <f t="shared" si="1"/>
        <v>0.82349704999999984</v>
      </c>
      <c r="AK40" s="62">
        <f t="shared" si="2"/>
        <v>0.26817019994789626</v>
      </c>
    </row>
    <row r="41" spans="1:37" s="53" customFormat="1" x14ac:dyDescent="0.2">
      <c r="A41" s="21" t="s">
        <v>1128</v>
      </c>
      <c r="B41" s="24" t="s">
        <v>1129</v>
      </c>
      <c r="C41" s="24" t="s">
        <v>410</v>
      </c>
      <c r="D41" s="110">
        <v>6</v>
      </c>
      <c r="E41" s="109"/>
      <c r="F41" s="110">
        <v>0</v>
      </c>
      <c r="G41" s="110">
        <v>7341</v>
      </c>
      <c r="H41" s="110">
        <v>4935</v>
      </c>
      <c r="I41" s="110">
        <v>3361</v>
      </c>
      <c r="J41" s="110">
        <v>1790</v>
      </c>
      <c r="K41" s="24">
        <v>2.2999999999999998</v>
      </c>
      <c r="L41" s="109"/>
      <c r="M41" s="110">
        <v>3348</v>
      </c>
      <c r="N41" s="110">
        <v>1765</v>
      </c>
      <c r="O41" s="25">
        <v>2.2999999999999998</v>
      </c>
      <c r="P41" s="25">
        <v>1.4</v>
      </c>
      <c r="Q41" s="25">
        <v>2</v>
      </c>
      <c r="R41" s="24">
        <v>16</v>
      </c>
      <c r="S41" s="26">
        <v>1.0098</v>
      </c>
      <c r="T41" s="52" t="s">
        <v>410</v>
      </c>
      <c r="U41" s="26">
        <v>1.3677999999999999</v>
      </c>
      <c r="V41" s="26"/>
      <c r="W41" s="109"/>
      <c r="X41" s="24">
        <v>5</v>
      </c>
      <c r="Y41" s="110">
        <v>7964.16</v>
      </c>
      <c r="Z41" s="25">
        <v>2.6</v>
      </c>
      <c r="AA41" s="26">
        <v>0.86680000000000001</v>
      </c>
      <c r="AB41" s="26">
        <v>0.75270000000000004</v>
      </c>
      <c r="AC41" s="109"/>
      <c r="AD41" s="26">
        <v>0.85750000000000004</v>
      </c>
      <c r="AE41" s="26">
        <v>1.0164</v>
      </c>
      <c r="AF41" s="26">
        <v>0.9042</v>
      </c>
      <c r="AG41" s="26">
        <v>1.0085999999999999</v>
      </c>
      <c r="AH41" s="57">
        <v>1.1573</v>
      </c>
      <c r="AI41" s="50">
        <f t="shared" si="3"/>
        <v>1.4673074500000001</v>
      </c>
      <c r="AJ41" s="26">
        <f t="shared" ref="AJ41:AJ72" si="4">AI41-AH41</f>
        <v>0.31000745000000007</v>
      </c>
      <c r="AK41" s="62">
        <f t="shared" ref="AK41:AK72" si="5">AJ41/AH41</f>
        <v>0.26787129525619985</v>
      </c>
    </row>
    <row r="42" spans="1:37" s="53" customFormat="1" x14ac:dyDescent="0.2">
      <c r="A42" s="21" t="s">
        <v>766</v>
      </c>
      <c r="B42" s="24" t="s">
        <v>767</v>
      </c>
      <c r="C42" s="24" t="s">
        <v>407</v>
      </c>
      <c r="D42" s="110">
        <v>9</v>
      </c>
      <c r="E42" s="109"/>
      <c r="F42" s="110">
        <v>0</v>
      </c>
      <c r="G42" s="110">
        <v>10310</v>
      </c>
      <c r="H42" s="110">
        <v>4880</v>
      </c>
      <c r="I42" s="110">
        <v>3372</v>
      </c>
      <c r="J42" s="110">
        <v>1835</v>
      </c>
      <c r="K42" s="24">
        <v>3.6</v>
      </c>
      <c r="L42" s="109"/>
      <c r="M42" s="110">
        <v>3343</v>
      </c>
      <c r="N42" s="110">
        <v>1775</v>
      </c>
      <c r="O42" s="25">
        <v>3.6</v>
      </c>
      <c r="P42" s="25">
        <v>2</v>
      </c>
      <c r="Q42" s="25">
        <v>3.1</v>
      </c>
      <c r="R42" s="24">
        <v>17</v>
      </c>
      <c r="S42" s="26">
        <v>1.0083</v>
      </c>
      <c r="T42" s="52" t="s">
        <v>410</v>
      </c>
      <c r="U42" s="26">
        <v>1.5153000000000001</v>
      </c>
      <c r="V42" s="26"/>
      <c r="W42" s="109"/>
      <c r="X42" s="24">
        <v>14</v>
      </c>
      <c r="Y42" s="110">
        <v>17931.87</v>
      </c>
      <c r="Z42" s="25">
        <v>3.5</v>
      </c>
      <c r="AA42" s="26">
        <v>1.0181</v>
      </c>
      <c r="AB42" s="26">
        <v>0.90429999999999999</v>
      </c>
      <c r="AC42" s="109"/>
      <c r="AD42" s="26">
        <v>1.3192999999999999</v>
      </c>
      <c r="AE42" s="26">
        <v>1.4610000000000001</v>
      </c>
      <c r="AF42" s="26">
        <v>1.3119000000000001</v>
      </c>
      <c r="AG42" s="26">
        <v>1.2943</v>
      </c>
      <c r="AH42" s="57">
        <v>1.2874000000000001</v>
      </c>
      <c r="AI42" s="50">
        <f t="shared" si="3"/>
        <v>1.6255380750000001</v>
      </c>
      <c r="AJ42" s="26">
        <f t="shared" si="4"/>
        <v>0.33813807500000004</v>
      </c>
      <c r="AK42" s="62">
        <f t="shared" si="5"/>
        <v>0.26265191471182231</v>
      </c>
    </row>
    <row r="43" spans="1:37" s="53" customFormat="1" x14ac:dyDescent="0.2">
      <c r="A43" s="22" t="s">
        <v>1050</v>
      </c>
      <c r="B43" s="17" t="s">
        <v>1051</v>
      </c>
      <c r="C43" s="17" t="s">
        <v>407</v>
      </c>
      <c r="D43" s="111">
        <v>14</v>
      </c>
      <c r="E43" s="109"/>
      <c r="F43" s="111">
        <v>0</v>
      </c>
      <c r="G43" s="111">
        <v>14526</v>
      </c>
      <c r="H43" s="111">
        <v>7602</v>
      </c>
      <c r="I43" s="111">
        <v>4695</v>
      </c>
      <c r="J43" s="111">
        <v>2940</v>
      </c>
      <c r="K43" s="17">
        <v>4.5999999999999996</v>
      </c>
      <c r="L43" s="109"/>
      <c r="M43" s="111">
        <v>4488</v>
      </c>
      <c r="N43" s="111">
        <v>2374</v>
      </c>
      <c r="O43" s="18">
        <v>4.5999999999999996</v>
      </c>
      <c r="P43" s="18">
        <v>3.8</v>
      </c>
      <c r="Q43" s="18">
        <v>3.7</v>
      </c>
      <c r="R43" s="17">
        <v>16</v>
      </c>
      <c r="S43" s="19">
        <v>1.3535999999999999</v>
      </c>
      <c r="T43" s="44" t="s">
        <v>410</v>
      </c>
      <c r="U43" s="19">
        <v>1.8581000000000001</v>
      </c>
      <c r="V43" s="26"/>
      <c r="W43" s="109"/>
      <c r="X43" s="17">
        <v>8</v>
      </c>
      <c r="Y43" s="111">
        <v>11889.03</v>
      </c>
      <c r="Z43" s="18">
        <v>3.3</v>
      </c>
      <c r="AA43" s="19">
        <v>1.3747</v>
      </c>
      <c r="AB43" s="19">
        <v>0.75270000000000004</v>
      </c>
      <c r="AC43" s="109"/>
      <c r="AD43" s="19">
        <v>1.5689</v>
      </c>
      <c r="AE43" s="19">
        <v>1.8741000000000001</v>
      </c>
      <c r="AF43" s="19">
        <v>1.6893</v>
      </c>
      <c r="AG43" s="19">
        <v>1.5608</v>
      </c>
      <c r="AH43" s="59">
        <v>1.5876999999999999</v>
      </c>
      <c r="AI43" s="51">
        <f t="shared" si="3"/>
        <v>1.9932767750000002</v>
      </c>
      <c r="AJ43" s="19">
        <f t="shared" si="4"/>
        <v>0.40557677500000033</v>
      </c>
      <c r="AK43" s="63">
        <f t="shared" si="5"/>
        <v>0.25544925048812772</v>
      </c>
    </row>
    <row r="44" spans="1:37" s="53" customFormat="1" x14ac:dyDescent="0.2">
      <c r="A44" s="21" t="s">
        <v>744</v>
      </c>
      <c r="B44" s="24" t="s">
        <v>745</v>
      </c>
      <c r="C44" s="24" t="s">
        <v>407</v>
      </c>
      <c r="D44" s="110">
        <v>91</v>
      </c>
      <c r="E44" s="109"/>
      <c r="F44" s="110">
        <v>2</v>
      </c>
      <c r="G44" s="110">
        <v>19900</v>
      </c>
      <c r="H44" s="110">
        <v>21390</v>
      </c>
      <c r="I44" s="110">
        <v>6604</v>
      </c>
      <c r="J44" s="110">
        <v>5393</v>
      </c>
      <c r="K44" s="24">
        <v>5.5</v>
      </c>
      <c r="L44" s="109"/>
      <c r="M44" s="110">
        <v>6184</v>
      </c>
      <c r="N44" s="110">
        <v>3682</v>
      </c>
      <c r="O44" s="25">
        <v>5.5</v>
      </c>
      <c r="P44" s="25">
        <v>5.3</v>
      </c>
      <c r="Q44" s="25">
        <v>4</v>
      </c>
      <c r="R44" s="24">
        <v>21</v>
      </c>
      <c r="S44" s="26">
        <v>1.8651</v>
      </c>
      <c r="T44" s="52" t="s">
        <v>407</v>
      </c>
      <c r="U44" s="26">
        <v>1.8651</v>
      </c>
      <c r="V44" s="26"/>
      <c r="W44" s="109"/>
      <c r="X44" s="24">
        <v>16</v>
      </c>
      <c r="Y44" s="110">
        <v>17066.419999999998</v>
      </c>
      <c r="Z44" s="25">
        <v>4</v>
      </c>
      <c r="AA44" s="26">
        <v>1.3505</v>
      </c>
      <c r="AB44" s="26">
        <v>1.6334</v>
      </c>
      <c r="AC44" s="109"/>
      <c r="AD44" s="26">
        <v>1.9</v>
      </c>
      <c r="AE44" s="26">
        <v>2.1162999999999998</v>
      </c>
      <c r="AF44" s="26">
        <v>1.9453</v>
      </c>
      <c r="AG44" s="26">
        <v>1.7146999999999999</v>
      </c>
      <c r="AH44" s="57">
        <v>1.6072</v>
      </c>
      <c r="AI44" s="50">
        <f t="shared" si="3"/>
        <v>2.000786025</v>
      </c>
      <c r="AJ44" s="26">
        <f t="shared" si="4"/>
        <v>0.39358602500000006</v>
      </c>
      <c r="AK44" s="62">
        <f t="shared" si="5"/>
        <v>0.24488926393728228</v>
      </c>
    </row>
    <row r="45" spans="1:37" s="53" customFormat="1" x14ac:dyDescent="0.2">
      <c r="A45" s="21" t="s">
        <v>734</v>
      </c>
      <c r="B45" s="24" t="s">
        <v>735</v>
      </c>
      <c r="C45" s="24" t="s">
        <v>407</v>
      </c>
      <c r="D45" s="110">
        <v>1</v>
      </c>
      <c r="E45" s="109"/>
      <c r="F45" s="110">
        <v>0</v>
      </c>
      <c r="G45" s="110">
        <v>24857</v>
      </c>
      <c r="H45" s="110">
        <v>0</v>
      </c>
      <c r="I45" s="110">
        <v>9289</v>
      </c>
      <c r="J45" s="110">
        <v>0</v>
      </c>
      <c r="K45" s="24">
        <v>2</v>
      </c>
      <c r="L45" s="109"/>
      <c r="M45" s="110">
        <v>9289</v>
      </c>
      <c r="N45" s="110">
        <v>0</v>
      </c>
      <c r="O45" s="25">
        <v>2</v>
      </c>
      <c r="P45" s="25">
        <v>0</v>
      </c>
      <c r="Q45" s="25">
        <v>2</v>
      </c>
      <c r="R45" s="24">
        <v>999</v>
      </c>
      <c r="S45" s="26">
        <v>2.8016000000000001</v>
      </c>
      <c r="T45" s="52" t="s">
        <v>410</v>
      </c>
      <c r="U45" s="26">
        <v>1.5338000000000001</v>
      </c>
      <c r="V45" s="26"/>
      <c r="W45" s="109"/>
      <c r="X45" s="24">
        <v>14</v>
      </c>
      <c r="Y45" s="110">
        <v>16135.92</v>
      </c>
      <c r="Z45" s="25">
        <v>2.2999999999999998</v>
      </c>
      <c r="AA45" s="26">
        <v>0.77170000000000005</v>
      </c>
      <c r="AB45" s="26">
        <v>0.87990000000000002</v>
      </c>
      <c r="AC45" s="109"/>
      <c r="AD45" s="26">
        <v>1.2802</v>
      </c>
      <c r="AE45" s="26">
        <v>1.357</v>
      </c>
      <c r="AF45" s="26">
        <v>1.1501999999999999</v>
      </c>
      <c r="AG45" s="26">
        <v>1.1271</v>
      </c>
      <c r="AH45" s="57">
        <v>1.3308</v>
      </c>
      <c r="AI45" s="50">
        <f t="shared" si="3"/>
        <v>1.6453839500000003</v>
      </c>
      <c r="AJ45" s="26">
        <f t="shared" si="4"/>
        <v>0.31458395000000028</v>
      </c>
      <c r="AK45" s="62">
        <f t="shared" si="5"/>
        <v>0.23638709798617394</v>
      </c>
    </row>
    <row r="46" spans="1:37" s="53" customFormat="1" x14ac:dyDescent="0.2">
      <c r="A46" s="21" t="s">
        <v>591</v>
      </c>
      <c r="B46" s="1" t="s">
        <v>592</v>
      </c>
      <c r="C46" s="1" t="s">
        <v>407</v>
      </c>
      <c r="D46" s="108">
        <v>2</v>
      </c>
      <c r="E46" s="109"/>
      <c r="F46" s="108">
        <v>0</v>
      </c>
      <c r="G46" s="108">
        <v>13345</v>
      </c>
      <c r="H46" s="108">
        <v>3553</v>
      </c>
      <c r="I46" s="108">
        <v>4662</v>
      </c>
      <c r="J46" s="108">
        <v>2277</v>
      </c>
      <c r="K46" s="1">
        <v>3</v>
      </c>
      <c r="L46" s="109"/>
      <c r="M46" s="108">
        <v>4662</v>
      </c>
      <c r="N46" s="108">
        <v>2277</v>
      </c>
      <c r="O46" s="2">
        <v>3</v>
      </c>
      <c r="P46" s="2">
        <v>0</v>
      </c>
      <c r="Q46" s="2">
        <v>3</v>
      </c>
      <c r="R46" s="1">
        <v>999</v>
      </c>
      <c r="S46" s="3">
        <v>1.4060999999999999</v>
      </c>
      <c r="T46" s="43" t="s">
        <v>410</v>
      </c>
      <c r="U46" s="3">
        <v>1.1373</v>
      </c>
      <c r="V46" s="3"/>
      <c r="W46" s="109"/>
      <c r="X46" s="1">
        <v>19</v>
      </c>
      <c r="Y46" s="108">
        <v>15363.91</v>
      </c>
      <c r="Z46" s="2">
        <v>2.4</v>
      </c>
      <c r="AA46" s="3">
        <v>1.5343</v>
      </c>
      <c r="AB46" s="3">
        <v>1.4582999999999999</v>
      </c>
      <c r="AC46" s="109"/>
      <c r="AD46" s="3">
        <v>1.5092000000000001</v>
      </c>
      <c r="AE46" s="3">
        <v>0.93740000000000001</v>
      </c>
      <c r="AF46" s="3">
        <v>0.99270000000000003</v>
      </c>
      <c r="AG46" s="3">
        <v>0.98350000000000004</v>
      </c>
      <c r="AH46" s="57">
        <v>0.99299999999999999</v>
      </c>
      <c r="AI46" s="50">
        <f t="shared" si="3"/>
        <v>1.220038575</v>
      </c>
      <c r="AJ46" s="3">
        <f t="shared" si="4"/>
        <v>0.22703857500000002</v>
      </c>
      <c r="AK46" s="62">
        <f t="shared" si="5"/>
        <v>0.22863904833836859</v>
      </c>
    </row>
    <row r="47" spans="1:37" s="53" customFormat="1" x14ac:dyDescent="0.2">
      <c r="A47" s="21" t="s">
        <v>514</v>
      </c>
      <c r="B47" s="24" t="s">
        <v>515</v>
      </c>
      <c r="C47" s="24" t="s">
        <v>410</v>
      </c>
      <c r="D47" s="110">
        <v>46</v>
      </c>
      <c r="E47" s="109"/>
      <c r="F47" s="110">
        <v>7</v>
      </c>
      <c r="G47" s="110">
        <v>18017</v>
      </c>
      <c r="H47" s="110">
        <v>27000</v>
      </c>
      <c r="I47" s="110">
        <v>8182</v>
      </c>
      <c r="J47" s="110">
        <v>10121</v>
      </c>
      <c r="K47" s="24">
        <v>7.5</v>
      </c>
      <c r="L47" s="109"/>
      <c r="M47" s="110">
        <v>7508</v>
      </c>
      <c r="N47" s="110">
        <v>6575</v>
      </c>
      <c r="O47" s="25">
        <v>7.5</v>
      </c>
      <c r="P47" s="25">
        <v>7.4</v>
      </c>
      <c r="Q47" s="25">
        <v>5.6</v>
      </c>
      <c r="R47" s="24">
        <v>45</v>
      </c>
      <c r="S47" s="26">
        <v>2.2645</v>
      </c>
      <c r="T47" s="52" t="s">
        <v>407</v>
      </c>
      <c r="U47" s="26">
        <v>2.2645</v>
      </c>
      <c r="V47" s="26"/>
      <c r="W47" s="109"/>
      <c r="X47" s="24">
        <v>22</v>
      </c>
      <c r="Y47" s="110">
        <v>27816.74</v>
      </c>
      <c r="Z47" s="25">
        <v>5.6</v>
      </c>
      <c r="AA47" s="26">
        <v>0.70340000000000003</v>
      </c>
      <c r="AB47" s="26">
        <v>0.64459999999999995</v>
      </c>
      <c r="AC47" s="109"/>
      <c r="AD47" s="26">
        <v>1.9262999999999999</v>
      </c>
      <c r="AE47" s="26">
        <v>2.1145999999999998</v>
      </c>
      <c r="AF47" s="26">
        <v>1.8207</v>
      </c>
      <c r="AG47" s="26">
        <v>1.8255999999999999</v>
      </c>
      <c r="AH47" s="57">
        <v>1.9902</v>
      </c>
      <c r="AI47" s="50">
        <f t="shared" si="3"/>
        <v>2.4292423750000003</v>
      </c>
      <c r="AJ47" s="26">
        <f t="shared" si="4"/>
        <v>0.43904237500000032</v>
      </c>
      <c r="AK47" s="62">
        <f t="shared" si="5"/>
        <v>0.22060213797608297</v>
      </c>
    </row>
    <row r="48" spans="1:37" s="53" customFormat="1" x14ac:dyDescent="0.2">
      <c r="A48" s="22" t="s">
        <v>1405</v>
      </c>
      <c r="B48" s="17" t="s">
        <v>1406</v>
      </c>
      <c r="C48" s="17" t="s">
        <v>410</v>
      </c>
      <c r="D48" s="111">
        <v>6</v>
      </c>
      <c r="E48" s="109"/>
      <c r="F48" s="111">
        <v>0</v>
      </c>
      <c r="G48" s="111">
        <v>4224</v>
      </c>
      <c r="H48" s="111">
        <v>2443</v>
      </c>
      <c r="I48" s="111">
        <v>1608</v>
      </c>
      <c r="J48" s="111">
        <v>944</v>
      </c>
      <c r="K48" s="17">
        <v>2.2000000000000002</v>
      </c>
      <c r="L48" s="109"/>
      <c r="M48" s="111">
        <v>1608</v>
      </c>
      <c r="N48" s="111">
        <v>944</v>
      </c>
      <c r="O48" s="18">
        <v>2.2000000000000002</v>
      </c>
      <c r="P48" s="18">
        <v>1.1000000000000001</v>
      </c>
      <c r="Q48" s="18">
        <v>1.9</v>
      </c>
      <c r="R48" s="17">
        <v>20</v>
      </c>
      <c r="S48" s="19">
        <v>0.48499999999999999</v>
      </c>
      <c r="T48" s="44" t="s">
        <v>410</v>
      </c>
      <c r="U48" s="19">
        <v>0.87860000000000005</v>
      </c>
      <c r="V48" s="26"/>
      <c r="W48" s="109"/>
      <c r="X48" s="17">
        <v>11</v>
      </c>
      <c r="Y48" s="111">
        <v>12564.19</v>
      </c>
      <c r="Z48" s="18">
        <v>2.7</v>
      </c>
      <c r="AA48" s="19">
        <v>2.9304999999999999</v>
      </c>
      <c r="AB48" s="19">
        <v>2.6928999999999998</v>
      </c>
      <c r="AC48" s="109"/>
      <c r="AD48" s="19">
        <v>1.1957</v>
      </c>
      <c r="AE48" s="19">
        <v>0.79810000000000003</v>
      </c>
      <c r="AF48" s="19">
        <v>0.78149999999999997</v>
      </c>
      <c r="AG48" s="19">
        <v>0.77629999999999999</v>
      </c>
      <c r="AH48" s="59">
        <v>0.77600000000000002</v>
      </c>
      <c r="AI48" s="51">
        <f t="shared" si="3"/>
        <v>0.94251815000000017</v>
      </c>
      <c r="AJ48" s="19">
        <f t="shared" si="4"/>
        <v>0.16651815000000014</v>
      </c>
      <c r="AK48" s="63">
        <f t="shared" si="5"/>
        <v>0.21458524484536101</v>
      </c>
    </row>
    <row r="49" spans="1:37" s="53" customFormat="1" x14ac:dyDescent="0.2">
      <c r="A49" s="21" t="s">
        <v>470</v>
      </c>
      <c r="B49" s="24" t="s">
        <v>471</v>
      </c>
      <c r="C49" s="24" t="s">
        <v>407</v>
      </c>
      <c r="D49" s="110">
        <v>17</v>
      </c>
      <c r="E49" s="109"/>
      <c r="F49" s="110">
        <v>0</v>
      </c>
      <c r="G49" s="110">
        <v>5812</v>
      </c>
      <c r="H49" s="110">
        <v>5096</v>
      </c>
      <c r="I49" s="110">
        <v>2668</v>
      </c>
      <c r="J49" s="110">
        <v>1839</v>
      </c>
      <c r="K49" s="24">
        <v>2.8</v>
      </c>
      <c r="L49" s="109"/>
      <c r="M49" s="110">
        <v>2526</v>
      </c>
      <c r="N49" s="110">
        <v>1415</v>
      </c>
      <c r="O49" s="25">
        <v>2.8</v>
      </c>
      <c r="P49" s="25">
        <v>2.2000000000000002</v>
      </c>
      <c r="Q49" s="25">
        <v>2.2000000000000002</v>
      </c>
      <c r="R49" s="24">
        <v>18</v>
      </c>
      <c r="S49" s="26">
        <v>0.76190000000000002</v>
      </c>
      <c r="T49" s="52" t="s">
        <v>410</v>
      </c>
      <c r="U49" s="26">
        <v>0.6512</v>
      </c>
      <c r="V49" s="26"/>
      <c r="W49" s="109"/>
      <c r="X49" s="24">
        <v>6</v>
      </c>
      <c r="Y49" s="110">
        <v>5184.26</v>
      </c>
      <c r="Z49" s="25">
        <v>2.1</v>
      </c>
      <c r="AA49" s="26">
        <v>4.0979999999999999</v>
      </c>
      <c r="AB49" s="26">
        <v>4.016</v>
      </c>
      <c r="AC49" s="109"/>
      <c r="AD49" s="26">
        <v>0.67079999999999995</v>
      </c>
      <c r="AE49" s="26">
        <v>0.73480000000000001</v>
      </c>
      <c r="AF49" s="26">
        <v>0.65429999999999999</v>
      </c>
      <c r="AG49" s="26">
        <v>0.64680000000000004</v>
      </c>
      <c r="AH49" s="57">
        <v>0.57750000000000001</v>
      </c>
      <c r="AI49" s="50">
        <f t="shared" si="3"/>
        <v>0.69857480000000005</v>
      </c>
      <c r="AJ49" s="26">
        <f t="shared" si="4"/>
        <v>0.12107480000000004</v>
      </c>
      <c r="AK49" s="62">
        <f t="shared" si="5"/>
        <v>0.20965333333333339</v>
      </c>
    </row>
    <row r="50" spans="1:37" s="53" customFormat="1" x14ac:dyDescent="0.2">
      <c r="A50" s="21" t="s">
        <v>816</v>
      </c>
      <c r="B50" s="24" t="s">
        <v>817</v>
      </c>
      <c r="C50" s="24" t="s">
        <v>407</v>
      </c>
      <c r="D50" s="110">
        <v>22</v>
      </c>
      <c r="E50" s="109"/>
      <c r="F50" s="110">
        <v>0</v>
      </c>
      <c r="G50" s="110">
        <v>8701</v>
      </c>
      <c r="H50" s="110">
        <v>4620</v>
      </c>
      <c r="I50" s="110">
        <v>3997</v>
      </c>
      <c r="J50" s="110">
        <v>2027</v>
      </c>
      <c r="K50" s="24">
        <v>3.1</v>
      </c>
      <c r="L50" s="109"/>
      <c r="M50" s="110">
        <v>4065</v>
      </c>
      <c r="N50" s="110">
        <v>2066</v>
      </c>
      <c r="O50" s="25">
        <v>3.1</v>
      </c>
      <c r="P50" s="25">
        <v>1.8</v>
      </c>
      <c r="Q50" s="25">
        <v>2.7</v>
      </c>
      <c r="R50" s="24">
        <v>15</v>
      </c>
      <c r="S50" s="26">
        <v>1.226</v>
      </c>
      <c r="T50" s="52" t="s">
        <v>407</v>
      </c>
      <c r="U50" s="26">
        <v>1.226</v>
      </c>
      <c r="V50" s="26"/>
      <c r="W50" s="109"/>
      <c r="X50" s="24">
        <v>7</v>
      </c>
      <c r="Y50" s="110">
        <v>7929.38</v>
      </c>
      <c r="Z50" s="25">
        <v>2.7</v>
      </c>
      <c r="AA50" s="26">
        <v>0.23530000000000001</v>
      </c>
      <c r="AB50" s="26">
        <v>0.2321</v>
      </c>
      <c r="AC50" s="109"/>
      <c r="AD50" s="26">
        <v>0.99990000000000001</v>
      </c>
      <c r="AE50" s="26">
        <v>1.2242</v>
      </c>
      <c r="AF50" s="26">
        <v>1.1543000000000001</v>
      </c>
      <c r="AG50" s="26">
        <v>1.129</v>
      </c>
      <c r="AH50" s="57">
        <v>1.0878000000000001</v>
      </c>
      <c r="AI50" s="50">
        <f t="shared" si="3"/>
        <v>1.3151915000000001</v>
      </c>
      <c r="AJ50" s="26">
        <f t="shared" si="4"/>
        <v>0.22739149999999997</v>
      </c>
      <c r="AK50" s="62">
        <f t="shared" si="5"/>
        <v>0.2090379665379665</v>
      </c>
    </row>
    <row r="51" spans="1:37" s="53" customFormat="1" x14ac:dyDescent="0.2">
      <c r="A51" s="21" t="s">
        <v>432</v>
      </c>
      <c r="B51" s="1" t="s">
        <v>433</v>
      </c>
      <c r="C51" s="1" t="s">
        <v>410</v>
      </c>
      <c r="D51" s="108">
        <v>37</v>
      </c>
      <c r="E51" s="109"/>
      <c r="F51" s="108">
        <v>2</v>
      </c>
      <c r="G51" s="108">
        <v>9669</v>
      </c>
      <c r="H51" s="108">
        <v>10915</v>
      </c>
      <c r="I51" s="108">
        <v>5123</v>
      </c>
      <c r="J51" s="108">
        <v>4937</v>
      </c>
      <c r="K51" s="1">
        <v>6.9</v>
      </c>
      <c r="L51" s="109"/>
      <c r="M51" s="108">
        <v>4710</v>
      </c>
      <c r="N51" s="108">
        <v>3419</v>
      </c>
      <c r="O51" s="2">
        <v>6.9</v>
      </c>
      <c r="P51" s="2">
        <v>5</v>
      </c>
      <c r="Q51" s="2">
        <v>5.6</v>
      </c>
      <c r="R51" s="1">
        <v>31</v>
      </c>
      <c r="S51" s="3">
        <v>1.4206000000000001</v>
      </c>
      <c r="T51" s="43" t="s">
        <v>407</v>
      </c>
      <c r="U51" s="3">
        <v>1.4206000000000001</v>
      </c>
      <c r="V51" s="3"/>
      <c r="W51" s="109"/>
      <c r="X51" s="1">
        <v>17</v>
      </c>
      <c r="Y51" s="108">
        <v>14700.78</v>
      </c>
      <c r="Z51" s="2">
        <v>5.6</v>
      </c>
      <c r="AA51" s="3">
        <v>1.1687000000000001</v>
      </c>
      <c r="AB51" s="3">
        <v>1.1832</v>
      </c>
      <c r="AC51" s="109"/>
      <c r="AD51" s="3">
        <v>1.927</v>
      </c>
      <c r="AE51" s="3">
        <v>1.1348</v>
      </c>
      <c r="AF51" s="3">
        <v>1.1113</v>
      </c>
      <c r="AG51" s="3">
        <v>1.1335999999999999</v>
      </c>
      <c r="AH51" s="57">
        <v>1.2639</v>
      </c>
      <c r="AI51" s="50">
        <f t="shared" si="3"/>
        <v>1.5239486500000001</v>
      </c>
      <c r="AJ51" s="3">
        <f t="shared" si="4"/>
        <v>0.2600486500000001</v>
      </c>
      <c r="AK51" s="62">
        <f t="shared" si="5"/>
        <v>0.20575096922224867</v>
      </c>
    </row>
    <row r="52" spans="1:37" s="53" customFormat="1" x14ac:dyDescent="0.2">
      <c r="A52" s="21" t="s">
        <v>796</v>
      </c>
      <c r="B52" s="24" t="s">
        <v>797</v>
      </c>
      <c r="C52" s="24" t="s">
        <v>407</v>
      </c>
      <c r="D52" s="110">
        <v>38</v>
      </c>
      <c r="E52" s="109"/>
      <c r="F52" s="110">
        <v>0</v>
      </c>
      <c r="G52" s="110">
        <v>26514</v>
      </c>
      <c r="H52" s="110">
        <v>21340</v>
      </c>
      <c r="I52" s="110">
        <v>10115</v>
      </c>
      <c r="J52" s="110">
        <v>6763</v>
      </c>
      <c r="K52" s="24">
        <v>10.4</v>
      </c>
      <c r="L52" s="109"/>
      <c r="M52" s="110">
        <v>9633</v>
      </c>
      <c r="N52" s="110">
        <v>5328</v>
      </c>
      <c r="O52" s="25">
        <v>10.4</v>
      </c>
      <c r="P52" s="25">
        <v>8.1</v>
      </c>
      <c r="Q52" s="25">
        <v>7.8</v>
      </c>
      <c r="R52" s="24">
        <v>18</v>
      </c>
      <c r="S52" s="26">
        <v>2.9054000000000002</v>
      </c>
      <c r="T52" s="52" t="s">
        <v>407</v>
      </c>
      <c r="U52" s="26">
        <v>2.9054000000000002</v>
      </c>
      <c r="V52" s="26"/>
      <c r="W52" s="109"/>
      <c r="X52" s="24">
        <v>26</v>
      </c>
      <c r="Y52" s="110">
        <v>23235.22</v>
      </c>
      <c r="Z52" s="25">
        <v>7.8</v>
      </c>
      <c r="AA52" s="26">
        <v>0.99870000000000003</v>
      </c>
      <c r="AB52" s="26">
        <v>1.0202</v>
      </c>
      <c r="AC52" s="109"/>
      <c r="AD52" s="26">
        <v>3.5613000000000001</v>
      </c>
      <c r="AE52" s="26">
        <v>3.7772999999999999</v>
      </c>
      <c r="AF52" s="26">
        <v>2.4897999999999998</v>
      </c>
      <c r="AG52" s="26">
        <v>2.3532999999999999</v>
      </c>
      <c r="AH52" s="57">
        <v>2.5992999999999999</v>
      </c>
      <c r="AI52" s="50">
        <f t="shared" si="3"/>
        <v>3.1167678500000005</v>
      </c>
      <c r="AJ52" s="26">
        <f t="shared" si="4"/>
        <v>0.51746785000000051</v>
      </c>
      <c r="AK52" s="62">
        <f t="shared" si="5"/>
        <v>0.19907969453314373</v>
      </c>
    </row>
    <row r="53" spans="1:37" s="53" customFormat="1" x14ac:dyDescent="0.2">
      <c r="A53" s="22" t="s">
        <v>955</v>
      </c>
      <c r="B53" s="17" t="s">
        <v>956</v>
      </c>
      <c r="C53" s="17" t="s">
        <v>410</v>
      </c>
      <c r="D53" s="111">
        <v>25</v>
      </c>
      <c r="E53" s="109"/>
      <c r="F53" s="111">
        <v>0</v>
      </c>
      <c r="G53" s="111">
        <v>13997</v>
      </c>
      <c r="H53" s="111">
        <v>7733</v>
      </c>
      <c r="I53" s="111">
        <v>5020</v>
      </c>
      <c r="J53" s="111">
        <v>3095</v>
      </c>
      <c r="K53" s="17">
        <v>4.2</v>
      </c>
      <c r="L53" s="109"/>
      <c r="M53" s="111">
        <v>4953</v>
      </c>
      <c r="N53" s="111">
        <v>2762</v>
      </c>
      <c r="O53" s="18">
        <v>4.2</v>
      </c>
      <c r="P53" s="18">
        <v>4.0999999999999996</v>
      </c>
      <c r="Q53" s="18">
        <v>2.9</v>
      </c>
      <c r="R53" s="17">
        <v>18</v>
      </c>
      <c r="S53" s="19">
        <v>1.4939</v>
      </c>
      <c r="T53" s="44" t="s">
        <v>407</v>
      </c>
      <c r="U53" s="19">
        <v>1.4939</v>
      </c>
      <c r="V53" s="26"/>
      <c r="W53" s="109"/>
      <c r="X53" s="17">
        <v>12</v>
      </c>
      <c r="Y53" s="111">
        <v>11024.3</v>
      </c>
      <c r="Z53" s="18">
        <v>2.9</v>
      </c>
      <c r="AA53" s="19">
        <v>1.1299999999999999</v>
      </c>
      <c r="AB53" s="19">
        <v>1.1213</v>
      </c>
      <c r="AC53" s="109"/>
      <c r="AD53" s="19">
        <v>1.4406000000000001</v>
      </c>
      <c r="AE53" s="19">
        <v>1.8918999999999999</v>
      </c>
      <c r="AF53" s="19">
        <v>1.3804000000000001</v>
      </c>
      <c r="AG53" s="19">
        <v>1.5720000000000001</v>
      </c>
      <c r="AH53" s="59">
        <v>1.3412999999999999</v>
      </c>
      <c r="AI53" s="51">
        <f t="shared" si="3"/>
        <v>1.6025812250000002</v>
      </c>
      <c r="AJ53" s="19">
        <f t="shared" si="4"/>
        <v>0.26128122500000028</v>
      </c>
      <c r="AK53" s="63">
        <f t="shared" si="5"/>
        <v>0.19479700663535399</v>
      </c>
    </row>
    <row r="54" spans="1:37" s="53" customFormat="1" x14ac:dyDescent="0.2">
      <c r="A54" s="21" t="s">
        <v>910</v>
      </c>
      <c r="B54" s="24" t="s">
        <v>911</v>
      </c>
      <c r="C54" s="24" t="s">
        <v>407</v>
      </c>
      <c r="D54" s="110">
        <v>33</v>
      </c>
      <c r="E54" s="109"/>
      <c r="F54" s="110">
        <v>3</v>
      </c>
      <c r="G54" s="110">
        <v>11832</v>
      </c>
      <c r="H54" s="110">
        <v>10464</v>
      </c>
      <c r="I54" s="110">
        <v>4764</v>
      </c>
      <c r="J54" s="110">
        <v>4119</v>
      </c>
      <c r="K54" s="24">
        <v>5.3</v>
      </c>
      <c r="L54" s="109"/>
      <c r="M54" s="110">
        <v>4466</v>
      </c>
      <c r="N54" s="110">
        <v>3223</v>
      </c>
      <c r="O54" s="25">
        <v>5.3</v>
      </c>
      <c r="P54" s="25">
        <v>3.9</v>
      </c>
      <c r="Q54" s="25">
        <v>3.9</v>
      </c>
      <c r="R54" s="24">
        <v>31</v>
      </c>
      <c r="S54" s="26">
        <v>1.347</v>
      </c>
      <c r="T54" s="52" t="s">
        <v>407</v>
      </c>
      <c r="U54" s="26">
        <v>1.347</v>
      </c>
      <c r="V54" s="26"/>
      <c r="W54" s="109"/>
      <c r="X54" s="24">
        <v>13</v>
      </c>
      <c r="Y54" s="110">
        <v>12754.86</v>
      </c>
      <c r="Z54" s="25">
        <v>3.9</v>
      </c>
      <c r="AA54" s="26">
        <v>9.7515999999999998</v>
      </c>
      <c r="AB54" s="26">
        <v>10.445</v>
      </c>
      <c r="AC54" s="109"/>
      <c r="AD54" s="26">
        <v>0.99260000000000004</v>
      </c>
      <c r="AE54" s="26">
        <v>1.1085</v>
      </c>
      <c r="AF54" s="26">
        <v>1.0438000000000001</v>
      </c>
      <c r="AG54" s="26">
        <v>1.3651</v>
      </c>
      <c r="AH54" s="57">
        <v>1.2133</v>
      </c>
      <c r="AI54" s="50">
        <f t="shared" si="3"/>
        <v>1.4449942500000001</v>
      </c>
      <c r="AJ54" s="26">
        <f t="shared" si="4"/>
        <v>0.2316942500000001</v>
      </c>
      <c r="AK54" s="62">
        <f t="shared" si="5"/>
        <v>0.19096204566059516</v>
      </c>
    </row>
    <row r="55" spans="1:37" s="53" customFormat="1" x14ac:dyDescent="0.2">
      <c r="A55" s="21" t="s">
        <v>593</v>
      </c>
      <c r="B55" s="24" t="s">
        <v>594</v>
      </c>
      <c r="C55" s="24" t="s">
        <v>407</v>
      </c>
      <c r="D55" s="110">
        <v>28</v>
      </c>
      <c r="E55" s="109"/>
      <c r="F55" s="110">
        <v>1</v>
      </c>
      <c r="G55" s="110">
        <v>7509</v>
      </c>
      <c r="H55" s="110">
        <v>7801</v>
      </c>
      <c r="I55" s="110">
        <v>2778</v>
      </c>
      <c r="J55" s="110">
        <v>2458</v>
      </c>
      <c r="K55" s="24">
        <v>3</v>
      </c>
      <c r="L55" s="109"/>
      <c r="M55" s="110">
        <v>2681</v>
      </c>
      <c r="N55" s="110">
        <v>2207</v>
      </c>
      <c r="O55" s="25">
        <v>3</v>
      </c>
      <c r="P55" s="25">
        <v>3.1</v>
      </c>
      <c r="Q55" s="25">
        <v>2.2000000000000002</v>
      </c>
      <c r="R55" s="24">
        <v>40</v>
      </c>
      <c r="S55" s="26">
        <v>0.80859999999999999</v>
      </c>
      <c r="T55" s="52" t="s">
        <v>410</v>
      </c>
      <c r="U55" s="26">
        <v>0.97650000000000003</v>
      </c>
      <c r="V55" s="26"/>
      <c r="W55" s="109"/>
      <c r="X55" s="24">
        <v>13</v>
      </c>
      <c r="Y55" s="110">
        <v>13291.87</v>
      </c>
      <c r="Z55" s="25">
        <v>1.9</v>
      </c>
      <c r="AA55" s="26">
        <v>1.6778999999999999</v>
      </c>
      <c r="AB55" s="26">
        <v>1.8649</v>
      </c>
      <c r="AC55" s="109"/>
      <c r="AD55" s="26">
        <v>0.65010000000000001</v>
      </c>
      <c r="AE55" s="26">
        <v>0.78180000000000005</v>
      </c>
      <c r="AF55" s="26">
        <v>0.71779999999999999</v>
      </c>
      <c r="AG55" s="26">
        <v>0.66369999999999996</v>
      </c>
      <c r="AH55" s="57">
        <v>0.88260000000000005</v>
      </c>
      <c r="AI55" s="50">
        <f t="shared" si="3"/>
        <v>1.0475403750000001</v>
      </c>
      <c r="AJ55" s="26">
        <f t="shared" si="4"/>
        <v>0.16494037500000003</v>
      </c>
      <c r="AK55" s="62">
        <f t="shared" si="5"/>
        <v>0.18688009857239976</v>
      </c>
    </row>
    <row r="56" spans="1:37" s="53" customFormat="1" x14ac:dyDescent="0.2">
      <c r="A56" s="21" t="s">
        <v>808</v>
      </c>
      <c r="B56" s="24" t="s">
        <v>809</v>
      </c>
      <c r="C56" s="24" t="s">
        <v>407</v>
      </c>
      <c r="D56" s="110">
        <v>60</v>
      </c>
      <c r="E56" s="109"/>
      <c r="F56" s="110">
        <v>0</v>
      </c>
      <c r="G56" s="110">
        <v>14004</v>
      </c>
      <c r="H56" s="110">
        <v>14786</v>
      </c>
      <c r="I56" s="110">
        <v>5146</v>
      </c>
      <c r="J56" s="110">
        <v>6288</v>
      </c>
      <c r="K56" s="24">
        <v>4.8</v>
      </c>
      <c r="L56" s="109"/>
      <c r="M56" s="110">
        <v>4561</v>
      </c>
      <c r="N56" s="110">
        <v>4028</v>
      </c>
      <c r="O56" s="25">
        <v>4.8</v>
      </c>
      <c r="P56" s="25">
        <v>5.9</v>
      </c>
      <c r="Q56" s="25">
        <v>3.2</v>
      </c>
      <c r="R56" s="24">
        <v>46</v>
      </c>
      <c r="S56" s="26">
        <v>1.3755999999999999</v>
      </c>
      <c r="T56" s="52" t="s">
        <v>407</v>
      </c>
      <c r="U56" s="26">
        <v>1.3755999999999999</v>
      </c>
      <c r="V56" s="3"/>
      <c r="W56" s="109"/>
      <c r="X56" s="24">
        <v>16</v>
      </c>
      <c r="Y56" s="110">
        <v>17344.72</v>
      </c>
      <c r="Z56" s="25">
        <v>3.2</v>
      </c>
      <c r="AA56" s="26">
        <v>0.42059999999999997</v>
      </c>
      <c r="AB56" s="26">
        <v>0.50229999999999997</v>
      </c>
      <c r="AC56" s="109"/>
      <c r="AD56" s="26">
        <v>1.7486999999999999</v>
      </c>
      <c r="AE56" s="26">
        <v>1.5628</v>
      </c>
      <c r="AF56" s="26">
        <v>1.3379000000000001</v>
      </c>
      <c r="AG56" s="26">
        <v>1.284</v>
      </c>
      <c r="AH56" s="57">
        <v>1.2455000000000001</v>
      </c>
      <c r="AI56" s="50">
        <f t="shared" si="3"/>
        <v>1.4756749</v>
      </c>
      <c r="AJ56" s="26">
        <f t="shared" si="4"/>
        <v>0.23017489999999996</v>
      </c>
      <c r="AK56" s="62">
        <f t="shared" si="5"/>
        <v>0.18480521878763545</v>
      </c>
    </row>
    <row r="57" spans="1:37" s="53" customFormat="1" x14ac:dyDescent="0.2">
      <c r="A57" s="21" t="s">
        <v>1024</v>
      </c>
      <c r="B57" s="1" t="s">
        <v>1025</v>
      </c>
      <c r="C57" s="1" t="s">
        <v>410</v>
      </c>
      <c r="D57" s="108">
        <v>8</v>
      </c>
      <c r="E57" s="109"/>
      <c r="F57" s="108">
        <v>0</v>
      </c>
      <c r="G57" s="108">
        <v>32034</v>
      </c>
      <c r="H57" s="108">
        <v>24973</v>
      </c>
      <c r="I57" s="108">
        <v>10519</v>
      </c>
      <c r="J57" s="108">
        <v>6907</v>
      </c>
      <c r="K57" s="1">
        <v>8.4</v>
      </c>
      <c r="L57" s="109"/>
      <c r="M57" s="108">
        <v>10075</v>
      </c>
      <c r="N57" s="108">
        <v>5834</v>
      </c>
      <c r="O57" s="2">
        <v>8.4</v>
      </c>
      <c r="P57" s="2">
        <v>5.4</v>
      </c>
      <c r="Q57" s="2">
        <v>6.6</v>
      </c>
      <c r="R57" s="1">
        <v>20</v>
      </c>
      <c r="S57" s="3">
        <v>3.0387</v>
      </c>
      <c r="T57" s="43" t="s">
        <v>410</v>
      </c>
      <c r="U57" s="3">
        <v>4.0430999999999999</v>
      </c>
      <c r="V57" s="3"/>
      <c r="W57" s="109"/>
      <c r="X57" s="1">
        <v>28</v>
      </c>
      <c r="Y57" s="108">
        <v>42796.71</v>
      </c>
      <c r="Z57" s="2">
        <v>6.9</v>
      </c>
      <c r="AA57" s="3">
        <v>3.5849000000000002</v>
      </c>
      <c r="AB57" s="3">
        <v>1.613</v>
      </c>
      <c r="AC57" s="109"/>
      <c r="AD57" s="3">
        <v>5.0042999999999997</v>
      </c>
      <c r="AE57" s="3">
        <v>4.6496000000000004</v>
      </c>
      <c r="AF57" s="3">
        <v>4.694</v>
      </c>
      <c r="AG57" s="3">
        <v>1.7732000000000001</v>
      </c>
      <c r="AH57" s="57">
        <v>3.6667000000000001</v>
      </c>
      <c r="AI57" s="50">
        <f t="shared" si="3"/>
        <v>4.3372355250000005</v>
      </c>
      <c r="AJ57" s="3">
        <f t="shared" si="4"/>
        <v>0.67053552500000047</v>
      </c>
      <c r="AK57" s="62">
        <f t="shared" si="5"/>
        <v>0.18287166253034076</v>
      </c>
    </row>
    <row r="58" spans="1:37" s="53" customFormat="1" x14ac:dyDescent="0.2">
      <c r="A58" s="22" t="s">
        <v>482</v>
      </c>
      <c r="B58" s="17" t="s">
        <v>483</v>
      </c>
      <c r="C58" s="17" t="s">
        <v>407</v>
      </c>
      <c r="D58" s="111">
        <v>99</v>
      </c>
      <c r="E58" s="109"/>
      <c r="F58" s="111">
        <v>1</v>
      </c>
      <c r="G58" s="111">
        <v>3083</v>
      </c>
      <c r="H58" s="111">
        <v>2680</v>
      </c>
      <c r="I58" s="111">
        <v>1775</v>
      </c>
      <c r="J58" s="111">
        <v>1357</v>
      </c>
      <c r="K58" s="17">
        <v>2</v>
      </c>
      <c r="L58" s="109"/>
      <c r="M58" s="111">
        <v>1687</v>
      </c>
      <c r="N58" s="111">
        <v>971</v>
      </c>
      <c r="O58" s="18">
        <v>2</v>
      </c>
      <c r="P58" s="18">
        <v>1.3</v>
      </c>
      <c r="Q58" s="18">
        <v>1.8</v>
      </c>
      <c r="R58" s="17">
        <v>19</v>
      </c>
      <c r="S58" s="19">
        <v>0.50880000000000003</v>
      </c>
      <c r="T58" s="44" t="s">
        <v>407</v>
      </c>
      <c r="U58" s="19">
        <v>0.50880000000000003</v>
      </c>
      <c r="V58" s="3"/>
      <c r="W58" s="109"/>
      <c r="X58" s="17">
        <v>5</v>
      </c>
      <c r="Y58" s="111">
        <v>4407.58</v>
      </c>
      <c r="Z58" s="18">
        <v>1.8</v>
      </c>
      <c r="AA58" s="19">
        <v>1.341</v>
      </c>
      <c r="AB58" s="19">
        <v>1.4998</v>
      </c>
      <c r="AC58" s="109"/>
      <c r="AD58" s="19">
        <v>0.48370000000000002</v>
      </c>
      <c r="AE58" s="19">
        <v>0.45810000000000001</v>
      </c>
      <c r="AF58" s="19">
        <v>0.45639999999999997</v>
      </c>
      <c r="AG58" s="19">
        <v>0.46510000000000001</v>
      </c>
      <c r="AH58" s="59">
        <v>0.46460000000000001</v>
      </c>
      <c r="AI58" s="51">
        <f t="shared" si="3"/>
        <v>0.54581520000000006</v>
      </c>
      <c r="AJ58" s="19">
        <f t="shared" si="4"/>
        <v>8.1215200000000043E-2</v>
      </c>
      <c r="AK58" s="63">
        <f t="shared" si="5"/>
        <v>0.17480671545415419</v>
      </c>
    </row>
    <row r="59" spans="1:37" s="53" customFormat="1" x14ac:dyDescent="0.2">
      <c r="A59" s="21" t="s">
        <v>603</v>
      </c>
      <c r="B59" s="24" t="s">
        <v>604</v>
      </c>
      <c r="C59" s="24" t="s">
        <v>407</v>
      </c>
      <c r="D59" s="110">
        <v>19</v>
      </c>
      <c r="E59" s="109"/>
      <c r="F59" s="110">
        <v>2</v>
      </c>
      <c r="G59" s="110">
        <v>7401</v>
      </c>
      <c r="H59" s="110">
        <v>10283</v>
      </c>
      <c r="I59" s="110">
        <v>3157</v>
      </c>
      <c r="J59" s="110">
        <v>3451</v>
      </c>
      <c r="K59" s="24">
        <v>4.3</v>
      </c>
      <c r="L59" s="109"/>
      <c r="M59" s="110">
        <v>2845</v>
      </c>
      <c r="N59" s="110">
        <v>2408</v>
      </c>
      <c r="O59" s="25">
        <v>4.3</v>
      </c>
      <c r="P59" s="25">
        <v>5.2</v>
      </c>
      <c r="Q59" s="25">
        <v>2.7</v>
      </c>
      <c r="R59" s="24">
        <v>42</v>
      </c>
      <c r="S59" s="26">
        <v>0.85809999999999997</v>
      </c>
      <c r="T59" s="52" t="s">
        <v>410</v>
      </c>
      <c r="U59" s="26">
        <v>1.0012000000000001</v>
      </c>
      <c r="V59" s="26"/>
      <c r="W59" s="109"/>
      <c r="X59" s="24">
        <v>19</v>
      </c>
      <c r="Y59" s="110">
        <v>13373.33</v>
      </c>
      <c r="Z59" s="25">
        <v>2.6</v>
      </c>
      <c r="AA59" s="26">
        <v>0.72060000000000002</v>
      </c>
      <c r="AB59" s="26">
        <v>0.72509999999999997</v>
      </c>
      <c r="AC59" s="109"/>
      <c r="AD59" s="26">
        <v>0.74239999999999995</v>
      </c>
      <c r="AE59" s="26">
        <v>0.81430000000000002</v>
      </c>
      <c r="AF59" s="26">
        <v>0.85170000000000001</v>
      </c>
      <c r="AG59" s="26">
        <v>0.82089999999999996</v>
      </c>
      <c r="AH59" s="57">
        <v>0.91869999999999996</v>
      </c>
      <c r="AI59" s="50">
        <f t="shared" si="3"/>
        <v>1.0740373000000001</v>
      </c>
      <c r="AJ59" s="26">
        <f t="shared" si="4"/>
        <v>0.15533730000000012</v>
      </c>
      <c r="AK59" s="62">
        <f t="shared" si="5"/>
        <v>0.16908381408512041</v>
      </c>
    </row>
    <row r="60" spans="1:37" s="53" customFormat="1" x14ac:dyDescent="0.2">
      <c r="A60" s="21" t="s">
        <v>776</v>
      </c>
      <c r="B60" s="24" t="s">
        <v>777</v>
      </c>
      <c r="C60" s="24" t="s">
        <v>407</v>
      </c>
      <c r="D60" s="110">
        <v>45</v>
      </c>
      <c r="E60" s="109"/>
      <c r="F60" s="110">
        <v>7</v>
      </c>
      <c r="G60" s="110">
        <v>5275</v>
      </c>
      <c r="H60" s="110">
        <v>3515</v>
      </c>
      <c r="I60" s="110">
        <v>2452</v>
      </c>
      <c r="J60" s="110">
        <v>1176</v>
      </c>
      <c r="K60" s="24">
        <v>2</v>
      </c>
      <c r="L60" s="109"/>
      <c r="M60" s="110">
        <v>2433</v>
      </c>
      <c r="N60" s="110">
        <v>1135</v>
      </c>
      <c r="O60" s="25">
        <v>2</v>
      </c>
      <c r="P60" s="25">
        <v>1.3</v>
      </c>
      <c r="Q60" s="25">
        <v>1.8</v>
      </c>
      <c r="R60" s="24">
        <v>13</v>
      </c>
      <c r="S60" s="26">
        <v>0.73380000000000001</v>
      </c>
      <c r="T60" s="52" t="s">
        <v>407</v>
      </c>
      <c r="U60" s="26">
        <v>0.73380000000000001</v>
      </c>
      <c r="V60" s="26"/>
      <c r="W60" s="109"/>
      <c r="X60" s="24">
        <v>5</v>
      </c>
      <c r="Y60" s="110">
        <v>4733.4399999999996</v>
      </c>
      <c r="Z60" s="25">
        <v>1.8</v>
      </c>
      <c r="AA60" s="26">
        <v>0.98609999999999998</v>
      </c>
      <c r="AB60" s="26">
        <v>0.77100000000000002</v>
      </c>
      <c r="AC60" s="109"/>
      <c r="AD60" s="26">
        <v>0.72850000000000004</v>
      </c>
      <c r="AE60" s="26">
        <v>0.81200000000000006</v>
      </c>
      <c r="AF60" s="26">
        <v>0.72319999999999995</v>
      </c>
      <c r="AG60" s="26">
        <v>0.66920000000000002</v>
      </c>
      <c r="AH60" s="57">
        <v>0.67359999999999998</v>
      </c>
      <c r="AI60" s="50">
        <f t="shared" si="3"/>
        <v>0.78718395000000008</v>
      </c>
      <c r="AJ60" s="26">
        <f t="shared" si="4"/>
        <v>0.1135839500000001</v>
      </c>
      <c r="AK60" s="62">
        <f t="shared" si="5"/>
        <v>0.16862225356294552</v>
      </c>
    </row>
    <row r="61" spans="1:37" s="53" customFormat="1" x14ac:dyDescent="0.2">
      <c r="A61" s="21" t="s">
        <v>446</v>
      </c>
      <c r="B61" s="24" t="s">
        <v>447</v>
      </c>
      <c r="C61" s="24" t="s">
        <v>407</v>
      </c>
      <c r="D61" s="110">
        <v>5</v>
      </c>
      <c r="E61" s="109"/>
      <c r="F61" s="110">
        <v>0</v>
      </c>
      <c r="G61" s="110">
        <v>17102</v>
      </c>
      <c r="H61" s="110">
        <v>17464</v>
      </c>
      <c r="I61" s="110">
        <v>7253</v>
      </c>
      <c r="J61" s="110">
        <v>7448</v>
      </c>
      <c r="K61" s="24">
        <v>5.4</v>
      </c>
      <c r="L61" s="109"/>
      <c r="M61" s="110">
        <v>7216</v>
      </c>
      <c r="N61" s="110">
        <v>7375</v>
      </c>
      <c r="O61" s="25">
        <v>5.4</v>
      </c>
      <c r="P61" s="25">
        <v>5.9</v>
      </c>
      <c r="Q61" s="25">
        <v>3.3</v>
      </c>
      <c r="R61" s="24">
        <v>61</v>
      </c>
      <c r="S61" s="26">
        <v>2.1764000000000001</v>
      </c>
      <c r="T61" s="52" t="s">
        <v>410</v>
      </c>
      <c r="U61" s="26">
        <v>1.9525999999999999</v>
      </c>
      <c r="V61" s="3"/>
      <c r="W61" s="109"/>
      <c r="X61" s="24">
        <v>11</v>
      </c>
      <c r="Y61" s="110">
        <v>20316.03</v>
      </c>
      <c r="Z61" s="25">
        <v>2.2999999999999998</v>
      </c>
      <c r="AA61" s="26">
        <v>1.5216000000000001</v>
      </c>
      <c r="AB61" s="26">
        <v>1.5229999999999999</v>
      </c>
      <c r="AC61" s="109"/>
      <c r="AD61" s="26">
        <v>1.6533</v>
      </c>
      <c r="AE61" s="26">
        <v>1.4472</v>
      </c>
      <c r="AF61" s="26">
        <v>1.494</v>
      </c>
      <c r="AG61" s="26">
        <v>1.4621</v>
      </c>
      <c r="AH61" s="57">
        <v>1.7936000000000001</v>
      </c>
      <c r="AI61" s="50">
        <f t="shared" si="3"/>
        <v>2.0946516499999999</v>
      </c>
      <c r="AJ61" s="26">
        <f t="shared" si="4"/>
        <v>0.30105164999999978</v>
      </c>
      <c r="AK61" s="62">
        <f t="shared" si="5"/>
        <v>0.16784770851917918</v>
      </c>
    </row>
    <row r="62" spans="1:37" s="53" customFormat="1" x14ac:dyDescent="0.2">
      <c r="A62" s="21" t="s">
        <v>575</v>
      </c>
      <c r="B62" s="1" t="s">
        <v>576</v>
      </c>
      <c r="C62" s="1" t="s">
        <v>410</v>
      </c>
      <c r="D62" s="108">
        <v>27</v>
      </c>
      <c r="E62" s="109"/>
      <c r="F62" s="108">
        <v>0</v>
      </c>
      <c r="G62" s="108">
        <v>8049</v>
      </c>
      <c r="H62" s="108">
        <v>6419</v>
      </c>
      <c r="I62" s="108">
        <v>3045</v>
      </c>
      <c r="J62" s="108">
        <v>2113</v>
      </c>
      <c r="K62" s="1">
        <v>3.7</v>
      </c>
      <c r="L62" s="109"/>
      <c r="M62" s="108">
        <v>2936</v>
      </c>
      <c r="N62" s="108">
        <v>1631</v>
      </c>
      <c r="O62" s="2">
        <v>3.7</v>
      </c>
      <c r="P62" s="2">
        <v>2.1</v>
      </c>
      <c r="Q62" s="2">
        <v>3.1</v>
      </c>
      <c r="R62" s="1">
        <v>18</v>
      </c>
      <c r="S62" s="3">
        <v>0.88549999999999995</v>
      </c>
      <c r="T62" s="43" t="s">
        <v>407</v>
      </c>
      <c r="U62" s="3">
        <v>0.88549999999999995</v>
      </c>
      <c r="V62" s="3"/>
      <c r="W62" s="109"/>
      <c r="X62" s="1">
        <v>8</v>
      </c>
      <c r="Y62" s="108">
        <v>7144.22</v>
      </c>
      <c r="Z62" s="2">
        <v>3.1</v>
      </c>
      <c r="AA62" s="3">
        <v>0.86629999999999996</v>
      </c>
      <c r="AB62" s="3">
        <v>0.7722</v>
      </c>
      <c r="AC62" s="109"/>
      <c r="AD62" s="3">
        <v>1.0726</v>
      </c>
      <c r="AE62" s="3">
        <v>0.9153</v>
      </c>
      <c r="AF62" s="3">
        <v>0.97899999999999998</v>
      </c>
      <c r="AG62" s="3">
        <v>0.96940000000000004</v>
      </c>
      <c r="AH62" s="57">
        <v>0.81340000000000001</v>
      </c>
      <c r="AI62" s="50">
        <f t="shared" si="3"/>
        <v>0.949920125</v>
      </c>
      <c r="AJ62" s="3">
        <f t="shared" si="4"/>
        <v>0.13652012499999999</v>
      </c>
      <c r="AK62" s="62">
        <f t="shared" si="5"/>
        <v>0.16783885542168672</v>
      </c>
    </row>
    <row r="63" spans="1:37" s="53" customFormat="1" x14ac:dyDescent="0.2">
      <c r="A63" s="22" t="s">
        <v>474</v>
      </c>
      <c r="B63" s="17" t="s">
        <v>475</v>
      </c>
      <c r="C63" s="17" t="s">
        <v>407</v>
      </c>
      <c r="D63" s="111">
        <v>1</v>
      </c>
      <c r="E63" s="109"/>
      <c r="F63" s="111">
        <v>0</v>
      </c>
      <c r="G63" s="111">
        <v>16521</v>
      </c>
      <c r="H63" s="111">
        <v>0</v>
      </c>
      <c r="I63" s="111">
        <v>13560</v>
      </c>
      <c r="J63" s="111">
        <v>0</v>
      </c>
      <c r="K63" s="17">
        <v>7</v>
      </c>
      <c r="L63" s="109"/>
      <c r="M63" s="111">
        <v>13560</v>
      </c>
      <c r="N63" s="111">
        <v>0</v>
      </c>
      <c r="O63" s="18">
        <v>7</v>
      </c>
      <c r="P63" s="18">
        <v>0</v>
      </c>
      <c r="Q63" s="18">
        <v>7</v>
      </c>
      <c r="R63" s="17">
        <v>999</v>
      </c>
      <c r="S63" s="19">
        <v>4.0898000000000003</v>
      </c>
      <c r="T63" s="44" t="s">
        <v>410</v>
      </c>
      <c r="U63" s="19">
        <v>0.93159999999999998</v>
      </c>
      <c r="V63" s="26"/>
      <c r="W63" s="109"/>
      <c r="X63" s="17">
        <v>7</v>
      </c>
      <c r="Y63" s="111">
        <v>8842.81</v>
      </c>
      <c r="Z63" s="18">
        <v>2.4</v>
      </c>
      <c r="AA63" s="19">
        <v>3.7993000000000001</v>
      </c>
      <c r="AB63" s="19">
        <v>2.4811999999999999</v>
      </c>
      <c r="AC63" s="109"/>
      <c r="AD63" s="19">
        <v>1.5375000000000001</v>
      </c>
      <c r="AE63" s="19">
        <v>0.96860000000000002</v>
      </c>
      <c r="AF63" s="19">
        <v>0.9637</v>
      </c>
      <c r="AG63" s="19">
        <v>1.0219</v>
      </c>
      <c r="AH63" s="59">
        <v>0.85680000000000001</v>
      </c>
      <c r="AI63" s="51">
        <f t="shared" si="3"/>
        <v>0.99937390000000004</v>
      </c>
      <c r="AJ63" s="19">
        <f t="shared" si="4"/>
        <v>0.14257390000000003</v>
      </c>
      <c r="AK63" s="63">
        <f t="shared" si="5"/>
        <v>0.16640277777777782</v>
      </c>
    </row>
    <row r="64" spans="1:37" s="53" customFormat="1" x14ac:dyDescent="0.2">
      <c r="A64" s="21" t="s">
        <v>904</v>
      </c>
      <c r="B64" s="24" t="s">
        <v>905</v>
      </c>
      <c r="C64" s="24" t="s">
        <v>407</v>
      </c>
      <c r="D64" s="110">
        <v>120</v>
      </c>
      <c r="E64" s="109"/>
      <c r="F64" s="110">
        <v>8</v>
      </c>
      <c r="G64" s="110">
        <v>14842</v>
      </c>
      <c r="H64" s="110">
        <v>34795</v>
      </c>
      <c r="I64" s="110">
        <v>5823</v>
      </c>
      <c r="J64" s="110">
        <v>11538</v>
      </c>
      <c r="K64" s="24">
        <v>6.1</v>
      </c>
      <c r="L64" s="109"/>
      <c r="M64" s="110">
        <v>5005</v>
      </c>
      <c r="N64" s="110">
        <v>5995</v>
      </c>
      <c r="O64" s="25">
        <v>6.1</v>
      </c>
      <c r="P64" s="25">
        <v>7.7</v>
      </c>
      <c r="Q64" s="25">
        <v>4.3</v>
      </c>
      <c r="R64" s="24">
        <v>84</v>
      </c>
      <c r="S64" s="26">
        <v>1.5095000000000001</v>
      </c>
      <c r="T64" s="52" t="s">
        <v>407</v>
      </c>
      <c r="U64" s="26">
        <v>1.5095000000000001</v>
      </c>
      <c r="V64" s="26"/>
      <c r="W64" s="109"/>
      <c r="X64" s="24">
        <v>21</v>
      </c>
      <c r="Y64" s="110">
        <v>28206.720000000001</v>
      </c>
      <c r="Z64" s="25">
        <v>4.3</v>
      </c>
      <c r="AA64" s="26">
        <v>0</v>
      </c>
      <c r="AB64" s="26">
        <v>0</v>
      </c>
      <c r="AC64" s="109"/>
      <c r="AD64" s="26">
        <v>1.4349000000000001</v>
      </c>
      <c r="AE64" s="26">
        <v>1.4541999999999999</v>
      </c>
      <c r="AF64" s="26">
        <v>1.3623000000000001</v>
      </c>
      <c r="AG64" s="26">
        <v>1.5508</v>
      </c>
      <c r="AH64" s="57">
        <v>1.3893</v>
      </c>
      <c r="AI64" s="50">
        <f t="shared" si="3"/>
        <v>1.6193161250000001</v>
      </c>
      <c r="AJ64" s="26">
        <f t="shared" si="4"/>
        <v>0.23001612500000013</v>
      </c>
      <c r="AK64" s="62">
        <f t="shared" si="5"/>
        <v>0.16556260346937315</v>
      </c>
    </row>
    <row r="65" spans="1:37" s="53" customFormat="1" x14ac:dyDescent="0.2">
      <c r="A65" s="21" t="s">
        <v>772</v>
      </c>
      <c r="B65" s="24" t="s">
        <v>773</v>
      </c>
      <c r="C65" s="24" t="s">
        <v>410</v>
      </c>
      <c r="D65" s="110">
        <v>71</v>
      </c>
      <c r="E65" s="109"/>
      <c r="F65" s="110">
        <v>3</v>
      </c>
      <c r="G65" s="110">
        <v>11390</v>
      </c>
      <c r="H65" s="110">
        <v>16637</v>
      </c>
      <c r="I65" s="110">
        <v>4791</v>
      </c>
      <c r="J65" s="110">
        <v>6330</v>
      </c>
      <c r="K65" s="24">
        <v>4.4000000000000004</v>
      </c>
      <c r="L65" s="109"/>
      <c r="M65" s="110">
        <v>4469</v>
      </c>
      <c r="N65" s="110">
        <v>4219</v>
      </c>
      <c r="O65" s="25">
        <v>4.4000000000000004</v>
      </c>
      <c r="P65" s="25">
        <v>4.9000000000000004</v>
      </c>
      <c r="Q65" s="25">
        <v>2.9</v>
      </c>
      <c r="R65" s="24">
        <v>52</v>
      </c>
      <c r="S65" s="26">
        <v>1.3479000000000001</v>
      </c>
      <c r="T65" s="52" t="s">
        <v>407</v>
      </c>
      <c r="U65" s="26">
        <v>1.3479000000000001</v>
      </c>
      <c r="V65" s="26"/>
      <c r="W65" s="109"/>
      <c r="X65" s="24">
        <v>14</v>
      </c>
      <c r="Y65" s="110">
        <v>17071.2</v>
      </c>
      <c r="Z65" s="25">
        <v>2.9</v>
      </c>
      <c r="AA65" s="26">
        <v>1.2955000000000001</v>
      </c>
      <c r="AB65" s="26">
        <v>0.90290000000000004</v>
      </c>
      <c r="AC65" s="109"/>
      <c r="AD65" s="26">
        <v>1.0629</v>
      </c>
      <c r="AE65" s="26">
        <v>1.0306999999999999</v>
      </c>
      <c r="AF65" s="26">
        <v>1.1661999999999999</v>
      </c>
      <c r="AG65" s="26">
        <v>1.2002999999999999</v>
      </c>
      <c r="AH65" s="57">
        <v>1.2444999999999999</v>
      </c>
      <c r="AI65" s="50">
        <f t="shared" si="3"/>
        <v>1.4459597250000003</v>
      </c>
      <c r="AJ65" s="26">
        <f t="shared" si="4"/>
        <v>0.20145972500000031</v>
      </c>
      <c r="AK65" s="62">
        <f t="shared" si="5"/>
        <v>0.16188005222981142</v>
      </c>
    </row>
    <row r="66" spans="1:37" s="53" customFormat="1" x14ac:dyDescent="0.2">
      <c r="A66" s="21" t="s">
        <v>1457</v>
      </c>
      <c r="B66" s="24" t="s">
        <v>1458</v>
      </c>
      <c r="C66" s="24" t="s">
        <v>429</v>
      </c>
      <c r="D66" s="110">
        <v>58</v>
      </c>
      <c r="E66" s="109"/>
      <c r="F66" s="110">
        <v>3</v>
      </c>
      <c r="G66" s="110">
        <v>15885</v>
      </c>
      <c r="H66" s="110">
        <v>17248</v>
      </c>
      <c r="I66" s="110">
        <v>6525</v>
      </c>
      <c r="J66" s="110">
        <v>6695</v>
      </c>
      <c r="K66" s="24">
        <v>5.6</v>
      </c>
      <c r="L66" s="109"/>
      <c r="M66" s="110">
        <v>6131</v>
      </c>
      <c r="N66" s="110">
        <v>4983</v>
      </c>
      <c r="O66" s="25">
        <v>5.6</v>
      </c>
      <c r="P66" s="25">
        <v>4.5</v>
      </c>
      <c r="Q66" s="25">
        <v>4.3</v>
      </c>
      <c r="R66" s="24">
        <v>39</v>
      </c>
      <c r="S66" s="26">
        <v>1.8491</v>
      </c>
      <c r="T66" s="52" t="s">
        <v>407</v>
      </c>
      <c r="U66" s="26">
        <v>1.8491</v>
      </c>
      <c r="V66" s="26"/>
      <c r="W66" s="109"/>
      <c r="X66" s="24">
        <v>14</v>
      </c>
      <c r="Y66" s="110">
        <v>19513.3</v>
      </c>
      <c r="Z66" s="25">
        <v>4.3</v>
      </c>
      <c r="AA66" s="26">
        <v>1.8312999999999999</v>
      </c>
      <c r="AB66" s="26">
        <v>1.8838999999999999</v>
      </c>
      <c r="AC66" s="109"/>
      <c r="AD66" s="26">
        <v>1.6395999999999999</v>
      </c>
      <c r="AE66" s="26">
        <v>1.9305000000000001</v>
      </c>
      <c r="AF66" s="26">
        <v>1.9219999999999999</v>
      </c>
      <c r="AG66" s="26">
        <v>1.6365000000000001</v>
      </c>
      <c r="AH66" s="57">
        <v>1.7118</v>
      </c>
      <c r="AI66" s="50">
        <f t="shared" si="3"/>
        <v>1.9836220250000001</v>
      </c>
      <c r="AJ66" s="26">
        <f t="shared" si="4"/>
        <v>0.27182202500000008</v>
      </c>
      <c r="AK66" s="62">
        <f t="shared" si="5"/>
        <v>0.15879309790863425</v>
      </c>
    </row>
    <row r="67" spans="1:37" s="53" customFormat="1" x14ac:dyDescent="0.2">
      <c r="A67" s="21" t="s">
        <v>520</v>
      </c>
      <c r="B67" s="24" t="s">
        <v>662</v>
      </c>
      <c r="C67" s="24" t="s">
        <v>410</v>
      </c>
      <c r="D67" s="110">
        <v>103</v>
      </c>
      <c r="E67" s="109"/>
      <c r="F67" s="110">
        <v>1</v>
      </c>
      <c r="G67" s="110">
        <v>5777</v>
      </c>
      <c r="H67" s="110">
        <v>4205</v>
      </c>
      <c r="I67" s="110">
        <v>2874</v>
      </c>
      <c r="J67" s="110">
        <v>1671</v>
      </c>
      <c r="K67" s="24">
        <v>3.5</v>
      </c>
      <c r="L67" s="109"/>
      <c r="M67" s="110">
        <v>2794</v>
      </c>
      <c r="N67" s="110">
        <v>1391</v>
      </c>
      <c r="O67" s="25">
        <v>3.5</v>
      </c>
      <c r="P67" s="25">
        <v>1.9</v>
      </c>
      <c r="Q67" s="25">
        <v>3.1</v>
      </c>
      <c r="R67" s="24">
        <v>15</v>
      </c>
      <c r="S67" s="26">
        <v>0.8427</v>
      </c>
      <c r="T67" s="52" t="s">
        <v>407</v>
      </c>
      <c r="U67" s="26">
        <v>0.8427</v>
      </c>
      <c r="V67" s="26"/>
      <c r="W67" s="109"/>
      <c r="X67" s="24">
        <v>7</v>
      </c>
      <c r="Y67" s="110">
        <v>6115.74</v>
      </c>
      <c r="Z67" s="25">
        <v>3.1</v>
      </c>
      <c r="AA67" s="26">
        <v>1.1068</v>
      </c>
      <c r="AB67" s="26">
        <v>1.1374</v>
      </c>
      <c r="AC67" s="109"/>
      <c r="AD67" s="26">
        <v>0.85319999999999996</v>
      </c>
      <c r="AE67" s="26">
        <v>0.83289999999999997</v>
      </c>
      <c r="AF67" s="26">
        <v>0.95199999999999996</v>
      </c>
      <c r="AG67" s="26">
        <v>0.91159999999999997</v>
      </c>
      <c r="AH67" s="57">
        <v>0.78080000000000005</v>
      </c>
      <c r="AI67" s="50">
        <f t="shared" si="3"/>
        <v>0.90400642500000006</v>
      </c>
      <c r="AJ67" s="26">
        <f t="shared" si="4"/>
        <v>0.12320642500000001</v>
      </c>
      <c r="AK67" s="62">
        <f t="shared" si="5"/>
        <v>0.15779511398565574</v>
      </c>
    </row>
    <row r="68" spans="1:37" s="53" customFormat="1" x14ac:dyDescent="0.2">
      <c r="A68" s="22" t="s">
        <v>1060</v>
      </c>
      <c r="B68" s="17" t="s">
        <v>1061</v>
      </c>
      <c r="C68" s="17" t="s">
        <v>410</v>
      </c>
      <c r="D68" s="111">
        <v>6</v>
      </c>
      <c r="E68" s="109"/>
      <c r="F68" s="111">
        <v>0</v>
      </c>
      <c r="G68" s="111">
        <v>9629</v>
      </c>
      <c r="H68" s="111">
        <v>6281</v>
      </c>
      <c r="I68" s="111">
        <v>3624</v>
      </c>
      <c r="J68" s="111">
        <v>1976</v>
      </c>
      <c r="K68" s="17">
        <v>3.7</v>
      </c>
      <c r="L68" s="109"/>
      <c r="M68" s="111">
        <v>3546</v>
      </c>
      <c r="N68" s="111">
        <v>1808</v>
      </c>
      <c r="O68" s="18">
        <v>3.7</v>
      </c>
      <c r="P68" s="18">
        <v>3.1</v>
      </c>
      <c r="Q68" s="18">
        <v>2.6</v>
      </c>
      <c r="R68" s="17">
        <v>15</v>
      </c>
      <c r="S68" s="19">
        <v>1.0694999999999999</v>
      </c>
      <c r="T68" s="44" t="s">
        <v>410</v>
      </c>
      <c r="U68" s="19">
        <v>1.4084000000000001</v>
      </c>
      <c r="V68" s="26"/>
      <c r="W68" s="109"/>
      <c r="X68" s="17">
        <v>9</v>
      </c>
      <c r="Y68" s="111">
        <v>11304.97</v>
      </c>
      <c r="Z68" s="18">
        <v>2.5</v>
      </c>
      <c r="AA68" s="19">
        <v>1.0118</v>
      </c>
      <c r="AB68" s="19">
        <v>0.81689999999999996</v>
      </c>
      <c r="AC68" s="109"/>
      <c r="AD68" s="19">
        <v>1.0112000000000001</v>
      </c>
      <c r="AE68" s="19">
        <v>1.1137999999999999</v>
      </c>
      <c r="AF68" s="19">
        <v>1.4306000000000001</v>
      </c>
      <c r="AG68" s="19">
        <v>1.3573</v>
      </c>
      <c r="AH68" s="59">
        <v>1.3053999999999999</v>
      </c>
      <c r="AI68" s="51">
        <f t="shared" si="3"/>
        <v>1.5108611000000003</v>
      </c>
      <c r="AJ68" s="19">
        <f t="shared" si="4"/>
        <v>0.2054611000000004</v>
      </c>
      <c r="AK68" s="63">
        <f t="shared" si="5"/>
        <v>0.15739321280833493</v>
      </c>
    </row>
    <row r="69" spans="1:37" s="53" customFormat="1" x14ac:dyDescent="0.2">
      <c r="A69" s="21" t="s">
        <v>612</v>
      </c>
      <c r="B69" s="24" t="s">
        <v>613</v>
      </c>
      <c r="C69" s="24" t="s">
        <v>407</v>
      </c>
      <c r="D69" s="110">
        <v>0</v>
      </c>
      <c r="E69" s="109"/>
      <c r="F69" s="110">
        <v>0</v>
      </c>
      <c r="G69" s="110">
        <v>0</v>
      </c>
      <c r="H69" s="110">
        <v>0</v>
      </c>
      <c r="I69" s="110">
        <v>0</v>
      </c>
      <c r="J69" s="110">
        <v>0</v>
      </c>
      <c r="K69" s="24">
        <v>0</v>
      </c>
      <c r="L69" s="109"/>
      <c r="M69" s="110">
        <v>0</v>
      </c>
      <c r="N69" s="110">
        <v>0</v>
      </c>
      <c r="O69" s="25">
        <v>0</v>
      </c>
      <c r="P69" s="25">
        <v>0</v>
      </c>
      <c r="Q69" s="25">
        <v>0</v>
      </c>
      <c r="R69" s="24">
        <v>999</v>
      </c>
      <c r="S69" s="26">
        <v>0</v>
      </c>
      <c r="T69" s="52" t="s">
        <v>410</v>
      </c>
      <c r="U69" s="26">
        <v>1.4409000000000001</v>
      </c>
      <c r="V69" s="26"/>
      <c r="W69" s="109"/>
      <c r="X69" s="24">
        <v>6</v>
      </c>
      <c r="Y69" s="110">
        <v>11005.49</v>
      </c>
      <c r="Z69" s="25">
        <v>1.7</v>
      </c>
      <c r="AA69" s="26">
        <v>0.54279999999999995</v>
      </c>
      <c r="AB69" s="26">
        <v>0.58950000000000002</v>
      </c>
      <c r="AC69" s="109"/>
      <c r="AD69" s="26">
        <v>1.1566000000000001</v>
      </c>
      <c r="AE69" s="26">
        <v>1.1339999999999999</v>
      </c>
      <c r="AF69" s="26">
        <v>1.2178</v>
      </c>
      <c r="AG69" s="26">
        <v>1.1811</v>
      </c>
      <c r="AH69" s="57">
        <v>1.3366</v>
      </c>
      <c r="AI69" s="50">
        <f t="shared" si="3"/>
        <v>1.5457254750000002</v>
      </c>
      <c r="AJ69" s="26">
        <f t="shared" si="4"/>
        <v>0.20912547500000023</v>
      </c>
      <c r="AK69" s="62">
        <f t="shared" si="5"/>
        <v>0.15646077734550368</v>
      </c>
    </row>
    <row r="70" spans="1:37" s="53" customFormat="1" x14ac:dyDescent="0.2">
      <c r="A70" s="21" t="s">
        <v>1528</v>
      </c>
      <c r="B70" s="24" t="s">
        <v>1529</v>
      </c>
      <c r="C70" s="24" t="s">
        <v>410</v>
      </c>
      <c r="D70" s="110">
        <v>7</v>
      </c>
      <c r="E70" s="109"/>
      <c r="F70" s="110">
        <v>0</v>
      </c>
      <c r="G70" s="110">
        <v>79564</v>
      </c>
      <c r="H70" s="110">
        <v>31988</v>
      </c>
      <c r="I70" s="110">
        <v>30787</v>
      </c>
      <c r="J70" s="110">
        <v>16475</v>
      </c>
      <c r="K70" s="24">
        <v>16.100000000000001</v>
      </c>
      <c r="L70" s="109"/>
      <c r="M70" s="110">
        <v>30643</v>
      </c>
      <c r="N70" s="110">
        <v>16188</v>
      </c>
      <c r="O70" s="25">
        <v>16.100000000000001</v>
      </c>
      <c r="P70" s="25">
        <v>13.9</v>
      </c>
      <c r="Q70" s="25">
        <v>12.5</v>
      </c>
      <c r="R70" s="24">
        <v>16</v>
      </c>
      <c r="S70" s="26">
        <v>9.2421000000000006</v>
      </c>
      <c r="T70" s="52" t="s">
        <v>410</v>
      </c>
      <c r="U70" s="26">
        <v>7.7690999999999999</v>
      </c>
      <c r="V70" s="26"/>
      <c r="W70" s="109"/>
      <c r="X70" s="24">
        <v>17</v>
      </c>
      <c r="Y70" s="110">
        <v>56795.27</v>
      </c>
      <c r="Z70" s="25">
        <v>6</v>
      </c>
      <c r="AA70" s="26">
        <v>0.80359999999999998</v>
      </c>
      <c r="AB70" s="26">
        <v>0.65749999999999997</v>
      </c>
      <c r="AC70" s="109"/>
      <c r="AD70" s="26">
        <v>0</v>
      </c>
      <c r="AE70" s="26">
        <v>0</v>
      </c>
      <c r="AF70" s="26">
        <v>6.6851000000000003</v>
      </c>
      <c r="AG70" s="26">
        <v>6.5285000000000002</v>
      </c>
      <c r="AH70" s="57">
        <v>7.2089999999999996</v>
      </c>
      <c r="AI70" s="50">
        <f t="shared" si="3"/>
        <v>8.3343020250000013</v>
      </c>
      <c r="AJ70" s="26">
        <f t="shared" si="4"/>
        <v>1.1253020250000016</v>
      </c>
      <c r="AK70" s="62">
        <f t="shared" si="5"/>
        <v>0.15609682688306306</v>
      </c>
    </row>
    <row r="71" spans="1:37" s="53" customFormat="1" x14ac:dyDescent="0.2">
      <c r="A71" s="21" t="s">
        <v>174</v>
      </c>
      <c r="B71" s="24" t="s">
        <v>175</v>
      </c>
      <c r="C71" s="24" t="s">
        <v>410</v>
      </c>
      <c r="D71" s="110">
        <v>155</v>
      </c>
      <c r="E71" s="109"/>
      <c r="F71" s="110">
        <v>0</v>
      </c>
      <c r="G71" s="110">
        <v>2657</v>
      </c>
      <c r="H71" s="110">
        <v>3281</v>
      </c>
      <c r="I71" s="110">
        <v>1102</v>
      </c>
      <c r="J71" s="110">
        <v>883</v>
      </c>
      <c r="K71" s="24">
        <v>0.6</v>
      </c>
      <c r="L71" s="109"/>
      <c r="M71" s="110">
        <v>1234</v>
      </c>
      <c r="N71" s="110">
        <v>904</v>
      </c>
      <c r="O71" s="25">
        <v>0.6</v>
      </c>
      <c r="P71" s="25">
        <v>0.7</v>
      </c>
      <c r="Q71" s="25">
        <v>1.1000000000000001</v>
      </c>
      <c r="R71" s="24">
        <v>32</v>
      </c>
      <c r="S71" s="26">
        <v>0.37219999999999998</v>
      </c>
      <c r="T71" s="52" t="s">
        <v>407</v>
      </c>
      <c r="U71" s="26">
        <v>0.37219999999999998</v>
      </c>
      <c r="V71" s="26"/>
      <c r="W71" s="109"/>
      <c r="X71" s="24">
        <v>2</v>
      </c>
      <c r="Y71" s="110">
        <v>2815.02</v>
      </c>
      <c r="Z71" s="25">
        <v>0</v>
      </c>
      <c r="AA71" s="26">
        <v>1.929</v>
      </c>
      <c r="AB71" s="26">
        <v>1.7222</v>
      </c>
      <c r="AC71" s="109"/>
      <c r="AD71" s="26">
        <v>0.37340000000000001</v>
      </c>
      <c r="AE71" s="26">
        <v>0.36759999999999998</v>
      </c>
      <c r="AF71" s="26">
        <v>0.36380000000000001</v>
      </c>
      <c r="AG71" s="26">
        <v>0.36420000000000002</v>
      </c>
      <c r="AH71" s="57">
        <v>0.34720000000000001</v>
      </c>
      <c r="AI71" s="50">
        <f t="shared" si="3"/>
        <v>0.39927754999999998</v>
      </c>
      <c r="AJ71" s="26">
        <f t="shared" si="4"/>
        <v>5.2077549999999972E-2</v>
      </c>
      <c r="AK71" s="62">
        <f t="shared" si="5"/>
        <v>0.14999294354838702</v>
      </c>
    </row>
    <row r="72" spans="1:37" s="53" customFormat="1" x14ac:dyDescent="0.2">
      <c r="A72" s="21" t="s">
        <v>951</v>
      </c>
      <c r="B72" s="1" t="s">
        <v>952</v>
      </c>
      <c r="C72" s="1" t="s">
        <v>611</v>
      </c>
      <c r="D72" s="108">
        <v>4</v>
      </c>
      <c r="E72" s="109"/>
      <c r="F72" s="108">
        <v>0</v>
      </c>
      <c r="G72" s="108">
        <v>6494</v>
      </c>
      <c r="H72" s="108">
        <v>1739</v>
      </c>
      <c r="I72" s="108">
        <v>3091</v>
      </c>
      <c r="J72" s="108">
        <v>615</v>
      </c>
      <c r="K72" s="1">
        <v>1.5</v>
      </c>
      <c r="L72" s="109"/>
      <c r="M72" s="108">
        <v>3091</v>
      </c>
      <c r="N72" s="108">
        <v>615</v>
      </c>
      <c r="O72" s="2">
        <v>1.5</v>
      </c>
      <c r="P72" s="2">
        <v>0.5</v>
      </c>
      <c r="Q72" s="2">
        <v>1.4</v>
      </c>
      <c r="R72" s="1">
        <v>999</v>
      </c>
      <c r="S72" s="3">
        <v>0.93230000000000002</v>
      </c>
      <c r="T72" s="43" t="s">
        <v>410</v>
      </c>
      <c r="U72" s="3">
        <v>1.2283999999999999</v>
      </c>
      <c r="V72" s="3"/>
      <c r="W72" s="109"/>
      <c r="X72" s="1">
        <v>5</v>
      </c>
      <c r="Y72" s="108">
        <v>8159.44</v>
      </c>
      <c r="Z72" s="2">
        <v>1.8</v>
      </c>
      <c r="AA72" s="3">
        <v>0.65239999999999998</v>
      </c>
      <c r="AB72" s="3">
        <v>0.49540000000000001</v>
      </c>
      <c r="AC72" s="109"/>
      <c r="AD72" s="3">
        <v>1.1189</v>
      </c>
      <c r="AE72" s="3">
        <v>1.1177999999999999</v>
      </c>
      <c r="AF72" s="3">
        <v>1.0678000000000001</v>
      </c>
      <c r="AG72" s="3">
        <v>1.026</v>
      </c>
      <c r="AH72" s="57">
        <v>1.1459999999999999</v>
      </c>
      <c r="AI72" s="50">
        <f t="shared" si="3"/>
        <v>1.3177661000000001</v>
      </c>
      <c r="AJ72" s="3">
        <f t="shared" si="4"/>
        <v>0.17176610000000014</v>
      </c>
      <c r="AK72" s="62">
        <f t="shared" si="5"/>
        <v>0.14988315881326367</v>
      </c>
    </row>
    <row r="73" spans="1:37" s="53" customFormat="1" x14ac:dyDescent="0.2">
      <c r="A73" s="22" t="s">
        <v>1537</v>
      </c>
      <c r="B73" s="17" t="s">
        <v>1538</v>
      </c>
      <c r="C73" s="17" t="s">
        <v>611</v>
      </c>
      <c r="D73" s="111">
        <v>1</v>
      </c>
      <c r="E73" s="109"/>
      <c r="F73" s="111">
        <v>0</v>
      </c>
      <c r="G73" s="111">
        <v>10863</v>
      </c>
      <c r="H73" s="111">
        <v>0</v>
      </c>
      <c r="I73" s="111">
        <v>5911</v>
      </c>
      <c r="J73" s="111">
        <v>0</v>
      </c>
      <c r="K73" s="17">
        <v>7</v>
      </c>
      <c r="L73" s="109"/>
      <c r="M73" s="111">
        <v>5911</v>
      </c>
      <c r="N73" s="111">
        <v>0</v>
      </c>
      <c r="O73" s="18">
        <v>7</v>
      </c>
      <c r="P73" s="18">
        <v>0</v>
      </c>
      <c r="Q73" s="18">
        <v>7</v>
      </c>
      <c r="R73" s="17">
        <v>999</v>
      </c>
      <c r="S73" s="19">
        <v>1.7827999999999999</v>
      </c>
      <c r="T73" s="44" t="s">
        <v>410</v>
      </c>
      <c r="U73" s="19">
        <v>2.2326999999999999</v>
      </c>
      <c r="V73" s="3"/>
      <c r="W73" s="109"/>
      <c r="X73" s="17">
        <v>12</v>
      </c>
      <c r="Y73" s="111">
        <v>14839.66</v>
      </c>
      <c r="Z73" s="18">
        <v>4.5999999999999996</v>
      </c>
      <c r="AA73" s="19">
        <v>0.5333</v>
      </c>
      <c r="AB73" s="19">
        <v>0.43120000000000003</v>
      </c>
      <c r="AC73" s="109"/>
      <c r="AD73" s="19">
        <v>0</v>
      </c>
      <c r="AE73" s="19">
        <v>0</v>
      </c>
      <c r="AF73" s="19">
        <v>2.2947000000000002</v>
      </c>
      <c r="AG73" s="19">
        <v>2.2667000000000002</v>
      </c>
      <c r="AH73" s="59">
        <v>2.0847000000000002</v>
      </c>
      <c r="AI73" s="51">
        <f t="shared" ref="AI73:AI136" si="6">$AI$4*U73</f>
        <v>2.3951289250000003</v>
      </c>
      <c r="AJ73" s="19">
        <f t="shared" ref="AJ73:AJ136" si="7">AI73-AH73</f>
        <v>0.31042892500000008</v>
      </c>
      <c r="AK73" s="63">
        <f t="shared" ref="AK73:AK136" si="8">AJ73/AH73</f>
        <v>0.14890820022065526</v>
      </c>
    </row>
    <row r="74" spans="1:37" s="53" customFormat="1" x14ac:dyDescent="0.2">
      <c r="A74" s="21" t="s">
        <v>408</v>
      </c>
      <c r="B74" s="24" t="s">
        <v>409</v>
      </c>
      <c r="C74" s="24" t="s">
        <v>410</v>
      </c>
      <c r="D74" s="110">
        <v>14</v>
      </c>
      <c r="E74" s="109"/>
      <c r="F74" s="110">
        <v>0</v>
      </c>
      <c r="G74" s="110">
        <v>53262</v>
      </c>
      <c r="H74" s="110">
        <v>39578</v>
      </c>
      <c r="I74" s="110">
        <v>14054</v>
      </c>
      <c r="J74" s="110">
        <v>10545</v>
      </c>
      <c r="K74" s="24">
        <v>8.8000000000000007</v>
      </c>
      <c r="L74" s="109"/>
      <c r="M74" s="110">
        <v>13790</v>
      </c>
      <c r="N74" s="110">
        <v>9968</v>
      </c>
      <c r="O74" s="25">
        <v>8.8000000000000007</v>
      </c>
      <c r="P74" s="25">
        <v>6.7</v>
      </c>
      <c r="Q74" s="25">
        <v>6</v>
      </c>
      <c r="R74" s="24">
        <v>31</v>
      </c>
      <c r="S74" s="26">
        <v>4.1592000000000002</v>
      </c>
      <c r="T74" s="52" t="s">
        <v>410</v>
      </c>
      <c r="U74" s="26">
        <v>5.6219999999999999</v>
      </c>
      <c r="V74" s="3"/>
      <c r="W74" s="109"/>
      <c r="X74" s="24">
        <v>40</v>
      </c>
      <c r="Y74" s="110">
        <v>58753.02</v>
      </c>
      <c r="Z74" s="25">
        <v>7.1</v>
      </c>
      <c r="AA74" s="26">
        <v>6.8358999999999996</v>
      </c>
      <c r="AB74" s="26">
        <v>6.1231</v>
      </c>
      <c r="AC74" s="109"/>
      <c r="AD74" s="26">
        <v>5.4508000000000001</v>
      </c>
      <c r="AE74" s="26">
        <v>5.4901999999999997</v>
      </c>
      <c r="AF74" s="26">
        <v>5.7973999999999997</v>
      </c>
      <c r="AG74" s="26">
        <v>5.6048</v>
      </c>
      <c r="AH74" s="57">
        <v>5.2553999999999998</v>
      </c>
      <c r="AI74" s="50">
        <f t="shared" si="6"/>
        <v>6.0310005000000002</v>
      </c>
      <c r="AJ74" s="26">
        <f t="shared" si="7"/>
        <v>0.77560050000000036</v>
      </c>
      <c r="AK74" s="62">
        <f t="shared" si="8"/>
        <v>0.14758163032309632</v>
      </c>
    </row>
    <row r="75" spans="1:37" s="53" customFormat="1" x14ac:dyDescent="0.2">
      <c r="A75" s="21" t="s">
        <v>892</v>
      </c>
      <c r="B75" s="24" t="s">
        <v>893</v>
      </c>
      <c r="C75" s="24" t="s">
        <v>410</v>
      </c>
      <c r="D75" s="110">
        <v>13</v>
      </c>
      <c r="E75" s="109"/>
      <c r="F75" s="110">
        <v>0</v>
      </c>
      <c r="G75" s="110">
        <v>10494</v>
      </c>
      <c r="H75" s="110">
        <v>3445</v>
      </c>
      <c r="I75" s="110">
        <v>4688</v>
      </c>
      <c r="J75" s="110">
        <v>1432</v>
      </c>
      <c r="K75" s="24">
        <v>3.4</v>
      </c>
      <c r="L75" s="109"/>
      <c r="M75" s="110">
        <v>4812</v>
      </c>
      <c r="N75" s="110">
        <v>1579</v>
      </c>
      <c r="O75" s="25">
        <v>3.4</v>
      </c>
      <c r="P75" s="25">
        <v>1.1000000000000001</v>
      </c>
      <c r="Q75" s="25">
        <v>3.2</v>
      </c>
      <c r="R75" s="24">
        <v>6</v>
      </c>
      <c r="S75" s="26">
        <v>1.4513</v>
      </c>
      <c r="T75" s="52" t="s">
        <v>407</v>
      </c>
      <c r="U75" s="26">
        <v>1.4513</v>
      </c>
      <c r="V75" s="3"/>
      <c r="W75" s="109"/>
      <c r="X75" s="24">
        <v>6</v>
      </c>
      <c r="Y75" s="110">
        <v>7466.08</v>
      </c>
      <c r="Z75" s="25">
        <v>3.2</v>
      </c>
      <c r="AA75" s="26">
        <v>1.8842000000000001</v>
      </c>
      <c r="AB75" s="26">
        <v>2.2841</v>
      </c>
      <c r="AC75" s="109"/>
      <c r="AD75" s="26">
        <v>1.2256</v>
      </c>
      <c r="AE75" s="26">
        <v>1.3983000000000001</v>
      </c>
      <c r="AF75" s="26">
        <v>1.2174</v>
      </c>
      <c r="AG75" s="26">
        <v>1.4784999999999999</v>
      </c>
      <c r="AH75" s="57">
        <v>1.357</v>
      </c>
      <c r="AI75" s="50">
        <f t="shared" si="6"/>
        <v>1.5568820750000001</v>
      </c>
      <c r="AJ75" s="26">
        <f t="shared" si="7"/>
        <v>0.1998820750000001</v>
      </c>
      <c r="AK75" s="62">
        <f t="shared" si="8"/>
        <v>0.14729703389830517</v>
      </c>
    </row>
    <row r="76" spans="1:37" s="53" customFormat="1" x14ac:dyDescent="0.2">
      <c r="A76" s="21" t="s">
        <v>1391</v>
      </c>
      <c r="B76" s="24" t="s">
        <v>1392</v>
      </c>
      <c r="C76" s="24" t="s">
        <v>410</v>
      </c>
      <c r="D76" s="110">
        <v>7</v>
      </c>
      <c r="E76" s="109"/>
      <c r="F76" s="110">
        <v>0</v>
      </c>
      <c r="G76" s="110">
        <v>17105</v>
      </c>
      <c r="H76" s="110">
        <v>12195</v>
      </c>
      <c r="I76" s="110">
        <v>8379</v>
      </c>
      <c r="J76" s="110">
        <v>7067</v>
      </c>
      <c r="K76" s="24">
        <v>4.9000000000000004</v>
      </c>
      <c r="L76" s="109"/>
      <c r="M76" s="110">
        <v>8500</v>
      </c>
      <c r="N76" s="110">
        <v>7290</v>
      </c>
      <c r="O76" s="25">
        <v>4.9000000000000004</v>
      </c>
      <c r="P76" s="25">
        <v>4.0999999999999996</v>
      </c>
      <c r="Q76" s="25">
        <v>3.4</v>
      </c>
      <c r="R76" s="24">
        <v>43</v>
      </c>
      <c r="S76" s="26">
        <v>2.5636999999999999</v>
      </c>
      <c r="T76" s="52" t="s">
        <v>410</v>
      </c>
      <c r="U76" s="26">
        <v>1.6093999999999999</v>
      </c>
      <c r="V76" s="26"/>
      <c r="W76" s="109"/>
      <c r="X76" s="24">
        <v>11</v>
      </c>
      <c r="Y76" s="110">
        <v>13744.88</v>
      </c>
      <c r="Z76" s="25">
        <v>2.5</v>
      </c>
      <c r="AA76" s="26">
        <v>1.6648000000000001</v>
      </c>
      <c r="AB76" s="26">
        <v>1.3462000000000001</v>
      </c>
      <c r="AC76" s="109"/>
      <c r="AD76" s="26">
        <v>1.4923</v>
      </c>
      <c r="AE76" s="26">
        <v>1.3447</v>
      </c>
      <c r="AF76" s="26">
        <v>1.4217</v>
      </c>
      <c r="AG76" s="26">
        <v>1.39</v>
      </c>
      <c r="AH76" s="57">
        <v>1.5062</v>
      </c>
      <c r="AI76" s="50">
        <f t="shared" si="6"/>
        <v>1.7264838500000002</v>
      </c>
      <c r="AJ76" s="26">
        <f t="shared" si="7"/>
        <v>0.22028385000000017</v>
      </c>
      <c r="AK76" s="62">
        <f t="shared" si="8"/>
        <v>0.14625139423715322</v>
      </c>
    </row>
    <row r="77" spans="1:37" s="53" customFormat="1" x14ac:dyDescent="0.2">
      <c r="A77" s="21" t="s">
        <v>363</v>
      </c>
      <c r="B77" s="24" t="s">
        <v>364</v>
      </c>
      <c r="C77" s="24" t="s">
        <v>410</v>
      </c>
      <c r="D77" s="110">
        <v>78</v>
      </c>
      <c r="E77" s="109"/>
      <c r="F77" s="110">
        <v>0</v>
      </c>
      <c r="G77" s="110">
        <v>25457</v>
      </c>
      <c r="H77" s="110">
        <v>17998</v>
      </c>
      <c r="I77" s="110">
        <v>9633</v>
      </c>
      <c r="J77" s="110">
        <v>6617</v>
      </c>
      <c r="K77" s="24">
        <v>7</v>
      </c>
      <c r="L77" s="109"/>
      <c r="M77" s="110">
        <v>9317</v>
      </c>
      <c r="N77" s="110">
        <v>5578</v>
      </c>
      <c r="O77" s="25">
        <v>7</v>
      </c>
      <c r="P77" s="25">
        <v>5.9</v>
      </c>
      <c r="Q77" s="25">
        <v>4.9000000000000004</v>
      </c>
      <c r="R77" s="24">
        <v>21</v>
      </c>
      <c r="S77" s="26">
        <v>2.8100999999999998</v>
      </c>
      <c r="T77" s="52" t="s">
        <v>407</v>
      </c>
      <c r="U77" s="26">
        <v>2.8100999999999998</v>
      </c>
      <c r="V77" s="26"/>
      <c r="W77" s="109"/>
      <c r="X77" s="24">
        <v>18</v>
      </c>
      <c r="Y77" s="110">
        <v>22469.98</v>
      </c>
      <c r="Z77" s="25">
        <v>4.9000000000000004</v>
      </c>
      <c r="AA77" s="26">
        <v>2.0179999999999998</v>
      </c>
      <c r="AB77" s="26">
        <v>1.6739999999999999</v>
      </c>
      <c r="AC77" s="109"/>
      <c r="AD77" s="26">
        <v>3.0506000000000002</v>
      </c>
      <c r="AE77" s="26">
        <v>3.4470999999999998</v>
      </c>
      <c r="AF77" s="26">
        <v>2.9946999999999999</v>
      </c>
      <c r="AG77" s="26">
        <v>3.0289999999999999</v>
      </c>
      <c r="AH77" s="57">
        <v>2.6305000000000001</v>
      </c>
      <c r="AI77" s="50">
        <f t="shared" si="6"/>
        <v>3.014534775</v>
      </c>
      <c r="AJ77" s="26">
        <f t="shared" si="7"/>
        <v>0.38403477499999994</v>
      </c>
      <c r="AK77" s="62">
        <f t="shared" si="8"/>
        <v>0.14599307165938033</v>
      </c>
    </row>
    <row r="78" spans="1:37" s="53" customFormat="1" x14ac:dyDescent="0.2">
      <c r="A78" s="22" t="s">
        <v>13</v>
      </c>
      <c r="B78" s="17" t="s">
        <v>14</v>
      </c>
      <c r="C78" s="17" t="s">
        <v>611</v>
      </c>
      <c r="D78" s="111">
        <v>108</v>
      </c>
      <c r="E78" s="109"/>
      <c r="F78" s="111">
        <v>9</v>
      </c>
      <c r="G78" s="111">
        <v>118505</v>
      </c>
      <c r="H78" s="111">
        <v>109598</v>
      </c>
      <c r="I78" s="111">
        <v>37543</v>
      </c>
      <c r="J78" s="111">
        <v>31394</v>
      </c>
      <c r="K78" s="17">
        <v>43.8</v>
      </c>
      <c r="L78" s="109"/>
      <c r="M78" s="111">
        <v>36254</v>
      </c>
      <c r="N78" s="111">
        <v>24861</v>
      </c>
      <c r="O78" s="18">
        <v>43.8</v>
      </c>
      <c r="P78" s="18">
        <v>24.1</v>
      </c>
      <c r="Q78" s="18">
        <v>37.5</v>
      </c>
      <c r="R78" s="17">
        <v>28</v>
      </c>
      <c r="S78" s="19">
        <v>10.9344</v>
      </c>
      <c r="T78" s="44" t="s">
        <v>407</v>
      </c>
      <c r="U78" s="19">
        <v>10.9344</v>
      </c>
      <c r="V78" s="26"/>
      <c r="W78" s="109"/>
      <c r="X78" s="17">
        <v>91</v>
      </c>
      <c r="Y78" s="111">
        <v>98447.360000000001</v>
      </c>
      <c r="Z78" s="18">
        <v>37.5</v>
      </c>
      <c r="AA78" s="19">
        <v>0</v>
      </c>
      <c r="AB78" s="19">
        <v>0</v>
      </c>
      <c r="AC78" s="109"/>
      <c r="AD78" s="19">
        <v>10.54</v>
      </c>
      <c r="AE78" s="19">
        <v>11.220800000000001</v>
      </c>
      <c r="AF78" s="19">
        <v>11.6225</v>
      </c>
      <c r="AG78" s="19">
        <v>10.778499999999999</v>
      </c>
      <c r="AH78" s="59">
        <v>10.255800000000001</v>
      </c>
      <c r="AI78" s="51">
        <f t="shared" si="6"/>
        <v>11.729877600000002</v>
      </c>
      <c r="AJ78" s="19">
        <f t="shared" si="7"/>
        <v>1.4740776000000011</v>
      </c>
      <c r="AK78" s="63">
        <f t="shared" si="8"/>
        <v>0.14373111800152119</v>
      </c>
    </row>
    <row r="79" spans="1:37" s="53" customFormat="1" x14ac:dyDescent="0.2">
      <c r="A79" s="21" t="s">
        <v>508</v>
      </c>
      <c r="B79" s="24" t="s">
        <v>509</v>
      </c>
      <c r="C79" s="24" t="s">
        <v>407</v>
      </c>
      <c r="D79" s="110">
        <v>1</v>
      </c>
      <c r="E79" s="109"/>
      <c r="F79" s="110">
        <v>0</v>
      </c>
      <c r="G79" s="110">
        <v>10346</v>
      </c>
      <c r="H79" s="110">
        <v>0</v>
      </c>
      <c r="I79" s="110">
        <v>0</v>
      </c>
      <c r="J79" s="110">
        <v>0</v>
      </c>
      <c r="K79" s="24">
        <v>0</v>
      </c>
      <c r="L79" s="109"/>
      <c r="M79" s="110">
        <v>0</v>
      </c>
      <c r="N79" s="110">
        <v>0</v>
      </c>
      <c r="O79" s="25">
        <v>0</v>
      </c>
      <c r="P79" s="25">
        <v>0</v>
      </c>
      <c r="Q79" s="25">
        <v>0</v>
      </c>
      <c r="R79" s="24">
        <v>999</v>
      </c>
      <c r="S79" s="26">
        <v>0</v>
      </c>
      <c r="T79" s="52" t="s">
        <v>410</v>
      </c>
      <c r="U79" s="26">
        <v>0.85699999999999998</v>
      </c>
      <c r="V79" s="3"/>
      <c r="W79" s="109"/>
      <c r="X79" s="24">
        <v>7</v>
      </c>
      <c r="Y79" s="110">
        <v>7440.96</v>
      </c>
      <c r="Z79" s="25">
        <v>2.2000000000000002</v>
      </c>
      <c r="AA79" s="26">
        <v>0.58130000000000004</v>
      </c>
      <c r="AB79" s="26">
        <v>0.59950000000000003</v>
      </c>
      <c r="AC79" s="109"/>
      <c r="AD79" s="26">
        <v>0.88190000000000002</v>
      </c>
      <c r="AE79" s="26">
        <v>0.77710000000000001</v>
      </c>
      <c r="AF79" s="26">
        <v>0.74839999999999995</v>
      </c>
      <c r="AG79" s="26">
        <v>0.74329999999999996</v>
      </c>
      <c r="AH79" s="57">
        <v>0.80400000000000005</v>
      </c>
      <c r="AI79" s="50">
        <f t="shared" si="6"/>
        <v>0.9193467500000001</v>
      </c>
      <c r="AJ79" s="26">
        <f t="shared" si="7"/>
        <v>0.11534675000000005</v>
      </c>
      <c r="AK79" s="62">
        <f t="shared" si="8"/>
        <v>0.1434661069651742</v>
      </c>
    </row>
    <row r="80" spans="1:37" s="53" customFormat="1" x14ac:dyDescent="0.2">
      <c r="A80" s="21" t="s">
        <v>1138</v>
      </c>
      <c r="B80" s="24" t="s">
        <v>1139</v>
      </c>
      <c r="C80" s="24" t="s">
        <v>410</v>
      </c>
      <c r="D80" s="110">
        <v>16</v>
      </c>
      <c r="E80" s="109"/>
      <c r="F80" s="110">
        <v>0</v>
      </c>
      <c r="G80" s="110">
        <v>17643</v>
      </c>
      <c r="H80" s="110">
        <v>31975</v>
      </c>
      <c r="I80" s="110">
        <v>6393</v>
      </c>
      <c r="J80" s="110">
        <v>13191</v>
      </c>
      <c r="K80" s="24">
        <v>4.7</v>
      </c>
      <c r="L80" s="109"/>
      <c r="M80" s="110">
        <v>4813</v>
      </c>
      <c r="N80" s="110">
        <v>7121</v>
      </c>
      <c r="O80" s="25">
        <v>4.7</v>
      </c>
      <c r="P80" s="25">
        <v>8.5</v>
      </c>
      <c r="Q80" s="25">
        <v>2.5</v>
      </c>
      <c r="R80" s="24">
        <v>129</v>
      </c>
      <c r="S80" s="26">
        <v>1.4516</v>
      </c>
      <c r="T80" s="52" t="s">
        <v>410</v>
      </c>
      <c r="U80" s="26">
        <v>1.3525</v>
      </c>
      <c r="V80" s="26"/>
      <c r="W80" s="109"/>
      <c r="X80" s="24">
        <v>7</v>
      </c>
      <c r="Y80" s="110">
        <v>9813.76</v>
      </c>
      <c r="Z80" s="25">
        <v>2.2999999999999998</v>
      </c>
      <c r="AA80" s="26">
        <v>1.0774999999999999</v>
      </c>
      <c r="AB80" s="26">
        <v>0.88859999999999995</v>
      </c>
      <c r="AC80" s="109"/>
      <c r="AD80" s="26">
        <v>0.76919999999999999</v>
      </c>
      <c r="AE80" s="26">
        <v>0.98119999999999996</v>
      </c>
      <c r="AF80" s="26">
        <v>1.2301</v>
      </c>
      <c r="AG80" s="26">
        <v>1.1067</v>
      </c>
      <c r="AH80" s="57">
        <v>1.2695000000000001</v>
      </c>
      <c r="AI80" s="50">
        <f t="shared" si="6"/>
        <v>1.4508943750000001</v>
      </c>
      <c r="AJ80" s="26">
        <f t="shared" si="7"/>
        <v>0.181394375</v>
      </c>
      <c r="AK80" s="62">
        <f t="shared" si="8"/>
        <v>0.1428864710515951</v>
      </c>
    </row>
    <row r="81" spans="1:37" s="53" customFormat="1" x14ac:dyDescent="0.2">
      <c r="A81" s="21" t="s">
        <v>454</v>
      </c>
      <c r="B81" s="1" t="s">
        <v>455</v>
      </c>
      <c r="C81" s="1" t="s">
        <v>410</v>
      </c>
      <c r="D81" s="108">
        <v>4</v>
      </c>
      <c r="E81" s="109"/>
      <c r="F81" s="108">
        <v>0</v>
      </c>
      <c r="G81" s="108">
        <v>4709</v>
      </c>
      <c r="H81" s="108">
        <v>2574</v>
      </c>
      <c r="I81" s="108">
        <v>2271</v>
      </c>
      <c r="J81" s="108">
        <v>772</v>
      </c>
      <c r="K81" s="1">
        <v>2.5</v>
      </c>
      <c r="L81" s="109"/>
      <c r="M81" s="108">
        <v>2271</v>
      </c>
      <c r="N81" s="108">
        <v>772</v>
      </c>
      <c r="O81" s="2">
        <v>2.5</v>
      </c>
      <c r="P81" s="2">
        <v>1.1000000000000001</v>
      </c>
      <c r="Q81" s="2">
        <v>2.2000000000000002</v>
      </c>
      <c r="R81" s="1">
        <v>999</v>
      </c>
      <c r="S81" s="3">
        <v>0.68489999999999995</v>
      </c>
      <c r="T81" s="43" t="s">
        <v>410</v>
      </c>
      <c r="U81" s="3">
        <v>1.0041</v>
      </c>
      <c r="V81" s="3"/>
      <c r="W81" s="109"/>
      <c r="X81" s="1">
        <v>8</v>
      </c>
      <c r="Y81" s="108">
        <v>13904.14</v>
      </c>
      <c r="Z81" s="2">
        <v>1.9</v>
      </c>
      <c r="AA81" s="3">
        <v>0.52280000000000004</v>
      </c>
      <c r="AB81" s="3">
        <v>0.65549999999999997</v>
      </c>
      <c r="AC81" s="109"/>
      <c r="AD81" s="3">
        <v>1.0508</v>
      </c>
      <c r="AE81" s="3">
        <v>0.7984</v>
      </c>
      <c r="AF81" s="3">
        <v>0.62009999999999998</v>
      </c>
      <c r="AG81" s="3">
        <v>0.90239999999999998</v>
      </c>
      <c r="AH81" s="57">
        <v>0.94320000000000004</v>
      </c>
      <c r="AI81" s="50">
        <f t="shared" si="6"/>
        <v>1.0771482750000001</v>
      </c>
      <c r="AJ81" s="3">
        <f t="shared" si="7"/>
        <v>0.13394827500000006</v>
      </c>
      <c r="AK81" s="62">
        <f t="shared" si="8"/>
        <v>0.1420147105597965</v>
      </c>
    </row>
    <row r="82" spans="1:37" s="53" customFormat="1" x14ac:dyDescent="0.2">
      <c r="A82" s="21" t="s">
        <v>866</v>
      </c>
      <c r="B82" s="24" t="s">
        <v>867</v>
      </c>
      <c r="C82" s="24" t="s">
        <v>407</v>
      </c>
      <c r="D82" s="110">
        <v>13</v>
      </c>
      <c r="E82" s="109"/>
      <c r="F82" s="110">
        <v>0</v>
      </c>
      <c r="G82" s="110">
        <v>8881</v>
      </c>
      <c r="H82" s="110">
        <v>6245</v>
      </c>
      <c r="I82" s="110">
        <v>4346</v>
      </c>
      <c r="J82" s="110">
        <v>3250</v>
      </c>
      <c r="K82" s="24">
        <v>4.5</v>
      </c>
      <c r="L82" s="109"/>
      <c r="M82" s="110">
        <v>4320</v>
      </c>
      <c r="N82" s="110">
        <v>3199</v>
      </c>
      <c r="O82" s="25">
        <v>4.5</v>
      </c>
      <c r="P82" s="25">
        <v>3.8</v>
      </c>
      <c r="Q82" s="25">
        <v>3.3</v>
      </c>
      <c r="R82" s="24">
        <v>32</v>
      </c>
      <c r="S82" s="26">
        <v>1.3028999999999999</v>
      </c>
      <c r="T82" s="52" t="s">
        <v>410</v>
      </c>
      <c r="U82" s="26">
        <v>1.1671</v>
      </c>
      <c r="V82" s="26"/>
      <c r="W82" s="109"/>
      <c r="X82" s="24">
        <v>10</v>
      </c>
      <c r="Y82" s="110">
        <v>13173.57</v>
      </c>
      <c r="Z82" s="25">
        <v>2.5</v>
      </c>
      <c r="AA82" s="26">
        <v>0.52010000000000001</v>
      </c>
      <c r="AB82" s="26">
        <v>0.49730000000000002</v>
      </c>
      <c r="AC82" s="109"/>
      <c r="AD82" s="26">
        <v>1.2661</v>
      </c>
      <c r="AE82" s="26">
        <v>0.61929999999999996</v>
      </c>
      <c r="AF82" s="26">
        <v>0.77629999999999999</v>
      </c>
      <c r="AG82" s="26">
        <v>1.0868</v>
      </c>
      <c r="AH82" s="57">
        <v>1.0978000000000001</v>
      </c>
      <c r="AI82" s="50">
        <f t="shared" si="6"/>
        <v>1.2520065250000001</v>
      </c>
      <c r="AJ82" s="26">
        <f t="shared" si="7"/>
        <v>0.15420652499999998</v>
      </c>
      <c r="AK82" s="62">
        <f t="shared" si="8"/>
        <v>0.14046868737474946</v>
      </c>
    </row>
    <row r="83" spans="1:37" s="53" customFormat="1" x14ac:dyDescent="0.2">
      <c r="A83" s="22" t="s">
        <v>1487</v>
      </c>
      <c r="B83" s="17" t="s">
        <v>1488</v>
      </c>
      <c r="C83" s="17" t="s">
        <v>407</v>
      </c>
      <c r="D83" s="111">
        <v>53</v>
      </c>
      <c r="E83" s="109"/>
      <c r="F83" s="111">
        <v>0</v>
      </c>
      <c r="G83" s="111">
        <v>10047</v>
      </c>
      <c r="H83" s="111">
        <v>8891</v>
      </c>
      <c r="I83" s="111">
        <v>4191</v>
      </c>
      <c r="J83" s="111">
        <v>3221</v>
      </c>
      <c r="K83" s="17">
        <v>5.4</v>
      </c>
      <c r="L83" s="109"/>
      <c r="M83" s="111">
        <v>4031</v>
      </c>
      <c r="N83" s="111">
        <v>2688</v>
      </c>
      <c r="O83" s="18">
        <v>5.4</v>
      </c>
      <c r="P83" s="18">
        <v>4.3</v>
      </c>
      <c r="Q83" s="18">
        <v>4.2</v>
      </c>
      <c r="R83" s="17">
        <v>26</v>
      </c>
      <c r="S83" s="19">
        <v>1.2158</v>
      </c>
      <c r="T83" s="44" t="s">
        <v>407</v>
      </c>
      <c r="U83" s="19">
        <v>1.2158</v>
      </c>
      <c r="V83" s="26"/>
      <c r="W83" s="109"/>
      <c r="X83" s="17">
        <v>14</v>
      </c>
      <c r="Y83" s="111">
        <v>10439.74</v>
      </c>
      <c r="Z83" s="18">
        <v>4.2</v>
      </c>
      <c r="AA83" s="19">
        <v>0.9919</v>
      </c>
      <c r="AB83" s="19">
        <v>0.78090000000000004</v>
      </c>
      <c r="AC83" s="109"/>
      <c r="AD83" s="19">
        <v>1.1581999999999999</v>
      </c>
      <c r="AE83" s="19">
        <v>1.0209999999999999</v>
      </c>
      <c r="AF83" s="19">
        <v>1.2479</v>
      </c>
      <c r="AG83" s="19">
        <v>1.1735</v>
      </c>
      <c r="AH83" s="59">
        <v>1.1440999999999999</v>
      </c>
      <c r="AI83" s="51">
        <f t="shared" si="6"/>
        <v>1.3042494500000001</v>
      </c>
      <c r="AJ83" s="19">
        <f t="shared" si="7"/>
        <v>0.16014945000000025</v>
      </c>
      <c r="AK83" s="63">
        <f t="shared" si="8"/>
        <v>0.13997854208548227</v>
      </c>
    </row>
    <row r="84" spans="1:37" s="53" customFormat="1" x14ac:dyDescent="0.2">
      <c r="A84" s="21" t="s">
        <v>614</v>
      </c>
      <c r="B84" s="24" t="s">
        <v>615</v>
      </c>
      <c r="C84" s="24" t="s">
        <v>407</v>
      </c>
      <c r="D84" s="110">
        <v>1</v>
      </c>
      <c r="E84" s="109"/>
      <c r="F84" s="110">
        <v>0</v>
      </c>
      <c r="G84" s="110">
        <v>3517</v>
      </c>
      <c r="H84" s="110">
        <v>0</v>
      </c>
      <c r="I84" s="110">
        <v>1645</v>
      </c>
      <c r="J84" s="110">
        <v>0</v>
      </c>
      <c r="K84" s="24">
        <v>2</v>
      </c>
      <c r="L84" s="109"/>
      <c r="M84" s="110">
        <v>1645</v>
      </c>
      <c r="N84" s="110">
        <v>0</v>
      </c>
      <c r="O84" s="25">
        <v>2</v>
      </c>
      <c r="P84" s="25">
        <v>0</v>
      </c>
      <c r="Q84" s="25">
        <v>2</v>
      </c>
      <c r="R84" s="24">
        <v>999</v>
      </c>
      <c r="S84" s="26">
        <v>0.49609999999999999</v>
      </c>
      <c r="T84" s="52" t="s">
        <v>410</v>
      </c>
      <c r="U84" s="26">
        <v>1.8512999999999999</v>
      </c>
      <c r="V84" s="26"/>
      <c r="W84" s="109"/>
      <c r="X84" s="24">
        <v>11</v>
      </c>
      <c r="Y84" s="110">
        <v>19152.2</v>
      </c>
      <c r="Z84" s="25">
        <v>3.3</v>
      </c>
      <c r="AA84" s="26">
        <v>0.62029999999999996</v>
      </c>
      <c r="AB84" s="26">
        <v>0.62780000000000002</v>
      </c>
      <c r="AC84" s="109"/>
      <c r="AD84" s="26">
        <v>1.3325</v>
      </c>
      <c r="AE84" s="26">
        <v>1.1738999999999999</v>
      </c>
      <c r="AF84" s="26">
        <v>1.4931000000000001</v>
      </c>
      <c r="AG84" s="26">
        <v>1.4897</v>
      </c>
      <c r="AH84" s="57">
        <v>1.7455000000000001</v>
      </c>
      <c r="AI84" s="50">
        <f t="shared" si="6"/>
        <v>1.9859820750000001</v>
      </c>
      <c r="AJ84" s="26">
        <f t="shared" si="7"/>
        <v>0.24048207500000007</v>
      </c>
      <c r="AK84" s="62">
        <f t="shared" si="8"/>
        <v>0.13777260097393301</v>
      </c>
    </row>
    <row r="85" spans="1:37" s="53" customFormat="1" x14ac:dyDescent="0.2">
      <c r="A85" s="21" t="s">
        <v>711</v>
      </c>
      <c r="B85" s="1" t="s">
        <v>712</v>
      </c>
      <c r="C85" s="1" t="s">
        <v>410</v>
      </c>
      <c r="D85" s="108">
        <v>44</v>
      </c>
      <c r="E85" s="109"/>
      <c r="F85" s="108">
        <v>0</v>
      </c>
      <c r="G85" s="108">
        <v>84441</v>
      </c>
      <c r="H85" s="108">
        <v>43485</v>
      </c>
      <c r="I85" s="108">
        <v>23927</v>
      </c>
      <c r="J85" s="108">
        <v>14423</v>
      </c>
      <c r="K85" s="1">
        <v>13.6</v>
      </c>
      <c r="L85" s="109"/>
      <c r="M85" s="108">
        <v>23019</v>
      </c>
      <c r="N85" s="108">
        <v>12016</v>
      </c>
      <c r="O85" s="2">
        <v>13.6</v>
      </c>
      <c r="P85" s="2">
        <v>9.6999999999999993</v>
      </c>
      <c r="Q85" s="2">
        <v>11.4</v>
      </c>
      <c r="R85" s="1">
        <v>16</v>
      </c>
      <c r="S85" s="3">
        <v>6.9427000000000003</v>
      </c>
      <c r="T85" s="43" t="s">
        <v>407</v>
      </c>
      <c r="U85" s="3">
        <v>6.9427000000000003</v>
      </c>
      <c r="V85" s="3"/>
      <c r="W85" s="109"/>
      <c r="X85" s="1">
        <v>32</v>
      </c>
      <c r="Y85" s="108">
        <v>51907.62</v>
      </c>
      <c r="Z85" s="2">
        <v>11.4</v>
      </c>
      <c r="AA85" s="3">
        <v>1.4269000000000001</v>
      </c>
      <c r="AB85" s="3">
        <v>1.153</v>
      </c>
      <c r="AC85" s="109"/>
      <c r="AD85" s="3">
        <v>5.9648000000000003</v>
      </c>
      <c r="AE85" s="3">
        <v>6.4950000000000001</v>
      </c>
      <c r="AF85" s="3">
        <v>5.7652000000000001</v>
      </c>
      <c r="AG85" s="3">
        <v>11.0128</v>
      </c>
      <c r="AH85" s="57">
        <v>6.5465999999999998</v>
      </c>
      <c r="AI85" s="50">
        <f t="shared" si="6"/>
        <v>7.4477814250000014</v>
      </c>
      <c r="AJ85" s="3">
        <f t="shared" si="7"/>
        <v>0.90118142500000165</v>
      </c>
      <c r="AK85" s="62">
        <f t="shared" si="8"/>
        <v>0.13765640561512871</v>
      </c>
    </row>
    <row r="86" spans="1:37" s="53" customFormat="1" x14ac:dyDescent="0.2">
      <c r="A86" s="21" t="s">
        <v>589</v>
      </c>
      <c r="B86" s="1" t="s">
        <v>590</v>
      </c>
      <c r="C86" s="1" t="s">
        <v>407</v>
      </c>
      <c r="D86" s="108">
        <v>6</v>
      </c>
      <c r="E86" s="109"/>
      <c r="F86" s="108">
        <v>0</v>
      </c>
      <c r="G86" s="108">
        <v>13067</v>
      </c>
      <c r="H86" s="108">
        <v>8454</v>
      </c>
      <c r="I86" s="108">
        <v>7562</v>
      </c>
      <c r="J86" s="108">
        <v>5284</v>
      </c>
      <c r="K86" s="1">
        <v>6.3</v>
      </c>
      <c r="L86" s="109"/>
      <c r="M86" s="108">
        <v>7494</v>
      </c>
      <c r="N86" s="108">
        <v>5146</v>
      </c>
      <c r="O86" s="2">
        <v>6.3</v>
      </c>
      <c r="P86" s="2">
        <v>4.3</v>
      </c>
      <c r="Q86" s="2">
        <v>5.2</v>
      </c>
      <c r="R86" s="1">
        <v>28</v>
      </c>
      <c r="S86" s="3">
        <v>2.2602000000000002</v>
      </c>
      <c r="T86" s="43" t="s">
        <v>410</v>
      </c>
      <c r="U86" s="3">
        <v>1.6942999999999999</v>
      </c>
      <c r="V86" s="3"/>
      <c r="W86" s="109"/>
      <c r="X86" s="1">
        <v>20</v>
      </c>
      <c r="Y86" s="108">
        <v>18972.939999999999</v>
      </c>
      <c r="Z86" s="2">
        <v>3.6</v>
      </c>
      <c r="AA86" s="3">
        <v>2.2416</v>
      </c>
      <c r="AB86" s="3">
        <v>2.1019999999999999</v>
      </c>
      <c r="AC86" s="109"/>
      <c r="AD86" s="3">
        <v>2.0013000000000001</v>
      </c>
      <c r="AE86" s="3">
        <v>1.6684000000000001</v>
      </c>
      <c r="AF86" s="3">
        <v>1.5878000000000001</v>
      </c>
      <c r="AG86" s="3">
        <v>1.5125</v>
      </c>
      <c r="AH86" s="57">
        <v>1.6002000000000001</v>
      </c>
      <c r="AI86" s="50">
        <f t="shared" si="6"/>
        <v>1.8175603250000001</v>
      </c>
      <c r="AJ86" s="3">
        <f t="shared" si="7"/>
        <v>0.21736032500000002</v>
      </c>
      <c r="AK86" s="62">
        <f t="shared" si="8"/>
        <v>0.13583322397200351</v>
      </c>
    </row>
    <row r="87" spans="1:37" s="53" customFormat="1" x14ac:dyDescent="0.2">
      <c r="A87" s="21" t="s">
        <v>908</v>
      </c>
      <c r="B87" s="1" t="s">
        <v>909</v>
      </c>
      <c r="C87" s="1" t="s">
        <v>407</v>
      </c>
      <c r="D87" s="108">
        <v>4</v>
      </c>
      <c r="E87" s="109"/>
      <c r="F87" s="108">
        <v>1</v>
      </c>
      <c r="G87" s="108">
        <v>5947</v>
      </c>
      <c r="H87" s="108">
        <v>4897</v>
      </c>
      <c r="I87" s="108">
        <v>3032</v>
      </c>
      <c r="J87" s="108">
        <v>2334</v>
      </c>
      <c r="K87" s="1">
        <v>2.8</v>
      </c>
      <c r="L87" s="109"/>
      <c r="M87" s="108">
        <v>3032</v>
      </c>
      <c r="N87" s="108">
        <v>2334</v>
      </c>
      <c r="O87" s="2">
        <v>2.8</v>
      </c>
      <c r="P87" s="2">
        <v>1.5</v>
      </c>
      <c r="Q87" s="2">
        <v>2.2999999999999998</v>
      </c>
      <c r="R87" s="1">
        <v>999</v>
      </c>
      <c r="S87" s="3">
        <v>0.91449999999999998</v>
      </c>
      <c r="T87" s="43" t="s">
        <v>410</v>
      </c>
      <c r="U87" s="3">
        <v>1.0405</v>
      </c>
      <c r="V87" s="3"/>
      <c r="W87" s="109"/>
      <c r="X87" s="1">
        <v>9</v>
      </c>
      <c r="Y87" s="108">
        <v>10025.709999999999</v>
      </c>
      <c r="Z87" s="2">
        <v>2.6</v>
      </c>
      <c r="AA87" s="3">
        <v>20.6568</v>
      </c>
      <c r="AB87" s="3">
        <v>18.805700000000002</v>
      </c>
      <c r="AC87" s="109"/>
      <c r="AD87" s="3">
        <v>1.2337</v>
      </c>
      <c r="AE87" s="3">
        <v>0.64080000000000004</v>
      </c>
      <c r="AF87" s="3">
        <v>0.84040000000000004</v>
      </c>
      <c r="AG87" s="3">
        <v>0.83520000000000005</v>
      </c>
      <c r="AH87" s="57">
        <v>0.98380000000000001</v>
      </c>
      <c r="AI87" s="50">
        <f t="shared" si="6"/>
        <v>1.1161963750000001</v>
      </c>
      <c r="AJ87" s="3">
        <f t="shared" si="7"/>
        <v>0.13239637500000012</v>
      </c>
      <c r="AK87" s="62">
        <f t="shared" si="8"/>
        <v>0.13457651453547481</v>
      </c>
    </row>
    <row r="88" spans="1:37" s="53" customFormat="1" x14ac:dyDescent="0.2">
      <c r="A88" s="22" t="s">
        <v>826</v>
      </c>
      <c r="B88" s="17" t="s">
        <v>827</v>
      </c>
      <c r="C88" s="17" t="s">
        <v>410</v>
      </c>
      <c r="D88" s="111">
        <v>30</v>
      </c>
      <c r="E88" s="109"/>
      <c r="F88" s="111">
        <v>0</v>
      </c>
      <c r="G88" s="111">
        <v>11564</v>
      </c>
      <c r="H88" s="111">
        <v>5455</v>
      </c>
      <c r="I88" s="111">
        <v>4836</v>
      </c>
      <c r="J88" s="111">
        <v>2105</v>
      </c>
      <c r="K88" s="17">
        <v>4.4000000000000004</v>
      </c>
      <c r="L88" s="109"/>
      <c r="M88" s="111">
        <v>4696</v>
      </c>
      <c r="N88" s="111">
        <v>1637</v>
      </c>
      <c r="O88" s="18">
        <v>4.4000000000000004</v>
      </c>
      <c r="P88" s="18">
        <v>2</v>
      </c>
      <c r="Q88" s="18">
        <v>4</v>
      </c>
      <c r="R88" s="17">
        <v>7</v>
      </c>
      <c r="S88" s="19">
        <v>1.4162999999999999</v>
      </c>
      <c r="T88" s="44" t="s">
        <v>407</v>
      </c>
      <c r="U88" s="19">
        <v>1.4162999999999999</v>
      </c>
      <c r="V88" s="26"/>
      <c r="W88" s="109"/>
      <c r="X88" s="17">
        <v>8</v>
      </c>
      <c r="Y88" s="111">
        <v>8919.7000000000007</v>
      </c>
      <c r="Z88" s="18">
        <v>4</v>
      </c>
      <c r="AA88" s="19">
        <v>2.4864999999999999</v>
      </c>
      <c r="AB88" s="19">
        <v>2.6976</v>
      </c>
      <c r="AC88" s="109"/>
      <c r="AD88" s="19">
        <v>1.6133</v>
      </c>
      <c r="AE88" s="19">
        <v>1.4664999999999999</v>
      </c>
      <c r="AF88" s="19">
        <v>1.6698999999999999</v>
      </c>
      <c r="AG88" s="19">
        <v>1.6444000000000001</v>
      </c>
      <c r="AH88" s="59">
        <v>1.3429</v>
      </c>
      <c r="AI88" s="51">
        <f t="shared" si="6"/>
        <v>1.519335825</v>
      </c>
      <c r="AJ88" s="19">
        <f t="shared" si="7"/>
        <v>0.17643582499999999</v>
      </c>
      <c r="AK88" s="63">
        <f t="shared" si="8"/>
        <v>0.13138418720679126</v>
      </c>
    </row>
    <row r="89" spans="1:37" s="53" customFormat="1" x14ac:dyDescent="0.2">
      <c r="A89" s="21" t="s">
        <v>337</v>
      </c>
      <c r="B89" s="24" t="s">
        <v>338</v>
      </c>
      <c r="C89" s="24" t="s">
        <v>410</v>
      </c>
      <c r="D89" s="110">
        <v>11</v>
      </c>
      <c r="E89" s="109"/>
      <c r="F89" s="110">
        <v>0</v>
      </c>
      <c r="G89" s="110">
        <v>4542</v>
      </c>
      <c r="H89" s="110">
        <v>4287</v>
      </c>
      <c r="I89" s="110">
        <v>2128</v>
      </c>
      <c r="J89" s="110">
        <v>1718</v>
      </c>
      <c r="K89" s="24">
        <v>2.4</v>
      </c>
      <c r="L89" s="109"/>
      <c r="M89" s="110">
        <v>2117</v>
      </c>
      <c r="N89" s="110">
        <v>1666</v>
      </c>
      <c r="O89" s="25">
        <v>2.4</v>
      </c>
      <c r="P89" s="25">
        <v>1.7</v>
      </c>
      <c r="Q89" s="25">
        <v>1.9</v>
      </c>
      <c r="R89" s="24">
        <v>36</v>
      </c>
      <c r="S89" s="26">
        <v>0.63849999999999996</v>
      </c>
      <c r="T89" s="52" t="s">
        <v>410</v>
      </c>
      <c r="U89" s="26">
        <v>0.74850000000000005</v>
      </c>
      <c r="V89" s="3"/>
      <c r="W89" s="109"/>
      <c r="X89" s="24">
        <v>13</v>
      </c>
      <c r="Y89" s="110">
        <v>7252.59</v>
      </c>
      <c r="Z89" s="25">
        <v>2.6</v>
      </c>
      <c r="AA89" s="26">
        <v>12.989100000000001</v>
      </c>
      <c r="AB89" s="26">
        <v>12.6663</v>
      </c>
      <c r="AC89" s="109"/>
      <c r="AD89" s="26">
        <v>0.58989999999999998</v>
      </c>
      <c r="AE89" s="26">
        <v>0.7278</v>
      </c>
      <c r="AF89" s="26">
        <v>0.72260000000000002</v>
      </c>
      <c r="AG89" s="26">
        <v>0.7319</v>
      </c>
      <c r="AH89" s="57">
        <v>0.71079999999999999</v>
      </c>
      <c r="AI89" s="50">
        <f t="shared" si="6"/>
        <v>0.80295337500000008</v>
      </c>
      <c r="AJ89" s="26">
        <f t="shared" si="7"/>
        <v>9.2153375000000093E-2</v>
      </c>
      <c r="AK89" s="62">
        <f t="shared" si="8"/>
        <v>0.12964740433314589</v>
      </c>
    </row>
    <row r="90" spans="1:37" s="53" customFormat="1" x14ac:dyDescent="0.2">
      <c r="A90" s="21" t="s">
        <v>876</v>
      </c>
      <c r="B90" s="24" t="s">
        <v>877</v>
      </c>
      <c r="C90" s="24" t="s">
        <v>407</v>
      </c>
      <c r="D90" s="110">
        <v>32</v>
      </c>
      <c r="E90" s="109"/>
      <c r="F90" s="110">
        <v>8</v>
      </c>
      <c r="G90" s="110">
        <v>8540</v>
      </c>
      <c r="H90" s="110">
        <v>16827</v>
      </c>
      <c r="I90" s="110">
        <v>2869</v>
      </c>
      <c r="J90" s="110">
        <v>4291</v>
      </c>
      <c r="K90" s="24">
        <v>3.5</v>
      </c>
      <c r="L90" s="109"/>
      <c r="M90" s="110">
        <v>2437</v>
      </c>
      <c r="N90" s="110">
        <v>2250</v>
      </c>
      <c r="O90" s="25">
        <v>3.5</v>
      </c>
      <c r="P90" s="25">
        <v>5</v>
      </c>
      <c r="Q90" s="25">
        <v>2.2000000000000002</v>
      </c>
      <c r="R90" s="24">
        <v>50</v>
      </c>
      <c r="S90" s="26">
        <v>0.73499999999999999</v>
      </c>
      <c r="T90" s="52" t="s">
        <v>410</v>
      </c>
      <c r="U90" s="26">
        <v>0.88500000000000001</v>
      </c>
      <c r="V90" s="26"/>
      <c r="W90" s="109"/>
      <c r="X90" s="24">
        <v>15</v>
      </c>
      <c r="Y90" s="110">
        <v>19475.22</v>
      </c>
      <c r="Z90" s="25">
        <v>2</v>
      </c>
      <c r="AA90" s="26">
        <v>4.0766999999999998</v>
      </c>
      <c r="AB90" s="26">
        <v>5.6573000000000002</v>
      </c>
      <c r="AC90" s="109"/>
      <c r="AD90" s="26">
        <v>0.59009999999999996</v>
      </c>
      <c r="AE90" s="26">
        <v>0.72230000000000005</v>
      </c>
      <c r="AF90" s="26">
        <v>0.75370000000000004</v>
      </c>
      <c r="AG90" s="26">
        <v>0.70930000000000004</v>
      </c>
      <c r="AH90" s="57">
        <v>0.84299999999999997</v>
      </c>
      <c r="AI90" s="50">
        <f t="shared" si="6"/>
        <v>0.94938375000000008</v>
      </c>
      <c r="AJ90" s="26">
        <f t="shared" si="7"/>
        <v>0.10638375000000011</v>
      </c>
      <c r="AK90" s="62">
        <f t="shared" si="8"/>
        <v>0.12619661921708197</v>
      </c>
    </row>
    <row r="91" spans="1:37" s="53" customFormat="1" x14ac:dyDescent="0.2">
      <c r="A91" s="21" t="s">
        <v>361</v>
      </c>
      <c r="B91" s="1" t="s">
        <v>362</v>
      </c>
      <c r="C91" s="1" t="s">
        <v>410</v>
      </c>
      <c r="D91" s="108">
        <v>46</v>
      </c>
      <c r="E91" s="109"/>
      <c r="F91" s="108">
        <v>1</v>
      </c>
      <c r="G91" s="108">
        <v>27070</v>
      </c>
      <c r="H91" s="108">
        <v>45444</v>
      </c>
      <c r="I91" s="108">
        <v>9336</v>
      </c>
      <c r="J91" s="108">
        <v>12923</v>
      </c>
      <c r="K91" s="1">
        <v>10.199999999999999</v>
      </c>
      <c r="L91" s="109"/>
      <c r="M91" s="108">
        <v>8347</v>
      </c>
      <c r="N91" s="108">
        <v>9167</v>
      </c>
      <c r="O91" s="2">
        <v>10.199999999999999</v>
      </c>
      <c r="P91" s="2">
        <v>14</v>
      </c>
      <c r="Q91" s="2">
        <v>5.5</v>
      </c>
      <c r="R91" s="1">
        <v>71</v>
      </c>
      <c r="S91" s="3">
        <v>2.5175000000000001</v>
      </c>
      <c r="T91" s="43" t="s">
        <v>410</v>
      </c>
      <c r="U91" s="3">
        <v>2.3389000000000002</v>
      </c>
      <c r="V91" s="3"/>
      <c r="W91" s="109"/>
      <c r="X91" s="1">
        <v>20</v>
      </c>
      <c r="Y91" s="108">
        <v>29940.52</v>
      </c>
      <c r="Z91" s="2">
        <v>4</v>
      </c>
      <c r="AA91" s="3">
        <v>3.3544999999999998</v>
      </c>
      <c r="AB91" s="3">
        <v>3.2357999999999998</v>
      </c>
      <c r="AC91" s="109"/>
      <c r="AD91" s="3">
        <v>1.875</v>
      </c>
      <c r="AE91" s="3">
        <v>2.3912</v>
      </c>
      <c r="AF91" s="3">
        <v>1.7137</v>
      </c>
      <c r="AG91" s="3">
        <v>1.9811000000000001</v>
      </c>
      <c r="AH91" s="57">
        <v>2.2339000000000002</v>
      </c>
      <c r="AI91" s="50">
        <f t="shared" si="6"/>
        <v>2.5090549750000006</v>
      </c>
      <c r="AJ91" s="3">
        <f t="shared" si="7"/>
        <v>0.27515497500000041</v>
      </c>
      <c r="AK91" s="62">
        <f t="shared" si="8"/>
        <v>0.12317246743363641</v>
      </c>
    </row>
    <row r="92" spans="1:37" s="53" customFormat="1" x14ac:dyDescent="0.2">
      <c r="A92" s="21" t="s">
        <v>838</v>
      </c>
      <c r="B92" s="1" t="s">
        <v>839</v>
      </c>
      <c r="C92" s="1" t="s">
        <v>407</v>
      </c>
      <c r="D92" s="108">
        <v>5</v>
      </c>
      <c r="E92" s="109"/>
      <c r="F92" s="108">
        <v>0</v>
      </c>
      <c r="G92" s="108">
        <v>14652</v>
      </c>
      <c r="H92" s="108">
        <v>5804</v>
      </c>
      <c r="I92" s="108">
        <v>5847</v>
      </c>
      <c r="J92" s="108">
        <v>1289</v>
      </c>
      <c r="K92" s="1">
        <v>5.2</v>
      </c>
      <c r="L92" s="109"/>
      <c r="M92" s="108">
        <v>5847</v>
      </c>
      <c r="N92" s="108">
        <v>1289</v>
      </c>
      <c r="O92" s="2">
        <v>5.2</v>
      </c>
      <c r="P92" s="2">
        <v>1.9</v>
      </c>
      <c r="Q92" s="2">
        <v>4.7</v>
      </c>
      <c r="R92" s="1">
        <v>3</v>
      </c>
      <c r="S92" s="3">
        <v>1.7635000000000001</v>
      </c>
      <c r="T92" s="43" t="s">
        <v>407</v>
      </c>
      <c r="U92" s="3">
        <v>1.7635000000000001</v>
      </c>
      <c r="V92" s="3"/>
      <c r="W92" s="109"/>
      <c r="X92" s="1">
        <v>9</v>
      </c>
      <c r="Y92" s="108">
        <v>8347.66</v>
      </c>
      <c r="Z92" s="2">
        <v>4.7</v>
      </c>
      <c r="AA92" s="3">
        <v>0.52380000000000004</v>
      </c>
      <c r="AB92" s="3">
        <v>0.49819999999999998</v>
      </c>
      <c r="AC92" s="109"/>
      <c r="AD92" s="3">
        <v>1.1595</v>
      </c>
      <c r="AE92" s="3">
        <v>1.6109</v>
      </c>
      <c r="AF92" s="3">
        <v>1.6215999999999999</v>
      </c>
      <c r="AG92" s="3">
        <v>1.5783</v>
      </c>
      <c r="AH92" s="57">
        <v>1.6858</v>
      </c>
      <c r="AI92" s="50">
        <f t="shared" si="6"/>
        <v>1.8917946250000002</v>
      </c>
      <c r="AJ92" s="3">
        <f t="shared" si="7"/>
        <v>0.20599462500000021</v>
      </c>
      <c r="AK92" s="62">
        <f t="shared" si="8"/>
        <v>0.12219398801755856</v>
      </c>
    </row>
    <row r="93" spans="1:37" s="53" customFormat="1" x14ac:dyDescent="0.2">
      <c r="A93" s="22" t="s">
        <v>488</v>
      </c>
      <c r="B93" s="17" t="s">
        <v>489</v>
      </c>
      <c r="C93" s="17" t="s">
        <v>410</v>
      </c>
      <c r="D93" s="111">
        <v>24</v>
      </c>
      <c r="E93" s="109"/>
      <c r="F93" s="111">
        <v>3</v>
      </c>
      <c r="G93" s="111">
        <v>6208</v>
      </c>
      <c r="H93" s="111">
        <v>6915</v>
      </c>
      <c r="I93" s="111">
        <v>2391</v>
      </c>
      <c r="J93" s="111">
        <v>1612</v>
      </c>
      <c r="K93" s="17">
        <v>2.8</v>
      </c>
      <c r="L93" s="109"/>
      <c r="M93" s="111">
        <v>2322</v>
      </c>
      <c r="N93" s="111">
        <v>1429</v>
      </c>
      <c r="O93" s="18">
        <v>2.8</v>
      </c>
      <c r="P93" s="18">
        <v>2.5</v>
      </c>
      <c r="Q93" s="18">
        <v>2.2000000000000002</v>
      </c>
      <c r="R93" s="17">
        <v>22</v>
      </c>
      <c r="S93" s="19">
        <v>0.70030000000000003</v>
      </c>
      <c r="T93" s="44" t="s">
        <v>407</v>
      </c>
      <c r="U93" s="19">
        <v>0.70030000000000003</v>
      </c>
      <c r="V93" s="26"/>
      <c r="W93" s="109"/>
      <c r="X93" s="17">
        <v>8</v>
      </c>
      <c r="Y93" s="111">
        <v>5518.28</v>
      </c>
      <c r="Z93" s="18">
        <v>2.2000000000000002</v>
      </c>
      <c r="AA93" s="19">
        <v>0.90280000000000005</v>
      </c>
      <c r="AB93" s="19">
        <v>0.95699999999999996</v>
      </c>
      <c r="AC93" s="109"/>
      <c r="AD93" s="19">
        <v>0.57909999999999995</v>
      </c>
      <c r="AE93" s="19">
        <v>0.72960000000000003</v>
      </c>
      <c r="AF93" s="19">
        <v>0.68259999999999998</v>
      </c>
      <c r="AG93" s="19">
        <v>0.53049999999999997</v>
      </c>
      <c r="AH93" s="59">
        <v>0.67100000000000004</v>
      </c>
      <c r="AI93" s="51">
        <f t="shared" si="6"/>
        <v>0.75124682500000006</v>
      </c>
      <c r="AJ93" s="19">
        <f t="shared" si="7"/>
        <v>8.0246825000000022E-2</v>
      </c>
      <c r="AK93" s="63">
        <f t="shared" si="8"/>
        <v>0.1195928837555887</v>
      </c>
    </row>
    <row r="94" spans="1:37" s="53" customFormat="1" x14ac:dyDescent="0.2">
      <c r="A94" s="21" t="s">
        <v>736</v>
      </c>
      <c r="B94" s="24" t="s">
        <v>737</v>
      </c>
      <c r="C94" s="24" t="s">
        <v>407</v>
      </c>
      <c r="D94" s="110">
        <v>34</v>
      </c>
      <c r="E94" s="109"/>
      <c r="F94" s="110">
        <v>0</v>
      </c>
      <c r="G94" s="110">
        <v>22885</v>
      </c>
      <c r="H94" s="110">
        <v>19908</v>
      </c>
      <c r="I94" s="110">
        <v>8458</v>
      </c>
      <c r="J94" s="110">
        <v>7275</v>
      </c>
      <c r="K94" s="24">
        <v>7.6</v>
      </c>
      <c r="L94" s="109"/>
      <c r="M94" s="110">
        <v>7960</v>
      </c>
      <c r="N94" s="110">
        <v>5846</v>
      </c>
      <c r="O94" s="25">
        <v>7.6</v>
      </c>
      <c r="P94" s="25">
        <v>7.4</v>
      </c>
      <c r="Q94" s="25">
        <v>5.3</v>
      </c>
      <c r="R94" s="24">
        <v>32</v>
      </c>
      <c r="S94" s="26">
        <v>2.4007999999999998</v>
      </c>
      <c r="T94" s="52" t="s">
        <v>407</v>
      </c>
      <c r="U94" s="26">
        <v>2.4007999999999998</v>
      </c>
      <c r="V94" s="26"/>
      <c r="W94" s="109"/>
      <c r="X94" s="24">
        <v>22</v>
      </c>
      <c r="Y94" s="110">
        <v>22571.5</v>
      </c>
      <c r="Z94" s="25">
        <v>5.3</v>
      </c>
      <c r="AA94" s="26">
        <v>0.9869</v>
      </c>
      <c r="AB94" s="26">
        <v>1.0760000000000001</v>
      </c>
      <c r="AC94" s="109"/>
      <c r="AD94" s="26">
        <v>3.7082999999999999</v>
      </c>
      <c r="AE94" s="26">
        <v>3.4575</v>
      </c>
      <c r="AF94" s="26">
        <v>3.2850999999999999</v>
      </c>
      <c r="AG94" s="26">
        <v>2.8275999999999999</v>
      </c>
      <c r="AH94" s="57">
        <v>2.3010999999999999</v>
      </c>
      <c r="AI94" s="50">
        <f t="shared" si="6"/>
        <v>2.5754581999999999</v>
      </c>
      <c r="AJ94" s="26">
        <f t="shared" si="7"/>
        <v>0.2743582</v>
      </c>
      <c r="AK94" s="62">
        <f t="shared" si="8"/>
        <v>0.11922915127547695</v>
      </c>
    </row>
    <row r="95" spans="1:37" s="53" customFormat="1" x14ac:dyDescent="0.2">
      <c r="A95" s="21" t="s">
        <v>628</v>
      </c>
      <c r="B95" s="24" t="s">
        <v>629</v>
      </c>
      <c r="C95" s="24" t="s">
        <v>407</v>
      </c>
      <c r="D95" s="110">
        <v>8</v>
      </c>
      <c r="E95" s="109"/>
      <c r="F95" s="110">
        <v>0</v>
      </c>
      <c r="G95" s="110">
        <v>3131</v>
      </c>
      <c r="H95" s="110">
        <v>1213</v>
      </c>
      <c r="I95" s="110">
        <v>1547</v>
      </c>
      <c r="J95" s="110">
        <v>782</v>
      </c>
      <c r="K95" s="24">
        <v>2.4</v>
      </c>
      <c r="L95" s="109"/>
      <c r="M95" s="110">
        <v>1572</v>
      </c>
      <c r="N95" s="110">
        <v>824</v>
      </c>
      <c r="O95" s="25">
        <v>2.4</v>
      </c>
      <c r="P95" s="25">
        <v>1.3</v>
      </c>
      <c r="Q95" s="25">
        <v>2.1</v>
      </c>
      <c r="R95" s="24">
        <v>16</v>
      </c>
      <c r="S95" s="26">
        <v>0.47410000000000002</v>
      </c>
      <c r="T95" s="52" t="s">
        <v>410</v>
      </c>
      <c r="U95" s="26">
        <v>0.82740000000000002</v>
      </c>
      <c r="V95" s="3"/>
      <c r="W95" s="109"/>
      <c r="X95" s="24">
        <v>9</v>
      </c>
      <c r="Y95" s="110">
        <v>11671.24</v>
      </c>
      <c r="Z95" s="25">
        <v>2.5</v>
      </c>
      <c r="AA95" s="26">
        <v>3.1191</v>
      </c>
      <c r="AB95" s="26">
        <v>3.0139</v>
      </c>
      <c r="AC95" s="109"/>
      <c r="AD95" s="26">
        <v>0.75180000000000002</v>
      </c>
      <c r="AE95" s="26">
        <v>0.65200000000000002</v>
      </c>
      <c r="AF95" s="26">
        <v>0.53700000000000003</v>
      </c>
      <c r="AG95" s="26">
        <v>0.53700000000000003</v>
      </c>
      <c r="AH95" s="57">
        <v>0.79490000000000005</v>
      </c>
      <c r="AI95" s="50">
        <f t="shared" si="6"/>
        <v>0.88759335000000006</v>
      </c>
      <c r="AJ95" s="26">
        <f t="shared" si="7"/>
        <v>9.2693350000000008E-2</v>
      </c>
      <c r="AK95" s="62">
        <f t="shared" si="8"/>
        <v>0.11661007673921248</v>
      </c>
    </row>
    <row r="96" spans="1:37" s="53" customFormat="1" x14ac:dyDescent="0.2">
      <c r="A96" s="21" t="s">
        <v>709</v>
      </c>
      <c r="B96" s="1" t="s">
        <v>710</v>
      </c>
      <c r="C96" s="1" t="s">
        <v>410</v>
      </c>
      <c r="D96" s="108">
        <v>3</v>
      </c>
      <c r="E96" s="109"/>
      <c r="F96" s="108">
        <v>0</v>
      </c>
      <c r="G96" s="108">
        <v>80898</v>
      </c>
      <c r="H96" s="108">
        <v>42835</v>
      </c>
      <c r="I96" s="108">
        <v>19782</v>
      </c>
      <c r="J96" s="108">
        <v>7123</v>
      </c>
      <c r="K96" s="1">
        <v>10.3</v>
      </c>
      <c r="L96" s="109"/>
      <c r="M96" s="108">
        <v>19782</v>
      </c>
      <c r="N96" s="108">
        <v>7123</v>
      </c>
      <c r="O96" s="2">
        <v>10.3</v>
      </c>
      <c r="P96" s="2">
        <v>5.6</v>
      </c>
      <c r="Q96" s="2">
        <v>9</v>
      </c>
      <c r="R96" s="1">
        <v>999</v>
      </c>
      <c r="S96" s="3">
        <v>5.9664000000000001</v>
      </c>
      <c r="T96" s="43" t="s">
        <v>410</v>
      </c>
      <c r="U96" s="3">
        <v>11.082700000000001</v>
      </c>
      <c r="V96" s="3"/>
      <c r="W96" s="109"/>
      <c r="X96" s="1">
        <v>25</v>
      </c>
      <c r="Y96" s="108">
        <v>81442.2</v>
      </c>
      <c r="Z96" s="2">
        <v>8.5</v>
      </c>
      <c r="AA96" s="3">
        <v>1.242</v>
      </c>
      <c r="AB96" s="3">
        <v>0.94199999999999995</v>
      </c>
      <c r="AC96" s="109"/>
      <c r="AD96" s="3">
        <v>7.8434999999999997</v>
      </c>
      <c r="AE96" s="3">
        <v>7.8434999999999997</v>
      </c>
      <c r="AF96" s="3">
        <v>8.4423999999999992</v>
      </c>
      <c r="AG96" s="3">
        <v>7.4762000000000004</v>
      </c>
      <c r="AH96" s="57">
        <v>10.6806</v>
      </c>
      <c r="AI96" s="50">
        <f t="shared" si="6"/>
        <v>11.888966425000001</v>
      </c>
      <c r="AJ96" s="3">
        <f t="shared" si="7"/>
        <v>1.2083664250000012</v>
      </c>
      <c r="AK96" s="62">
        <f t="shared" si="8"/>
        <v>0.11313656770218913</v>
      </c>
    </row>
    <row r="97" spans="1:37" s="53" customFormat="1" x14ac:dyDescent="0.2">
      <c r="A97" s="21" t="s">
        <v>1008</v>
      </c>
      <c r="B97" s="1" t="s">
        <v>1009</v>
      </c>
      <c r="C97" s="1" t="s">
        <v>410</v>
      </c>
      <c r="D97" s="108">
        <v>14</v>
      </c>
      <c r="E97" s="109"/>
      <c r="F97" s="108">
        <v>0</v>
      </c>
      <c r="G97" s="108">
        <v>4943</v>
      </c>
      <c r="H97" s="108">
        <v>4701</v>
      </c>
      <c r="I97" s="108">
        <v>1954</v>
      </c>
      <c r="J97" s="108">
        <v>1520</v>
      </c>
      <c r="K97" s="1">
        <v>2.5</v>
      </c>
      <c r="L97" s="109"/>
      <c r="M97" s="108">
        <v>1852</v>
      </c>
      <c r="N97" s="108">
        <v>1246</v>
      </c>
      <c r="O97" s="2">
        <v>2.5</v>
      </c>
      <c r="P97" s="2">
        <v>2.7</v>
      </c>
      <c r="Q97" s="2">
        <v>2</v>
      </c>
      <c r="R97" s="1">
        <v>27</v>
      </c>
      <c r="S97" s="3">
        <v>0.55859999999999999</v>
      </c>
      <c r="T97" s="43" t="s">
        <v>410</v>
      </c>
      <c r="U97" s="3">
        <v>0.54910000000000003</v>
      </c>
      <c r="V97" s="3"/>
      <c r="W97" s="109"/>
      <c r="X97" s="1">
        <v>7</v>
      </c>
      <c r="Y97" s="108">
        <v>5634.02</v>
      </c>
      <c r="Z97" s="2">
        <v>2</v>
      </c>
      <c r="AA97" s="3">
        <v>0</v>
      </c>
      <c r="AB97" s="3">
        <v>0</v>
      </c>
      <c r="AC97" s="109"/>
      <c r="AD97" s="3">
        <v>0.70789999999999997</v>
      </c>
      <c r="AE97" s="3">
        <v>0.62390000000000001</v>
      </c>
      <c r="AF97" s="3">
        <v>0.52980000000000005</v>
      </c>
      <c r="AG97" s="3">
        <v>0.48880000000000001</v>
      </c>
      <c r="AH97" s="57">
        <v>0.52959999999999996</v>
      </c>
      <c r="AI97" s="50">
        <f t="shared" si="6"/>
        <v>0.58904702500000006</v>
      </c>
      <c r="AJ97" s="3">
        <f t="shared" si="7"/>
        <v>5.9447025000000098E-2</v>
      </c>
      <c r="AK97" s="62">
        <f t="shared" si="8"/>
        <v>0.11224891427492466</v>
      </c>
    </row>
    <row r="98" spans="1:37" s="53" customFormat="1" x14ac:dyDescent="0.2">
      <c r="A98" s="22" t="s">
        <v>949</v>
      </c>
      <c r="B98" s="17" t="s">
        <v>950</v>
      </c>
      <c r="C98" s="17" t="s">
        <v>410</v>
      </c>
      <c r="D98" s="111">
        <v>2</v>
      </c>
      <c r="E98" s="109"/>
      <c r="F98" s="111">
        <v>0</v>
      </c>
      <c r="G98" s="111">
        <v>13967</v>
      </c>
      <c r="H98" s="111">
        <v>7108</v>
      </c>
      <c r="I98" s="111">
        <v>5741</v>
      </c>
      <c r="J98" s="111">
        <v>2372</v>
      </c>
      <c r="K98" s="17">
        <v>2.5</v>
      </c>
      <c r="L98" s="109"/>
      <c r="M98" s="111">
        <v>5741</v>
      </c>
      <c r="N98" s="111">
        <v>2372</v>
      </c>
      <c r="O98" s="18">
        <v>2.5</v>
      </c>
      <c r="P98" s="18">
        <v>0.5</v>
      </c>
      <c r="Q98" s="18">
        <v>2.4</v>
      </c>
      <c r="R98" s="17">
        <v>999</v>
      </c>
      <c r="S98" s="19">
        <v>1.7315</v>
      </c>
      <c r="T98" s="44" t="s">
        <v>410</v>
      </c>
      <c r="U98" s="19">
        <v>1.6408</v>
      </c>
      <c r="V98" s="26"/>
      <c r="W98" s="109"/>
      <c r="X98" s="17">
        <v>9</v>
      </c>
      <c r="Y98" s="111">
        <v>12996.71</v>
      </c>
      <c r="Z98" s="18">
        <v>2.2999999999999998</v>
      </c>
      <c r="AA98" s="19">
        <v>0.87839999999999996</v>
      </c>
      <c r="AB98" s="19">
        <v>0.83760000000000001</v>
      </c>
      <c r="AC98" s="109"/>
      <c r="AD98" s="19">
        <v>1.2161999999999999</v>
      </c>
      <c r="AE98" s="19">
        <v>1.4000999999999999</v>
      </c>
      <c r="AF98" s="19">
        <v>1.3613</v>
      </c>
      <c r="AG98" s="19">
        <v>1.3214999999999999</v>
      </c>
      <c r="AH98" s="59">
        <v>1.5842000000000001</v>
      </c>
      <c r="AI98" s="51">
        <f t="shared" si="6"/>
        <v>1.7601682000000003</v>
      </c>
      <c r="AJ98" s="19">
        <f t="shared" si="7"/>
        <v>0.17596820000000024</v>
      </c>
      <c r="AK98" s="63">
        <f t="shared" si="8"/>
        <v>0.11107701047847508</v>
      </c>
    </row>
    <row r="99" spans="1:37" s="53" customFormat="1" x14ac:dyDescent="0.2">
      <c r="A99" s="21" t="s">
        <v>405</v>
      </c>
      <c r="B99" s="24" t="s">
        <v>406</v>
      </c>
      <c r="C99" s="24" t="s">
        <v>407</v>
      </c>
      <c r="D99" s="110">
        <v>44</v>
      </c>
      <c r="E99" s="109"/>
      <c r="F99" s="110">
        <v>1</v>
      </c>
      <c r="G99" s="110">
        <v>40914</v>
      </c>
      <c r="H99" s="110">
        <v>29820</v>
      </c>
      <c r="I99" s="110">
        <v>14828</v>
      </c>
      <c r="J99" s="110">
        <v>12398</v>
      </c>
      <c r="K99" s="24">
        <v>9.8000000000000007</v>
      </c>
      <c r="L99" s="109"/>
      <c r="M99" s="110">
        <v>14378</v>
      </c>
      <c r="N99" s="110">
        <v>10738</v>
      </c>
      <c r="O99" s="25">
        <v>9.8000000000000007</v>
      </c>
      <c r="P99" s="25">
        <v>8.8000000000000007</v>
      </c>
      <c r="Q99" s="25">
        <v>6.6</v>
      </c>
      <c r="R99" s="24">
        <v>33</v>
      </c>
      <c r="S99" s="26">
        <v>4.3365</v>
      </c>
      <c r="T99" s="52" t="s">
        <v>407</v>
      </c>
      <c r="U99" s="26">
        <v>4.3365</v>
      </c>
      <c r="V99" s="3"/>
      <c r="W99" s="109"/>
      <c r="X99" s="24">
        <v>27</v>
      </c>
      <c r="Y99" s="110">
        <v>38880.120000000003</v>
      </c>
      <c r="Z99" s="25">
        <v>6.6</v>
      </c>
      <c r="AA99" s="26">
        <v>2.9184000000000001</v>
      </c>
      <c r="AB99" s="26">
        <v>3.4843999999999999</v>
      </c>
      <c r="AC99" s="109"/>
      <c r="AD99" s="26">
        <v>5.3093000000000004</v>
      </c>
      <c r="AE99" s="26">
        <v>3.8935</v>
      </c>
      <c r="AF99" s="26">
        <v>4.9044999999999996</v>
      </c>
      <c r="AG99" s="26">
        <v>4.9309000000000003</v>
      </c>
      <c r="AH99" s="57">
        <v>4.1914999999999996</v>
      </c>
      <c r="AI99" s="50">
        <f t="shared" si="6"/>
        <v>4.6519803750000008</v>
      </c>
      <c r="AJ99" s="26">
        <f t="shared" si="7"/>
        <v>0.46048037500000127</v>
      </c>
      <c r="AK99" s="62">
        <f t="shared" si="8"/>
        <v>0.10986052129309348</v>
      </c>
    </row>
    <row r="100" spans="1:37" s="53" customFormat="1" x14ac:dyDescent="0.2">
      <c r="A100" s="21" t="s">
        <v>318</v>
      </c>
      <c r="B100" s="1" t="s">
        <v>319</v>
      </c>
      <c r="C100" s="1" t="s">
        <v>410</v>
      </c>
      <c r="D100" s="108">
        <v>28</v>
      </c>
      <c r="E100" s="109"/>
      <c r="F100" s="108">
        <v>1</v>
      </c>
      <c r="G100" s="108">
        <v>10034</v>
      </c>
      <c r="H100" s="108">
        <v>7803</v>
      </c>
      <c r="I100" s="108">
        <v>4599</v>
      </c>
      <c r="J100" s="108">
        <v>3890</v>
      </c>
      <c r="K100" s="1">
        <v>5.0999999999999996</v>
      </c>
      <c r="L100" s="109"/>
      <c r="M100" s="108">
        <v>4397</v>
      </c>
      <c r="N100" s="108">
        <v>3409</v>
      </c>
      <c r="O100" s="2">
        <v>5.0999999999999996</v>
      </c>
      <c r="P100" s="2">
        <v>4</v>
      </c>
      <c r="Q100" s="2">
        <v>4</v>
      </c>
      <c r="R100" s="1">
        <v>35</v>
      </c>
      <c r="S100" s="3">
        <v>1.3262</v>
      </c>
      <c r="T100" s="43" t="s">
        <v>410</v>
      </c>
      <c r="U100" s="3">
        <v>1.4246000000000001</v>
      </c>
      <c r="V100" s="3"/>
      <c r="W100" s="109"/>
      <c r="X100" s="1">
        <v>14</v>
      </c>
      <c r="Y100" s="108">
        <v>21205.95</v>
      </c>
      <c r="Z100" s="2">
        <v>3.2</v>
      </c>
      <c r="AA100" s="3">
        <v>5.8559999999999999</v>
      </c>
      <c r="AB100" s="3">
        <v>5.3381999999999996</v>
      </c>
      <c r="AC100" s="109"/>
      <c r="AD100" s="3">
        <v>0.89790000000000003</v>
      </c>
      <c r="AE100" s="3">
        <v>1.3669</v>
      </c>
      <c r="AF100" s="3">
        <v>1.2571000000000001</v>
      </c>
      <c r="AG100" s="3">
        <v>0.76180000000000003</v>
      </c>
      <c r="AH100" s="57">
        <v>1.3793</v>
      </c>
      <c r="AI100" s="50">
        <f t="shared" si="6"/>
        <v>1.5282396500000002</v>
      </c>
      <c r="AJ100" s="3">
        <f t="shared" si="7"/>
        <v>0.1489396500000002</v>
      </c>
      <c r="AK100" s="62">
        <f t="shared" si="8"/>
        <v>0.10798205611542101</v>
      </c>
    </row>
    <row r="101" spans="1:37" s="53" customFormat="1" x14ac:dyDescent="0.2">
      <c r="A101" s="21" t="s">
        <v>1399</v>
      </c>
      <c r="B101" s="24" t="s">
        <v>1400</v>
      </c>
      <c r="C101" s="24" t="s">
        <v>410</v>
      </c>
      <c r="D101" s="110">
        <v>13</v>
      </c>
      <c r="E101" s="109"/>
      <c r="F101" s="110">
        <v>0</v>
      </c>
      <c r="G101" s="110">
        <v>10766</v>
      </c>
      <c r="H101" s="110">
        <v>8561</v>
      </c>
      <c r="I101" s="110">
        <v>4850</v>
      </c>
      <c r="J101" s="110">
        <v>3702</v>
      </c>
      <c r="K101" s="24">
        <v>4.3</v>
      </c>
      <c r="L101" s="109"/>
      <c r="M101" s="110">
        <v>4509</v>
      </c>
      <c r="N101" s="110">
        <v>2676</v>
      </c>
      <c r="O101" s="25">
        <v>4.3</v>
      </c>
      <c r="P101" s="25">
        <v>3.5</v>
      </c>
      <c r="Q101" s="25">
        <v>3.3</v>
      </c>
      <c r="R101" s="24">
        <v>21</v>
      </c>
      <c r="S101" s="26">
        <v>1.3599000000000001</v>
      </c>
      <c r="T101" s="52" t="s">
        <v>410</v>
      </c>
      <c r="U101" s="26">
        <v>1.2931999999999999</v>
      </c>
      <c r="V101" s="26"/>
      <c r="W101" s="109"/>
      <c r="X101" s="24">
        <v>8</v>
      </c>
      <c r="Y101" s="110">
        <v>9599.56</v>
      </c>
      <c r="Z101" s="25">
        <v>2.4</v>
      </c>
      <c r="AA101" s="26">
        <v>1.44</v>
      </c>
      <c r="AB101" s="26">
        <v>1.2412000000000001</v>
      </c>
      <c r="AC101" s="109"/>
      <c r="AD101" s="26">
        <v>1.1478999999999999</v>
      </c>
      <c r="AE101" s="26">
        <v>1.0097</v>
      </c>
      <c r="AF101" s="26">
        <v>1.137</v>
      </c>
      <c r="AG101" s="26">
        <v>1.1051</v>
      </c>
      <c r="AH101" s="57">
        <v>1.2524999999999999</v>
      </c>
      <c r="AI101" s="50">
        <f t="shared" si="6"/>
        <v>1.3872803</v>
      </c>
      <c r="AJ101" s="26">
        <f t="shared" si="7"/>
        <v>0.13478030000000008</v>
      </c>
      <c r="AK101" s="62">
        <f t="shared" si="8"/>
        <v>0.10760902195608789</v>
      </c>
    </row>
    <row r="102" spans="1:37" s="53" customFormat="1" x14ac:dyDescent="0.2">
      <c r="A102" s="21" t="s">
        <v>1387</v>
      </c>
      <c r="B102" s="24" t="s">
        <v>1388</v>
      </c>
      <c r="C102" s="24" t="s">
        <v>410</v>
      </c>
      <c r="D102" s="110">
        <v>8</v>
      </c>
      <c r="E102" s="109"/>
      <c r="F102" s="110">
        <v>0</v>
      </c>
      <c r="G102" s="110">
        <v>11025</v>
      </c>
      <c r="H102" s="110">
        <v>4979</v>
      </c>
      <c r="I102" s="110">
        <v>5333</v>
      </c>
      <c r="J102" s="110">
        <v>2833</v>
      </c>
      <c r="K102" s="24">
        <v>5.8</v>
      </c>
      <c r="L102" s="109"/>
      <c r="M102" s="110">
        <v>5504</v>
      </c>
      <c r="N102" s="110">
        <v>3105</v>
      </c>
      <c r="O102" s="25">
        <v>5.8</v>
      </c>
      <c r="P102" s="25">
        <v>4.0999999999999996</v>
      </c>
      <c r="Q102" s="25">
        <v>4.4000000000000004</v>
      </c>
      <c r="R102" s="24">
        <v>19</v>
      </c>
      <c r="S102" s="26">
        <v>1.66</v>
      </c>
      <c r="T102" s="52" t="s">
        <v>410</v>
      </c>
      <c r="U102" s="26">
        <v>1.6619999999999999</v>
      </c>
      <c r="V102" s="3"/>
      <c r="W102" s="109"/>
      <c r="X102" s="24">
        <v>17</v>
      </c>
      <c r="Y102" s="110">
        <v>13968.83</v>
      </c>
      <c r="Z102" s="25">
        <v>4.5999999999999996</v>
      </c>
      <c r="AA102" s="26">
        <v>1.8697999999999999</v>
      </c>
      <c r="AB102" s="26">
        <v>1.5402</v>
      </c>
      <c r="AC102" s="109"/>
      <c r="AD102" s="26">
        <v>1.2364999999999999</v>
      </c>
      <c r="AE102" s="26">
        <v>1.2583</v>
      </c>
      <c r="AF102" s="26">
        <v>1.35</v>
      </c>
      <c r="AG102" s="26">
        <v>1.3422000000000001</v>
      </c>
      <c r="AH102" s="57">
        <v>1.6158999999999999</v>
      </c>
      <c r="AI102" s="50">
        <f t="shared" si="6"/>
        <v>1.7829105000000001</v>
      </c>
      <c r="AJ102" s="26">
        <f t="shared" si="7"/>
        <v>0.16701050000000017</v>
      </c>
      <c r="AK102" s="62">
        <f t="shared" si="8"/>
        <v>0.10335447738102617</v>
      </c>
    </row>
    <row r="103" spans="1:37" s="53" customFormat="1" x14ac:dyDescent="0.2">
      <c r="A103" s="22" t="s">
        <v>417</v>
      </c>
      <c r="B103" s="17" t="s">
        <v>418</v>
      </c>
      <c r="C103" s="17" t="s">
        <v>407</v>
      </c>
      <c r="D103" s="111">
        <v>0</v>
      </c>
      <c r="E103" s="109"/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7">
        <v>0</v>
      </c>
      <c r="L103" s="109"/>
      <c r="M103" s="111">
        <v>0</v>
      </c>
      <c r="N103" s="111">
        <v>0</v>
      </c>
      <c r="O103" s="18">
        <v>0</v>
      </c>
      <c r="P103" s="18">
        <v>0</v>
      </c>
      <c r="Q103" s="18">
        <v>0</v>
      </c>
      <c r="R103" s="17">
        <v>999</v>
      </c>
      <c r="S103" s="19">
        <v>0</v>
      </c>
      <c r="T103" s="44" t="s">
        <v>410</v>
      </c>
      <c r="U103" s="19">
        <v>1.4583999999999999</v>
      </c>
      <c r="V103" s="3"/>
      <c r="W103" s="109"/>
      <c r="X103" s="17">
        <v>6</v>
      </c>
      <c r="Y103" s="111">
        <v>10775.56</v>
      </c>
      <c r="Z103" s="18">
        <v>2.1</v>
      </c>
      <c r="AA103" s="19">
        <v>1.3019000000000001</v>
      </c>
      <c r="AB103" s="19">
        <v>1.0935999999999999</v>
      </c>
      <c r="AC103" s="109"/>
      <c r="AD103" s="19">
        <v>1.5498000000000001</v>
      </c>
      <c r="AE103" s="19">
        <v>1.1306</v>
      </c>
      <c r="AF103" s="19">
        <v>0.98629999999999995</v>
      </c>
      <c r="AG103" s="19">
        <v>0.96430000000000005</v>
      </c>
      <c r="AH103" s="59">
        <v>1.4227000000000001</v>
      </c>
      <c r="AI103" s="51">
        <f t="shared" si="6"/>
        <v>1.5644986000000001</v>
      </c>
      <c r="AJ103" s="19">
        <f t="shared" si="7"/>
        <v>0.1417986</v>
      </c>
      <c r="AK103" s="63">
        <f t="shared" si="8"/>
        <v>9.9668658185140924E-2</v>
      </c>
    </row>
    <row r="104" spans="1:37" s="53" customFormat="1" x14ac:dyDescent="0.2">
      <c r="A104" s="21" t="s">
        <v>254</v>
      </c>
      <c r="B104" s="24" t="s">
        <v>255</v>
      </c>
      <c r="C104" s="24" t="s">
        <v>410</v>
      </c>
      <c r="D104" s="110">
        <v>61</v>
      </c>
      <c r="E104" s="109"/>
      <c r="F104" s="110">
        <v>0</v>
      </c>
      <c r="G104" s="110">
        <v>6279</v>
      </c>
      <c r="H104" s="110">
        <v>5852</v>
      </c>
      <c r="I104" s="110">
        <v>3817</v>
      </c>
      <c r="J104" s="110">
        <v>4677</v>
      </c>
      <c r="K104" s="24">
        <v>5.5</v>
      </c>
      <c r="L104" s="109"/>
      <c r="M104" s="110">
        <v>3616</v>
      </c>
      <c r="N104" s="110">
        <v>3135</v>
      </c>
      <c r="O104" s="25">
        <v>5.6</v>
      </c>
      <c r="P104" s="25">
        <v>6</v>
      </c>
      <c r="Q104" s="25">
        <v>3.8</v>
      </c>
      <c r="R104" s="24">
        <v>44</v>
      </c>
      <c r="S104" s="26">
        <v>1.0906</v>
      </c>
      <c r="T104" s="52" t="s">
        <v>407</v>
      </c>
      <c r="U104" s="26">
        <v>1.0906</v>
      </c>
      <c r="V104" s="26"/>
      <c r="W104" s="109"/>
      <c r="X104" s="24">
        <v>17</v>
      </c>
      <c r="Y104" s="110">
        <v>12890.38</v>
      </c>
      <c r="Z104" s="25">
        <v>3.8</v>
      </c>
      <c r="AA104" s="26">
        <v>0.9657</v>
      </c>
      <c r="AB104" s="26">
        <v>0.95930000000000004</v>
      </c>
      <c r="AC104" s="109"/>
      <c r="AD104" s="26">
        <v>1.4218999999999999</v>
      </c>
      <c r="AE104" s="26">
        <v>1.3209</v>
      </c>
      <c r="AF104" s="26">
        <v>0.97550000000000003</v>
      </c>
      <c r="AG104" s="26">
        <v>1.1205000000000001</v>
      </c>
      <c r="AH104" s="57">
        <v>1.0642</v>
      </c>
      <c r="AI104" s="50">
        <f t="shared" si="6"/>
        <v>1.1699411500000001</v>
      </c>
      <c r="AJ104" s="26">
        <f t="shared" si="7"/>
        <v>0.10574115000000006</v>
      </c>
      <c r="AK104" s="62">
        <f t="shared" si="8"/>
        <v>9.9362102988160173E-2</v>
      </c>
    </row>
    <row r="105" spans="1:37" s="53" customFormat="1" x14ac:dyDescent="0.2">
      <c r="A105" s="21" t="s">
        <v>448</v>
      </c>
      <c r="B105" s="24" t="s">
        <v>449</v>
      </c>
      <c r="C105" s="24" t="s">
        <v>407</v>
      </c>
      <c r="D105" s="110">
        <v>2</v>
      </c>
      <c r="E105" s="109"/>
      <c r="F105" s="110">
        <v>0</v>
      </c>
      <c r="G105" s="110">
        <v>19740</v>
      </c>
      <c r="H105" s="110">
        <v>14004</v>
      </c>
      <c r="I105" s="110">
        <v>8052</v>
      </c>
      <c r="J105" s="110">
        <v>5750</v>
      </c>
      <c r="K105" s="24">
        <v>5.5</v>
      </c>
      <c r="L105" s="109"/>
      <c r="M105" s="110">
        <v>8052</v>
      </c>
      <c r="N105" s="110">
        <v>5750</v>
      </c>
      <c r="O105" s="25">
        <v>5.5</v>
      </c>
      <c r="P105" s="25">
        <v>4.5</v>
      </c>
      <c r="Q105" s="25">
        <v>3.2</v>
      </c>
      <c r="R105" s="24">
        <v>999</v>
      </c>
      <c r="S105" s="26">
        <v>2.4285000000000001</v>
      </c>
      <c r="T105" s="52" t="s">
        <v>410</v>
      </c>
      <c r="U105" s="26">
        <v>1.7233000000000001</v>
      </c>
      <c r="V105" s="26"/>
      <c r="W105" s="109"/>
      <c r="X105" s="24">
        <v>9</v>
      </c>
      <c r="Y105" s="110">
        <v>13419.28</v>
      </c>
      <c r="Z105" s="25">
        <v>2.2000000000000002</v>
      </c>
      <c r="AA105" s="26">
        <v>1.2724</v>
      </c>
      <c r="AB105" s="26">
        <v>1.3310999999999999</v>
      </c>
      <c r="AC105" s="109"/>
      <c r="AD105" s="26">
        <v>0.87590000000000001</v>
      </c>
      <c r="AE105" s="26">
        <v>1.7182999999999999</v>
      </c>
      <c r="AF105" s="26">
        <v>1.6424000000000001</v>
      </c>
      <c r="AG105" s="26">
        <v>1.6705000000000001</v>
      </c>
      <c r="AH105" s="57">
        <v>1.6862999999999999</v>
      </c>
      <c r="AI105" s="50">
        <f t="shared" si="6"/>
        <v>1.8486700750000002</v>
      </c>
      <c r="AJ105" s="26">
        <f t="shared" si="7"/>
        <v>0.16237007500000034</v>
      </c>
      <c r="AK105" s="62">
        <f t="shared" si="8"/>
        <v>9.6287775010377954E-2</v>
      </c>
    </row>
    <row r="106" spans="1:37" s="53" customFormat="1" x14ac:dyDescent="0.2">
      <c r="A106" s="21" t="s">
        <v>1058</v>
      </c>
      <c r="B106" s="1" t="s">
        <v>1059</v>
      </c>
      <c r="C106" s="1" t="s">
        <v>407</v>
      </c>
      <c r="D106" s="108">
        <v>6</v>
      </c>
      <c r="E106" s="109"/>
      <c r="F106" s="108">
        <v>0</v>
      </c>
      <c r="G106" s="108">
        <v>10882</v>
      </c>
      <c r="H106" s="108">
        <v>4016</v>
      </c>
      <c r="I106" s="108">
        <v>3276</v>
      </c>
      <c r="J106" s="108">
        <v>1501</v>
      </c>
      <c r="K106" s="1">
        <v>2</v>
      </c>
      <c r="L106" s="109"/>
      <c r="M106" s="108">
        <v>3246</v>
      </c>
      <c r="N106" s="108">
        <v>1440</v>
      </c>
      <c r="O106" s="2">
        <v>2</v>
      </c>
      <c r="P106" s="2">
        <v>1</v>
      </c>
      <c r="Q106" s="2">
        <v>1.8</v>
      </c>
      <c r="R106" s="1">
        <v>12</v>
      </c>
      <c r="S106" s="3">
        <v>0.97899999999999998</v>
      </c>
      <c r="T106" s="43" t="s">
        <v>410</v>
      </c>
      <c r="U106" s="3">
        <v>1.4692000000000001</v>
      </c>
      <c r="V106" s="3"/>
      <c r="W106" s="109"/>
      <c r="X106" s="1">
        <v>6</v>
      </c>
      <c r="Y106" s="108">
        <v>10538.98</v>
      </c>
      <c r="Z106" s="2">
        <v>2.1</v>
      </c>
      <c r="AA106" s="3">
        <v>0.82010000000000005</v>
      </c>
      <c r="AB106" s="3">
        <v>0.79069999999999996</v>
      </c>
      <c r="AC106" s="109"/>
      <c r="AD106" s="3">
        <v>1.2159</v>
      </c>
      <c r="AE106" s="3">
        <v>1.2786</v>
      </c>
      <c r="AF106" s="3">
        <v>1.3081</v>
      </c>
      <c r="AG106" s="3">
        <v>0.98760000000000003</v>
      </c>
      <c r="AH106" s="57">
        <v>1.4404999999999999</v>
      </c>
      <c r="AI106" s="50">
        <f t="shared" si="6"/>
        <v>1.5760843000000002</v>
      </c>
      <c r="AJ106" s="3">
        <f t="shared" si="7"/>
        <v>0.13558430000000032</v>
      </c>
      <c r="AK106" s="62">
        <f t="shared" si="8"/>
        <v>9.4123082263103328E-2</v>
      </c>
    </row>
    <row r="107" spans="1:37" s="53" customFormat="1" x14ac:dyDescent="0.2">
      <c r="A107" s="21" t="s">
        <v>222</v>
      </c>
      <c r="B107" s="1" t="s">
        <v>223</v>
      </c>
      <c r="C107" s="1" t="s">
        <v>407</v>
      </c>
      <c r="D107" s="108">
        <v>8</v>
      </c>
      <c r="E107" s="109"/>
      <c r="F107" s="108">
        <v>0</v>
      </c>
      <c r="G107" s="108">
        <v>9257</v>
      </c>
      <c r="H107" s="108">
        <v>6609</v>
      </c>
      <c r="I107" s="108">
        <v>4603</v>
      </c>
      <c r="J107" s="108">
        <v>3648</v>
      </c>
      <c r="K107" s="1">
        <v>6.6</v>
      </c>
      <c r="L107" s="109"/>
      <c r="M107" s="108">
        <v>4603</v>
      </c>
      <c r="N107" s="108">
        <v>3648</v>
      </c>
      <c r="O107" s="2">
        <v>6.6</v>
      </c>
      <c r="P107" s="2">
        <v>5.4</v>
      </c>
      <c r="Q107" s="2">
        <v>4.2</v>
      </c>
      <c r="R107" s="1">
        <v>37</v>
      </c>
      <c r="S107" s="3">
        <v>1.3883000000000001</v>
      </c>
      <c r="T107" s="43" t="s">
        <v>410</v>
      </c>
      <c r="U107" s="3">
        <v>1.4796</v>
      </c>
      <c r="V107" s="3"/>
      <c r="W107" s="109"/>
      <c r="X107" s="1">
        <v>16</v>
      </c>
      <c r="Y107" s="108">
        <v>15730.71</v>
      </c>
      <c r="Z107" s="2">
        <v>3.5</v>
      </c>
      <c r="AA107" s="3">
        <v>1.7285999999999999</v>
      </c>
      <c r="AB107" s="3">
        <v>1.5045999999999999</v>
      </c>
      <c r="AC107" s="109"/>
      <c r="AD107" s="3">
        <v>1.1263000000000001</v>
      </c>
      <c r="AE107" s="3">
        <v>1.5307999999999999</v>
      </c>
      <c r="AF107" s="3">
        <v>1.228</v>
      </c>
      <c r="AG107" s="3">
        <v>1.2033</v>
      </c>
      <c r="AH107" s="57">
        <v>1.4528000000000001</v>
      </c>
      <c r="AI107" s="50">
        <f t="shared" si="6"/>
        <v>1.5872409000000001</v>
      </c>
      <c r="AJ107" s="3">
        <f t="shared" si="7"/>
        <v>0.13444089999999997</v>
      </c>
      <c r="AK107" s="62">
        <f t="shared" si="8"/>
        <v>9.2539165748898658E-2</v>
      </c>
    </row>
    <row r="108" spans="1:37" s="53" customFormat="1" x14ac:dyDescent="0.2">
      <c r="A108" s="22" t="s">
        <v>1534</v>
      </c>
      <c r="B108" s="17" t="s">
        <v>1535</v>
      </c>
      <c r="C108" s="17" t="s">
        <v>611</v>
      </c>
      <c r="D108" s="111">
        <v>33</v>
      </c>
      <c r="E108" s="109"/>
      <c r="F108" s="111">
        <v>0</v>
      </c>
      <c r="G108" s="111">
        <v>13370</v>
      </c>
      <c r="H108" s="111">
        <v>9940</v>
      </c>
      <c r="I108" s="111">
        <v>4684</v>
      </c>
      <c r="J108" s="111">
        <v>5455</v>
      </c>
      <c r="K108" s="17">
        <v>4</v>
      </c>
      <c r="L108" s="109"/>
      <c r="M108" s="111">
        <v>4121</v>
      </c>
      <c r="N108" s="111">
        <v>2654</v>
      </c>
      <c r="O108" s="18">
        <v>4</v>
      </c>
      <c r="P108" s="18">
        <v>5.9</v>
      </c>
      <c r="Q108" s="18">
        <v>2.5</v>
      </c>
      <c r="R108" s="17">
        <v>24</v>
      </c>
      <c r="S108" s="19">
        <v>1.2428999999999999</v>
      </c>
      <c r="T108" s="44" t="s">
        <v>407</v>
      </c>
      <c r="U108" s="19">
        <v>1.2393000000000001</v>
      </c>
      <c r="V108" s="26"/>
      <c r="W108" s="109"/>
      <c r="X108" s="17">
        <v>15</v>
      </c>
      <c r="Y108" s="111">
        <v>15266.7</v>
      </c>
      <c r="Z108" s="18">
        <v>2.5</v>
      </c>
      <c r="AA108" s="19">
        <v>0.44600000000000001</v>
      </c>
      <c r="AB108" s="19">
        <v>0.36049999999999999</v>
      </c>
      <c r="AC108" s="109"/>
      <c r="AD108" s="19">
        <v>0</v>
      </c>
      <c r="AE108" s="19">
        <v>0</v>
      </c>
      <c r="AF108" s="19">
        <v>1.3423</v>
      </c>
      <c r="AG108" s="19">
        <v>1.2161999999999999</v>
      </c>
      <c r="AH108" s="59">
        <v>1.2202</v>
      </c>
      <c r="AI108" s="51">
        <f t="shared" si="6"/>
        <v>1.3294590750000002</v>
      </c>
      <c r="AJ108" s="19">
        <f t="shared" si="7"/>
        <v>0.10925907500000021</v>
      </c>
      <c r="AK108" s="63">
        <f t="shared" si="8"/>
        <v>8.9541939845927065E-2</v>
      </c>
    </row>
    <row r="109" spans="1:37" s="53" customFormat="1" x14ac:dyDescent="0.2">
      <c r="A109" s="21" t="s">
        <v>1501</v>
      </c>
      <c r="B109" s="24" t="s">
        <v>1502</v>
      </c>
      <c r="C109" s="24" t="s">
        <v>410</v>
      </c>
      <c r="D109" s="110">
        <v>0</v>
      </c>
      <c r="E109" s="109"/>
      <c r="F109" s="110">
        <v>0</v>
      </c>
      <c r="G109" s="110">
        <v>0</v>
      </c>
      <c r="H109" s="110">
        <v>0</v>
      </c>
      <c r="I109" s="110">
        <v>0</v>
      </c>
      <c r="J109" s="110">
        <v>0</v>
      </c>
      <c r="K109" s="24">
        <v>0</v>
      </c>
      <c r="L109" s="109"/>
      <c r="M109" s="110">
        <v>0</v>
      </c>
      <c r="N109" s="110">
        <v>0</v>
      </c>
      <c r="O109" s="25">
        <v>0</v>
      </c>
      <c r="P109" s="25">
        <v>0</v>
      </c>
      <c r="Q109" s="25">
        <v>0</v>
      </c>
      <c r="R109" s="24">
        <v>999</v>
      </c>
      <c r="S109" s="26">
        <v>0</v>
      </c>
      <c r="T109" s="52" t="s">
        <v>410</v>
      </c>
      <c r="U109" s="26">
        <v>1.7384999999999999</v>
      </c>
      <c r="V109" s="26"/>
      <c r="W109" s="109"/>
      <c r="X109" s="24">
        <v>10</v>
      </c>
      <c r="Y109" s="110">
        <v>15292</v>
      </c>
      <c r="Z109" s="25">
        <v>3.3</v>
      </c>
      <c r="AA109" s="26">
        <v>1.3959999999999999</v>
      </c>
      <c r="AB109" s="26">
        <v>1.5142</v>
      </c>
      <c r="AC109" s="109"/>
      <c r="AD109" s="26">
        <v>1.2722</v>
      </c>
      <c r="AE109" s="26">
        <v>1.5567</v>
      </c>
      <c r="AF109" s="26">
        <v>1.4311</v>
      </c>
      <c r="AG109" s="26">
        <v>1.4085000000000001</v>
      </c>
      <c r="AH109" s="57">
        <v>1.7126999999999999</v>
      </c>
      <c r="AI109" s="50">
        <f t="shared" si="6"/>
        <v>1.8649758750000001</v>
      </c>
      <c r="AJ109" s="26">
        <f t="shared" si="7"/>
        <v>0.15227587500000017</v>
      </c>
      <c r="AK109" s="62">
        <f t="shared" si="8"/>
        <v>8.8909835347696725E-2</v>
      </c>
    </row>
    <row r="110" spans="1:37" s="53" customFormat="1" x14ac:dyDescent="0.2">
      <c r="A110" s="21" t="s">
        <v>11</v>
      </c>
      <c r="B110" s="1" t="s">
        <v>12</v>
      </c>
      <c r="C110" s="1" t="s">
        <v>611</v>
      </c>
      <c r="D110" s="108">
        <v>95</v>
      </c>
      <c r="E110" s="109"/>
      <c r="F110" s="108">
        <v>13</v>
      </c>
      <c r="G110" s="108">
        <v>267013</v>
      </c>
      <c r="H110" s="108">
        <v>167870</v>
      </c>
      <c r="I110" s="108">
        <v>69273</v>
      </c>
      <c r="J110" s="108">
        <v>39741</v>
      </c>
      <c r="K110" s="1">
        <v>72.2</v>
      </c>
      <c r="L110" s="109"/>
      <c r="M110" s="108">
        <v>68775</v>
      </c>
      <c r="N110" s="108">
        <v>38653</v>
      </c>
      <c r="O110" s="2">
        <v>72.2</v>
      </c>
      <c r="P110" s="2">
        <v>33.700000000000003</v>
      </c>
      <c r="Q110" s="2">
        <v>58</v>
      </c>
      <c r="R110" s="1">
        <v>19</v>
      </c>
      <c r="S110" s="3">
        <v>20.742999999999999</v>
      </c>
      <c r="T110" s="43" t="s">
        <v>407</v>
      </c>
      <c r="U110" s="3">
        <v>20.742999999999999</v>
      </c>
      <c r="V110" s="3"/>
      <c r="W110" s="109"/>
      <c r="X110" s="1">
        <v>138</v>
      </c>
      <c r="Y110" s="108">
        <v>146370.54</v>
      </c>
      <c r="Z110" s="2">
        <v>58</v>
      </c>
      <c r="AA110" s="3">
        <v>0</v>
      </c>
      <c r="AB110" s="3">
        <v>0</v>
      </c>
      <c r="AC110" s="109"/>
      <c r="AD110" s="3">
        <v>27.371500000000001</v>
      </c>
      <c r="AE110" s="3">
        <v>26.677600000000002</v>
      </c>
      <c r="AF110" s="3">
        <v>26.912700000000001</v>
      </c>
      <c r="AG110" s="3">
        <v>23.834599999999998</v>
      </c>
      <c r="AH110" s="57">
        <v>20.4588</v>
      </c>
      <c r="AI110" s="50">
        <f t="shared" si="6"/>
        <v>22.252053249999999</v>
      </c>
      <c r="AJ110" s="3">
        <f t="shared" si="7"/>
        <v>1.7932532499999994</v>
      </c>
      <c r="AK110" s="62">
        <f t="shared" si="8"/>
        <v>8.7651927288012951E-2</v>
      </c>
    </row>
    <row r="111" spans="1:37" s="53" customFormat="1" x14ac:dyDescent="0.2">
      <c r="A111" s="21" t="s">
        <v>1507</v>
      </c>
      <c r="B111" s="24" t="s">
        <v>1508</v>
      </c>
      <c r="C111" s="24" t="s">
        <v>410</v>
      </c>
      <c r="D111" s="110">
        <v>3</v>
      </c>
      <c r="E111" s="109"/>
      <c r="F111" s="110">
        <v>0</v>
      </c>
      <c r="G111" s="110">
        <v>4485</v>
      </c>
      <c r="H111" s="110">
        <v>921</v>
      </c>
      <c r="I111" s="110">
        <v>1705</v>
      </c>
      <c r="J111" s="110">
        <v>1044</v>
      </c>
      <c r="K111" s="24">
        <v>1.7</v>
      </c>
      <c r="L111" s="109"/>
      <c r="M111" s="110">
        <v>1705</v>
      </c>
      <c r="N111" s="110">
        <v>1044</v>
      </c>
      <c r="O111" s="25">
        <v>1.7</v>
      </c>
      <c r="P111" s="25">
        <v>0.9</v>
      </c>
      <c r="Q111" s="25">
        <v>1.4</v>
      </c>
      <c r="R111" s="24">
        <v>999</v>
      </c>
      <c r="S111" s="26">
        <v>0.51419999999999999</v>
      </c>
      <c r="T111" s="52" t="s">
        <v>410</v>
      </c>
      <c r="U111" s="26">
        <v>1.6946000000000001</v>
      </c>
      <c r="V111" s="26"/>
      <c r="W111" s="109"/>
      <c r="X111" s="24">
        <v>10</v>
      </c>
      <c r="Y111" s="110">
        <v>15128.64</v>
      </c>
      <c r="Z111" s="25">
        <v>2</v>
      </c>
      <c r="AA111" s="26">
        <v>0.438</v>
      </c>
      <c r="AB111" s="26">
        <v>0.55049999999999999</v>
      </c>
      <c r="AC111" s="109"/>
      <c r="AD111" s="26">
        <v>1.3934</v>
      </c>
      <c r="AE111" s="26">
        <v>0.89339999999999997</v>
      </c>
      <c r="AF111" s="26">
        <v>1.6033999999999999</v>
      </c>
      <c r="AG111" s="26">
        <v>1.6204000000000001</v>
      </c>
      <c r="AH111" s="57">
        <v>1.6720999999999999</v>
      </c>
      <c r="AI111" s="50">
        <f t="shared" si="6"/>
        <v>1.8178821500000002</v>
      </c>
      <c r="AJ111" s="26">
        <f t="shared" si="7"/>
        <v>0.14578215000000028</v>
      </c>
      <c r="AK111" s="62">
        <f t="shared" si="8"/>
        <v>8.7185066682614845E-2</v>
      </c>
    </row>
    <row r="112" spans="1:37" s="53" customFormat="1" x14ac:dyDescent="0.2">
      <c r="A112" s="21" t="s">
        <v>1455</v>
      </c>
      <c r="B112" s="24" t="s">
        <v>1456</v>
      </c>
      <c r="C112" s="24" t="s">
        <v>410</v>
      </c>
      <c r="D112" s="110">
        <v>38</v>
      </c>
      <c r="E112" s="109"/>
      <c r="F112" s="110">
        <v>0</v>
      </c>
      <c r="G112" s="110">
        <v>24513</v>
      </c>
      <c r="H112" s="110">
        <v>13481</v>
      </c>
      <c r="I112" s="110">
        <v>8614</v>
      </c>
      <c r="J112" s="110">
        <v>4350</v>
      </c>
      <c r="K112" s="24">
        <v>7.4</v>
      </c>
      <c r="L112" s="109"/>
      <c r="M112" s="110">
        <v>8507</v>
      </c>
      <c r="N112" s="110">
        <v>4089</v>
      </c>
      <c r="O112" s="25">
        <v>7.4</v>
      </c>
      <c r="P112" s="25">
        <v>4.0999999999999996</v>
      </c>
      <c r="Q112" s="25">
        <v>5.9</v>
      </c>
      <c r="R112" s="24">
        <v>14</v>
      </c>
      <c r="S112" s="26">
        <v>2.5657999999999999</v>
      </c>
      <c r="T112" s="52" t="s">
        <v>407</v>
      </c>
      <c r="U112" s="26">
        <v>2.5657999999999999</v>
      </c>
      <c r="V112" s="26"/>
      <c r="W112" s="109"/>
      <c r="X112" s="24">
        <v>15</v>
      </c>
      <c r="Y112" s="110">
        <v>17053</v>
      </c>
      <c r="Z112" s="25">
        <v>5.9</v>
      </c>
      <c r="AA112" s="26">
        <v>0.71179999999999999</v>
      </c>
      <c r="AB112" s="26">
        <v>0.64790000000000003</v>
      </c>
      <c r="AC112" s="109"/>
      <c r="AD112" s="26">
        <v>2.9308999999999998</v>
      </c>
      <c r="AE112" s="26">
        <v>3.0708000000000002</v>
      </c>
      <c r="AF112" s="26">
        <v>2.5895000000000001</v>
      </c>
      <c r="AG112" s="26">
        <v>2.3955000000000002</v>
      </c>
      <c r="AH112" s="57">
        <v>2.5324</v>
      </c>
      <c r="AI112" s="50">
        <f t="shared" si="6"/>
        <v>2.7524619500000003</v>
      </c>
      <c r="AJ112" s="26">
        <f t="shared" si="7"/>
        <v>0.22006195000000028</v>
      </c>
      <c r="AK112" s="62">
        <f t="shared" si="8"/>
        <v>8.6898574474806617E-2</v>
      </c>
    </row>
    <row r="113" spans="1:37" s="53" customFormat="1" x14ac:dyDescent="0.2">
      <c r="A113" s="22" t="s">
        <v>1421</v>
      </c>
      <c r="B113" s="17" t="s">
        <v>1003</v>
      </c>
      <c r="C113" s="17" t="s">
        <v>407</v>
      </c>
      <c r="D113" s="111">
        <v>5</v>
      </c>
      <c r="E113" s="109"/>
      <c r="F113" s="111">
        <v>0</v>
      </c>
      <c r="G113" s="111">
        <v>6822</v>
      </c>
      <c r="H113" s="111">
        <v>4425</v>
      </c>
      <c r="I113" s="111">
        <v>2717</v>
      </c>
      <c r="J113" s="111">
        <v>1666</v>
      </c>
      <c r="K113" s="17">
        <v>0.4</v>
      </c>
      <c r="L113" s="109"/>
      <c r="M113" s="111">
        <v>2717</v>
      </c>
      <c r="N113" s="111">
        <v>1666</v>
      </c>
      <c r="O113" s="18">
        <v>0.4</v>
      </c>
      <c r="P113" s="18">
        <v>0.5</v>
      </c>
      <c r="Q113" s="18">
        <v>1</v>
      </c>
      <c r="R113" s="17">
        <v>22</v>
      </c>
      <c r="S113" s="19">
        <v>0.81950000000000001</v>
      </c>
      <c r="T113" s="44" t="s">
        <v>410</v>
      </c>
      <c r="U113" s="19">
        <v>0.68940000000000001</v>
      </c>
      <c r="V113" s="26"/>
      <c r="W113" s="109"/>
      <c r="X113" s="17">
        <v>7</v>
      </c>
      <c r="Y113" s="111">
        <v>6318.9</v>
      </c>
      <c r="Z113" s="18">
        <v>1.9</v>
      </c>
      <c r="AA113" s="19">
        <v>3.6977000000000002</v>
      </c>
      <c r="AB113" s="19">
        <v>1.7877000000000001</v>
      </c>
      <c r="AC113" s="109"/>
      <c r="AD113" s="19">
        <v>0.53979999999999995</v>
      </c>
      <c r="AE113" s="19">
        <v>0.65790000000000004</v>
      </c>
      <c r="AF113" s="19">
        <v>0.63929999999999998</v>
      </c>
      <c r="AG113" s="19">
        <v>0.627</v>
      </c>
      <c r="AH113" s="59">
        <v>0.68159999999999998</v>
      </c>
      <c r="AI113" s="51">
        <f t="shared" si="6"/>
        <v>0.73955385000000007</v>
      </c>
      <c r="AJ113" s="19">
        <f t="shared" si="7"/>
        <v>5.7953850000000084E-2</v>
      </c>
      <c r="AK113" s="63">
        <f t="shared" si="8"/>
        <v>8.5026188380281822E-2</v>
      </c>
    </row>
    <row r="114" spans="1:37" s="53" customFormat="1" x14ac:dyDescent="0.2">
      <c r="A114" s="21" t="s">
        <v>597</v>
      </c>
      <c r="B114" s="24" t="s">
        <v>598</v>
      </c>
      <c r="C114" s="24" t="s">
        <v>407</v>
      </c>
      <c r="D114" s="110">
        <v>2</v>
      </c>
      <c r="E114" s="109"/>
      <c r="F114" s="110">
        <v>0</v>
      </c>
      <c r="G114" s="110">
        <v>2396</v>
      </c>
      <c r="H114" s="110">
        <v>1679</v>
      </c>
      <c r="I114" s="110">
        <v>1456</v>
      </c>
      <c r="J114" s="110">
        <v>448</v>
      </c>
      <c r="K114" s="24">
        <v>1.5</v>
      </c>
      <c r="L114" s="109"/>
      <c r="M114" s="110">
        <v>1456</v>
      </c>
      <c r="N114" s="110">
        <v>448</v>
      </c>
      <c r="O114" s="25">
        <v>1.5</v>
      </c>
      <c r="P114" s="25">
        <v>1.5</v>
      </c>
      <c r="Q114" s="25">
        <v>1.7</v>
      </c>
      <c r="R114" s="24">
        <v>999</v>
      </c>
      <c r="S114" s="26">
        <v>0.43909999999999999</v>
      </c>
      <c r="T114" s="52" t="s">
        <v>410</v>
      </c>
      <c r="U114" s="26">
        <v>0.63500000000000001</v>
      </c>
      <c r="V114" s="3"/>
      <c r="W114" s="109"/>
      <c r="X114" s="24">
        <v>5</v>
      </c>
      <c r="Y114" s="110">
        <v>5114.68</v>
      </c>
      <c r="Z114" s="25">
        <v>1.5</v>
      </c>
      <c r="AA114" s="26">
        <v>1.1431</v>
      </c>
      <c r="AB114" s="26">
        <v>1.1760999999999999</v>
      </c>
      <c r="AC114" s="109"/>
      <c r="AD114" s="26">
        <v>0.52580000000000005</v>
      </c>
      <c r="AE114" s="26">
        <v>0.65500000000000003</v>
      </c>
      <c r="AF114" s="26">
        <v>0.60270000000000001</v>
      </c>
      <c r="AG114" s="26">
        <v>0.58279999999999998</v>
      </c>
      <c r="AH114" s="57">
        <v>0.62839999999999996</v>
      </c>
      <c r="AI114" s="50">
        <f t="shared" si="6"/>
        <v>0.68119625000000006</v>
      </c>
      <c r="AJ114" s="26">
        <f t="shared" si="7"/>
        <v>5.27962500000001E-2</v>
      </c>
      <c r="AK114" s="62">
        <f t="shared" si="8"/>
        <v>8.4016947803946695E-2</v>
      </c>
    </row>
    <row r="115" spans="1:37" s="53" customFormat="1" x14ac:dyDescent="0.2">
      <c r="A115" s="21" t="s">
        <v>884</v>
      </c>
      <c r="B115" s="24" t="s">
        <v>885</v>
      </c>
      <c r="C115" s="24" t="s">
        <v>407</v>
      </c>
      <c r="D115" s="110">
        <v>2</v>
      </c>
      <c r="E115" s="109"/>
      <c r="F115" s="110">
        <v>0</v>
      </c>
      <c r="G115" s="110">
        <v>11199</v>
      </c>
      <c r="H115" s="110">
        <v>3937</v>
      </c>
      <c r="I115" s="110">
        <v>4676</v>
      </c>
      <c r="J115" s="110">
        <v>1096</v>
      </c>
      <c r="K115" s="24">
        <v>4</v>
      </c>
      <c r="L115" s="109"/>
      <c r="M115" s="110">
        <v>4676</v>
      </c>
      <c r="N115" s="110">
        <v>1096</v>
      </c>
      <c r="O115" s="25">
        <v>4</v>
      </c>
      <c r="P115" s="25">
        <v>3</v>
      </c>
      <c r="Q115" s="25">
        <v>2.6</v>
      </c>
      <c r="R115" s="24">
        <v>999</v>
      </c>
      <c r="S115" s="26">
        <v>1.4103000000000001</v>
      </c>
      <c r="T115" s="52" t="s">
        <v>410</v>
      </c>
      <c r="U115" s="26">
        <v>2.5745</v>
      </c>
      <c r="V115" s="3"/>
      <c r="W115" s="109"/>
      <c r="X115" s="24">
        <v>11</v>
      </c>
      <c r="Y115" s="110">
        <v>16632.37</v>
      </c>
      <c r="Z115" s="25">
        <v>4.9000000000000004</v>
      </c>
      <c r="AA115" s="26">
        <v>21.408300000000001</v>
      </c>
      <c r="AB115" s="26">
        <v>28.177299999999999</v>
      </c>
      <c r="AC115" s="109"/>
      <c r="AD115" s="26">
        <v>2.2528999999999999</v>
      </c>
      <c r="AE115" s="26">
        <v>2.5335999999999999</v>
      </c>
      <c r="AF115" s="26">
        <v>2.359</v>
      </c>
      <c r="AG115" s="26">
        <v>2.2966000000000002</v>
      </c>
      <c r="AH115" s="57">
        <v>2.5518999999999998</v>
      </c>
      <c r="AI115" s="50">
        <f t="shared" si="6"/>
        <v>2.7617948750000001</v>
      </c>
      <c r="AJ115" s="26">
        <f t="shared" si="7"/>
        <v>0.20989487500000026</v>
      </c>
      <c r="AK115" s="62">
        <f t="shared" si="8"/>
        <v>8.2250431051373599E-2</v>
      </c>
    </row>
    <row r="116" spans="1:37" s="53" customFormat="1" x14ac:dyDescent="0.2">
      <c r="A116" s="21" t="s">
        <v>724</v>
      </c>
      <c r="B116" s="1" t="s">
        <v>725</v>
      </c>
      <c r="C116" s="1" t="s">
        <v>410</v>
      </c>
      <c r="D116" s="108">
        <v>8</v>
      </c>
      <c r="E116" s="109"/>
      <c r="F116" s="108">
        <v>0</v>
      </c>
      <c r="G116" s="108">
        <v>15902</v>
      </c>
      <c r="H116" s="108">
        <v>9024</v>
      </c>
      <c r="I116" s="108">
        <v>6664</v>
      </c>
      <c r="J116" s="108">
        <v>4132</v>
      </c>
      <c r="K116" s="1">
        <v>7.3</v>
      </c>
      <c r="L116" s="109"/>
      <c r="M116" s="108">
        <v>6664</v>
      </c>
      <c r="N116" s="108">
        <v>4132</v>
      </c>
      <c r="O116" s="2">
        <v>7.3</v>
      </c>
      <c r="P116" s="2">
        <v>4.7</v>
      </c>
      <c r="Q116" s="2">
        <v>5</v>
      </c>
      <c r="R116" s="1">
        <v>23</v>
      </c>
      <c r="S116" s="3">
        <v>2.0099</v>
      </c>
      <c r="T116" s="43" t="s">
        <v>410</v>
      </c>
      <c r="U116" s="3">
        <v>2.2183000000000002</v>
      </c>
      <c r="V116" s="3"/>
      <c r="W116" s="109"/>
      <c r="X116" s="1">
        <v>21</v>
      </c>
      <c r="Y116" s="108">
        <v>21519.34</v>
      </c>
      <c r="Z116" s="2">
        <v>6</v>
      </c>
      <c r="AA116" s="3">
        <v>0.82840000000000003</v>
      </c>
      <c r="AB116" s="3">
        <v>0.72860000000000003</v>
      </c>
      <c r="AC116" s="109"/>
      <c r="AD116" s="3">
        <v>2.9192</v>
      </c>
      <c r="AE116" s="3">
        <v>2.5081000000000002</v>
      </c>
      <c r="AF116" s="3">
        <v>2.3948</v>
      </c>
      <c r="AG116" s="3">
        <v>2.3549000000000002</v>
      </c>
      <c r="AH116" s="57">
        <v>2.2080000000000002</v>
      </c>
      <c r="AI116" s="50">
        <f t="shared" si="6"/>
        <v>2.3796813250000004</v>
      </c>
      <c r="AJ116" s="3">
        <f t="shared" si="7"/>
        <v>0.17168132500000022</v>
      </c>
      <c r="AK116" s="62">
        <f t="shared" si="8"/>
        <v>7.7754223278985596E-2</v>
      </c>
    </row>
    <row r="117" spans="1:37" s="53" customFormat="1" x14ac:dyDescent="0.2">
      <c r="A117" s="21" t="s">
        <v>792</v>
      </c>
      <c r="B117" s="1" t="s">
        <v>793</v>
      </c>
      <c r="C117" s="1" t="s">
        <v>407</v>
      </c>
      <c r="D117" s="108">
        <v>107</v>
      </c>
      <c r="E117" s="109"/>
      <c r="F117" s="108">
        <v>2</v>
      </c>
      <c r="G117" s="108">
        <v>48725</v>
      </c>
      <c r="H117" s="108">
        <v>52990</v>
      </c>
      <c r="I117" s="108">
        <v>17463</v>
      </c>
      <c r="J117" s="108">
        <v>16193</v>
      </c>
      <c r="K117" s="1">
        <v>14.7</v>
      </c>
      <c r="L117" s="109"/>
      <c r="M117" s="108">
        <v>16389</v>
      </c>
      <c r="N117" s="108">
        <v>12095</v>
      </c>
      <c r="O117" s="2">
        <v>14.7</v>
      </c>
      <c r="P117" s="2">
        <v>12.8</v>
      </c>
      <c r="Q117" s="2">
        <v>11.4</v>
      </c>
      <c r="R117" s="1">
        <v>32</v>
      </c>
      <c r="S117" s="3">
        <v>4.9429999999999996</v>
      </c>
      <c r="T117" s="43" t="s">
        <v>407</v>
      </c>
      <c r="U117" s="3">
        <v>4.9429999999999996</v>
      </c>
      <c r="V117" s="3"/>
      <c r="W117" s="109"/>
      <c r="X117" s="1">
        <v>40</v>
      </c>
      <c r="Y117" s="108">
        <v>48877.42</v>
      </c>
      <c r="Z117" s="2">
        <v>11.4</v>
      </c>
      <c r="AA117" s="3">
        <v>0.64790000000000003</v>
      </c>
      <c r="AB117" s="3">
        <v>0.67149999999999999</v>
      </c>
      <c r="AC117" s="109"/>
      <c r="AD117" s="3">
        <v>5.0366</v>
      </c>
      <c r="AE117" s="3">
        <v>4.1029</v>
      </c>
      <c r="AF117" s="3">
        <v>4.0484999999999998</v>
      </c>
      <c r="AG117" s="3">
        <v>4.4004000000000003</v>
      </c>
      <c r="AH117" s="57">
        <v>4.9242999999999997</v>
      </c>
      <c r="AI117" s="50">
        <f t="shared" si="6"/>
        <v>5.3026032499999998</v>
      </c>
      <c r="AJ117" s="3">
        <f t="shared" si="7"/>
        <v>0.37830325000000009</v>
      </c>
      <c r="AK117" s="62">
        <f t="shared" si="8"/>
        <v>7.6823761752939534E-2</v>
      </c>
    </row>
    <row r="118" spans="1:37" s="53" customFormat="1" x14ac:dyDescent="0.2">
      <c r="A118" s="22" t="s">
        <v>464</v>
      </c>
      <c r="B118" s="17" t="s">
        <v>465</v>
      </c>
      <c r="C118" s="17" t="s">
        <v>407</v>
      </c>
      <c r="D118" s="111">
        <v>6</v>
      </c>
      <c r="E118" s="109"/>
      <c r="F118" s="111">
        <v>0</v>
      </c>
      <c r="G118" s="111">
        <v>6801</v>
      </c>
      <c r="H118" s="111">
        <v>3143</v>
      </c>
      <c r="I118" s="111">
        <v>2858</v>
      </c>
      <c r="J118" s="111">
        <v>1271</v>
      </c>
      <c r="K118" s="17">
        <v>2.5</v>
      </c>
      <c r="L118" s="109"/>
      <c r="M118" s="111">
        <v>2858</v>
      </c>
      <c r="N118" s="111">
        <v>1271</v>
      </c>
      <c r="O118" s="18">
        <v>2.5</v>
      </c>
      <c r="P118" s="18">
        <v>1.4</v>
      </c>
      <c r="Q118" s="18">
        <v>2.1</v>
      </c>
      <c r="R118" s="17">
        <v>12</v>
      </c>
      <c r="S118" s="19">
        <v>0.86199999999999999</v>
      </c>
      <c r="T118" s="44" t="s">
        <v>410</v>
      </c>
      <c r="U118" s="19">
        <v>1.2783</v>
      </c>
      <c r="V118" s="3"/>
      <c r="W118" s="109"/>
      <c r="X118" s="17">
        <v>24</v>
      </c>
      <c r="Y118" s="111">
        <v>45229.75</v>
      </c>
      <c r="Z118" s="18">
        <v>1.8</v>
      </c>
      <c r="AA118" s="19">
        <v>0.73699999999999999</v>
      </c>
      <c r="AB118" s="19">
        <v>0.80130000000000001</v>
      </c>
      <c r="AC118" s="109"/>
      <c r="AD118" s="19">
        <v>1.0345</v>
      </c>
      <c r="AE118" s="19">
        <v>1.1742999999999999</v>
      </c>
      <c r="AF118" s="19">
        <v>1.1940999999999999</v>
      </c>
      <c r="AG118" s="19">
        <v>1.1588000000000001</v>
      </c>
      <c r="AH118" s="59">
        <v>1.274</v>
      </c>
      <c r="AI118" s="51">
        <f t="shared" si="6"/>
        <v>1.3712963250000001</v>
      </c>
      <c r="AJ118" s="19">
        <f t="shared" si="7"/>
        <v>9.7296325000000072E-2</v>
      </c>
      <c r="AK118" s="63">
        <f t="shared" si="8"/>
        <v>7.6370741758241809E-2</v>
      </c>
    </row>
    <row r="119" spans="1:37" s="53" customFormat="1" x14ac:dyDescent="0.2">
      <c r="A119" s="21" t="s">
        <v>260</v>
      </c>
      <c r="B119" s="24" t="s">
        <v>261</v>
      </c>
      <c r="C119" s="24" t="s">
        <v>410</v>
      </c>
      <c r="D119" s="110">
        <v>69</v>
      </c>
      <c r="E119" s="109"/>
      <c r="F119" s="110">
        <v>2</v>
      </c>
      <c r="G119" s="110">
        <v>8405</v>
      </c>
      <c r="H119" s="110">
        <v>11402</v>
      </c>
      <c r="I119" s="110">
        <v>5450</v>
      </c>
      <c r="J119" s="110">
        <v>7171</v>
      </c>
      <c r="K119" s="24">
        <v>8.8000000000000007</v>
      </c>
      <c r="L119" s="109"/>
      <c r="M119" s="110">
        <v>4877</v>
      </c>
      <c r="N119" s="110">
        <v>4032</v>
      </c>
      <c r="O119" s="25">
        <v>8.8000000000000007</v>
      </c>
      <c r="P119" s="25">
        <v>9.6999999999999993</v>
      </c>
      <c r="Q119" s="25">
        <v>6.4</v>
      </c>
      <c r="R119" s="24">
        <v>40</v>
      </c>
      <c r="S119" s="26">
        <v>1.4709000000000001</v>
      </c>
      <c r="T119" s="52" t="s">
        <v>407</v>
      </c>
      <c r="U119" s="26">
        <v>1.4709000000000001</v>
      </c>
      <c r="V119" s="26"/>
      <c r="W119" s="109"/>
      <c r="X119" s="24">
        <v>28</v>
      </c>
      <c r="Y119" s="110">
        <v>19361.740000000002</v>
      </c>
      <c r="Z119" s="25">
        <v>6.4</v>
      </c>
      <c r="AA119" s="26">
        <v>0.86599999999999999</v>
      </c>
      <c r="AB119" s="26">
        <v>0.80179999999999996</v>
      </c>
      <c r="AC119" s="109"/>
      <c r="AD119" s="26">
        <v>1.5303</v>
      </c>
      <c r="AE119" s="26">
        <v>1.4332</v>
      </c>
      <c r="AF119" s="26">
        <v>1.3701000000000001</v>
      </c>
      <c r="AG119" s="26">
        <v>1.4789000000000001</v>
      </c>
      <c r="AH119" s="57">
        <v>1.4685999999999999</v>
      </c>
      <c r="AI119" s="50">
        <f t="shared" si="6"/>
        <v>1.5779079750000002</v>
      </c>
      <c r="AJ119" s="26">
        <f t="shared" si="7"/>
        <v>0.10930797500000033</v>
      </c>
      <c r="AK119" s="62">
        <f t="shared" si="8"/>
        <v>7.4430052430886795E-2</v>
      </c>
    </row>
    <row r="120" spans="1:37" s="53" customFormat="1" x14ac:dyDescent="0.2">
      <c r="A120" s="21" t="s">
        <v>161</v>
      </c>
      <c r="B120" s="24" t="s">
        <v>162</v>
      </c>
      <c r="C120" s="24" t="s">
        <v>410</v>
      </c>
      <c r="D120" s="110">
        <v>31</v>
      </c>
      <c r="E120" s="109"/>
      <c r="F120" s="110">
        <v>0</v>
      </c>
      <c r="G120" s="110">
        <v>4102</v>
      </c>
      <c r="H120" s="110">
        <v>2696</v>
      </c>
      <c r="I120" s="110">
        <v>1855</v>
      </c>
      <c r="J120" s="110">
        <v>1259</v>
      </c>
      <c r="K120" s="24">
        <v>1.5</v>
      </c>
      <c r="L120" s="109"/>
      <c r="M120" s="110">
        <v>1851</v>
      </c>
      <c r="N120" s="110">
        <v>1152</v>
      </c>
      <c r="O120" s="25">
        <v>1.5</v>
      </c>
      <c r="P120" s="25">
        <v>0.9</v>
      </c>
      <c r="Q120" s="25">
        <v>1.4</v>
      </c>
      <c r="R120" s="24">
        <v>23</v>
      </c>
      <c r="S120" s="26">
        <v>0.55830000000000002</v>
      </c>
      <c r="T120" s="52" t="s">
        <v>407</v>
      </c>
      <c r="U120" s="26">
        <v>0.55830000000000002</v>
      </c>
      <c r="V120" s="26"/>
      <c r="W120" s="109"/>
      <c r="X120" s="24">
        <v>3</v>
      </c>
      <c r="Y120" s="110">
        <v>4297.46</v>
      </c>
      <c r="Z120" s="25">
        <v>1.4</v>
      </c>
      <c r="AA120" s="26">
        <v>0.96860000000000002</v>
      </c>
      <c r="AB120" s="26">
        <v>0.80289999999999995</v>
      </c>
      <c r="AC120" s="109"/>
      <c r="AD120" s="26">
        <v>0.47839999999999999</v>
      </c>
      <c r="AE120" s="26">
        <v>0.55410000000000004</v>
      </c>
      <c r="AF120" s="26">
        <v>0.47089999999999999</v>
      </c>
      <c r="AG120" s="26">
        <v>0.48680000000000001</v>
      </c>
      <c r="AH120" s="57">
        <v>0.5575</v>
      </c>
      <c r="AI120" s="50">
        <f t="shared" si="6"/>
        <v>0.59891632500000003</v>
      </c>
      <c r="AJ120" s="26">
        <f t="shared" si="7"/>
        <v>4.1416325000000032E-2</v>
      </c>
      <c r="AK120" s="62">
        <f t="shared" si="8"/>
        <v>7.4289372197309481E-2</v>
      </c>
    </row>
    <row r="121" spans="1:37" s="53" customFormat="1" x14ac:dyDescent="0.2">
      <c r="A121" s="21" t="s">
        <v>705</v>
      </c>
      <c r="B121" s="24" t="s">
        <v>706</v>
      </c>
      <c r="C121" s="24" t="s">
        <v>407</v>
      </c>
      <c r="D121" s="110">
        <v>10</v>
      </c>
      <c r="E121" s="109"/>
      <c r="F121" s="110">
        <v>0</v>
      </c>
      <c r="G121" s="110">
        <v>68636</v>
      </c>
      <c r="H121" s="110">
        <v>17456</v>
      </c>
      <c r="I121" s="110">
        <v>19761</v>
      </c>
      <c r="J121" s="110">
        <v>5056</v>
      </c>
      <c r="K121" s="24">
        <v>11.9</v>
      </c>
      <c r="L121" s="109"/>
      <c r="M121" s="110">
        <v>19761</v>
      </c>
      <c r="N121" s="110">
        <v>5056</v>
      </c>
      <c r="O121" s="25">
        <v>11.9</v>
      </c>
      <c r="P121" s="25">
        <v>4.8</v>
      </c>
      <c r="Q121" s="25">
        <v>10.7</v>
      </c>
      <c r="R121" s="24">
        <v>4</v>
      </c>
      <c r="S121" s="26">
        <v>5.96</v>
      </c>
      <c r="T121" s="52" t="s">
        <v>407</v>
      </c>
      <c r="U121" s="26">
        <v>5.96</v>
      </c>
      <c r="V121" s="26"/>
      <c r="W121" s="109"/>
      <c r="X121" s="24">
        <v>21</v>
      </c>
      <c r="Y121" s="110">
        <v>29569.64</v>
      </c>
      <c r="Z121" s="25">
        <v>10.7</v>
      </c>
      <c r="AA121" s="26">
        <v>0.90649999999999997</v>
      </c>
      <c r="AB121" s="26">
        <v>0.97299999999999998</v>
      </c>
      <c r="AC121" s="109"/>
      <c r="AD121" s="26">
        <v>9.6318000000000001</v>
      </c>
      <c r="AE121" s="26">
        <v>11.7409</v>
      </c>
      <c r="AF121" s="26">
        <v>8.6457999999999995</v>
      </c>
      <c r="AG121" s="26">
        <v>8.5737000000000005</v>
      </c>
      <c r="AH121" s="57">
        <v>5.952</v>
      </c>
      <c r="AI121" s="50">
        <f t="shared" si="6"/>
        <v>6.3935900000000006</v>
      </c>
      <c r="AJ121" s="26">
        <f t="shared" si="7"/>
        <v>0.44159000000000059</v>
      </c>
      <c r="AK121" s="62">
        <f t="shared" si="8"/>
        <v>7.4191868279569986E-2</v>
      </c>
    </row>
    <row r="122" spans="1:37" s="53" customFormat="1" x14ac:dyDescent="0.2">
      <c r="A122" s="21" t="s">
        <v>715</v>
      </c>
      <c r="B122" s="1" t="s">
        <v>714</v>
      </c>
      <c r="C122" s="1" t="s">
        <v>410</v>
      </c>
      <c r="D122" s="108">
        <v>31</v>
      </c>
      <c r="E122" s="109"/>
      <c r="F122" s="108">
        <v>0</v>
      </c>
      <c r="G122" s="108">
        <v>60323</v>
      </c>
      <c r="H122" s="108">
        <v>26145</v>
      </c>
      <c r="I122" s="108">
        <v>19363</v>
      </c>
      <c r="J122" s="108">
        <v>7293</v>
      </c>
      <c r="K122" s="1">
        <v>9.5</v>
      </c>
      <c r="L122" s="109"/>
      <c r="M122" s="108">
        <v>19514</v>
      </c>
      <c r="N122" s="108">
        <v>7467</v>
      </c>
      <c r="O122" s="2">
        <v>9.5</v>
      </c>
      <c r="P122" s="2">
        <v>6.2</v>
      </c>
      <c r="Q122" s="2">
        <v>8</v>
      </c>
      <c r="R122" s="1">
        <v>9</v>
      </c>
      <c r="S122" s="3">
        <v>5.8855000000000004</v>
      </c>
      <c r="T122" s="43" t="s">
        <v>407</v>
      </c>
      <c r="U122" s="3">
        <v>5.8855000000000004</v>
      </c>
      <c r="V122" s="3"/>
      <c r="W122" s="109"/>
      <c r="X122" s="1">
        <v>22</v>
      </c>
      <c r="Y122" s="108">
        <v>33511.42</v>
      </c>
      <c r="Z122" s="2">
        <v>8</v>
      </c>
      <c r="AA122" s="3">
        <v>0.74180000000000001</v>
      </c>
      <c r="AB122" s="3">
        <v>0.61099999999999999</v>
      </c>
      <c r="AC122" s="109"/>
      <c r="AD122" s="3">
        <v>0</v>
      </c>
      <c r="AE122" s="3">
        <v>0</v>
      </c>
      <c r="AF122" s="3">
        <v>0</v>
      </c>
      <c r="AG122" s="3">
        <v>5.6723999999999997</v>
      </c>
      <c r="AH122" s="57">
        <v>5.8834999999999997</v>
      </c>
      <c r="AI122" s="50">
        <f t="shared" si="6"/>
        <v>6.3136701250000007</v>
      </c>
      <c r="AJ122" s="3">
        <f t="shared" si="7"/>
        <v>0.43017012500000096</v>
      </c>
      <c r="AK122" s="62">
        <f t="shared" si="8"/>
        <v>7.3114663890541512E-2</v>
      </c>
    </row>
    <row r="123" spans="1:37" s="53" customFormat="1" x14ac:dyDescent="0.2">
      <c r="A123" s="22" t="s">
        <v>804</v>
      </c>
      <c r="B123" s="17" t="s">
        <v>805</v>
      </c>
      <c r="C123" s="17" t="s">
        <v>410</v>
      </c>
      <c r="D123" s="111">
        <v>28</v>
      </c>
      <c r="E123" s="109"/>
      <c r="F123" s="111">
        <v>1</v>
      </c>
      <c r="G123" s="111">
        <v>49255</v>
      </c>
      <c r="H123" s="111">
        <v>49518</v>
      </c>
      <c r="I123" s="111">
        <v>17286</v>
      </c>
      <c r="J123" s="111">
        <v>15300</v>
      </c>
      <c r="K123" s="17">
        <v>14.9</v>
      </c>
      <c r="L123" s="109"/>
      <c r="M123" s="111">
        <v>16536</v>
      </c>
      <c r="N123" s="111">
        <v>13337</v>
      </c>
      <c r="O123" s="18">
        <v>14.9</v>
      </c>
      <c r="P123" s="18">
        <v>12.7</v>
      </c>
      <c r="Q123" s="18">
        <v>10.5</v>
      </c>
      <c r="R123" s="17">
        <v>38</v>
      </c>
      <c r="S123" s="19">
        <v>4.9874000000000001</v>
      </c>
      <c r="T123" s="44" t="s">
        <v>410</v>
      </c>
      <c r="U123" s="19">
        <v>5.3785999999999996</v>
      </c>
      <c r="V123" s="3"/>
      <c r="W123" s="109"/>
      <c r="X123" s="17">
        <v>28</v>
      </c>
      <c r="Y123" s="111">
        <v>54471.23</v>
      </c>
      <c r="Z123" s="18">
        <v>8.4</v>
      </c>
      <c r="AA123" s="19">
        <v>0.24010000000000001</v>
      </c>
      <c r="AB123" s="19">
        <v>0.22689999999999999</v>
      </c>
      <c r="AC123" s="109"/>
      <c r="AD123" s="19">
        <v>3.4563000000000001</v>
      </c>
      <c r="AE123" s="19">
        <v>5.7763</v>
      </c>
      <c r="AF123" s="19">
        <v>5.5347999999999997</v>
      </c>
      <c r="AG123" s="19">
        <v>5.4455</v>
      </c>
      <c r="AH123" s="59">
        <v>5.3827999999999996</v>
      </c>
      <c r="AI123" s="51">
        <f t="shared" si="6"/>
        <v>5.7698931499999997</v>
      </c>
      <c r="AJ123" s="19">
        <f t="shared" si="7"/>
        <v>0.38709315000000011</v>
      </c>
      <c r="AK123" s="63">
        <f t="shared" si="8"/>
        <v>7.191297280225907E-2</v>
      </c>
    </row>
    <row r="124" spans="1:37" s="53" customFormat="1" x14ac:dyDescent="0.2">
      <c r="A124" s="21" t="s">
        <v>1130</v>
      </c>
      <c r="B124" s="24" t="s">
        <v>1131</v>
      </c>
      <c r="C124" s="24" t="s">
        <v>410</v>
      </c>
      <c r="D124" s="110">
        <v>29</v>
      </c>
      <c r="E124" s="109"/>
      <c r="F124" s="110">
        <v>0</v>
      </c>
      <c r="G124" s="110">
        <v>8106</v>
      </c>
      <c r="H124" s="110">
        <v>2101</v>
      </c>
      <c r="I124" s="110">
        <v>3137</v>
      </c>
      <c r="J124" s="110">
        <v>1030</v>
      </c>
      <c r="K124" s="24">
        <v>2.4</v>
      </c>
      <c r="L124" s="109"/>
      <c r="M124" s="110">
        <v>3093</v>
      </c>
      <c r="N124" s="110">
        <v>926</v>
      </c>
      <c r="O124" s="25">
        <v>2.4</v>
      </c>
      <c r="P124" s="25">
        <v>1.7</v>
      </c>
      <c r="Q124" s="25">
        <v>2</v>
      </c>
      <c r="R124" s="24">
        <v>5</v>
      </c>
      <c r="S124" s="26">
        <v>0.93289999999999995</v>
      </c>
      <c r="T124" s="52" t="s">
        <v>407</v>
      </c>
      <c r="U124" s="26">
        <v>0.93289999999999995</v>
      </c>
      <c r="V124" s="26"/>
      <c r="W124" s="109"/>
      <c r="X124" s="24">
        <v>6</v>
      </c>
      <c r="Y124" s="110">
        <v>5135.2</v>
      </c>
      <c r="Z124" s="25">
        <v>2</v>
      </c>
      <c r="AA124" s="26">
        <v>3.7544</v>
      </c>
      <c r="AB124" s="26">
        <v>3.6471</v>
      </c>
      <c r="AC124" s="109"/>
      <c r="AD124" s="26">
        <v>0.98119999999999996</v>
      </c>
      <c r="AE124" s="26">
        <v>0.99150000000000005</v>
      </c>
      <c r="AF124" s="26">
        <v>1.1301000000000001</v>
      </c>
      <c r="AG124" s="26">
        <v>1.1829000000000001</v>
      </c>
      <c r="AH124" s="57">
        <v>0.93459999999999999</v>
      </c>
      <c r="AI124" s="50">
        <f t="shared" si="6"/>
        <v>1.0007684750000001</v>
      </c>
      <c r="AJ124" s="26">
        <f t="shared" si="7"/>
        <v>6.6168475000000115E-2</v>
      </c>
      <c r="AK124" s="62">
        <f t="shared" si="8"/>
        <v>7.0798710678365198E-2</v>
      </c>
    </row>
    <row r="125" spans="1:37" s="53" customFormat="1" x14ac:dyDescent="0.2">
      <c r="A125" s="21" t="s">
        <v>438</v>
      </c>
      <c r="B125" s="24" t="s">
        <v>566</v>
      </c>
      <c r="C125" s="24" t="s">
        <v>407</v>
      </c>
      <c r="D125" s="110">
        <v>2</v>
      </c>
      <c r="E125" s="109"/>
      <c r="F125" s="110">
        <v>0</v>
      </c>
      <c r="G125" s="110">
        <v>69980</v>
      </c>
      <c r="H125" s="110">
        <v>63212</v>
      </c>
      <c r="I125" s="110">
        <v>24239</v>
      </c>
      <c r="J125" s="110">
        <v>22067</v>
      </c>
      <c r="K125" s="24">
        <v>20</v>
      </c>
      <c r="L125" s="109"/>
      <c r="M125" s="110">
        <v>24239</v>
      </c>
      <c r="N125" s="110">
        <v>22067</v>
      </c>
      <c r="O125" s="25">
        <v>20</v>
      </c>
      <c r="P125" s="25">
        <v>19</v>
      </c>
      <c r="Q125" s="25">
        <v>6.2</v>
      </c>
      <c r="R125" s="24">
        <v>999</v>
      </c>
      <c r="S125" s="26">
        <v>7.3106</v>
      </c>
      <c r="T125" s="52" t="s">
        <v>410</v>
      </c>
      <c r="U125" s="26">
        <v>1.5840000000000001</v>
      </c>
      <c r="V125" s="3"/>
      <c r="W125" s="109"/>
      <c r="X125" s="24">
        <v>16</v>
      </c>
      <c r="Y125" s="110">
        <v>17194.45</v>
      </c>
      <c r="Z125" s="25">
        <v>4.3</v>
      </c>
      <c r="AA125" s="26">
        <v>0.79</v>
      </c>
      <c r="AB125" s="26">
        <v>0.68440000000000001</v>
      </c>
      <c r="AC125" s="109"/>
      <c r="AD125" s="26">
        <v>1.7193000000000001</v>
      </c>
      <c r="AE125" s="26">
        <v>1.6631</v>
      </c>
      <c r="AF125" s="26">
        <v>1.4521999999999999</v>
      </c>
      <c r="AG125" s="26">
        <v>1.4469000000000001</v>
      </c>
      <c r="AH125" s="57">
        <v>1.5872999999999999</v>
      </c>
      <c r="AI125" s="50">
        <f t="shared" si="6"/>
        <v>1.6992360000000002</v>
      </c>
      <c r="AJ125" s="26">
        <f t="shared" si="7"/>
        <v>0.11193600000000026</v>
      </c>
      <c r="AK125" s="62">
        <f t="shared" si="8"/>
        <v>7.0519750519750679E-2</v>
      </c>
    </row>
    <row r="126" spans="1:37" s="53" customFormat="1" x14ac:dyDescent="0.2">
      <c r="A126" s="21" t="s">
        <v>476</v>
      </c>
      <c r="B126" s="1" t="s">
        <v>477</v>
      </c>
      <c r="C126" s="1" t="s">
        <v>410</v>
      </c>
      <c r="D126" s="108">
        <v>39</v>
      </c>
      <c r="E126" s="109"/>
      <c r="F126" s="108">
        <v>1</v>
      </c>
      <c r="G126" s="108">
        <v>4201</v>
      </c>
      <c r="H126" s="108">
        <v>2610</v>
      </c>
      <c r="I126" s="108">
        <v>2251</v>
      </c>
      <c r="J126" s="108">
        <v>1203</v>
      </c>
      <c r="K126" s="1">
        <v>2.6</v>
      </c>
      <c r="L126" s="109"/>
      <c r="M126" s="108">
        <v>2227</v>
      </c>
      <c r="N126" s="108">
        <v>1145</v>
      </c>
      <c r="O126" s="2">
        <v>2.6</v>
      </c>
      <c r="P126" s="2">
        <v>1.5</v>
      </c>
      <c r="Q126" s="2">
        <v>2.2000000000000002</v>
      </c>
      <c r="R126" s="1">
        <v>16</v>
      </c>
      <c r="S126" s="3">
        <v>0.67169999999999996</v>
      </c>
      <c r="T126" s="43" t="s">
        <v>407</v>
      </c>
      <c r="U126" s="3">
        <v>0.67169999999999996</v>
      </c>
      <c r="V126" s="3"/>
      <c r="W126" s="109"/>
      <c r="X126" s="1">
        <v>6</v>
      </c>
      <c r="Y126" s="108">
        <v>4584.82</v>
      </c>
      <c r="Z126" s="2">
        <v>2.2000000000000002</v>
      </c>
      <c r="AA126" s="3">
        <v>1.1845000000000001</v>
      </c>
      <c r="AB126" s="3">
        <v>1.1672</v>
      </c>
      <c r="AC126" s="109"/>
      <c r="AD126" s="3">
        <v>0.68010000000000004</v>
      </c>
      <c r="AE126" s="3">
        <v>0.77439999999999998</v>
      </c>
      <c r="AF126" s="3">
        <v>0.80710000000000004</v>
      </c>
      <c r="AG126" s="3">
        <v>0.72430000000000005</v>
      </c>
      <c r="AH126" s="57">
        <v>0.67359999999999998</v>
      </c>
      <c r="AI126" s="50">
        <f t="shared" si="6"/>
        <v>0.72056617499999998</v>
      </c>
      <c r="AJ126" s="3">
        <f t="shared" si="7"/>
        <v>4.6966174999999999E-2</v>
      </c>
      <c r="AK126" s="62">
        <f t="shared" si="8"/>
        <v>6.9724131532066511E-2</v>
      </c>
    </row>
    <row r="127" spans="1:37" s="53" customFormat="1" x14ac:dyDescent="0.2">
      <c r="A127" s="21" t="s">
        <v>567</v>
      </c>
      <c r="B127" s="24" t="s">
        <v>568</v>
      </c>
      <c r="C127" s="24" t="s">
        <v>410</v>
      </c>
      <c r="D127" s="110">
        <v>3</v>
      </c>
      <c r="E127" s="109"/>
      <c r="F127" s="110">
        <v>1</v>
      </c>
      <c r="G127" s="110">
        <v>12761</v>
      </c>
      <c r="H127" s="110">
        <v>9197</v>
      </c>
      <c r="I127" s="110">
        <v>4228</v>
      </c>
      <c r="J127" s="110">
        <v>2769</v>
      </c>
      <c r="K127" s="24">
        <v>4</v>
      </c>
      <c r="L127" s="109"/>
      <c r="M127" s="110">
        <v>4228</v>
      </c>
      <c r="N127" s="110">
        <v>2769</v>
      </c>
      <c r="O127" s="25">
        <v>4</v>
      </c>
      <c r="P127" s="25">
        <v>2.2000000000000002</v>
      </c>
      <c r="Q127" s="25">
        <v>3.5</v>
      </c>
      <c r="R127" s="24">
        <v>999</v>
      </c>
      <c r="S127" s="26">
        <v>1.2751999999999999</v>
      </c>
      <c r="T127" s="52" t="s">
        <v>410</v>
      </c>
      <c r="U127" s="26">
        <v>0.98019999999999996</v>
      </c>
      <c r="V127" s="26"/>
      <c r="W127" s="109"/>
      <c r="X127" s="24">
        <v>14</v>
      </c>
      <c r="Y127" s="110">
        <v>10116.780000000001</v>
      </c>
      <c r="Z127" s="25">
        <v>2.5</v>
      </c>
      <c r="AA127" s="26">
        <v>0.52749999999999997</v>
      </c>
      <c r="AB127" s="26">
        <v>0.42870000000000003</v>
      </c>
      <c r="AC127" s="109"/>
      <c r="AD127" s="26">
        <v>1.1155999999999999</v>
      </c>
      <c r="AE127" s="26">
        <v>0.96840000000000004</v>
      </c>
      <c r="AF127" s="26">
        <v>0.86819999999999997</v>
      </c>
      <c r="AG127" s="26">
        <v>0.92249999999999999</v>
      </c>
      <c r="AH127" s="57">
        <v>0.98380000000000001</v>
      </c>
      <c r="AI127" s="50">
        <f t="shared" si="6"/>
        <v>1.05150955</v>
      </c>
      <c r="AJ127" s="26">
        <f t="shared" si="7"/>
        <v>6.7709550000000007E-2</v>
      </c>
      <c r="AK127" s="62">
        <f t="shared" si="8"/>
        <v>6.8824507013620667E-2</v>
      </c>
    </row>
    <row r="128" spans="1:37" s="53" customFormat="1" x14ac:dyDescent="0.2">
      <c r="A128" s="22" t="s">
        <v>434</v>
      </c>
      <c r="B128" s="17" t="s">
        <v>435</v>
      </c>
      <c r="C128" s="17" t="s">
        <v>410</v>
      </c>
      <c r="D128" s="111">
        <v>139</v>
      </c>
      <c r="E128" s="109"/>
      <c r="F128" s="111">
        <v>8</v>
      </c>
      <c r="G128" s="111">
        <v>24487</v>
      </c>
      <c r="H128" s="111">
        <v>44628</v>
      </c>
      <c r="I128" s="111">
        <v>10664</v>
      </c>
      <c r="J128" s="111">
        <v>21675</v>
      </c>
      <c r="K128" s="17">
        <v>10.199999999999999</v>
      </c>
      <c r="L128" s="109"/>
      <c r="M128" s="111">
        <v>9329</v>
      </c>
      <c r="N128" s="111">
        <v>11495</v>
      </c>
      <c r="O128" s="18">
        <v>10.199999999999999</v>
      </c>
      <c r="P128" s="18">
        <v>13.8</v>
      </c>
      <c r="Q128" s="18">
        <v>6</v>
      </c>
      <c r="R128" s="17">
        <v>89</v>
      </c>
      <c r="S128" s="19">
        <v>2.8136999999999999</v>
      </c>
      <c r="T128" s="44" t="s">
        <v>407</v>
      </c>
      <c r="U128" s="19">
        <v>2.8136999999999999</v>
      </c>
      <c r="V128" s="3"/>
      <c r="W128" s="109"/>
      <c r="X128" s="17">
        <v>37</v>
      </c>
      <c r="Y128" s="111">
        <v>52713.5</v>
      </c>
      <c r="Z128" s="18">
        <v>6</v>
      </c>
      <c r="AA128" s="19">
        <v>0.94350000000000001</v>
      </c>
      <c r="AB128" s="19">
        <v>0.99439999999999995</v>
      </c>
      <c r="AC128" s="109"/>
      <c r="AD128" s="19">
        <v>1.9857</v>
      </c>
      <c r="AE128" s="19">
        <v>2.1901000000000002</v>
      </c>
      <c r="AF128" s="19">
        <v>1.8345</v>
      </c>
      <c r="AG128" s="19">
        <v>2.4834000000000001</v>
      </c>
      <c r="AH128" s="59">
        <v>2.8246000000000002</v>
      </c>
      <c r="AI128" s="51">
        <f t="shared" si="6"/>
        <v>3.018396675</v>
      </c>
      <c r="AJ128" s="19">
        <f t="shared" si="7"/>
        <v>0.19379667499999975</v>
      </c>
      <c r="AK128" s="63">
        <f t="shared" si="8"/>
        <v>6.8610307654181024E-2</v>
      </c>
    </row>
    <row r="129" spans="1:37" s="53" customFormat="1" x14ac:dyDescent="0.2">
      <c r="A129" s="21" t="s">
        <v>1054</v>
      </c>
      <c r="B129" s="24" t="s">
        <v>1055</v>
      </c>
      <c r="C129" s="24" t="s">
        <v>407</v>
      </c>
      <c r="D129" s="110">
        <v>0</v>
      </c>
      <c r="E129" s="109"/>
      <c r="F129" s="110">
        <v>0</v>
      </c>
      <c r="G129" s="110">
        <v>0</v>
      </c>
      <c r="H129" s="110">
        <v>0</v>
      </c>
      <c r="I129" s="110">
        <v>0</v>
      </c>
      <c r="J129" s="110">
        <v>0</v>
      </c>
      <c r="K129" s="24">
        <v>0</v>
      </c>
      <c r="L129" s="109"/>
      <c r="M129" s="110">
        <v>0</v>
      </c>
      <c r="N129" s="110">
        <v>0</v>
      </c>
      <c r="O129" s="25">
        <v>0</v>
      </c>
      <c r="P129" s="25">
        <v>0</v>
      </c>
      <c r="Q129" s="25">
        <v>0</v>
      </c>
      <c r="R129" s="24">
        <v>999</v>
      </c>
      <c r="S129" s="26">
        <v>0</v>
      </c>
      <c r="T129" s="52" t="s">
        <v>410</v>
      </c>
      <c r="U129" s="26">
        <v>1.0629</v>
      </c>
      <c r="V129" s="3"/>
      <c r="W129" s="109"/>
      <c r="X129" s="24">
        <v>6</v>
      </c>
      <c r="Y129" s="110">
        <v>7113.3</v>
      </c>
      <c r="Z129" s="25">
        <v>2</v>
      </c>
      <c r="AA129" s="26">
        <v>1.2178</v>
      </c>
      <c r="AB129" s="26">
        <v>1.0571999999999999</v>
      </c>
      <c r="AC129" s="109"/>
      <c r="AD129" s="26">
        <v>0.98550000000000004</v>
      </c>
      <c r="AE129" s="26">
        <v>1.1577999999999999</v>
      </c>
      <c r="AF129" s="26">
        <v>0.98550000000000004</v>
      </c>
      <c r="AG129" s="26">
        <v>0.96630000000000005</v>
      </c>
      <c r="AH129" s="57">
        <v>1.0687</v>
      </c>
      <c r="AI129" s="50">
        <f t="shared" si="6"/>
        <v>1.1402259750000001</v>
      </c>
      <c r="AJ129" s="26">
        <f t="shared" si="7"/>
        <v>7.152597500000013E-2</v>
      </c>
      <c r="AK129" s="62">
        <f t="shared" si="8"/>
        <v>6.6928020024328752E-2</v>
      </c>
    </row>
    <row r="130" spans="1:37" s="53" customFormat="1" x14ac:dyDescent="0.2">
      <c r="A130" s="21" t="s">
        <v>1164</v>
      </c>
      <c r="B130" s="24" t="s">
        <v>1165</v>
      </c>
      <c r="C130" s="24" t="s">
        <v>410</v>
      </c>
      <c r="D130" s="110">
        <v>7662</v>
      </c>
      <c r="E130" s="109"/>
      <c r="F130" s="110">
        <v>2</v>
      </c>
      <c r="G130" s="110">
        <v>3904</v>
      </c>
      <c r="H130" s="110">
        <v>1956</v>
      </c>
      <c r="I130" s="110">
        <v>1905</v>
      </c>
      <c r="J130" s="110">
        <v>978</v>
      </c>
      <c r="K130" s="24">
        <v>1.7</v>
      </c>
      <c r="L130" s="109"/>
      <c r="M130" s="110">
        <v>1841</v>
      </c>
      <c r="N130" s="110">
        <v>712</v>
      </c>
      <c r="O130" s="25">
        <v>1.7</v>
      </c>
      <c r="P130" s="25">
        <v>1</v>
      </c>
      <c r="Q130" s="25">
        <v>1.5</v>
      </c>
      <c r="R130" s="24">
        <v>9</v>
      </c>
      <c r="S130" s="26">
        <v>0.55530000000000002</v>
      </c>
      <c r="T130" s="52" t="s">
        <v>407</v>
      </c>
      <c r="U130" s="26">
        <v>0.55530000000000002</v>
      </c>
      <c r="V130" s="26"/>
      <c r="W130" s="109"/>
      <c r="X130" s="24">
        <v>4</v>
      </c>
      <c r="Y130" s="110">
        <v>3802.32</v>
      </c>
      <c r="Z130" s="25">
        <v>1.5</v>
      </c>
      <c r="AA130" s="26">
        <v>1.0429999999999999</v>
      </c>
      <c r="AB130" s="26">
        <v>0.83850000000000002</v>
      </c>
      <c r="AC130" s="109"/>
      <c r="AD130" s="26">
        <v>0.53669999999999995</v>
      </c>
      <c r="AE130" s="26">
        <v>0.53820000000000001</v>
      </c>
      <c r="AF130" s="26">
        <v>0.5615</v>
      </c>
      <c r="AG130" s="26">
        <v>0.58520000000000005</v>
      </c>
      <c r="AH130" s="57">
        <v>0.5585</v>
      </c>
      <c r="AI130" s="50">
        <f t="shared" si="6"/>
        <v>0.59569807500000005</v>
      </c>
      <c r="AJ130" s="26">
        <f t="shared" si="7"/>
        <v>3.7198075000000053E-2</v>
      </c>
      <c r="AK130" s="62">
        <f t="shared" si="8"/>
        <v>6.6603536257833579E-2</v>
      </c>
    </row>
    <row r="131" spans="1:37" s="53" customFormat="1" x14ac:dyDescent="0.2">
      <c r="A131" s="21" t="s">
        <v>1146</v>
      </c>
      <c r="B131" s="24" t="s">
        <v>1147</v>
      </c>
      <c r="C131" s="24" t="s">
        <v>407</v>
      </c>
      <c r="D131" s="110">
        <v>3</v>
      </c>
      <c r="E131" s="109"/>
      <c r="F131" s="110">
        <v>0</v>
      </c>
      <c r="G131" s="110">
        <v>7605</v>
      </c>
      <c r="H131" s="110">
        <v>810</v>
      </c>
      <c r="I131" s="110">
        <v>2913</v>
      </c>
      <c r="J131" s="110">
        <v>230</v>
      </c>
      <c r="K131" s="24">
        <v>3</v>
      </c>
      <c r="L131" s="109"/>
      <c r="M131" s="110">
        <v>2913</v>
      </c>
      <c r="N131" s="110">
        <v>230</v>
      </c>
      <c r="O131" s="25">
        <v>3</v>
      </c>
      <c r="P131" s="25">
        <v>1.4</v>
      </c>
      <c r="Q131" s="25">
        <v>2.7</v>
      </c>
      <c r="R131" s="24">
        <v>999</v>
      </c>
      <c r="S131" s="26">
        <v>0.87860000000000005</v>
      </c>
      <c r="T131" s="52" t="s">
        <v>410</v>
      </c>
      <c r="U131" s="26">
        <v>1.0330999999999999</v>
      </c>
      <c r="V131" s="3"/>
      <c r="W131" s="109"/>
      <c r="X131" s="24">
        <v>6</v>
      </c>
      <c r="Y131" s="110">
        <v>7281.9</v>
      </c>
      <c r="Z131" s="25">
        <v>2</v>
      </c>
      <c r="AA131" s="26">
        <v>0.74060000000000004</v>
      </c>
      <c r="AB131" s="26">
        <v>0.70269999999999999</v>
      </c>
      <c r="AC131" s="109"/>
      <c r="AD131" s="26">
        <v>0.69550000000000001</v>
      </c>
      <c r="AE131" s="26">
        <v>0.68500000000000005</v>
      </c>
      <c r="AF131" s="26">
        <v>0.90339999999999998</v>
      </c>
      <c r="AG131" s="26">
        <v>0.87949999999999995</v>
      </c>
      <c r="AH131" s="57">
        <v>1.0407999999999999</v>
      </c>
      <c r="AI131" s="50">
        <f t="shared" si="6"/>
        <v>1.108258025</v>
      </c>
      <c r="AJ131" s="26">
        <f t="shared" si="7"/>
        <v>6.7458025000000088E-2</v>
      </c>
      <c r="AK131" s="62">
        <f t="shared" si="8"/>
        <v>6.4813628939277571E-2</v>
      </c>
    </row>
    <row r="132" spans="1:37" s="53" customFormat="1" x14ac:dyDescent="0.2">
      <c r="A132" s="21" t="s">
        <v>421</v>
      </c>
      <c r="B132" s="24" t="s">
        <v>422</v>
      </c>
      <c r="C132" s="24" t="s">
        <v>407</v>
      </c>
      <c r="D132" s="110">
        <v>11</v>
      </c>
      <c r="E132" s="109"/>
      <c r="F132" s="110">
        <v>0</v>
      </c>
      <c r="G132" s="110">
        <v>21807</v>
      </c>
      <c r="H132" s="110">
        <v>8199</v>
      </c>
      <c r="I132" s="110">
        <v>7631</v>
      </c>
      <c r="J132" s="110">
        <v>2810</v>
      </c>
      <c r="K132" s="24">
        <v>3.2</v>
      </c>
      <c r="L132" s="109"/>
      <c r="M132" s="110">
        <v>7714</v>
      </c>
      <c r="N132" s="110">
        <v>2954</v>
      </c>
      <c r="O132" s="25">
        <v>3.2</v>
      </c>
      <c r="P132" s="25">
        <v>1.3</v>
      </c>
      <c r="Q132" s="25">
        <v>2.9</v>
      </c>
      <c r="R132" s="24">
        <v>9</v>
      </c>
      <c r="S132" s="26">
        <v>2.3266</v>
      </c>
      <c r="T132" s="52" t="s">
        <v>407</v>
      </c>
      <c r="U132" s="26">
        <v>1.9967999999999999</v>
      </c>
      <c r="V132" s="3"/>
      <c r="W132" s="109"/>
      <c r="X132" s="24">
        <v>6</v>
      </c>
      <c r="Y132" s="110">
        <v>13082.4</v>
      </c>
      <c r="Z132" s="25">
        <v>2.9</v>
      </c>
      <c r="AA132" s="26">
        <v>1.2987</v>
      </c>
      <c r="AB132" s="26">
        <v>0.8962</v>
      </c>
      <c r="AC132" s="109"/>
      <c r="AD132" s="26">
        <v>1.7556</v>
      </c>
      <c r="AE132" s="26">
        <v>1.4621</v>
      </c>
      <c r="AF132" s="26">
        <v>1.6093</v>
      </c>
      <c r="AG132" s="26">
        <v>1.9581</v>
      </c>
      <c r="AH132" s="57">
        <v>2.0118999999999998</v>
      </c>
      <c r="AI132" s="50">
        <f t="shared" si="6"/>
        <v>2.1420672000000001</v>
      </c>
      <c r="AJ132" s="26">
        <f t="shared" si="7"/>
        <v>0.13016720000000026</v>
      </c>
      <c r="AK132" s="62">
        <f t="shared" si="8"/>
        <v>6.4698643073711551E-2</v>
      </c>
    </row>
    <row r="133" spans="1:37" s="53" customFormat="1" x14ac:dyDescent="0.2">
      <c r="A133" s="22" t="s">
        <v>622</v>
      </c>
      <c r="B133" s="17" t="s">
        <v>623</v>
      </c>
      <c r="C133" s="17" t="s">
        <v>407</v>
      </c>
      <c r="D133" s="111">
        <v>16</v>
      </c>
      <c r="E133" s="109"/>
      <c r="F133" s="111">
        <v>0</v>
      </c>
      <c r="G133" s="111">
        <v>5327</v>
      </c>
      <c r="H133" s="111">
        <v>4052</v>
      </c>
      <c r="I133" s="111">
        <v>2292</v>
      </c>
      <c r="J133" s="111">
        <v>1182</v>
      </c>
      <c r="K133" s="17">
        <v>3.7</v>
      </c>
      <c r="L133" s="109"/>
      <c r="M133" s="111">
        <v>2311</v>
      </c>
      <c r="N133" s="111">
        <v>1215</v>
      </c>
      <c r="O133" s="18">
        <v>3.7</v>
      </c>
      <c r="P133" s="18">
        <v>2.2000000000000002</v>
      </c>
      <c r="Q133" s="18">
        <v>3</v>
      </c>
      <c r="R133" s="17">
        <v>16</v>
      </c>
      <c r="S133" s="19">
        <v>0.69699999999999995</v>
      </c>
      <c r="T133" s="44" t="s">
        <v>407</v>
      </c>
      <c r="U133" s="19">
        <v>0.69699999999999995</v>
      </c>
      <c r="V133" s="26"/>
      <c r="W133" s="109"/>
      <c r="X133" s="17">
        <v>8</v>
      </c>
      <c r="Y133" s="111">
        <v>4585.08</v>
      </c>
      <c r="Z133" s="18">
        <v>3</v>
      </c>
      <c r="AA133" s="19">
        <v>6.7263000000000002</v>
      </c>
      <c r="AB133" s="19">
        <v>4.4421999999999997</v>
      </c>
      <c r="AC133" s="109"/>
      <c r="AD133" s="19">
        <v>0.52980000000000005</v>
      </c>
      <c r="AE133" s="19">
        <v>0.53210000000000002</v>
      </c>
      <c r="AF133" s="19">
        <v>0.60170000000000001</v>
      </c>
      <c r="AG133" s="19">
        <v>0.70709999999999995</v>
      </c>
      <c r="AH133" s="59">
        <v>0.70320000000000005</v>
      </c>
      <c r="AI133" s="51">
        <f t="shared" si="6"/>
        <v>0.74770674999999998</v>
      </c>
      <c r="AJ133" s="19">
        <f t="shared" si="7"/>
        <v>4.4506749999999928E-2</v>
      </c>
      <c r="AK133" s="63">
        <f t="shared" si="8"/>
        <v>6.3291737770193299E-2</v>
      </c>
    </row>
    <row r="134" spans="1:37" s="53" customFormat="1" x14ac:dyDescent="0.2">
      <c r="A134" s="21" t="s">
        <v>1417</v>
      </c>
      <c r="B134" s="24" t="s">
        <v>1418</v>
      </c>
      <c r="C134" s="24" t="s">
        <v>611</v>
      </c>
      <c r="D134" s="110">
        <v>50</v>
      </c>
      <c r="E134" s="109"/>
      <c r="F134" s="110">
        <v>1</v>
      </c>
      <c r="G134" s="110">
        <v>4161</v>
      </c>
      <c r="H134" s="110">
        <v>2969</v>
      </c>
      <c r="I134" s="110">
        <v>2258</v>
      </c>
      <c r="J134" s="110">
        <v>1458</v>
      </c>
      <c r="K134" s="24">
        <v>3.2</v>
      </c>
      <c r="L134" s="109"/>
      <c r="M134" s="110">
        <v>2170</v>
      </c>
      <c r="N134" s="110">
        <v>1191</v>
      </c>
      <c r="O134" s="25">
        <v>3.2</v>
      </c>
      <c r="P134" s="25">
        <v>2.1</v>
      </c>
      <c r="Q134" s="25">
        <v>2.8</v>
      </c>
      <c r="R134" s="24">
        <v>18</v>
      </c>
      <c r="S134" s="26">
        <v>0.65449999999999997</v>
      </c>
      <c r="T134" s="52" t="s">
        <v>407</v>
      </c>
      <c r="U134" s="26">
        <v>0.65449999999999997</v>
      </c>
      <c r="V134" s="3"/>
      <c r="W134" s="109"/>
      <c r="X134" s="24">
        <v>7</v>
      </c>
      <c r="Y134" s="110">
        <v>5086.5200000000004</v>
      </c>
      <c r="Z134" s="25">
        <v>2.8</v>
      </c>
      <c r="AA134" s="26">
        <v>0</v>
      </c>
      <c r="AB134" s="26">
        <v>0</v>
      </c>
      <c r="AC134" s="109"/>
      <c r="AD134" s="26">
        <v>0.71519999999999995</v>
      </c>
      <c r="AE134" s="26">
        <v>0.70499999999999996</v>
      </c>
      <c r="AF134" s="26">
        <v>0.73480000000000001</v>
      </c>
      <c r="AG134" s="26">
        <v>0.75080000000000002</v>
      </c>
      <c r="AH134" s="57">
        <v>0.66039999999999999</v>
      </c>
      <c r="AI134" s="50">
        <f t="shared" si="6"/>
        <v>0.70211487500000003</v>
      </c>
      <c r="AJ134" s="26">
        <f t="shared" si="7"/>
        <v>4.171487500000004E-2</v>
      </c>
      <c r="AK134" s="62">
        <f t="shared" si="8"/>
        <v>6.3166073591762628E-2</v>
      </c>
    </row>
    <row r="135" spans="1:37" s="53" customFormat="1" x14ac:dyDescent="0.2">
      <c r="A135" s="21" t="s">
        <v>922</v>
      </c>
      <c r="B135" s="24" t="s">
        <v>923</v>
      </c>
      <c r="C135" s="24" t="s">
        <v>410</v>
      </c>
      <c r="D135" s="110">
        <v>13</v>
      </c>
      <c r="E135" s="109"/>
      <c r="F135" s="110">
        <v>0</v>
      </c>
      <c r="G135" s="110">
        <v>23050</v>
      </c>
      <c r="H135" s="110">
        <v>36075</v>
      </c>
      <c r="I135" s="110">
        <v>7158</v>
      </c>
      <c r="J135" s="110">
        <v>7574</v>
      </c>
      <c r="K135" s="24">
        <v>6.6</v>
      </c>
      <c r="L135" s="109"/>
      <c r="M135" s="110">
        <v>6424</v>
      </c>
      <c r="N135" s="110">
        <v>5313</v>
      </c>
      <c r="O135" s="25">
        <v>6.6</v>
      </c>
      <c r="P135" s="25">
        <v>6.7</v>
      </c>
      <c r="Q135" s="25">
        <v>4.4000000000000004</v>
      </c>
      <c r="R135" s="24">
        <v>40</v>
      </c>
      <c r="S135" s="26">
        <v>1.9375</v>
      </c>
      <c r="T135" s="52" t="s">
        <v>410</v>
      </c>
      <c r="U135" s="26">
        <v>2.6349</v>
      </c>
      <c r="V135" s="26"/>
      <c r="W135" s="109"/>
      <c r="X135" s="24">
        <v>22</v>
      </c>
      <c r="Y135" s="110">
        <v>27313.41</v>
      </c>
      <c r="Z135" s="25">
        <v>5.8</v>
      </c>
      <c r="AA135" s="26">
        <v>1.4502999999999999</v>
      </c>
      <c r="AB135" s="26">
        <v>1.1120000000000001</v>
      </c>
      <c r="AC135" s="109"/>
      <c r="AD135" s="26">
        <v>1.86</v>
      </c>
      <c r="AE135" s="26">
        <v>2.0148999999999999</v>
      </c>
      <c r="AF135" s="26">
        <v>2.6295000000000002</v>
      </c>
      <c r="AG135" s="26">
        <v>2.5979000000000001</v>
      </c>
      <c r="AH135" s="57">
        <v>2.6593</v>
      </c>
      <c r="AI135" s="50">
        <f t="shared" si="6"/>
        <v>2.8265889750000004</v>
      </c>
      <c r="AJ135" s="26">
        <f t="shared" si="7"/>
        <v>0.16728897500000039</v>
      </c>
      <c r="AK135" s="62">
        <f t="shared" si="8"/>
        <v>6.2907146617531079E-2</v>
      </c>
    </row>
    <row r="136" spans="1:37" s="53" customFormat="1" x14ac:dyDescent="0.2">
      <c r="A136" s="21" t="s">
        <v>742</v>
      </c>
      <c r="B136" s="1" t="s">
        <v>743</v>
      </c>
      <c r="C136" s="1" t="s">
        <v>407</v>
      </c>
      <c r="D136" s="108">
        <v>10</v>
      </c>
      <c r="E136" s="109"/>
      <c r="F136" s="108">
        <v>0</v>
      </c>
      <c r="G136" s="108">
        <v>27249</v>
      </c>
      <c r="H136" s="108">
        <v>30378</v>
      </c>
      <c r="I136" s="108">
        <v>7718</v>
      </c>
      <c r="J136" s="108">
        <v>6488</v>
      </c>
      <c r="K136" s="1">
        <v>4.5</v>
      </c>
      <c r="L136" s="109"/>
      <c r="M136" s="108">
        <v>7451</v>
      </c>
      <c r="N136" s="108">
        <v>5882</v>
      </c>
      <c r="O136" s="2">
        <v>4.5</v>
      </c>
      <c r="P136" s="2">
        <v>4.4000000000000004</v>
      </c>
      <c r="Q136" s="2">
        <v>3.2</v>
      </c>
      <c r="R136" s="1">
        <v>37</v>
      </c>
      <c r="S136" s="3">
        <v>2.2473000000000001</v>
      </c>
      <c r="T136" s="43" t="s">
        <v>410</v>
      </c>
      <c r="U136" s="3">
        <v>2.0295999999999998</v>
      </c>
      <c r="V136" s="3"/>
      <c r="W136" s="109"/>
      <c r="X136" s="1">
        <v>12</v>
      </c>
      <c r="Y136" s="108">
        <v>23130.03</v>
      </c>
      <c r="Z136" s="2">
        <v>2.2999999999999998</v>
      </c>
      <c r="AA136" s="3">
        <v>2.7290000000000001</v>
      </c>
      <c r="AB136" s="3">
        <v>2.2397999999999998</v>
      </c>
      <c r="AC136" s="109"/>
      <c r="AD136" s="3">
        <v>2.0110000000000001</v>
      </c>
      <c r="AE136" s="3">
        <v>2.1158000000000001</v>
      </c>
      <c r="AF136" s="3">
        <v>2.2888000000000002</v>
      </c>
      <c r="AG136" s="3">
        <v>1.9132</v>
      </c>
      <c r="AH136" s="57">
        <v>2.0485000000000002</v>
      </c>
      <c r="AI136" s="50">
        <f t="shared" si="6"/>
        <v>2.1772534000000001</v>
      </c>
      <c r="AJ136" s="3">
        <f t="shared" si="7"/>
        <v>0.12875339999999991</v>
      </c>
      <c r="AK136" s="62">
        <f t="shared" si="8"/>
        <v>6.2852526238711195E-2</v>
      </c>
    </row>
    <row r="137" spans="1:37" s="53" customFormat="1" x14ac:dyDescent="0.2">
      <c r="A137" s="21" t="s">
        <v>1016</v>
      </c>
      <c r="B137" s="24" t="s">
        <v>1017</v>
      </c>
      <c r="C137" s="24" t="s">
        <v>410</v>
      </c>
      <c r="D137" s="110">
        <v>0</v>
      </c>
      <c r="E137" s="109"/>
      <c r="F137" s="110">
        <v>0</v>
      </c>
      <c r="G137" s="110">
        <v>0</v>
      </c>
      <c r="H137" s="110">
        <v>0</v>
      </c>
      <c r="I137" s="110">
        <v>0</v>
      </c>
      <c r="J137" s="110">
        <v>0</v>
      </c>
      <c r="K137" s="24">
        <v>0</v>
      </c>
      <c r="L137" s="109"/>
      <c r="M137" s="110">
        <v>0</v>
      </c>
      <c r="N137" s="110">
        <v>0</v>
      </c>
      <c r="O137" s="25">
        <v>0</v>
      </c>
      <c r="P137" s="25">
        <v>0</v>
      </c>
      <c r="Q137" s="25">
        <v>0</v>
      </c>
      <c r="R137" s="24">
        <v>999</v>
      </c>
      <c r="S137" s="26">
        <v>0</v>
      </c>
      <c r="T137" s="52" t="s">
        <v>410</v>
      </c>
      <c r="U137" s="26">
        <v>2.4906999999999999</v>
      </c>
      <c r="V137" s="26"/>
      <c r="W137" s="109"/>
      <c r="X137" s="24">
        <v>14</v>
      </c>
      <c r="Y137" s="110">
        <v>19832.66</v>
      </c>
      <c r="Z137" s="25">
        <v>4.2</v>
      </c>
      <c r="AA137" s="26">
        <v>0</v>
      </c>
      <c r="AB137" s="26">
        <v>0</v>
      </c>
      <c r="AC137" s="109"/>
      <c r="AD137" s="26">
        <v>2.6139999999999999</v>
      </c>
      <c r="AE137" s="26">
        <v>2.464</v>
      </c>
      <c r="AF137" s="26">
        <v>2.5815999999999999</v>
      </c>
      <c r="AG137" s="26">
        <v>2.5242</v>
      </c>
      <c r="AH137" s="57">
        <v>2.5154999999999998</v>
      </c>
      <c r="AI137" s="50">
        <f t="shared" ref="AI137:AI200" si="9">$AI$4*U137</f>
        <v>2.6718984250000002</v>
      </c>
      <c r="AJ137" s="26">
        <f t="shared" ref="AJ137:AJ200" si="10">AI137-AH137</f>
        <v>0.15639842500000034</v>
      </c>
      <c r="AK137" s="62">
        <f t="shared" ref="AK137:AK200" si="11">AJ137/AH137</f>
        <v>6.217389187040364E-2</v>
      </c>
    </row>
    <row r="138" spans="1:37" s="53" customFormat="1" x14ac:dyDescent="0.2">
      <c r="A138" s="22" t="s">
        <v>216</v>
      </c>
      <c r="B138" s="17" t="s">
        <v>217</v>
      </c>
      <c r="C138" s="17" t="s">
        <v>410</v>
      </c>
      <c r="D138" s="111">
        <v>5</v>
      </c>
      <c r="E138" s="109"/>
      <c r="F138" s="111">
        <v>0</v>
      </c>
      <c r="G138" s="111">
        <v>69330</v>
      </c>
      <c r="H138" s="111">
        <v>33157</v>
      </c>
      <c r="I138" s="111">
        <v>25405</v>
      </c>
      <c r="J138" s="111">
        <v>13332</v>
      </c>
      <c r="K138" s="17">
        <v>21.2</v>
      </c>
      <c r="L138" s="109"/>
      <c r="M138" s="111">
        <v>25405</v>
      </c>
      <c r="N138" s="111">
        <v>13332</v>
      </c>
      <c r="O138" s="18">
        <v>21.2</v>
      </c>
      <c r="P138" s="18">
        <v>5.8</v>
      </c>
      <c r="Q138" s="18">
        <v>20.399999999999999</v>
      </c>
      <c r="R138" s="17">
        <v>16</v>
      </c>
      <c r="S138" s="19">
        <v>7.6623000000000001</v>
      </c>
      <c r="T138" s="44" t="s">
        <v>410</v>
      </c>
      <c r="U138" s="19">
        <v>4.6497999999999999</v>
      </c>
      <c r="V138" s="26"/>
      <c r="W138" s="109"/>
      <c r="X138" s="17">
        <v>34</v>
      </c>
      <c r="Y138" s="111">
        <v>56576.44</v>
      </c>
      <c r="Z138" s="18">
        <v>6.7</v>
      </c>
      <c r="AA138" s="19">
        <v>1.3115000000000001</v>
      </c>
      <c r="AB138" s="19">
        <v>1.1313</v>
      </c>
      <c r="AC138" s="109"/>
      <c r="AD138" s="19">
        <v>4.1360999999999999</v>
      </c>
      <c r="AE138" s="19">
        <v>5.3445999999999998</v>
      </c>
      <c r="AF138" s="19">
        <v>4.3852000000000002</v>
      </c>
      <c r="AG138" s="19">
        <v>4.3804999999999996</v>
      </c>
      <c r="AH138" s="59">
        <v>4.6989000000000001</v>
      </c>
      <c r="AI138" s="51">
        <f t="shared" si="9"/>
        <v>4.9880729500000003</v>
      </c>
      <c r="AJ138" s="19">
        <f t="shared" si="10"/>
        <v>0.28917295000000021</v>
      </c>
      <c r="AK138" s="63">
        <f t="shared" si="11"/>
        <v>6.154056268488374E-2</v>
      </c>
    </row>
    <row r="139" spans="1:37" s="53" customFormat="1" x14ac:dyDescent="0.2">
      <c r="A139" s="21" t="s">
        <v>1541</v>
      </c>
      <c r="B139" s="24" t="s">
        <v>1542</v>
      </c>
      <c r="C139" s="24" t="s">
        <v>611</v>
      </c>
      <c r="D139" s="110">
        <v>6</v>
      </c>
      <c r="E139" s="109"/>
      <c r="F139" s="110">
        <v>0</v>
      </c>
      <c r="G139" s="110">
        <v>308472</v>
      </c>
      <c r="H139" s="110">
        <v>270622</v>
      </c>
      <c r="I139" s="110">
        <v>117779</v>
      </c>
      <c r="J139" s="110">
        <v>125784</v>
      </c>
      <c r="K139" s="24">
        <v>44.8</v>
      </c>
      <c r="L139" s="109"/>
      <c r="M139" s="110">
        <v>114357</v>
      </c>
      <c r="N139" s="110">
        <v>118616</v>
      </c>
      <c r="O139" s="25">
        <v>44.8</v>
      </c>
      <c r="P139" s="25">
        <v>44.1</v>
      </c>
      <c r="Q139" s="25">
        <v>31</v>
      </c>
      <c r="R139" s="24">
        <v>63</v>
      </c>
      <c r="S139" s="26">
        <v>34.4908</v>
      </c>
      <c r="T139" s="52" t="s">
        <v>410</v>
      </c>
      <c r="U139" s="26">
        <v>21.7347</v>
      </c>
      <c r="V139" s="3"/>
      <c r="W139" s="109"/>
      <c r="X139" s="24">
        <v>64</v>
      </c>
      <c r="Y139" s="110">
        <v>178403.92</v>
      </c>
      <c r="Z139" s="25">
        <v>23.2</v>
      </c>
      <c r="AA139" s="26">
        <v>0.73909999999999998</v>
      </c>
      <c r="AB139" s="26">
        <v>0.53810000000000002</v>
      </c>
      <c r="AC139" s="109"/>
      <c r="AD139" s="26">
        <v>0</v>
      </c>
      <c r="AE139" s="26">
        <v>0</v>
      </c>
      <c r="AF139" s="26">
        <v>0</v>
      </c>
      <c r="AG139" s="26">
        <v>24.550999999999998</v>
      </c>
      <c r="AH139" s="57">
        <v>21.964300000000001</v>
      </c>
      <c r="AI139" s="50">
        <f t="shared" si="9"/>
        <v>23.315899425000001</v>
      </c>
      <c r="AJ139" s="26">
        <f t="shared" si="10"/>
        <v>1.3515994249999999</v>
      </c>
      <c r="AK139" s="62">
        <f t="shared" si="11"/>
        <v>6.1536193960199041E-2</v>
      </c>
    </row>
    <row r="140" spans="1:37" s="53" customFormat="1" x14ac:dyDescent="0.2">
      <c r="A140" s="21" t="s">
        <v>466</v>
      </c>
      <c r="B140" s="1" t="s">
        <v>467</v>
      </c>
      <c r="C140" s="1" t="s">
        <v>407</v>
      </c>
      <c r="D140" s="108">
        <v>12</v>
      </c>
      <c r="E140" s="109"/>
      <c r="F140" s="108">
        <v>0</v>
      </c>
      <c r="G140" s="108">
        <v>15586</v>
      </c>
      <c r="H140" s="108">
        <v>19322</v>
      </c>
      <c r="I140" s="108">
        <v>5801</v>
      </c>
      <c r="J140" s="108">
        <v>7427</v>
      </c>
      <c r="K140" s="1">
        <v>4.5999999999999996</v>
      </c>
      <c r="L140" s="109"/>
      <c r="M140" s="108">
        <v>4985</v>
      </c>
      <c r="N140" s="108">
        <v>4796</v>
      </c>
      <c r="O140" s="2">
        <v>4.5999999999999996</v>
      </c>
      <c r="P140" s="2">
        <v>7.7</v>
      </c>
      <c r="Q140" s="2">
        <v>2.5</v>
      </c>
      <c r="R140" s="1">
        <v>54</v>
      </c>
      <c r="S140" s="3">
        <v>1.5035000000000001</v>
      </c>
      <c r="T140" s="43" t="s">
        <v>410</v>
      </c>
      <c r="U140" s="3">
        <v>1.9678</v>
      </c>
      <c r="V140" s="3"/>
      <c r="W140" s="109"/>
      <c r="X140" s="1">
        <v>7</v>
      </c>
      <c r="Y140" s="108">
        <v>15310.3</v>
      </c>
      <c r="Z140" s="2">
        <v>2</v>
      </c>
      <c r="AA140" s="3">
        <v>0.61619999999999997</v>
      </c>
      <c r="AB140" s="3">
        <v>0.68720000000000003</v>
      </c>
      <c r="AC140" s="109"/>
      <c r="AD140" s="3">
        <v>1.3136000000000001</v>
      </c>
      <c r="AE140" s="3">
        <v>1.8584000000000001</v>
      </c>
      <c r="AF140" s="3">
        <v>1.6454</v>
      </c>
      <c r="AG140" s="3">
        <v>1.6094999999999999</v>
      </c>
      <c r="AH140" s="57">
        <v>1.9905999999999999</v>
      </c>
      <c r="AI140" s="50">
        <f t="shared" si="9"/>
        <v>2.1109574500000003</v>
      </c>
      <c r="AJ140" s="3">
        <f t="shared" si="10"/>
        <v>0.12035745000000042</v>
      </c>
      <c r="AK140" s="62">
        <f t="shared" si="11"/>
        <v>6.0462900632975193E-2</v>
      </c>
    </row>
    <row r="141" spans="1:37" s="53" customFormat="1" x14ac:dyDescent="0.2">
      <c r="A141" s="21" t="s">
        <v>616</v>
      </c>
      <c r="B141" s="24" t="s">
        <v>617</v>
      </c>
      <c r="C141" s="24" t="s">
        <v>407</v>
      </c>
      <c r="D141" s="110">
        <v>2</v>
      </c>
      <c r="E141" s="109"/>
      <c r="F141" s="110">
        <v>0</v>
      </c>
      <c r="G141" s="110">
        <v>14786</v>
      </c>
      <c r="H141" s="110">
        <v>831</v>
      </c>
      <c r="I141" s="110">
        <v>7192</v>
      </c>
      <c r="J141" s="110">
        <v>139</v>
      </c>
      <c r="K141" s="24">
        <v>6.5</v>
      </c>
      <c r="L141" s="109"/>
      <c r="M141" s="110">
        <v>7192</v>
      </c>
      <c r="N141" s="110">
        <v>139</v>
      </c>
      <c r="O141" s="25">
        <v>6.5</v>
      </c>
      <c r="P141" s="25">
        <v>0.5</v>
      </c>
      <c r="Q141" s="25">
        <v>6.5</v>
      </c>
      <c r="R141" s="24">
        <v>999</v>
      </c>
      <c r="S141" s="26">
        <v>2.1692</v>
      </c>
      <c r="T141" s="52" t="s">
        <v>410</v>
      </c>
      <c r="U141" s="26">
        <v>1.2962</v>
      </c>
      <c r="V141" s="26"/>
      <c r="W141" s="109"/>
      <c r="X141" s="24">
        <v>6</v>
      </c>
      <c r="Y141" s="110">
        <v>12026.39</v>
      </c>
      <c r="Z141" s="25">
        <v>1.8</v>
      </c>
      <c r="AA141" s="26">
        <v>10.0983</v>
      </c>
      <c r="AB141" s="26">
        <v>10.5611</v>
      </c>
      <c r="AC141" s="109"/>
      <c r="AD141" s="26">
        <v>0.61309999999999998</v>
      </c>
      <c r="AE141" s="26">
        <v>1.3021</v>
      </c>
      <c r="AF141" s="26">
        <v>1.1484000000000001</v>
      </c>
      <c r="AG141" s="26">
        <v>1.1097999999999999</v>
      </c>
      <c r="AH141" s="57">
        <v>1.3119000000000001</v>
      </c>
      <c r="AI141" s="50">
        <f t="shared" si="9"/>
        <v>1.3904985500000002</v>
      </c>
      <c r="AJ141" s="26">
        <f t="shared" si="10"/>
        <v>7.8598550000000156E-2</v>
      </c>
      <c r="AK141" s="62">
        <f t="shared" si="11"/>
        <v>5.9911997865691097E-2</v>
      </c>
    </row>
    <row r="142" spans="1:37" s="53" customFormat="1" x14ac:dyDescent="0.2">
      <c r="A142" s="21" t="s">
        <v>601</v>
      </c>
      <c r="B142" s="24" t="s">
        <v>602</v>
      </c>
      <c r="C142" s="24" t="s">
        <v>407</v>
      </c>
      <c r="D142" s="110">
        <v>39</v>
      </c>
      <c r="E142" s="109"/>
      <c r="F142" s="110">
        <v>1</v>
      </c>
      <c r="G142" s="110">
        <v>20023</v>
      </c>
      <c r="H142" s="110">
        <v>33690</v>
      </c>
      <c r="I142" s="110">
        <v>8024</v>
      </c>
      <c r="J142" s="110">
        <v>14415</v>
      </c>
      <c r="K142" s="24">
        <v>6.8</v>
      </c>
      <c r="L142" s="109"/>
      <c r="M142" s="110">
        <v>7126</v>
      </c>
      <c r="N142" s="110">
        <v>8727</v>
      </c>
      <c r="O142" s="25">
        <v>6.8</v>
      </c>
      <c r="P142" s="25">
        <v>8.9</v>
      </c>
      <c r="Q142" s="25">
        <v>3.9</v>
      </c>
      <c r="R142" s="24">
        <v>88</v>
      </c>
      <c r="S142" s="26">
        <v>2.1492</v>
      </c>
      <c r="T142" s="52" t="s">
        <v>410</v>
      </c>
      <c r="U142" s="26">
        <v>1.5579000000000001</v>
      </c>
      <c r="V142" s="26"/>
      <c r="W142" s="109"/>
      <c r="X142" s="24">
        <v>17</v>
      </c>
      <c r="Y142" s="110">
        <v>18235.47</v>
      </c>
      <c r="Z142" s="25">
        <v>3.8</v>
      </c>
      <c r="AA142" s="26">
        <v>0.81379999999999997</v>
      </c>
      <c r="AB142" s="26">
        <v>0.81589999999999996</v>
      </c>
      <c r="AC142" s="109"/>
      <c r="AD142" s="26">
        <v>1.7285999999999999</v>
      </c>
      <c r="AE142" s="26">
        <v>1.3664000000000001</v>
      </c>
      <c r="AF142" s="26">
        <v>1.4222999999999999</v>
      </c>
      <c r="AG142" s="26">
        <v>1.4033</v>
      </c>
      <c r="AH142" s="57">
        <v>1.5783</v>
      </c>
      <c r="AI142" s="50">
        <f t="shared" si="9"/>
        <v>1.6712372250000003</v>
      </c>
      <c r="AJ142" s="26">
        <f t="shared" si="10"/>
        <v>9.2937225000000234E-2</v>
      </c>
      <c r="AK142" s="62">
        <f t="shared" si="11"/>
        <v>5.8884385097890284E-2</v>
      </c>
    </row>
    <row r="143" spans="1:37" s="53" customFormat="1" x14ac:dyDescent="0.2">
      <c r="A143" s="22" t="s">
        <v>918</v>
      </c>
      <c r="B143" s="17" t="s">
        <v>919</v>
      </c>
      <c r="C143" s="17"/>
      <c r="D143" s="111">
        <v>19</v>
      </c>
      <c r="E143" s="109"/>
      <c r="F143" s="111">
        <v>0</v>
      </c>
      <c r="G143" s="111">
        <v>17259</v>
      </c>
      <c r="H143" s="111">
        <v>11255</v>
      </c>
      <c r="I143" s="111">
        <v>7169</v>
      </c>
      <c r="J143" s="111">
        <v>4445</v>
      </c>
      <c r="K143" s="17">
        <v>5.7</v>
      </c>
      <c r="L143" s="109"/>
      <c r="M143" s="111">
        <v>6734</v>
      </c>
      <c r="N143" s="111">
        <v>2912</v>
      </c>
      <c r="O143" s="18">
        <v>5.7</v>
      </c>
      <c r="P143" s="18">
        <v>2.4</v>
      </c>
      <c r="Q143" s="18">
        <v>5.2</v>
      </c>
      <c r="R143" s="17">
        <v>11</v>
      </c>
      <c r="S143" s="19">
        <v>2.0310000000000001</v>
      </c>
      <c r="T143" s="44" t="s">
        <v>407</v>
      </c>
      <c r="U143" s="19">
        <v>2.0310000000000001</v>
      </c>
      <c r="V143" s="26"/>
      <c r="W143" s="109"/>
      <c r="X143" s="17">
        <v>10</v>
      </c>
      <c r="Y143" s="111">
        <v>15792.3</v>
      </c>
      <c r="Z143" s="18">
        <v>5.2</v>
      </c>
      <c r="AA143" s="19"/>
      <c r="AB143" s="19"/>
      <c r="AC143" s="109"/>
      <c r="AD143" s="19">
        <v>2.0951</v>
      </c>
      <c r="AE143" s="19">
        <v>2.1269</v>
      </c>
      <c r="AF143" s="19">
        <v>1.8495999999999999</v>
      </c>
      <c r="AG143" s="19">
        <v>1.9488000000000001</v>
      </c>
      <c r="AH143" s="59">
        <v>2.0575999999999999</v>
      </c>
      <c r="AI143" s="51">
        <f t="shared" si="9"/>
        <v>2.1787552500000005</v>
      </c>
      <c r="AJ143" s="19">
        <f t="shared" si="10"/>
        <v>0.1211552500000006</v>
      </c>
      <c r="AK143" s="63">
        <f t="shared" si="11"/>
        <v>5.8881828343701696E-2</v>
      </c>
    </row>
    <row r="144" spans="1:37" s="53" customFormat="1" x14ac:dyDescent="0.2">
      <c r="A144" s="21" t="s">
        <v>490</v>
      </c>
      <c r="B144" s="24" t="s">
        <v>491</v>
      </c>
      <c r="C144" s="24" t="s">
        <v>407</v>
      </c>
      <c r="D144" s="110">
        <v>47</v>
      </c>
      <c r="E144" s="109"/>
      <c r="F144" s="110">
        <v>2</v>
      </c>
      <c r="G144" s="110">
        <v>45421</v>
      </c>
      <c r="H144" s="110">
        <v>56698</v>
      </c>
      <c r="I144" s="110">
        <v>15844</v>
      </c>
      <c r="J144" s="110">
        <v>14674</v>
      </c>
      <c r="K144" s="24">
        <v>13.4</v>
      </c>
      <c r="L144" s="109"/>
      <c r="M144" s="110">
        <v>14660</v>
      </c>
      <c r="N144" s="110">
        <v>10295</v>
      </c>
      <c r="O144" s="25">
        <v>13.4</v>
      </c>
      <c r="P144" s="25">
        <v>12.7</v>
      </c>
      <c r="Q144" s="25">
        <v>9.6</v>
      </c>
      <c r="R144" s="24">
        <v>29</v>
      </c>
      <c r="S144" s="26">
        <v>4.4215999999999998</v>
      </c>
      <c r="T144" s="52" t="s">
        <v>407</v>
      </c>
      <c r="U144" s="26">
        <v>4.4215999999999998</v>
      </c>
      <c r="V144" s="26"/>
      <c r="W144" s="109"/>
      <c r="X144" s="24">
        <v>38</v>
      </c>
      <c r="Y144" s="110">
        <v>44311.56</v>
      </c>
      <c r="Z144" s="25">
        <v>9.6</v>
      </c>
      <c r="AA144" s="26">
        <v>2.2823000000000002</v>
      </c>
      <c r="AB144" s="26">
        <v>2.3184999999999998</v>
      </c>
      <c r="AC144" s="109"/>
      <c r="AD144" s="26">
        <v>4.7969999999999997</v>
      </c>
      <c r="AE144" s="26">
        <v>5.6471</v>
      </c>
      <c r="AF144" s="26">
        <v>4.5316000000000001</v>
      </c>
      <c r="AG144" s="26">
        <v>4.4770000000000003</v>
      </c>
      <c r="AH144" s="57">
        <v>4.4801000000000002</v>
      </c>
      <c r="AI144" s="50">
        <f t="shared" si="9"/>
        <v>4.7432714000000002</v>
      </c>
      <c r="AJ144" s="26">
        <f t="shared" si="10"/>
        <v>0.26317140000000006</v>
      </c>
      <c r="AK144" s="62">
        <f t="shared" si="11"/>
        <v>5.8742304859266542E-2</v>
      </c>
    </row>
    <row r="145" spans="1:37" s="53" customFormat="1" x14ac:dyDescent="0.2">
      <c r="A145" s="21" t="s">
        <v>1393</v>
      </c>
      <c r="B145" s="1" t="s">
        <v>1394</v>
      </c>
      <c r="C145" s="1" t="s">
        <v>429</v>
      </c>
      <c r="D145" s="108">
        <v>1</v>
      </c>
      <c r="E145" s="109"/>
      <c r="F145" s="108">
        <v>0</v>
      </c>
      <c r="G145" s="108">
        <v>3869</v>
      </c>
      <c r="H145" s="108">
        <v>0</v>
      </c>
      <c r="I145" s="108">
        <v>2120</v>
      </c>
      <c r="J145" s="108">
        <v>0</v>
      </c>
      <c r="K145" s="1">
        <v>1</v>
      </c>
      <c r="L145" s="109"/>
      <c r="M145" s="108">
        <v>2120</v>
      </c>
      <c r="N145" s="108">
        <v>0</v>
      </c>
      <c r="O145" s="2">
        <v>1</v>
      </c>
      <c r="P145" s="2">
        <v>0</v>
      </c>
      <c r="Q145" s="2">
        <v>1</v>
      </c>
      <c r="R145" s="1">
        <v>999</v>
      </c>
      <c r="S145" s="3">
        <v>0.63939999999999997</v>
      </c>
      <c r="T145" s="43" t="s">
        <v>410</v>
      </c>
      <c r="U145" s="3">
        <v>1.1168</v>
      </c>
      <c r="V145" s="3"/>
      <c r="W145" s="109"/>
      <c r="X145" s="1">
        <v>10</v>
      </c>
      <c r="Y145" s="108">
        <v>9720.76</v>
      </c>
      <c r="Z145" s="2">
        <v>2.1</v>
      </c>
      <c r="AA145" s="3">
        <v>2.9658000000000002</v>
      </c>
      <c r="AB145" s="3">
        <v>3.1827000000000001</v>
      </c>
      <c r="AC145" s="109"/>
      <c r="AD145" s="3">
        <v>0.88870000000000005</v>
      </c>
      <c r="AE145" s="3">
        <v>0.81720000000000004</v>
      </c>
      <c r="AF145" s="3">
        <v>0.85680000000000001</v>
      </c>
      <c r="AG145" s="3">
        <v>0.81830000000000003</v>
      </c>
      <c r="AH145" s="57">
        <v>1.1351</v>
      </c>
      <c r="AI145" s="50">
        <f t="shared" si="9"/>
        <v>1.1980472000000002</v>
      </c>
      <c r="AJ145" s="3">
        <f t="shared" si="10"/>
        <v>6.2947200000000203E-2</v>
      </c>
      <c r="AK145" s="62">
        <f t="shared" si="11"/>
        <v>5.5455202184829709E-2</v>
      </c>
    </row>
    <row r="146" spans="1:37" s="53" customFormat="1" x14ac:dyDescent="0.2">
      <c r="A146" s="21" t="s">
        <v>1116</v>
      </c>
      <c r="B146" s="1" t="s">
        <v>1117</v>
      </c>
      <c r="C146" s="1" t="s">
        <v>410</v>
      </c>
      <c r="D146" s="108">
        <v>0</v>
      </c>
      <c r="E146" s="109"/>
      <c r="F146" s="108">
        <v>0</v>
      </c>
      <c r="G146" s="108">
        <v>0</v>
      </c>
      <c r="H146" s="108">
        <v>0</v>
      </c>
      <c r="I146" s="108">
        <v>0</v>
      </c>
      <c r="J146" s="108">
        <v>0</v>
      </c>
      <c r="K146" s="1">
        <v>0</v>
      </c>
      <c r="L146" s="109"/>
      <c r="M146" s="108">
        <v>0</v>
      </c>
      <c r="N146" s="108">
        <v>0</v>
      </c>
      <c r="O146" s="2">
        <v>0</v>
      </c>
      <c r="P146" s="2">
        <v>0</v>
      </c>
      <c r="Q146" s="2">
        <v>0</v>
      </c>
      <c r="R146" s="1">
        <v>999</v>
      </c>
      <c r="S146" s="3">
        <v>0</v>
      </c>
      <c r="T146" s="43" t="s">
        <v>410</v>
      </c>
      <c r="U146" s="3">
        <v>0.79279999999999995</v>
      </c>
      <c r="V146" s="3"/>
      <c r="W146" s="109"/>
      <c r="X146" s="1">
        <v>8</v>
      </c>
      <c r="Y146" s="108">
        <v>6682.56</v>
      </c>
      <c r="Z146" s="2">
        <v>2.5</v>
      </c>
      <c r="AA146" s="3">
        <v>0.6946</v>
      </c>
      <c r="AB146" s="3">
        <v>1.1173999999999999</v>
      </c>
      <c r="AC146" s="109"/>
      <c r="AD146" s="3">
        <v>0.7994</v>
      </c>
      <c r="AE146" s="3">
        <v>0.86419999999999997</v>
      </c>
      <c r="AF146" s="3">
        <v>0.65069999999999995</v>
      </c>
      <c r="AG146" s="3">
        <v>0.69850000000000001</v>
      </c>
      <c r="AH146" s="57">
        <v>0.80630000000000002</v>
      </c>
      <c r="AI146" s="50">
        <f t="shared" si="9"/>
        <v>0.85047620000000002</v>
      </c>
      <c r="AJ146" s="3">
        <f t="shared" si="10"/>
        <v>4.4176199999999999E-2</v>
      </c>
      <c r="AK146" s="62">
        <f t="shared" si="11"/>
        <v>5.478878829219893E-2</v>
      </c>
    </row>
    <row r="147" spans="1:37" s="53" customFormat="1" x14ac:dyDescent="0.2">
      <c r="A147" s="21" t="s">
        <v>830</v>
      </c>
      <c r="B147" s="24" t="s">
        <v>831</v>
      </c>
      <c r="C147" s="24" t="s">
        <v>407</v>
      </c>
      <c r="D147" s="110">
        <v>102</v>
      </c>
      <c r="E147" s="109"/>
      <c r="F147" s="110">
        <v>0</v>
      </c>
      <c r="G147" s="110">
        <v>7068</v>
      </c>
      <c r="H147" s="110">
        <v>4607</v>
      </c>
      <c r="I147" s="110">
        <v>3040</v>
      </c>
      <c r="J147" s="110">
        <v>1291</v>
      </c>
      <c r="K147" s="24">
        <v>2.1</v>
      </c>
      <c r="L147" s="109"/>
      <c r="M147" s="110">
        <v>2985</v>
      </c>
      <c r="N147" s="110">
        <v>1105</v>
      </c>
      <c r="O147" s="25">
        <v>2.1</v>
      </c>
      <c r="P147" s="25">
        <v>1.6</v>
      </c>
      <c r="Q147" s="25">
        <v>1.8</v>
      </c>
      <c r="R147" s="24">
        <v>8</v>
      </c>
      <c r="S147" s="26">
        <v>0.90029999999999999</v>
      </c>
      <c r="T147" s="52" t="s">
        <v>407</v>
      </c>
      <c r="U147" s="26">
        <v>0.90029999999999999</v>
      </c>
      <c r="V147" s="26"/>
      <c r="W147" s="109"/>
      <c r="X147" s="24">
        <v>5</v>
      </c>
      <c r="Y147" s="110">
        <v>5544.54</v>
      </c>
      <c r="Z147" s="25">
        <v>1.8</v>
      </c>
      <c r="AA147" s="26">
        <v>4.7477999999999998</v>
      </c>
      <c r="AB147" s="26">
        <v>4.3287000000000004</v>
      </c>
      <c r="AC147" s="109"/>
      <c r="AD147" s="26">
        <v>0.8458</v>
      </c>
      <c r="AE147" s="26">
        <v>0.90539999999999998</v>
      </c>
      <c r="AF147" s="26">
        <v>0.94469999999999998</v>
      </c>
      <c r="AG147" s="26">
        <v>0.90569999999999995</v>
      </c>
      <c r="AH147" s="57">
        <v>0.91839999999999999</v>
      </c>
      <c r="AI147" s="50">
        <f t="shared" si="9"/>
        <v>0.96579682500000008</v>
      </c>
      <c r="AJ147" s="26">
        <f t="shared" si="10"/>
        <v>4.7396825000000087E-2</v>
      </c>
      <c r="AK147" s="62">
        <f t="shared" si="11"/>
        <v>5.1608041158536677E-2</v>
      </c>
    </row>
    <row r="148" spans="1:37" s="53" customFormat="1" x14ac:dyDescent="0.2">
      <c r="A148" s="22" t="s">
        <v>1174</v>
      </c>
      <c r="B148" s="17" t="s">
        <v>158</v>
      </c>
      <c r="C148" s="17" t="s">
        <v>410</v>
      </c>
      <c r="D148" s="111">
        <v>64</v>
      </c>
      <c r="E148" s="109"/>
      <c r="F148" s="111">
        <v>0</v>
      </c>
      <c r="G148" s="111">
        <v>9311</v>
      </c>
      <c r="H148" s="111">
        <v>4246</v>
      </c>
      <c r="I148" s="111">
        <v>3829</v>
      </c>
      <c r="J148" s="111">
        <v>2063</v>
      </c>
      <c r="K148" s="17">
        <v>2.4</v>
      </c>
      <c r="L148" s="109"/>
      <c r="M148" s="111">
        <v>3732</v>
      </c>
      <c r="N148" s="111">
        <v>1710</v>
      </c>
      <c r="O148" s="18">
        <v>2.4</v>
      </c>
      <c r="P148" s="18">
        <v>1.4</v>
      </c>
      <c r="Q148" s="18">
        <v>2.1</v>
      </c>
      <c r="R148" s="17">
        <v>12</v>
      </c>
      <c r="S148" s="19">
        <v>1.1255999999999999</v>
      </c>
      <c r="T148" s="44" t="s">
        <v>407</v>
      </c>
      <c r="U148" s="19">
        <v>1.1255999999999999</v>
      </c>
      <c r="V148" s="26"/>
      <c r="W148" s="109"/>
      <c r="X148" s="17">
        <v>5</v>
      </c>
      <c r="Y148" s="111">
        <v>7831.22</v>
      </c>
      <c r="Z148" s="18">
        <v>2.1</v>
      </c>
      <c r="AA148" s="19">
        <v>1.0474000000000001</v>
      </c>
      <c r="AB148" s="19">
        <v>0.7077</v>
      </c>
      <c r="AC148" s="109"/>
      <c r="AD148" s="19">
        <v>1.0671999999999999</v>
      </c>
      <c r="AE148" s="19">
        <v>1.1053999999999999</v>
      </c>
      <c r="AF148" s="19">
        <v>1.1140000000000001</v>
      </c>
      <c r="AG148" s="19">
        <v>1.21</v>
      </c>
      <c r="AH148" s="59">
        <v>1.1484000000000001</v>
      </c>
      <c r="AI148" s="51">
        <f t="shared" si="9"/>
        <v>1.2074874</v>
      </c>
      <c r="AJ148" s="19">
        <f t="shared" si="10"/>
        <v>5.9087399999999901E-2</v>
      </c>
      <c r="AK148" s="63">
        <f t="shared" si="11"/>
        <v>5.145193312434683E-2</v>
      </c>
    </row>
    <row r="149" spans="1:37" s="53" customFormat="1" x14ac:dyDescent="0.2">
      <c r="A149" s="21" t="s">
        <v>210</v>
      </c>
      <c r="B149" s="24" t="s">
        <v>211</v>
      </c>
      <c r="C149" s="24" t="s">
        <v>407</v>
      </c>
      <c r="D149" s="110">
        <v>27</v>
      </c>
      <c r="E149" s="109"/>
      <c r="F149" s="110">
        <v>4</v>
      </c>
      <c r="G149" s="110">
        <v>18391</v>
      </c>
      <c r="H149" s="110">
        <v>16689</v>
      </c>
      <c r="I149" s="110">
        <v>7821</v>
      </c>
      <c r="J149" s="110">
        <v>6700</v>
      </c>
      <c r="K149" s="24">
        <v>7.6</v>
      </c>
      <c r="L149" s="109"/>
      <c r="M149" s="110">
        <v>7700</v>
      </c>
      <c r="N149" s="110">
        <v>6153</v>
      </c>
      <c r="O149" s="25">
        <v>7.6</v>
      </c>
      <c r="P149" s="25">
        <v>6.4</v>
      </c>
      <c r="Q149" s="25">
        <v>5.2</v>
      </c>
      <c r="R149" s="24">
        <v>38</v>
      </c>
      <c r="S149" s="26">
        <v>2.3224</v>
      </c>
      <c r="T149" s="52" t="s">
        <v>410</v>
      </c>
      <c r="U149" s="26">
        <v>2.3691</v>
      </c>
      <c r="V149" s="26"/>
      <c r="W149" s="109"/>
      <c r="X149" s="24">
        <v>19</v>
      </c>
      <c r="Y149" s="110">
        <v>26693.19</v>
      </c>
      <c r="Z149" s="25">
        <v>5.4</v>
      </c>
      <c r="AA149" s="26">
        <v>0.77129999999999999</v>
      </c>
      <c r="AB149" s="26">
        <v>0.60499999999999998</v>
      </c>
      <c r="AC149" s="109"/>
      <c r="AD149" s="26">
        <v>2.6534</v>
      </c>
      <c r="AE149" s="26">
        <v>2.8919999999999999</v>
      </c>
      <c r="AF149" s="26">
        <v>2.6553</v>
      </c>
      <c r="AG149" s="26">
        <v>2.6168999999999998</v>
      </c>
      <c r="AH149" s="57">
        <v>2.4186000000000001</v>
      </c>
      <c r="AI149" s="50">
        <f t="shared" si="9"/>
        <v>2.5414520250000003</v>
      </c>
      <c r="AJ149" s="26">
        <f t="shared" si="10"/>
        <v>0.12285202500000025</v>
      </c>
      <c r="AK149" s="62">
        <f t="shared" si="11"/>
        <v>5.0794684941701911E-2</v>
      </c>
    </row>
    <row r="150" spans="1:37" s="53" customFormat="1" x14ac:dyDescent="0.2">
      <c r="A150" s="21" t="s">
        <v>478</v>
      </c>
      <c r="B150" s="1" t="s">
        <v>479</v>
      </c>
      <c r="C150" s="1" t="s">
        <v>410</v>
      </c>
      <c r="D150" s="108">
        <v>15</v>
      </c>
      <c r="E150" s="109"/>
      <c r="F150" s="108">
        <v>2</v>
      </c>
      <c r="G150" s="108">
        <v>4077</v>
      </c>
      <c r="H150" s="108">
        <v>2434</v>
      </c>
      <c r="I150" s="108">
        <v>1889</v>
      </c>
      <c r="J150" s="108">
        <v>1110</v>
      </c>
      <c r="K150" s="1">
        <v>2.7</v>
      </c>
      <c r="L150" s="109"/>
      <c r="M150" s="108">
        <v>1889</v>
      </c>
      <c r="N150" s="108">
        <v>1110</v>
      </c>
      <c r="O150" s="2">
        <v>2.7</v>
      </c>
      <c r="P150" s="2">
        <v>1.8</v>
      </c>
      <c r="Q150" s="2">
        <v>2.1</v>
      </c>
      <c r="R150" s="1">
        <v>20</v>
      </c>
      <c r="S150" s="3">
        <v>0.56969999999999998</v>
      </c>
      <c r="T150" s="43" t="s">
        <v>410</v>
      </c>
      <c r="U150" s="3">
        <v>0.63019999999999998</v>
      </c>
      <c r="V150" s="3"/>
      <c r="W150" s="109"/>
      <c r="X150" s="1">
        <v>6</v>
      </c>
      <c r="Y150" s="108">
        <v>5805.17</v>
      </c>
      <c r="Z150" s="2">
        <v>2.1</v>
      </c>
      <c r="AA150" s="3">
        <v>3.7282000000000002</v>
      </c>
      <c r="AB150" s="3">
        <v>4.6383000000000001</v>
      </c>
      <c r="AC150" s="109"/>
      <c r="AD150" s="3">
        <v>0.6391</v>
      </c>
      <c r="AE150" s="3">
        <v>0.50519999999999998</v>
      </c>
      <c r="AF150" s="3">
        <v>0.58260000000000001</v>
      </c>
      <c r="AG150" s="3">
        <v>0.50980000000000003</v>
      </c>
      <c r="AH150" s="57">
        <v>0.64339999999999997</v>
      </c>
      <c r="AI150" s="50">
        <f t="shared" si="9"/>
        <v>0.67604705000000009</v>
      </c>
      <c r="AJ150" s="3">
        <f t="shared" si="10"/>
        <v>3.2647050000000122E-2</v>
      </c>
      <c r="AK150" s="62">
        <f t="shared" si="11"/>
        <v>5.0741451663040289E-2</v>
      </c>
    </row>
    <row r="151" spans="1:37" s="53" customFormat="1" x14ac:dyDescent="0.2">
      <c r="A151" s="21" t="s">
        <v>494</v>
      </c>
      <c r="B151" s="24" t="s">
        <v>495</v>
      </c>
      <c r="C151" s="24" t="s">
        <v>407</v>
      </c>
      <c r="D151" s="110">
        <v>2</v>
      </c>
      <c r="E151" s="109"/>
      <c r="F151" s="110">
        <v>0</v>
      </c>
      <c r="G151" s="110">
        <v>24375</v>
      </c>
      <c r="H151" s="110">
        <v>3050</v>
      </c>
      <c r="I151" s="110">
        <v>5243</v>
      </c>
      <c r="J151" s="110">
        <v>816</v>
      </c>
      <c r="K151" s="24">
        <v>5.5</v>
      </c>
      <c r="L151" s="109"/>
      <c r="M151" s="110">
        <v>5243</v>
      </c>
      <c r="N151" s="110">
        <v>816</v>
      </c>
      <c r="O151" s="25">
        <v>5.5</v>
      </c>
      <c r="P151" s="25">
        <v>1.5</v>
      </c>
      <c r="Q151" s="25">
        <v>5.3</v>
      </c>
      <c r="R151" s="24">
        <v>999</v>
      </c>
      <c r="S151" s="26">
        <v>1.5812999999999999</v>
      </c>
      <c r="T151" s="52" t="s">
        <v>410</v>
      </c>
      <c r="U151" s="26">
        <v>1.9285000000000001</v>
      </c>
      <c r="V151" s="3"/>
      <c r="W151" s="109"/>
      <c r="X151" s="24">
        <v>12</v>
      </c>
      <c r="Y151" s="110">
        <v>17840.349999999999</v>
      </c>
      <c r="Z151" s="25">
        <v>3.1</v>
      </c>
      <c r="AA151" s="26">
        <v>1.1365000000000001</v>
      </c>
      <c r="AB151" s="26">
        <v>1.1334</v>
      </c>
      <c r="AC151" s="109"/>
      <c r="AD151" s="26">
        <v>1.1446000000000001</v>
      </c>
      <c r="AE151" s="26">
        <v>1.5860000000000001</v>
      </c>
      <c r="AF151" s="26">
        <v>1.6838</v>
      </c>
      <c r="AG151" s="26">
        <v>1.653</v>
      </c>
      <c r="AH151" s="57">
        <v>1.9721</v>
      </c>
      <c r="AI151" s="50">
        <f t="shared" si="9"/>
        <v>2.0687983750000001</v>
      </c>
      <c r="AJ151" s="26">
        <f t="shared" si="10"/>
        <v>9.6698375000000114E-2</v>
      </c>
      <c r="AK151" s="62">
        <f t="shared" si="11"/>
        <v>4.9033200649054365E-2</v>
      </c>
    </row>
    <row r="152" spans="1:37" s="53" customFormat="1" x14ac:dyDescent="0.2">
      <c r="A152" s="21" t="s">
        <v>973</v>
      </c>
      <c r="B152" s="24" t="s">
        <v>974</v>
      </c>
      <c r="C152" s="24" t="s">
        <v>410</v>
      </c>
      <c r="D152" s="110">
        <v>24</v>
      </c>
      <c r="E152" s="109"/>
      <c r="F152" s="110">
        <v>4</v>
      </c>
      <c r="G152" s="110">
        <v>9758</v>
      </c>
      <c r="H152" s="110">
        <v>10957</v>
      </c>
      <c r="I152" s="110">
        <v>3622</v>
      </c>
      <c r="J152" s="110">
        <v>2431</v>
      </c>
      <c r="K152" s="24">
        <v>4.2</v>
      </c>
      <c r="L152" s="109"/>
      <c r="M152" s="110">
        <v>3602</v>
      </c>
      <c r="N152" s="110">
        <v>2331</v>
      </c>
      <c r="O152" s="25">
        <v>4.2</v>
      </c>
      <c r="P152" s="25">
        <v>2.4</v>
      </c>
      <c r="Q152" s="25">
        <v>3.5</v>
      </c>
      <c r="R152" s="24">
        <v>25</v>
      </c>
      <c r="S152" s="26">
        <v>1.0864</v>
      </c>
      <c r="T152" s="52" t="s">
        <v>410</v>
      </c>
      <c r="U152" s="26">
        <v>1.9558</v>
      </c>
      <c r="V152" s="26"/>
      <c r="W152" s="109"/>
      <c r="X152" s="24">
        <v>18</v>
      </c>
      <c r="Y152" s="110">
        <v>30336.21</v>
      </c>
      <c r="Z152" s="25">
        <v>4.5999999999999996</v>
      </c>
      <c r="AA152" s="26">
        <v>0</v>
      </c>
      <c r="AB152" s="26">
        <v>0</v>
      </c>
      <c r="AC152" s="109"/>
      <c r="AD152" s="26">
        <v>1.7204999999999999</v>
      </c>
      <c r="AE152" s="26">
        <v>2.0074000000000001</v>
      </c>
      <c r="AF152" s="26">
        <v>1.1244000000000001</v>
      </c>
      <c r="AG152" s="26">
        <v>1.9797</v>
      </c>
      <c r="AH152" s="57">
        <v>2.0034000000000001</v>
      </c>
      <c r="AI152" s="50">
        <f t="shared" si="9"/>
        <v>2.09808445</v>
      </c>
      <c r="AJ152" s="26">
        <f t="shared" si="10"/>
        <v>9.468444999999992E-2</v>
      </c>
      <c r="AK152" s="62">
        <f t="shared" si="11"/>
        <v>4.7261879804332593E-2</v>
      </c>
    </row>
    <row r="153" spans="1:37" s="53" customFormat="1" x14ac:dyDescent="0.2">
      <c r="A153" s="22" t="s">
        <v>322</v>
      </c>
      <c r="B153" s="17" t="s">
        <v>323</v>
      </c>
      <c r="C153" s="17" t="s">
        <v>410</v>
      </c>
      <c r="D153" s="111">
        <v>21</v>
      </c>
      <c r="E153" s="109"/>
      <c r="F153" s="111">
        <v>0</v>
      </c>
      <c r="G153" s="111">
        <v>17136</v>
      </c>
      <c r="H153" s="111">
        <v>14203</v>
      </c>
      <c r="I153" s="111">
        <v>5102</v>
      </c>
      <c r="J153" s="111">
        <v>3322</v>
      </c>
      <c r="K153" s="17">
        <v>6.6</v>
      </c>
      <c r="L153" s="109"/>
      <c r="M153" s="111">
        <v>5017</v>
      </c>
      <c r="N153" s="111">
        <v>3138</v>
      </c>
      <c r="O153" s="18">
        <v>6.6</v>
      </c>
      <c r="P153" s="18">
        <v>4.8</v>
      </c>
      <c r="Q153" s="18">
        <v>4.7</v>
      </c>
      <c r="R153" s="17">
        <v>23</v>
      </c>
      <c r="S153" s="19">
        <v>1.5132000000000001</v>
      </c>
      <c r="T153" s="44" t="s">
        <v>410</v>
      </c>
      <c r="U153" s="19">
        <v>1.2677</v>
      </c>
      <c r="V153" s="3"/>
      <c r="W153" s="109"/>
      <c r="X153" s="17">
        <v>16</v>
      </c>
      <c r="Y153" s="111">
        <v>19823.5</v>
      </c>
      <c r="Z153" s="18">
        <v>2.2999999999999998</v>
      </c>
      <c r="AA153" s="19">
        <v>1.4907999999999999</v>
      </c>
      <c r="AB153" s="19">
        <v>1.3153999999999999</v>
      </c>
      <c r="AC153" s="109"/>
      <c r="AD153" s="19">
        <v>1.6749000000000001</v>
      </c>
      <c r="AE153" s="19">
        <v>1.1014999999999999</v>
      </c>
      <c r="AF153" s="19">
        <v>1.3028999999999999</v>
      </c>
      <c r="AG153" s="19">
        <v>1.2585</v>
      </c>
      <c r="AH153" s="59">
        <v>1.2987</v>
      </c>
      <c r="AI153" s="51">
        <f t="shared" si="9"/>
        <v>1.3599251750000001</v>
      </c>
      <c r="AJ153" s="19">
        <f t="shared" si="10"/>
        <v>6.1225175000000132E-2</v>
      </c>
      <c r="AK153" s="63">
        <f t="shared" si="11"/>
        <v>4.7143431893431995E-2</v>
      </c>
    </row>
    <row r="154" spans="1:37" s="53" customFormat="1" x14ac:dyDescent="0.2">
      <c r="A154" s="21" t="s">
        <v>1056</v>
      </c>
      <c r="B154" s="24" t="s">
        <v>1057</v>
      </c>
      <c r="C154" s="24" t="s">
        <v>410</v>
      </c>
      <c r="D154" s="110">
        <v>6</v>
      </c>
      <c r="E154" s="109"/>
      <c r="F154" s="110">
        <v>1</v>
      </c>
      <c r="G154" s="110">
        <v>15907</v>
      </c>
      <c r="H154" s="110">
        <v>11683</v>
      </c>
      <c r="I154" s="110">
        <v>6525</v>
      </c>
      <c r="J154" s="110">
        <v>5410</v>
      </c>
      <c r="K154" s="24">
        <v>4.5</v>
      </c>
      <c r="L154" s="109"/>
      <c r="M154" s="110">
        <v>6525</v>
      </c>
      <c r="N154" s="110">
        <v>5410</v>
      </c>
      <c r="O154" s="25">
        <v>4.5</v>
      </c>
      <c r="P154" s="25">
        <v>4.0999999999999996</v>
      </c>
      <c r="Q154" s="25">
        <v>2.9</v>
      </c>
      <c r="R154" s="24">
        <v>40</v>
      </c>
      <c r="S154" s="26">
        <v>1.968</v>
      </c>
      <c r="T154" s="52" t="s">
        <v>410</v>
      </c>
      <c r="U154" s="26">
        <v>2.2873000000000001</v>
      </c>
      <c r="V154" s="26"/>
      <c r="W154" s="109"/>
      <c r="X154" s="24">
        <v>20</v>
      </c>
      <c r="Y154" s="110">
        <v>31638.53</v>
      </c>
      <c r="Z154" s="25">
        <v>3.9</v>
      </c>
      <c r="AA154" s="26">
        <v>1.9037999999999999</v>
      </c>
      <c r="AB154" s="26">
        <v>1.4977</v>
      </c>
      <c r="AC154" s="109"/>
      <c r="AD154" s="26">
        <v>1.2159</v>
      </c>
      <c r="AE154" s="26">
        <v>2.2700999999999998</v>
      </c>
      <c r="AF154" s="26">
        <v>2.0857000000000001</v>
      </c>
      <c r="AG154" s="26">
        <v>2.0657000000000001</v>
      </c>
      <c r="AH154" s="57">
        <v>2.3479999999999999</v>
      </c>
      <c r="AI154" s="50">
        <f t="shared" si="9"/>
        <v>2.4537010750000001</v>
      </c>
      <c r="AJ154" s="26">
        <f t="shared" si="10"/>
        <v>0.10570107500000026</v>
      </c>
      <c r="AK154" s="62">
        <f t="shared" si="11"/>
        <v>4.5017493611584442E-2</v>
      </c>
    </row>
    <row r="155" spans="1:37" s="53" customFormat="1" x14ac:dyDescent="0.2">
      <c r="A155" s="21" t="s">
        <v>630</v>
      </c>
      <c r="B155" s="24" t="s">
        <v>631</v>
      </c>
      <c r="C155" s="24" t="s">
        <v>410</v>
      </c>
      <c r="D155" s="110">
        <v>3</v>
      </c>
      <c r="E155" s="109"/>
      <c r="F155" s="110">
        <v>0</v>
      </c>
      <c r="G155" s="110">
        <v>7730</v>
      </c>
      <c r="H155" s="110">
        <v>5998</v>
      </c>
      <c r="I155" s="110">
        <v>2551</v>
      </c>
      <c r="J155" s="110">
        <v>1732</v>
      </c>
      <c r="K155" s="24">
        <v>2.7</v>
      </c>
      <c r="L155" s="109"/>
      <c r="M155" s="110">
        <v>2551</v>
      </c>
      <c r="N155" s="110">
        <v>1732</v>
      </c>
      <c r="O155" s="25">
        <v>2.7</v>
      </c>
      <c r="P155" s="25">
        <v>0.9</v>
      </c>
      <c r="Q155" s="25">
        <v>2.5</v>
      </c>
      <c r="R155" s="24">
        <v>999</v>
      </c>
      <c r="S155" s="26">
        <v>0.76939999999999997</v>
      </c>
      <c r="T155" s="52" t="s">
        <v>410</v>
      </c>
      <c r="U155" s="26">
        <v>0.60229999999999995</v>
      </c>
      <c r="V155" s="26"/>
      <c r="W155" s="109"/>
      <c r="X155" s="24">
        <v>6</v>
      </c>
      <c r="Y155" s="110">
        <v>4686.45</v>
      </c>
      <c r="Z155" s="25">
        <v>1.9</v>
      </c>
      <c r="AA155" s="26">
        <v>2.5024999999999999</v>
      </c>
      <c r="AB155" s="26">
        <v>2.9523000000000001</v>
      </c>
      <c r="AC155" s="109"/>
      <c r="AD155" s="26">
        <v>0.54049999999999998</v>
      </c>
      <c r="AE155" s="26">
        <v>0.82110000000000005</v>
      </c>
      <c r="AF155" s="26">
        <v>0.76490000000000002</v>
      </c>
      <c r="AG155" s="26">
        <v>0.75839999999999996</v>
      </c>
      <c r="AH155" s="57">
        <v>0.61890000000000001</v>
      </c>
      <c r="AI155" s="50">
        <f t="shared" si="9"/>
        <v>0.64611732499999996</v>
      </c>
      <c r="AJ155" s="26">
        <f t="shared" si="10"/>
        <v>2.7217324999999959E-2</v>
      </c>
      <c r="AK155" s="62">
        <f t="shared" si="11"/>
        <v>4.3976934884472386E-2</v>
      </c>
    </row>
    <row r="156" spans="1:37" s="53" customFormat="1" x14ac:dyDescent="0.2">
      <c r="A156" s="21" t="s">
        <v>9</v>
      </c>
      <c r="B156" s="24" t="s">
        <v>10</v>
      </c>
      <c r="C156" s="24" t="s">
        <v>611</v>
      </c>
      <c r="D156" s="110">
        <v>20</v>
      </c>
      <c r="E156" s="109"/>
      <c r="F156" s="110">
        <v>0</v>
      </c>
      <c r="G156" s="110">
        <v>9954</v>
      </c>
      <c r="H156" s="110">
        <v>10484</v>
      </c>
      <c r="I156" s="110">
        <v>4878</v>
      </c>
      <c r="J156" s="110">
        <v>5672</v>
      </c>
      <c r="K156" s="24">
        <v>5</v>
      </c>
      <c r="L156" s="109"/>
      <c r="M156" s="110">
        <v>5078</v>
      </c>
      <c r="N156" s="110">
        <v>5864</v>
      </c>
      <c r="O156" s="25">
        <v>5</v>
      </c>
      <c r="P156" s="25">
        <v>4.7</v>
      </c>
      <c r="Q156" s="25">
        <v>3.2</v>
      </c>
      <c r="R156" s="24">
        <v>78</v>
      </c>
      <c r="S156" s="26">
        <v>1.5316000000000001</v>
      </c>
      <c r="T156" s="52" t="s">
        <v>410</v>
      </c>
      <c r="U156" s="26">
        <v>1.3367</v>
      </c>
      <c r="V156" s="26"/>
      <c r="W156" s="109"/>
      <c r="X156" s="24">
        <v>13</v>
      </c>
      <c r="Y156" s="110">
        <v>22064.27</v>
      </c>
      <c r="Z156" s="25">
        <v>2.6</v>
      </c>
      <c r="AA156" s="26">
        <v>1.2673000000000001</v>
      </c>
      <c r="AB156" s="26">
        <v>0.81120000000000003</v>
      </c>
      <c r="AC156" s="109"/>
      <c r="AD156" s="26">
        <v>0</v>
      </c>
      <c r="AE156" s="26">
        <v>0</v>
      </c>
      <c r="AF156" s="26">
        <v>0</v>
      </c>
      <c r="AG156" s="26">
        <v>0.74160000000000004</v>
      </c>
      <c r="AH156" s="57">
        <v>1.3737999999999999</v>
      </c>
      <c r="AI156" s="50">
        <f t="shared" si="9"/>
        <v>1.433944925</v>
      </c>
      <c r="AJ156" s="26">
        <f t="shared" si="10"/>
        <v>6.0144925000000127E-2</v>
      </c>
      <c r="AK156" s="62">
        <f t="shared" si="11"/>
        <v>4.3779971611588392E-2</v>
      </c>
    </row>
    <row r="157" spans="1:37" s="53" customFormat="1" x14ac:dyDescent="0.2">
      <c r="A157" s="21" t="s">
        <v>1022</v>
      </c>
      <c r="B157" s="24" t="s">
        <v>1023</v>
      </c>
      <c r="C157" s="24" t="s">
        <v>410</v>
      </c>
      <c r="D157" s="110">
        <v>1</v>
      </c>
      <c r="E157" s="109"/>
      <c r="F157" s="110">
        <v>0</v>
      </c>
      <c r="G157" s="110">
        <v>4474</v>
      </c>
      <c r="H157" s="110">
        <v>0</v>
      </c>
      <c r="I157" s="110">
        <v>2174</v>
      </c>
      <c r="J157" s="110">
        <v>0</v>
      </c>
      <c r="K157" s="24">
        <v>3</v>
      </c>
      <c r="L157" s="109"/>
      <c r="M157" s="110">
        <v>2174</v>
      </c>
      <c r="N157" s="110">
        <v>0</v>
      </c>
      <c r="O157" s="25">
        <v>3</v>
      </c>
      <c r="P157" s="25">
        <v>0</v>
      </c>
      <c r="Q157" s="25">
        <v>3</v>
      </c>
      <c r="R157" s="24">
        <v>999</v>
      </c>
      <c r="S157" s="26">
        <v>0.65569999999999995</v>
      </c>
      <c r="T157" s="52" t="s">
        <v>410</v>
      </c>
      <c r="U157" s="26">
        <v>0.86880000000000002</v>
      </c>
      <c r="V157" s="26"/>
      <c r="W157" s="109"/>
      <c r="X157" s="24">
        <v>6</v>
      </c>
      <c r="Y157" s="110">
        <v>5771.83</v>
      </c>
      <c r="Z157" s="25">
        <v>1.4</v>
      </c>
      <c r="AA157" s="26">
        <v>1.0011000000000001</v>
      </c>
      <c r="AB157" s="26">
        <v>0.98799999999999999</v>
      </c>
      <c r="AC157" s="109"/>
      <c r="AD157" s="26">
        <v>0.77100000000000002</v>
      </c>
      <c r="AE157" s="26">
        <v>0.89749999999999996</v>
      </c>
      <c r="AF157" s="26">
        <v>0.87519999999999998</v>
      </c>
      <c r="AG157" s="26">
        <v>0.85370000000000001</v>
      </c>
      <c r="AH157" s="57">
        <v>0.89300000000000002</v>
      </c>
      <c r="AI157" s="50">
        <f t="shared" si="9"/>
        <v>0.93200520000000009</v>
      </c>
      <c r="AJ157" s="26">
        <f t="shared" si="10"/>
        <v>3.9005200000000073E-2</v>
      </c>
      <c r="AK157" s="62">
        <f t="shared" si="11"/>
        <v>4.3678835386338266E-2</v>
      </c>
    </row>
    <row r="158" spans="1:37" s="53" customFormat="1" x14ac:dyDescent="0.2">
      <c r="A158" s="22" t="s">
        <v>224</v>
      </c>
      <c r="B158" s="17" t="s">
        <v>225</v>
      </c>
      <c r="C158" s="17" t="s">
        <v>410</v>
      </c>
      <c r="D158" s="111">
        <v>95</v>
      </c>
      <c r="E158" s="109"/>
      <c r="F158" s="111">
        <v>0</v>
      </c>
      <c r="G158" s="111">
        <v>11970</v>
      </c>
      <c r="H158" s="111">
        <v>8768</v>
      </c>
      <c r="I158" s="111">
        <v>3947</v>
      </c>
      <c r="J158" s="111">
        <v>2024</v>
      </c>
      <c r="K158" s="17">
        <v>4.0999999999999996</v>
      </c>
      <c r="L158" s="109"/>
      <c r="M158" s="111">
        <v>3902</v>
      </c>
      <c r="N158" s="111">
        <v>1903</v>
      </c>
      <c r="O158" s="18">
        <v>4.0999999999999996</v>
      </c>
      <c r="P158" s="18">
        <v>2.2999999999999998</v>
      </c>
      <c r="Q158" s="18">
        <v>3.6</v>
      </c>
      <c r="R158" s="17">
        <v>14</v>
      </c>
      <c r="S158" s="19">
        <v>1.1769000000000001</v>
      </c>
      <c r="T158" s="44" t="s">
        <v>407</v>
      </c>
      <c r="U158" s="19">
        <v>1.1769000000000001</v>
      </c>
      <c r="V158" s="26"/>
      <c r="W158" s="109"/>
      <c r="X158" s="17">
        <v>9</v>
      </c>
      <c r="Y158" s="111">
        <v>7873.56</v>
      </c>
      <c r="Z158" s="18">
        <v>3.6</v>
      </c>
      <c r="AA158" s="19">
        <v>1.1337999999999999</v>
      </c>
      <c r="AB158" s="19">
        <v>0.91479999999999995</v>
      </c>
      <c r="AC158" s="109"/>
      <c r="AD158" s="19">
        <v>1.1735</v>
      </c>
      <c r="AE158" s="19">
        <v>1.3727</v>
      </c>
      <c r="AF158" s="19">
        <v>1.2017</v>
      </c>
      <c r="AG158" s="19">
        <v>1.2624</v>
      </c>
      <c r="AH158" s="59">
        <v>1.2097</v>
      </c>
      <c r="AI158" s="51">
        <f t="shared" si="9"/>
        <v>1.2625194750000002</v>
      </c>
      <c r="AJ158" s="19">
        <f t="shared" si="10"/>
        <v>5.2819475000000171E-2</v>
      </c>
      <c r="AK158" s="63">
        <f t="shared" si="11"/>
        <v>4.3663284285360149E-2</v>
      </c>
    </row>
    <row r="159" spans="1:37" s="53" customFormat="1" x14ac:dyDescent="0.2">
      <c r="A159" s="21" t="s">
        <v>854</v>
      </c>
      <c r="B159" s="24" t="s">
        <v>855</v>
      </c>
      <c r="C159" s="24" t="s">
        <v>407</v>
      </c>
      <c r="D159" s="110">
        <v>39</v>
      </c>
      <c r="E159" s="109"/>
      <c r="F159" s="110">
        <v>3</v>
      </c>
      <c r="G159" s="110">
        <v>13119</v>
      </c>
      <c r="H159" s="110">
        <v>25719</v>
      </c>
      <c r="I159" s="110">
        <v>5252</v>
      </c>
      <c r="J159" s="110">
        <v>10632</v>
      </c>
      <c r="K159" s="24">
        <v>5.7</v>
      </c>
      <c r="L159" s="109"/>
      <c r="M159" s="110">
        <v>4157</v>
      </c>
      <c r="N159" s="110">
        <v>4454</v>
      </c>
      <c r="O159" s="25">
        <v>5.7</v>
      </c>
      <c r="P159" s="25">
        <v>6.3</v>
      </c>
      <c r="Q159" s="25">
        <v>4</v>
      </c>
      <c r="R159" s="24">
        <v>67</v>
      </c>
      <c r="S159" s="26">
        <v>1.2538</v>
      </c>
      <c r="T159" s="52" t="s">
        <v>410</v>
      </c>
      <c r="U159" s="26">
        <v>1.2898000000000001</v>
      </c>
      <c r="V159" s="3"/>
      <c r="W159" s="109"/>
      <c r="X159" s="24">
        <v>14</v>
      </c>
      <c r="Y159" s="110">
        <v>13118.84</v>
      </c>
      <c r="Z159" s="25">
        <v>4</v>
      </c>
      <c r="AA159" s="26">
        <v>0.41449999999999998</v>
      </c>
      <c r="AB159" s="26">
        <v>0.4</v>
      </c>
      <c r="AC159" s="109"/>
      <c r="AD159" s="26">
        <v>0.91810000000000003</v>
      </c>
      <c r="AE159" s="26">
        <v>1.0629</v>
      </c>
      <c r="AF159" s="26">
        <v>1.3078000000000001</v>
      </c>
      <c r="AG159" s="26">
        <v>1.2986</v>
      </c>
      <c r="AH159" s="57">
        <v>1.3258000000000001</v>
      </c>
      <c r="AI159" s="50">
        <f t="shared" si="9"/>
        <v>1.3836329500000002</v>
      </c>
      <c r="AJ159" s="26">
        <f t="shared" si="10"/>
        <v>5.7832950000000105E-2</v>
      </c>
      <c r="AK159" s="62">
        <f t="shared" si="11"/>
        <v>4.3621172122492155E-2</v>
      </c>
    </row>
    <row r="160" spans="1:37" s="53" customFormat="1" x14ac:dyDescent="0.2">
      <c r="A160" s="21" t="s">
        <v>359</v>
      </c>
      <c r="B160" s="24" t="s">
        <v>360</v>
      </c>
      <c r="C160" s="24" t="s">
        <v>410</v>
      </c>
      <c r="D160" s="110">
        <v>3</v>
      </c>
      <c r="E160" s="109"/>
      <c r="F160" s="110">
        <v>0</v>
      </c>
      <c r="G160" s="110">
        <v>45314</v>
      </c>
      <c r="H160" s="110">
        <v>14726</v>
      </c>
      <c r="I160" s="110">
        <v>13506</v>
      </c>
      <c r="J160" s="110">
        <v>2279</v>
      </c>
      <c r="K160" s="24">
        <v>21</v>
      </c>
      <c r="L160" s="109"/>
      <c r="M160" s="110">
        <v>13506</v>
      </c>
      <c r="N160" s="110">
        <v>2279</v>
      </c>
      <c r="O160" s="25">
        <v>21</v>
      </c>
      <c r="P160" s="25">
        <v>9.3000000000000007</v>
      </c>
      <c r="Q160" s="25">
        <v>19.2</v>
      </c>
      <c r="R160" s="24">
        <v>999</v>
      </c>
      <c r="S160" s="26">
        <v>4.0735000000000001</v>
      </c>
      <c r="T160" s="52" t="s">
        <v>410</v>
      </c>
      <c r="U160" s="26">
        <v>3.1246999999999998</v>
      </c>
      <c r="V160" s="26"/>
      <c r="W160" s="109"/>
      <c r="X160" s="24">
        <v>25</v>
      </c>
      <c r="Y160" s="110">
        <v>27445.43</v>
      </c>
      <c r="Z160" s="25">
        <v>7.4</v>
      </c>
      <c r="AA160" s="26">
        <v>3.4969000000000001</v>
      </c>
      <c r="AB160" s="26">
        <v>6.3632999999999997</v>
      </c>
      <c r="AC160" s="109"/>
      <c r="AD160" s="26">
        <v>4.3093000000000004</v>
      </c>
      <c r="AE160" s="26">
        <v>3.4468000000000001</v>
      </c>
      <c r="AF160" s="26">
        <v>3.1063000000000001</v>
      </c>
      <c r="AG160" s="26">
        <v>3.0497999999999998</v>
      </c>
      <c r="AH160" s="57">
        <v>3.2187000000000001</v>
      </c>
      <c r="AI160" s="50">
        <f t="shared" si="9"/>
        <v>3.3520219250000003</v>
      </c>
      <c r="AJ160" s="26">
        <f t="shared" si="10"/>
        <v>0.13332192500000017</v>
      </c>
      <c r="AK160" s="62">
        <f t="shared" si="11"/>
        <v>4.1421047317239931E-2</v>
      </c>
    </row>
    <row r="161" spans="1:37" s="53" customFormat="1" x14ac:dyDescent="0.2">
      <c r="A161" s="21" t="s">
        <v>1513</v>
      </c>
      <c r="B161" s="1" t="s">
        <v>1515</v>
      </c>
      <c r="C161" s="1" t="s">
        <v>410</v>
      </c>
      <c r="D161" s="108">
        <v>4</v>
      </c>
      <c r="E161" s="109"/>
      <c r="F161" s="108">
        <v>0</v>
      </c>
      <c r="G161" s="108">
        <v>15094</v>
      </c>
      <c r="H161" s="108">
        <v>11344</v>
      </c>
      <c r="I161" s="108">
        <v>6402</v>
      </c>
      <c r="J161" s="108">
        <v>4823</v>
      </c>
      <c r="K161" s="1">
        <v>7.5</v>
      </c>
      <c r="L161" s="109"/>
      <c r="M161" s="108">
        <v>6402</v>
      </c>
      <c r="N161" s="108">
        <v>4823</v>
      </c>
      <c r="O161" s="2">
        <v>7.5</v>
      </c>
      <c r="P161" s="2">
        <v>6.3</v>
      </c>
      <c r="Q161" s="2">
        <v>4.3</v>
      </c>
      <c r="R161" s="1">
        <v>999</v>
      </c>
      <c r="S161" s="3">
        <v>1.9309000000000001</v>
      </c>
      <c r="T161" s="43" t="s">
        <v>410</v>
      </c>
      <c r="U161" s="3">
        <v>1.7955000000000001</v>
      </c>
      <c r="V161" s="3"/>
      <c r="W161" s="109"/>
      <c r="X161" s="1">
        <v>10</v>
      </c>
      <c r="Y161" s="108">
        <v>13789.14</v>
      </c>
      <c r="Z161" s="2">
        <v>2.6</v>
      </c>
      <c r="AA161" s="3">
        <v>0.75070000000000003</v>
      </c>
      <c r="AB161" s="3">
        <v>1.0794999999999999</v>
      </c>
      <c r="AC161" s="109"/>
      <c r="AD161" s="3">
        <v>1.6431</v>
      </c>
      <c r="AE161" s="3">
        <v>1.6509</v>
      </c>
      <c r="AF161" s="3">
        <v>1.7060999999999999</v>
      </c>
      <c r="AG161" s="3">
        <v>1.6608000000000001</v>
      </c>
      <c r="AH161" s="57">
        <v>1.8515999999999999</v>
      </c>
      <c r="AI161" s="50">
        <f t="shared" si="9"/>
        <v>1.9261226250000003</v>
      </c>
      <c r="AJ161" s="3">
        <f t="shared" si="10"/>
        <v>7.4522625000000398E-2</v>
      </c>
      <c r="AK161" s="62">
        <f t="shared" si="11"/>
        <v>4.0247691186001515E-2</v>
      </c>
    </row>
    <row r="162" spans="1:37" s="53" customFormat="1" x14ac:dyDescent="0.2">
      <c r="A162" s="21" t="s">
        <v>694</v>
      </c>
      <c r="B162" s="1" t="s">
        <v>695</v>
      </c>
      <c r="C162" s="1" t="s">
        <v>407</v>
      </c>
      <c r="D162" s="108">
        <v>40</v>
      </c>
      <c r="E162" s="109"/>
      <c r="F162" s="108">
        <v>1</v>
      </c>
      <c r="G162" s="108">
        <v>6752</v>
      </c>
      <c r="H162" s="108">
        <v>4420</v>
      </c>
      <c r="I162" s="108">
        <v>3493</v>
      </c>
      <c r="J162" s="108">
        <v>3100</v>
      </c>
      <c r="K162" s="1">
        <v>3.3</v>
      </c>
      <c r="L162" s="109"/>
      <c r="M162" s="108">
        <v>3287</v>
      </c>
      <c r="N162" s="108">
        <v>2405</v>
      </c>
      <c r="O162" s="2">
        <v>3.3</v>
      </c>
      <c r="P162" s="2">
        <v>3.8</v>
      </c>
      <c r="Q162" s="2">
        <v>2.5</v>
      </c>
      <c r="R162" s="1">
        <v>31</v>
      </c>
      <c r="S162" s="3">
        <v>0.99139999999999995</v>
      </c>
      <c r="T162" s="43" t="s">
        <v>407</v>
      </c>
      <c r="U162" s="3">
        <v>0.99139999999999995</v>
      </c>
      <c r="V162" s="3"/>
      <c r="W162" s="109"/>
      <c r="X162" s="1">
        <v>11</v>
      </c>
      <c r="Y162" s="108">
        <v>9507</v>
      </c>
      <c r="Z162" s="2">
        <v>2.5</v>
      </c>
      <c r="AA162" s="3">
        <v>1.6762999999999999</v>
      </c>
      <c r="AB162" s="3">
        <v>1.4328000000000001</v>
      </c>
      <c r="AC162" s="109"/>
      <c r="AD162" s="3">
        <v>0.95220000000000005</v>
      </c>
      <c r="AE162" s="3">
        <v>1.0057</v>
      </c>
      <c r="AF162" s="3">
        <v>0.77270000000000005</v>
      </c>
      <c r="AG162" s="3">
        <v>0.75460000000000005</v>
      </c>
      <c r="AH162" s="57">
        <v>1.0224</v>
      </c>
      <c r="AI162" s="50">
        <f t="shared" si="9"/>
        <v>1.06352435</v>
      </c>
      <c r="AJ162" s="3">
        <f t="shared" si="10"/>
        <v>4.1124350000000032E-2</v>
      </c>
      <c r="AK162" s="62">
        <f t="shared" si="11"/>
        <v>4.02233470266041E-2</v>
      </c>
    </row>
    <row r="163" spans="1:37" s="53" customFormat="1" x14ac:dyDescent="0.2">
      <c r="A163" s="22" t="s">
        <v>1158</v>
      </c>
      <c r="B163" s="17" t="s">
        <v>1159</v>
      </c>
      <c r="C163" s="17" t="s">
        <v>410</v>
      </c>
      <c r="D163" s="111">
        <v>989</v>
      </c>
      <c r="E163" s="109"/>
      <c r="F163" s="111">
        <v>2</v>
      </c>
      <c r="G163" s="111">
        <v>8949</v>
      </c>
      <c r="H163" s="111">
        <v>6302</v>
      </c>
      <c r="I163" s="111">
        <v>3807</v>
      </c>
      <c r="J163" s="111">
        <v>2350</v>
      </c>
      <c r="K163" s="17">
        <v>4</v>
      </c>
      <c r="L163" s="109"/>
      <c r="M163" s="111">
        <v>3656</v>
      </c>
      <c r="N163" s="111">
        <v>1560</v>
      </c>
      <c r="O163" s="18">
        <v>4</v>
      </c>
      <c r="P163" s="18">
        <v>3.2</v>
      </c>
      <c r="Q163" s="18">
        <v>3.5</v>
      </c>
      <c r="R163" s="17">
        <v>11</v>
      </c>
      <c r="S163" s="19">
        <v>1.1027</v>
      </c>
      <c r="T163" s="44" t="s">
        <v>407</v>
      </c>
      <c r="U163" s="19">
        <v>1.1027</v>
      </c>
      <c r="V163" s="26"/>
      <c r="W163" s="109"/>
      <c r="X163" s="17">
        <v>10</v>
      </c>
      <c r="Y163" s="111">
        <v>8366</v>
      </c>
      <c r="Z163" s="18">
        <v>3.5</v>
      </c>
      <c r="AA163" s="19">
        <v>1.0115000000000001</v>
      </c>
      <c r="AB163" s="19">
        <v>0.91120000000000001</v>
      </c>
      <c r="AC163" s="109"/>
      <c r="AD163" s="19">
        <v>1.1536</v>
      </c>
      <c r="AE163" s="19">
        <v>1.1616</v>
      </c>
      <c r="AF163" s="19">
        <v>1.1572</v>
      </c>
      <c r="AG163" s="19">
        <v>1.1700999999999999</v>
      </c>
      <c r="AH163" s="59">
        <v>1.1372</v>
      </c>
      <c r="AI163" s="51">
        <f t="shared" si="9"/>
        <v>1.1829214250000002</v>
      </c>
      <c r="AJ163" s="19">
        <f t="shared" si="10"/>
        <v>4.5721425000000204E-2</v>
      </c>
      <c r="AK163" s="63">
        <f t="shared" si="11"/>
        <v>4.0205262926486289E-2</v>
      </c>
    </row>
    <row r="164" spans="1:37" s="53" customFormat="1" x14ac:dyDescent="0.2">
      <c r="A164" s="21" t="s">
        <v>283</v>
      </c>
      <c r="B164" s="24" t="s">
        <v>284</v>
      </c>
      <c r="C164" s="24" t="s">
        <v>410</v>
      </c>
      <c r="D164" s="110">
        <v>19</v>
      </c>
      <c r="E164" s="109"/>
      <c r="F164" s="110">
        <v>0</v>
      </c>
      <c r="G164" s="110">
        <v>26610</v>
      </c>
      <c r="H164" s="110">
        <v>20015</v>
      </c>
      <c r="I164" s="110">
        <v>10721</v>
      </c>
      <c r="J164" s="110">
        <v>8804</v>
      </c>
      <c r="K164" s="24">
        <v>11.4</v>
      </c>
      <c r="L164" s="109"/>
      <c r="M164" s="110">
        <v>10201</v>
      </c>
      <c r="N164" s="110">
        <v>7371</v>
      </c>
      <c r="O164" s="25">
        <v>11.4</v>
      </c>
      <c r="P164" s="25">
        <v>10.1</v>
      </c>
      <c r="Q164" s="25">
        <v>7.2</v>
      </c>
      <c r="R164" s="24">
        <v>31</v>
      </c>
      <c r="S164" s="26">
        <v>3.0767000000000002</v>
      </c>
      <c r="T164" s="52" t="s">
        <v>410</v>
      </c>
      <c r="U164" s="26">
        <v>2.3433999999999999</v>
      </c>
      <c r="V164" s="26"/>
      <c r="W164" s="109"/>
      <c r="X164" s="24">
        <v>21</v>
      </c>
      <c r="Y164" s="110">
        <v>26930.11</v>
      </c>
      <c r="Z164" s="25">
        <v>4.2</v>
      </c>
      <c r="AA164" s="26">
        <v>0.79830000000000001</v>
      </c>
      <c r="AB164" s="26">
        <v>0.75460000000000005</v>
      </c>
      <c r="AC164" s="109"/>
      <c r="AD164" s="26">
        <v>2.5045999999999999</v>
      </c>
      <c r="AE164" s="26">
        <v>2.1069</v>
      </c>
      <c r="AF164" s="26">
        <v>2.5648</v>
      </c>
      <c r="AG164" s="26">
        <v>2.5242</v>
      </c>
      <c r="AH164" s="57">
        <v>2.4203000000000001</v>
      </c>
      <c r="AI164" s="50">
        <f t="shared" si="9"/>
        <v>2.5138823500000003</v>
      </c>
      <c r="AJ164" s="26">
        <f t="shared" si="10"/>
        <v>9.3582350000000147E-2</v>
      </c>
      <c r="AK164" s="62">
        <f t="shared" si="11"/>
        <v>3.8665599305871233E-2</v>
      </c>
    </row>
    <row r="165" spans="1:37" s="53" customFormat="1" x14ac:dyDescent="0.2">
      <c r="A165" s="21" t="s">
        <v>1048</v>
      </c>
      <c r="B165" s="1" t="s">
        <v>1049</v>
      </c>
      <c r="C165" s="1" t="s">
        <v>410</v>
      </c>
      <c r="D165" s="108">
        <v>22</v>
      </c>
      <c r="E165" s="109"/>
      <c r="F165" s="108">
        <v>3</v>
      </c>
      <c r="G165" s="108">
        <v>24335</v>
      </c>
      <c r="H165" s="108">
        <v>11822</v>
      </c>
      <c r="I165" s="108">
        <v>8597</v>
      </c>
      <c r="J165" s="108">
        <v>4571</v>
      </c>
      <c r="K165" s="1">
        <v>6.5</v>
      </c>
      <c r="L165" s="109"/>
      <c r="M165" s="108">
        <v>8498</v>
      </c>
      <c r="N165" s="108">
        <v>4245</v>
      </c>
      <c r="O165" s="2">
        <v>6.5</v>
      </c>
      <c r="P165" s="2">
        <v>2.2999999999999998</v>
      </c>
      <c r="Q165" s="2">
        <v>6.1</v>
      </c>
      <c r="R165" s="1">
        <v>15</v>
      </c>
      <c r="S165" s="3">
        <v>2.5630999999999999</v>
      </c>
      <c r="T165" s="43" t="s">
        <v>407</v>
      </c>
      <c r="U165" s="3">
        <v>2.5630999999999999</v>
      </c>
      <c r="V165" s="3"/>
      <c r="W165" s="109"/>
      <c r="X165" s="1">
        <v>11</v>
      </c>
      <c r="Y165" s="108">
        <v>17464.740000000002</v>
      </c>
      <c r="Z165" s="2">
        <v>6.1</v>
      </c>
      <c r="AA165" s="3">
        <v>1.7265999999999999</v>
      </c>
      <c r="AB165" s="3">
        <v>1.4531000000000001</v>
      </c>
      <c r="AC165" s="109"/>
      <c r="AD165" s="3">
        <v>2.5085000000000002</v>
      </c>
      <c r="AE165" s="3">
        <v>2.4346999999999999</v>
      </c>
      <c r="AF165" s="3">
        <v>2.6520999999999999</v>
      </c>
      <c r="AG165" s="3">
        <v>2.6107</v>
      </c>
      <c r="AH165" s="57">
        <v>2.6496</v>
      </c>
      <c r="AI165" s="50">
        <f t="shared" si="9"/>
        <v>2.749565525</v>
      </c>
      <c r="AJ165" s="3">
        <f t="shared" si="10"/>
        <v>9.9965525E-2</v>
      </c>
      <c r="AK165" s="62">
        <f t="shared" si="11"/>
        <v>3.7728534495772945E-2</v>
      </c>
    </row>
    <row r="166" spans="1:37" s="53" customFormat="1" x14ac:dyDescent="0.2">
      <c r="A166" s="21" t="s">
        <v>7</v>
      </c>
      <c r="B166" s="24" t="s">
        <v>8</v>
      </c>
      <c r="C166" s="24" t="s">
        <v>611</v>
      </c>
      <c r="D166" s="110">
        <v>12</v>
      </c>
      <c r="E166" s="109"/>
      <c r="F166" s="110">
        <v>1</v>
      </c>
      <c r="G166" s="110">
        <v>13214</v>
      </c>
      <c r="H166" s="110">
        <v>11232</v>
      </c>
      <c r="I166" s="110">
        <v>6382</v>
      </c>
      <c r="J166" s="110">
        <v>6291</v>
      </c>
      <c r="K166" s="24">
        <v>7.3</v>
      </c>
      <c r="L166" s="109"/>
      <c r="M166" s="110">
        <v>5885</v>
      </c>
      <c r="N166" s="110">
        <v>4922</v>
      </c>
      <c r="O166" s="25">
        <v>7.3</v>
      </c>
      <c r="P166" s="25">
        <v>5.4</v>
      </c>
      <c r="Q166" s="25">
        <v>5.3</v>
      </c>
      <c r="R166" s="24">
        <v>41</v>
      </c>
      <c r="S166" s="26">
        <v>1.7749999999999999</v>
      </c>
      <c r="T166" s="52" t="s">
        <v>410</v>
      </c>
      <c r="U166" s="26">
        <v>3.0362</v>
      </c>
      <c r="V166" s="26"/>
      <c r="W166" s="109"/>
      <c r="X166" s="24">
        <v>24</v>
      </c>
      <c r="Y166" s="110">
        <v>40921.81</v>
      </c>
      <c r="Z166" s="25">
        <v>5</v>
      </c>
      <c r="AA166" s="26">
        <v>1.0139</v>
      </c>
      <c r="AB166" s="26">
        <v>2.5947</v>
      </c>
      <c r="AC166" s="109"/>
      <c r="AD166" s="26">
        <v>0</v>
      </c>
      <c r="AE166" s="26">
        <v>0</v>
      </c>
      <c r="AF166" s="26">
        <v>0</v>
      </c>
      <c r="AG166" s="26">
        <v>1.9236</v>
      </c>
      <c r="AH166" s="57">
        <v>3.1473</v>
      </c>
      <c r="AI166" s="50">
        <f t="shared" si="9"/>
        <v>3.2570835500000004</v>
      </c>
      <c r="AJ166" s="26">
        <f t="shared" si="10"/>
        <v>0.1097835500000004</v>
      </c>
      <c r="AK166" s="62">
        <f t="shared" si="11"/>
        <v>3.4881819337209796E-2</v>
      </c>
    </row>
    <row r="167" spans="1:37" s="53" customFormat="1" x14ac:dyDescent="0.2">
      <c r="A167" s="21" t="s">
        <v>880</v>
      </c>
      <c r="B167" s="1" t="s">
        <v>881</v>
      </c>
      <c r="C167" s="1" t="s">
        <v>407</v>
      </c>
      <c r="D167" s="108">
        <v>1</v>
      </c>
      <c r="E167" s="109"/>
      <c r="F167" s="108">
        <v>0</v>
      </c>
      <c r="G167" s="108">
        <v>67039</v>
      </c>
      <c r="H167" s="108">
        <v>0</v>
      </c>
      <c r="I167" s="108">
        <v>31120</v>
      </c>
      <c r="J167" s="108">
        <v>0</v>
      </c>
      <c r="K167" s="1">
        <v>30</v>
      </c>
      <c r="L167" s="109"/>
      <c r="M167" s="108">
        <v>31120</v>
      </c>
      <c r="N167" s="108">
        <v>0</v>
      </c>
      <c r="O167" s="2">
        <v>30</v>
      </c>
      <c r="P167" s="2">
        <v>0</v>
      </c>
      <c r="Q167" s="2">
        <v>30</v>
      </c>
      <c r="R167" s="1">
        <v>999</v>
      </c>
      <c r="S167" s="3">
        <v>9.3859999999999992</v>
      </c>
      <c r="T167" s="43" t="s">
        <v>410</v>
      </c>
      <c r="U167" s="3">
        <v>3.0825</v>
      </c>
      <c r="V167" s="3"/>
      <c r="W167" s="109"/>
      <c r="X167" s="1">
        <v>17</v>
      </c>
      <c r="Y167" s="108">
        <v>22408.26</v>
      </c>
      <c r="Z167" s="2">
        <v>5.6</v>
      </c>
      <c r="AA167" s="3">
        <v>2.8574999999999999</v>
      </c>
      <c r="AB167" s="3">
        <v>2.6423000000000001</v>
      </c>
      <c r="AC167" s="109"/>
      <c r="AD167" s="3">
        <v>3.0714000000000001</v>
      </c>
      <c r="AE167" s="3">
        <v>3.5167000000000002</v>
      </c>
      <c r="AF167" s="3">
        <v>2.875</v>
      </c>
      <c r="AG167" s="3">
        <v>2.8624999999999998</v>
      </c>
      <c r="AH167" s="57">
        <v>3.1957</v>
      </c>
      <c r="AI167" s="50">
        <f t="shared" si="9"/>
        <v>3.3067518750000002</v>
      </c>
      <c r="AJ167" s="3">
        <f t="shared" si="10"/>
        <v>0.11105187500000024</v>
      </c>
      <c r="AK167" s="62">
        <f t="shared" si="11"/>
        <v>3.4750406796633049E-2</v>
      </c>
    </row>
    <row r="168" spans="1:37" s="53" customFormat="1" x14ac:dyDescent="0.2">
      <c r="A168" s="22" t="s">
        <v>585</v>
      </c>
      <c r="B168" s="17" t="s">
        <v>586</v>
      </c>
      <c r="C168" s="17" t="s">
        <v>407</v>
      </c>
      <c r="D168" s="111">
        <v>271</v>
      </c>
      <c r="E168" s="109"/>
      <c r="F168" s="111">
        <v>4</v>
      </c>
      <c r="G168" s="111">
        <v>5102</v>
      </c>
      <c r="H168" s="111">
        <v>5868</v>
      </c>
      <c r="I168" s="111">
        <v>2071</v>
      </c>
      <c r="J168" s="111">
        <v>1950</v>
      </c>
      <c r="K168" s="17">
        <v>2.4</v>
      </c>
      <c r="L168" s="109"/>
      <c r="M168" s="111">
        <v>1931</v>
      </c>
      <c r="N168" s="111">
        <v>1240</v>
      </c>
      <c r="O168" s="18">
        <v>2.4</v>
      </c>
      <c r="P168" s="18">
        <v>2.4</v>
      </c>
      <c r="Q168" s="18">
        <v>1.9</v>
      </c>
      <c r="R168" s="17">
        <v>24</v>
      </c>
      <c r="S168" s="19">
        <v>0.58240000000000003</v>
      </c>
      <c r="T168" s="44" t="s">
        <v>407</v>
      </c>
      <c r="U168" s="19">
        <v>0.58240000000000003</v>
      </c>
      <c r="V168" s="3"/>
      <c r="W168" s="109"/>
      <c r="X168" s="17">
        <v>7</v>
      </c>
      <c r="Y168" s="111">
        <v>5854</v>
      </c>
      <c r="Z168" s="18">
        <v>1.9</v>
      </c>
      <c r="AA168" s="19">
        <v>3.6335000000000002</v>
      </c>
      <c r="AB168" s="19">
        <v>2.8519999999999999</v>
      </c>
      <c r="AC168" s="109"/>
      <c r="AD168" s="19">
        <v>0.73650000000000004</v>
      </c>
      <c r="AE168" s="19">
        <v>0.75049999999999994</v>
      </c>
      <c r="AF168" s="19">
        <v>0.66190000000000004</v>
      </c>
      <c r="AG168" s="19">
        <v>0.68189999999999995</v>
      </c>
      <c r="AH168" s="59">
        <v>0.60419999999999996</v>
      </c>
      <c r="AI168" s="51">
        <f t="shared" si="9"/>
        <v>0.62476960000000004</v>
      </c>
      <c r="AJ168" s="19">
        <f t="shared" si="10"/>
        <v>2.0569600000000077E-2</v>
      </c>
      <c r="AK168" s="63">
        <f t="shared" si="11"/>
        <v>3.4044356173452625E-2</v>
      </c>
    </row>
    <row r="169" spans="1:37" s="53" customFormat="1" x14ac:dyDescent="0.2">
      <c r="A169" s="21" t="s">
        <v>387</v>
      </c>
      <c r="B169" s="24" t="s">
        <v>1517</v>
      </c>
      <c r="C169" s="24" t="s">
        <v>611</v>
      </c>
      <c r="D169" s="110">
        <v>14</v>
      </c>
      <c r="E169" s="109"/>
      <c r="F169" s="110">
        <v>2</v>
      </c>
      <c r="G169" s="110">
        <v>15345</v>
      </c>
      <c r="H169" s="110">
        <v>15874</v>
      </c>
      <c r="I169" s="110">
        <v>6214</v>
      </c>
      <c r="J169" s="110">
        <v>5354</v>
      </c>
      <c r="K169" s="24">
        <v>6.9</v>
      </c>
      <c r="L169" s="109"/>
      <c r="M169" s="110">
        <v>5723</v>
      </c>
      <c r="N169" s="110">
        <v>3851</v>
      </c>
      <c r="O169" s="25">
        <v>6.9</v>
      </c>
      <c r="P169" s="25">
        <v>6.3</v>
      </c>
      <c r="Q169" s="25">
        <v>5</v>
      </c>
      <c r="R169" s="24">
        <v>27</v>
      </c>
      <c r="S169" s="26">
        <v>1.7261</v>
      </c>
      <c r="T169" s="52" t="s">
        <v>410</v>
      </c>
      <c r="U169" s="26">
        <v>1.6093999999999999</v>
      </c>
      <c r="V169" s="26"/>
      <c r="W169" s="109"/>
      <c r="X169" s="24">
        <v>13</v>
      </c>
      <c r="Y169" s="110">
        <v>22061.61</v>
      </c>
      <c r="Z169" s="25">
        <v>3.4</v>
      </c>
      <c r="AA169" s="26">
        <v>1.5503</v>
      </c>
      <c r="AB169" s="26">
        <v>1.4404999999999999</v>
      </c>
      <c r="AC169" s="109"/>
      <c r="AD169" s="26">
        <v>1.3455999999999999</v>
      </c>
      <c r="AE169" s="26">
        <v>1.1746000000000001</v>
      </c>
      <c r="AF169" s="26">
        <v>1.2307999999999999</v>
      </c>
      <c r="AG169" s="26">
        <v>1.2181999999999999</v>
      </c>
      <c r="AH169" s="57">
        <v>1.6711</v>
      </c>
      <c r="AI169" s="50">
        <f t="shared" si="9"/>
        <v>1.7264838500000002</v>
      </c>
      <c r="AJ169" s="26">
        <f t="shared" si="10"/>
        <v>5.5383850000000123E-2</v>
      </c>
      <c r="AK169" s="62">
        <f t="shared" si="11"/>
        <v>3.3142151876009884E-2</v>
      </c>
    </row>
    <row r="170" spans="1:37" s="53" customFormat="1" x14ac:dyDescent="0.2">
      <c r="A170" s="21" t="s">
        <v>886</v>
      </c>
      <c r="B170" s="24" t="s">
        <v>887</v>
      </c>
      <c r="C170" s="24" t="s">
        <v>410</v>
      </c>
      <c r="D170" s="110">
        <v>10</v>
      </c>
      <c r="E170" s="109"/>
      <c r="F170" s="110">
        <v>0</v>
      </c>
      <c r="G170" s="110">
        <v>17388</v>
      </c>
      <c r="H170" s="110">
        <v>9925</v>
      </c>
      <c r="I170" s="110">
        <v>6862</v>
      </c>
      <c r="J170" s="110">
        <v>4068</v>
      </c>
      <c r="K170" s="24">
        <v>5.3</v>
      </c>
      <c r="L170" s="109"/>
      <c r="M170" s="110">
        <v>7232</v>
      </c>
      <c r="N170" s="110">
        <v>4543</v>
      </c>
      <c r="O170" s="25">
        <v>5.3</v>
      </c>
      <c r="P170" s="25">
        <v>4</v>
      </c>
      <c r="Q170" s="25">
        <v>3.7</v>
      </c>
      <c r="R170" s="24">
        <v>23</v>
      </c>
      <c r="S170" s="26">
        <v>2.1812</v>
      </c>
      <c r="T170" s="52" t="s">
        <v>410</v>
      </c>
      <c r="U170" s="26">
        <v>3.6141999999999999</v>
      </c>
      <c r="V170" s="26"/>
      <c r="W170" s="109"/>
      <c r="X170" s="24">
        <v>18</v>
      </c>
      <c r="Y170" s="110">
        <v>30235.86</v>
      </c>
      <c r="Z170" s="25">
        <v>7</v>
      </c>
      <c r="AA170" s="26">
        <v>7.9581</v>
      </c>
      <c r="AB170" s="26">
        <v>7.3959000000000001</v>
      </c>
      <c r="AC170" s="109"/>
      <c r="AD170" s="26">
        <v>2.4618000000000002</v>
      </c>
      <c r="AE170" s="26">
        <v>2.0007999999999999</v>
      </c>
      <c r="AF170" s="26">
        <v>3.4102999999999999</v>
      </c>
      <c r="AG170" s="26">
        <v>3.3721000000000001</v>
      </c>
      <c r="AH170" s="57">
        <v>3.7549000000000001</v>
      </c>
      <c r="AI170" s="50">
        <f t="shared" si="9"/>
        <v>3.8771330500000003</v>
      </c>
      <c r="AJ170" s="26">
        <f t="shared" si="10"/>
        <v>0.12223305000000018</v>
      </c>
      <c r="AK170" s="62">
        <f t="shared" si="11"/>
        <v>3.2552944152973495E-2</v>
      </c>
    </row>
    <row r="171" spans="1:37" s="53" customFormat="1" x14ac:dyDescent="0.2">
      <c r="A171" s="21" t="s">
        <v>818</v>
      </c>
      <c r="B171" s="24" t="s">
        <v>819</v>
      </c>
      <c r="C171" s="24" t="s">
        <v>407</v>
      </c>
      <c r="D171" s="110">
        <v>3</v>
      </c>
      <c r="E171" s="109"/>
      <c r="F171" s="110">
        <v>1</v>
      </c>
      <c r="G171" s="110">
        <v>9705</v>
      </c>
      <c r="H171" s="110">
        <v>2622</v>
      </c>
      <c r="I171" s="110">
        <v>6005</v>
      </c>
      <c r="J171" s="110">
        <v>2310</v>
      </c>
      <c r="K171" s="24">
        <v>7.3</v>
      </c>
      <c r="L171" s="109"/>
      <c r="M171" s="110">
        <v>6005</v>
      </c>
      <c r="N171" s="110">
        <v>2310</v>
      </c>
      <c r="O171" s="25">
        <v>7.3</v>
      </c>
      <c r="P171" s="25">
        <v>2.6</v>
      </c>
      <c r="Q171" s="25">
        <v>6.9</v>
      </c>
      <c r="R171" s="24">
        <v>999</v>
      </c>
      <c r="S171" s="26">
        <v>1.8110999999999999</v>
      </c>
      <c r="T171" s="52" t="s">
        <v>410</v>
      </c>
      <c r="U171" s="26">
        <v>1.5432999999999999</v>
      </c>
      <c r="V171" s="26"/>
      <c r="W171" s="109"/>
      <c r="X171" s="24">
        <v>10</v>
      </c>
      <c r="Y171" s="110">
        <v>13448.47</v>
      </c>
      <c r="Z171" s="25">
        <v>2.9</v>
      </c>
      <c r="AA171" s="26">
        <v>1.4883999999999999</v>
      </c>
      <c r="AB171" s="26">
        <v>1.3756999999999999</v>
      </c>
      <c r="AC171" s="109"/>
      <c r="AD171" s="26">
        <v>1.538</v>
      </c>
      <c r="AE171" s="26">
        <v>1.385</v>
      </c>
      <c r="AF171" s="26">
        <v>1.341</v>
      </c>
      <c r="AG171" s="26">
        <v>1.3343</v>
      </c>
      <c r="AH171" s="57">
        <v>1.6039000000000001</v>
      </c>
      <c r="AI171" s="50">
        <f t="shared" si="9"/>
        <v>1.655575075</v>
      </c>
      <c r="AJ171" s="26">
        <f t="shared" si="10"/>
        <v>5.1675074999999904E-2</v>
      </c>
      <c r="AK171" s="62">
        <f t="shared" si="11"/>
        <v>3.2218389550470662E-2</v>
      </c>
    </row>
    <row r="172" spans="1:37" s="53" customFormat="1" x14ac:dyDescent="0.2">
      <c r="A172" s="21" t="s">
        <v>1010</v>
      </c>
      <c r="B172" s="24" t="s">
        <v>1011</v>
      </c>
      <c r="C172" s="24" t="s">
        <v>407</v>
      </c>
      <c r="D172" s="110">
        <v>9</v>
      </c>
      <c r="E172" s="109"/>
      <c r="F172" s="110">
        <v>1</v>
      </c>
      <c r="G172" s="110">
        <v>21695</v>
      </c>
      <c r="H172" s="110">
        <v>15283</v>
      </c>
      <c r="I172" s="110">
        <v>10738</v>
      </c>
      <c r="J172" s="110">
        <v>8682</v>
      </c>
      <c r="K172" s="24">
        <v>12.4</v>
      </c>
      <c r="L172" s="109"/>
      <c r="M172" s="110">
        <v>10591</v>
      </c>
      <c r="N172" s="110">
        <v>8379</v>
      </c>
      <c r="O172" s="25">
        <v>12.4</v>
      </c>
      <c r="P172" s="25">
        <v>9</v>
      </c>
      <c r="Q172" s="25">
        <v>9.1</v>
      </c>
      <c r="R172" s="24">
        <v>37</v>
      </c>
      <c r="S172" s="26">
        <v>3.1943000000000001</v>
      </c>
      <c r="T172" s="52" t="s">
        <v>410</v>
      </c>
      <c r="U172" s="26">
        <v>2.8999000000000001</v>
      </c>
      <c r="V172" s="26"/>
      <c r="W172" s="109"/>
      <c r="X172" s="24">
        <v>20</v>
      </c>
      <c r="Y172" s="110">
        <v>23999.43</v>
      </c>
      <c r="Z172" s="25">
        <v>7.5</v>
      </c>
      <c r="AA172" s="26">
        <v>1.3874</v>
      </c>
      <c r="AB172" s="26">
        <v>1.2236</v>
      </c>
      <c r="AC172" s="109"/>
      <c r="AD172" s="26">
        <v>4.1197999999999997</v>
      </c>
      <c r="AE172" s="26">
        <v>2.5022000000000002</v>
      </c>
      <c r="AF172" s="26">
        <v>3.3687</v>
      </c>
      <c r="AG172" s="26">
        <v>3.2850000000000001</v>
      </c>
      <c r="AH172" s="57">
        <v>3.0156999999999998</v>
      </c>
      <c r="AI172" s="50">
        <f t="shared" si="9"/>
        <v>3.1108677250000003</v>
      </c>
      <c r="AJ172" s="26">
        <f t="shared" si="10"/>
        <v>9.516772500000048E-2</v>
      </c>
      <c r="AK172" s="62">
        <f t="shared" si="11"/>
        <v>3.155742447856235E-2</v>
      </c>
    </row>
    <row r="173" spans="1:37" s="53" customFormat="1" x14ac:dyDescent="0.2">
      <c r="A173" s="22" t="s">
        <v>1381</v>
      </c>
      <c r="B173" s="17" t="s">
        <v>1382</v>
      </c>
      <c r="C173" s="17" t="s">
        <v>410</v>
      </c>
      <c r="D173" s="111">
        <v>3</v>
      </c>
      <c r="E173" s="109"/>
      <c r="F173" s="111">
        <v>0</v>
      </c>
      <c r="G173" s="111">
        <v>12960</v>
      </c>
      <c r="H173" s="111">
        <v>9333</v>
      </c>
      <c r="I173" s="111">
        <v>5309</v>
      </c>
      <c r="J173" s="111">
        <v>3373</v>
      </c>
      <c r="K173" s="17">
        <v>3.3</v>
      </c>
      <c r="L173" s="109"/>
      <c r="M173" s="111">
        <v>5309</v>
      </c>
      <c r="N173" s="111">
        <v>3373</v>
      </c>
      <c r="O173" s="18">
        <v>3.3</v>
      </c>
      <c r="P173" s="18">
        <v>0.9</v>
      </c>
      <c r="Q173" s="18">
        <v>3.2</v>
      </c>
      <c r="R173" s="17">
        <v>999</v>
      </c>
      <c r="S173" s="19">
        <v>1.6012</v>
      </c>
      <c r="T173" s="44" t="s">
        <v>410</v>
      </c>
      <c r="U173" s="19">
        <v>1.6297999999999999</v>
      </c>
      <c r="V173" s="26"/>
      <c r="W173" s="109"/>
      <c r="X173" s="17">
        <v>5</v>
      </c>
      <c r="Y173" s="111">
        <v>11732.5</v>
      </c>
      <c r="Z173" s="18">
        <v>1.6</v>
      </c>
      <c r="AA173" s="19">
        <v>4.0514000000000001</v>
      </c>
      <c r="AB173" s="19">
        <v>3.8327</v>
      </c>
      <c r="AC173" s="109"/>
      <c r="AD173" s="19">
        <v>1.2771999999999999</v>
      </c>
      <c r="AE173" s="19">
        <v>1.3211999999999999</v>
      </c>
      <c r="AF173" s="19">
        <v>1.3844000000000001</v>
      </c>
      <c r="AG173" s="19">
        <v>1.3532</v>
      </c>
      <c r="AH173" s="59">
        <v>1.6952</v>
      </c>
      <c r="AI173" s="51">
        <f t="shared" si="9"/>
        <v>1.74836795</v>
      </c>
      <c r="AJ173" s="19">
        <f t="shared" si="10"/>
        <v>5.3167949999999964E-2</v>
      </c>
      <c r="AK173" s="63">
        <f t="shared" si="11"/>
        <v>3.1363821378008472E-2</v>
      </c>
    </row>
    <row r="174" spans="1:37" s="53" customFormat="1" x14ac:dyDescent="0.2">
      <c r="A174" s="21" t="s">
        <v>858</v>
      </c>
      <c r="B174" s="24" t="s">
        <v>859</v>
      </c>
      <c r="C174" s="24" t="s">
        <v>407</v>
      </c>
      <c r="D174" s="110">
        <v>34</v>
      </c>
      <c r="E174" s="109"/>
      <c r="F174" s="110">
        <v>0</v>
      </c>
      <c r="G174" s="110">
        <v>5134</v>
      </c>
      <c r="H174" s="110">
        <v>4421</v>
      </c>
      <c r="I174" s="110">
        <v>2502</v>
      </c>
      <c r="J174" s="110">
        <v>2000</v>
      </c>
      <c r="K174" s="24">
        <v>3</v>
      </c>
      <c r="L174" s="109"/>
      <c r="M174" s="110">
        <v>2360</v>
      </c>
      <c r="N174" s="110">
        <v>1491</v>
      </c>
      <c r="O174" s="25">
        <v>3</v>
      </c>
      <c r="P174" s="25">
        <v>2</v>
      </c>
      <c r="Q174" s="25">
        <v>2.5</v>
      </c>
      <c r="R174" s="24">
        <v>23</v>
      </c>
      <c r="S174" s="26">
        <v>0.71179999999999999</v>
      </c>
      <c r="T174" s="52" t="s">
        <v>407</v>
      </c>
      <c r="U174" s="26">
        <v>0.71179999999999999</v>
      </c>
      <c r="V174" s="26"/>
      <c r="W174" s="109"/>
      <c r="X174" s="24">
        <v>7</v>
      </c>
      <c r="Y174" s="110">
        <v>6382</v>
      </c>
      <c r="Z174" s="25">
        <v>2.5</v>
      </c>
      <c r="AA174" s="26">
        <v>0.68220000000000003</v>
      </c>
      <c r="AB174" s="26">
        <v>0.63970000000000005</v>
      </c>
      <c r="AC174" s="109"/>
      <c r="AD174" s="26">
        <v>0.60540000000000005</v>
      </c>
      <c r="AE174" s="26">
        <v>0.79369999999999996</v>
      </c>
      <c r="AF174" s="26">
        <v>0.62509999999999999</v>
      </c>
      <c r="AG174" s="26">
        <v>0.61970000000000003</v>
      </c>
      <c r="AH174" s="57">
        <v>0.74080000000000001</v>
      </c>
      <c r="AI174" s="50">
        <f t="shared" si="9"/>
        <v>0.76358345000000005</v>
      </c>
      <c r="AJ174" s="26">
        <f t="shared" si="10"/>
        <v>2.2783450000000038E-2</v>
      </c>
      <c r="AK174" s="62">
        <f t="shared" si="11"/>
        <v>3.0755197084233313E-2</v>
      </c>
    </row>
    <row r="175" spans="1:37" s="53" customFormat="1" x14ac:dyDescent="0.2">
      <c r="A175" s="21" t="s">
        <v>939</v>
      </c>
      <c r="B175" s="24" t="s">
        <v>940</v>
      </c>
      <c r="C175" s="24" t="s">
        <v>410</v>
      </c>
      <c r="D175" s="110">
        <v>12</v>
      </c>
      <c r="E175" s="109"/>
      <c r="F175" s="110">
        <v>0</v>
      </c>
      <c r="G175" s="110">
        <v>13230</v>
      </c>
      <c r="H175" s="110">
        <v>7024</v>
      </c>
      <c r="I175" s="110">
        <v>4441</v>
      </c>
      <c r="J175" s="110">
        <v>2208</v>
      </c>
      <c r="K175" s="24">
        <v>3.6</v>
      </c>
      <c r="L175" s="109"/>
      <c r="M175" s="110">
        <v>4381</v>
      </c>
      <c r="N175" s="110">
        <v>2078</v>
      </c>
      <c r="O175" s="25">
        <v>3.6</v>
      </c>
      <c r="P175" s="25">
        <v>2.5</v>
      </c>
      <c r="Q175" s="25">
        <v>2.7</v>
      </c>
      <c r="R175" s="24">
        <v>13</v>
      </c>
      <c r="S175" s="26">
        <v>1.3212999999999999</v>
      </c>
      <c r="T175" s="52" t="s">
        <v>410</v>
      </c>
      <c r="U175" s="26">
        <v>1.3353999999999999</v>
      </c>
      <c r="V175" s="26"/>
      <c r="W175" s="109"/>
      <c r="X175" s="24">
        <v>6</v>
      </c>
      <c r="Y175" s="110">
        <v>10429.58</v>
      </c>
      <c r="Z175" s="25">
        <v>1.8</v>
      </c>
      <c r="AA175" s="26">
        <v>1.2209000000000001</v>
      </c>
      <c r="AB175" s="26">
        <v>0.83209999999999995</v>
      </c>
      <c r="AC175" s="109"/>
      <c r="AD175" s="26">
        <v>1.0146999999999999</v>
      </c>
      <c r="AE175" s="26">
        <v>0.93779999999999997</v>
      </c>
      <c r="AF175" s="26">
        <v>1.0702</v>
      </c>
      <c r="AG175" s="26">
        <v>0.98380000000000001</v>
      </c>
      <c r="AH175" s="57">
        <v>1.3904000000000001</v>
      </c>
      <c r="AI175" s="50">
        <f t="shared" si="9"/>
        <v>1.4325503500000001</v>
      </c>
      <c r="AJ175" s="26">
        <f t="shared" si="10"/>
        <v>4.2150350000000003E-2</v>
      </c>
      <c r="AK175" s="62">
        <f t="shared" si="11"/>
        <v>3.0315268987341774E-2</v>
      </c>
    </row>
    <row r="176" spans="1:37" s="53" customFormat="1" x14ac:dyDescent="0.2">
      <c r="A176" s="21" t="s">
        <v>212</v>
      </c>
      <c r="B176" s="24" t="s">
        <v>213</v>
      </c>
      <c r="C176" s="24" t="s">
        <v>410</v>
      </c>
      <c r="D176" s="110">
        <v>1</v>
      </c>
      <c r="E176" s="109"/>
      <c r="F176" s="110">
        <v>2</v>
      </c>
      <c r="G176" s="110">
        <v>18349</v>
      </c>
      <c r="H176" s="110">
        <v>0</v>
      </c>
      <c r="I176" s="110">
        <v>7164</v>
      </c>
      <c r="J176" s="110">
        <v>0</v>
      </c>
      <c r="K176" s="24">
        <v>8</v>
      </c>
      <c r="L176" s="109"/>
      <c r="M176" s="110">
        <v>7164</v>
      </c>
      <c r="N176" s="110">
        <v>0</v>
      </c>
      <c r="O176" s="25">
        <v>8</v>
      </c>
      <c r="P176" s="25">
        <v>0</v>
      </c>
      <c r="Q176" s="25">
        <v>8</v>
      </c>
      <c r="R176" s="24">
        <v>999</v>
      </c>
      <c r="S176" s="26">
        <v>2.1606999999999998</v>
      </c>
      <c r="T176" s="52" t="s">
        <v>410</v>
      </c>
      <c r="U176" s="26">
        <v>1.2808999999999999</v>
      </c>
      <c r="V176" s="3"/>
      <c r="W176" s="109"/>
      <c r="X176" s="24">
        <v>11</v>
      </c>
      <c r="Y176" s="110">
        <v>11422.98</v>
      </c>
      <c r="Z176" s="25">
        <v>3.3</v>
      </c>
      <c r="AA176" s="26">
        <v>1.4488000000000001</v>
      </c>
      <c r="AB176" s="26">
        <v>1.2444</v>
      </c>
      <c r="AC176" s="109"/>
      <c r="AD176" s="26">
        <v>2.3845999999999998</v>
      </c>
      <c r="AE176" s="26">
        <v>1.7690999999999999</v>
      </c>
      <c r="AF176" s="26">
        <v>1.3997999999999999</v>
      </c>
      <c r="AG176" s="26">
        <v>1.3349</v>
      </c>
      <c r="AH176" s="57">
        <v>1.3338000000000001</v>
      </c>
      <c r="AI176" s="50">
        <f t="shared" si="9"/>
        <v>1.374085475</v>
      </c>
      <c r="AJ176" s="26">
        <f t="shared" si="10"/>
        <v>4.0285474999999904E-2</v>
      </c>
      <c r="AK176" s="62">
        <f t="shared" si="11"/>
        <v>3.0203535012745465E-2</v>
      </c>
    </row>
    <row r="177" spans="1:37" s="53" customFormat="1" x14ac:dyDescent="0.2">
      <c r="A177" s="21" t="s">
        <v>516</v>
      </c>
      <c r="B177" s="1" t="s">
        <v>517</v>
      </c>
      <c r="C177" s="1" t="s">
        <v>410</v>
      </c>
      <c r="D177" s="108">
        <v>470</v>
      </c>
      <c r="E177" s="109"/>
      <c r="F177" s="108">
        <v>11</v>
      </c>
      <c r="G177" s="108">
        <v>8263</v>
      </c>
      <c r="H177" s="108">
        <v>6060</v>
      </c>
      <c r="I177" s="108">
        <v>3910</v>
      </c>
      <c r="J177" s="108">
        <v>2753</v>
      </c>
      <c r="K177" s="1">
        <v>4.5999999999999996</v>
      </c>
      <c r="L177" s="109"/>
      <c r="M177" s="108">
        <v>3796</v>
      </c>
      <c r="N177" s="108">
        <v>2304</v>
      </c>
      <c r="O177" s="2">
        <v>4.5999999999999996</v>
      </c>
      <c r="P177" s="2">
        <v>3.1</v>
      </c>
      <c r="Q177" s="2">
        <v>3.8</v>
      </c>
      <c r="R177" s="1">
        <v>22</v>
      </c>
      <c r="S177" s="3">
        <v>1.1449</v>
      </c>
      <c r="T177" s="43" t="s">
        <v>407</v>
      </c>
      <c r="U177" s="3">
        <v>1.1449</v>
      </c>
      <c r="V177" s="3"/>
      <c r="W177" s="109"/>
      <c r="X177" s="1">
        <v>11</v>
      </c>
      <c r="Y177" s="108">
        <v>9250.82</v>
      </c>
      <c r="Z177" s="2">
        <v>3.8</v>
      </c>
      <c r="AA177" s="3">
        <v>1.8021</v>
      </c>
      <c r="AB177" s="3">
        <v>1.7513000000000001</v>
      </c>
      <c r="AC177" s="109"/>
      <c r="AD177" s="3">
        <v>1.2642</v>
      </c>
      <c r="AE177" s="3">
        <v>1.2657</v>
      </c>
      <c r="AF177" s="3">
        <v>1.2048000000000001</v>
      </c>
      <c r="AG177" s="3">
        <v>1.1759999999999999</v>
      </c>
      <c r="AH177" s="57">
        <v>1.1928000000000001</v>
      </c>
      <c r="AI177" s="50">
        <f t="shared" si="9"/>
        <v>1.228191475</v>
      </c>
      <c r="AJ177" s="3">
        <f t="shared" si="10"/>
        <v>3.539147499999995E-2</v>
      </c>
      <c r="AK177" s="62">
        <f t="shared" si="11"/>
        <v>2.9670921361502303E-2</v>
      </c>
    </row>
    <row r="178" spans="1:37" s="53" customFormat="1" x14ac:dyDescent="0.2">
      <c r="A178" s="22" t="s">
        <v>1489</v>
      </c>
      <c r="B178" s="17" t="s">
        <v>1490</v>
      </c>
      <c r="C178" s="17" t="s">
        <v>410</v>
      </c>
      <c r="D178" s="111">
        <v>10</v>
      </c>
      <c r="E178" s="109"/>
      <c r="F178" s="111">
        <v>0</v>
      </c>
      <c r="G178" s="111">
        <v>11644</v>
      </c>
      <c r="H178" s="111">
        <v>8144</v>
      </c>
      <c r="I178" s="111">
        <v>4158</v>
      </c>
      <c r="J178" s="111">
        <v>2350</v>
      </c>
      <c r="K178" s="17">
        <v>4.5</v>
      </c>
      <c r="L178" s="109"/>
      <c r="M178" s="111">
        <v>4108</v>
      </c>
      <c r="N178" s="111">
        <v>2245</v>
      </c>
      <c r="O178" s="18">
        <v>4.5</v>
      </c>
      <c r="P178" s="18">
        <v>3.2</v>
      </c>
      <c r="Q178" s="18">
        <v>3.2</v>
      </c>
      <c r="R178" s="17">
        <v>18</v>
      </c>
      <c r="S178" s="19">
        <v>1.2390000000000001</v>
      </c>
      <c r="T178" s="44" t="s">
        <v>410</v>
      </c>
      <c r="U178" s="19">
        <v>0.77159999999999995</v>
      </c>
      <c r="V178" s="3"/>
      <c r="W178" s="109"/>
      <c r="X178" s="17">
        <v>8</v>
      </c>
      <c r="Y178" s="111">
        <v>9056.34</v>
      </c>
      <c r="Z178" s="18">
        <v>2.1</v>
      </c>
      <c r="AA178" s="19">
        <v>1.1556</v>
      </c>
      <c r="AB178" s="19">
        <v>1.0186999999999999</v>
      </c>
      <c r="AC178" s="109"/>
      <c r="AD178" s="19">
        <v>0.74680000000000002</v>
      </c>
      <c r="AE178" s="19">
        <v>0.77439999999999998</v>
      </c>
      <c r="AF178" s="19">
        <v>0.89670000000000005</v>
      </c>
      <c r="AG178" s="19">
        <v>0.87660000000000005</v>
      </c>
      <c r="AH178" s="59">
        <v>0.8044</v>
      </c>
      <c r="AI178" s="51">
        <f t="shared" si="9"/>
        <v>0.82773390000000002</v>
      </c>
      <c r="AJ178" s="19">
        <f t="shared" si="10"/>
        <v>2.3333900000000019E-2</v>
      </c>
      <c r="AK178" s="63">
        <f t="shared" si="11"/>
        <v>2.9007831924415736E-2</v>
      </c>
    </row>
    <row r="179" spans="1:37" s="53" customFormat="1" x14ac:dyDescent="0.2">
      <c r="A179" s="21" t="s">
        <v>450</v>
      </c>
      <c r="B179" s="24" t="s">
        <v>451</v>
      </c>
      <c r="C179" s="24" t="s">
        <v>407</v>
      </c>
      <c r="D179" s="110">
        <v>3</v>
      </c>
      <c r="E179" s="109"/>
      <c r="F179" s="110">
        <v>0</v>
      </c>
      <c r="G179" s="110">
        <v>11460</v>
      </c>
      <c r="H179" s="110">
        <v>2347</v>
      </c>
      <c r="I179" s="110">
        <v>3359</v>
      </c>
      <c r="J179" s="110">
        <v>510</v>
      </c>
      <c r="K179" s="24">
        <v>2</v>
      </c>
      <c r="L179" s="109"/>
      <c r="M179" s="110">
        <v>3359</v>
      </c>
      <c r="N179" s="110">
        <v>510</v>
      </c>
      <c r="O179" s="25">
        <v>2</v>
      </c>
      <c r="P179" s="25">
        <v>0.8</v>
      </c>
      <c r="Q179" s="25">
        <v>1.8</v>
      </c>
      <c r="R179" s="24">
        <v>999</v>
      </c>
      <c r="S179" s="26">
        <v>1.0130999999999999</v>
      </c>
      <c r="T179" s="52" t="s">
        <v>410</v>
      </c>
      <c r="U179" s="26">
        <v>1.5961000000000001</v>
      </c>
      <c r="V179" s="26"/>
      <c r="W179" s="109"/>
      <c r="X179" s="24">
        <v>10</v>
      </c>
      <c r="Y179" s="110">
        <v>16742.86</v>
      </c>
      <c r="Z179" s="25">
        <v>1.9</v>
      </c>
      <c r="AA179" s="26">
        <v>1.0809</v>
      </c>
      <c r="AB179" s="26">
        <v>0.90920000000000001</v>
      </c>
      <c r="AC179" s="109"/>
      <c r="AD179" s="26">
        <v>1.4349000000000001</v>
      </c>
      <c r="AE179" s="26">
        <v>1.2670999999999999</v>
      </c>
      <c r="AF179" s="26">
        <v>1.391</v>
      </c>
      <c r="AG179" s="26">
        <v>1.3779999999999999</v>
      </c>
      <c r="AH179" s="57">
        <v>1.6645000000000001</v>
      </c>
      <c r="AI179" s="50">
        <f t="shared" si="9"/>
        <v>1.7122162750000003</v>
      </c>
      <c r="AJ179" s="26">
        <f t="shared" si="10"/>
        <v>4.7716275000000197E-2</v>
      </c>
      <c r="AK179" s="62">
        <f t="shared" si="11"/>
        <v>2.8667032141784437E-2</v>
      </c>
    </row>
    <row r="180" spans="1:37" s="53" customFormat="1" x14ac:dyDescent="0.2">
      <c r="A180" s="21" t="s">
        <v>256</v>
      </c>
      <c r="B180" s="24" t="s">
        <v>257</v>
      </c>
      <c r="C180" s="24" t="s">
        <v>410</v>
      </c>
      <c r="D180" s="110">
        <v>128</v>
      </c>
      <c r="E180" s="109"/>
      <c r="F180" s="110">
        <v>0</v>
      </c>
      <c r="G180" s="110">
        <v>5683</v>
      </c>
      <c r="H180" s="110">
        <v>3604</v>
      </c>
      <c r="I180" s="110">
        <v>4152</v>
      </c>
      <c r="J180" s="110">
        <v>2339</v>
      </c>
      <c r="K180" s="24">
        <v>6.4</v>
      </c>
      <c r="L180" s="109"/>
      <c r="M180" s="110">
        <v>4087</v>
      </c>
      <c r="N180" s="110">
        <v>2162</v>
      </c>
      <c r="O180" s="25">
        <v>6.4</v>
      </c>
      <c r="P180" s="25">
        <v>3.8</v>
      </c>
      <c r="Q180" s="25">
        <v>5.3</v>
      </c>
      <c r="R180" s="24">
        <v>16</v>
      </c>
      <c r="S180" s="26">
        <v>1.2326999999999999</v>
      </c>
      <c r="T180" s="52" t="s">
        <v>407</v>
      </c>
      <c r="U180" s="26">
        <v>1.2326999999999999</v>
      </c>
      <c r="V180" s="26"/>
      <c r="W180" s="109"/>
      <c r="X180" s="24">
        <v>14</v>
      </c>
      <c r="Y180" s="110">
        <v>8689.66</v>
      </c>
      <c r="Z180" s="25">
        <v>5.3</v>
      </c>
      <c r="AA180" s="26">
        <v>0.98709999999999998</v>
      </c>
      <c r="AB180" s="26">
        <v>1.0179</v>
      </c>
      <c r="AC180" s="109"/>
      <c r="AD180" s="26">
        <v>1.2892999999999999</v>
      </c>
      <c r="AE180" s="26">
        <v>1.1713</v>
      </c>
      <c r="AF180" s="26">
        <v>1.0206</v>
      </c>
      <c r="AG180" s="26">
        <v>1.0375000000000001</v>
      </c>
      <c r="AH180" s="57">
        <v>1.2857000000000001</v>
      </c>
      <c r="AI180" s="50">
        <f t="shared" si="9"/>
        <v>1.322378925</v>
      </c>
      <c r="AJ180" s="26">
        <f t="shared" si="10"/>
        <v>3.6678924999999918E-2</v>
      </c>
      <c r="AK180" s="62">
        <f t="shared" si="11"/>
        <v>2.852836975966393E-2</v>
      </c>
    </row>
    <row r="181" spans="1:37" s="53" customFormat="1" x14ac:dyDescent="0.2">
      <c r="A181" s="21" t="s">
        <v>583</v>
      </c>
      <c r="B181" s="24" t="s">
        <v>584</v>
      </c>
      <c r="C181" s="24" t="s">
        <v>410</v>
      </c>
      <c r="D181" s="110">
        <v>131</v>
      </c>
      <c r="E181" s="109"/>
      <c r="F181" s="110">
        <v>1</v>
      </c>
      <c r="G181" s="110">
        <v>4821</v>
      </c>
      <c r="H181" s="110">
        <v>4317</v>
      </c>
      <c r="I181" s="110">
        <v>2292</v>
      </c>
      <c r="J181" s="110">
        <v>1901</v>
      </c>
      <c r="K181" s="24">
        <v>2.6</v>
      </c>
      <c r="L181" s="109"/>
      <c r="M181" s="110">
        <v>2220</v>
      </c>
      <c r="N181" s="110">
        <v>1497</v>
      </c>
      <c r="O181" s="25">
        <v>2.6</v>
      </c>
      <c r="P181" s="25">
        <v>2.1</v>
      </c>
      <c r="Q181" s="25">
        <v>2.1</v>
      </c>
      <c r="R181" s="24">
        <v>27</v>
      </c>
      <c r="S181" s="26">
        <v>0.66959999999999997</v>
      </c>
      <c r="T181" s="52" t="s">
        <v>407</v>
      </c>
      <c r="U181" s="26">
        <v>0.66959999999999997</v>
      </c>
      <c r="V181" s="26"/>
      <c r="W181" s="109"/>
      <c r="X181" s="24">
        <v>7</v>
      </c>
      <c r="Y181" s="110">
        <v>5979.94</v>
      </c>
      <c r="Z181" s="25">
        <v>2.1</v>
      </c>
      <c r="AA181" s="26">
        <v>3.4849999999999999</v>
      </c>
      <c r="AB181" s="26">
        <v>3.7422</v>
      </c>
      <c r="AC181" s="109"/>
      <c r="AD181" s="26">
        <v>0.99219999999999997</v>
      </c>
      <c r="AE181" s="26">
        <v>0.96089999999999998</v>
      </c>
      <c r="AF181" s="26">
        <v>0.75129999999999997</v>
      </c>
      <c r="AG181" s="26">
        <v>0.71260000000000001</v>
      </c>
      <c r="AH181" s="57">
        <v>0.69889999999999997</v>
      </c>
      <c r="AI181" s="50">
        <f t="shared" si="9"/>
        <v>0.71831339999999999</v>
      </c>
      <c r="AJ181" s="26">
        <f t="shared" si="10"/>
        <v>1.9413400000000025E-2</v>
      </c>
      <c r="AK181" s="62">
        <f t="shared" si="11"/>
        <v>2.7777078265846366E-2</v>
      </c>
    </row>
    <row r="182" spans="1:37" s="53" customFormat="1" x14ac:dyDescent="0.2">
      <c r="A182" s="21" t="s">
        <v>1373</v>
      </c>
      <c r="B182" s="1" t="s">
        <v>1374</v>
      </c>
      <c r="C182" s="1" t="s">
        <v>410</v>
      </c>
      <c r="D182" s="108">
        <v>9</v>
      </c>
      <c r="E182" s="109"/>
      <c r="F182" s="108">
        <v>0</v>
      </c>
      <c r="G182" s="108">
        <v>12807</v>
      </c>
      <c r="H182" s="108">
        <v>11537</v>
      </c>
      <c r="I182" s="108">
        <v>5245</v>
      </c>
      <c r="J182" s="108">
        <v>4183</v>
      </c>
      <c r="K182" s="1">
        <v>3.8</v>
      </c>
      <c r="L182" s="109"/>
      <c r="M182" s="108">
        <v>4936</v>
      </c>
      <c r="N182" s="108">
        <v>3393</v>
      </c>
      <c r="O182" s="2">
        <v>3.8</v>
      </c>
      <c r="P182" s="2">
        <v>4.8</v>
      </c>
      <c r="Q182" s="2">
        <v>2.4</v>
      </c>
      <c r="R182" s="1">
        <v>28</v>
      </c>
      <c r="S182" s="3">
        <v>1.4886999999999999</v>
      </c>
      <c r="T182" s="43" t="s">
        <v>410</v>
      </c>
      <c r="U182" s="3">
        <v>1.4689000000000001</v>
      </c>
      <c r="V182" s="3"/>
      <c r="W182" s="109"/>
      <c r="X182" s="1">
        <v>8</v>
      </c>
      <c r="Y182" s="108">
        <v>11809.93</v>
      </c>
      <c r="Z182" s="2">
        <v>2.2999999999999998</v>
      </c>
      <c r="AA182" s="3">
        <v>0.8377</v>
      </c>
      <c r="AB182" s="3">
        <v>1.8297000000000001</v>
      </c>
      <c r="AC182" s="109"/>
      <c r="AD182" s="3">
        <v>1.0928</v>
      </c>
      <c r="AE182" s="3">
        <v>1.3404</v>
      </c>
      <c r="AF182" s="3">
        <v>1.3408</v>
      </c>
      <c r="AG182" s="3">
        <v>1.2376</v>
      </c>
      <c r="AH182" s="57">
        <v>1.5347999999999999</v>
      </c>
      <c r="AI182" s="50">
        <f t="shared" si="9"/>
        <v>1.5757624750000003</v>
      </c>
      <c r="AJ182" s="3">
        <f t="shared" si="10"/>
        <v>4.0962475000000387E-2</v>
      </c>
      <c r="AK182" s="62">
        <f t="shared" si="11"/>
        <v>2.6689128876726861E-2</v>
      </c>
    </row>
    <row r="183" spans="1:37" s="53" customFormat="1" x14ac:dyDescent="0.2">
      <c r="A183" s="22" t="s">
        <v>484</v>
      </c>
      <c r="B183" s="17" t="s">
        <v>485</v>
      </c>
      <c r="C183" s="17" t="s">
        <v>410</v>
      </c>
      <c r="D183" s="111">
        <v>0</v>
      </c>
      <c r="E183" s="109"/>
      <c r="F183" s="111">
        <v>0</v>
      </c>
      <c r="G183" s="111">
        <v>0</v>
      </c>
      <c r="H183" s="111">
        <v>0</v>
      </c>
      <c r="I183" s="111">
        <v>0</v>
      </c>
      <c r="J183" s="111">
        <v>0</v>
      </c>
      <c r="K183" s="17">
        <v>0</v>
      </c>
      <c r="L183" s="109"/>
      <c r="M183" s="111">
        <v>0</v>
      </c>
      <c r="N183" s="111">
        <v>0</v>
      </c>
      <c r="O183" s="18">
        <v>0</v>
      </c>
      <c r="P183" s="18">
        <v>0</v>
      </c>
      <c r="Q183" s="18">
        <v>0</v>
      </c>
      <c r="R183" s="17">
        <v>999</v>
      </c>
      <c r="S183" s="19">
        <v>0</v>
      </c>
      <c r="T183" s="44" t="s">
        <v>410</v>
      </c>
      <c r="U183" s="19">
        <v>0.81140000000000001</v>
      </c>
      <c r="V183" s="3"/>
      <c r="W183" s="109"/>
      <c r="X183" s="17">
        <v>6</v>
      </c>
      <c r="Y183" s="111">
        <v>6157.42</v>
      </c>
      <c r="Z183" s="18">
        <v>1.7</v>
      </c>
      <c r="AA183" s="19">
        <v>1.1227</v>
      </c>
      <c r="AB183" s="19">
        <v>1.2251000000000001</v>
      </c>
      <c r="AC183" s="109"/>
      <c r="AD183" s="19">
        <v>1.2329000000000001</v>
      </c>
      <c r="AE183" s="19">
        <v>0.88149999999999995</v>
      </c>
      <c r="AF183" s="19">
        <v>0.83840000000000003</v>
      </c>
      <c r="AG183" s="19">
        <v>0.78739999999999999</v>
      </c>
      <c r="AH183" s="59">
        <v>0.84840000000000004</v>
      </c>
      <c r="AI183" s="51">
        <f t="shared" si="9"/>
        <v>0.8704293500000001</v>
      </c>
      <c r="AJ183" s="19">
        <f t="shared" si="10"/>
        <v>2.2029350000000059E-2</v>
      </c>
      <c r="AK183" s="63">
        <f t="shared" si="11"/>
        <v>2.596575907590766E-2</v>
      </c>
    </row>
    <row r="184" spans="1:37" s="53" customFormat="1" x14ac:dyDescent="0.2">
      <c r="A184" s="21" t="s">
        <v>291</v>
      </c>
      <c r="B184" s="24" t="s">
        <v>292</v>
      </c>
      <c r="C184" s="24" t="s">
        <v>410</v>
      </c>
      <c r="D184" s="110">
        <v>9</v>
      </c>
      <c r="E184" s="109"/>
      <c r="F184" s="110">
        <v>0</v>
      </c>
      <c r="G184" s="110">
        <v>8622</v>
      </c>
      <c r="H184" s="110">
        <v>7660</v>
      </c>
      <c r="I184" s="110">
        <v>2938</v>
      </c>
      <c r="J184" s="110">
        <v>1603</v>
      </c>
      <c r="K184" s="24">
        <v>2.8</v>
      </c>
      <c r="L184" s="109"/>
      <c r="M184" s="110">
        <v>2927</v>
      </c>
      <c r="N184" s="110">
        <v>1580</v>
      </c>
      <c r="O184" s="25">
        <v>2.8</v>
      </c>
      <c r="P184" s="25">
        <v>1.8</v>
      </c>
      <c r="Q184" s="25">
        <v>2.4</v>
      </c>
      <c r="R184" s="24">
        <v>17</v>
      </c>
      <c r="S184" s="26">
        <v>0.88280000000000003</v>
      </c>
      <c r="T184" s="52" t="s">
        <v>410</v>
      </c>
      <c r="U184" s="26">
        <v>1.0161</v>
      </c>
      <c r="V184" s="3"/>
      <c r="W184" s="109"/>
      <c r="X184" s="24">
        <v>10</v>
      </c>
      <c r="Y184" s="110">
        <v>9362.48</v>
      </c>
      <c r="Z184" s="25">
        <v>2.9</v>
      </c>
      <c r="AA184" s="26">
        <v>0.94930000000000003</v>
      </c>
      <c r="AB184" s="26">
        <v>0.94299999999999995</v>
      </c>
      <c r="AC184" s="109"/>
      <c r="AD184" s="26">
        <v>0.96840000000000004</v>
      </c>
      <c r="AE184" s="26">
        <v>1.0156000000000001</v>
      </c>
      <c r="AF184" s="26">
        <v>0.95779999999999998</v>
      </c>
      <c r="AG184" s="26">
        <v>0.89359999999999995</v>
      </c>
      <c r="AH184" s="57">
        <v>1.0627</v>
      </c>
      <c r="AI184" s="50">
        <f t="shared" si="9"/>
        <v>1.090021275</v>
      </c>
      <c r="AJ184" s="26">
        <f t="shared" si="10"/>
        <v>2.7321275000000034E-2</v>
      </c>
      <c r="AK184" s="62">
        <f t="shared" si="11"/>
        <v>2.5709301778488788E-2</v>
      </c>
    </row>
    <row r="185" spans="1:37" s="53" customFormat="1" x14ac:dyDescent="0.2">
      <c r="A185" s="21" t="s">
        <v>720</v>
      </c>
      <c r="B185" s="1" t="s">
        <v>721</v>
      </c>
      <c r="C185" s="1" t="s">
        <v>407</v>
      </c>
      <c r="D185" s="108">
        <v>36</v>
      </c>
      <c r="E185" s="109"/>
      <c r="F185" s="108">
        <v>0</v>
      </c>
      <c r="G185" s="108">
        <v>23002</v>
      </c>
      <c r="H185" s="108">
        <v>7297</v>
      </c>
      <c r="I185" s="108">
        <v>6907</v>
      </c>
      <c r="J185" s="108">
        <v>2712</v>
      </c>
      <c r="K185" s="1">
        <v>3.9</v>
      </c>
      <c r="L185" s="109"/>
      <c r="M185" s="108">
        <v>6905</v>
      </c>
      <c r="N185" s="108">
        <v>2693</v>
      </c>
      <c r="O185" s="2">
        <v>3.9</v>
      </c>
      <c r="P185" s="2">
        <v>3.6</v>
      </c>
      <c r="Q185" s="2">
        <v>2.8</v>
      </c>
      <c r="R185" s="1">
        <v>9</v>
      </c>
      <c r="S185" s="3">
        <v>2.0825999999999998</v>
      </c>
      <c r="T185" s="43" t="s">
        <v>407</v>
      </c>
      <c r="U185" s="3">
        <v>2.0825999999999998</v>
      </c>
      <c r="V185" s="3"/>
      <c r="W185" s="109"/>
      <c r="X185" s="1">
        <v>11</v>
      </c>
      <c r="Y185" s="108">
        <v>12168.28</v>
      </c>
      <c r="Z185" s="2">
        <v>2.8</v>
      </c>
      <c r="AA185" s="3">
        <v>4.0231000000000003</v>
      </c>
      <c r="AB185" s="3">
        <v>3.4497</v>
      </c>
      <c r="AC185" s="109"/>
      <c r="AD185" s="3">
        <v>2.8281999999999998</v>
      </c>
      <c r="AE185" s="3">
        <v>2.9790999999999999</v>
      </c>
      <c r="AF185" s="3">
        <v>2.5265</v>
      </c>
      <c r="AG185" s="3">
        <v>2.577</v>
      </c>
      <c r="AH185" s="57">
        <v>2.1816</v>
      </c>
      <c r="AI185" s="50">
        <f t="shared" si="9"/>
        <v>2.2341091500000001</v>
      </c>
      <c r="AJ185" s="3">
        <f t="shared" si="10"/>
        <v>5.2509150000000115E-2</v>
      </c>
      <c r="AK185" s="62">
        <f t="shared" si="11"/>
        <v>2.406910066006606E-2</v>
      </c>
    </row>
    <row r="186" spans="1:37" s="53" customFormat="1" x14ac:dyDescent="0.2">
      <c r="A186" s="21" t="s">
        <v>906</v>
      </c>
      <c r="B186" s="24" t="s">
        <v>907</v>
      </c>
      <c r="C186" s="24" t="s">
        <v>407</v>
      </c>
      <c r="D186" s="110">
        <v>87</v>
      </c>
      <c r="E186" s="109"/>
      <c r="F186" s="110">
        <v>2</v>
      </c>
      <c r="G186" s="110">
        <v>12568</v>
      </c>
      <c r="H186" s="110">
        <v>17504</v>
      </c>
      <c r="I186" s="110">
        <v>5891</v>
      </c>
      <c r="J186" s="110">
        <v>8155</v>
      </c>
      <c r="K186" s="24">
        <v>5.9</v>
      </c>
      <c r="L186" s="109"/>
      <c r="M186" s="110">
        <v>5393</v>
      </c>
      <c r="N186" s="110">
        <v>4798</v>
      </c>
      <c r="O186" s="25">
        <v>5.9</v>
      </c>
      <c r="P186" s="25">
        <v>6.4</v>
      </c>
      <c r="Q186" s="25">
        <v>4.2</v>
      </c>
      <c r="R186" s="24">
        <v>47</v>
      </c>
      <c r="S186" s="26">
        <v>1.6266</v>
      </c>
      <c r="T186" s="52" t="s">
        <v>407</v>
      </c>
      <c r="U186" s="26">
        <v>1.6266</v>
      </c>
      <c r="V186" s="26"/>
      <c r="W186" s="109"/>
      <c r="X186" s="24">
        <v>18</v>
      </c>
      <c r="Y186" s="110">
        <v>21711.7</v>
      </c>
      <c r="Z186" s="25">
        <v>4.2</v>
      </c>
      <c r="AA186" s="26">
        <v>0</v>
      </c>
      <c r="AB186" s="26">
        <v>0</v>
      </c>
      <c r="AC186" s="109"/>
      <c r="AD186" s="26">
        <v>2.3294000000000001</v>
      </c>
      <c r="AE186" s="26">
        <v>1.8035000000000001</v>
      </c>
      <c r="AF186" s="26">
        <v>1.2870999999999999</v>
      </c>
      <c r="AG186" s="26">
        <v>1.2458</v>
      </c>
      <c r="AH186" s="57">
        <v>1.7044999999999999</v>
      </c>
      <c r="AI186" s="50">
        <f t="shared" si="9"/>
        <v>1.7449351500000001</v>
      </c>
      <c r="AJ186" s="26">
        <f t="shared" si="10"/>
        <v>4.0435150000000197E-2</v>
      </c>
      <c r="AK186" s="62">
        <f t="shared" si="11"/>
        <v>2.3722587268993955E-2</v>
      </c>
    </row>
    <row r="187" spans="1:37" s="53" customFormat="1" x14ac:dyDescent="0.2">
      <c r="A187" s="21" t="s">
        <v>760</v>
      </c>
      <c r="B187" s="24" t="s">
        <v>761</v>
      </c>
      <c r="C187" s="24" t="s">
        <v>407</v>
      </c>
      <c r="D187" s="110">
        <v>59</v>
      </c>
      <c r="E187" s="109"/>
      <c r="F187" s="110">
        <v>15</v>
      </c>
      <c r="G187" s="110">
        <v>6802</v>
      </c>
      <c r="H187" s="110">
        <v>4993</v>
      </c>
      <c r="I187" s="110">
        <v>3032</v>
      </c>
      <c r="J187" s="110">
        <v>1963</v>
      </c>
      <c r="K187" s="24">
        <v>3.1</v>
      </c>
      <c r="L187" s="109"/>
      <c r="M187" s="110">
        <v>2966</v>
      </c>
      <c r="N187" s="110">
        <v>1597</v>
      </c>
      <c r="O187" s="25">
        <v>3.1</v>
      </c>
      <c r="P187" s="25">
        <v>2.7</v>
      </c>
      <c r="Q187" s="25">
        <v>2.4</v>
      </c>
      <c r="R187" s="24">
        <v>17</v>
      </c>
      <c r="S187" s="26">
        <v>0.89459999999999995</v>
      </c>
      <c r="T187" s="52" t="s">
        <v>407</v>
      </c>
      <c r="U187" s="26">
        <v>0.89459999999999995</v>
      </c>
      <c r="V187" s="26"/>
      <c r="W187" s="109"/>
      <c r="X187" s="24">
        <v>8</v>
      </c>
      <c r="Y187" s="110">
        <v>6840.22</v>
      </c>
      <c r="Z187" s="25">
        <v>2.4</v>
      </c>
      <c r="AA187" s="26">
        <v>0.55420000000000003</v>
      </c>
      <c r="AB187" s="26">
        <v>0.48080000000000001</v>
      </c>
      <c r="AC187" s="109"/>
      <c r="AD187" s="26">
        <v>0.79149999999999998</v>
      </c>
      <c r="AE187" s="26">
        <v>0.79610000000000003</v>
      </c>
      <c r="AF187" s="26">
        <v>0.96909999999999996</v>
      </c>
      <c r="AG187" s="26">
        <v>0.95430000000000004</v>
      </c>
      <c r="AH187" s="57">
        <v>0.9375</v>
      </c>
      <c r="AI187" s="50">
        <f t="shared" si="9"/>
        <v>0.95968215000000001</v>
      </c>
      <c r="AJ187" s="26">
        <f t="shared" si="10"/>
        <v>2.2182150000000012E-2</v>
      </c>
      <c r="AK187" s="62">
        <f t="shared" si="11"/>
        <v>2.3660960000000012E-2</v>
      </c>
    </row>
    <row r="188" spans="1:37" s="53" customFormat="1" x14ac:dyDescent="0.2">
      <c r="A188" s="22" t="s">
        <v>1367</v>
      </c>
      <c r="B188" s="17" t="s">
        <v>1368</v>
      </c>
      <c r="C188" s="17" t="s">
        <v>410</v>
      </c>
      <c r="D188" s="111">
        <v>5</v>
      </c>
      <c r="E188" s="109"/>
      <c r="F188" s="111">
        <v>2</v>
      </c>
      <c r="G188" s="111">
        <v>2503</v>
      </c>
      <c r="H188" s="111">
        <v>1191</v>
      </c>
      <c r="I188" s="111">
        <v>5104</v>
      </c>
      <c r="J188" s="111">
        <v>7755</v>
      </c>
      <c r="K188" s="17">
        <v>8.1999999999999993</v>
      </c>
      <c r="L188" s="109"/>
      <c r="M188" s="111">
        <v>5011</v>
      </c>
      <c r="N188" s="111">
        <v>7570</v>
      </c>
      <c r="O188" s="18">
        <v>8.1999999999999993</v>
      </c>
      <c r="P188" s="18">
        <v>12.4</v>
      </c>
      <c r="Q188" s="18">
        <v>3.6</v>
      </c>
      <c r="R188" s="17">
        <v>134</v>
      </c>
      <c r="S188" s="19">
        <v>1.5113000000000001</v>
      </c>
      <c r="T188" s="44" t="s">
        <v>410</v>
      </c>
      <c r="U188" s="19">
        <v>0.64729999999999999</v>
      </c>
      <c r="V188" s="3"/>
      <c r="W188" s="109"/>
      <c r="X188" s="17">
        <v>9</v>
      </c>
      <c r="Y188" s="111">
        <v>6364.72</v>
      </c>
      <c r="Z188" s="18">
        <v>2.2999999999999998</v>
      </c>
      <c r="AA188" s="19">
        <v>1.7983</v>
      </c>
      <c r="AB188" s="19">
        <v>3.4645000000000001</v>
      </c>
      <c r="AC188" s="109"/>
      <c r="AD188" s="19">
        <v>0.74480000000000002</v>
      </c>
      <c r="AE188" s="19">
        <v>0.72589999999999999</v>
      </c>
      <c r="AF188" s="19">
        <v>0.66959999999999997</v>
      </c>
      <c r="AG188" s="19">
        <v>0.6351</v>
      </c>
      <c r="AH188" s="59">
        <v>0.67859999999999998</v>
      </c>
      <c r="AI188" s="51">
        <f t="shared" si="9"/>
        <v>0.69439107500000008</v>
      </c>
      <c r="AJ188" s="19">
        <f t="shared" si="10"/>
        <v>1.5791075000000099E-2</v>
      </c>
      <c r="AK188" s="63">
        <f t="shared" si="11"/>
        <v>2.32700781019748E-2</v>
      </c>
    </row>
    <row r="189" spans="1:37" s="53" customFormat="1" x14ac:dyDescent="0.2">
      <c r="A189" s="21" t="s">
        <v>682</v>
      </c>
      <c r="B189" s="24" t="s">
        <v>683</v>
      </c>
      <c r="C189" s="24" t="s">
        <v>407</v>
      </c>
      <c r="D189" s="110">
        <v>3</v>
      </c>
      <c r="E189" s="109"/>
      <c r="F189" s="110">
        <v>0</v>
      </c>
      <c r="G189" s="110">
        <v>4641</v>
      </c>
      <c r="H189" s="110">
        <v>1026</v>
      </c>
      <c r="I189" s="110">
        <v>2401</v>
      </c>
      <c r="J189" s="110">
        <v>419</v>
      </c>
      <c r="K189" s="24">
        <v>2.2999999999999998</v>
      </c>
      <c r="L189" s="109"/>
      <c r="M189" s="110">
        <v>2401</v>
      </c>
      <c r="N189" s="110">
        <v>419</v>
      </c>
      <c r="O189" s="25">
        <v>2.2999999999999998</v>
      </c>
      <c r="P189" s="25">
        <v>0.5</v>
      </c>
      <c r="Q189" s="25">
        <v>2.2999999999999998</v>
      </c>
      <c r="R189" s="24">
        <v>999</v>
      </c>
      <c r="S189" s="26">
        <v>0.72419999999999995</v>
      </c>
      <c r="T189" s="52" t="s">
        <v>410</v>
      </c>
      <c r="U189" s="26">
        <v>1.3021</v>
      </c>
      <c r="V189" s="3"/>
      <c r="W189" s="109"/>
      <c r="X189" s="24">
        <v>9</v>
      </c>
      <c r="Y189" s="110">
        <v>11056.31</v>
      </c>
      <c r="Z189" s="25">
        <v>3.1</v>
      </c>
      <c r="AA189" s="26">
        <v>1.3097000000000001</v>
      </c>
      <c r="AB189" s="26">
        <v>1.3458000000000001</v>
      </c>
      <c r="AC189" s="109"/>
      <c r="AD189" s="26">
        <v>1.4119999999999999</v>
      </c>
      <c r="AE189" s="26">
        <v>1.0999000000000001</v>
      </c>
      <c r="AF189" s="26">
        <v>1.0633999999999999</v>
      </c>
      <c r="AG189" s="26">
        <v>1.0381</v>
      </c>
      <c r="AH189" s="57">
        <v>1.3653999999999999</v>
      </c>
      <c r="AI189" s="50">
        <f t="shared" si="9"/>
        <v>1.3968277750000002</v>
      </c>
      <c r="AJ189" s="26">
        <f t="shared" si="10"/>
        <v>3.1427775000000269E-2</v>
      </c>
      <c r="AK189" s="62">
        <f t="shared" si="11"/>
        <v>2.3017266002636788E-2</v>
      </c>
    </row>
    <row r="190" spans="1:37" s="53" customFormat="1" x14ac:dyDescent="0.2">
      <c r="A190" s="21" t="s">
        <v>834</v>
      </c>
      <c r="B190" s="24" t="s">
        <v>835</v>
      </c>
      <c r="C190" s="24" t="s">
        <v>407</v>
      </c>
      <c r="D190" s="110">
        <v>3</v>
      </c>
      <c r="E190" s="109"/>
      <c r="F190" s="110">
        <v>1</v>
      </c>
      <c r="G190" s="110">
        <v>13007</v>
      </c>
      <c r="H190" s="110">
        <v>3808</v>
      </c>
      <c r="I190" s="110">
        <v>2576</v>
      </c>
      <c r="J190" s="110">
        <v>707</v>
      </c>
      <c r="K190" s="24">
        <v>2</v>
      </c>
      <c r="L190" s="109"/>
      <c r="M190" s="110">
        <v>2576</v>
      </c>
      <c r="N190" s="110">
        <v>707</v>
      </c>
      <c r="O190" s="25">
        <v>2</v>
      </c>
      <c r="P190" s="25">
        <v>0.8</v>
      </c>
      <c r="Q190" s="25">
        <v>1.8</v>
      </c>
      <c r="R190" s="24">
        <v>999</v>
      </c>
      <c r="S190" s="26">
        <v>0.77690000000000003</v>
      </c>
      <c r="T190" s="52" t="s">
        <v>410</v>
      </c>
      <c r="U190" s="26">
        <v>1.3032999999999999</v>
      </c>
      <c r="V190" s="3"/>
      <c r="W190" s="109"/>
      <c r="X190" s="24">
        <v>5</v>
      </c>
      <c r="Y190" s="110">
        <v>9692.8799999999992</v>
      </c>
      <c r="Z190" s="25">
        <v>1.8</v>
      </c>
      <c r="AA190" s="26">
        <v>1.0007999999999999</v>
      </c>
      <c r="AB190" s="26">
        <v>0.9556</v>
      </c>
      <c r="AC190" s="109"/>
      <c r="AD190" s="26">
        <v>1.4151</v>
      </c>
      <c r="AE190" s="26">
        <v>1.2464999999999999</v>
      </c>
      <c r="AF190" s="26">
        <v>1.2291000000000001</v>
      </c>
      <c r="AG190" s="26">
        <v>1.2267999999999999</v>
      </c>
      <c r="AH190" s="57">
        <v>1.3667</v>
      </c>
      <c r="AI190" s="50">
        <f t="shared" si="9"/>
        <v>1.398115075</v>
      </c>
      <c r="AJ190" s="26">
        <f t="shared" si="10"/>
        <v>3.1415074999999959E-2</v>
      </c>
      <c r="AK190" s="62">
        <f t="shared" si="11"/>
        <v>2.2986079607814413E-2</v>
      </c>
    </row>
    <row r="191" spans="1:37" s="53" customFormat="1" x14ac:dyDescent="0.2">
      <c r="A191" s="21" t="s">
        <v>1136</v>
      </c>
      <c r="B191" s="24" t="s">
        <v>1137</v>
      </c>
      <c r="C191" s="24" t="s">
        <v>410</v>
      </c>
      <c r="D191" s="110">
        <v>150</v>
      </c>
      <c r="E191" s="109"/>
      <c r="F191" s="110">
        <v>0</v>
      </c>
      <c r="G191" s="110">
        <v>8050</v>
      </c>
      <c r="H191" s="110">
        <v>3712</v>
      </c>
      <c r="I191" s="110">
        <v>3359</v>
      </c>
      <c r="J191" s="110">
        <v>1154</v>
      </c>
      <c r="K191" s="24">
        <v>2.6</v>
      </c>
      <c r="L191" s="109"/>
      <c r="M191" s="110">
        <v>3316</v>
      </c>
      <c r="N191" s="110">
        <v>1042</v>
      </c>
      <c r="O191" s="25">
        <v>2.6</v>
      </c>
      <c r="P191" s="25">
        <v>1</v>
      </c>
      <c r="Q191" s="25">
        <v>2.4</v>
      </c>
      <c r="R191" s="24">
        <v>6</v>
      </c>
      <c r="S191" s="26">
        <v>1.0001</v>
      </c>
      <c r="T191" s="52" t="s">
        <v>407</v>
      </c>
      <c r="U191" s="26">
        <v>1.0001</v>
      </c>
      <c r="V191" s="3"/>
      <c r="W191" s="109"/>
      <c r="X191" s="24">
        <v>5</v>
      </c>
      <c r="Y191" s="110">
        <v>5597.76</v>
      </c>
      <c r="Z191" s="25">
        <v>2.4</v>
      </c>
      <c r="AA191" s="26">
        <v>0.65229999999999999</v>
      </c>
      <c r="AB191" s="26">
        <v>0.49880000000000002</v>
      </c>
      <c r="AC191" s="109"/>
      <c r="AD191" s="26">
        <v>1.0012000000000001</v>
      </c>
      <c r="AE191" s="26">
        <v>1.0111000000000001</v>
      </c>
      <c r="AF191" s="26">
        <v>1.1221000000000001</v>
      </c>
      <c r="AG191" s="26">
        <v>1.0743</v>
      </c>
      <c r="AH191" s="57">
        <v>1.0494000000000001</v>
      </c>
      <c r="AI191" s="50">
        <f t="shared" si="9"/>
        <v>1.0728572750000001</v>
      </c>
      <c r="AJ191" s="26">
        <f t="shared" si="10"/>
        <v>2.3457274999999944E-2</v>
      </c>
      <c r="AK191" s="62">
        <f t="shared" si="11"/>
        <v>2.2353035067657654E-2</v>
      </c>
    </row>
    <row r="192" spans="1:37" s="53" customFormat="1" x14ac:dyDescent="0.2">
      <c r="A192" s="21" t="s">
        <v>764</v>
      </c>
      <c r="B192" s="24" t="s">
        <v>765</v>
      </c>
      <c r="C192" s="24" t="s">
        <v>407</v>
      </c>
      <c r="D192" s="110">
        <v>48</v>
      </c>
      <c r="E192" s="109"/>
      <c r="F192" s="110">
        <v>3</v>
      </c>
      <c r="G192" s="110">
        <v>5910</v>
      </c>
      <c r="H192" s="110">
        <v>4029</v>
      </c>
      <c r="I192" s="110">
        <v>2793</v>
      </c>
      <c r="J192" s="110">
        <v>1995</v>
      </c>
      <c r="K192" s="24">
        <v>3</v>
      </c>
      <c r="L192" s="109"/>
      <c r="M192" s="110">
        <v>2710</v>
      </c>
      <c r="N192" s="110">
        <v>1715</v>
      </c>
      <c r="O192" s="25">
        <v>3</v>
      </c>
      <c r="P192" s="25">
        <v>2.2000000000000002</v>
      </c>
      <c r="Q192" s="25">
        <v>2.4</v>
      </c>
      <c r="R192" s="24">
        <v>24</v>
      </c>
      <c r="S192" s="26">
        <v>0.81740000000000002</v>
      </c>
      <c r="T192" s="52" t="s">
        <v>407</v>
      </c>
      <c r="U192" s="26">
        <v>0.81740000000000002</v>
      </c>
      <c r="V192" s="26"/>
      <c r="W192" s="109"/>
      <c r="X192" s="24">
        <v>7</v>
      </c>
      <c r="Y192" s="110">
        <v>6663.3</v>
      </c>
      <c r="Z192" s="25">
        <v>2.4</v>
      </c>
      <c r="AA192" s="26">
        <v>1.0471999999999999</v>
      </c>
      <c r="AB192" s="26">
        <v>0.9194</v>
      </c>
      <c r="AC192" s="109"/>
      <c r="AD192" s="26">
        <v>0.92779999999999996</v>
      </c>
      <c r="AE192" s="26">
        <v>0.89049999999999996</v>
      </c>
      <c r="AF192" s="26">
        <v>0.78639999999999999</v>
      </c>
      <c r="AG192" s="26">
        <v>0.83169999999999999</v>
      </c>
      <c r="AH192" s="57">
        <v>0.85780000000000001</v>
      </c>
      <c r="AI192" s="50">
        <f t="shared" si="9"/>
        <v>0.87686585000000006</v>
      </c>
      <c r="AJ192" s="26">
        <f t="shared" si="10"/>
        <v>1.9065850000000051E-2</v>
      </c>
      <c r="AK192" s="62">
        <f t="shared" si="11"/>
        <v>2.2226451387269818E-2</v>
      </c>
    </row>
    <row r="193" spans="1:37" s="53" customFormat="1" x14ac:dyDescent="0.2">
      <c r="A193" s="22" t="s">
        <v>1395</v>
      </c>
      <c r="B193" s="17" t="s">
        <v>1396</v>
      </c>
      <c r="C193" s="17" t="s">
        <v>410</v>
      </c>
      <c r="D193" s="111">
        <v>1</v>
      </c>
      <c r="E193" s="109"/>
      <c r="F193" s="111">
        <v>0</v>
      </c>
      <c r="G193" s="111">
        <v>57020</v>
      </c>
      <c r="H193" s="111">
        <v>0</v>
      </c>
      <c r="I193" s="111">
        <v>21065</v>
      </c>
      <c r="J193" s="111">
        <v>0</v>
      </c>
      <c r="K193" s="17">
        <v>25</v>
      </c>
      <c r="L193" s="109"/>
      <c r="M193" s="111">
        <v>21065</v>
      </c>
      <c r="N193" s="111">
        <v>0</v>
      </c>
      <c r="O193" s="18">
        <v>25</v>
      </c>
      <c r="P193" s="18">
        <v>0</v>
      </c>
      <c r="Q193" s="18">
        <v>25</v>
      </c>
      <c r="R193" s="17">
        <v>999</v>
      </c>
      <c r="S193" s="19">
        <v>6.3532999999999999</v>
      </c>
      <c r="T193" s="44" t="s">
        <v>410</v>
      </c>
      <c r="U193" s="19">
        <v>1.7115</v>
      </c>
      <c r="V193" s="26"/>
      <c r="W193" s="109"/>
      <c r="X193" s="17">
        <v>7</v>
      </c>
      <c r="Y193" s="111">
        <v>12209.23</v>
      </c>
      <c r="Z193" s="18">
        <v>1.9</v>
      </c>
      <c r="AA193" s="19">
        <v>1.0147999999999999</v>
      </c>
      <c r="AB193" s="19">
        <v>1.3776999999999999</v>
      </c>
      <c r="AC193" s="109"/>
      <c r="AD193" s="19">
        <v>1.3726</v>
      </c>
      <c r="AE193" s="19">
        <v>1.5546</v>
      </c>
      <c r="AF193" s="19">
        <v>1.4249000000000001</v>
      </c>
      <c r="AG193" s="19">
        <v>1.3815999999999999</v>
      </c>
      <c r="AH193" s="59">
        <v>1.7966</v>
      </c>
      <c r="AI193" s="51">
        <f t="shared" si="9"/>
        <v>1.8360116250000003</v>
      </c>
      <c r="AJ193" s="19">
        <f t="shared" si="10"/>
        <v>3.9411625000000283E-2</v>
      </c>
      <c r="AK193" s="63">
        <f t="shared" si="11"/>
        <v>2.1936783368585264E-2</v>
      </c>
    </row>
    <row r="194" spans="1:37" s="53" customFormat="1" x14ac:dyDescent="0.2">
      <c r="A194" s="21" t="s">
        <v>1162</v>
      </c>
      <c r="B194" s="24" t="s">
        <v>1163</v>
      </c>
      <c r="C194" s="24" t="s">
        <v>410</v>
      </c>
      <c r="D194" s="110">
        <v>957</v>
      </c>
      <c r="E194" s="109"/>
      <c r="F194" s="110">
        <v>0</v>
      </c>
      <c r="G194" s="110">
        <v>5368</v>
      </c>
      <c r="H194" s="110">
        <v>3301</v>
      </c>
      <c r="I194" s="110">
        <v>2311</v>
      </c>
      <c r="J194" s="110">
        <v>1277</v>
      </c>
      <c r="K194" s="24">
        <v>2.2000000000000002</v>
      </c>
      <c r="L194" s="109"/>
      <c r="M194" s="110">
        <v>2236</v>
      </c>
      <c r="N194" s="110">
        <v>965</v>
      </c>
      <c r="O194" s="25">
        <v>2.2000000000000002</v>
      </c>
      <c r="P194" s="25">
        <v>1.5</v>
      </c>
      <c r="Q194" s="25">
        <v>1.9</v>
      </c>
      <c r="R194" s="24">
        <v>11</v>
      </c>
      <c r="S194" s="26">
        <v>0.6744</v>
      </c>
      <c r="T194" s="52" t="s">
        <v>407</v>
      </c>
      <c r="U194" s="26">
        <v>0.6744</v>
      </c>
      <c r="V194" s="3"/>
      <c r="W194" s="109"/>
      <c r="X194" s="24">
        <v>5</v>
      </c>
      <c r="Y194" s="110">
        <v>4788.38</v>
      </c>
      <c r="Z194" s="25">
        <v>1.9</v>
      </c>
      <c r="AA194" s="26">
        <v>1.5789</v>
      </c>
      <c r="AB194" s="26">
        <v>1.6092</v>
      </c>
      <c r="AC194" s="109"/>
      <c r="AD194" s="26">
        <v>0.64370000000000005</v>
      </c>
      <c r="AE194" s="26">
        <v>0.65539999999999998</v>
      </c>
      <c r="AF194" s="26">
        <v>0.73660000000000003</v>
      </c>
      <c r="AG194" s="26">
        <v>0.75109999999999999</v>
      </c>
      <c r="AH194" s="57">
        <v>0.70879999999999999</v>
      </c>
      <c r="AI194" s="50">
        <f t="shared" si="9"/>
        <v>0.72346260000000007</v>
      </c>
      <c r="AJ194" s="26">
        <f t="shared" si="10"/>
        <v>1.4662600000000081E-2</v>
      </c>
      <c r="AK194" s="62">
        <f t="shared" si="11"/>
        <v>2.0686512415350002E-2</v>
      </c>
    </row>
    <row r="195" spans="1:37" s="53" customFormat="1" x14ac:dyDescent="0.2">
      <c r="A195" s="21" t="s">
        <v>1477</v>
      </c>
      <c r="B195" s="24" t="s">
        <v>1478</v>
      </c>
      <c r="C195" s="24" t="s">
        <v>410</v>
      </c>
      <c r="D195" s="110">
        <v>2</v>
      </c>
      <c r="E195" s="109"/>
      <c r="F195" s="110">
        <v>0</v>
      </c>
      <c r="G195" s="110">
        <v>5705</v>
      </c>
      <c r="H195" s="110">
        <v>1347</v>
      </c>
      <c r="I195" s="110">
        <v>2177</v>
      </c>
      <c r="J195" s="110">
        <v>393</v>
      </c>
      <c r="K195" s="24">
        <v>4.5</v>
      </c>
      <c r="L195" s="109"/>
      <c r="M195" s="110">
        <v>2177</v>
      </c>
      <c r="N195" s="110">
        <v>393</v>
      </c>
      <c r="O195" s="25">
        <v>4.5</v>
      </c>
      <c r="P195" s="25">
        <v>0.5</v>
      </c>
      <c r="Q195" s="25">
        <v>4.5</v>
      </c>
      <c r="R195" s="24">
        <v>999</v>
      </c>
      <c r="S195" s="26">
        <v>0.65659999999999996</v>
      </c>
      <c r="T195" s="52" t="s">
        <v>410</v>
      </c>
      <c r="U195" s="26">
        <v>0.6915</v>
      </c>
      <c r="V195" s="26"/>
      <c r="W195" s="109"/>
      <c r="X195" s="24">
        <v>7</v>
      </c>
      <c r="Y195" s="110">
        <v>8171.06</v>
      </c>
      <c r="Z195" s="25">
        <v>2</v>
      </c>
      <c r="AA195" s="26">
        <v>0.85360000000000003</v>
      </c>
      <c r="AB195" s="26">
        <v>0.61250000000000004</v>
      </c>
      <c r="AC195" s="109"/>
      <c r="AD195" s="26">
        <v>0.7913</v>
      </c>
      <c r="AE195" s="26">
        <v>0.69750000000000001</v>
      </c>
      <c r="AF195" s="26">
        <v>0.62439999999999996</v>
      </c>
      <c r="AG195" s="26">
        <v>0.58009999999999995</v>
      </c>
      <c r="AH195" s="57">
        <v>0.7268</v>
      </c>
      <c r="AI195" s="50">
        <f t="shared" si="9"/>
        <v>0.74180662500000005</v>
      </c>
      <c r="AJ195" s="26">
        <f t="shared" si="10"/>
        <v>1.5006625000000051E-2</v>
      </c>
      <c r="AK195" s="62">
        <f t="shared" si="11"/>
        <v>2.0647530269675359E-2</v>
      </c>
    </row>
    <row r="196" spans="1:37" s="53" customFormat="1" x14ac:dyDescent="0.2">
      <c r="A196" s="21" t="s">
        <v>870</v>
      </c>
      <c r="B196" s="1" t="s">
        <v>871</v>
      </c>
      <c r="C196" s="1" t="s">
        <v>407</v>
      </c>
      <c r="D196" s="108">
        <v>1</v>
      </c>
      <c r="E196" s="109"/>
      <c r="F196" s="108">
        <v>0</v>
      </c>
      <c r="G196" s="108">
        <v>7328</v>
      </c>
      <c r="H196" s="108">
        <v>0</v>
      </c>
      <c r="I196" s="108">
        <v>2747</v>
      </c>
      <c r="J196" s="108">
        <v>0</v>
      </c>
      <c r="K196" s="1">
        <v>3</v>
      </c>
      <c r="L196" s="109"/>
      <c r="M196" s="108">
        <v>2747</v>
      </c>
      <c r="N196" s="108">
        <v>0</v>
      </c>
      <c r="O196" s="2">
        <v>3</v>
      </c>
      <c r="P196" s="2">
        <v>0</v>
      </c>
      <c r="Q196" s="2">
        <v>3</v>
      </c>
      <c r="R196" s="1">
        <v>999</v>
      </c>
      <c r="S196" s="3">
        <v>0.82850000000000001</v>
      </c>
      <c r="T196" s="43" t="s">
        <v>410</v>
      </c>
      <c r="U196" s="3">
        <v>1.1404000000000001</v>
      </c>
      <c r="V196" s="3"/>
      <c r="W196" s="109"/>
      <c r="X196" s="1">
        <v>6</v>
      </c>
      <c r="Y196" s="108">
        <v>9400.2000000000007</v>
      </c>
      <c r="Z196" s="2">
        <v>2.5</v>
      </c>
      <c r="AA196" s="3">
        <v>2.2742</v>
      </c>
      <c r="AB196" s="3">
        <v>3.1595</v>
      </c>
      <c r="AC196" s="109"/>
      <c r="AD196" s="3">
        <v>1.2423999999999999</v>
      </c>
      <c r="AE196" s="3">
        <v>1.1194</v>
      </c>
      <c r="AF196" s="3">
        <v>1.004</v>
      </c>
      <c r="AG196" s="3">
        <v>0.99390000000000001</v>
      </c>
      <c r="AH196" s="57">
        <v>1.1997</v>
      </c>
      <c r="AI196" s="50">
        <f t="shared" si="9"/>
        <v>1.2233641000000002</v>
      </c>
      <c r="AJ196" s="3">
        <f t="shared" si="10"/>
        <v>2.3664100000000188E-2</v>
      </c>
      <c r="AK196" s="62">
        <f t="shared" si="11"/>
        <v>1.9725014586980234E-2</v>
      </c>
    </row>
    <row r="197" spans="1:37" s="53" customFormat="1" x14ac:dyDescent="0.2">
      <c r="A197" s="21" t="s">
        <v>969</v>
      </c>
      <c r="B197" s="24" t="s">
        <v>970</v>
      </c>
      <c r="C197" s="24" t="s">
        <v>410</v>
      </c>
      <c r="D197" s="110">
        <v>13</v>
      </c>
      <c r="E197" s="109"/>
      <c r="F197" s="110">
        <v>2</v>
      </c>
      <c r="G197" s="110">
        <v>15045</v>
      </c>
      <c r="H197" s="110">
        <v>8835</v>
      </c>
      <c r="I197" s="110">
        <v>6812</v>
      </c>
      <c r="J197" s="110">
        <v>3601</v>
      </c>
      <c r="K197" s="24">
        <v>8</v>
      </c>
      <c r="L197" s="109"/>
      <c r="M197" s="110">
        <v>6633</v>
      </c>
      <c r="N197" s="110">
        <v>3166</v>
      </c>
      <c r="O197" s="25">
        <v>8</v>
      </c>
      <c r="P197" s="25">
        <v>5</v>
      </c>
      <c r="Q197" s="25">
        <v>6.7</v>
      </c>
      <c r="R197" s="24">
        <v>13</v>
      </c>
      <c r="S197" s="26">
        <v>2.0005999999999999</v>
      </c>
      <c r="T197" s="52" t="s">
        <v>407</v>
      </c>
      <c r="U197" s="26">
        <v>2.0005999999999999</v>
      </c>
      <c r="V197" s="26"/>
      <c r="W197" s="109"/>
      <c r="X197" s="24">
        <v>18</v>
      </c>
      <c r="Y197" s="110">
        <v>13797.94</v>
      </c>
      <c r="Z197" s="25">
        <v>6.7</v>
      </c>
      <c r="AA197" s="26">
        <v>0.78120000000000001</v>
      </c>
      <c r="AB197" s="26">
        <v>0.59789999999999999</v>
      </c>
      <c r="AC197" s="109"/>
      <c r="AD197" s="26">
        <v>1.3806</v>
      </c>
      <c r="AE197" s="26">
        <v>1.2597</v>
      </c>
      <c r="AF197" s="26">
        <v>1.0840000000000001</v>
      </c>
      <c r="AG197" s="26">
        <v>0.91120000000000001</v>
      </c>
      <c r="AH197" s="57">
        <v>2.1051000000000002</v>
      </c>
      <c r="AI197" s="50">
        <f t="shared" si="9"/>
        <v>2.14614365</v>
      </c>
      <c r="AJ197" s="26">
        <f t="shared" si="10"/>
        <v>4.1043649999999765E-2</v>
      </c>
      <c r="AK197" s="62">
        <f t="shared" si="11"/>
        <v>1.9497244786470837E-2</v>
      </c>
    </row>
    <row r="198" spans="1:37" s="53" customFormat="1" x14ac:dyDescent="0.2">
      <c r="A198" s="22" t="s">
        <v>17</v>
      </c>
      <c r="B198" s="17" t="s">
        <v>18</v>
      </c>
      <c r="C198" s="17" t="s">
        <v>611</v>
      </c>
      <c r="D198" s="111">
        <v>77</v>
      </c>
      <c r="E198" s="109"/>
      <c r="F198" s="111">
        <v>1</v>
      </c>
      <c r="G198" s="111">
        <v>37768</v>
      </c>
      <c r="H198" s="111">
        <v>54379</v>
      </c>
      <c r="I198" s="111">
        <v>13358</v>
      </c>
      <c r="J198" s="111">
        <v>18159</v>
      </c>
      <c r="K198" s="17">
        <v>14.2</v>
      </c>
      <c r="L198" s="109"/>
      <c r="M198" s="111">
        <v>11693</v>
      </c>
      <c r="N198" s="111">
        <v>10532</v>
      </c>
      <c r="O198" s="18">
        <v>14.2</v>
      </c>
      <c r="P198" s="18">
        <v>15.5</v>
      </c>
      <c r="Q198" s="18">
        <v>10.1</v>
      </c>
      <c r="R198" s="17">
        <v>48</v>
      </c>
      <c r="S198" s="19">
        <v>3.5266999999999999</v>
      </c>
      <c r="T198" s="44" t="s">
        <v>407</v>
      </c>
      <c r="U198" s="19">
        <v>3.5266999999999999</v>
      </c>
      <c r="V198" s="26"/>
      <c r="W198" s="109"/>
      <c r="X198" s="17">
        <v>44</v>
      </c>
      <c r="Y198" s="111">
        <v>48586.46</v>
      </c>
      <c r="Z198" s="18">
        <v>10.1</v>
      </c>
      <c r="AA198" s="19">
        <v>0</v>
      </c>
      <c r="AB198" s="19">
        <v>0</v>
      </c>
      <c r="AC198" s="109"/>
      <c r="AD198" s="19">
        <v>4.5564999999999998</v>
      </c>
      <c r="AE198" s="19">
        <v>3.5847000000000002</v>
      </c>
      <c r="AF198" s="19">
        <v>5.2140000000000004</v>
      </c>
      <c r="AG198" s="19">
        <v>3.9106000000000001</v>
      </c>
      <c r="AH198" s="59">
        <v>3.7111000000000001</v>
      </c>
      <c r="AI198" s="51">
        <f t="shared" si="9"/>
        <v>3.7832674250000005</v>
      </c>
      <c r="AJ198" s="19">
        <f t="shared" si="10"/>
        <v>7.2167425000000396E-2</v>
      </c>
      <c r="AK198" s="63">
        <f t="shared" si="11"/>
        <v>1.9446370348414323E-2</v>
      </c>
    </row>
    <row r="199" spans="1:37" s="53" customFormat="1" x14ac:dyDescent="0.2">
      <c r="A199" s="21" t="s">
        <v>512</v>
      </c>
      <c r="B199" s="24" t="s">
        <v>513</v>
      </c>
      <c r="C199" s="24" t="s">
        <v>410</v>
      </c>
      <c r="D199" s="110">
        <v>2</v>
      </c>
      <c r="E199" s="109"/>
      <c r="F199" s="110">
        <v>0</v>
      </c>
      <c r="G199" s="110">
        <v>6259</v>
      </c>
      <c r="H199" s="110">
        <v>2679</v>
      </c>
      <c r="I199" s="110">
        <v>2265</v>
      </c>
      <c r="J199" s="110">
        <v>1005</v>
      </c>
      <c r="K199" s="24">
        <v>3</v>
      </c>
      <c r="L199" s="109"/>
      <c r="M199" s="110">
        <v>2265</v>
      </c>
      <c r="N199" s="110">
        <v>1005</v>
      </c>
      <c r="O199" s="25">
        <v>3</v>
      </c>
      <c r="P199" s="25">
        <v>1</v>
      </c>
      <c r="Q199" s="25">
        <v>2.8</v>
      </c>
      <c r="R199" s="24">
        <v>999</v>
      </c>
      <c r="S199" s="26">
        <v>0.68310000000000004</v>
      </c>
      <c r="T199" s="52" t="s">
        <v>410</v>
      </c>
      <c r="U199" s="26">
        <v>1.0995999999999999</v>
      </c>
      <c r="V199" s="3"/>
      <c r="W199" s="109"/>
      <c r="X199" s="24">
        <v>9</v>
      </c>
      <c r="Y199" s="110">
        <v>8915.56</v>
      </c>
      <c r="Z199" s="25">
        <v>2.8</v>
      </c>
      <c r="AA199" s="26">
        <v>1.5512999999999999</v>
      </c>
      <c r="AB199" s="26">
        <v>1.2091000000000001</v>
      </c>
      <c r="AC199" s="109"/>
      <c r="AD199" s="26">
        <v>1.2756000000000001</v>
      </c>
      <c r="AE199" s="26">
        <v>1.0807</v>
      </c>
      <c r="AF199" s="26">
        <v>1.0750999999999999</v>
      </c>
      <c r="AG199" s="26">
        <v>1.0402</v>
      </c>
      <c r="AH199" s="57">
        <v>1.1573</v>
      </c>
      <c r="AI199" s="50">
        <f t="shared" si="9"/>
        <v>1.1795959</v>
      </c>
      <c r="AJ199" s="26">
        <f t="shared" si="10"/>
        <v>2.2295900000000035E-2</v>
      </c>
      <c r="AK199" s="62">
        <f t="shared" si="11"/>
        <v>1.9265445433336244E-2</v>
      </c>
    </row>
    <row r="200" spans="1:37" s="53" customFormat="1" x14ac:dyDescent="0.2">
      <c r="A200" s="21" t="s">
        <v>468</v>
      </c>
      <c r="B200" s="24" t="s">
        <v>469</v>
      </c>
      <c r="C200" s="24" t="s">
        <v>407</v>
      </c>
      <c r="D200" s="110">
        <v>6</v>
      </c>
      <c r="E200" s="109"/>
      <c r="F200" s="110">
        <v>0</v>
      </c>
      <c r="G200" s="110">
        <v>10411</v>
      </c>
      <c r="H200" s="110">
        <v>5339</v>
      </c>
      <c r="I200" s="110">
        <v>4758</v>
      </c>
      <c r="J200" s="110">
        <v>2350</v>
      </c>
      <c r="K200" s="24">
        <v>4.8</v>
      </c>
      <c r="L200" s="109"/>
      <c r="M200" s="110">
        <v>4745</v>
      </c>
      <c r="N200" s="110">
        <v>2325</v>
      </c>
      <c r="O200" s="25">
        <v>4.8</v>
      </c>
      <c r="P200" s="25">
        <v>2.4</v>
      </c>
      <c r="Q200" s="25">
        <v>4.4000000000000004</v>
      </c>
      <c r="R200" s="24">
        <v>14</v>
      </c>
      <c r="S200" s="26">
        <v>1.4311</v>
      </c>
      <c r="T200" s="52" t="s">
        <v>410</v>
      </c>
      <c r="U200" s="26">
        <v>1.7498</v>
      </c>
      <c r="V200" s="3"/>
      <c r="W200" s="109"/>
      <c r="X200" s="24">
        <v>48</v>
      </c>
      <c r="Y200" s="110">
        <v>21055.05</v>
      </c>
      <c r="Z200" s="25">
        <v>4.0999999999999996</v>
      </c>
      <c r="AA200" s="26">
        <v>1.6295999999999999</v>
      </c>
      <c r="AB200" s="26">
        <v>1.2684</v>
      </c>
      <c r="AC200" s="109"/>
      <c r="AD200" s="26">
        <v>2.2677</v>
      </c>
      <c r="AE200" s="26">
        <v>2.1821999999999999</v>
      </c>
      <c r="AF200" s="26">
        <v>1.7957000000000001</v>
      </c>
      <c r="AG200" s="26">
        <v>1.6963999999999999</v>
      </c>
      <c r="AH200" s="57">
        <v>1.8416999999999999</v>
      </c>
      <c r="AI200" s="50">
        <f t="shared" si="9"/>
        <v>1.8770979500000002</v>
      </c>
      <c r="AJ200" s="26">
        <f t="shared" si="10"/>
        <v>3.5397950000000344E-2</v>
      </c>
      <c r="AK200" s="62">
        <f t="shared" si="11"/>
        <v>1.9220258456860699E-2</v>
      </c>
    </row>
    <row r="201" spans="1:37" s="53" customFormat="1" x14ac:dyDescent="0.2">
      <c r="A201" s="21" t="s">
        <v>196</v>
      </c>
      <c r="B201" s="24" t="s">
        <v>197</v>
      </c>
      <c r="C201" s="24" t="s">
        <v>407</v>
      </c>
      <c r="D201" s="110">
        <v>96</v>
      </c>
      <c r="E201" s="109"/>
      <c r="F201" s="110">
        <v>1</v>
      </c>
      <c r="G201" s="110">
        <v>8810</v>
      </c>
      <c r="H201" s="110">
        <v>8128</v>
      </c>
      <c r="I201" s="110">
        <v>3513</v>
      </c>
      <c r="J201" s="110">
        <v>3154</v>
      </c>
      <c r="K201" s="24">
        <v>3.9</v>
      </c>
      <c r="L201" s="109"/>
      <c r="M201" s="110">
        <v>3334</v>
      </c>
      <c r="N201" s="110">
        <v>2576</v>
      </c>
      <c r="O201" s="25">
        <v>3.9</v>
      </c>
      <c r="P201" s="25">
        <v>3</v>
      </c>
      <c r="Q201" s="25">
        <v>3.1</v>
      </c>
      <c r="R201" s="24">
        <v>35</v>
      </c>
      <c r="S201" s="26">
        <v>1.0056</v>
      </c>
      <c r="T201" s="52" t="s">
        <v>407</v>
      </c>
      <c r="U201" s="26">
        <v>1.0056</v>
      </c>
      <c r="V201" s="26"/>
      <c r="W201" s="109"/>
      <c r="X201" s="24">
        <v>10</v>
      </c>
      <c r="Y201" s="110">
        <v>9631.76</v>
      </c>
      <c r="Z201" s="25">
        <v>3.1</v>
      </c>
      <c r="AA201" s="26">
        <v>1.4934000000000001</v>
      </c>
      <c r="AB201" s="26">
        <v>1.7566999999999999</v>
      </c>
      <c r="AC201" s="109"/>
      <c r="AD201" s="26">
        <v>1.1738999999999999</v>
      </c>
      <c r="AE201" s="26">
        <v>1.1122000000000001</v>
      </c>
      <c r="AF201" s="26">
        <v>1.1113999999999999</v>
      </c>
      <c r="AG201" s="26">
        <v>0.94320000000000004</v>
      </c>
      <c r="AH201" s="57">
        <v>1.0586</v>
      </c>
      <c r="AI201" s="50">
        <f t="shared" ref="AI201:AI264" si="12">$AI$4*U201</f>
        <v>1.0787574000000002</v>
      </c>
      <c r="AJ201" s="26">
        <f t="shared" ref="AJ201:AJ264" si="13">AI201-AH201</f>
        <v>2.0157400000000214E-2</v>
      </c>
      <c r="AK201" s="62">
        <f t="shared" ref="AK201:AK232" si="14">AJ201/AH201</f>
        <v>1.9041564330247698E-2</v>
      </c>
    </row>
    <row r="202" spans="1:37" s="53" customFormat="1" x14ac:dyDescent="0.2">
      <c r="A202" s="21" t="s">
        <v>806</v>
      </c>
      <c r="B202" s="24" t="s">
        <v>807</v>
      </c>
      <c r="C202" s="24" t="s">
        <v>407</v>
      </c>
      <c r="D202" s="110">
        <v>18</v>
      </c>
      <c r="E202" s="109"/>
      <c r="F202" s="110">
        <v>0</v>
      </c>
      <c r="G202" s="110">
        <v>11395</v>
      </c>
      <c r="H202" s="110">
        <v>4366</v>
      </c>
      <c r="I202" s="110">
        <v>5018</v>
      </c>
      <c r="J202" s="110">
        <v>2159</v>
      </c>
      <c r="K202" s="24">
        <v>3.4</v>
      </c>
      <c r="L202" s="109"/>
      <c r="M202" s="110">
        <v>4902</v>
      </c>
      <c r="N202" s="110">
        <v>1854</v>
      </c>
      <c r="O202" s="25">
        <v>3.4</v>
      </c>
      <c r="P202" s="25">
        <v>2.2000000000000002</v>
      </c>
      <c r="Q202" s="25">
        <v>2.9</v>
      </c>
      <c r="R202" s="24">
        <v>8</v>
      </c>
      <c r="S202" s="26">
        <v>1.4784999999999999</v>
      </c>
      <c r="T202" s="52" t="s">
        <v>407</v>
      </c>
      <c r="U202" s="26">
        <v>1.4784999999999999</v>
      </c>
      <c r="V202" s="26"/>
      <c r="W202" s="109"/>
      <c r="X202" s="24">
        <v>8</v>
      </c>
      <c r="Y202" s="110">
        <v>9206.4599999999991</v>
      </c>
      <c r="Z202" s="25">
        <v>2.9</v>
      </c>
      <c r="AA202" s="26">
        <v>0.52380000000000004</v>
      </c>
      <c r="AB202" s="26">
        <v>0.57099999999999995</v>
      </c>
      <c r="AC202" s="109"/>
      <c r="AD202" s="26">
        <v>2.2541000000000002</v>
      </c>
      <c r="AE202" s="26">
        <v>1.8922000000000001</v>
      </c>
      <c r="AF202" s="26">
        <v>2.0916999999999999</v>
      </c>
      <c r="AG202" s="26">
        <v>2.0638000000000001</v>
      </c>
      <c r="AH202" s="57">
        <v>1.5590999999999999</v>
      </c>
      <c r="AI202" s="50">
        <f t="shared" si="12"/>
        <v>1.586060875</v>
      </c>
      <c r="AJ202" s="26">
        <f t="shared" si="13"/>
        <v>2.6960875000000106E-2</v>
      </c>
      <c r="AK202" s="62">
        <f t="shared" si="14"/>
        <v>1.7292588672952414E-2</v>
      </c>
    </row>
    <row r="203" spans="1:37" s="53" customFormat="1" x14ac:dyDescent="0.2">
      <c r="A203" s="22" t="s">
        <v>957</v>
      </c>
      <c r="B203" s="17" t="s">
        <v>958</v>
      </c>
      <c r="C203" s="17" t="s">
        <v>410</v>
      </c>
      <c r="D203" s="111">
        <v>1</v>
      </c>
      <c r="E203" s="109"/>
      <c r="F203" s="111">
        <v>0</v>
      </c>
      <c r="G203" s="111">
        <v>8813</v>
      </c>
      <c r="H203" s="111">
        <v>0</v>
      </c>
      <c r="I203" s="111">
        <v>3325</v>
      </c>
      <c r="J203" s="111">
        <v>0</v>
      </c>
      <c r="K203" s="17">
        <v>2</v>
      </c>
      <c r="L203" s="109"/>
      <c r="M203" s="111">
        <v>3325</v>
      </c>
      <c r="N203" s="111">
        <v>0</v>
      </c>
      <c r="O203" s="18">
        <v>2</v>
      </c>
      <c r="P203" s="18">
        <v>0</v>
      </c>
      <c r="Q203" s="18">
        <v>2</v>
      </c>
      <c r="R203" s="17">
        <v>999</v>
      </c>
      <c r="S203" s="19">
        <v>1.0027999999999999</v>
      </c>
      <c r="T203" s="44" t="s">
        <v>410</v>
      </c>
      <c r="U203" s="19">
        <v>1.3631</v>
      </c>
      <c r="V203" s="3"/>
      <c r="W203" s="109"/>
      <c r="X203" s="17">
        <v>6</v>
      </c>
      <c r="Y203" s="111">
        <v>10597.71</v>
      </c>
      <c r="Z203" s="18">
        <v>1.7</v>
      </c>
      <c r="AA203" s="19">
        <v>0.79079999999999995</v>
      </c>
      <c r="AB203" s="19">
        <v>1.325</v>
      </c>
      <c r="AC203" s="109"/>
      <c r="AD203" s="19">
        <v>1.3762000000000001</v>
      </c>
      <c r="AE203" s="19">
        <v>1.3525</v>
      </c>
      <c r="AF203" s="19">
        <v>1.3925000000000001</v>
      </c>
      <c r="AG203" s="19">
        <v>1.3454999999999999</v>
      </c>
      <c r="AH203" s="59">
        <v>1.4395</v>
      </c>
      <c r="AI203" s="51">
        <f t="shared" si="12"/>
        <v>1.4622655250000001</v>
      </c>
      <c r="AJ203" s="19">
        <f t="shared" si="13"/>
        <v>2.2765525000000064E-2</v>
      </c>
      <c r="AK203" s="63">
        <f t="shared" si="14"/>
        <v>1.5814883640152877E-2</v>
      </c>
    </row>
    <row r="204" spans="1:37" s="53" customFormat="1" x14ac:dyDescent="0.2">
      <c r="A204" s="21" t="s">
        <v>1475</v>
      </c>
      <c r="B204" s="24" t="s">
        <v>1476</v>
      </c>
      <c r="C204" s="24" t="s">
        <v>410</v>
      </c>
      <c r="D204" s="110">
        <v>9</v>
      </c>
      <c r="E204" s="109"/>
      <c r="F204" s="110">
        <v>0</v>
      </c>
      <c r="G204" s="110">
        <v>7977</v>
      </c>
      <c r="H204" s="110">
        <v>11534</v>
      </c>
      <c r="I204" s="110">
        <v>2624</v>
      </c>
      <c r="J204" s="110">
        <v>2643</v>
      </c>
      <c r="K204" s="24">
        <v>2.7</v>
      </c>
      <c r="L204" s="109"/>
      <c r="M204" s="110">
        <v>2374</v>
      </c>
      <c r="N204" s="110">
        <v>1949</v>
      </c>
      <c r="O204" s="25">
        <v>2.7</v>
      </c>
      <c r="P204" s="25">
        <v>1.8</v>
      </c>
      <c r="Q204" s="25">
        <v>2.1</v>
      </c>
      <c r="R204" s="24">
        <v>40</v>
      </c>
      <c r="S204" s="26">
        <v>0.71599999999999997</v>
      </c>
      <c r="T204" s="52" t="s">
        <v>410</v>
      </c>
      <c r="U204" s="26">
        <v>0.92549999999999999</v>
      </c>
      <c r="V204" s="26"/>
      <c r="W204" s="109"/>
      <c r="X204" s="24">
        <v>10</v>
      </c>
      <c r="Y204" s="110">
        <v>9382.6200000000008</v>
      </c>
      <c r="Z204" s="25">
        <v>2.8</v>
      </c>
      <c r="AA204" s="26">
        <v>0.93600000000000005</v>
      </c>
      <c r="AB204" s="26">
        <v>0.94750000000000001</v>
      </c>
      <c r="AC204" s="109"/>
      <c r="AD204" s="26">
        <v>0.7913</v>
      </c>
      <c r="AE204" s="26">
        <v>1.0522</v>
      </c>
      <c r="AF204" s="26">
        <v>0.84719999999999995</v>
      </c>
      <c r="AG204" s="26">
        <v>0.82340000000000002</v>
      </c>
      <c r="AH204" s="57">
        <v>0.97740000000000005</v>
      </c>
      <c r="AI204" s="50">
        <f t="shared" si="12"/>
        <v>0.99283012500000012</v>
      </c>
      <c r="AJ204" s="26">
        <f t="shared" si="13"/>
        <v>1.5430125000000072E-2</v>
      </c>
      <c r="AK204" s="62">
        <f t="shared" si="14"/>
        <v>1.578690914671585E-2</v>
      </c>
    </row>
    <row r="205" spans="1:37" s="53" customFormat="1" x14ac:dyDescent="0.2">
      <c r="A205" s="21" t="s">
        <v>1046</v>
      </c>
      <c r="B205" s="24" t="s">
        <v>1047</v>
      </c>
      <c r="C205" s="24" t="s">
        <v>410</v>
      </c>
      <c r="D205" s="110">
        <v>11</v>
      </c>
      <c r="E205" s="109"/>
      <c r="F205" s="110">
        <v>0</v>
      </c>
      <c r="G205" s="110">
        <v>31122</v>
      </c>
      <c r="H205" s="110">
        <v>16207</v>
      </c>
      <c r="I205" s="110">
        <v>11496</v>
      </c>
      <c r="J205" s="110">
        <v>6824</v>
      </c>
      <c r="K205" s="24">
        <v>8.1</v>
      </c>
      <c r="L205" s="109"/>
      <c r="M205" s="110">
        <v>11306</v>
      </c>
      <c r="N205" s="110">
        <v>6412</v>
      </c>
      <c r="O205" s="25">
        <v>8.1</v>
      </c>
      <c r="P205" s="25">
        <v>4</v>
      </c>
      <c r="Q205" s="25">
        <v>7.2</v>
      </c>
      <c r="R205" s="24">
        <v>19</v>
      </c>
      <c r="S205" s="26">
        <v>3.41</v>
      </c>
      <c r="T205" s="52" t="s">
        <v>410</v>
      </c>
      <c r="U205" s="26">
        <v>3.7404999999999999</v>
      </c>
      <c r="V205" s="26"/>
      <c r="W205" s="109"/>
      <c r="X205" s="24">
        <v>19</v>
      </c>
      <c r="Y205" s="110">
        <v>32620.47</v>
      </c>
      <c r="Z205" s="25">
        <v>6.6</v>
      </c>
      <c r="AA205" s="26">
        <v>0.60509999999999997</v>
      </c>
      <c r="AB205" s="26">
        <v>0.76119999999999999</v>
      </c>
      <c r="AC205" s="109"/>
      <c r="AD205" s="26">
        <v>3.9218000000000002</v>
      </c>
      <c r="AE205" s="26">
        <v>4.2759999999999998</v>
      </c>
      <c r="AF205" s="26">
        <v>3.7273000000000001</v>
      </c>
      <c r="AG205" s="26">
        <v>2.3666</v>
      </c>
      <c r="AH205" s="57">
        <v>3.9539</v>
      </c>
      <c r="AI205" s="50">
        <f t="shared" si="12"/>
        <v>4.0126213750000002</v>
      </c>
      <c r="AJ205" s="26">
        <f t="shared" si="13"/>
        <v>5.8721375000000187E-2</v>
      </c>
      <c r="AK205" s="62">
        <f t="shared" si="14"/>
        <v>1.4851507372467737E-2</v>
      </c>
    </row>
    <row r="206" spans="1:37" s="53" customFormat="1" x14ac:dyDescent="0.2">
      <c r="A206" s="21" t="s">
        <v>933</v>
      </c>
      <c r="B206" s="24" t="s">
        <v>934</v>
      </c>
      <c r="C206" s="24" t="s">
        <v>410</v>
      </c>
      <c r="D206" s="110">
        <v>46</v>
      </c>
      <c r="E206" s="109"/>
      <c r="F206" s="110">
        <v>1</v>
      </c>
      <c r="G206" s="110">
        <v>13556</v>
      </c>
      <c r="H206" s="110">
        <v>8746</v>
      </c>
      <c r="I206" s="110">
        <v>5032</v>
      </c>
      <c r="J206" s="110">
        <v>3265</v>
      </c>
      <c r="K206" s="24">
        <v>3.2</v>
      </c>
      <c r="L206" s="109"/>
      <c r="M206" s="110">
        <v>4847</v>
      </c>
      <c r="N206" s="110">
        <v>2554</v>
      </c>
      <c r="O206" s="25">
        <v>3.2</v>
      </c>
      <c r="P206" s="25">
        <v>2.5</v>
      </c>
      <c r="Q206" s="25">
        <v>2.6</v>
      </c>
      <c r="R206" s="24">
        <v>16</v>
      </c>
      <c r="S206" s="26">
        <v>1.4619</v>
      </c>
      <c r="T206" s="52" t="s">
        <v>407</v>
      </c>
      <c r="U206" s="26">
        <v>1.4619</v>
      </c>
      <c r="V206" s="3"/>
      <c r="W206" s="109"/>
      <c r="X206" s="24">
        <v>8</v>
      </c>
      <c r="Y206" s="110">
        <v>11366.1</v>
      </c>
      <c r="Z206" s="25">
        <v>2.6</v>
      </c>
      <c r="AA206" s="26">
        <v>0.91249999999999998</v>
      </c>
      <c r="AB206" s="26">
        <v>1.0129999999999999</v>
      </c>
      <c r="AC206" s="109"/>
      <c r="AD206" s="26">
        <v>1.1856</v>
      </c>
      <c r="AE206" s="26">
        <v>1.3444</v>
      </c>
      <c r="AF206" s="26">
        <v>1.4701</v>
      </c>
      <c r="AG206" s="26">
        <v>1.5925</v>
      </c>
      <c r="AH206" s="57">
        <v>1.5462</v>
      </c>
      <c r="AI206" s="50">
        <f t="shared" si="12"/>
        <v>1.5682532250000001</v>
      </c>
      <c r="AJ206" s="26">
        <f t="shared" si="13"/>
        <v>2.2053225000000065E-2</v>
      </c>
      <c r="AK206" s="62">
        <f t="shared" si="14"/>
        <v>1.4262854093907687E-2</v>
      </c>
    </row>
    <row r="207" spans="1:37" s="53" customFormat="1" x14ac:dyDescent="0.2">
      <c r="A207" s="21" t="s">
        <v>607</v>
      </c>
      <c r="B207" s="24" t="s">
        <v>608</v>
      </c>
      <c r="C207" s="24" t="s">
        <v>407</v>
      </c>
      <c r="D207" s="110">
        <v>2</v>
      </c>
      <c r="E207" s="109"/>
      <c r="F207" s="110">
        <v>0</v>
      </c>
      <c r="G207" s="110">
        <v>15353</v>
      </c>
      <c r="H207" s="110">
        <v>6119</v>
      </c>
      <c r="I207" s="110">
        <v>4915</v>
      </c>
      <c r="J207" s="110">
        <v>60</v>
      </c>
      <c r="K207" s="24">
        <v>3.5</v>
      </c>
      <c r="L207" s="109"/>
      <c r="M207" s="110">
        <v>4915</v>
      </c>
      <c r="N207" s="110">
        <v>60</v>
      </c>
      <c r="O207" s="25">
        <v>3.5</v>
      </c>
      <c r="P207" s="25">
        <v>0.5</v>
      </c>
      <c r="Q207" s="25">
        <v>3.5</v>
      </c>
      <c r="R207" s="24">
        <v>999</v>
      </c>
      <c r="S207" s="26">
        <v>1.4823999999999999</v>
      </c>
      <c r="T207" s="52" t="s">
        <v>410</v>
      </c>
      <c r="U207" s="26">
        <v>1.7366999999999999</v>
      </c>
      <c r="V207" s="3"/>
      <c r="W207" s="109"/>
      <c r="X207" s="24">
        <v>9</v>
      </c>
      <c r="Y207" s="110">
        <v>12346.99</v>
      </c>
      <c r="Z207" s="25">
        <v>2.4</v>
      </c>
      <c r="AA207" s="26">
        <v>0.7107</v>
      </c>
      <c r="AB207" s="26">
        <v>0.73409999999999997</v>
      </c>
      <c r="AC207" s="109"/>
      <c r="AD207" s="26">
        <v>1.4967999999999999</v>
      </c>
      <c r="AE207" s="26">
        <v>1.5868</v>
      </c>
      <c r="AF207" s="26">
        <v>1.7615000000000001</v>
      </c>
      <c r="AG207" s="26">
        <v>1.7173</v>
      </c>
      <c r="AH207" s="57">
        <v>1.8369</v>
      </c>
      <c r="AI207" s="50">
        <f t="shared" si="12"/>
        <v>1.8630449250000001</v>
      </c>
      <c r="AJ207" s="26">
        <f t="shared" si="13"/>
        <v>2.6144925000000097E-2</v>
      </c>
      <c r="AK207" s="62">
        <f t="shared" si="14"/>
        <v>1.4233178180630463E-2</v>
      </c>
    </row>
    <row r="208" spans="1:37" s="53" customFormat="1" x14ac:dyDescent="0.2">
      <c r="A208" s="22" t="s">
        <v>900</v>
      </c>
      <c r="B208" s="17" t="s">
        <v>901</v>
      </c>
      <c r="C208" s="17" t="s">
        <v>407</v>
      </c>
      <c r="D208" s="111">
        <v>120</v>
      </c>
      <c r="E208" s="109"/>
      <c r="F208" s="111">
        <v>1</v>
      </c>
      <c r="G208" s="111">
        <v>14311</v>
      </c>
      <c r="H208" s="111">
        <v>18950</v>
      </c>
      <c r="I208" s="111">
        <v>5877</v>
      </c>
      <c r="J208" s="111">
        <v>5445</v>
      </c>
      <c r="K208" s="17">
        <v>6.3</v>
      </c>
      <c r="L208" s="109"/>
      <c r="M208" s="111">
        <v>5691</v>
      </c>
      <c r="N208" s="111">
        <v>4643</v>
      </c>
      <c r="O208" s="18">
        <v>6.3</v>
      </c>
      <c r="P208" s="18">
        <v>4.9000000000000004</v>
      </c>
      <c r="Q208" s="18">
        <v>4.7</v>
      </c>
      <c r="R208" s="17">
        <v>39</v>
      </c>
      <c r="S208" s="19">
        <v>1.7163999999999999</v>
      </c>
      <c r="T208" s="44" t="s">
        <v>407</v>
      </c>
      <c r="U208" s="19">
        <v>1.7163999999999999</v>
      </c>
      <c r="V208" s="26"/>
      <c r="W208" s="109"/>
      <c r="X208" s="17">
        <v>16</v>
      </c>
      <c r="Y208" s="111">
        <v>16440.3</v>
      </c>
      <c r="Z208" s="18">
        <v>4.7</v>
      </c>
      <c r="AA208" s="19">
        <v>0</v>
      </c>
      <c r="AB208" s="19">
        <v>0</v>
      </c>
      <c r="AC208" s="109"/>
      <c r="AD208" s="19">
        <v>1.8747</v>
      </c>
      <c r="AE208" s="19">
        <v>2.0337999999999998</v>
      </c>
      <c r="AF208" s="19">
        <v>1.7889999999999999</v>
      </c>
      <c r="AG208" s="19">
        <v>1.9123000000000001</v>
      </c>
      <c r="AH208" s="59">
        <v>1.8177000000000001</v>
      </c>
      <c r="AI208" s="51">
        <f t="shared" si="12"/>
        <v>1.8412681000000002</v>
      </c>
      <c r="AJ208" s="19">
        <f t="shared" si="13"/>
        <v>2.3568100000000092E-2</v>
      </c>
      <c r="AK208" s="63">
        <f t="shared" si="14"/>
        <v>1.2965890961104743E-2</v>
      </c>
    </row>
    <row r="209" spans="1:37" s="53" customFormat="1" x14ac:dyDescent="0.2">
      <c r="A209" s="21" t="s">
        <v>688</v>
      </c>
      <c r="B209" s="24" t="s">
        <v>689</v>
      </c>
      <c r="C209" s="24" t="s">
        <v>407</v>
      </c>
      <c r="D209" s="110">
        <v>169</v>
      </c>
      <c r="E209" s="109"/>
      <c r="F209" s="110">
        <v>0</v>
      </c>
      <c r="G209" s="110">
        <v>7239</v>
      </c>
      <c r="H209" s="110">
        <v>8562</v>
      </c>
      <c r="I209" s="110">
        <v>3618</v>
      </c>
      <c r="J209" s="110">
        <v>4315</v>
      </c>
      <c r="K209" s="24">
        <v>4</v>
      </c>
      <c r="L209" s="109"/>
      <c r="M209" s="110">
        <v>3363</v>
      </c>
      <c r="N209" s="110">
        <v>2297</v>
      </c>
      <c r="O209" s="25">
        <v>4</v>
      </c>
      <c r="P209" s="25">
        <v>4.2</v>
      </c>
      <c r="Q209" s="25">
        <v>3.2</v>
      </c>
      <c r="R209" s="24">
        <v>27</v>
      </c>
      <c r="S209" s="26">
        <v>1.0143</v>
      </c>
      <c r="T209" s="52" t="s">
        <v>407</v>
      </c>
      <c r="U209" s="26">
        <v>1.0143</v>
      </c>
      <c r="V209" s="3"/>
      <c r="W209" s="109"/>
      <c r="X209" s="24">
        <v>12</v>
      </c>
      <c r="Y209" s="110">
        <v>11989.1</v>
      </c>
      <c r="Z209" s="25">
        <v>3.2</v>
      </c>
      <c r="AA209" s="26">
        <v>3.4603999999999999</v>
      </c>
      <c r="AB209" s="26">
        <v>3.2139000000000002</v>
      </c>
      <c r="AC209" s="109"/>
      <c r="AD209" s="26">
        <v>1.0551999999999999</v>
      </c>
      <c r="AE209" s="26">
        <v>1.0397000000000001</v>
      </c>
      <c r="AF209" s="26">
        <v>0.97719999999999996</v>
      </c>
      <c r="AG209" s="26">
        <v>0.97350000000000003</v>
      </c>
      <c r="AH209" s="57">
        <v>1.0757000000000001</v>
      </c>
      <c r="AI209" s="50">
        <f t="shared" si="12"/>
        <v>1.088090325</v>
      </c>
      <c r="AJ209" s="26">
        <f t="shared" si="13"/>
        <v>1.2390324999999924E-2</v>
      </c>
      <c r="AK209" s="62">
        <f t="shared" si="14"/>
        <v>1.1518383378265244E-2</v>
      </c>
    </row>
    <row r="210" spans="1:37" s="53" customFormat="1" x14ac:dyDescent="0.2">
      <c r="A210" s="21" t="s">
        <v>1166</v>
      </c>
      <c r="B210" s="24" t="s">
        <v>1167</v>
      </c>
      <c r="C210" s="24" t="s">
        <v>410</v>
      </c>
      <c r="D210" s="110">
        <v>488</v>
      </c>
      <c r="E210" s="109"/>
      <c r="F210" s="110">
        <v>0</v>
      </c>
      <c r="G210" s="110">
        <v>6150</v>
      </c>
      <c r="H210" s="110">
        <v>2744</v>
      </c>
      <c r="I210" s="110">
        <v>2738</v>
      </c>
      <c r="J210" s="110">
        <v>1318</v>
      </c>
      <c r="K210" s="24">
        <v>1.9</v>
      </c>
      <c r="L210" s="109"/>
      <c r="M210" s="110">
        <v>2666</v>
      </c>
      <c r="N210" s="110">
        <v>994</v>
      </c>
      <c r="O210" s="25">
        <v>1.9</v>
      </c>
      <c r="P210" s="25">
        <v>1.5</v>
      </c>
      <c r="Q210" s="25">
        <v>1.7</v>
      </c>
      <c r="R210" s="24">
        <v>8</v>
      </c>
      <c r="S210" s="26">
        <v>0.80410000000000004</v>
      </c>
      <c r="T210" s="52" t="s">
        <v>407</v>
      </c>
      <c r="U210" s="26">
        <v>0.80410000000000004</v>
      </c>
      <c r="V210" s="26"/>
      <c r="W210" s="109"/>
      <c r="X210" s="24">
        <v>5</v>
      </c>
      <c r="Y210" s="110">
        <v>5294.92</v>
      </c>
      <c r="Z210" s="25">
        <v>1.7</v>
      </c>
      <c r="AA210" s="26">
        <v>1.5603</v>
      </c>
      <c r="AB210" s="26">
        <v>1.2332000000000001</v>
      </c>
      <c r="AC210" s="109"/>
      <c r="AD210" s="26">
        <v>0.79279999999999995</v>
      </c>
      <c r="AE210" s="26">
        <v>0.7954</v>
      </c>
      <c r="AF210" s="26">
        <v>0.85829999999999995</v>
      </c>
      <c r="AG210" s="26">
        <v>0.88090000000000002</v>
      </c>
      <c r="AH210" s="57">
        <v>0.85289999999999999</v>
      </c>
      <c r="AI210" s="50">
        <f t="shared" si="12"/>
        <v>0.86259827500000008</v>
      </c>
      <c r="AJ210" s="26">
        <f t="shared" si="13"/>
        <v>9.6982750000000895E-3</v>
      </c>
      <c r="AK210" s="62">
        <f t="shared" si="14"/>
        <v>1.1370940321256993E-2</v>
      </c>
    </row>
    <row r="211" spans="1:37" s="53" customFormat="1" x14ac:dyDescent="0.2">
      <c r="A211" s="21" t="s">
        <v>728</v>
      </c>
      <c r="B211" s="1" t="s">
        <v>729</v>
      </c>
      <c r="C211" s="1" t="s">
        <v>410</v>
      </c>
      <c r="D211" s="108">
        <v>128</v>
      </c>
      <c r="E211" s="109"/>
      <c r="F211" s="108">
        <v>0</v>
      </c>
      <c r="G211" s="108">
        <v>32254</v>
      </c>
      <c r="H211" s="108">
        <v>17907</v>
      </c>
      <c r="I211" s="108">
        <v>9978</v>
      </c>
      <c r="J211" s="108">
        <v>5485</v>
      </c>
      <c r="K211" s="1">
        <v>4.7</v>
      </c>
      <c r="L211" s="109"/>
      <c r="M211" s="108">
        <v>9747</v>
      </c>
      <c r="N211" s="108">
        <v>4054</v>
      </c>
      <c r="O211" s="2">
        <v>4.7</v>
      </c>
      <c r="P211" s="2">
        <v>6.3</v>
      </c>
      <c r="Q211" s="2">
        <v>3.1</v>
      </c>
      <c r="R211" s="1">
        <v>10</v>
      </c>
      <c r="S211" s="3">
        <v>2.9398</v>
      </c>
      <c r="T211" s="43" t="s">
        <v>407</v>
      </c>
      <c r="U211" s="3">
        <v>2.9398</v>
      </c>
      <c r="V211" s="3"/>
      <c r="W211" s="109"/>
      <c r="X211" s="1">
        <v>17</v>
      </c>
      <c r="Y211" s="108">
        <v>20618.900000000001</v>
      </c>
      <c r="Z211" s="2">
        <v>3.1</v>
      </c>
      <c r="AA211" s="3">
        <v>1.127</v>
      </c>
      <c r="AB211" s="3">
        <v>0.97729999999999995</v>
      </c>
      <c r="AC211" s="109"/>
      <c r="AD211" s="3">
        <v>3.1233</v>
      </c>
      <c r="AE211" s="3">
        <v>3.1339999999999999</v>
      </c>
      <c r="AF211" s="3">
        <v>3.5190999999999999</v>
      </c>
      <c r="AG211" s="3">
        <v>3.44</v>
      </c>
      <c r="AH211" s="57">
        <v>3.1211000000000002</v>
      </c>
      <c r="AI211" s="50">
        <f t="shared" si="12"/>
        <v>3.1536704500000003</v>
      </c>
      <c r="AJ211" s="3">
        <f t="shared" si="13"/>
        <v>3.257045000000014E-2</v>
      </c>
      <c r="AK211" s="62">
        <f t="shared" si="14"/>
        <v>1.0435567588350306E-2</v>
      </c>
    </row>
    <row r="212" spans="1:37" s="53" customFormat="1" x14ac:dyDescent="0.2">
      <c r="A212" s="21" t="s">
        <v>746</v>
      </c>
      <c r="B212" s="24" t="s">
        <v>747</v>
      </c>
      <c r="C212" s="24" t="s">
        <v>407</v>
      </c>
      <c r="D212" s="110">
        <v>101</v>
      </c>
      <c r="E212" s="109"/>
      <c r="F212" s="110">
        <v>2</v>
      </c>
      <c r="G212" s="110">
        <v>11337</v>
      </c>
      <c r="H212" s="110">
        <v>5579</v>
      </c>
      <c r="I212" s="110">
        <v>4100</v>
      </c>
      <c r="J212" s="110">
        <v>1984</v>
      </c>
      <c r="K212" s="24">
        <v>2.7</v>
      </c>
      <c r="L212" s="109"/>
      <c r="M212" s="110">
        <v>4014</v>
      </c>
      <c r="N212" s="110">
        <v>1741</v>
      </c>
      <c r="O212" s="25">
        <v>2.7</v>
      </c>
      <c r="P212" s="25">
        <v>2.2000000000000002</v>
      </c>
      <c r="Q212" s="25">
        <v>2.1</v>
      </c>
      <c r="R212" s="24">
        <v>11</v>
      </c>
      <c r="S212" s="26">
        <v>1.2105999999999999</v>
      </c>
      <c r="T212" s="52" t="s">
        <v>407</v>
      </c>
      <c r="U212" s="26">
        <v>1.2105999999999999</v>
      </c>
      <c r="V212" s="26"/>
      <c r="W212" s="109"/>
      <c r="X212" s="24">
        <v>7</v>
      </c>
      <c r="Y212" s="110">
        <v>7948.96</v>
      </c>
      <c r="Z212" s="25">
        <v>2.1</v>
      </c>
      <c r="AA212" s="26">
        <v>0.92100000000000004</v>
      </c>
      <c r="AB212" s="26">
        <v>1.4842</v>
      </c>
      <c r="AC212" s="109"/>
      <c r="AD212" s="26">
        <v>1.3678999999999999</v>
      </c>
      <c r="AE212" s="26">
        <v>1.4524999999999999</v>
      </c>
      <c r="AF212" s="26">
        <v>1.2579</v>
      </c>
      <c r="AG212" s="26">
        <v>1.2634000000000001</v>
      </c>
      <c r="AH212" s="57">
        <v>1.2853000000000001</v>
      </c>
      <c r="AI212" s="50">
        <f t="shared" si="12"/>
        <v>1.2986711500000001</v>
      </c>
      <c r="AJ212" s="26">
        <f t="shared" si="13"/>
        <v>1.3371149999999998E-2</v>
      </c>
      <c r="AK212" s="62">
        <f t="shared" si="14"/>
        <v>1.0403135454757642E-2</v>
      </c>
    </row>
    <row r="213" spans="1:37" s="53" customFormat="1" x14ac:dyDescent="0.2">
      <c r="A213" s="22" t="s">
        <v>1467</v>
      </c>
      <c r="B213" s="17" t="s">
        <v>1468</v>
      </c>
      <c r="C213" s="17" t="s">
        <v>410</v>
      </c>
      <c r="D213" s="111">
        <v>46</v>
      </c>
      <c r="E213" s="109"/>
      <c r="F213" s="111">
        <v>0</v>
      </c>
      <c r="G213" s="111">
        <v>4366</v>
      </c>
      <c r="H213" s="111">
        <v>2343</v>
      </c>
      <c r="I213" s="111">
        <v>2284</v>
      </c>
      <c r="J213" s="111">
        <v>1257</v>
      </c>
      <c r="K213" s="17">
        <v>3</v>
      </c>
      <c r="L213" s="109"/>
      <c r="M213" s="111">
        <v>2288</v>
      </c>
      <c r="N213" s="111">
        <v>1245</v>
      </c>
      <c r="O213" s="18">
        <v>3</v>
      </c>
      <c r="P213" s="18">
        <v>2.1</v>
      </c>
      <c r="Q213" s="18">
        <v>2.2999999999999998</v>
      </c>
      <c r="R213" s="17">
        <v>17</v>
      </c>
      <c r="S213" s="19">
        <v>0.69010000000000005</v>
      </c>
      <c r="T213" s="44" t="s">
        <v>407</v>
      </c>
      <c r="U213" s="19">
        <v>0.69010000000000005</v>
      </c>
      <c r="V213" s="26"/>
      <c r="W213" s="109"/>
      <c r="X213" s="17">
        <v>7</v>
      </c>
      <c r="Y213" s="111">
        <v>4722.58</v>
      </c>
      <c r="Z213" s="18">
        <v>2.2999999999999998</v>
      </c>
      <c r="AA213" s="19">
        <v>0.86060000000000003</v>
      </c>
      <c r="AB213" s="19">
        <v>0.40079999999999999</v>
      </c>
      <c r="AC213" s="109"/>
      <c r="AD213" s="19">
        <v>0.71609999999999996</v>
      </c>
      <c r="AE213" s="19">
        <v>0.67010000000000003</v>
      </c>
      <c r="AF213" s="19">
        <v>0.73419999999999996</v>
      </c>
      <c r="AG213" s="19">
        <v>0.75390000000000001</v>
      </c>
      <c r="AH213" s="59">
        <v>0.73280000000000001</v>
      </c>
      <c r="AI213" s="51">
        <f t="shared" si="12"/>
        <v>0.74030477500000014</v>
      </c>
      <c r="AJ213" s="19">
        <f t="shared" si="13"/>
        <v>7.5047750000001301E-3</v>
      </c>
      <c r="AK213" s="63">
        <f t="shared" si="14"/>
        <v>1.0241232259825504E-2</v>
      </c>
    </row>
    <row r="214" spans="1:37" s="53" customFormat="1" x14ac:dyDescent="0.2">
      <c r="A214" s="21" t="s">
        <v>983</v>
      </c>
      <c r="B214" s="24" t="s">
        <v>984</v>
      </c>
      <c r="C214" s="24" t="s">
        <v>410</v>
      </c>
      <c r="D214" s="110">
        <v>3</v>
      </c>
      <c r="E214" s="109"/>
      <c r="F214" s="110">
        <v>0</v>
      </c>
      <c r="G214" s="110">
        <v>5633</v>
      </c>
      <c r="H214" s="110">
        <v>865</v>
      </c>
      <c r="I214" s="110">
        <v>2301</v>
      </c>
      <c r="J214" s="110">
        <v>240</v>
      </c>
      <c r="K214" s="24">
        <v>3.3</v>
      </c>
      <c r="L214" s="109"/>
      <c r="M214" s="110">
        <v>2301</v>
      </c>
      <c r="N214" s="110">
        <v>240</v>
      </c>
      <c r="O214" s="25">
        <v>3.3</v>
      </c>
      <c r="P214" s="25">
        <v>0.9</v>
      </c>
      <c r="Q214" s="25">
        <v>3.2</v>
      </c>
      <c r="R214" s="24">
        <v>999</v>
      </c>
      <c r="S214" s="26">
        <v>0.69399999999999995</v>
      </c>
      <c r="T214" s="52" t="s">
        <v>410</v>
      </c>
      <c r="U214" s="26">
        <v>0.81689999999999996</v>
      </c>
      <c r="V214" s="26"/>
      <c r="W214" s="109"/>
      <c r="X214" s="24">
        <v>15</v>
      </c>
      <c r="Y214" s="110">
        <v>6671.71</v>
      </c>
      <c r="Z214" s="25">
        <v>3.9</v>
      </c>
      <c r="AA214" s="26">
        <v>0</v>
      </c>
      <c r="AB214" s="26">
        <v>0</v>
      </c>
      <c r="AC214" s="109"/>
      <c r="AD214" s="26">
        <v>0.62870000000000004</v>
      </c>
      <c r="AE214" s="26">
        <v>0.82069999999999999</v>
      </c>
      <c r="AF214" s="26">
        <v>0.68720000000000003</v>
      </c>
      <c r="AG214" s="26">
        <v>0.66549999999999998</v>
      </c>
      <c r="AH214" s="57">
        <v>0.8679</v>
      </c>
      <c r="AI214" s="50">
        <f t="shared" si="12"/>
        <v>0.87632947500000002</v>
      </c>
      <c r="AJ214" s="26">
        <f t="shared" si="13"/>
        <v>8.4294750000000196E-3</v>
      </c>
      <c r="AK214" s="62">
        <f t="shared" si="14"/>
        <v>9.7124956792257397E-3</v>
      </c>
    </row>
    <row r="215" spans="1:37" s="53" customFormat="1" x14ac:dyDescent="0.2">
      <c r="A215" s="21" t="s">
        <v>440</v>
      </c>
      <c r="B215" s="24" t="s">
        <v>441</v>
      </c>
      <c r="C215" s="24" t="s">
        <v>407</v>
      </c>
      <c r="D215" s="110">
        <v>2</v>
      </c>
      <c r="E215" s="109"/>
      <c r="F215" s="110">
        <v>0</v>
      </c>
      <c r="G215" s="110">
        <v>13372</v>
      </c>
      <c r="H215" s="110">
        <v>8451</v>
      </c>
      <c r="I215" s="110">
        <v>5342</v>
      </c>
      <c r="J215" s="110">
        <v>2457</v>
      </c>
      <c r="K215" s="24">
        <v>2.5</v>
      </c>
      <c r="L215" s="109"/>
      <c r="M215" s="110">
        <v>5342</v>
      </c>
      <c r="N215" s="110">
        <v>2457</v>
      </c>
      <c r="O215" s="25">
        <v>2.5</v>
      </c>
      <c r="P215" s="25">
        <v>0.5</v>
      </c>
      <c r="Q215" s="25">
        <v>2.4</v>
      </c>
      <c r="R215" s="24">
        <v>999</v>
      </c>
      <c r="S215" s="26">
        <v>1.6112</v>
      </c>
      <c r="T215" s="52" t="s">
        <v>410</v>
      </c>
      <c r="U215" s="26">
        <v>1.3344</v>
      </c>
      <c r="V215" s="26"/>
      <c r="W215" s="109"/>
      <c r="X215" s="24">
        <v>5</v>
      </c>
      <c r="Y215" s="110">
        <v>9272.5</v>
      </c>
      <c r="Z215" s="25">
        <v>1.6</v>
      </c>
      <c r="AA215" s="26">
        <v>1.6394</v>
      </c>
      <c r="AB215" s="26">
        <v>1.7150000000000001</v>
      </c>
      <c r="AC215" s="109"/>
      <c r="AD215" s="26">
        <v>1.1897</v>
      </c>
      <c r="AE215" s="26">
        <v>1.1849000000000001</v>
      </c>
      <c r="AF215" s="26">
        <v>1.1655</v>
      </c>
      <c r="AG215" s="26">
        <v>1.1372</v>
      </c>
      <c r="AH215" s="57">
        <v>1.4178999999999999</v>
      </c>
      <c r="AI215" s="50">
        <f t="shared" si="12"/>
        <v>1.4314776000000002</v>
      </c>
      <c r="AJ215" s="26">
        <f t="shared" si="13"/>
        <v>1.3577600000000301E-2</v>
      </c>
      <c r="AK215" s="62">
        <f t="shared" si="14"/>
        <v>9.5758516115384031E-3</v>
      </c>
    </row>
    <row r="216" spans="1:37" s="53" customFormat="1" x14ac:dyDescent="0.2">
      <c r="A216" s="21" t="s">
        <v>1148</v>
      </c>
      <c r="B216" s="24" t="s">
        <v>1149</v>
      </c>
      <c r="C216" s="24" t="s">
        <v>429</v>
      </c>
      <c r="D216" s="110">
        <v>9</v>
      </c>
      <c r="E216" s="109"/>
      <c r="F216" s="110">
        <v>0</v>
      </c>
      <c r="G216" s="110">
        <v>31608</v>
      </c>
      <c r="H216" s="110">
        <v>38484</v>
      </c>
      <c r="I216" s="110">
        <v>11560</v>
      </c>
      <c r="J216" s="110">
        <v>15613</v>
      </c>
      <c r="K216" s="24">
        <v>7.3</v>
      </c>
      <c r="L216" s="109"/>
      <c r="M216" s="110">
        <v>10247</v>
      </c>
      <c r="N216" s="110">
        <v>12122</v>
      </c>
      <c r="O216" s="25">
        <v>7.3</v>
      </c>
      <c r="P216" s="25">
        <v>8.6999999999999993</v>
      </c>
      <c r="Q216" s="25">
        <v>4.4000000000000004</v>
      </c>
      <c r="R216" s="24">
        <v>82</v>
      </c>
      <c r="S216" s="26">
        <v>3.0905999999999998</v>
      </c>
      <c r="T216" s="52" t="s">
        <v>410</v>
      </c>
      <c r="U216" s="26">
        <v>2.0510000000000002</v>
      </c>
      <c r="V216" s="26"/>
      <c r="W216" s="109"/>
      <c r="X216" s="24">
        <v>13</v>
      </c>
      <c r="Y216" s="110">
        <v>20512.47</v>
      </c>
      <c r="Z216" s="25">
        <v>3.3</v>
      </c>
      <c r="AA216" s="26">
        <v>0.82930000000000004</v>
      </c>
      <c r="AB216" s="26">
        <v>0.8589</v>
      </c>
      <c r="AC216" s="109"/>
      <c r="AD216" s="26">
        <v>1.4399</v>
      </c>
      <c r="AE216" s="26">
        <v>2.1991999999999998</v>
      </c>
      <c r="AF216" s="26">
        <v>1.9000999999999999</v>
      </c>
      <c r="AG216" s="26">
        <v>1.8589</v>
      </c>
      <c r="AH216" s="57">
        <v>2.1793999999999998</v>
      </c>
      <c r="AI216" s="50">
        <f t="shared" si="12"/>
        <v>2.2002102500000005</v>
      </c>
      <c r="AJ216" s="26">
        <f t="shared" si="13"/>
        <v>2.0810250000000696E-2</v>
      </c>
      <c r="AK216" s="62">
        <f t="shared" si="14"/>
        <v>9.548614297513398E-3</v>
      </c>
    </row>
    <row r="217" spans="1:37" s="53" customFormat="1" x14ac:dyDescent="0.2">
      <c r="A217" s="21" t="s">
        <v>281</v>
      </c>
      <c r="B217" s="1" t="s">
        <v>282</v>
      </c>
      <c r="C217" s="1" t="s">
        <v>410</v>
      </c>
      <c r="D217" s="108">
        <v>3</v>
      </c>
      <c r="E217" s="109"/>
      <c r="F217" s="108">
        <v>0</v>
      </c>
      <c r="G217" s="108">
        <v>28645</v>
      </c>
      <c r="H217" s="108">
        <v>29473</v>
      </c>
      <c r="I217" s="108">
        <v>8166</v>
      </c>
      <c r="J217" s="108">
        <v>7290</v>
      </c>
      <c r="K217" s="1">
        <v>13</v>
      </c>
      <c r="L217" s="109"/>
      <c r="M217" s="108">
        <v>8166</v>
      </c>
      <c r="N217" s="108">
        <v>7290</v>
      </c>
      <c r="O217" s="2">
        <v>13</v>
      </c>
      <c r="P217" s="2">
        <v>13.6</v>
      </c>
      <c r="Q217" s="2">
        <v>5.8</v>
      </c>
      <c r="R217" s="1">
        <v>999</v>
      </c>
      <c r="S217" s="3">
        <v>2.4628999999999999</v>
      </c>
      <c r="T217" s="43" t="s">
        <v>410</v>
      </c>
      <c r="U217" s="3">
        <v>2.5486</v>
      </c>
      <c r="V217" s="3"/>
      <c r="W217" s="109"/>
      <c r="X217" s="1">
        <v>22</v>
      </c>
      <c r="Y217" s="108">
        <v>32602.83</v>
      </c>
      <c r="Z217" s="2">
        <v>4.4000000000000004</v>
      </c>
      <c r="AA217" s="3">
        <v>2.16</v>
      </c>
      <c r="AB217" s="3">
        <v>1.9834000000000001</v>
      </c>
      <c r="AC217" s="109"/>
      <c r="AD217" s="3">
        <v>3.1503000000000001</v>
      </c>
      <c r="AE217" s="3">
        <v>1.9390000000000001</v>
      </c>
      <c r="AF217" s="3">
        <v>2.6349</v>
      </c>
      <c r="AG217" s="3">
        <v>2.5943000000000001</v>
      </c>
      <c r="AH217" s="57">
        <v>2.7107999999999999</v>
      </c>
      <c r="AI217" s="50">
        <f t="shared" si="12"/>
        <v>2.7340106500000001</v>
      </c>
      <c r="AJ217" s="3">
        <f t="shared" si="13"/>
        <v>2.3210650000000221E-2</v>
      </c>
      <c r="AK217" s="62">
        <f t="shared" si="14"/>
        <v>8.562287885495139E-3</v>
      </c>
    </row>
    <row r="218" spans="1:37" s="53" customFormat="1" x14ac:dyDescent="0.2">
      <c r="A218" s="22" t="s">
        <v>1004</v>
      </c>
      <c r="B218" s="17" t="s">
        <v>1005</v>
      </c>
      <c r="C218" s="17" t="s">
        <v>410</v>
      </c>
      <c r="D218" s="111">
        <v>14</v>
      </c>
      <c r="E218" s="109"/>
      <c r="F218" s="111">
        <v>2</v>
      </c>
      <c r="G218" s="111">
        <v>4881</v>
      </c>
      <c r="H218" s="111">
        <v>3074</v>
      </c>
      <c r="I218" s="111">
        <v>2082</v>
      </c>
      <c r="J218" s="111">
        <v>1155</v>
      </c>
      <c r="K218" s="17">
        <v>1.4</v>
      </c>
      <c r="L218" s="109"/>
      <c r="M218" s="111">
        <v>2130</v>
      </c>
      <c r="N218" s="111">
        <v>1221</v>
      </c>
      <c r="O218" s="18">
        <v>1.4</v>
      </c>
      <c r="P218" s="18">
        <v>1</v>
      </c>
      <c r="Q218" s="18">
        <v>1.3</v>
      </c>
      <c r="R218" s="17">
        <v>19</v>
      </c>
      <c r="S218" s="19">
        <v>0.64239999999999997</v>
      </c>
      <c r="T218" s="44" t="s">
        <v>410</v>
      </c>
      <c r="U218" s="19">
        <v>0.65859999999999996</v>
      </c>
      <c r="V218" s="3"/>
      <c r="W218" s="109"/>
      <c r="X218" s="17">
        <v>4</v>
      </c>
      <c r="Y218" s="111">
        <v>5209.79</v>
      </c>
      <c r="Z218" s="18">
        <v>1.4</v>
      </c>
      <c r="AA218" s="19">
        <v>3.8109999999999999</v>
      </c>
      <c r="AB218" s="19">
        <v>2.5344000000000002</v>
      </c>
      <c r="AC218" s="109"/>
      <c r="AD218" s="19">
        <v>0.68049999999999999</v>
      </c>
      <c r="AE218" s="19">
        <v>0.70569999999999999</v>
      </c>
      <c r="AF218" s="19">
        <v>0.70520000000000005</v>
      </c>
      <c r="AG218" s="19">
        <v>0.68189999999999995</v>
      </c>
      <c r="AH218" s="59">
        <v>0.70079999999999998</v>
      </c>
      <c r="AI218" s="51">
        <f t="shared" si="12"/>
        <v>0.70651315000000003</v>
      </c>
      <c r="AJ218" s="19">
        <f t="shared" si="13"/>
        <v>5.7131500000000557E-3</v>
      </c>
      <c r="AK218" s="63">
        <f t="shared" si="14"/>
        <v>8.1523259132420881E-3</v>
      </c>
    </row>
    <row r="219" spans="1:37" s="53" customFormat="1" x14ac:dyDescent="0.2">
      <c r="A219" s="21" t="s">
        <v>1020</v>
      </c>
      <c r="B219" s="24" t="s">
        <v>1021</v>
      </c>
      <c r="C219" s="24" t="s">
        <v>407</v>
      </c>
      <c r="D219" s="110">
        <v>23</v>
      </c>
      <c r="E219" s="109"/>
      <c r="F219" s="110">
        <v>0</v>
      </c>
      <c r="G219" s="110">
        <v>8753</v>
      </c>
      <c r="H219" s="110">
        <v>4632</v>
      </c>
      <c r="I219" s="110">
        <v>3640</v>
      </c>
      <c r="J219" s="110">
        <v>2475</v>
      </c>
      <c r="K219" s="24">
        <v>2.2999999999999998</v>
      </c>
      <c r="L219" s="109"/>
      <c r="M219" s="110">
        <v>3423</v>
      </c>
      <c r="N219" s="110">
        <v>1706</v>
      </c>
      <c r="O219" s="25">
        <v>2.2999999999999998</v>
      </c>
      <c r="P219" s="25">
        <v>3.6</v>
      </c>
      <c r="Q219" s="25">
        <v>1.6</v>
      </c>
      <c r="R219" s="24">
        <v>15</v>
      </c>
      <c r="S219" s="26">
        <v>1.0324</v>
      </c>
      <c r="T219" s="52" t="s">
        <v>407</v>
      </c>
      <c r="U219" s="26">
        <v>1.0324</v>
      </c>
      <c r="V219" s="26"/>
      <c r="W219" s="109"/>
      <c r="X219" s="24">
        <v>9</v>
      </c>
      <c r="Y219" s="110">
        <v>8441.5</v>
      </c>
      <c r="Z219" s="25">
        <v>1.6</v>
      </c>
      <c r="AA219" s="26">
        <v>1.3</v>
      </c>
      <c r="AB219" s="26">
        <v>1.2442</v>
      </c>
      <c r="AC219" s="109"/>
      <c r="AD219" s="26">
        <v>0.88749999999999996</v>
      </c>
      <c r="AE219" s="26">
        <v>0.96619999999999995</v>
      </c>
      <c r="AF219" s="26">
        <v>0.93769999999999998</v>
      </c>
      <c r="AG219" s="26">
        <v>0.91710000000000003</v>
      </c>
      <c r="AH219" s="57">
        <v>1.099</v>
      </c>
      <c r="AI219" s="50">
        <f t="shared" si="12"/>
        <v>1.1075071000000001</v>
      </c>
      <c r="AJ219" s="26">
        <f t="shared" si="13"/>
        <v>8.5071000000001007E-3</v>
      </c>
      <c r="AK219" s="62">
        <f t="shared" si="14"/>
        <v>7.740764331210283E-3</v>
      </c>
    </row>
    <row r="220" spans="1:37" s="53" customFormat="1" x14ac:dyDescent="0.2">
      <c r="A220" s="21" t="s">
        <v>836</v>
      </c>
      <c r="B220" s="24" t="s">
        <v>837</v>
      </c>
      <c r="C220" s="24" t="s">
        <v>407</v>
      </c>
      <c r="D220" s="110">
        <v>14</v>
      </c>
      <c r="E220" s="109"/>
      <c r="F220" s="110">
        <v>0</v>
      </c>
      <c r="G220" s="110">
        <v>26567</v>
      </c>
      <c r="H220" s="110">
        <v>30268</v>
      </c>
      <c r="I220" s="110">
        <v>10256</v>
      </c>
      <c r="J220" s="110">
        <v>12642</v>
      </c>
      <c r="K220" s="24">
        <v>8.5</v>
      </c>
      <c r="L220" s="109"/>
      <c r="M220" s="110">
        <v>9100</v>
      </c>
      <c r="N220" s="110">
        <v>9114</v>
      </c>
      <c r="O220" s="25">
        <v>8.5</v>
      </c>
      <c r="P220" s="25">
        <v>7.3</v>
      </c>
      <c r="Q220" s="25">
        <v>6.1</v>
      </c>
      <c r="R220" s="24">
        <v>59</v>
      </c>
      <c r="S220" s="26">
        <v>2.7446000000000002</v>
      </c>
      <c r="T220" s="52" t="s">
        <v>410</v>
      </c>
      <c r="U220" s="26">
        <v>3.7382</v>
      </c>
      <c r="V220" s="26"/>
      <c r="W220" s="109"/>
      <c r="X220" s="24">
        <v>27</v>
      </c>
      <c r="Y220" s="110">
        <v>41416.400000000001</v>
      </c>
      <c r="Z220" s="25">
        <v>6.6</v>
      </c>
      <c r="AA220" s="26">
        <v>0.77829999999999999</v>
      </c>
      <c r="AB220" s="26">
        <v>0.98980000000000001</v>
      </c>
      <c r="AC220" s="109"/>
      <c r="AD220" s="26">
        <v>4.0682999999999998</v>
      </c>
      <c r="AE220" s="26">
        <v>3.8818000000000001</v>
      </c>
      <c r="AF220" s="26">
        <v>3.6009000000000002</v>
      </c>
      <c r="AG220" s="26">
        <v>3.4971999999999999</v>
      </c>
      <c r="AH220" s="57">
        <v>3.9826000000000001</v>
      </c>
      <c r="AI220" s="50">
        <f t="shared" si="12"/>
        <v>4.0101540500000006</v>
      </c>
      <c r="AJ220" s="26">
        <f t="shared" si="13"/>
        <v>2.7554050000000441E-2</v>
      </c>
      <c r="AK220" s="62">
        <f t="shared" si="14"/>
        <v>6.918608446743444E-3</v>
      </c>
    </row>
    <row r="221" spans="1:37" s="53" customFormat="1" x14ac:dyDescent="0.2">
      <c r="A221" s="21" t="s">
        <v>1461</v>
      </c>
      <c r="B221" s="24" t="s">
        <v>1462</v>
      </c>
      <c r="C221" s="24" t="s">
        <v>410</v>
      </c>
      <c r="D221" s="110">
        <v>3</v>
      </c>
      <c r="E221" s="109"/>
      <c r="F221" s="110">
        <v>0</v>
      </c>
      <c r="G221" s="110">
        <v>13555</v>
      </c>
      <c r="H221" s="110">
        <v>959</v>
      </c>
      <c r="I221" s="110">
        <v>6764</v>
      </c>
      <c r="J221" s="110">
        <v>1056</v>
      </c>
      <c r="K221" s="24">
        <v>8</v>
      </c>
      <c r="L221" s="109"/>
      <c r="M221" s="110">
        <v>6764</v>
      </c>
      <c r="N221" s="110">
        <v>1056</v>
      </c>
      <c r="O221" s="25">
        <v>8</v>
      </c>
      <c r="P221" s="25">
        <v>4.2</v>
      </c>
      <c r="Q221" s="25">
        <v>7</v>
      </c>
      <c r="R221" s="24">
        <v>999</v>
      </c>
      <c r="S221" s="26">
        <v>2.0400999999999998</v>
      </c>
      <c r="T221" s="52" t="s">
        <v>410</v>
      </c>
      <c r="U221" s="26">
        <v>1.4103000000000001</v>
      </c>
      <c r="V221" s="26"/>
      <c r="W221" s="109"/>
      <c r="X221" s="24">
        <v>14</v>
      </c>
      <c r="Y221" s="110">
        <v>13085.13</v>
      </c>
      <c r="Z221" s="25">
        <v>4</v>
      </c>
      <c r="AA221" s="26">
        <v>3.8224</v>
      </c>
      <c r="AB221" s="26">
        <v>3.6221000000000001</v>
      </c>
      <c r="AC221" s="109"/>
      <c r="AD221" s="26">
        <v>1.2408999999999999</v>
      </c>
      <c r="AE221" s="26">
        <v>1.8322000000000001</v>
      </c>
      <c r="AF221" s="26">
        <v>1.4774</v>
      </c>
      <c r="AG221" s="26">
        <v>1.4355</v>
      </c>
      <c r="AH221" s="57">
        <v>1.5029999999999999</v>
      </c>
      <c r="AI221" s="50">
        <f t="shared" si="12"/>
        <v>1.5128993250000002</v>
      </c>
      <c r="AJ221" s="26">
        <f t="shared" si="13"/>
        <v>9.8993250000003474E-3</v>
      </c>
      <c r="AK221" s="62">
        <f t="shared" si="14"/>
        <v>6.5863772455092137E-3</v>
      </c>
    </row>
    <row r="222" spans="1:37" s="53" customFormat="1" x14ac:dyDescent="0.2">
      <c r="A222" s="21" t="s">
        <v>208</v>
      </c>
      <c r="B222" s="1" t="s">
        <v>209</v>
      </c>
      <c r="C222" s="1" t="s">
        <v>410</v>
      </c>
      <c r="D222" s="108">
        <v>1</v>
      </c>
      <c r="E222" s="109"/>
      <c r="F222" s="108">
        <v>0</v>
      </c>
      <c r="G222" s="108">
        <v>18510</v>
      </c>
      <c r="H222" s="108">
        <v>0</v>
      </c>
      <c r="I222" s="108">
        <v>0</v>
      </c>
      <c r="J222" s="108">
        <v>0</v>
      </c>
      <c r="K222" s="1">
        <v>0</v>
      </c>
      <c r="L222" s="109"/>
      <c r="M222" s="108">
        <v>0</v>
      </c>
      <c r="N222" s="108">
        <v>0</v>
      </c>
      <c r="O222" s="2">
        <v>0</v>
      </c>
      <c r="P222" s="2">
        <v>0</v>
      </c>
      <c r="Q222" s="2">
        <v>0</v>
      </c>
      <c r="R222" s="1">
        <v>999</v>
      </c>
      <c r="S222" s="3">
        <v>0</v>
      </c>
      <c r="T222" s="43" t="s">
        <v>410</v>
      </c>
      <c r="U222" s="3">
        <v>1.8672</v>
      </c>
      <c r="V222" s="3"/>
      <c r="W222" s="109"/>
      <c r="X222" s="1">
        <v>11</v>
      </c>
      <c r="Y222" s="108">
        <v>14622.29</v>
      </c>
      <c r="Z222" s="2">
        <v>2.8</v>
      </c>
      <c r="AA222" s="3">
        <v>1.2424999999999999</v>
      </c>
      <c r="AB222" s="3">
        <v>1.0734999999999999</v>
      </c>
      <c r="AC222" s="109"/>
      <c r="AD222" s="3">
        <v>1.5446</v>
      </c>
      <c r="AE222" s="3">
        <v>1.8418000000000001</v>
      </c>
      <c r="AF222" s="3">
        <v>1.7383999999999999</v>
      </c>
      <c r="AG222" s="3">
        <v>1.7116</v>
      </c>
      <c r="AH222" s="57">
        <v>1.9903999999999999</v>
      </c>
      <c r="AI222" s="50">
        <f t="shared" si="12"/>
        <v>2.0030388000000001</v>
      </c>
      <c r="AJ222" s="3">
        <f t="shared" si="13"/>
        <v>1.2638800000000172E-2</v>
      </c>
      <c r="AK222" s="62">
        <f t="shared" si="14"/>
        <v>6.3498794212219515E-3</v>
      </c>
    </row>
    <row r="223" spans="1:37" s="53" customFormat="1" x14ac:dyDescent="0.2">
      <c r="A223" s="22" t="s">
        <v>1160</v>
      </c>
      <c r="B223" s="17" t="s">
        <v>1161</v>
      </c>
      <c r="C223" s="17" t="s">
        <v>410</v>
      </c>
      <c r="D223" s="111">
        <v>1425</v>
      </c>
      <c r="E223" s="109"/>
      <c r="F223" s="111">
        <v>0</v>
      </c>
      <c r="G223" s="111">
        <v>6896</v>
      </c>
      <c r="H223" s="111">
        <v>3409</v>
      </c>
      <c r="I223" s="111">
        <v>3163</v>
      </c>
      <c r="J223" s="111">
        <v>1248</v>
      </c>
      <c r="K223" s="17">
        <v>3.1</v>
      </c>
      <c r="L223" s="109"/>
      <c r="M223" s="111">
        <v>3101</v>
      </c>
      <c r="N223" s="111">
        <v>953</v>
      </c>
      <c r="O223" s="18">
        <v>3.1</v>
      </c>
      <c r="P223" s="18">
        <v>1.7</v>
      </c>
      <c r="Q223" s="18">
        <v>2.9</v>
      </c>
      <c r="R223" s="17">
        <v>6</v>
      </c>
      <c r="S223" s="19">
        <v>0.93530000000000002</v>
      </c>
      <c r="T223" s="44" t="s">
        <v>407</v>
      </c>
      <c r="U223" s="19">
        <v>0.93530000000000002</v>
      </c>
      <c r="V223" s="19"/>
      <c r="W223" s="109"/>
      <c r="X223" s="17">
        <v>6</v>
      </c>
      <c r="Y223" s="111">
        <v>5584.12</v>
      </c>
      <c r="Z223" s="18">
        <v>2.9</v>
      </c>
      <c r="AA223" s="19">
        <v>0.52029999999999998</v>
      </c>
      <c r="AB223" s="19">
        <v>0.33829999999999999</v>
      </c>
      <c r="AC223" s="109"/>
      <c r="AD223" s="19">
        <v>0.95879999999999999</v>
      </c>
      <c r="AE223" s="19">
        <v>0.96689999999999998</v>
      </c>
      <c r="AF223" s="19">
        <v>0.97950000000000004</v>
      </c>
      <c r="AG223" s="19">
        <v>1.0114000000000001</v>
      </c>
      <c r="AH223" s="59">
        <v>0.99770000000000003</v>
      </c>
      <c r="AI223" s="51">
        <f t="shared" si="12"/>
        <v>1.0033430750000001</v>
      </c>
      <c r="AJ223" s="19">
        <f t="shared" si="13"/>
        <v>5.6430750000000529E-3</v>
      </c>
      <c r="AK223" s="63">
        <f t="shared" si="14"/>
        <v>5.6560839931843769E-3</v>
      </c>
    </row>
    <row r="224" spans="1:37" s="53" customFormat="1" x14ac:dyDescent="0.2">
      <c r="A224" s="21" t="s">
        <v>927</v>
      </c>
      <c r="B224" s="24" t="s">
        <v>928</v>
      </c>
      <c r="C224" s="24" t="s">
        <v>410</v>
      </c>
      <c r="D224" s="110">
        <v>5</v>
      </c>
      <c r="E224" s="109"/>
      <c r="F224" s="110">
        <v>0</v>
      </c>
      <c r="G224" s="110">
        <v>28908</v>
      </c>
      <c r="H224" s="110">
        <v>13525</v>
      </c>
      <c r="I224" s="110">
        <v>9937</v>
      </c>
      <c r="J224" s="110">
        <v>3558</v>
      </c>
      <c r="K224" s="24">
        <v>11.2</v>
      </c>
      <c r="L224" s="109"/>
      <c r="M224" s="110">
        <v>9937</v>
      </c>
      <c r="N224" s="110">
        <v>3558</v>
      </c>
      <c r="O224" s="25">
        <v>11.2</v>
      </c>
      <c r="P224" s="25">
        <v>5.7</v>
      </c>
      <c r="Q224" s="25">
        <v>9.4</v>
      </c>
      <c r="R224" s="24">
        <v>8</v>
      </c>
      <c r="S224" s="26">
        <v>2.9971000000000001</v>
      </c>
      <c r="T224" s="52" t="s">
        <v>410</v>
      </c>
      <c r="U224" s="26">
        <v>2.7313000000000001</v>
      </c>
      <c r="V224" s="26"/>
      <c r="W224" s="109"/>
      <c r="X224" s="24">
        <v>19</v>
      </c>
      <c r="Y224" s="110">
        <v>23362.7</v>
      </c>
      <c r="Z224" s="25">
        <v>4.9000000000000004</v>
      </c>
      <c r="AA224" s="26">
        <v>0.51919999999999999</v>
      </c>
      <c r="AB224" s="26">
        <v>0.4607</v>
      </c>
      <c r="AC224" s="109"/>
      <c r="AD224" s="26">
        <v>2.4685999999999999</v>
      </c>
      <c r="AE224" s="26">
        <v>3.0621</v>
      </c>
      <c r="AF224" s="26">
        <v>2.9131</v>
      </c>
      <c r="AG224" s="26">
        <v>2.8786</v>
      </c>
      <c r="AH224" s="57">
        <v>2.9138000000000002</v>
      </c>
      <c r="AI224" s="50">
        <f t="shared" si="12"/>
        <v>2.9300020750000004</v>
      </c>
      <c r="AJ224" s="26">
        <f t="shared" si="13"/>
        <v>1.620207500000026E-2</v>
      </c>
      <c r="AK224" s="62">
        <f t="shared" si="14"/>
        <v>5.5604622829295968E-3</v>
      </c>
    </row>
    <row r="225" spans="1:37" s="53" customFormat="1" x14ac:dyDescent="0.2">
      <c r="A225" s="21" t="s">
        <v>1150</v>
      </c>
      <c r="B225" s="24" t="s">
        <v>1151</v>
      </c>
      <c r="C225" s="24" t="s">
        <v>410</v>
      </c>
      <c r="D225" s="110">
        <v>9</v>
      </c>
      <c r="E225" s="109"/>
      <c r="F225" s="110">
        <v>1</v>
      </c>
      <c r="G225" s="110">
        <v>10223</v>
      </c>
      <c r="H225" s="110">
        <v>5822</v>
      </c>
      <c r="I225" s="110">
        <v>4648</v>
      </c>
      <c r="J225" s="110">
        <v>2518</v>
      </c>
      <c r="K225" s="24">
        <v>4.8</v>
      </c>
      <c r="L225" s="109"/>
      <c r="M225" s="110">
        <v>4925</v>
      </c>
      <c r="N225" s="110">
        <v>2878</v>
      </c>
      <c r="O225" s="25">
        <v>4.8</v>
      </c>
      <c r="P225" s="25">
        <v>3.5</v>
      </c>
      <c r="Q225" s="25">
        <v>3.6</v>
      </c>
      <c r="R225" s="24">
        <v>20</v>
      </c>
      <c r="S225" s="26">
        <v>1.4854000000000001</v>
      </c>
      <c r="T225" s="52" t="s">
        <v>410</v>
      </c>
      <c r="U225" s="26">
        <v>1.6645000000000001</v>
      </c>
      <c r="V225" s="26"/>
      <c r="W225" s="109"/>
      <c r="X225" s="24">
        <v>20</v>
      </c>
      <c r="Y225" s="110">
        <v>20719.169999999998</v>
      </c>
      <c r="Z225" s="25">
        <v>4.2</v>
      </c>
      <c r="AA225" s="26">
        <v>0.88770000000000004</v>
      </c>
      <c r="AB225" s="26">
        <v>0.9143</v>
      </c>
      <c r="AC225" s="109"/>
      <c r="AD225" s="26">
        <v>2.1503000000000001</v>
      </c>
      <c r="AE225" s="26">
        <v>1.8706</v>
      </c>
      <c r="AF225" s="26">
        <v>1.5768</v>
      </c>
      <c r="AG225" s="26">
        <v>1.5470999999999999</v>
      </c>
      <c r="AH225" s="57">
        <v>1.7766</v>
      </c>
      <c r="AI225" s="50">
        <f t="shared" si="12"/>
        <v>1.7855923750000002</v>
      </c>
      <c r="AJ225" s="26">
        <f t="shared" si="13"/>
        <v>8.9923750000002745E-3</v>
      </c>
      <c r="AK225" s="62">
        <f t="shared" si="14"/>
        <v>5.0615642237984209E-3</v>
      </c>
    </row>
    <row r="226" spans="1:37" s="53" customFormat="1" x14ac:dyDescent="0.2">
      <c r="A226" s="21" t="s">
        <v>413</v>
      </c>
      <c r="B226" s="24" t="s">
        <v>414</v>
      </c>
      <c r="C226" s="24" t="s">
        <v>407</v>
      </c>
      <c r="D226" s="110">
        <v>20</v>
      </c>
      <c r="E226" s="109"/>
      <c r="F226" s="110">
        <v>1</v>
      </c>
      <c r="G226" s="110">
        <v>51172</v>
      </c>
      <c r="H226" s="110">
        <v>59218</v>
      </c>
      <c r="I226" s="110">
        <v>21365</v>
      </c>
      <c r="J226" s="110">
        <v>32990</v>
      </c>
      <c r="K226" s="24">
        <v>14.5</v>
      </c>
      <c r="L226" s="109"/>
      <c r="M226" s="110">
        <v>18333</v>
      </c>
      <c r="N226" s="110">
        <v>23954</v>
      </c>
      <c r="O226" s="25">
        <v>14.5</v>
      </c>
      <c r="P226" s="25">
        <v>23</v>
      </c>
      <c r="Q226" s="25">
        <v>7.4</v>
      </c>
      <c r="R226" s="24">
        <v>100</v>
      </c>
      <c r="S226" s="26">
        <v>5.5293999999999999</v>
      </c>
      <c r="T226" s="52" t="s">
        <v>410</v>
      </c>
      <c r="U226" s="26">
        <v>3.6861000000000002</v>
      </c>
      <c r="V226" s="26"/>
      <c r="W226" s="109"/>
      <c r="X226" s="24">
        <v>24</v>
      </c>
      <c r="Y226" s="110">
        <v>36657.980000000003</v>
      </c>
      <c r="Z226" s="25">
        <v>4.5999999999999996</v>
      </c>
      <c r="AA226" s="26">
        <v>1.8914</v>
      </c>
      <c r="AB226" s="26">
        <v>1.8657999999999999</v>
      </c>
      <c r="AC226" s="109"/>
      <c r="AD226" s="26">
        <v>3.1829000000000001</v>
      </c>
      <c r="AE226" s="26">
        <v>3.6785999999999999</v>
      </c>
      <c r="AF226" s="26">
        <v>3.8464999999999998</v>
      </c>
      <c r="AG226" s="26">
        <v>3.7599</v>
      </c>
      <c r="AH226" s="57">
        <v>3.9367000000000001</v>
      </c>
      <c r="AI226" s="50">
        <f t="shared" si="12"/>
        <v>3.9542637750000007</v>
      </c>
      <c r="AJ226" s="26">
        <f t="shared" si="13"/>
        <v>1.7563775000000614E-2</v>
      </c>
      <c r="AK226" s="62">
        <f t="shared" si="14"/>
        <v>4.4615477430336612E-3</v>
      </c>
    </row>
    <row r="227" spans="1:37" s="53" customFormat="1" x14ac:dyDescent="0.2">
      <c r="A227" s="21" t="s">
        <v>824</v>
      </c>
      <c r="B227" s="24" t="s">
        <v>825</v>
      </c>
      <c r="C227" s="24" t="s">
        <v>407</v>
      </c>
      <c r="D227" s="110">
        <v>29</v>
      </c>
      <c r="E227" s="109"/>
      <c r="F227" s="110">
        <v>0</v>
      </c>
      <c r="G227" s="110">
        <v>17461</v>
      </c>
      <c r="H227" s="110">
        <v>9740</v>
      </c>
      <c r="I227" s="110">
        <v>6800</v>
      </c>
      <c r="J227" s="110">
        <v>3939</v>
      </c>
      <c r="K227" s="24">
        <v>7.2</v>
      </c>
      <c r="L227" s="109"/>
      <c r="M227" s="110">
        <v>6659</v>
      </c>
      <c r="N227" s="110">
        <v>3541</v>
      </c>
      <c r="O227" s="25">
        <v>7.2</v>
      </c>
      <c r="P227" s="25">
        <v>3.6</v>
      </c>
      <c r="Q227" s="25">
        <v>6.3</v>
      </c>
      <c r="R227" s="24">
        <v>17</v>
      </c>
      <c r="S227" s="26">
        <v>2.0084</v>
      </c>
      <c r="T227" s="52" t="s">
        <v>407</v>
      </c>
      <c r="U227" s="26">
        <v>2.0084</v>
      </c>
      <c r="V227" s="26"/>
      <c r="W227" s="109"/>
      <c r="X227" s="24">
        <v>14</v>
      </c>
      <c r="Y227" s="110">
        <v>14441.66</v>
      </c>
      <c r="Z227" s="25">
        <v>6.3</v>
      </c>
      <c r="AA227" s="26">
        <v>1.8522000000000001</v>
      </c>
      <c r="AB227" s="26">
        <v>1.3075000000000001</v>
      </c>
      <c r="AC227" s="109"/>
      <c r="AD227" s="26">
        <v>2.9116</v>
      </c>
      <c r="AE227" s="26">
        <v>2.5636000000000001</v>
      </c>
      <c r="AF227" s="26">
        <v>2.3984000000000001</v>
      </c>
      <c r="AG227" s="26">
        <v>2.2603</v>
      </c>
      <c r="AH227" s="57">
        <v>2.1457999999999999</v>
      </c>
      <c r="AI227" s="50">
        <f t="shared" si="12"/>
        <v>2.1545111000000001</v>
      </c>
      <c r="AJ227" s="26">
        <f t="shared" si="13"/>
        <v>8.7111000000001937E-3</v>
      </c>
      <c r="AK227" s="62">
        <f t="shared" si="14"/>
        <v>4.0596048093951877E-3</v>
      </c>
    </row>
    <row r="228" spans="1:37" s="53" customFormat="1" x14ac:dyDescent="0.2">
      <c r="A228" s="22" t="s">
        <v>357</v>
      </c>
      <c r="B228" s="17" t="s">
        <v>358</v>
      </c>
      <c r="C228" s="17" t="s">
        <v>410</v>
      </c>
      <c r="D228" s="111">
        <v>169</v>
      </c>
      <c r="E228" s="109"/>
      <c r="F228" s="111">
        <v>17</v>
      </c>
      <c r="G228" s="111">
        <v>45834</v>
      </c>
      <c r="H228" s="111">
        <v>36506</v>
      </c>
      <c r="I228" s="111">
        <v>16182</v>
      </c>
      <c r="J228" s="111">
        <v>13264</v>
      </c>
      <c r="K228" s="17">
        <v>11.3</v>
      </c>
      <c r="L228" s="109"/>
      <c r="M228" s="111">
        <v>15822</v>
      </c>
      <c r="N228" s="111">
        <v>11621</v>
      </c>
      <c r="O228" s="18">
        <v>11.3</v>
      </c>
      <c r="P228" s="18">
        <v>8.6999999999999993</v>
      </c>
      <c r="Q228" s="18">
        <v>8.1</v>
      </c>
      <c r="R228" s="17">
        <v>32</v>
      </c>
      <c r="S228" s="19">
        <v>4.7720000000000002</v>
      </c>
      <c r="T228" s="44" t="s">
        <v>407</v>
      </c>
      <c r="U228" s="19">
        <v>4.7720000000000002</v>
      </c>
      <c r="V228" s="19"/>
      <c r="W228" s="109"/>
      <c r="X228" s="17">
        <v>28</v>
      </c>
      <c r="Y228" s="111">
        <v>41914.160000000003</v>
      </c>
      <c r="Z228" s="18">
        <v>8.1</v>
      </c>
      <c r="AA228" s="19">
        <v>3.2673999999999999</v>
      </c>
      <c r="AB228" s="19">
        <v>2.9529000000000001</v>
      </c>
      <c r="AC228" s="109"/>
      <c r="AD228" s="19">
        <v>5.1925999999999997</v>
      </c>
      <c r="AE228" s="19">
        <v>4.8038999999999996</v>
      </c>
      <c r="AF228" s="19">
        <v>4.5354000000000001</v>
      </c>
      <c r="AG228" s="19">
        <v>4.8483000000000001</v>
      </c>
      <c r="AH228" s="59">
        <v>5.1017000000000001</v>
      </c>
      <c r="AI228" s="51">
        <f t="shared" si="12"/>
        <v>5.1191630000000004</v>
      </c>
      <c r="AJ228" s="19">
        <f t="shared" si="13"/>
        <v>1.7463000000000228E-2</v>
      </c>
      <c r="AK228" s="63">
        <f t="shared" si="14"/>
        <v>3.4229766548405879E-3</v>
      </c>
    </row>
    <row r="229" spans="1:37" s="53" customFormat="1" x14ac:dyDescent="0.2">
      <c r="A229" s="21" t="s">
        <v>692</v>
      </c>
      <c r="B229" s="24" t="s">
        <v>693</v>
      </c>
      <c r="C229" s="24" t="s">
        <v>407</v>
      </c>
      <c r="D229" s="110">
        <v>1362</v>
      </c>
      <c r="E229" s="109"/>
      <c r="F229" s="110">
        <v>18</v>
      </c>
      <c r="G229" s="110">
        <v>4158</v>
      </c>
      <c r="H229" s="110">
        <v>3681</v>
      </c>
      <c r="I229" s="110">
        <v>2139</v>
      </c>
      <c r="J229" s="110">
        <v>1642</v>
      </c>
      <c r="K229" s="24">
        <v>2.8</v>
      </c>
      <c r="L229" s="109"/>
      <c r="M229" s="110">
        <v>2047</v>
      </c>
      <c r="N229" s="110">
        <v>1241</v>
      </c>
      <c r="O229" s="25">
        <v>2.8</v>
      </c>
      <c r="P229" s="25">
        <v>2</v>
      </c>
      <c r="Q229" s="25">
        <v>2.2999999999999998</v>
      </c>
      <c r="R229" s="24">
        <v>22</v>
      </c>
      <c r="S229" s="26">
        <v>0.61739999999999995</v>
      </c>
      <c r="T229" s="52" t="s">
        <v>407</v>
      </c>
      <c r="U229" s="26">
        <v>0.61739999999999995</v>
      </c>
      <c r="V229" s="26"/>
      <c r="W229" s="109"/>
      <c r="X229" s="24">
        <v>7</v>
      </c>
      <c r="Y229" s="110">
        <v>5324.48</v>
      </c>
      <c r="Z229" s="25">
        <v>2.2999999999999998</v>
      </c>
      <c r="AA229" s="26">
        <v>2.2528999999999999</v>
      </c>
      <c r="AB229" s="26">
        <v>1.5940000000000001</v>
      </c>
      <c r="AC229" s="109"/>
      <c r="AD229" s="26">
        <v>0.68179999999999996</v>
      </c>
      <c r="AE229" s="26">
        <v>0.6764</v>
      </c>
      <c r="AF229" s="26">
        <v>0.67630000000000001</v>
      </c>
      <c r="AG229" s="26">
        <v>0.68230000000000002</v>
      </c>
      <c r="AH229" s="57">
        <v>0.66010000000000002</v>
      </c>
      <c r="AI229" s="50">
        <f t="shared" si="12"/>
        <v>0.66231585000000004</v>
      </c>
      <c r="AJ229" s="26">
        <f t="shared" si="13"/>
        <v>2.2158500000000192E-3</v>
      </c>
      <c r="AK229" s="62">
        <f t="shared" si="14"/>
        <v>3.3568398727465824E-3</v>
      </c>
    </row>
    <row r="230" spans="1:37" s="53" customFormat="1" x14ac:dyDescent="0.2">
      <c r="A230" s="21" t="s">
        <v>931</v>
      </c>
      <c r="B230" s="24" t="s">
        <v>932</v>
      </c>
      <c r="C230" s="24" t="s">
        <v>410</v>
      </c>
      <c r="D230" s="110">
        <v>43</v>
      </c>
      <c r="E230" s="109"/>
      <c r="F230" s="110">
        <v>0</v>
      </c>
      <c r="G230" s="110">
        <v>17411</v>
      </c>
      <c r="H230" s="110">
        <v>14037</v>
      </c>
      <c r="I230" s="110">
        <v>7116</v>
      </c>
      <c r="J230" s="110">
        <v>5433</v>
      </c>
      <c r="K230" s="24">
        <v>6.1</v>
      </c>
      <c r="L230" s="109"/>
      <c r="M230" s="110">
        <v>6727</v>
      </c>
      <c r="N230" s="110">
        <v>3823</v>
      </c>
      <c r="O230" s="25">
        <v>6.1</v>
      </c>
      <c r="P230" s="25">
        <v>6.4</v>
      </c>
      <c r="Q230" s="25">
        <v>4.5999999999999996</v>
      </c>
      <c r="R230" s="24">
        <v>19</v>
      </c>
      <c r="S230" s="26">
        <v>2.0289000000000001</v>
      </c>
      <c r="T230" s="52" t="s">
        <v>407</v>
      </c>
      <c r="U230" s="26">
        <v>2.0289000000000001</v>
      </c>
      <c r="V230" s="26"/>
      <c r="W230" s="109"/>
      <c r="X230" s="24">
        <v>19</v>
      </c>
      <c r="Y230" s="110">
        <v>17656.02</v>
      </c>
      <c r="Z230" s="25">
        <v>4.5999999999999996</v>
      </c>
      <c r="AA230" s="26">
        <v>1.0557000000000001</v>
      </c>
      <c r="AB230" s="26">
        <v>0.80559999999999998</v>
      </c>
      <c r="AC230" s="109"/>
      <c r="AD230" s="26">
        <v>1.8794</v>
      </c>
      <c r="AE230" s="26">
        <v>1.8746</v>
      </c>
      <c r="AF230" s="26">
        <v>1.87</v>
      </c>
      <c r="AG230" s="26">
        <v>2.0451999999999999</v>
      </c>
      <c r="AH230" s="57">
        <v>2.1694</v>
      </c>
      <c r="AI230" s="50">
        <f t="shared" si="12"/>
        <v>2.1765024750000004</v>
      </c>
      <c r="AJ230" s="26">
        <f t="shared" si="13"/>
        <v>7.1024750000003856E-3</v>
      </c>
      <c r="AK230" s="62">
        <f t="shared" si="14"/>
        <v>3.2739351894534828E-3</v>
      </c>
    </row>
    <row r="231" spans="1:37" s="53" customFormat="1" x14ac:dyDescent="0.2">
      <c r="A231" s="21" t="s">
        <v>373</v>
      </c>
      <c r="B231" s="24" t="s">
        <v>374</v>
      </c>
      <c r="C231" s="24"/>
      <c r="D231" s="110">
        <v>83</v>
      </c>
      <c r="E231" s="109"/>
      <c r="F231" s="110">
        <v>7</v>
      </c>
      <c r="G231" s="110">
        <v>286065</v>
      </c>
      <c r="H231" s="110">
        <v>273355</v>
      </c>
      <c r="I231" s="110">
        <v>82782</v>
      </c>
      <c r="J231" s="110">
        <v>73666</v>
      </c>
      <c r="K231" s="24">
        <v>54.4</v>
      </c>
      <c r="L231" s="109"/>
      <c r="M231" s="110">
        <v>77385</v>
      </c>
      <c r="N231" s="110">
        <v>57207</v>
      </c>
      <c r="O231" s="25">
        <v>54.4</v>
      </c>
      <c r="P231" s="25">
        <v>49.4</v>
      </c>
      <c r="Q231" s="25">
        <v>40.6</v>
      </c>
      <c r="R231" s="24">
        <v>32</v>
      </c>
      <c r="S231" s="26">
        <v>23.3398</v>
      </c>
      <c r="T231" s="52" t="s">
        <v>407</v>
      </c>
      <c r="U231" s="26">
        <v>23.3398</v>
      </c>
      <c r="V231" s="26"/>
      <c r="W231" s="109"/>
      <c r="X231" s="24">
        <v>150</v>
      </c>
      <c r="Y231" s="110">
        <v>225694.04</v>
      </c>
      <c r="Z231" s="25">
        <v>40.6</v>
      </c>
      <c r="AA231" s="26"/>
      <c r="AB231" s="26"/>
      <c r="AC231" s="109"/>
      <c r="AD231" s="26">
        <v>22.574000000000002</v>
      </c>
      <c r="AE231" s="26">
        <v>24.412800000000001</v>
      </c>
      <c r="AF231" s="26">
        <v>20.827500000000001</v>
      </c>
      <c r="AG231" s="26">
        <v>20.425599999999999</v>
      </c>
      <c r="AH231" s="57">
        <v>24.965299999999999</v>
      </c>
      <c r="AI231" s="50">
        <f t="shared" si="12"/>
        <v>25.037770450000004</v>
      </c>
      <c r="AJ231" s="26">
        <f t="shared" si="13"/>
        <v>7.2470450000004405E-2</v>
      </c>
      <c r="AK231" s="62">
        <f t="shared" si="14"/>
        <v>2.90284715184694E-3</v>
      </c>
    </row>
    <row r="232" spans="1:37" s="53" customFormat="1" x14ac:dyDescent="0.2">
      <c r="A232" s="21" t="s">
        <v>1419</v>
      </c>
      <c r="B232" s="24" t="s">
        <v>1420</v>
      </c>
      <c r="C232" s="24" t="s">
        <v>410</v>
      </c>
      <c r="D232" s="110">
        <v>10</v>
      </c>
      <c r="E232" s="109"/>
      <c r="F232" s="110">
        <v>0</v>
      </c>
      <c r="G232" s="110">
        <v>9765</v>
      </c>
      <c r="H232" s="110">
        <v>8113</v>
      </c>
      <c r="I232" s="110">
        <v>4312</v>
      </c>
      <c r="J232" s="110">
        <v>2925</v>
      </c>
      <c r="K232" s="24">
        <v>4.4000000000000004</v>
      </c>
      <c r="L232" s="109"/>
      <c r="M232" s="110">
        <v>4221</v>
      </c>
      <c r="N232" s="110">
        <v>2727</v>
      </c>
      <c r="O232" s="25">
        <v>4.4000000000000004</v>
      </c>
      <c r="P232" s="25">
        <v>3.6</v>
      </c>
      <c r="Q232" s="25">
        <v>3.1</v>
      </c>
      <c r="R232" s="24">
        <v>25</v>
      </c>
      <c r="S232" s="26">
        <v>1.2730999999999999</v>
      </c>
      <c r="T232" s="52" t="s">
        <v>410</v>
      </c>
      <c r="U232" s="26">
        <v>0.8931</v>
      </c>
      <c r="V232" s="26"/>
      <c r="W232" s="109"/>
      <c r="X232" s="24">
        <v>11</v>
      </c>
      <c r="Y232" s="110">
        <v>8466.6200000000008</v>
      </c>
      <c r="Z232" s="25">
        <v>2.8</v>
      </c>
      <c r="AA232" s="26">
        <v>0.94589999999999996</v>
      </c>
      <c r="AB232" s="26">
        <v>2.1034999999999999</v>
      </c>
      <c r="AC232" s="109"/>
      <c r="AD232" s="26">
        <v>0.94259999999999999</v>
      </c>
      <c r="AE232" s="26">
        <v>0.91069999999999995</v>
      </c>
      <c r="AF232" s="26">
        <v>0.91100000000000003</v>
      </c>
      <c r="AG232" s="26">
        <v>0.87719999999999998</v>
      </c>
      <c r="AH232" s="57">
        <v>0.95530000000000004</v>
      </c>
      <c r="AI232" s="50">
        <f t="shared" si="12"/>
        <v>0.95807302500000013</v>
      </c>
      <c r="AJ232" s="26">
        <f t="shared" si="13"/>
        <v>2.7730250000000956E-3</v>
      </c>
      <c r="AK232" s="62">
        <f t="shared" si="14"/>
        <v>2.9027792316550774E-3</v>
      </c>
    </row>
    <row r="233" spans="1:37" s="53" customFormat="1" x14ac:dyDescent="0.2">
      <c r="A233" s="22" t="s">
        <v>862</v>
      </c>
      <c r="B233" s="17" t="s">
        <v>863</v>
      </c>
      <c r="C233" s="17" t="s">
        <v>407</v>
      </c>
      <c r="D233" s="111">
        <v>172</v>
      </c>
      <c r="E233" s="109"/>
      <c r="F233" s="111">
        <v>3</v>
      </c>
      <c r="G233" s="111">
        <v>5172</v>
      </c>
      <c r="H233" s="111">
        <v>3861</v>
      </c>
      <c r="I233" s="111">
        <v>2177</v>
      </c>
      <c r="J233" s="111">
        <v>1337</v>
      </c>
      <c r="K233" s="17">
        <v>2.4</v>
      </c>
      <c r="L233" s="109"/>
      <c r="M233" s="111">
        <v>2106</v>
      </c>
      <c r="N233" s="111">
        <v>1120</v>
      </c>
      <c r="O233" s="18">
        <v>2.4</v>
      </c>
      <c r="P233" s="18">
        <v>1.8</v>
      </c>
      <c r="Q233" s="18">
        <v>2</v>
      </c>
      <c r="R233" s="17">
        <v>17</v>
      </c>
      <c r="S233" s="19">
        <v>0.63519999999999999</v>
      </c>
      <c r="T233" s="44" t="s">
        <v>407</v>
      </c>
      <c r="U233" s="19">
        <v>0.63519999999999999</v>
      </c>
      <c r="V233" s="19"/>
      <c r="W233" s="109"/>
      <c r="X233" s="17">
        <v>6</v>
      </c>
      <c r="Y233" s="111">
        <v>4770.78</v>
      </c>
      <c r="Z233" s="18">
        <v>2</v>
      </c>
      <c r="AA233" s="19">
        <v>0.95920000000000005</v>
      </c>
      <c r="AB233" s="19">
        <v>0.85260000000000002</v>
      </c>
      <c r="AC233" s="109"/>
      <c r="AD233" s="19">
        <v>0.66239999999999999</v>
      </c>
      <c r="AE233" s="19">
        <v>0.72160000000000002</v>
      </c>
      <c r="AF233" s="19">
        <v>0.71919999999999995</v>
      </c>
      <c r="AG233" s="19">
        <v>0.76870000000000005</v>
      </c>
      <c r="AH233" s="59">
        <v>0.67979999999999996</v>
      </c>
      <c r="AI233" s="51">
        <f t="shared" si="12"/>
        <v>0.68141080000000009</v>
      </c>
      <c r="AJ233" s="19">
        <f t="shared" si="13"/>
        <v>1.6108000000001343E-3</v>
      </c>
      <c r="AK233" s="63">
        <f t="shared" ref="AK233:AK264" si="15">AJ233/AH233</f>
        <v>2.369520447190548E-3</v>
      </c>
    </row>
    <row r="234" spans="1:37" s="53" customFormat="1" x14ac:dyDescent="0.2">
      <c r="A234" s="21" t="s">
        <v>1044</v>
      </c>
      <c r="B234" s="24" t="s">
        <v>1045</v>
      </c>
      <c r="C234" s="24" t="s">
        <v>410</v>
      </c>
      <c r="D234" s="110">
        <v>3</v>
      </c>
      <c r="E234" s="109"/>
      <c r="F234" s="110">
        <v>0</v>
      </c>
      <c r="G234" s="110">
        <v>118899</v>
      </c>
      <c r="H234" s="110">
        <v>35264</v>
      </c>
      <c r="I234" s="110">
        <v>41248</v>
      </c>
      <c r="J234" s="110">
        <v>14270</v>
      </c>
      <c r="K234" s="24">
        <v>13.7</v>
      </c>
      <c r="L234" s="109"/>
      <c r="M234" s="110">
        <v>41248</v>
      </c>
      <c r="N234" s="110">
        <v>14270</v>
      </c>
      <c r="O234" s="25">
        <v>13.7</v>
      </c>
      <c r="P234" s="25">
        <v>5.2</v>
      </c>
      <c r="Q234" s="25">
        <v>12.8</v>
      </c>
      <c r="R234" s="24">
        <v>999</v>
      </c>
      <c r="S234" s="26">
        <v>12.4407</v>
      </c>
      <c r="T234" s="52" t="s">
        <v>410</v>
      </c>
      <c r="U234" s="26">
        <v>10.1684</v>
      </c>
      <c r="V234" s="26"/>
      <c r="W234" s="109"/>
      <c r="X234" s="24">
        <v>27</v>
      </c>
      <c r="Y234" s="110">
        <v>68117.119999999995</v>
      </c>
      <c r="Z234" s="25">
        <v>8.5</v>
      </c>
      <c r="AA234" s="26">
        <v>0.60070000000000001</v>
      </c>
      <c r="AB234" s="26">
        <v>0.48709999999999998</v>
      </c>
      <c r="AC234" s="109"/>
      <c r="AD234" s="26">
        <v>13.74</v>
      </c>
      <c r="AE234" s="26">
        <v>13.283300000000001</v>
      </c>
      <c r="AF234" s="26">
        <v>12.1815</v>
      </c>
      <c r="AG234" s="26">
        <v>11.8797</v>
      </c>
      <c r="AH234" s="57">
        <v>10.885400000000001</v>
      </c>
      <c r="AI234" s="50">
        <f t="shared" si="12"/>
        <v>10.908151100000001</v>
      </c>
      <c r="AJ234" s="26">
        <f t="shared" si="13"/>
        <v>2.275110000000069E-2</v>
      </c>
      <c r="AK234" s="62">
        <f t="shared" si="15"/>
        <v>2.0900564058280529E-3</v>
      </c>
    </row>
    <row r="235" spans="1:37" s="53" customFormat="1" x14ac:dyDescent="0.2">
      <c r="A235" s="21" t="s">
        <v>842</v>
      </c>
      <c r="B235" s="1" t="s">
        <v>843</v>
      </c>
      <c r="C235" s="1" t="s">
        <v>407</v>
      </c>
      <c r="D235" s="108">
        <v>3</v>
      </c>
      <c r="E235" s="109"/>
      <c r="F235" s="108">
        <v>0</v>
      </c>
      <c r="G235" s="108">
        <v>4047</v>
      </c>
      <c r="H235" s="108">
        <v>2793</v>
      </c>
      <c r="I235" s="108">
        <v>2025</v>
      </c>
      <c r="J235" s="108">
        <v>1481</v>
      </c>
      <c r="K235" s="1">
        <v>3</v>
      </c>
      <c r="L235" s="109"/>
      <c r="M235" s="108">
        <v>2025</v>
      </c>
      <c r="N235" s="108">
        <v>1481</v>
      </c>
      <c r="O235" s="2">
        <v>3</v>
      </c>
      <c r="P235" s="2">
        <v>2.8</v>
      </c>
      <c r="Q235" s="2">
        <v>1.9</v>
      </c>
      <c r="R235" s="1">
        <v>999</v>
      </c>
      <c r="S235" s="3">
        <v>0.61080000000000001</v>
      </c>
      <c r="T235" s="43" t="s">
        <v>410</v>
      </c>
      <c r="U235" s="3">
        <v>1.0150999999999999</v>
      </c>
      <c r="V235" s="3"/>
      <c r="W235" s="109"/>
      <c r="X235" s="1">
        <v>11</v>
      </c>
      <c r="Y235" s="108">
        <v>9070.7999999999993</v>
      </c>
      <c r="Z235" s="2">
        <v>2.6</v>
      </c>
      <c r="AA235" s="3">
        <v>1.6102000000000001</v>
      </c>
      <c r="AB235" s="3">
        <v>1.4428000000000001</v>
      </c>
      <c r="AC235" s="109"/>
      <c r="AD235" s="3">
        <v>1.1715</v>
      </c>
      <c r="AE235" s="3">
        <v>1.3962000000000001</v>
      </c>
      <c r="AF235" s="3">
        <v>0.98350000000000004</v>
      </c>
      <c r="AG235" s="3">
        <v>0.91259999999999997</v>
      </c>
      <c r="AH235" s="57">
        <v>1.0885</v>
      </c>
      <c r="AI235" s="50">
        <f t="shared" si="12"/>
        <v>1.0889485249999999</v>
      </c>
      <c r="AJ235" s="3">
        <f t="shared" si="13"/>
        <v>4.485249999999219E-4</v>
      </c>
      <c r="AK235" s="62">
        <f t="shared" si="15"/>
        <v>4.1205787781343307E-4</v>
      </c>
    </row>
    <row r="236" spans="1:37" s="53" customFormat="1" x14ac:dyDescent="0.2">
      <c r="A236" s="21" t="s">
        <v>1132</v>
      </c>
      <c r="B236" s="1" t="s">
        <v>1133</v>
      </c>
      <c r="C236" s="1" t="s">
        <v>410</v>
      </c>
      <c r="D236" s="108">
        <v>5</v>
      </c>
      <c r="E236" s="109"/>
      <c r="F236" s="108">
        <v>0</v>
      </c>
      <c r="G236" s="108">
        <v>20277</v>
      </c>
      <c r="H236" s="108">
        <v>17119</v>
      </c>
      <c r="I236" s="108">
        <v>6772</v>
      </c>
      <c r="J236" s="108">
        <v>4965</v>
      </c>
      <c r="K236" s="1">
        <v>6.2</v>
      </c>
      <c r="L236" s="109"/>
      <c r="M236" s="108">
        <v>6772</v>
      </c>
      <c r="N236" s="108">
        <v>4965</v>
      </c>
      <c r="O236" s="2">
        <v>6.2</v>
      </c>
      <c r="P236" s="2">
        <v>4.8</v>
      </c>
      <c r="Q236" s="2">
        <v>4.4000000000000004</v>
      </c>
      <c r="R236" s="1">
        <v>32</v>
      </c>
      <c r="S236" s="3">
        <v>2.0425</v>
      </c>
      <c r="T236" s="43" t="s">
        <v>410</v>
      </c>
      <c r="U236" s="3">
        <v>3.0741999999999998</v>
      </c>
      <c r="V236" s="3"/>
      <c r="W236" s="109"/>
      <c r="X236" s="1">
        <v>17</v>
      </c>
      <c r="Y236" s="108">
        <v>27186.26</v>
      </c>
      <c r="Z236" s="2">
        <v>5.7</v>
      </c>
      <c r="AA236" s="3">
        <v>0.66590000000000005</v>
      </c>
      <c r="AB236" s="3">
        <v>0.77869999999999995</v>
      </c>
      <c r="AC236" s="109"/>
      <c r="AD236" s="3">
        <v>3.1427</v>
      </c>
      <c r="AE236" s="3">
        <v>3.2079</v>
      </c>
      <c r="AF236" s="3">
        <v>3.0327000000000002</v>
      </c>
      <c r="AG236" s="3">
        <v>2.9902000000000002</v>
      </c>
      <c r="AH236" s="57">
        <v>3.2972000000000001</v>
      </c>
      <c r="AI236" s="50">
        <f t="shared" si="12"/>
        <v>3.2978480500000003</v>
      </c>
      <c r="AJ236" s="3">
        <f t="shared" si="13"/>
        <v>6.4805000000012214E-4</v>
      </c>
      <c r="AK236" s="62">
        <f t="shared" si="15"/>
        <v>1.9654555380326403E-4</v>
      </c>
    </row>
    <row r="237" spans="1:37" s="53" customFormat="1" x14ac:dyDescent="0.2">
      <c r="A237" s="21" t="s">
        <v>371</v>
      </c>
      <c r="B237" s="1" t="s">
        <v>372</v>
      </c>
      <c r="C237" s="1"/>
      <c r="D237" s="108">
        <v>21</v>
      </c>
      <c r="E237" s="109"/>
      <c r="F237" s="108">
        <v>0</v>
      </c>
      <c r="G237" s="108">
        <v>50677</v>
      </c>
      <c r="H237" s="108">
        <v>33784</v>
      </c>
      <c r="I237" s="108">
        <v>20155</v>
      </c>
      <c r="J237" s="108">
        <v>11086</v>
      </c>
      <c r="K237" s="1">
        <v>14.6</v>
      </c>
      <c r="L237" s="109"/>
      <c r="M237" s="108">
        <v>20340</v>
      </c>
      <c r="N237" s="108">
        <v>11129</v>
      </c>
      <c r="O237" s="2">
        <v>14.6</v>
      </c>
      <c r="P237" s="2">
        <v>9.9</v>
      </c>
      <c r="Q237" s="2">
        <v>11.6</v>
      </c>
      <c r="R237" s="1">
        <v>18</v>
      </c>
      <c r="S237" s="3">
        <v>6.1346999999999996</v>
      </c>
      <c r="T237" s="43" t="s">
        <v>407</v>
      </c>
      <c r="U237" s="3">
        <v>6.1346999999999996</v>
      </c>
      <c r="V237" s="3"/>
      <c r="W237" s="109"/>
      <c r="X237" s="1">
        <v>34</v>
      </c>
      <c r="Y237" s="108">
        <v>41661.839999999997</v>
      </c>
      <c r="Z237" s="2">
        <v>11.6</v>
      </c>
      <c r="AA237" s="3"/>
      <c r="AB237" s="3"/>
      <c r="AC237" s="109"/>
      <c r="AD237" s="3">
        <v>6.7762000000000002</v>
      </c>
      <c r="AE237" s="3">
        <v>6.6105999999999998</v>
      </c>
      <c r="AF237" s="3">
        <v>5.4625000000000004</v>
      </c>
      <c r="AG237" s="3">
        <v>5.3402000000000003</v>
      </c>
      <c r="AH237" s="57">
        <v>6.5808</v>
      </c>
      <c r="AI237" s="50">
        <f t="shared" si="12"/>
        <v>6.5809994249999999</v>
      </c>
      <c r="AJ237" s="3">
        <f t="shared" si="13"/>
        <v>1.9942499999991981E-4</v>
      </c>
      <c r="AK237" s="62">
        <f t="shared" si="15"/>
        <v>3.0304066374896641E-5</v>
      </c>
    </row>
    <row r="238" spans="1:37" s="53" customFormat="1" x14ac:dyDescent="0.2">
      <c r="A238" s="22" t="s">
        <v>163</v>
      </c>
      <c r="B238" s="17" t="s">
        <v>167</v>
      </c>
      <c r="C238" s="17" t="s">
        <v>410</v>
      </c>
      <c r="D238" s="111">
        <v>59</v>
      </c>
      <c r="E238" s="109"/>
      <c r="F238" s="111">
        <v>0</v>
      </c>
      <c r="G238" s="111">
        <v>5825</v>
      </c>
      <c r="H238" s="111">
        <v>2721</v>
      </c>
      <c r="I238" s="111">
        <v>2324</v>
      </c>
      <c r="J238" s="111">
        <v>994</v>
      </c>
      <c r="K238" s="17">
        <v>1.4</v>
      </c>
      <c r="L238" s="109"/>
      <c r="M238" s="111">
        <v>2251</v>
      </c>
      <c r="N238" s="111">
        <v>755</v>
      </c>
      <c r="O238" s="18">
        <v>1.4</v>
      </c>
      <c r="P238" s="18">
        <v>1.1000000000000001</v>
      </c>
      <c r="Q238" s="18">
        <v>1.3</v>
      </c>
      <c r="R238" s="17">
        <v>7</v>
      </c>
      <c r="S238" s="19">
        <v>0.67889999999999995</v>
      </c>
      <c r="T238" s="44" t="s">
        <v>407</v>
      </c>
      <c r="U238" s="19">
        <v>0.67889999999999995</v>
      </c>
      <c r="V238" s="19"/>
      <c r="W238" s="109"/>
      <c r="X238" s="17">
        <v>4</v>
      </c>
      <c r="Y238" s="111">
        <v>4252.3599999999997</v>
      </c>
      <c r="Z238" s="18">
        <v>1.3</v>
      </c>
      <c r="AA238" s="19">
        <v>0</v>
      </c>
      <c r="AB238" s="19">
        <v>0</v>
      </c>
      <c r="AC238" s="109"/>
      <c r="AD238" s="19">
        <v>0.7248</v>
      </c>
      <c r="AE238" s="19">
        <v>0.75349999999999995</v>
      </c>
      <c r="AF238" s="19">
        <v>0.78339999999999999</v>
      </c>
      <c r="AG238" s="19">
        <v>0.83099999999999996</v>
      </c>
      <c r="AH238" s="59">
        <v>0.72850000000000004</v>
      </c>
      <c r="AI238" s="51">
        <f t="shared" si="12"/>
        <v>0.72828997500000003</v>
      </c>
      <c r="AJ238" s="19">
        <f t="shared" si="13"/>
        <v>-2.1002500000000257E-4</v>
      </c>
      <c r="AK238" s="63">
        <f t="shared" si="15"/>
        <v>-2.8829787234042903E-4</v>
      </c>
    </row>
    <row r="239" spans="1:37" s="53" customFormat="1" x14ac:dyDescent="0.2">
      <c r="A239" s="21" t="s">
        <v>1107</v>
      </c>
      <c r="B239" s="24" t="s">
        <v>1108</v>
      </c>
      <c r="C239" s="24" t="s">
        <v>410</v>
      </c>
      <c r="D239" s="110">
        <v>4</v>
      </c>
      <c r="E239" s="109"/>
      <c r="F239" s="110">
        <v>0</v>
      </c>
      <c r="G239" s="110">
        <v>15549</v>
      </c>
      <c r="H239" s="110">
        <v>6750</v>
      </c>
      <c r="I239" s="110">
        <v>6870</v>
      </c>
      <c r="J239" s="110">
        <v>2645</v>
      </c>
      <c r="K239" s="24">
        <v>8</v>
      </c>
      <c r="L239" s="109"/>
      <c r="M239" s="110">
        <v>6870</v>
      </c>
      <c r="N239" s="110">
        <v>2645</v>
      </c>
      <c r="O239" s="25">
        <v>8</v>
      </c>
      <c r="P239" s="25">
        <v>4.0999999999999996</v>
      </c>
      <c r="Q239" s="25">
        <v>6.9</v>
      </c>
      <c r="R239" s="24">
        <v>999</v>
      </c>
      <c r="S239" s="26">
        <v>2.0720000000000001</v>
      </c>
      <c r="T239" s="52" t="s">
        <v>410</v>
      </c>
      <c r="U239" s="26">
        <v>1.2512000000000001</v>
      </c>
      <c r="V239" s="26"/>
      <c r="W239" s="109"/>
      <c r="X239" s="24">
        <v>16</v>
      </c>
      <c r="Y239" s="110">
        <v>11654.51</v>
      </c>
      <c r="Z239" s="25">
        <v>3.9</v>
      </c>
      <c r="AA239" s="26">
        <v>0.65980000000000005</v>
      </c>
      <c r="AB239" s="26">
        <v>0.6351</v>
      </c>
      <c r="AC239" s="109"/>
      <c r="AD239" s="26">
        <v>1.8265</v>
      </c>
      <c r="AE239" s="26">
        <v>1.4052</v>
      </c>
      <c r="AF239" s="26">
        <v>1.3325</v>
      </c>
      <c r="AG239" s="26">
        <v>1.2675000000000001</v>
      </c>
      <c r="AH239" s="57">
        <v>1.3433999999999999</v>
      </c>
      <c r="AI239" s="50">
        <f t="shared" si="12"/>
        <v>1.3422248000000001</v>
      </c>
      <c r="AJ239" s="26">
        <f t="shared" si="13"/>
        <v>-1.1751999999998208E-3</v>
      </c>
      <c r="AK239" s="62">
        <f t="shared" si="15"/>
        <v>-8.7479529551869951E-4</v>
      </c>
    </row>
    <row r="240" spans="1:37" s="53" customFormat="1" x14ac:dyDescent="0.2">
      <c r="A240" s="21" t="s">
        <v>159</v>
      </c>
      <c r="B240" s="24" t="s">
        <v>160</v>
      </c>
      <c r="C240" s="24" t="s">
        <v>407</v>
      </c>
      <c r="D240" s="110">
        <v>310</v>
      </c>
      <c r="E240" s="109"/>
      <c r="F240" s="110">
        <v>17</v>
      </c>
      <c r="G240" s="110">
        <v>3792</v>
      </c>
      <c r="H240" s="110">
        <v>3118</v>
      </c>
      <c r="I240" s="110">
        <v>1821</v>
      </c>
      <c r="J240" s="110">
        <v>1258</v>
      </c>
      <c r="K240" s="24">
        <v>2.4</v>
      </c>
      <c r="L240" s="109"/>
      <c r="M240" s="110">
        <v>1756</v>
      </c>
      <c r="N240" s="110">
        <v>1056</v>
      </c>
      <c r="O240" s="25">
        <v>2.4</v>
      </c>
      <c r="P240" s="25">
        <v>2.2000000000000002</v>
      </c>
      <c r="Q240" s="25">
        <v>2</v>
      </c>
      <c r="R240" s="24">
        <v>21</v>
      </c>
      <c r="S240" s="26">
        <v>0.52959999999999996</v>
      </c>
      <c r="T240" s="52" t="s">
        <v>407</v>
      </c>
      <c r="U240" s="26">
        <v>0.52959999999999996</v>
      </c>
      <c r="V240" s="26"/>
      <c r="W240" s="109"/>
      <c r="X240" s="24">
        <v>7</v>
      </c>
      <c r="Y240" s="110">
        <v>4261.5200000000004</v>
      </c>
      <c r="Z240" s="25">
        <v>2</v>
      </c>
      <c r="AA240" s="26">
        <v>1.0584</v>
      </c>
      <c r="AB240" s="26">
        <v>1.2174</v>
      </c>
      <c r="AC240" s="109"/>
      <c r="AD240" s="26">
        <v>0.52439999999999998</v>
      </c>
      <c r="AE240" s="26">
        <v>0.54879999999999995</v>
      </c>
      <c r="AF240" s="26">
        <v>0.51129999999999998</v>
      </c>
      <c r="AG240" s="26">
        <v>0.58040000000000003</v>
      </c>
      <c r="AH240" s="57">
        <v>0.56899999999999995</v>
      </c>
      <c r="AI240" s="50">
        <f t="shared" si="12"/>
        <v>0.56812839999999998</v>
      </c>
      <c r="AJ240" s="26">
        <f t="shared" si="13"/>
        <v>-8.715999999999724E-4</v>
      </c>
      <c r="AK240" s="62">
        <f t="shared" si="15"/>
        <v>-1.5318101933215686E-3</v>
      </c>
    </row>
    <row r="241" spans="1:37" s="53" customFormat="1" x14ac:dyDescent="0.2">
      <c r="A241" s="21" t="s">
        <v>1168</v>
      </c>
      <c r="B241" s="24" t="s">
        <v>1169</v>
      </c>
      <c r="C241" s="24" t="s">
        <v>410</v>
      </c>
      <c r="D241" s="110">
        <v>3</v>
      </c>
      <c r="E241" s="109"/>
      <c r="F241" s="110">
        <v>0</v>
      </c>
      <c r="G241" s="110">
        <v>4040</v>
      </c>
      <c r="H241" s="110">
        <v>1785</v>
      </c>
      <c r="I241" s="110">
        <v>1480</v>
      </c>
      <c r="J241" s="110">
        <v>361</v>
      </c>
      <c r="K241" s="24">
        <v>1</v>
      </c>
      <c r="L241" s="109"/>
      <c r="M241" s="110">
        <v>1480</v>
      </c>
      <c r="N241" s="110">
        <v>361</v>
      </c>
      <c r="O241" s="25">
        <v>1</v>
      </c>
      <c r="P241" s="25">
        <v>0</v>
      </c>
      <c r="Q241" s="25">
        <v>1</v>
      </c>
      <c r="R241" s="24">
        <v>999</v>
      </c>
      <c r="S241" s="26">
        <v>0.44640000000000002</v>
      </c>
      <c r="T241" s="52" t="s">
        <v>410</v>
      </c>
      <c r="U241" s="26">
        <v>1.2008000000000001</v>
      </c>
      <c r="V241" s="26"/>
      <c r="W241" s="109"/>
      <c r="X241" s="24">
        <v>7</v>
      </c>
      <c r="Y241" s="110">
        <v>13760.05</v>
      </c>
      <c r="Z241" s="25">
        <v>2.4</v>
      </c>
      <c r="AA241" s="26">
        <v>0.58479999999999999</v>
      </c>
      <c r="AB241" s="26">
        <v>1.51</v>
      </c>
      <c r="AC241" s="109"/>
      <c r="AD241" s="26">
        <v>0.7127</v>
      </c>
      <c r="AE241" s="26">
        <v>0.85819999999999996</v>
      </c>
      <c r="AF241" s="26">
        <v>0.82909999999999995</v>
      </c>
      <c r="AG241" s="26">
        <v>0.80720000000000003</v>
      </c>
      <c r="AH241" s="57">
        <v>1.2918000000000001</v>
      </c>
      <c r="AI241" s="50">
        <f t="shared" si="12"/>
        <v>1.2881582000000003</v>
      </c>
      <c r="AJ241" s="26">
        <f t="shared" si="13"/>
        <v>-3.6417999999998063E-3</v>
      </c>
      <c r="AK241" s="62">
        <f t="shared" si="15"/>
        <v>-2.8191670537233366E-3</v>
      </c>
    </row>
    <row r="242" spans="1:37" s="53" customFormat="1" x14ac:dyDescent="0.2">
      <c r="A242" s="21" t="s">
        <v>1379</v>
      </c>
      <c r="B242" s="24" t="s">
        <v>1380</v>
      </c>
      <c r="C242" s="24" t="s">
        <v>410</v>
      </c>
      <c r="D242" s="110">
        <v>1</v>
      </c>
      <c r="E242" s="109"/>
      <c r="F242" s="110">
        <v>0</v>
      </c>
      <c r="G242" s="110">
        <v>17428</v>
      </c>
      <c r="H242" s="110">
        <v>0</v>
      </c>
      <c r="I242" s="110">
        <v>0</v>
      </c>
      <c r="J242" s="110">
        <v>0</v>
      </c>
      <c r="K242" s="24">
        <v>0</v>
      </c>
      <c r="L242" s="109"/>
      <c r="M242" s="110">
        <v>0</v>
      </c>
      <c r="N242" s="110">
        <v>0</v>
      </c>
      <c r="O242" s="25">
        <v>0</v>
      </c>
      <c r="P242" s="25">
        <v>0</v>
      </c>
      <c r="Q242" s="25">
        <v>0</v>
      </c>
      <c r="R242" s="24">
        <v>999</v>
      </c>
      <c r="S242" s="26">
        <v>0</v>
      </c>
      <c r="T242" s="52" t="s">
        <v>410</v>
      </c>
      <c r="U242" s="26">
        <v>1.1362000000000001</v>
      </c>
      <c r="V242" s="26"/>
      <c r="W242" s="109"/>
      <c r="X242" s="24">
        <v>3</v>
      </c>
      <c r="Y242" s="110">
        <v>7213</v>
      </c>
      <c r="Z242" s="25">
        <v>1.4</v>
      </c>
      <c r="AA242" s="26">
        <v>1.7877000000000001</v>
      </c>
      <c r="AB242" s="26">
        <v>1.2279</v>
      </c>
      <c r="AC242" s="109"/>
      <c r="AD242" s="26">
        <v>1.0254000000000001</v>
      </c>
      <c r="AE242" s="26">
        <v>1.1444000000000001</v>
      </c>
      <c r="AF242" s="26">
        <v>1.1244000000000001</v>
      </c>
      <c r="AG242" s="26">
        <v>1.1119000000000001</v>
      </c>
      <c r="AH242" s="57">
        <v>1.2230000000000001</v>
      </c>
      <c r="AI242" s="50">
        <f t="shared" si="12"/>
        <v>1.2188585500000002</v>
      </c>
      <c r="AJ242" s="26">
        <f t="shared" si="13"/>
        <v>-4.1414499999998799E-3</v>
      </c>
      <c r="AK242" s="62">
        <f t="shared" si="15"/>
        <v>-3.386304170073491E-3</v>
      </c>
    </row>
    <row r="243" spans="1:37" s="53" customFormat="1" x14ac:dyDescent="0.2">
      <c r="A243" s="22" t="s">
        <v>287</v>
      </c>
      <c r="B243" s="17" t="s">
        <v>288</v>
      </c>
      <c r="C243" s="17" t="s">
        <v>407</v>
      </c>
      <c r="D243" s="111">
        <v>34</v>
      </c>
      <c r="E243" s="109"/>
      <c r="F243" s="111">
        <v>3</v>
      </c>
      <c r="G243" s="111">
        <v>37993</v>
      </c>
      <c r="H243" s="111">
        <v>60236</v>
      </c>
      <c r="I243" s="111">
        <v>12493</v>
      </c>
      <c r="J243" s="111">
        <v>21745</v>
      </c>
      <c r="K243" s="17">
        <v>8.9</v>
      </c>
      <c r="L243" s="109"/>
      <c r="M243" s="111">
        <v>10456</v>
      </c>
      <c r="N243" s="111">
        <v>12346</v>
      </c>
      <c r="O243" s="18">
        <v>8.9</v>
      </c>
      <c r="P243" s="18">
        <v>15.3</v>
      </c>
      <c r="Q243" s="18">
        <v>4.5999999999999996</v>
      </c>
      <c r="R243" s="17">
        <v>82</v>
      </c>
      <c r="S243" s="19">
        <v>3.1536</v>
      </c>
      <c r="T243" s="44" t="s">
        <v>410</v>
      </c>
      <c r="U243" s="19">
        <v>3.2126000000000001</v>
      </c>
      <c r="V243" s="19"/>
      <c r="W243" s="109"/>
      <c r="X243" s="17">
        <v>22</v>
      </c>
      <c r="Y243" s="111">
        <v>37423.449999999997</v>
      </c>
      <c r="Z243" s="18">
        <v>4.7</v>
      </c>
      <c r="AA243" s="19">
        <v>0.68540000000000001</v>
      </c>
      <c r="AB243" s="19">
        <v>0.58399999999999996</v>
      </c>
      <c r="AC243" s="109"/>
      <c r="AD243" s="19">
        <v>3.0234999999999999</v>
      </c>
      <c r="AE243" s="19">
        <v>2.8555000000000001</v>
      </c>
      <c r="AF243" s="19">
        <v>3.1455000000000002</v>
      </c>
      <c r="AG243" s="19">
        <v>3.1029</v>
      </c>
      <c r="AH243" s="59">
        <v>3.4581</v>
      </c>
      <c r="AI243" s="51">
        <f t="shared" si="12"/>
        <v>3.4463166500000004</v>
      </c>
      <c r="AJ243" s="19">
        <f t="shared" si="13"/>
        <v>-1.1783349999999526E-2</v>
      </c>
      <c r="AK243" s="63">
        <f t="shared" si="15"/>
        <v>-3.4074636361006122E-3</v>
      </c>
    </row>
    <row r="244" spans="1:37" s="53" customFormat="1" x14ac:dyDescent="0.2">
      <c r="A244" s="21" t="s">
        <v>1030</v>
      </c>
      <c r="B244" s="24" t="s">
        <v>1031</v>
      </c>
      <c r="C244" s="24" t="s">
        <v>410</v>
      </c>
      <c r="D244" s="110">
        <v>239</v>
      </c>
      <c r="E244" s="109"/>
      <c r="F244" s="110">
        <v>5</v>
      </c>
      <c r="G244" s="110">
        <v>6297</v>
      </c>
      <c r="H244" s="110">
        <v>4332</v>
      </c>
      <c r="I244" s="110">
        <v>2922</v>
      </c>
      <c r="J244" s="110">
        <v>1614</v>
      </c>
      <c r="K244" s="24">
        <v>3.9</v>
      </c>
      <c r="L244" s="109"/>
      <c r="M244" s="110">
        <v>2894</v>
      </c>
      <c r="N244" s="110">
        <v>1471</v>
      </c>
      <c r="O244" s="25">
        <v>3.9</v>
      </c>
      <c r="P244" s="25">
        <v>2.6</v>
      </c>
      <c r="Q244" s="25">
        <v>3.2</v>
      </c>
      <c r="R244" s="24">
        <v>15</v>
      </c>
      <c r="S244" s="26">
        <v>0.87280000000000002</v>
      </c>
      <c r="T244" s="52" t="s">
        <v>407</v>
      </c>
      <c r="U244" s="26">
        <v>0.87280000000000002</v>
      </c>
      <c r="V244" s="26"/>
      <c r="W244" s="109"/>
      <c r="X244" s="24">
        <v>9</v>
      </c>
      <c r="Y244" s="110">
        <v>6053.16</v>
      </c>
      <c r="Z244" s="25">
        <v>3.2</v>
      </c>
      <c r="AA244" s="26">
        <v>1.1679999999999999</v>
      </c>
      <c r="AB244" s="26">
        <v>0.6915</v>
      </c>
      <c r="AC244" s="109"/>
      <c r="AD244" s="26">
        <v>0.87350000000000005</v>
      </c>
      <c r="AE244" s="26">
        <v>0.95399999999999996</v>
      </c>
      <c r="AF244" s="26">
        <v>0.8044</v>
      </c>
      <c r="AG244" s="26">
        <v>0.82099999999999995</v>
      </c>
      <c r="AH244" s="57">
        <v>0.94110000000000005</v>
      </c>
      <c r="AI244" s="50">
        <f t="shared" si="12"/>
        <v>0.93629620000000013</v>
      </c>
      <c r="AJ244" s="26">
        <f t="shared" si="13"/>
        <v>-4.8037999999999137E-3</v>
      </c>
      <c r="AK244" s="62">
        <f t="shared" si="15"/>
        <v>-5.1044522367441432E-3</v>
      </c>
    </row>
    <row r="245" spans="1:37" s="53" customFormat="1" x14ac:dyDescent="0.2">
      <c r="A245" s="21" t="s">
        <v>1363</v>
      </c>
      <c r="B245" s="1" t="s">
        <v>1364</v>
      </c>
      <c r="C245" s="1" t="s">
        <v>410</v>
      </c>
      <c r="D245" s="108">
        <v>1</v>
      </c>
      <c r="E245" s="109"/>
      <c r="F245" s="108">
        <v>0</v>
      </c>
      <c r="G245" s="108">
        <v>2304</v>
      </c>
      <c r="H245" s="108">
        <v>0</v>
      </c>
      <c r="I245" s="108">
        <v>1223</v>
      </c>
      <c r="J245" s="108">
        <v>0</v>
      </c>
      <c r="K245" s="1">
        <v>2</v>
      </c>
      <c r="L245" s="109"/>
      <c r="M245" s="108">
        <v>1223</v>
      </c>
      <c r="N245" s="108">
        <v>0</v>
      </c>
      <c r="O245" s="2">
        <v>2</v>
      </c>
      <c r="P245" s="2">
        <v>0</v>
      </c>
      <c r="Q245" s="2">
        <v>2</v>
      </c>
      <c r="R245" s="1">
        <v>999</v>
      </c>
      <c r="S245" s="3">
        <v>0.36890000000000001</v>
      </c>
      <c r="T245" s="43" t="s">
        <v>410</v>
      </c>
      <c r="U245" s="3">
        <v>0.58679999999999999</v>
      </c>
      <c r="V245" s="3"/>
      <c r="W245" s="109"/>
      <c r="X245" s="1">
        <v>4</v>
      </c>
      <c r="Y245" s="108">
        <v>3820.96</v>
      </c>
      <c r="Z245" s="2">
        <v>1.2</v>
      </c>
      <c r="AA245" s="3">
        <v>6.8343999999999996</v>
      </c>
      <c r="AB245" s="3">
        <v>6.0246000000000004</v>
      </c>
      <c r="AC245" s="109"/>
      <c r="AD245" s="3">
        <v>0.61529999999999996</v>
      </c>
      <c r="AE245" s="3">
        <v>0.63239999999999996</v>
      </c>
      <c r="AF245" s="3">
        <v>0.53649999999999998</v>
      </c>
      <c r="AG245" s="3">
        <v>0.52759999999999996</v>
      </c>
      <c r="AH245" s="57">
        <v>0.63280000000000003</v>
      </c>
      <c r="AI245" s="50">
        <f t="shared" si="12"/>
        <v>0.62948970000000004</v>
      </c>
      <c r="AJ245" s="3">
        <f t="shared" si="13"/>
        <v>-3.3102999999999883E-3</v>
      </c>
      <c r="AK245" s="62">
        <f t="shared" si="15"/>
        <v>-5.2311946902654678E-3</v>
      </c>
    </row>
    <row r="246" spans="1:37" s="53" customFormat="1" x14ac:dyDescent="0.2">
      <c r="A246" s="21" t="s">
        <v>238</v>
      </c>
      <c r="B246" s="1" t="s">
        <v>239</v>
      </c>
      <c r="C246" s="1" t="s">
        <v>410</v>
      </c>
      <c r="D246" s="108">
        <v>60</v>
      </c>
      <c r="E246" s="109"/>
      <c r="F246" s="108">
        <v>3</v>
      </c>
      <c r="G246" s="108">
        <v>7167</v>
      </c>
      <c r="H246" s="108">
        <v>10057</v>
      </c>
      <c r="I246" s="108">
        <v>3493</v>
      </c>
      <c r="J246" s="108">
        <v>4540</v>
      </c>
      <c r="K246" s="1">
        <v>4.7</v>
      </c>
      <c r="L246" s="109"/>
      <c r="M246" s="108">
        <v>3059</v>
      </c>
      <c r="N246" s="108">
        <v>2511</v>
      </c>
      <c r="O246" s="2">
        <v>4.7</v>
      </c>
      <c r="P246" s="2">
        <v>5.2</v>
      </c>
      <c r="Q246" s="2">
        <v>3.5</v>
      </c>
      <c r="R246" s="1">
        <v>40</v>
      </c>
      <c r="S246" s="3">
        <v>0.92259999999999998</v>
      </c>
      <c r="T246" s="43" t="s">
        <v>407</v>
      </c>
      <c r="U246" s="3">
        <v>0.92259999999999998</v>
      </c>
      <c r="V246" s="3"/>
      <c r="W246" s="109"/>
      <c r="X246" s="1">
        <v>15</v>
      </c>
      <c r="Y246" s="108">
        <v>12300.6</v>
      </c>
      <c r="Z246" s="2">
        <v>3.5</v>
      </c>
      <c r="AA246" s="3">
        <v>0.77869999999999995</v>
      </c>
      <c r="AB246" s="3">
        <v>1.2065999999999999</v>
      </c>
      <c r="AC246" s="109"/>
      <c r="AD246" s="3">
        <v>1.0769</v>
      </c>
      <c r="AE246" s="3">
        <v>1.1778999999999999</v>
      </c>
      <c r="AF246" s="3">
        <v>1.0143</v>
      </c>
      <c r="AG246" s="3">
        <v>1.1173999999999999</v>
      </c>
      <c r="AH246" s="57">
        <v>0.99509999999999998</v>
      </c>
      <c r="AI246" s="50">
        <f t="shared" si="12"/>
        <v>0.9897191500000001</v>
      </c>
      <c r="AJ246" s="3">
        <f t="shared" si="13"/>
        <v>-5.3808499999998816E-3</v>
      </c>
      <c r="AK246" s="62">
        <f t="shared" si="15"/>
        <v>-5.4073459953772303E-3</v>
      </c>
    </row>
    <row r="247" spans="1:37" s="53" customFormat="1" x14ac:dyDescent="0.2">
      <c r="A247" s="21" t="s">
        <v>460</v>
      </c>
      <c r="B247" s="24" t="s">
        <v>461</v>
      </c>
      <c r="C247" s="24" t="s">
        <v>407</v>
      </c>
      <c r="D247" s="110">
        <v>6</v>
      </c>
      <c r="E247" s="109"/>
      <c r="F247" s="110">
        <v>0</v>
      </c>
      <c r="G247" s="110">
        <v>10359</v>
      </c>
      <c r="H247" s="110">
        <v>8368</v>
      </c>
      <c r="I247" s="110">
        <v>4136</v>
      </c>
      <c r="J247" s="110">
        <v>4074</v>
      </c>
      <c r="K247" s="24">
        <v>3.5</v>
      </c>
      <c r="L247" s="109"/>
      <c r="M247" s="110">
        <v>4005</v>
      </c>
      <c r="N247" s="110">
        <v>3798</v>
      </c>
      <c r="O247" s="25">
        <v>3.5</v>
      </c>
      <c r="P247" s="25">
        <v>3.1</v>
      </c>
      <c r="Q247" s="25">
        <v>2.5</v>
      </c>
      <c r="R247" s="24">
        <v>53</v>
      </c>
      <c r="S247" s="26">
        <v>1.2079</v>
      </c>
      <c r="T247" s="52" t="s">
        <v>410</v>
      </c>
      <c r="U247" s="26">
        <v>0.82630000000000003</v>
      </c>
      <c r="V247" s="26"/>
      <c r="W247" s="109"/>
      <c r="X247" s="24">
        <v>7</v>
      </c>
      <c r="Y247" s="110">
        <v>8390.43</v>
      </c>
      <c r="Z247" s="25">
        <v>1.6</v>
      </c>
      <c r="AA247" s="26">
        <v>0.63990000000000002</v>
      </c>
      <c r="AB247" s="26">
        <v>0.60619999999999996</v>
      </c>
      <c r="AC247" s="109"/>
      <c r="AD247" s="26">
        <v>0.82299999999999995</v>
      </c>
      <c r="AE247" s="26">
        <v>0.80589999999999995</v>
      </c>
      <c r="AF247" s="26">
        <v>0.7369</v>
      </c>
      <c r="AG247" s="26">
        <v>0.70279999999999998</v>
      </c>
      <c r="AH247" s="57">
        <v>0.89159999999999995</v>
      </c>
      <c r="AI247" s="50">
        <f t="shared" si="12"/>
        <v>0.88641332500000014</v>
      </c>
      <c r="AJ247" s="26">
        <f t="shared" si="13"/>
        <v>-5.1866749999998074E-3</v>
      </c>
      <c r="AK247" s="62">
        <f t="shared" si="15"/>
        <v>-5.817266711529618E-3</v>
      </c>
    </row>
    <row r="248" spans="1:37" s="53" customFormat="1" x14ac:dyDescent="0.2">
      <c r="A248" s="22" t="s">
        <v>415</v>
      </c>
      <c r="B248" s="17" t="s">
        <v>416</v>
      </c>
      <c r="C248" s="17" t="s">
        <v>407</v>
      </c>
      <c r="D248" s="111">
        <v>26</v>
      </c>
      <c r="E248" s="109"/>
      <c r="F248" s="111">
        <v>0</v>
      </c>
      <c r="G248" s="111">
        <v>16252</v>
      </c>
      <c r="H248" s="111">
        <v>9649</v>
      </c>
      <c r="I248" s="111">
        <v>5260</v>
      </c>
      <c r="J248" s="111">
        <v>3970</v>
      </c>
      <c r="K248" s="17">
        <v>3</v>
      </c>
      <c r="L248" s="109"/>
      <c r="M248" s="111">
        <v>5096</v>
      </c>
      <c r="N248" s="111">
        <v>3197</v>
      </c>
      <c r="O248" s="18">
        <v>3</v>
      </c>
      <c r="P248" s="18">
        <v>3.4</v>
      </c>
      <c r="Q248" s="18">
        <v>2</v>
      </c>
      <c r="R248" s="17">
        <v>23</v>
      </c>
      <c r="S248" s="19">
        <v>1.5369999999999999</v>
      </c>
      <c r="T248" s="44" t="s">
        <v>407</v>
      </c>
      <c r="U248" s="19">
        <v>1.5369999999999999</v>
      </c>
      <c r="V248" s="19"/>
      <c r="W248" s="109"/>
      <c r="X248" s="17">
        <v>10</v>
      </c>
      <c r="Y248" s="111">
        <v>12961.8</v>
      </c>
      <c r="Z248" s="18">
        <v>2</v>
      </c>
      <c r="AA248" s="19">
        <v>3.3365999999999998</v>
      </c>
      <c r="AB248" s="19">
        <v>1.5428999999999999</v>
      </c>
      <c r="AC248" s="109"/>
      <c r="AD248" s="19">
        <v>2.2408000000000001</v>
      </c>
      <c r="AE248" s="19">
        <v>2.2109999999999999</v>
      </c>
      <c r="AF248" s="19">
        <v>1.8288</v>
      </c>
      <c r="AG248" s="19">
        <v>1.7486999999999999</v>
      </c>
      <c r="AH248" s="59">
        <v>1.6588000000000001</v>
      </c>
      <c r="AI248" s="51">
        <f t="shared" si="12"/>
        <v>1.6488167500000002</v>
      </c>
      <c r="AJ248" s="19">
        <f t="shared" si="13"/>
        <v>-9.983249999999888E-3</v>
      </c>
      <c r="AK248" s="63">
        <f t="shared" si="15"/>
        <v>-6.0183566433565754E-3</v>
      </c>
    </row>
    <row r="249" spans="1:37" s="53" customFormat="1" x14ac:dyDescent="0.2">
      <c r="A249" s="21" t="s">
        <v>1401</v>
      </c>
      <c r="B249" s="24" t="s">
        <v>1402</v>
      </c>
      <c r="C249" s="24" t="s">
        <v>429</v>
      </c>
      <c r="D249" s="110">
        <v>27</v>
      </c>
      <c r="E249" s="109"/>
      <c r="F249" s="110">
        <v>0</v>
      </c>
      <c r="G249" s="110">
        <v>9406</v>
      </c>
      <c r="H249" s="110">
        <v>9255</v>
      </c>
      <c r="I249" s="110">
        <v>5543</v>
      </c>
      <c r="J249" s="110">
        <v>6125</v>
      </c>
      <c r="K249" s="24">
        <v>8</v>
      </c>
      <c r="L249" s="109"/>
      <c r="M249" s="110">
        <v>4963</v>
      </c>
      <c r="N249" s="110">
        <v>3779</v>
      </c>
      <c r="O249" s="25">
        <v>8</v>
      </c>
      <c r="P249" s="25">
        <v>9.5</v>
      </c>
      <c r="Q249" s="25">
        <v>5.5</v>
      </c>
      <c r="R249" s="24">
        <v>34</v>
      </c>
      <c r="S249" s="26">
        <v>1.4968999999999999</v>
      </c>
      <c r="T249" s="52" t="s">
        <v>410</v>
      </c>
      <c r="U249" s="26">
        <v>1.3557999999999999</v>
      </c>
      <c r="V249" s="26"/>
      <c r="W249" s="109"/>
      <c r="X249" s="24">
        <v>19</v>
      </c>
      <c r="Y249" s="110">
        <v>14331.84</v>
      </c>
      <c r="Z249" s="25">
        <v>5.3</v>
      </c>
      <c r="AA249" s="26">
        <v>4.4843000000000002</v>
      </c>
      <c r="AB249" s="26">
        <v>4.2401</v>
      </c>
      <c r="AC249" s="109"/>
      <c r="AD249" s="26">
        <v>1.5132000000000001</v>
      </c>
      <c r="AE249" s="26">
        <v>1.8882000000000001</v>
      </c>
      <c r="AF249" s="26">
        <v>1.3923000000000001</v>
      </c>
      <c r="AG249" s="26">
        <v>1.3724000000000001</v>
      </c>
      <c r="AH249" s="57">
        <v>1.4635</v>
      </c>
      <c r="AI249" s="50">
        <f t="shared" si="12"/>
        <v>1.4544344499999999</v>
      </c>
      <c r="AJ249" s="26">
        <f t="shared" si="13"/>
        <v>-9.0655500000000888E-3</v>
      </c>
      <c r="AK249" s="62">
        <f t="shared" si="15"/>
        <v>-6.1944311581825003E-3</v>
      </c>
    </row>
    <row r="250" spans="1:37" s="53" customFormat="1" x14ac:dyDescent="0.2">
      <c r="A250" s="21" t="s">
        <v>186</v>
      </c>
      <c r="B250" s="24" t="s">
        <v>187</v>
      </c>
      <c r="C250" s="24" t="s">
        <v>410</v>
      </c>
      <c r="D250" s="110">
        <v>9061</v>
      </c>
      <c r="E250" s="109"/>
      <c r="F250" s="110">
        <v>4</v>
      </c>
      <c r="G250" s="110">
        <v>1090</v>
      </c>
      <c r="H250" s="110">
        <v>1576</v>
      </c>
      <c r="I250" s="110">
        <v>696</v>
      </c>
      <c r="J250" s="110">
        <v>724</v>
      </c>
      <c r="K250" s="24">
        <v>1.7</v>
      </c>
      <c r="L250" s="109"/>
      <c r="M250" s="110">
        <v>656</v>
      </c>
      <c r="N250" s="110">
        <v>441</v>
      </c>
      <c r="O250" s="25">
        <v>1.7</v>
      </c>
      <c r="P250" s="25">
        <v>1.2</v>
      </c>
      <c r="Q250" s="25">
        <v>1.5</v>
      </c>
      <c r="R250" s="24">
        <v>27</v>
      </c>
      <c r="S250" s="26">
        <v>0.19789999999999999</v>
      </c>
      <c r="T250" s="52" t="s">
        <v>407</v>
      </c>
      <c r="U250" s="26">
        <v>0.19789999999999999</v>
      </c>
      <c r="V250" s="26"/>
      <c r="W250" s="109"/>
      <c r="X250" s="24">
        <v>4</v>
      </c>
      <c r="Y250" s="110">
        <v>2100.56</v>
      </c>
      <c r="Z250" s="25">
        <v>1.5</v>
      </c>
      <c r="AA250" s="26">
        <v>0.51619999999999999</v>
      </c>
      <c r="AB250" s="26">
        <v>0.60240000000000005</v>
      </c>
      <c r="AC250" s="109"/>
      <c r="AD250" s="26">
        <v>0.2334</v>
      </c>
      <c r="AE250" s="26">
        <v>0.2024</v>
      </c>
      <c r="AF250" s="26">
        <v>0.25130000000000002</v>
      </c>
      <c r="AG250" s="26">
        <v>0.2268</v>
      </c>
      <c r="AH250" s="57">
        <v>0.21390000000000001</v>
      </c>
      <c r="AI250" s="50">
        <f t="shared" si="12"/>
        <v>0.21229722500000001</v>
      </c>
      <c r="AJ250" s="26">
        <f t="shared" si="13"/>
        <v>-1.6027750000000007E-3</v>
      </c>
      <c r="AK250" s="62">
        <f t="shared" si="15"/>
        <v>-7.4931042543244534E-3</v>
      </c>
    </row>
    <row r="251" spans="1:37" s="53" customFormat="1" x14ac:dyDescent="0.2">
      <c r="A251" s="21" t="s">
        <v>1052</v>
      </c>
      <c r="B251" s="24" t="s">
        <v>1053</v>
      </c>
      <c r="C251" s="24" t="s">
        <v>410</v>
      </c>
      <c r="D251" s="110">
        <v>1</v>
      </c>
      <c r="E251" s="109"/>
      <c r="F251" s="110">
        <v>0</v>
      </c>
      <c r="G251" s="110">
        <v>25526</v>
      </c>
      <c r="H251" s="110">
        <v>0</v>
      </c>
      <c r="I251" s="110">
        <v>11426</v>
      </c>
      <c r="J251" s="110">
        <v>0</v>
      </c>
      <c r="K251" s="24">
        <v>18</v>
      </c>
      <c r="L251" s="109"/>
      <c r="M251" s="110">
        <v>11426</v>
      </c>
      <c r="N251" s="110">
        <v>0</v>
      </c>
      <c r="O251" s="25">
        <v>18</v>
      </c>
      <c r="P251" s="25">
        <v>0</v>
      </c>
      <c r="Q251" s="25">
        <v>18</v>
      </c>
      <c r="R251" s="24">
        <v>999</v>
      </c>
      <c r="S251" s="26">
        <v>3.4462000000000002</v>
      </c>
      <c r="T251" s="52" t="s">
        <v>410</v>
      </c>
      <c r="U251" s="26">
        <v>1.5901000000000001</v>
      </c>
      <c r="V251" s="26"/>
      <c r="W251" s="109"/>
      <c r="X251" s="24">
        <v>14</v>
      </c>
      <c r="Y251" s="110">
        <v>16770.73</v>
      </c>
      <c r="Z251" s="25">
        <v>3.2</v>
      </c>
      <c r="AA251" s="26">
        <v>1.5026999999999999</v>
      </c>
      <c r="AB251" s="26">
        <v>1.3895999999999999</v>
      </c>
      <c r="AC251" s="109"/>
      <c r="AD251" s="26">
        <v>1.3065</v>
      </c>
      <c r="AE251" s="26">
        <v>1.8968</v>
      </c>
      <c r="AF251" s="26">
        <v>1.7083999999999999</v>
      </c>
      <c r="AG251" s="26">
        <v>1.7053</v>
      </c>
      <c r="AH251" s="57">
        <v>1.7192000000000001</v>
      </c>
      <c r="AI251" s="50">
        <f t="shared" si="12"/>
        <v>1.7057797750000003</v>
      </c>
      <c r="AJ251" s="26">
        <f t="shared" si="13"/>
        <v>-1.342022499999973E-2</v>
      </c>
      <c r="AK251" s="62">
        <f t="shared" si="15"/>
        <v>-7.8060871335503311E-3</v>
      </c>
    </row>
    <row r="252" spans="1:37" s="53" customFormat="1" x14ac:dyDescent="0.2">
      <c r="A252" s="21" t="s">
        <v>840</v>
      </c>
      <c r="B252" s="24" t="s">
        <v>841</v>
      </c>
      <c r="C252" s="24" t="s">
        <v>407</v>
      </c>
      <c r="D252" s="110">
        <v>27</v>
      </c>
      <c r="E252" s="109"/>
      <c r="F252" s="110">
        <v>0</v>
      </c>
      <c r="G252" s="110">
        <v>15424</v>
      </c>
      <c r="H252" s="110">
        <v>13093</v>
      </c>
      <c r="I252" s="110">
        <v>6628</v>
      </c>
      <c r="J252" s="110">
        <v>5295</v>
      </c>
      <c r="K252" s="24">
        <v>7.5</v>
      </c>
      <c r="L252" s="109"/>
      <c r="M252" s="110">
        <v>6578</v>
      </c>
      <c r="N252" s="110">
        <v>5151</v>
      </c>
      <c r="O252" s="25">
        <v>7.5</v>
      </c>
      <c r="P252" s="25">
        <v>6.9</v>
      </c>
      <c r="Q252" s="25">
        <v>5</v>
      </c>
      <c r="R252" s="24">
        <v>36</v>
      </c>
      <c r="S252" s="26">
        <v>1.984</v>
      </c>
      <c r="T252" s="52" t="s">
        <v>410</v>
      </c>
      <c r="U252" s="26">
        <v>1.7393000000000001</v>
      </c>
      <c r="V252" s="26"/>
      <c r="W252" s="109"/>
      <c r="X252" s="24">
        <v>19</v>
      </c>
      <c r="Y252" s="110">
        <v>17326.12</v>
      </c>
      <c r="Z252" s="25">
        <v>4.7</v>
      </c>
      <c r="AA252" s="26">
        <v>1.1594</v>
      </c>
      <c r="AB252" s="26">
        <v>1.5653999999999999</v>
      </c>
      <c r="AC252" s="109"/>
      <c r="AD252" s="26">
        <v>1.1715</v>
      </c>
      <c r="AE252" s="26">
        <v>2.3839999999999999</v>
      </c>
      <c r="AF252" s="26">
        <v>1.6926000000000001</v>
      </c>
      <c r="AG252" s="26">
        <v>1.8706</v>
      </c>
      <c r="AH252" s="57">
        <v>1.8806</v>
      </c>
      <c r="AI252" s="50">
        <f t="shared" si="12"/>
        <v>1.8658340750000002</v>
      </c>
      <c r="AJ252" s="26">
        <f t="shared" si="13"/>
        <v>-1.4765924999999847E-2</v>
      </c>
      <c r="AK252" s="62">
        <f t="shared" si="15"/>
        <v>-7.8517095607783926E-3</v>
      </c>
    </row>
    <row r="253" spans="1:37" s="53" customFormat="1" x14ac:dyDescent="0.2">
      <c r="A253" s="22" t="s">
        <v>188</v>
      </c>
      <c r="B253" s="17" t="s">
        <v>189</v>
      </c>
      <c r="C253" s="17" t="s">
        <v>410</v>
      </c>
      <c r="D253" s="111">
        <v>4</v>
      </c>
      <c r="E253" s="109"/>
      <c r="F253" s="111">
        <v>0</v>
      </c>
      <c r="G253" s="111">
        <v>13239</v>
      </c>
      <c r="H253" s="111">
        <v>4921</v>
      </c>
      <c r="I253" s="111">
        <v>6430</v>
      </c>
      <c r="J253" s="111">
        <v>3314</v>
      </c>
      <c r="K253" s="17">
        <v>2.5</v>
      </c>
      <c r="L253" s="109"/>
      <c r="M253" s="111">
        <v>6430</v>
      </c>
      <c r="N253" s="111">
        <v>3314</v>
      </c>
      <c r="O253" s="18">
        <v>2.5</v>
      </c>
      <c r="P253" s="18">
        <v>1.5</v>
      </c>
      <c r="Q253" s="18">
        <v>2</v>
      </c>
      <c r="R253" s="17">
        <v>999</v>
      </c>
      <c r="S253" s="19">
        <v>1.9393</v>
      </c>
      <c r="T253" s="44" t="s">
        <v>410</v>
      </c>
      <c r="U253" s="19">
        <v>3.5790000000000002</v>
      </c>
      <c r="V253" s="19"/>
      <c r="W253" s="109"/>
      <c r="X253" s="17">
        <v>23</v>
      </c>
      <c r="Y253" s="111">
        <v>38916.71</v>
      </c>
      <c r="Z253" s="18">
        <v>5.5</v>
      </c>
      <c r="AA253" s="19">
        <v>0.57110000000000005</v>
      </c>
      <c r="AB253" s="19">
        <v>0.6421</v>
      </c>
      <c r="AC253" s="109"/>
      <c r="AD253" s="19">
        <v>3.6738</v>
      </c>
      <c r="AE253" s="19">
        <v>3.3955000000000002</v>
      </c>
      <c r="AF253" s="19">
        <v>1.8462000000000001</v>
      </c>
      <c r="AG253" s="19">
        <v>1.9456</v>
      </c>
      <c r="AH253" s="59">
        <v>3.8700999999999999</v>
      </c>
      <c r="AI253" s="51">
        <f t="shared" si="12"/>
        <v>3.8393722500000007</v>
      </c>
      <c r="AJ253" s="19">
        <f t="shared" si="13"/>
        <v>-3.0727749999999165E-2</v>
      </c>
      <c r="AK253" s="63">
        <f t="shared" si="15"/>
        <v>-7.9397819177796872E-3</v>
      </c>
    </row>
    <row r="254" spans="1:37" s="53" customFormat="1" x14ac:dyDescent="0.2">
      <c r="A254" s="21" t="s">
        <v>320</v>
      </c>
      <c r="B254" s="24" t="s">
        <v>321</v>
      </c>
      <c r="C254" s="24" t="s">
        <v>410</v>
      </c>
      <c r="D254" s="110">
        <v>10</v>
      </c>
      <c r="E254" s="109"/>
      <c r="F254" s="110">
        <v>0</v>
      </c>
      <c r="G254" s="110">
        <v>3880</v>
      </c>
      <c r="H254" s="110">
        <v>1996</v>
      </c>
      <c r="I254" s="110">
        <v>2283</v>
      </c>
      <c r="J254" s="110">
        <v>1108</v>
      </c>
      <c r="K254" s="24">
        <v>2.5</v>
      </c>
      <c r="L254" s="109"/>
      <c r="M254" s="110">
        <v>2283</v>
      </c>
      <c r="N254" s="110">
        <v>1108</v>
      </c>
      <c r="O254" s="25">
        <v>2.5</v>
      </c>
      <c r="P254" s="25">
        <v>1.3</v>
      </c>
      <c r="Q254" s="25">
        <v>2.2000000000000002</v>
      </c>
      <c r="R254" s="24">
        <v>14</v>
      </c>
      <c r="S254" s="26">
        <v>0.68859999999999999</v>
      </c>
      <c r="T254" s="52" t="s">
        <v>410</v>
      </c>
      <c r="U254" s="26">
        <v>0.70989999999999998</v>
      </c>
      <c r="V254" s="26"/>
      <c r="W254" s="109"/>
      <c r="X254" s="24">
        <v>8</v>
      </c>
      <c r="Y254" s="110">
        <v>6830.79</v>
      </c>
      <c r="Z254" s="25">
        <v>2.1</v>
      </c>
      <c r="AA254" s="26">
        <v>0.79279999999999995</v>
      </c>
      <c r="AB254" s="26">
        <v>0.54010000000000002</v>
      </c>
      <c r="AC254" s="109"/>
      <c r="AD254" s="26">
        <v>0.74760000000000004</v>
      </c>
      <c r="AE254" s="26">
        <v>0.72040000000000004</v>
      </c>
      <c r="AF254" s="26">
        <v>0.66210000000000002</v>
      </c>
      <c r="AG254" s="26">
        <v>0.88849999999999996</v>
      </c>
      <c r="AH254" s="57">
        <v>0.76819999999999999</v>
      </c>
      <c r="AI254" s="50">
        <f t="shared" si="12"/>
        <v>0.76154522499999999</v>
      </c>
      <c r="AJ254" s="26">
        <f t="shared" si="13"/>
        <v>-6.6547750000000017E-3</v>
      </c>
      <c r="AK254" s="62">
        <f t="shared" si="15"/>
        <v>-8.6628156730018252E-3</v>
      </c>
    </row>
    <row r="255" spans="1:37" s="53" customFormat="1" x14ac:dyDescent="0.2">
      <c r="A255" s="21" t="s">
        <v>626</v>
      </c>
      <c r="B255" s="24" t="s">
        <v>627</v>
      </c>
      <c r="C255" s="24" t="s">
        <v>410</v>
      </c>
      <c r="D255" s="110">
        <v>1</v>
      </c>
      <c r="E255" s="109"/>
      <c r="F255" s="110">
        <v>0</v>
      </c>
      <c r="G255" s="110">
        <v>4960</v>
      </c>
      <c r="H255" s="110">
        <v>0</v>
      </c>
      <c r="I255" s="110">
        <v>2206</v>
      </c>
      <c r="J255" s="110">
        <v>0</v>
      </c>
      <c r="K255" s="24">
        <v>0</v>
      </c>
      <c r="L255" s="109"/>
      <c r="M255" s="110">
        <v>2206</v>
      </c>
      <c r="N255" s="110">
        <v>0</v>
      </c>
      <c r="O255" s="25">
        <v>0</v>
      </c>
      <c r="P255" s="25">
        <v>0</v>
      </c>
      <c r="Q255" s="25">
        <v>1</v>
      </c>
      <c r="R255" s="24">
        <v>999</v>
      </c>
      <c r="S255" s="26">
        <v>0.6653</v>
      </c>
      <c r="T255" s="52" t="s">
        <v>410</v>
      </c>
      <c r="U255" s="26">
        <v>0.97230000000000005</v>
      </c>
      <c r="V255" s="26"/>
      <c r="W255" s="109"/>
      <c r="X255" s="24">
        <v>10</v>
      </c>
      <c r="Y255" s="110">
        <v>9421.92</v>
      </c>
      <c r="Z255" s="25">
        <v>2.9</v>
      </c>
      <c r="AA255" s="26">
        <v>4.3281999999999998</v>
      </c>
      <c r="AB255" s="26">
        <v>3.5587</v>
      </c>
      <c r="AC255" s="109"/>
      <c r="AD255" s="26">
        <v>0.75180000000000002</v>
      </c>
      <c r="AE255" s="26">
        <v>1.0972</v>
      </c>
      <c r="AF255" s="26">
        <v>1.1666000000000001</v>
      </c>
      <c r="AG255" s="26">
        <v>1.1489</v>
      </c>
      <c r="AH255" s="57">
        <v>1.0528</v>
      </c>
      <c r="AI255" s="50">
        <f t="shared" si="12"/>
        <v>1.0430348250000001</v>
      </c>
      <c r="AJ255" s="26">
        <f t="shared" si="13"/>
        <v>-9.7651749999998483E-3</v>
      </c>
      <c r="AK255" s="62">
        <f t="shared" si="15"/>
        <v>-9.2754321808509194E-3</v>
      </c>
    </row>
    <row r="256" spans="1:37" s="53" customFormat="1" x14ac:dyDescent="0.2">
      <c r="A256" s="21" t="s">
        <v>182</v>
      </c>
      <c r="B256" s="1" t="s">
        <v>183</v>
      </c>
      <c r="C256" s="1" t="s">
        <v>410</v>
      </c>
      <c r="D256" s="108">
        <v>861</v>
      </c>
      <c r="E256" s="109"/>
      <c r="F256" s="108">
        <v>14</v>
      </c>
      <c r="G256" s="108">
        <v>6879</v>
      </c>
      <c r="H256" s="108">
        <v>18706</v>
      </c>
      <c r="I256" s="108">
        <v>2780</v>
      </c>
      <c r="J256" s="108">
        <v>6374</v>
      </c>
      <c r="K256" s="1">
        <v>4</v>
      </c>
      <c r="L256" s="109"/>
      <c r="M256" s="108">
        <v>2519</v>
      </c>
      <c r="N256" s="108">
        <v>2970</v>
      </c>
      <c r="O256" s="2">
        <v>4.0999999999999996</v>
      </c>
      <c r="P256" s="2">
        <v>5.5</v>
      </c>
      <c r="Q256" s="2">
        <v>2.9</v>
      </c>
      <c r="R256" s="1">
        <v>82</v>
      </c>
      <c r="S256" s="3">
        <v>0.75970000000000004</v>
      </c>
      <c r="T256" s="43" t="s">
        <v>407</v>
      </c>
      <c r="U256" s="3">
        <v>0.75970000000000004</v>
      </c>
      <c r="V256" s="3"/>
      <c r="W256" s="109"/>
      <c r="X256" s="1">
        <v>14</v>
      </c>
      <c r="Y256" s="108">
        <v>15145.56</v>
      </c>
      <c r="Z256" s="2">
        <v>2.9</v>
      </c>
      <c r="AA256" s="3">
        <v>0.73409999999999997</v>
      </c>
      <c r="AB256" s="3">
        <v>0.91890000000000005</v>
      </c>
      <c r="AC256" s="109"/>
      <c r="AD256" s="3">
        <v>0.83650000000000002</v>
      </c>
      <c r="AE256" s="3">
        <v>0.85880000000000001</v>
      </c>
      <c r="AF256" s="3">
        <v>0.92490000000000006</v>
      </c>
      <c r="AG256" s="3">
        <v>0.85780000000000001</v>
      </c>
      <c r="AH256" s="57">
        <v>0.82289999999999996</v>
      </c>
      <c r="AI256" s="50">
        <f t="shared" si="12"/>
        <v>0.81496817500000007</v>
      </c>
      <c r="AJ256" s="3">
        <f t="shared" si="13"/>
        <v>-7.9318249999998924E-3</v>
      </c>
      <c r="AK256" s="62">
        <f t="shared" si="15"/>
        <v>-9.6388686353140029E-3</v>
      </c>
    </row>
    <row r="257" spans="1:37" s="53" customFormat="1" x14ac:dyDescent="0.2">
      <c r="A257" s="21" t="s">
        <v>452</v>
      </c>
      <c r="B257" s="24" t="s">
        <v>453</v>
      </c>
      <c r="C257" s="24" t="s">
        <v>407</v>
      </c>
      <c r="D257" s="110">
        <v>1</v>
      </c>
      <c r="E257" s="109"/>
      <c r="F257" s="110">
        <v>0</v>
      </c>
      <c r="G257" s="110">
        <v>8169</v>
      </c>
      <c r="H257" s="110">
        <v>0</v>
      </c>
      <c r="I257" s="110">
        <v>3191</v>
      </c>
      <c r="J257" s="110">
        <v>0</v>
      </c>
      <c r="K257" s="24">
        <v>1</v>
      </c>
      <c r="L257" s="109"/>
      <c r="M257" s="110">
        <v>3191</v>
      </c>
      <c r="N257" s="110">
        <v>0</v>
      </c>
      <c r="O257" s="25">
        <v>1</v>
      </c>
      <c r="P257" s="25">
        <v>0</v>
      </c>
      <c r="Q257" s="25">
        <v>1</v>
      </c>
      <c r="R257" s="24">
        <v>999</v>
      </c>
      <c r="S257" s="26">
        <v>0.96240000000000003</v>
      </c>
      <c r="T257" s="52" t="s">
        <v>410</v>
      </c>
      <c r="U257" s="26">
        <v>1.2401</v>
      </c>
      <c r="V257" s="26"/>
      <c r="W257" s="109"/>
      <c r="X257" s="24">
        <v>4</v>
      </c>
      <c r="Y257" s="110">
        <v>11525.72</v>
      </c>
      <c r="Z257" s="25">
        <v>1.5</v>
      </c>
      <c r="AA257" s="26">
        <v>1.0523</v>
      </c>
      <c r="AB257" s="26">
        <v>0.95009999999999994</v>
      </c>
      <c r="AC257" s="109"/>
      <c r="AD257" s="26">
        <v>1.252</v>
      </c>
      <c r="AE257" s="26">
        <v>1.2393000000000001</v>
      </c>
      <c r="AF257" s="26">
        <v>1.2154</v>
      </c>
      <c r="AG257" s="26">
        <v>1.2493000000000001</v>
      </c>
      <c r="AH257" s="57">
        <v>1.3435999999999999</v>
      </c>
      <c r="AI257" s="50">
        <f t="shared" si="12"/>
        <v>1.3303172750000001</v>
      </c>
      <c r="AJ257" s="26">
        <f t="shared" si="13"/>
        <v>-1.3282724999999829E-2</v>
      </c>
      <c r="AK257" s="62">
        <f t="shared" si="15"/>
        <v>-9.8859221494491147E-3</v>
      </c>
    </row>
    <row r="258" spans="1:37" s="53" customFormat="1" x14ac:dyDescent="0.2">
      <c r="A258" s="22" t="s">
        <v>1371</v>
      </c>
      <c r="B258" s="17" t="s">
        <v>1372</v>
      </c>
      <c r="C258" s="17" t="s">
        <v>407</v>
      </c>
      <c r="D258" s="111">
        <v>12</v>
      </c>
      <c r="E258" s="109"/>
      <c r="F258" s="111">
        <v>0</v>
      </c>
      <c r="G258" s="111">
        <v>4666</v>
      </c>
      <c r="H258" s="111">
        <v>3229</v>
      </c>
      <c r="I258" s="111">
        <v>2020</v>
      </c>
      <c r="J258" s="111">
        <v>1309</v>
      </c>
      <c r="K258" s="17">
        <v>2.8</v>
      </c>
      <c r="L258" s="109"/>
      <c r="M258" s="111">
        <v>2020</v>
      </c>
      <c r="N258" s="111">
        <v>1309</v>
      </c>
      <c r="O258" s="18">
        <v>2.8</v>
      </c>
      <c r="P258" s="18">
        <v>2.2999999999999998</v>
      </c>
      <c r="Q258" s="18">
        <v>2.2999999999999998</v>
      </c>
      <c r="R258" s="17">
        <v>25</v>
      </c>
      <c r="S258" s="19">
        <v>0.60919999999999996</v>
      </c>
      <c r="T258" s="44" t="s">
        <v>410</v>
      </c>
      <c r="U258" s="19">
        <v>1.1294</v>
      </c>
      <c r="V258" s="19"/>
      <c r="W258" s="109"/>
      <c r="X258" s="17">
        <v>16</v>
      </c>
      <c r="Y258" s="111">
        <v>12700.96</v>
      </c>
      <c r="Z258" s="18">
        <v>3.4</v>
      </c>
      <c r="AA258" s="19">
        <v>4.1565000000000003</v>
      </c>
      <c r="AB258" s="19">
        <v>3.4710000000000001</v>
      </c>
      <c r="AC258" s="109"/>
      <c r="AD258" s="19">
        <v>0.96319999999999995</v>
      </c>
      <c r="AE258" s="19">
        <v>1.0474000000000001</v>
      </c>
      <c r="AF258" s="19">
        <v>0.94020000000000004</v>
      </c>
      <c r="AG258" s="19">
        <v>0.88890000000000002</v>
      </c>
      <c r="AH258" s="59">
        <v>1.2243999999999999</v>
      </c>
      <c r="AI258" s="51">
        <f t="shared" si="12"/>
        <v>1.2115638500000001</v>
      </c>
      <c r="AJ258" s="19">
        <f t="shared" si="13"/>
        <v>-1.2836149999999824E-2</v>
      </c>
      <c r="AK258" s="63">
        <f t="shared" si="15"/>
        <v>-1.0483624632472904E-2</v>
      </c>
    </row>
    <row r="259" spans="1:37" s="53" customFormat="1" x14ac:dyDescent="0.2">
      <c r="A259" s="21" t="s">
        <v>246</v>
      </c>
      <c r="B259" s="24" t="s">
        <v>247</v>
      </c>
      <c r="C259" s="24" t="s">
        <v>410</v>
      </c>
      <c r="D259" s="110">
        <v>16</v>
      </c>
      <c r="E259" s="109"/>
      <c r="F259" s="110">
        <v>0</v>
      </c>
      <c r="G259" s="110">
        <v>7159</v>
      </c>
      <c r="H259" s="110">
        <v>10182</v>
      </c>
      <c r="I259" s="110">
        <v>2952</v>
      </c>
      <c r="J259" s="110">
        <v>3991</v>
      </c>
      <c r="K259" s="24">
        <v>3.6</v>
      </c>
      <c r="L259" s="109"/>
      <c r="M259" s="110">
        <v>2497</v>
      </c>
      <c r="N259" s="110">
        <v>2318</v>
      </c>
      <c r="O259" s="25">
        <v>3.6</v>
      </c>
      <c r="P259" s="25">
        <v>4.2</v>
      </c>
      <c r="Q259" s="25">
        <v>2.5</v>
      </c>
      <c r="R259" s="24">
        <v>51</v>
      </c>
      <c r="S259" s="26">
        <v>0.75309999999999999</v>
      </c>
      <c r="T259" s="52" t="s">
        <v>410</v>
      </c>
      <c r="U259" s="26">
        <v>0.8357</v>
      </c>
      <c r="V259" s="26"/>
      <c r="W259" s="109"/>
      <c r="X259" s="24">
        <v>9</v>
      </c>
      <c r="Y259" s="110">
        <v>10517.57</v>
      </c>
      <c r="Z259" s="25">
        <v>2.5</v>
      </c>
      <c r="AA259" s="26">
        <v>0.8448</v>
      </c>
      <c r="AB259" s="26">
        <v>0.50749999999999995</v>
      </c>
      <c r="AC259" s="109"/>
      <c r="AD259" s="26">
        <v>0.77839999999999998</v>
      </c>
      <c r="AE259" s="26">
        <v>0.69299999999999995</v>
      </c>
      <c r="AF259" s="26">
        <v>0.87209999999999999</v>
      </c>
      <c r="AG259" s="26">
        <v>0.86439999999999995</v>
      </c>
      <c r="AH259" s="57">
        <v>0.90600000000000003</v>
      </c>
      <c r="AI259" s="50">
        <f t="shared" si="12"/>
        <v>0.89649717500000004</v>
      </c>
      <c r="AJ259" s="26">
        <f t="shared" si="13"/>
        <v>-9.5028249999999925E-3</v>
      </c>
      <c r="AK259" s="62">
        <f t="shared" si="15"/>
        <v>-1.0488769315673281E-2</v>
      </c>
    </row>
    <row r="260" spans="1:37" s="53" customFormat="1" x14ac:dyDescent="0.2">
      <c r="A260" s="21" t="s">
        <v>504</v>
      </c>
      <c r="B260" s="24" t="s">
        <v>505</v>
      </c>
      <c r="C260" s="24" t="s">
        <v>407</v>
      </c>
      <c r="D260" s="110">
        <v>76</v>
      </c>
      <c r="E260" s="109"/>
      <c r="F260" s="110">
        <v>2</v>
      </c>
      <c r="G260" s="110">
        <v>15008</v>
      </c>
      <c r="H260" s="110">
        <v>14001</v>
      </c>
      <c r="I260" s="110">
        <v>5967</v>
      </c>
      <c r="J260" s="110">
        <v>4646</v>
      </c>
      <c r="K260" s="24">
        <v>6.8</v>
      </c>
      <c r="L260" s="109"/>
      <c r="M260" s="110">
        <v>5674</v>
      </c>
      <c r="N260" s="110">
        <v>3741</v>
      </c>
      <c r="O260" s="25">
        <v>6.8</v>
      </c>
      <c r="P260" s="25">
        <v>6.2</v>
      </c>
      <c r="Q260" s="25">
        <v>4.9000000000000004</v>
      </c>
      <c r="R260" s="24">
        <v>26</v>
      </c>
      <c r="S260" s="26">
        <v>1.7113</v>
      </c>
      <c r="T260" s="52" t="s">
        <v>407</v>
      </c>
      <c r="U260" s="26">
        <v>1.7113</v>
      </c>
      <c r="V260" s="26"/>
      <c r="W260" s="109"/>
      <c r="X260" s="24">
        <v>19</v>
      </c>
      <c r="Y260" s="110">
        <v>14980.24</v>
      </c>
      <c r="Z260" s="25">
        <v>4.9000000000000004</v>
      </c>
      <c r="AA260" s="26">
        <v>1.0999000000000001</v>
      </c>
      <c r="AB260" s="26">
        <v>1.1146</v>
      </c>
      <c r="AC260" s="109"/>
      <c r="AD260" s="26">
        <v>1.6834</v>
      </c>
      <c r="AE260" s="26">
        <v>1.8473999999999999</v>
      </c>
      <c r="AF260" s="26">
        <v>1.4915</v>
      </c>
      <c r="AG260" s="26">
        <v>1.5078</v>
      </c>
      <c r="AH260" s="57">
        <v>1.8562000000000001</v>
      </c>
      <c r="AI260" s="50">
        <f t="shared" si="12"/>
        <v>1.8357970750000001</v>
      </c>
      <c r="AJ260" s="26">
        <f t="shared" si="13"/>
        <v>-2.0402924999999961E-2</v>
      </c>
      <c r="AK260" s="62">
        <f t="shared" si="15"/>
        <v>-1.0991770822109665E-2</v>
      </c>
    </row>
    <row r="261" spans="1:37" s="53" customFormat="1" x14ac:dyDescent="0.2">
      <c r="A261" s="21" t="s">
        <v>774</v>
      </c>
      <c r="B261" s="24" t="s">
        <v>775</v>
      </c>
      <c r="C261" s="24" t="s">
        <v>407</v>
      </c>
      <c r="D261" s="110">
        <v>26</v>
      </c>
      <c r="E261" s="109"/>
      <c r="F261" s="110">
        <v>2</v>
      </c>
      <c r="G261" s="110">
        <v>4197</v>
      </c>
      <c r="H261" s="110">
        <v>3474</v>
      </c>
      <c r="I261" s="110">
        <v>1771</v>
      </c>
      <c r="J261" s="110">
        <v>1199</v>
      </c>
      <c r="K261" s="24">
        <v>1.8</v>
      </c>
      <c r="L261" s="109"/>
      <c r="M261" s="110">
        <v>1690</v>
      </c>
      <c r="N261" s="110">
        <v>894</v>
      </c>
      <c r="O261" s="25">
        <v>1.8</v>
      </c>
      <c r="P261" s="25">
        <v>1.5</v>
      </c>
      <c r="Q261" s="25">
        <v>1.6</v>
      </c>
      <c r="R261" s="24">
        <v>16</v>
      </c>
      <c r="S261" s="26">
        <v>0.50970000000000004</v>
      </c>
      <c r="T261" s="52" t="s">
        <v>407</v>
      </c>
      <c r="U261" s="26">
        <v>0.50970000000000004</v>
      </c>
      <c r="V261" s="26"/>
      <c r="W261" s="109"/>
      <c r="X261" s="24">
        <v>5</v>
      </c>
      <c r="Y261" s="110">
        <v>4097.0600000000004</v>
      </c>
      <c r="Z261" s="25">
        <v>1.6</v>
      </c>
      <c r="AA261" s="26">
        <v>0.82489999999999997</v>
      </c>
      <c r="AB261" s="26">
        <v>1.0004999999999999</v>
      </c>
      <c r="AC261" s="109"/>
      <c r="AD261" s="26">
        <v>0.84540000000000004</v>
      </c>
      <c r="AE261" s="26">
        <v>0.73060000000000003</v>
      </c>
      <c r="AF261" s="26">
        <v>0.76770000000000005</v>
      </c>
      <c r="AG261" s="26">
        <v>0.77869999999999995</v>
      </c>
      <c r="AH261" s="57">
        <v>0.55379999999999996</v>
      </c>
      <c r="AI261" s="50">
        <f t="shared" si="12"/>
        <v>0.54678067500000005</v>
      </c>
      <c r="AJ261" s="26">
        <f t="shared" si="13"/>
        <v>-7.0193249999999097E-3</v>
      </c>
      <c r="AK261" s="62">
        <f t="shared" si="15"/>
        <v>-1.2674837486457043E-2</v>
      </c>
    </row>
    <row r="262" spans="1:37" s="53" customFormat="1" x14ac:dyDescent="0.2">
      <c r="A262" s="21" t="s">
        <v>860</v>
      </c>
      <c r="B262" s="24" t="s">
        <v>861</v>
      </c>
      <c r="C262" s="24" t="s">
        <v>429</v>
      </c>
      <c r="D262" s="110">
        <v>345</v>
      </c>
      <c r="E262" s="109"/>
      <c r="F262" s="110">
        <v>4</v>
      </c>
      <c r="G262" s="110">
        <v>6948</v>
      </c>
      <c r="H262" s="110">
        <v>6507</v>
      </c>
      <c r="I262" s="110">
        <v>3051</v>
      </c>
      <c r="J262" s="110">
        <v>2476</v>
      </c>
      <c r="K262" s="24">
        <v>3.7</v>
      </c>
      <c r="L262" s="109"/>
      <c r="M262" s="110">
        <v>2914</v>
      </c>
      <c r="N262" s="110">
        <v>1812</v>
      </c>
      <c r="O262" s="25">
        <v>3.7</v>
      </c>
      <c r="P262" s="25">
        <v>3.1</v>
      </c>
      <c r="Q262" s="25">
        <v>2.9</v>
      </c>
      <c r="R262" s="24">
        <v>23</v>
      </c>
      <c r="S262" s="26">
        <v>0.87890000000000001</v>
      </c>
      <c r="T262" s="52" t="s">
        <v>407</v>
      </c>
      <c r="U262" s="26">
        <v>0.87890000000000001</v>
      </c>
      <c r="V262" s="26"/>
      <c r="W262" s="109"/>
      <c r="X262" s="24">
        <v>10</v>
      </c>
      <c r="Y262" s="110">
        <v>7854.44</v>
      </c>
      <c r="Z262" s="25">
        <v>2.9</v>
      </c>
      <c r="AA262" s="26">
        <v>0.76729999999999998</v>
      </c>
      <c r="AB262" s="26">
        <v>0.37619999999999998</v>
      </c>
      <c r="AC262" s="109"/>
      <c r="AD262" s="26">
        <v>0.84319999999999995</v>
      </c>
      <c r="AE262" s="26">
        <v>0.88980000000000004</v>
      </c>
      <c r="AF262" s="26">
        <v>0.82230000000000003</v>
      </c>
      <c r="AG262" s="26">
        <v>0.88129999999999997</v>
      </c>
      <c r="AH262" s="57">
        <v>0.95589999999999997</v>
      </c>
      <c r="AI262" s="50">
        <f t="shared" si="12"/>
        <v>0.94283997500000005</v>
      </c>
      <c r="AJ262" s="26">
        <f t="shared" si="13"/>
        <v>-1.306002499999992E-2</v>
      </c>
      <c r="AK262" s="62">
        <f t="shared" si="15"/>
        <v>-1.3662543153049399E-2</v>
      </c>
    </row>
    <row r="263" spans="1:37" s="53" customFormat="1" x14ac:dyDescent="0.2">
      <c r="A263" s="22" t="s">
        <v>730</v>
      </c>
      <c r="B263" s="17" t="s">
        <v>731</v>
      </c>
      <c r="C263" s="17" t="s">
        <v>407</v>
      </c>
      <c r="D263" s="111">
        <v>1</v>
      </c>
      <c r="E263" s="109"/>
      <c r="F263" s="111">
        <v>0</v>
      </c>
      <c r="G263" s="111">
        <v>25887</v>
      </c>
      <c r="H263" s="111">
        <v>0</v>
      </c>
      <c r="I263" s="111">
        <v>0</v>
      </c>
      <c r="J263" s="111">
        <v>0</v>
      </c>
      <c r="K263" s="17">
        <v>0</v>
      </c>
      <c r="L263" s="109"/>
      <c r="M263" s="111">
        <v>0</v>
      </c>
      <c r="N263" s="111">
        <v>0</v>
      </c>
      <c r="O263" s="18">
        <v>0</v>
      </c>
      <c r="P263" s="18">
        <v>0</v>
      </c>
      <c r="Q263" s="18">
        <v>0</v>
      </c>
      <c r="R263" s="17">
        <v>999</v>
      </c>
      <c r="S263" s="19">
        <v>0</v>
      </c>
      <c r="T263" s="44" t="s">
        <v>410</v>
      </c>
      <c r="U263" s="19">
        <v>1.8788</v>
      </c>
      <c r="V263" s="19"/>
      <c r="W263" s="109"/>
      <c r="X263" s="17">
        <v>13</v>
      </c>
      <c r="Y263" s="111">
        <v>18656.95</v>
      </c>
      <c r="Z263" s="18">
        <v>2.6</v>
      </c>
      <c r="AA263" s="19">
        <v>0.84870000000000001</v>
      </c>
      <c r="AB263" s="19">
        <v>0.78280000000000005</v>
      </c>
      <c r="AC263" s="109"/>
      <c r="AD263" s="19">
        <v>2.1810999999999998</v>
      </c>
      <c r="AE263" s="19">
        <v>1.7554000000000001</v>
      </c>
      <c r="AF263" s="19">
        <v>1.7356</v>
      </c>
      <c r="AG263" s="19">
        <v>1.6719999999999999</v>
      </c>
      <c r="AH263" s="59">
        <v>2.0449999999999999</v>
      </c>
      <c r="AI263" s="51">
        <f t="shared" si="12"/>
        <v>2.0154827000000002</v>
      </c>
      <c r="AJ263" s="19">
        <f t="shared" si="13"/>
        <v>-2.9517299999999747E-2</v>
      </c>
      <c r="AK263" s="63">
        <f t="shared" si="15"/>
        <v>-1.4433887530562224E-2</v>
      </c>
    </row>
    <row r="264" spans="1:37" s="53" customFormat="1" x14ac:dyDescent="0.2">
      <c r="A264" s="21" t="s">
        <v>220</v>
      </c>
      <c r="B264" s="24" t="s">
        <v>221</v>
      </c>
      <c r="C264" s="24" t="s">
        <v>410</v>
      </c>
      <c r="D264" s="110">
        <v>1</v>
      </c>
      <c r="E264" s="109"/>
      <c r="F264" s="110">
        <v>0</v>
      </c>
      <c r="G264" s="110">
        <v>17851</v>
      </c>
      <c r="H264" s="110">
        <v>0</v>
      </c>
      <c r="I264" s="110">
        <v>4964</v>
      </c>
      <c r="J264" s="110">
        <v>0</v>
      </c>
      <c r="K264" s="24">
        <v>3</v>
      </c>
      <c r="L264" s="109"/>
      <c r="M264" s="110">
        <v>4964</v>
      </c>
      <c r="N264" s="110">
        <v>0</v>
      </c>
      <c r="O264" s="25">
        <v>3</v>
      </c>
      <c r="P264" s="25">
        <v>0</v>
      </c>
      <c r="Q264" s="25">
        <v>3</v>
      </c>
      <c r="R264" s="24">
        <v>999</v>
      </c>
      <c r="S264" s="26">
        <v>1.4972000000000001</v>
      </c>
      <c r="T264" s="52" t="s">
        <v>410</v>
      </c>
      <c r="U264" s="26">
        <v>2.5655999999999999</v>
      </c>
      <c r="V264" s="26"/>
      <c r="W264" s="109"/>
      <c r="X264" s="24">
        <v>19</v>
      </c>
      <c r="Y264" s="110">
        <v>27403.39</v>
      </c>
      <c r="Z264" s="25">
        <v>3.9</v>
      </c>
      <c r="AA264" s="26">
        <v>1.3017000000000001</v>
      </c>
      <c r="AB264" s="26">
        <v>1.2599</v>
      </c>
      <c r="AC264" s="109"/>
      <c r="AD264" s="26">
        <v>2.3071999999999999</v>
      </c>
      <c r="AE264" s="26">
        <v>2.8725999999999998</v>
      </c>
      <c r="AF264" s="26">
        <v>2.6735000000000002</v>
      </c>
      <c r="AG264" s="26">
        <v>2.6482000000000001</v>
      </c>
      <c r="AH264" s="57">
        <v>2.7938999999999998</v>
      </c>
      <c r="AI264" s="50">
        <f t="shared" si="12"/>
        <v>2.7522473999999999</v>
      </c>
      <c r="AJ264" s="26">
        <f t="shared" si="13"/>
        <v>-4.1652599999999929E-2</v>
      </c>
      <c r="AK264" s="62">
        <f t="shared" si="15"/>
        <v>-1.4908407602276363E-2</v>
      </c>
    </row>
    <row r="265" spans="1:37" s="53" customFormat="1" x14ac:dyDescent="0.2">
      <c r="A265" s="21" t="s">
        <v>1134</v>
      </c>
      <c r="B265" s="24" t="s">
        <v>1135</v>
      </c>
      <c r="C265" s="24" t="s">
        <v>410</v>
      </c>
      <c r="D265" s="110">
        <v>101</v>
      </c>
      <c r="E265" s="109"/>
      <c r="F265" s="110">
        <v>0</v>
      </c>
      <c r="G265" s="110">
        <v>11947</v>
      </c>
      <c r="H265" s="110">
        <v>7377</v>
      </c>
      <c r="I265" s="110">
        <v>4333</v>
      </c>
      <c r="J265" s="110">
        <v>1910</v>
      </c>
      <c r="K265" s="24">
        <v>3.9</v>
      </c>
      <c r="L265" s="109"/>
      <c r="M265" s="110">
        <v>4247</v>
      </c>
      <c r="N265" s="110">
        <v>1646</v>
      </c>
      <c r="O265" s="25">
        <v>3.9</v>
      </c>
      <c r="P265" s="25">
        <v>2.2999999999999998</v>
      </c>
      <c r="Q265" s="25">
        <v>3.3</v>
      </c>
      <c r="R265" s="24">
        <v>9</v>
      </c>
      <c r="S265" s="26">
        <v>1.2808999999999999</v>
      </c>
      <c r="T265" s="52" t="s">
        <v>407</v>
      </c>
      <c r="U265" s="26">
        <v>1.2808999999999999</v>
      </c>
      <c r="V265" s="26"/>
      <c r="W265" s="109"/>
      <c r="X265" s="24">
        <v>8</v>
      </c>
      <c r="Y265" s="110">
        <v>8038.4</v>
      </c>
      <c r="Z265" s="25">
        <v>3.3</v>
      </c>
      <c r="AA265" s="26">
        <v>1.0155000000000001</v>
      </c>
      <c r="AB265" s="26">
        <v>0.79620000000000002</v>
      </c>
      <c r="AC265" s="109"/>
      <c r="AD265" s="26">
        <v>1.3019000000000001</v>
      </c>
      <c r="AE265" s="26">
        <v>1.5099</v>
      </c>
      <c r="AF265" s="26">
        <v>1.3593999999999999</v>
      </c>
      <c r="AG265" s="26">
        <v>1.4151</v>
      </c>
      <c r="AH265" s="57">
        <v>1.3952</v>
      </c>
      <c r="AI265" s="50">
        <f t="shared" ref="AI265:AI328" si="16">$AI$4*U265</f>
        <v>1.374085475</v>
      </c>
      <c r="AJ265" s="26">
        <f t="shared" ref="AJ265:AJ328" si="17">AI265-AH265</f>
        <v>-2.1114524999999995E-2</v>
      </c>
      <c r="AK265" s="62">
        <f t="shared" ref="AK265:AK296" si="18">AJ265/AH265</f>
        <v>-1.5133690510321098E-2</v>
      </c>
    </row>
    <row r="266" spans="1:37" s="53" customFormat="1" x14ac:dyDescent="0.2">
      <c r="A266" s="21" t="s">
        <v>480</v>
      </c>
      <c r="B266" s="24" t="s">
        <v>481</v>
      </c>
      <c r="C266" s="24" t="s">
        <v>410</v>
      </c>
      <c r="D266" s="110">
        <v>213</v>
      </c>
      <c r="E266" s="109"/>
      <c r="F266" s="110">
        <v>7</v>
      </c>
      <c r="G266" s="110">
        <v>3414</v>
      </c>
      <c r="H266" s="110">
        <v>3261</v>
      </c>
      <c r="I266" s="110">
        <v>1691</v>
      </c>
      <c r="J266" s="110">
        <v>1072</v>
      </c>
      <c r="K266" s="24">
        <v>2.2000000000000002</v>
      </c>
      <c r="L266" s="109"/>
      <c r="M266" s="110">
        <v>1654</v>
      </c>
      <c r="N266" s="110">
        <v>879</v>
      </c>
      <c r="O266" s="25">
        <v>2.2000000000000002</v>
      </c>
      <c r="P266" s="25">
        <v>1.3</v>
      </c>
      <c r="Q266" s="25">
        <v>1.9</v>
      </c>
      <c r="R266" s="24">
        <v>17</v>
      </c>
      <c r="S266" s="26">
        <v>0.49890000000000001</v>
      </c>
      <c r="T266" s="52" t="s">
        <v>407</v>
      </c>
      <c r="U266" s="26">
        <v>0.49890000000000001</v>
      </c>
      <c r="V266" s="26"/>
      <c r="W266" s="109"/>
      <c r="X266" s="24">
        <v>5</v>
      </c>
      <c r="Y266" s="110">
        <v>3770.68</v>
      </c>
      <c r="Z266" s="25">
        <v>1.9</v>
      </c>
      <c r="AA266" s="26">
        <v>1.6811</v>
      </c>
      <c r="AB266" s="26">
        <v>1.5274000000000001</v>
      </c>
      <c r="AC266" s="109"/>
      <c r="AD266" s="26">
        <v>0.55410000000000004</v>
      </c>
      <c r="AE266" s="26">
        <v>0.58630000000000004</v>
      </c>
      <c r="AF266" s="26">
        <v>0.61099999999999999</v>
      </c>
      <c r="AG266" s="26">
        <v>0.58520000000000005</v>
      </c>
      <c r="AH266" s="57">
        <v>0.54359999999999997</v>
      </c>
      <c r="AI266" s="50">
        <f t="shared" si="16"/>
        <v>0.53519497500000002</v>
      </c>
      <c r="AJ266" s="26">
        <f t="shared" si="17"/>
        <v>-8.4050249999999549E-3</v>
      </c>
      <c r="AK266" s="62">
        <f t="shared" si="18"/>
        <v>-1.546178256070632E-2</v>
      </c>
    </row>
    <row r="267" spans="1:37" s="53" customFormat="1" x14ac:dyDescent="0.2">
      <c r="A267" s="21" t="s">
        <v>1495</v>
      </c>
      <c r="B267" s="24" t="s">
        <v>1496</v>
      </c>
      <c r="C267" s="24" t="s">
        <v>410</v>
      </c>
      <c r="D267" s="110">
        <v>0</v>
      </c>
      <c r="E267" s="109"/>
      <c r="F267" s="110">
        <v>0</v>
      </c>
      <c r="G267" s="110">
        <v>0</v>
      </c>
      <c r="H267" s="110">
        <v>0</v>
      </c>
      <c r="I267" s="110">
        <v>0</v>
      </c>
      <c r="J267" s="110">
        <v>0</v>
      </c>
      <c r="K267" s="24">
        <v>0</v>
      </c>
      <c r="L267" s="109"/>
      <c r="M267" s="110">
        <v>0</v>
      </c>
      <c r="N267" s="110">
        <v>0</v>
      </c>
      <c r="O267" s="25">
        <v>0</v>
      </c>
      <c r="P267" s="25">
        <v>0</v>
      </c>
      <c r="Q267" s="25">
        <v>0</v>
      </c>
      <c r="R267" s="24">
        <v>999</v>
      </c>
      <c r="S267" s="26">
        <v>0</v>
      </c>
      <c r="T267" s="52" t="s">
        <v>410</v>
      </c>
      <c r="U267" s="26">
        <v>1.9104000000000001</v>
      </c>
      <c r="V267" s="26"/>
      <c r="W267" s="109"/>
      <c r="X267" s="24">
        <v>6</v>
      </c>
      <c r="Y267" s="110">
        <v>11009.61</v>
      </c>
      <c r="Z267" s="25">
        <v>3.2</v>
      </c>
      <c r="AA267" s="26">
        <v>0.52290000000000003</v>
      </c>
      <c r="AB267" s="26">
        <v>0.5202</v>
      </c>
      <c r="AC267" s="109"/>
      <c r="AD267" s="26">
        <v>2.2475999999999998</v>
      </c>
      <c r="AE267" s="26">
        <v>2.3489</v>
      </c>
      <c r="AF267" s="26">
        <v>2.1516000000000002</v>
      </c>
      <c r="AG267" s="26">
        <v>2.1112000000000002</v>
      </c>
      <c r="AH267" s="57">
        <v>2.0827</v>
      </c>
      <c r="AI267" s="50">
        <f t="shared" si="16"/>
        <v>2.0493816000000002</v>
      </c>
      <c r="AJ267" s="26">
        <f t="shared" si="17"/>
        <v>-3.3318399999999748E-2</v>
      </c>
      <c r="AK267" s="62">
        <f t="shared" si="18"/>
        <v>-1.5997695299370888E-2</v>
      </c>
    </row>
    <row r="268" spans="1:37" s="53" customFormat="1" x14ac:dyDescent="0.2">
      <c r="A268" s="22" t="s">
        <v>1018</v>
      </c>
      <c r="B268" s="17" t="s">
        <v>1019</v>
      </c>
      <c r="C268" s="17" t="s">
        <v>429</v>
      </c>
      <c r="D268" s="111">
        <v>3</v>
      </c>
      <c r="E268" s="109"/>
      <c r="F268" s="111">
        <v>0</v>
      </c>
      <c r="G268" s="111">
        <v>13790</v>
      </c>
      <c r="H268" s="111">
        <v>6794</v>
      </c>
      <c r="I268" s="111">
        <v>4556</v>
      </c>
      <c r="J268" s="111">
        <v>955</v>
      </c>
      <c r="K268" s="17">
        <v>3.3</v>
      </c>
      <c r="L268" s="109"/>
      <c r="M268" s="111">
        <v>4556</v>
      </c>
      <c r="N268" s="111">
        <v>955</v>
      </c>
      <c r="O268" s="18">
        <v>3.3</v>
      </c>
      <c r="P268" s="18">
        <v>1.7</v>
      </c>
      <c r="Q268" s="18">
        <v>2.7</v>
      </c>
      <c r="R268" s="17">
        <v>999</v>
      </c>
      <c r="S268" s="19">
        <v>1.3741000000000001</v>
      </c>
      <c r="T268" s="44" t="s">
        <v>410</v>
      </c>
      <c r="U268" s="19">
        <v>1.4296</v>
      </c>
      <c r="V268" s="19"/>
      <c r="W268" s="109"/>
      <c r="X268" s="17">
        <v>7</v>
      </c>
      <c r="Y268" s="111">
        <v>10769.99</v>
      </c>
      <c r="Z268" s="18">
        <v>1.9</v>
      </c>
      <c r="AA268" s="19">
        <v>2.8803999999999998</v>
      </c>
      <c r="AB268" s="19">
        <v>3.0497000000000001</v>
      </c>
      <c r="AC268" s="109"/>
      <c r="AD268" s="19">
        <v>1.4596</v>
      </c>
      <c r="AE268" s="19">
        <v>1.5084</v>
      </c>
      <c r="AF268" s="19">
        <v>1.3295999999999999</v>
      </c>
      <c r="AG268" s="19">
        <v>1.2998000000000001</v>
      </c>
      <c r="AH268" s="59">
        <v>1.5597000000000001</v>
      </c>
      <c r="AI268" s="51">
        <f t="shared" si="16"/>
        <v>1.5336034000000001</v>
      </c>
      <c r="AJ268" s="19">
        <f t="shared" si="17"/>
        <v>-2.6096600000000025E-2</v>
      </c>
      <c r="AK268" s="63">
        <f t="shared" si="18"/>
        <v>-1.673180739885877E-2</v>
      </c>
    </row>
    <row r="269" spans="1:37" s="53" customFormat="1" x14ac:dyDescent="0.2">
      <c r="A269" s="21" t="s">
        <v>266</v>
      </c>
      <c r="B269" s="24" t="s">
        <v>267</v>
      </c>
      <c r="C269" s="24" t="s">
        <v>410</v>
      </c>
      <c r="D269" s="110">
        <v>319</v>
      </c>
      <c r="E269" s="109"/>
      <c r="F269" s="110">
        <v>4</v>
      </c>
      <c r="G269" s="110">
        <v>7590</v>
      </c>
      <c r="H269" s="110">
        <v>5023</v>
      </c>
      <c r="I269" s="110">
        <v>4670</v>
      </c>
      <c r="J269" s="110">
        <v>2926</v>
      </c>
      <c r="K269" s="24">
        <v>8.1</v>
      </c>
      <c r="L269" s="109"/>
      <c r="M269" s="110">
        <v>4561</v>
      </c>
      <c r="N269" s="110">
        <v>2243</v>
      </c>
      <c r="O269" s="25">
        <v>8.1</v>
      </c>
      <c r="P269" s="25">
        <v>4.9000000000000004</v>
      </c>
      <c r="Q269" s="25">
        <v>7</v>
      </c>
      <c r="R269" s="24">
        <v>14</v>
      </c>
      <c r="S269" s="26">
        <v>1.3755999999999999</v>
      </c>
      <c r="T269" s="52" t="s">
        <v>407</v>
      </c>
      <c r="U269" s="26">
        <v>1.3755999999999999</v>
      </c>
      <c r="V269" s="26"/>
      <c r="W269" s="109"/>
      <c r="X269" s="24">
        <v>18</v>
      </c>
      <c r="Y269" s="110">
        <v>10346.44</v>
      </c>
      <c r="Z269" s="25">
        <v>7</v>
      </c>
      <c r="AA269" s="26">
        <v>0.95909999999999995</v>
      </c>
      <c r="AB269" s="26">
        <v>0.69530000000000003</v>
      </c>
      <c r="AC269" s="109"/>
      <c r="AD269" s="26">
        <v>1.6889000000000001</v>
      </c>
      <c r="AE269" s="26">
        <v>1.5645</v>
      </c>
      <c r="AF269" s="26">
        <v>1.2231000000000001</v>
      </c>
      <c r="AG269" s="26">
        <v>1.2365999999999999</v>
      </c>
      <c r="AH269" s="57">
        <v>1.5007999999999999</v>
      </c>
      <c r="AI269" s="50">
        <f t="shared" si="16"/>
        <v>1.4756749</v>
      </c>
      <c r="AJ269" s="26">
        <f t="shared" si="17"/>
        <v>-2.51250999999999E-2</v>
      </c>
      <c r="AK269" s="62">
        <f t="shared" si="18"/>
        <v>-1.6741138059701427E-2</v>
      </c>
    </row>
    <row r="270" spans="1:37" s="53" customFormat="1" x14ac:dyDescent="0.2">
      <c r="A270" s="21" t="s">
        <v>977</v>
      </c>
      <c r="B270" s="24" t="s">
        <v>978</v>
      </c>
      <c r="C270" s="24" t="s">
        <v>410</v>
      </c>
      <c r="D270" s="110">
        <v>5</v>
      </c>
      <c r="E270" s="109"/>
      <c r="F270" s="110">
        <v>1</v>
      </c>
      <c r="G270" s="110">
        <v>6014</v>
      </c>
      <c r="H270" s="110">
        <v>4737</v>
      </c>
      <c r="I270" s="110">
        <v>2259</v>
      </c>
      <c r="J270" s="110">
        <v>1915</v>
      </c>
      <c r="K270" s="24">
        <v>3.4</v>
      </c>
      <c r="L270" s="109"/>
      <c r="M270" s="110">
        <v>2259</v>
      </c>
      <c r="N270" s="110">
        <v>1915</v>
      </c>
      <c r="O270" s="25">
        <v>3.4</v>
      </c>
      <c r="P270" s="25">
        <v>2.9</v>
      </c>
      <c r="Q270" s="25">
        <v>2.4</v>
      </c>
      <c r="R270" s="24">
        <v>42</v>
      </c>
      <c r="S270" s="26">
        <v>0.68130000000000002</v>
      </c>
      <c r="T270" s="52" t="s">
        <v>410</v>
      </c>
      <c r="U270" s="26">
        <v>1.1893</v>
      </c>
      <c r="V270" s="26"/>
      <c r="W270" s="109"/>
      <c r="X270" s="24">
        <v>16</v>
      </c>
      <c r="Y270" s="110">
        <v>10960.57</v>
      </c>
      <c r="Z270" s="25">
        <v>4.2</v>
      </c>
      <c r="AA270" s="26">
        <v>1.3080000000000001</v>
      </c>
      <c r="AB270" s="26">
        <v>1.518</v>
      </c>
      <c r="AC270" s="109"/>
      <c r="AD270" s="26">
        <v>2.1385000000000001</v>
      </c>
      <c r="AE270" s="26">
        <v>0.86119999999999997</v>
      </c>
      <c r="AF270" s="26">
        <v>1.2742</v>
      </c>
      <c r="AG270" s="26">
        <v>1.2466999999999999</v>
      </c>
      <c r="AH270" s="57">
        <v>1.2982</v>
      </c>
      <c r="AI270" s="50">
        <f t="shared" si="16"/>
        <v>1.2758215750000002</v>
      </c>
      <c r="AJ270" s="26">
        <f t="shared" si="17"/>
        <v>-2.2378424999999869E-2</v>
      </c>
      <c r="AK270" s="62">
        <f t="shared" si="18"/>
        <v>-1.7238041133877575E-2</v>
      </c>
    </row>
    <row r="271" spans="1:37" s="53" customFormat="1" x14ac:dyDescent="0.2">
      <c r="A271" s="21" t="s">
        <v>680</v>
      </c>
      <c r="B271" s="1" t="s">
        <v>681</v>
      </c>
      <c r="C271" s="1" t="s">
        <v>407</v>
      </c>
      <c r="D271" s="108">
        <v>9</v>
      </c>
      <c r="E271" s="109"/>
      <c r="F271" s="108">
        <v>0</v>
      </c>
      <c r="G271" s="108">
        <v>8487</v>
      </c>
      <c r="H271" s="108">
        <v>5939</v>
      </c>
      <c r="I271" s="108">
        <v>3409</v>
      </c>
      <c r="J271" s="108">
        <v>1931</v>
      </c>
      <c r="K271" s="1">
        <v>5.9</v>
      </c>
      <c r="L271" s="109"/>
      <c r="M271" s="108">
        <v>3327</v>
      </c>
      <c r="N271" s="108">
        <v>1746</v>
      </c>
      <c r="O271" s="2">
        <v>5.9</v>
      </c>
      <c r="P271" s="2">
        <v>3.2</v>
      </c>
      <c r="Q271" s="2">
        <v>4.8</v>
      </c>
      <c r="R271" s="1">
        <v>16</v>
      </c>
      <c r="S271" s="3">
        <v>1.0034000000000001</v>
      </c>
      <c r="T271" s="43" t="s">
        <v>410</v>
      </c>
      <c r="U271" s="3">
        <v>1.6836</v>
      </c>
      <c r="V271" s="3"/>
      <c r="W271" s="109"/>
      <c r="X271" s="1">
        <v>15</v>
      </c>
      <c r="Y271" s="108">
        <v>19768.599999999999</v>
      </c>
      <c r="Z271" s="2">
        <v>4.5</v>
      </c>
      <c r="AA271" s="3">
        <v>1.5660000000000001</v>
      </c>
      <c r="AB271" s="3">
        <v>1.4946999999999999</v>
      </c>
      <c r="AC271" s="109"/>
      <c r="AD271" s="3">
        <v>1.591</v>
      </c>
      <c r="AE271" s="3">
        <v>1.9301999999999999</v>
      </c>
      <c r="AF271" s="3">
        <v>1.6113</v>
      </c>
      <c r="AG271" s="3">
        <v>1.4224000000000001</v>
      </c>
      <c r="AH271" s="57">
        <v>1.8387</v>
      </c>
      <c r="AI271" s="50">
        <f t="shared" si="16"/>
        <v>1.8060819000000001</v>
      </c>
      <c r="AJ271" s="3">
        <f t="shared" si="17"/>
        <v>-3.2618099999999872E-2</v>
      </c>
      <c r="AK271" s="62">
        <f t="shared" si="18"/>
        <v>-1.7739761788219868E-2</v>
      </c>
    </row>
    <row r="272" spans="1:37" s="53" customFormat="1" x14ac:dyDescent="0.2">
      <c r="A272" s="21" t="s">
        <v>947</v>
      </c>
      <c r="B272" s="1" t="s">
        <v>948</v>
      </c>
      <c r="C272" s="1" t="s">
        <v>410</v>
      </c>
      <c r="D272" s="108">
        <v>12</v>
      </c>
      <c r="E272" s="109"/>
      <c r="F272" s="108">
        <v>0</v>
      </c>
      <c r="G272" s="108">
        <v>13074</v>
      </c>
      <c r="H272" s="108">
        <v>8480</v>
      </c>
      <c r="I272" s="108">
        <v>3830</v>
      </c>
      <c r="J272" s="108">
        <v>2106</v>
      </c>
      <c r="K272" s="1">
        <v>3.2</v>
      </c>
      <c r="L272" s="109"/>
      <c r="M272" s="108">
        <v>3820</v>
      </c>
      <c r="N272" s="108">
        <v>2060</v>
      </c>
      <c r="O272" s="2">
        <v>3.2</v>
      </c>
      <c r="P272" s="2">
        <v>2.4</v>
      </c>
      <c r="Q272" s="2">
        <v>2.6</v>
      </c>
      <c r="R272" s="1">
        <v>17</v>
      </c>
      <c r="S272" s="3">
        <v>1.1520999999999999</v>
      </c>
      <c r="T272" s="43" t="s">
        <v>410</v>
      </c>
      <c r="U272" s="3">
        <v>1.2098</v>
      </c>
      <c r="V272" s="3"/>
      <c r="W272" s="109"/>
      <c r="X272" s="1">
        <v>7</v>
      </c>
      <c r="Y272" s="108">
        <v>8880.39</v>
      </c>
      <c r="Z272" s="2">
        <v>1.9</v>
      </c>
      <c r="AA272" s="3">
        <v>0.77700000000000002</v>
      </c>
      <c r="AB272" s="3">
        <v>0.62960000000000005</v>
      </c>
      <c r="AC272" s="109"/>
      <c r="AD272" s="3">
        <v>0.85250000000000004</v>
      </c>
      <c r="AE272" s="3">
        <v>0.96589999999999998</v>
      </c>
      <c r="AF272" s="3">
        <v>1.1952</v>
      </c>
      <c r="AG272" s="3">
        <v>1.1775</v>
      </c>
      <c r="AH272" s="57">
        <v>1.3212999999999999</v>
      </c>
      <c r="AI272" s="50">
        <f t="shared" si="16"/>
        <v>1.2978129500000002</v>
      </c>
      <c r="AJ272" s="3">
        <f t="shared" si="17"/>
        <v>-2.3487049999999732E-2</v>
      </c>
      <c r="AK272" s="62">
        <f t="shared" si="18"/>
        <v>-1.7775713312646435E-2</v>
      </c>
    </row>
    <row r="273" spans="1:37" s="53" customFormat="1" x14ac:dyDescent="0.2">
      <c r="A273" s="22" t="s">
        <v>1377</v>
      </c>
      <c r="B273" s="17" t="s">
        <v>1378</v>
      </c>
      <c r="C273" s="17" t="s">
        <v>410</v>
      </c>
      <c r="D273" s="111">
        <v>1</v>
      </c>
      <c r="E273" s="109"/>
      <c r="F273" s="111">
        <v>0</v>
      </c>
      <c r="G273" s="111">
        <v>8791</v>
      </c>
      <c r="H273" s="111">
        <v>0</v>
      </c>
      <c r="I273" s="111">
        <v>3643</v>
      </c>
      <c r="J273" s="111">
        <v>0</v>
      </c>
      <c r="K273" s="17">
        <v>2</v>
      </c>
      <c r="L273" s="109"/>
      <c r="M273" s="111">
        <v>3643</v>
      </c>
      <c r="N273" s="111">
        <v>0</v>
      </c>
      <c r="O273" s="18">
        <v>2</v>
      </c>
      <c r="P273" s="18">
        <v>0</v>
      </c>
      <c r="Q273" s="18">
        <v>2</v>
      </c>
      <c r="R273" s="17">
        <v>999</v>
      </c>
      <c r="S273" s="19">
        <v>1.0988</v>
      </c>
      <c r="T273" s="44" t="s">
        <v>410</v>
      </c>
      <c r="U273" s="19">
        <v>1.3371999999999999</v>
      </c>
      <c r="V273" s="19"/>
      <c r="W273" s="109"/>
      <c r="X273" s="17">
        <v>8</v>
      </c>
      <c r="Y273" s="111">
        <v>10510.06</v>
      </c>
      <c r="Z273" s="18">
        <v>1.7</v>
      </c>
      <c r="AA273" s="19">
        <v>2.2786</v>
      </c>
      <c r="AB273" s="19">
        <v>1.9591000000000001</v>
      </c>
      <c r="AC273" s="109"/>
      <c r="AD273" s="19">
        <v>1.1921999999999999</v>
      </c>
      <c r="AE273" s="19">
        <v>1.4698</v>
      </c>
      <c r="AF273" s="19">
        <v>1.3806</v>
      </c>
      <c r="AG273" s="19">
        <v>1.3854</v>
      </c>
      <c r="AH273" s="59">
        <v>1.4607000000000001</v>
      </c>
      <c r="AI273" s="51">
        <f t="shared" si="16"/>
        <v>1.4344813000000001</v>
      </c>
      <c r="AJ273" s="19">
        <f t="shared" si="17"/>
        <v>-2.6218700000000039E-2</v>
      </c>
      <c r="AK273" s="63">
        <f t="shared" si="18"/>
        <v>-1.7949407818169397E-2</v>
      </c>
    </row>
    <row r="274" spans="1:37" s="53" customFormat="1" x14ac:dyDescent="0.2">
      <c r="A274" s="21" t="s">
        <v>248</v>
      </c>
      <c r="B274" s="24" t="s">
        <v>249</v>
      </c>
      <c r="C274" s="24" t="s">
        <v>410</v>
      </c>
      <c r="D274" s="110">
        <v>197</v>
      </c>
      <c r="E274" s="109"/>
      <c r="F274" s="110">
        <v>3</v>
      </c>
      <c r="G274" s="110">
        <v>3324</v>
      </c>
      <c r="H274" s="110">
        <v>2472</v>
      </c>
      <c r="I274" s="110">
        <v>1738</v>
      </c>
      <c r="J274" s="110">
        <v>1033</v>
      </c>
      <c r="K274" s="24">
        <v>2.2999999999999998</v>
      </c>
      <c r="L274" s="109"/>
      <c r="M274" s="110">
        <v>1695</v>
      </c>
      <c r="N274" s="110">
        <v>855</v>
      </c>
      <c r="O274" s="25">
        <v>2.2999999999999998</v>
      </c>
      <c r="P274" s="25">
        <v>1.3</v>
      </c>
      <c r="Q274" s="25">
        <v>2.1</v>
      </c>
      <c r="R274" s="24">
        <v>15</v>
      </c>
      <c r="S274" s="26">
        <v>0.51119999999999999</v>
      </c>
      <c r="T274" s="52" t="s">
        <v>407</v>
      </c>
      <c r="U274" s="26">
        <v>0.51119999999999999</v>
      </c>
      <c r="V274" s="26"/>
      <c r="W274" s="109"/>
      <c r="X274" s="24">
        <v>5</v>
      </c>
      <c r="Y274" s="110">
        <v>3742.02</v>
      </c>
      <c r="Z274" s="25">
        <v>2.1</v>
      </c>
      <c r="AA274" s="26">
        <v>2.7776000000000001</v>
      </c>
      <c r="AB274" s="26">
        <v>2.4529000000000001</v>
      </c>
      <c r="AC274" s="109"/>
      <c r="AD274" s="26">
        <v>0.5464</v>
      </c>
      <c r="AE274" s="26">
        <v>0.59330000000000005</v>
      </c>
      <c r="AF274" s="26">
        <v>0.58160000000000001</v>
      </c>
      <c r="AG274" s="26">
        <v>0.57520000000000004</v>
      </c>
      <c r="AH274" s="57">
        <v>0.55940000000000001</v>
      </c>
      <c r="AI274" s="50">
        <f t="shared" si="16"/>
        <v>0.54838980000000004</v>
      </c>
      <c r="AJ274" s="26">
        <f t="shared" si="17"/>
        <v>-1.101019999999997E-2</v>
      </c>
      <c r="AK274" s="62">
        <f t="shared" si="18"/>
        <v>-1.9682159456560547E-2</v>
      </c>
    </row>
    <row r="275" spans="1:37" s="53" customFormat="1" x14ac:dyDescent="0.2">
      <c r="A275" s="21" t="s">
        <v>663</v>
      </c>
      <c r="B275" s="24" t="s">
        <v>679</v>
      </c>
      <c r="C275" s="24" t="s">
        <v>407</v>
      </c>
      <c r="D275" s="110">
        <v>1155</v>
      </c>
      <c r="E275" s="109"/>
      <c r="F275" s="110">
        <v>26</v>
      </c>
      <c r="G275" s="110">
        <v>4646</v>
      </c>
      <c r="H275" s="110">
        <v>4368</v>
      </c>
      <c r="I275" s="110">
        <v>2460</v>
      </c>
      <c r="J275" s="110">
        <v>1791</v>
      </c>
      <c r="K275" s="24">
        <v>3.2</v>
      </c>
      <c r="L275" s="109"/>
      <c r="M275" s="110">
        <v>2360</v>
      </c>
      <c r="N275" s="110">
        <v>1385</v>
      </c>
      <c r="O275" s="25">
        <v>3.2</v>
      </c>
      <c r="P275" s="25">
        <v>2</v>
      </c>
      <c r="Q275" s="25">
        <v>2.7</v>
      </c>
      <c r="R275" s="24">
        <v>20</v>
      </c>
      <c r="S275" s="26">
        <v>0.71179999999999999</v>
      </c>
      <c r="T275" s="52" t="s">
        <v>407</v>
      </c>
      <c r="U275" s="26">
        <v>0.71179999999999999</v>
      </c>
      <c r="V275" s="26"/>
      <c r="W275" s="109"/>
      <c r="X275" s="24">
        <v>7</v>
      </c>
      <c r="Y275" s="110">
        <v>5934.54</v>
      </c>
      <c r="Z275" s="25">
        <v>2.7</v>
      </c>
      <c r="AA275" s="26">
        <v>1.9428000000000001</v>
      </c>
      <c r="AB275" s="26">
        <v>1.5818000000000001</v>
      </c>
      <c r="AC275" s="109"/>
      <c r="AD275" s="26">
        <v>0.76580000000000004</v>
      </c>
      <c r="AE275" s="26">
        <v>0.76049999999999995</v>
      </c>
      <c r="AF275" s="26">
        <v>0.74419999999999997</v>
      </c>
      <c r="AG275" s="26">
        <v>0.77929999999999999</v>
      </c>
      <c r="AH275" s="57">
        <v>0.77980000000000005</v>
      </c>
      <c r="AI275" s="50">
        <f t="shared" si="16"/>
        <v>0.76358345000000005</v>
      </c>
      <c r="AJ275" s="26">
        <f t="shared" si="17"/>
        <v>-1.6216549999999996E-2</v>
      </c>
      <c r="AK275" s="62">
        <f t="shared" si="18"/>
        <v>-2.0795780969479347E-2</v>
      </c>
    </row>
    <row r="276" spans="1:37" s="53" customFormat="1" x14ac:dyDescent="0.2">
      <c r="A276" s="21" t="s">
        <v>1365</v>
      </c>
      <c r="B276" s="24" t="s">
        <v>1366</v>
      </c>
      <c r="C276" s="24" t="s">
        <v>410</v>
      </c>
      <c r="D276" s="110">
        <v>13</v>
      </c>
      <c r="E276" s="109"/>
      <c r="F276" s="110">
        <v>1</v>
      </c>
      <c r="G276" s="110">
        <v>5298</v>
      </c>
      <c r="H276" s="110">
        <v>2894</v>
      </c>
      <c r="I276" s="110">
        <v>2666</v>
      </c>
      <c r="J276" s="110">
        <v>1905</v>
      </c>
      <c r="K276" s="24">
        <v>3.2</v>
      </c>
      <c r="L276" s="109"/>
      <c r="M276" s="110">
        <v>2589</v>
      </c>
      <c r="N276" s="110">
        <v>1726</v>
      </c>
      <c r="O276" s="25">
        <v>3.2</v>
      </c>
      <c r="P276" s="25">
        <v>1.5</v>
      </c>
      <c r="Q276" s="25">
        <v>2.7</v>
      </c>
      <c r="R276" s="24">
        <v>26</v>
      </c>
      <c r="S276" s="26">
        <v>0.78090000000000004</v>
      </c>
      <c r="T276" s="52" t="s">
        <v>410</v>
      </c>
      <c r="U276" s="26">
        <v>0.98309999999999997</v>
      </c>
      <c r="V276" s="26"/>
      <c r="W276" s="109"/>
      <c r="X276" s="24">
        <v>14</v>
      </c>
      <c r="Y276" s="110">
        <v>10084.31</v>
      </c>
      <c r="Z276" s="25">
        <v>3.5</v>
      </c>
      <c r="AA276" s="26">
        <v>2.3479999999999999</v>
      </c>
      <c r="AB276" s="26">
        <v>2.0297999999999998</v>
      </c>
      <c r="AC276" s="109"/>
      <c r="AD276" s="26">
        <v>1.0165</v>
      </c>
      <c r="AE276" s="26">
        <v>0.83620000000000005</v>
      </c>
      <c r="AF276" s="26">
        <v>0.72809999999999997</v>
      </c>
      <c r="AG276" s="26">
        <v>1.0069999999999999</v>
      </c>
      <c r="AH276" s="57">
        <v>1.0780000000000001</v>
      </c>
      <c r="AI276" s="50">
        <f t="shared" si="16"/>
        <v>1.054620525</v>
      </c>
      <c r="AJ276" s="26">
        <f t="shared" si="17"/>
        <v>-2.3379475000000038E-2</v>
      </c>
      <c r="AK276" s="62">
        <f t="shared" si="18"/>
        <v>-2.1687824675324711E-2</v>
      </c>
    </row>
    <row r="277" spans="1:37" s="53" customFormat="1" x14ac:dyDescent="0.2">
      <c r="A277" s="21" t="s">
        <v>632</v>
      </c>
      <c r="B277" s="1" t="s">
        <v>633</v>
      </c>
      <c r="C277" s="1" t="s">
        <v>407</v>
      </c>
      <c r="D277" s="108">
        <v>5</v>
      </c>
      <c r="E277" s="109"/>
      <c r="F277" s="108">
        <v>0</v>
      </c>
      <c r="G277" s="108">
        <v>31036</v>
      </c>
      <c r="H277" s="108">
        <v>23484</v>
      </c>
      <c r="I277" s="108">
        <v>12320</v>
      </c>
      <c r="J277" s="108">
        <v>8900</v>
      </c>
      <c r="K277" s="1">
        <v>7.2</v>
      </c>
      <c r="L277" s="109"/>
      <c r="M277" s="108">
        <v>12320</v>
      </c>
      <c r="N277" s="108">
        <v>8900</v>
      </c>
      <c r="O277" s="2">
        <v>7.2</v>
      </c>
      <c r="P277" s="2">
        <v>4.3</v>
      </c>
      <c r="Q277" s="2">
        <v>6.1</v>
      </c>
      <c r="R277" s="1">
        <v>31</v>
      </c>
      <c r="S277" s="3">
        <v>3.7158000000000002</v>
      </c>
      <c r="T277" s="43" t="s">
        <v>410</v>
      </c>
      <c r="U277" s="3">
        <v>3.0485000000000002</v>
      </c>
      <c r="V277" s="3"/>
      <c r="W277" s="109"/>
      <c r="X277" s="1">
        <v>16</v>
      </c>
      <c r="Y277" s="108">
        <v>29618.05</v>
      </c>
      <c r="Z277" s="2">
        <v>3.7</v>
      </c>
      <c r="AA277" s="3">
        <v>2.4689000000000001</v>
      </c>
      <c r="AB277" s="3">
        <v>2.4546000000000001</v>
      </c>
      <c r="AC277" s="109"/>
      <c r="AD277" s="3">
        <v>3.4821</v>
      </c>
      <c r="AE277" s="3">
        <v>3.9298000000000002</v>
      </c>
      <c r="AF277" s="3">
        <v>3.5945999999999998</v>
      </c>
      <c r="AG277" s="3">
        <v>3.5626000000000002</v>
      </c>
      <c r="AH277" s="57">
        <v>3.3473000000000002</v>
      </c>
      <c r="AI277" s="50">
        <f t="shared" si="16"/>
        <v>3.2702783750000006</v>
      </c>
      <c r="AJ277" s="3">
        <f t="shared" si="17"/>
        <v>-7.7021624999999538E-2</v>
      </c>
      <c r="AK277" s="62">
        <f t="shared" si="18"/>
        <v>-2.3010075284557563E-2</v>
      </c>
    </row>
    <row r="278" spans="1:37" s="53" customFormat="1" x14ac:dyDescent="0.2">
      <c r="A278" s="22" t="s">
        <v>987</v>
      </c>
      <c r="B278" s="17" t="s">
        <v>988</v>
      </c>
      <c r="C278" s="17" t="s">
        <v>410</v>
      </c>
      <c r="D278" s="111">
        <v>33</v>
      </c>
      <c r="E278" s="109"/>
      <c r="F278" s="111">
        <v>0</v>
      </c>
      <c r="G278" s="111">
        <v>4416</v>
      </c>
      <c r="H278" s="111">
        <v>2732</v>
      </c>
      <c r="I278" s="111">
        <v>2096</v>
      </c>
      <c r="J278" s="111">
        <v>1176</v>
      </c>
      <c r="K278" s="17">
        <v>2.5</v>
      </c>
      <c r="L278" s="109"/>
      <c r="M278" s="111">
        <v>2115</v>
      </c>
      <c r="N278" s="111">
        <v>1112</v>
      </c>
      <c r="O278" s="18">
        <v>2.5</v>
      </c>
      <c r="P278" s="18">
        <v>1.6</v>
      </c>
      <c r="Q278" s="18">
        <v>2.2000000000000002</v>
      </c>
      <c r="R278" s="17">
        <v>16</v>
      </c>
      <c r="S278" s="19">
        <v>0.63790000000000002</v>
      </c>
      <c r="T278" s="44" t="s">
        <v>407</v>
      </c>
      <c r="U278" s="19">
        <v>0.63790000000000002</v>
      </c>
      <c r="V278" s="19"/>
      <c r="W278" s="109"/>
      <c r="X278" s="17">
        <v>6</v>
      </c>
      <c r="Y278" s="111">
        <v>4377.4399999999996</v>
      </c>
      <c r="Z278" s="18">
        <v>2.2000000000000002</v>
      </c>
      <c r="AA278" s="19">
        <v>0.47610000000000002</v>
      </c>
      <c r="AB278" s="19">
        <v>1.1200000000000001</v>
      </c>
      <c r="AC278" s="109"/>
      <c r="AD278" s="19">
        <v>0.91349999999999998</v>
      </c>
      <c r="AE278" s="19">
        <v>0.65210000000000001</v>
      </c>
      <c r="AF278" s="19">
        <v>1.0722</v>
      </c>
      <c r="AG278" s="19">
        <v>0.73019999999999996</v>
      </c>
      <c r="AH278" s="59">
        <v>0.7006</v>
      </c>
      <c r="AI278" s="51">
        <f t="shared" si="16"/>
        <v>0.68430722500000007</v>
      </c>
      <c r="AJ278" s="19">
        <f t="shared" si="17"/>
        <v>-1.6292774999999926E-2</v>
      </c>
      <c r="AK278" s="63">
        <f t="shared" si="18"/>
        <v>-2.325545960605185E-2</v>
      </c>
    </row>
    <row r="279" spans="1:37" s="53" customFormat="1" x14ac:dyDescent="0.2">
      <c r="A279" s="21" t="s">
        <v>1014</v>
      </c>
      <c r="B279" s="24" t="s">
        <v>1015</v>
      </c>
      <c r="C279" s="24" t="s">
        <v>410</v>
      </c>
      <c r="D279" s="110">
        <v>12</v>
      </c>
      <c r="E279" s="109"/>
      <c r="F279" s="110">
        <v>0</v>
      </c>
      <c r="G279" s="110">
        <v>40826</v>
      </c>
      <c r="H279" s="110">
        <v>53508</v>
      </c>
      <c r="I279" s="110">
        <v>18280</v>
      </c>
      <c r="J279" s="110">
        <v>30295</v>
      </c>
      <c r="K279" s="24">
        <v>20.399999999999999</v>
      </c>
      <c r="L279" s="109"/>
      <c r="M279" s="110">
        <v>14915</v>
      </c>
      <c r="N279" s="110">
        <v>19366</v>
      </c>
      <c r="O279" s="25">
        <v>20.399999999999999</v>
      </c>
      <c r="P279" s="25">
        <v>32.5</v>
      </c>
      <c r="Q279" s="25">
        <v>11.2</v>
      </c>
      <c r="R279" s="24">
        <v>99</v>
      </c>
      <c r="S279" s="26">
        <v>4.4984999999999999</v>
      </c>
      <c r="T279" s="52" t="s">
        <v>410</v>
      </c>
      <c r="U279" s="26">
        <v>2.4702999999999999</v>
      </c>
      <c r="V279" s="26"/>
      <c r="W279" s="109"/>
      <c r="X279" s="24">
        <v>22</v>
      </c>
      <c r="Y279" s="110">
        <v>26963.77</v>
      </c>
      <c r="Z279" s="25">
        <v>6.8</v>
      </c>
      <c r="AA279" s="26">
        <v>0.65249999999999997</v>
      </c>
      <c r="AB279" s="26">
        <v>1.0646</v>
      </c>
      <c r="AC279" s="109"/>
      <c r="AD279" s="26">
        <v>2.2275999999999998</v>
      </c>
      <c r="AE279" s="26">
        <v>3.2738999999999998</v>
      </c>
      <c r="AF279" s="26">
        <v>3.0301</v>
      </c>
      <c r="AG279" s="26">
        <v>3.0348000000000002</v>
      </c>
      <c r="AH279" s="57">
        <v>2.7172999999999998</v>
      </c>
      <c r="AI279" s="50">
        <f t="shared" si="16"/>
        <v>2.6500143250000003</v>
      </c>
      <c r="AJ279" s="26">
        <f t="shared" si="17"/>
        <v>-6.728567499999949E-2</v>
      </c>
      <c r="AK279" s="62">
        <f t="shared" si="18"/>
        <v>-2.4761960401869315E-2</v>
      </c>
    </row>
    <row r="280" spans="1:37" s="53" customFormat="1" x14ac:dyDescent="0.2">
      <c r="A280" s="21" t="s">
        <v>234</v>
      </c>
      <c r="B280" s="24" t="s">
        <v>235</v>
      </c>
      <c r="C280" s="24" t="s">
        <v>410</v>
      </c>
      <c r="D280" s="110">
        <v>50</v>
      </c>
      <c r="E280" s="109"/>
      <c r="F280" s="110">
        <v>2</v>
      </c>
      <c r="G280" s="110">
        <v>35947</v>
      </c>
      <c r="H280" s="110">
        <v>39458</v>
      </c>
      <c r="I280" s="110">
        <v>14094</v>
      </c>
      <c r="J280" s="110">
        <v>14494</v>
      </c>
      <c r="K280" s="24">
        <v>14.2</v>
      </c>
      <c r="L280" s="109"/>
      <c r="M280" s="110">
        <v>13523</v>
      </c>
      <c r="N280" s="110">
        <v>12833</v>
      </c>
      <c r="O280" s="25">
        <v>14.2</v>
      </c>
      <c r="P280" s="25">
        <v>15.1</v>
      </c>
      <c r="Q280" s="25">
        <v>8.1999999999999993</v>
      </c>
      <c r="R280" s="24">
        <v>53</v>
      </c>
      <c r="S280" s="26">
        <v>4.0785999999999998</v>
      </c>
      <c r="T280" s="52" t="s">
        <v>410</v>
      </c>
      <c r="U280" s="26">
        <v>4.5601000000000003</v>
      </c>
      <c r="V280" s="26"/>
      <c r="W280" s="109"/>
      <c r="X280" s="24">
        <v>31</v>
      </c>
      <c r="Y280" s="110">
        <v>52225.07</v>
      </c>
      <c r="Z280" s="25">
        <v>7.9</v>
      </c>
      <c r="AA280" s="26">
        <v>0.60899999999999999</v>
      </c>
      <c r="AB280" s="26">
        <v>1.1626000000000001</v>
      </c>
      <c r="AC280" s="109"/>
      <c r="AD280" s="26">
        <v>4.0744999999999996</v>
      </c>
      <c r="AE280" s="26">
        <v>4.4233000000000002</v>
      </c>
      <c r="AF280" s="26">
        <v>3.9521000000000002</v>
      </c>
      <c r="AG280" s="26">
        <v>3.9672999999999998</v>
      </c>
      <c r="AH280" s="57">
        <v>5.0198</v>
      </c>
      <c r="AI280" s="50">
        <f t="shared" si="16"/>
        <v>4.8918472750000008</v>
      </c>
      <c r="AJ280" s="26">
        <f t="shared" si="17"/>
        <v>-0.12795272499999921</v>
      </c>
      <c r="AK280" s="62">
        <f t="shared" si="18"/>
        <v>-2.5489606159607794E-2</v>
      </c>
    </row>
    <row r="281" spans="1:37" s="53" customFormat="1" x14ac:dyDescent="0.2">
      <c r="A281" s="21" t="s">
        <v>605</v>
      </c>
      <c r="B281" s="1" t="s">
        <v>606</v>
      </c>
      <c r="C281" s="1" t="s">
        <v>407</v>
      </c>
      <c r="D281" s="108">
        <v>2</v>
      </c>
      <c r="E281" s="109"/>
      <c r="F281" s="108">
        <v>0</v>
      </c>
      <c r="G281" s="108">
        <v>11582</v>
      </c>
      <c r="H281" s="108">
        <v>1303</v>
      </c>
      <c r="I281" s="108">
        <v>2257</v>
      </c>
      <c r="J281" s="108">
        <v>126</v>
      </c>
      <c r="K281" s="1">
        <v>1</v>
      </c>
      <c r="L281" s="109"/>
      <c r="M281" s="108">
        <v>2257</v>
      </c>
      <c r="N281" s="108">
        <v>126</v>
      </c>
      <c r="O281" s="2">
        <v>1</v>
      </c>
      <c r="P281" s="2">
        <v>1</v>
      </c>
      <c r="Q281" s="2">
        <v>1.4</v>
      </c>
      <c r="R281" s="1">
        <v>999</v>
      </c>
      <c r="S281" s="3">
        <v>0.68069999999999997</v>
      </c>
      <c r="T281" s="43" t="s">
        <v>410</v>
      </c>
      <c r="U281" s="3">
        <v>1.0928</v>
      </c>
      <c r="V281" s="3"/>
      <c r="W281" s="109"/>
      <c r="X281" s="1">
        <v>4</v>
      </c>
      <c r="Y281" s="108">
        <v>8290.9500000000007</v>
      </c>
      <c r="Z281" s="2">
        <v>1.3</v>
      </c>
      <c r="AA281" s="3">
        <v>1.1843999999999999</v>
      </c>
      <c r="AB281" s="3">
        <v>1.0144</v>
      </c>
      <c r="AC281" s="109"/>
      <c r="AD281" s="3">
        <v>0.79679999999999995</v>
      </c>
      <c r="AE281" s="3">
        <v>1.2148000000000001</v>
      </c>
      <c r="AF281" s="3">
        <v>1.3447</v>
      </c>
      <c r="AG281" s="3">
        <v>1.3429</v>
      </c>
      <c r="AH281" s="57">
        <v>1.2041999999999999</v>
      </c>
      <c r="AI281" s="50">
        <f t="shared" si="16"/>
        <v>1.1723012000000002</v>
      </c>
      <c r="AJ281" s="3">
        <f t="shared" si="17"/>
        <v>-3.1898799999999783E-2</v>
      </c>
      <c r="AK281" s="62">
        <f t="shared" si="18"/>
        <v>-2.6489619664507379E-2</v>
      </c>
    </row>
    <row r="282" spans="1:37" s="53" customFormat="1" x14ac:dyDescent="0.2">
      <c r="A282" s="21" t="s">
        <v>991</v>
      </c>
      <c r="B282" s="1" t="s">
        <v>1358</v>
      </c>
      <c r="C282" s="1" t="s">
        <v>410</v>
      </c>
      <c r="D282" s="108">
        <v>7</v>
      </c>
      <c r="E282" s="109"/>
      <c r="F282" s="108">
        <v>0</v>
      </c>
      <c r="G282" s="108">
        <v>4530</v>
      </c>
      <c r="H282" s="108">
        <v>3514</v>
      </c>
      <c r="I282" s="108">
        <v>2606</v>
      </c>
      <c r="J282" s="108">
        <v>1827</v>
      </c>
      <c r="K282" s="1">
        <v>3.4</v>
      </c>
      <c r="L282" s="109"/>
      <c r="M282" s="108">
        <v>2606</v>
      </c>
      <c r="N282" s="108">
        <v>1827</v>
      </c>
      <c r="O282" s="2">
        <v>3.4</v>
      </c>
      <c r="P282" s="2">
        <v>3.2</v>
      </c>
      <c r="Q282" s="2">
        <v>2.6</v>
      </c>
      <c r="R282" s="1">
        <v>29</v>
      </c>
      <c r="S282" s="3">
        <v>0.78600000000000003</v>
      </c>
      <c r="T282" s="43" t="s">
        <v>410</v>
      </c>
      <c r="U282" s="3">
        <v>0.99650000000000005</v>
      </c>
      <c r="V282" s="3"/>
      <c r="W282" s="109"/>
      <c r="X282" s="1">
        <v>18</v>
      </c>
      <c r="Y282" s="108">
        <v>11341.54</v>
      </c>
      <c r="Z282" s="2">
        <v>3.1</v>
      </c>
      <c r="AA282" s="3">
        <v>6.1142000000000003</v>
      </c>
      <c r="AB282" s="3">
        <v>6.3715999999999999</v>
      </c>
      <c r="AC282" s="109"/>
      <c r="AD282" s="3">
        <v>0.84609999999999996</v>
      </c>
      <c r="AE282" s="3">
        <v>0.98550000000000004</v>
      </c>
      <c r="AF282" s="3">
        <v>0.91279999999999994</v>
      </c>
      <c r="AG282" s="3">
        <v>0.9032</v>
      </c>
      <c r="AH282" s="57">
        <v>1.0982000000000001</v>
      </c>
      <c r="AI282" s="50">
        <f t="shared" si="16"/>
        <v>1.0689953750000001</v>
      </c>
      <c r="AJ282" s="3">
        <f t="shared" si="17"/>
        <v>-2.9204624999999984E-2</v>
      </c>
      <c r="AK282" s="62">
        <f t="shared" si="18"/>
        <v>-2.659317519577489E-2</v>
      </c>
    </row>
    <row r="283" spans="1:37" s="53" customFormat="1" x14ac:dyDescent="0.2">
      <c r="A283" s="22" t="s">
        <v>1493</v>
      </c>
      <c r="B283" s="17" t="s">
        <v>1494</v>
      </c>
      <c r="C283" s="17" t="s">
        <v>410</v>
      </c>
      <c r="D283" s="111">
        <v>2</v>
      </c>
      <c r="E283" s="109"/>
      <c r="F283" s="111">
        <v>0</v>
      </c>
      <c r="G283" s="111">
        <v>16083</v>
      </c>
      <c r="H283" s="111">
        <v>421</v>
      </c>
      <c r="I283" s="111">
        <v>5932</v>
      </c>
      <c r="J283" s="111">
        <v>961</v>
      </c>
      <c r="K283" s="17">
        <v>4</v>
      </c>
      <c r="L283" s="109"/>
      <c r="M283" s="111">
        <v>5932</v>
      </c>
      <c r="N283" s="111">
        <v>961</v>
      </c>
      <c r="O283" s="18">
        <v>4</v>
      </c>
      <c r="P283" s="18">
        <v>1</v>
      </c>
      <c r="Q283" s="18">
        <v>3.9</v>
      </c>
      <c r="R283" s="17">
        <v>999</v>
      </c>
      <c r="S283" s="19">
        <v>1.7890999999999999</v>
      </c>
      <c r="T283" s="44" t="s">
        <v>410</v>
      </c>
      <c r="U283" s="19">
        <v>2.3978000000000002</v>
      </c>
      <c r="V283" s="19"/>
      <c r="W283" s="109"/>
      <c r="X283" s="17">
        <v>9</v>
      </c>
      <c r="Y283" s="111">
        <v>16251.93</v>
      </c>
      <c r="Z283" s="18">
        <v>3.7</v>
      </c>
      <c r="AA283" s="19">
        <v>2.7938000000000001</v>
      </c>
      <c r="AB283" s="19">
        <v>2.1591</v>
      </c>
      <c r="AC283" s="109"/>
      <c r="AD283" s="19">
        <v>2.6179999999999999</v>
      </c>
      <c r="AE283" s="19">
        <v>2.7835999999999999</v>
      </c>
      <c r="AF283" s="19">
        <v>2.5678000000000001</v>
      </c>
      <c r="AG283" s="19">
        <v>2.5514999999999999</v>
      </c>
      <c r="AH283" s="59">
        <v>2.6427999999999998</v>
      </c>
      <c r="AI283" s="51">
        <f t="shared" si="16"/>
        <v>2.5722399500000006</v>
      </c>
      <c r="AJ283" s="19">
        <f t="shared" si="17"/>
        <v>-7.0560049999999208E-2</v>
      </c>
      <c r="AK283" s="63">
        <f t="shared" si="18"/>
        <v>-2.6698974572422891E-2</v>
      </c>
    </row>
    <row r="284" spans="1:37" s="53" customFormat="1" x14ac:dyDescent="0.2">
      <c r="A284" s="21" t="s">
        <v>276</v>
      </c>
      <c r="B284" s="24" t="s">
        <v>277</v>
      </c>
      <c r="C284" s="24" t="s">
        <v>410</v>
      </c>
      <c r="D284" s="110">
        <v>0</v>
      </c>
      <c r="E284" s="109"/>
      <c r="F284" s="110">
        <v>0</v>
      </c>
      <c r="G284" s="110">
        <v>0</v>
      </c>
      <c r="H284" s="110">
        <v>0</v>
      </c>
      <c r="I284" s="110">
        <v>0</v>
      </c>
      <c r="J284" s="110">
        <v>0</v>
      </c>
      <c r="K284" s="24">
        <v>0</v>
      </c>
      <c r="L284" s="109"/>
      <c r="M284" s="110">
        <v>0</v>
      </c>
      <c r="N284" s="110">
        <v>0</v>
      </c>
      <c r="O284" s="25">
        <v>0</v>
      </c>
      <c r="P284" s="25">
        <v>0</v>
      </c>
      <c r="Q284" s="25">
        <v>0</v>
      </c>
      <c r="R284" s="24">
        <v>999</v>
      </c>
      <c r="S284" s="26">
        <v>0</v>
      </c>
      <c r="T284" s="52" t="s">
        <v>410</v>
      </c>
      <c r="U284" s="26">
        <v>0.83420000000000005</v>
      </c>
      <c r="V284" s="26"/>
      <c r="W284" s="109"/>
      <c r="X284" s="24">
        <v>23</v>
      </c>
      <c r="Y284" s="110">
        <v>6577.91</v>
      </c>
      <c r="Z284" s="25">
        <v>8.6999999999999993</v>
      </c>
      <c r="AA284" s="26">
        <v>3.98</v>
      </c>
      <c r="AB284" s="26">
        <v>3.4159999999999999</v>
      </c>
      <c r="AC284" s="109"/>
      <c r="AD284" s="26">
        <v>1.2275</v>
      </c>
      <c r="AE284" s="26">
        <v>1.3746</v>
      </c>
      <c r="AF284" s="26">
        <v>1.1383000000000001</v>
      </c>
      <c r="AG284" s="26">
        <v>1.1077999999999999</v>
      </c>
      <c r="AH284" s="57">
        <v>0.91949999999999998</v>
      </c>
      <c r="AI284" s="50">
        <f t="shared" si="16"/>
        <v>0.89488805000000016</v>
      </c>
      <c r="AJ284" s="26">
        <f t="shared" si="17"/>
        <v>-2.4611949999999827E-2</v>
      </c>
      <c r="AK284" s="62">
        <f t="shared" si="18"/>
        <v>-2.676666666666648E-2</v>
      </c>
    </row>
    <row r="285" spans="1:37" s="53" customFormat="1" x14ac:dyDescent="0.2">
      <c r="A285" s="21" t="s">
        <v>1469</v>
      </c>
      <c r="B285" s="1" t="s">
        <v>1470</v>
      </c>
      <c r="C285" s="1" t="s">
        <v>410</v>
      </c>
      <c r="D285" s="108">
        <v>104</v>
      </c>
      <c r="E285" s="109"/>
      <c r="F285" s="108">
        <v>2</v>
      </c>
      <c r="G285" s="108">
        <v>4053</v>
      </c>
      <c r="H285" s="108">
        <v>2575</v>
      </c>
      <c r="I285" s="108">
        <v>2210</v>
      </c>
      <c r="J285" s="108">
        <v>1709</v>
      </c>
      <c r="K285" s="1">
        <v>3</v>
      </c>
      <c r="L285" s="109"/>
      <c r="M285" s="108">
        <v>2096</v>
      </c>
      <c r="N285" s="108">
        <v>1229</v>
      </c>
      <c r="O285" s="2">
        <v>3</v>
      </c>
      <c r="P285" s="2">
        <v>2</v>
      </c>
      <c r="Q285" s="2">
        <v>2.6</v>
      </c>
      <c r="R285" s="1">
        <v>20</v>
      </c>
      <c r="S285" s="3">
        <v>0.63219999999999998</v>
      </c>
      <c r="T285" s="43" t="s">
        <v>407</v>
      </c>
      <c r="U285" s="3">
        <v>0.63219999999999998</v>
      </c>
      <c r="V285" s="3"/>
      <c r="W285" s="109"/>
      <c r="X285" s="1">
        <v>7</v>
      </c>
      <c r="Y285" s="108">
        <v>5525.46</v>
      </c>
      <c r="Z285" s="2">
        <v>2.6</v>
      </c>
      <c r="AA285" s="3">
        <v>2.6930999999999998</v>
      </c>
      <c r="AB285" s="3">
        <v>2.5219</v>
      </c>
      <c r="AC285" s="109"/>
      <c r="AD285" s="3">
        <v>0.66049999999999998</v>
      </c>
      <c r="AE285" s="3">
        <v>0.69589999999999996</v>
      </c>
      <c r="AF285" s="3">
        <v>0.69740000000000002</v>
      </c>
      <c r="AG285" s="3">
        <v>0.65610000000000002</v>
      </c>
      <c r="AH285" s="57">
        <v>0.69730000000000003</v>
      </c>
      <c r="AI285" s="50">
        <f t="shared" si="16"/>
        <v>0.67819255000000001</v>
      </c>
      <c r="AJ285" s="3">
        <f t="shared" si="17"/>
        <v>-1.9107450000000026E-2</v>
      </c>
      <c r="AK285" s="62">
        <f t="shared" si="18"/>
        <v>-2.7402050767245122E-2</v>
      </c>
    </row>
    <row r="286" spans="1:37" s="53" customFormat="1" x14ac:dyDescent="0.2">
      <c r="A286" s="21" t="s">
        <v>848</v>
      </c>
      <c r="B286" s="1" t="s">
        <v>849</v>
      </c>
      <c r="C286" s="1" t="s">
        <v>407</v>
      </c>
      <c r="D286" s="108">
        <v>16</v>
      </c>
      <c r="E286" s="109"/>
      <c r="F286" s="108">
        <v>0</v>
      </c>
      <c r="G286" s="108">
        <v>9127</v>
      </c>
      <c r="H286" s="108">
        <v>6562</v>
      </c>
      <c r="I286" s="108">
        <v>5168</v>
      </c>
      <c r="J286" s="108">
        <v>3986</v>
      </c>
      <c r="K286" s="1">
        <v>5.8</v>
      </c>
      <c r="L286" s="109"/>
      <c r="M286" s="108">
        <v>5047</v>
      </c>
      <c r="N286" s="108">
        <v>3712</v>
      </c>
      <c r="O286" s="2">
        <v>5.8</v>
      </c>
      <c r="P286" s="2">
        <v>3.9</v>
      </c>
      <c r="Q286" s="2">
        <v>4.5</v>
      </c>
      <c r="R286" s="1">
        <v>32</v>
      </c>
      <c r="S286" s="3">
        <v>1.5222</v>
      </c>
      <c r="T286" s="43" t="s">
        <v>410</v>
      </c>
      <c r="U286" s="3">
        <v>1.3453999999999999</v>
      </c>
      <c r="V286" s="3"/>
      <c r="W286" s="109"/>
      <c r="X286" s="1">
        <v>12</v>
      </c>
      <c r="Y286" s="108">
        <v>11997.79</v>
      </c>
      <c r="Z286" s="2">
        <v>3.6</v>
      </c>
      <c r="AA286" s="3">
        <v>1.9528000000000001</v>
      </c>
      <c r="AB286" s="3">
        <v>1.9265000000000001</v>
      </c>
      <c r="AC286" s="109"/>
      <c r="AD286" s="3">
        <v>1.3867</v>
      </c>
      <c r="AE286" s="3">
        <v>1.2633000000000001</v>
      </c>
      <c r="AF286" s="3">
        <v>1.3472</v>
      </c>
      <c r="AG286" s="3">
        <v>1.3292999999999999</v>
      </c>
      <c r="AH286" s="57">
        <v>1.484</v>
      </c>
      <c r="AI286" s="50">
        <f t="shared" si="16"/>
        <v>1.4432778500000001</v>
      </c>
      <c r="AJ286" s="3">
        <f t="shared" si="17"/>
        <v>-4.0722149999999901E-2</v>
      </c>
      <c r="AK286" s="62">
        <f t="shared" si="18"/>
        <v>-2.7440801886792387E-2</v>
      </c>
    </row>
    <row r="287" spans="1:37" s="53" customFormat="1" x14ac:dyDescent="0.2">
      <c r="A287" s="21" t="s">
        <v>1497</v>
      </c>
      <c r="B287" s="24" t="s">
        <v>1498</v>
      </c>
      <c r="C287" s="24" t="s">
        <v>410</v>
      </c>
      <c r="D287" s="110">
        <v>9</v>
      </c>
      <c r="E287" s="109"/>
      <c r="F287" s="110">
        <v>0</v>
      </c>
      <c r="G287" s="110">
        <v>9675</v>
      </c>
      <c r="H287" s="110">
        <v>6880</v>
      </c>
      <c r="I287" s="110">
        <v>4687</v>
      </c>
      <c r="J287" s="110">
        <v>3060</v>
      </c>
      <c r="K287" s="24">
        <v>5</v>
      </c>
      <c r="L287" s="109"/>
      <c r="M287" s="110">
        <v>4587</v>
      </c>
      <c r="N287" s="110">
        <v>2841</v>
      </c>
      <c r="O287" s="25">
        <v>5</v>
      </c>
      <c r="P287" s="25">
        <v>3.4</v>
      </c>
      <c r="Q287" s="25">
        <v>3.7</v>
      </c>
      <c r="R287" s="24">
        <v>23</v>
      </c>
      <c r="S287" s="26">
        <v>1.3835</v>
      </c>
      <c r="T287" s="52" t="s">
        <v>410</v>
      </c>
      <c r="U287" s="26">
        <v>1.1919</v>
      </c>
      <c r="V287" s="26"/>
      <c r="W287" s="109"/>
      <c r="X287" s="24">
        <v>8</v>
      </c>
      <c r="Y287" s="110">
        <v>9124.08</v>
      </c>
      <c r="Z287" s="25">
        <v>2.7</v>
      </c>
      <c r="AA287" s="26">
        <v>1.0458000000000001</v>
      </c>
      <c r="AB287" s="26">
        <v>0.81340000000000001</v>
      </c>
      <c r="AC287" s="109"/>
      <c r="AD287" s="26">
        <v>1.1798</v>
      </c>
      <c r="AE287" s="26">
        <v>0.86450000000000005</v>
      </c>
      <c r="AF287" s="26">
        <v>1.1957</v>
      </c>
      <c r="AG287" s="26">
        <v>1.2376</v>
      </c>
      <c r="AH287" s="57">
        <v>1.3152999999999999</v>
      </c>
      <c r="AI287" s="50">
        <f t="shared" si="16"/>
        <v>1.2786107250000001</v>
      </c>
      <c r="AJ287" s="26">
        <f t="shared" si="17"/>
        <v>-3.6689274999999855E-2</v>
      </c>
      <c r="AK287" s="62">
        <f t="shared" si="18"/>
        <v>-2.7894225651942415E-2</v>
      </c>
    </row>
    <row r="288" spans="1:37" s="53" customFormat="1" x14ac:dyDescent="0.2">
      <c r="A288" s="22" t="s">
        <v>782</v>
      </c>
      <c r="B288" s="17" t="s">
        <v>783</v>
      </c>
      <c r="C288" s="17" t="s">
        <v>407</v>
      </c>
      <c r="D288" s="111">
        <v>248</v>
      </c>
      <c r="E288" s="109"/>
      <c r="F288" s="111">
        <v>10</v>
      </c>
      <c r="G288" s="111">
        <v>5808</v>
      </c>
      <c r="H288" s="111">
        <v>4143</v>
      </c>
      <c r="I288" s="111">
        <v>2454</v>
      </c>
      <c r="J288" s="111">
        <v>1657</v>
      </c>
      <c r="K288" s="17">
        <v>2</v>
      </c>
      <c r="L288" s="109"/>
      <c r="M288" s="111">
        <v>2375</v>
      </c>
      <c r="N288" s="111">
        <v>1312</v>
      </c>
      <c r="O288" s="18">
        <v>2</v>
      </c>
      <c r="P288" s="18">
        <v>1.7</v>
      </c>
      <c r="Q288" s="18">
        <v>1.7</v>
      </c>
      <c r="R288" s="17">
        <v>18</v>
      </c>
      <c r="S288" s="19">
        <v>0.71630000000000005</v>
      </c>
      <c r="T288" s="44" t="s">
        <v>407</v>
      </c>
      <c r="U288" s="19">
        <v>0.71630000000000005</v>
      </c>
      <c r="V288" s="19"/>
      <c r="W288" s="109"/>
      <c r="X288" s="17">
        <v>5</v>
      </c>
      <c r="Y288" s="111">
        <v>5668.58</v>
      </c>
      <c r="Z288" s="18">
        <v>1.7</v>
      </c>
      <c r="AA288" s="19">
        <v>1.1975</v>
      </c>
      <c r="AB288" s="19">
        <v>1.1575</v>
      </c>
      <c r="AC288" s="109"/>
      <c r="AD288" s="19">
        <v>0.76319999999999999</v>
      </c>
      <c r="AE288" s="19">
        <v>0.71030000000000004</v>
      </c>
      <c r="AF288" s="19">
        <v>0.75260000000000005</v>
      </c>
      <c r="AG288" s="19">
        <v>0.75980000000000003</v>
      </c>
      <c r="AH288" s="59">
        <v>0.79069999999999996</v>
      </c>
      <c r="AI288" s="51">
        <f t="shared" si="16"/>
        <v>0.76841082500000013</v>
      </c>
      <c r="AJ288" s="19">
        <f t="shared" si="17"/>
        <v>-2.2289174999999828E-2</v>
      </c>
      <c r="AK288" s="63">
        <f t="shared" si="18"/>
        <v>-2.8189167825976767E-2</v>
      </c>
    </row>
    <row r="289" spans="1:37" s="53" customFormat="1" x14ac:dyDescent="0.2">
      <c r="A289" s="21" t="s">
        <v>274</v>
      </c>
      <c r="B289" s="24" t="s">
        <v>275</v>
      </c>
      <c r="C289" s="24" t="s">
        <v>410</v>
      </c>
      <c r="D289" s="110">
        <v>228</v>
      </c>
      <c r="E289" s="109"/>
      <c r="F289" s="110">
        <v>3</v>
      </c>
      <c r="G289" s="110">
        <v>4044</v>
      </c>
      <c r="H289" s="110">
        <v>2516</v>
      </c>
      <c r="I289" s="110">
        <v>2161</v>
      </c>
      <c r="J289" s="110">
        <v>1322</v>
      </c>
      <c r="K289" s="24">
        <v>3.5</v>
      </c>
      <c r="L289" s="109"/>
      <c r="M289" s="110">
        <v>2097</v>
      </c>
      <c r="N289" s="110">
        <v>1134</v>
      </c>
      <c r="O289" s="25">
        <v>3.5</v>
      </c>
      <c r="P289" s="25">
        <v>2.5</v>
      </c>
      <c r="Q289" s="25">
        <v>2.8</v>
      </c>
      <c r="R289" s="24">
        <v>17</v>
      </c>
      <c r="S289" s="26">
        <v>0.63249999999999995</v>
      </c>
      <c r="T289" s="52" t="s">
        <v>407</v>
      </c>
      <c r="U289" s="26">
        <v>0.63249999999999995</v>
      </c>
      <c r="V289" s="26"/>
      <c r="W289" s="109"/>
      <c r="X289" s="24">
        <v>8</v>
      </c>
      <c r="Y289" s="110">
        <v>4725.68</v>
      </c>
      <c r="Z289" s="25">
        <v>2.8</v>
      </c>
      <c r="AA289" s="26">
        <v>1.2818000000000001</v>
      </c>
      <c r="AB289" s="26">
        <v>0.69850000000000001</v>
      </c>
      <c r="AC289" s="109"/>
      <c r="AD289" s="26">
        <v>0.60750000000000004</v>
      </c>
      <c r="AE289" s="26">
        <v>0.6069</v>
      </c>
      <c r="AF289" s="26">
        <v>0.54779999999999995</v>
      </c>
      <c r="AG289" s="26">
        <v>0.65610000000000002</v>
      </c>
      <c r="AH289" s="57">
        <v>0.69889999999999997</v>
      </c>
      <c r="AI289" s="50">
        <f t="shared" si="16"/>
        <v>0.678514375</v>
      </c>
      <c r="AJ289" s="26">
        <f t="shared" si="17"/>
        <v>-2.0385624999999963E-2</v>
      </c>
      <c r="AK289" s="62">
        <f t="shared" si="18"/>
        <v>-2.9168157104020553E-2</v>
      </c>
    </row>
    <row r="290" spans="1:37" s="53" customFormat="1" x14ac:dyDescent="0.2">
      <c r="A290" s="21" t="s">
        <v>820</v>
      </c>
      <c r="B290" s="1" t="s">
        <v>821</v>
      </c>
      <c r="C290" s="1" t="s">
        <v>407</v>
      </c>
      <c r="D290" s="108">
        <v>2</v>
      </c>
      <c r="E290" s="109"/>
      <c r="F290" s="108">
        <v>0</v>
      </c>
      <c r="G290" s="108">
        <v>3340</v>
      </c>
      <c r="H290" s="108">
        <v>217</v>
      </c>
      <c r="I290" s="108">
        <v>1678</v>
      </c>
      <c r="J290" s="108">
        <v>137</v>
      </c>
      <c r="K290" s="1">
        <v>1.5</v>
      </c>
      <c r="L290" s="109"/>
      <c r="M290" s="108">
        <v>1678</v>
      </c>
      <c r="N290" s="108">
        <v>137</v>
      </c>
      <c r="O290" s="2">
        <v>1.5</v>
      </c>
      <c r="P290" s="2">
        <v>0.5</v>
      </c>
      <c r="Q290" s="2">
        <v>1.4</v>
      </c>
      <c r="R290" s="1">
        <v>999</v>
      </c>
      <c r="S290" s="3">
        <v>0.50609999999999999</v>
      </c>
      <c r="T290" s="43" t="s">
        <v>410</v>
      </c>
      <c r="U290" s="3">
        <v>0.96679999999999999</v>
      </c>
      <c r="V290" s="3"/>
      <c r="W290" s="109"/>
      <c r="X290" s="1">
        <v>5</v>
      </c>
      <c r="Y290" s="108">
        <v>6236.56</v>
      </c>
      <c r="Z290" s="2">
        <v>1.6</v>
      </c>
      <c r="AA290" s="3">
        <v>0.75529999999999997</v>
      </c>
      <c r="AB290" s="3">
        <v>0.87949999999999995</v>
      </c>
      <c r="AC290" s="109"/>
      <c r="AD290" s="3">
        <v>0.94679999999999997</v>
      </c>
      <c r="AE290" s="3">
        <v>0.90790000000000004</v>
      </c>
      <c r="AF290" s="3">
        <v>0.97409999999999997</v>
      </c>
      <c r="AG290" s="3">
        <v>0.95079999999999998</v>
      </c>
      <c r="AH290" s="57">
        <v>1.0687</v>
      </c>
      <c r="AI290" s="50">
        <f t="shared" si="16"/>
        <v>1.0371347000000002</v>
      </c>
      <c r="AJ290" s="3">
        <f t="shared" si="17"/>
        <v>-3.1565299999999796E-2</v>
      </c>
      <c r="AK290" s="62">
        <f t="shared" si="18"/>
        <v>-2.9536165434640028E-2</v>
      </c>
    </row>
    <row r="291" spans="1:37" s="53" customFormat="1" x14ac:dyDescent="0.2">
      <c r="A291" s="21" t="s">
        <v>506</v>
      </c>
      <c r="B291" s="1" t="s">
        <v>507</v>
      </c>
      <c r="C291" s="1" t="s">
        <v>407</v>
      </c>
      <c r="D291" s="108">
        <v>1</v>
      </c>
      <c r="E291" s="109"/>
      <c r="F291" s="108">
        <v>0</v>
      </c>
      <c r="G291" s="108">
        <v>767</v>
      </c>
      <c r="H291" s="108">
        <v>0</v>
      </c>
      <c r="I291" s="108">
        <v>405</v>
      </c>
      <c r="J291" s="108">
        <v>0</v>
      </c>
      <c r="K291" s="1">
        <v>1</v>
      </c>
      <c r="L291" s="109"/>
      <c r="M291" s="108">
        <v>405</v>
      </c>
      <c r="N291" s="108">
        <v>0</v>
      </c>
      <c r="O291" s="2">
        <v>1</v>
      </c>
      <c r="P291" s="2">
        <v>0</v>
      </c>
      <c r="Q291" s="2">
        <v>1</v>
      </c>
      <c r="R291" s="1">
        <v>999</v>
      </c>
      <c r="S291" s="3">
        <v>0.1222</v>
      </c>
      <c r="T291" s="43" t="s">
        <v>410</v>
      </c>
      <c r="U291" s="3">
        <v>1.2063999999999999</v>
      </c>
      <c r="V291" s="3"/>
      <c r="W291" s="109"/>
      <c r="X291" s="1">
        <v>11</v>
      </c>
      <c r="Y291" s="108">
        <v>10143.23</v>
      </c>
      <c r="Z291" s="2">
        <v>3.8</v>
      </c>
      <c r="AA291" s="3">
        <v>0.82369999999999999</v>
      </c>
      <c r="AB291" s="3">
        <v>0.87729999999999997</v>
      </c>
      <c r="AC291" s="109"/>
      <c r="AD291" s="3">
        <v>1.5124</v>
      </c>
      <c r="AE291" s="3">
        <v>1.2688999999999999</v>
      </c>
      <c r="AF291" s="3">
        <v>1.3405</v>
      </c>
      <c r="AG291" s="3">
        <v>1.2998000000000001</v>
      </c>
      <c r="AH291" s="57">
        <v>1.3335999999999999</v>
      </c>
      <c r="AI291" s="50">
        <f t="shared" si="16"/>
        <v>1.2941655999999999</v>
      </c>
      <c r="AJ291" s="3">
        <f t="shared" si="17"/>
        <v>-3.9434399999999981E-2</v>
      </c>
      <c r="AK291" s="62">
        <f t="shared" si="18"/>
        <v>-2.9569886022795429E-2</v>
      </c>
    </row>
    <row r="292" spans="1:37" s="53" customFormat="1" x14ac:dyDescent="0.2">
      <c r="A292" s="21" t="s">
        <v>242</v>
      </c>
      <c r="B292" s="1" t="s">
        <v>243</v>
      </c>
      <c r="C292" s="1" t="s">
        <v>410</v>
      </c>
      <c r="D292" s="108">
        <v>13</v>
      </c>
      <c r="E292" s="109"/>
      <c r="F292" s="108">
        <v>1</v>
      </c>
      <c r="G292" s="108">
        <v>10269</v>
      </c>
      <c r="H292" s="108">
        <v>11788</v>
      </c>
      <c r="I292" s="108">
        <v>4125</v>
      </c>
      <c r="J292" s="108">
        <v>4110</v>
      </c>
      <c r="K292" s="1">
        <v>5.0999999999999996</v>
      </c>
      <c r="L292" s="109"/>
      <c r="M292" s="108">
        <v>4242</v>
      </c>
      <c r="N292" s="108">
        <v>4096</v>
      </c>
      <c r="O292" s="2">
        <v>5.0999999999999996</v>
      </c>
      <c r="P292" s="2">
        <v>4.5999999999999996</v>
      </c>
      <c r="Q292" s="2">
        <v>3.5</v>
      </c>
      <c r="R292" s="1">
        <v>55</v>
      </c>
      <c r="S292" s="3">
        <v>1.2794000000000001</v>
      </c>
      <c r="T292" s="43" t="s">
        <v>410</v>
      </c>
      <c r="U292" s="3">
        <v>1.2665</v>
      </c>
      <c r="V292" s="3"/>
      <c r="W292" s="109"/>
      <c r="X292" s="1">
        <v>11</v>
      </c>
      <c r="Y292" s="108">
        <v>12920.6</v>
      </c>
      <c r="Z292" s="2">
        <v>3.5</v>
      </c>
      <c r="AA292" s="3">
        <v>0.4829</v>
      </c>
      <c r="AB292" s="3">
        <v>0.58069999999999999</v>
      </c>
      <c r="AC292" s="109"/>
      <c r="AD292" s="3">
        <v>1.5002</v>
      </c>
      <c r="AE292" s="3">
        <v>1.3956</v>
      </c>
      <c r="AF292" s="3">
        <v>1.2985</v>
      </c>
      <c r="AG292" s="3">
        <v>1.2799</v>
      </c>
      <c r="AH292" s="57">
        <v>1.4012</v>
      </c>
      <c r="AI292" s="50">
        <f t="shared" si="16"/>
        <v>1.3586378750000001</v>
      </c>
      <c r="AJ292" s="3">
        <f t="shared" si="17"/>
        <v>-4.2562124999999895E-2</v>
      </c>
      <c r="AK292" s="62">
        <f t="shared" si="18"/>
        <v>-3.0375481729945687E-2</v>
      </c>
    </row>
    <row r="293" spans="1:37" s="53" customFormat="1" x14ac:dyDescent="0.2">
      <c r="A293" s="22" t="s">
        <v>15</v>
      </c>
      <c r="B293" s="17" t="s">
        <v>16</v>
      </c>
      <c r="C293" s="17" t="s">
        <v>611</v>
      </c>
      <c r="D293" s="111">
        <v>208</v>
      </c>
      <c r="E293" s="109"/>
      <c r="F293" s="111">
        <v>16</v>
      </c>
      <c r="G293" s="111">
        <v>36813</v>
      </c>
      <c r="H293" s="111">
        <v>38972</v>
      </c>
      <c r="I293" s="111">
        <v>13187</v>
      </c>
      <c r="J293" s="111">
        <v>13282</v>
      </c>
      <c r="K293" s="17">
        <v>19.399999999999999</v>
      </c>
      <c r="L293" s="109"/>
      <c r="M293" s="111">
        <v>12398</v>
      </c>
      <c r="N293" s="111">
        <v>9858</v>
      </c>
      <c r="O293" s="18">
        <v>19.5</v>
      </c>
      <c r="P293" s="18">
        <v>14.3</v>
      </c>
      <c r="Q293" s="18">
        <v>15</v>
      </c>
      <c r="R293" s="17">
        <v>37</v>
      </c>
      <c r="S293" s="19">
        <v>3.7393000000000001</v>
      </c>
      <c r="T293" s="44" t="s">
        <v>407</v>
      </c>
      <c r="U293" s="19">
        <v>3.7393000000000001</v>
      </c>
      <c r="V293" s="19"/>
      <c r="W293" s="109"/>
      <c r="X293" s="17">
        <v>47</v>
      </c>
      <c r="Y293" s="111">
        <v>38954.080000000002</v>
      </c>
      <c r="Z293" s="18">
        <v>15</v>
      </c>
      <c r="AA293" s="19">
        <v>18.290700000000001</v>
      </c>
      <c r="AB293" s="19">
        <v>14.692600000000001</v>
      </c>
      <c r="AC293" s="109"/>
      <c r="AD293" s="19">
        <v>3.9171</v>
      </c>
      <c r="AE293" s="19">
        <v>4.3531000000000004</v>
      </c>
      <c r="AF293" s="19">
        <v>4.2074999999999996</v>
      </c>
      <c r="AG293" s="19">
        <v>3.8662000000000001</v>
      </c>
      <c r="AH293" s="59">
        <v>4.1375999999999999</v>
      </c>
      <c r="AI293" s="51">
        <f t="shared" si="16"/>
        <v>4.0113340750000006</v>
      </c>
      <c r="AJ293" s="19">
        <f t="shared" si="17"/>
        <v>-0.12626592499999933</v>
      </c>
      <c r="AK293" s="63">
        <f t="shared" si="18"/>
        <v>-3.0516706544856761E-2</v>
      </c>
    </row>
    <row r="294" spans="1:37" s="53" customFormat="1" x14ac:dyDescent="0.2">
      <c r="A294" s="21" t="s">
        <v>828</v>
      </c>
      <c r="B294" s="24" t="s">
        <v>829</v>
      </c>
      <c r="C294" s="24" t="s">
        <v>407</v>
      </c>
      <c r="D294" s="110">
        <v>31</v>
      </c>
      <c r="E294" s="109"/>
      <c r="F294" s="110">
        <v>0</v>
      </c>
      <c r="G294" s="110">
        <v>9670</v>
      </c>
      <c r="H294" s="110">
        <v>6046</v>
      </c>
      <c r="I294" s="110">
        <v>3952</v>
      </c>
      <c r="J294" s="110">
        <v>1968</v>
      </c>
      <c r="K294" s="24">
        <v>3.4</v>
      </c>
      <c r="L294" s="109"/>
      <c r="M294" s="110">
        <v>3969</v>
      </c>
      <c r="N294" s="110">
        <v>1965</v>
      </c>
      <c r="O294" s="25">
        <v>3.4</v>
      </c>
      <c r="P294" s="25">
        <v>2.2000000000000002</v>
      </c>
      <c r="Q294" s="25">
        <v>2.8</v>
      </c>
      <c r="R294" s="24">
        <v>14</v>
      </c>
      <c r="S294" s="26">
        <v>1.1971000000000001</v>
      </c>
      <c r="T294" s="52" t="s">
        <v>407</v>
      </c>
      <c r="U294" s="26">
        <v>1.1971000000000001</v>
      </c>
      <c r="V294" s="26"/>
      <c r="W294" s="109"/>
      <c r="X294" s="24">
        <v>8</v>
      </c>
      <c r="Y294" s="110">
        <v>7769.92</v>
      </c>
      <c r="Z294" s="25">
        <v>2.8</v>
      </c>
      <c r="AA294" s="26">
        <v>0.80779999999999996</v>
      </c>
      <c r="AB294" s="26">
        <v>0.93179999999999996</v>
      </c>
      <c r="AC294" s="109"/>
      <c r="AD294" s="26">
        <v>1.4053</v>
      </c>
      <c r="AE294" s="26">
        <v>1.6207</v>
      </c>
      <c r="AF294" s="26">
        <v>1.2154</v>
      </c>
      <c r="AG294" s="26">
        <v>1.2496</v>
      </c>
      <c r="AH294" s="57">
        <v>1.3261000000000001</v>
      </c>
      <c r="AI294" s="50">
        <f t="shared" si="16"/>
        <v>1.2841890250000001</v>
      </c>
      <c r="AJ294" s="26">
        <f t="shared" si="17"/>
        <v>-4.1910974999999961E-2</v>
      </c>
      <c r="AK294" s="62">
        <f t="shared" si="18"/>
        <v>-3.1604686675213003E-2</v>
      </c>
    </row>
    <row r="295" spans="1:37" s="53" customFormat="1" x14ac:dyDescent="0.2">
      <c r="A295" s="21" t="s">
        <v>430</v>
      </c>
      <c r="B295" s="24" t="s">
        <v>431</v>
      </c>
      <c r="C295" s="24" t="s">
        <v>410</v>
      </c>
      <c r="D295" s="110">
        <v>31</v>
      </c>
      <c r="E295" s="109"/>
      <c r="F295" s="110">
        <v>6</v>
      </c>
      <c r="G295" s="110">
        <v>7240</v>
      </c>
      <c r="H295" s="110">
        <v>9169</v>
      </c>
      <c r="I295" s="110">
        <v>5477</v>
      </c>
      <c r="J295" s="110">
        <v>7912</v>
      </c>
      <c r="K295" s="24">
        <v>6.1</v>
      </c>
      <c r="L295" s="109"/>
      <c r="M295" s="110">
        <v>4911</v>
      </c>
      <c r="N295" s="110">
        <v>6157</v>
      </c>
      <c r="O295" s="25">
        <v>6.1</v>
      </c>
      <c r="P295" s="25">
        <v>8</v>
      </c>
      <c r="Q295" s="25">
        <v>3.5</v>
      </c>
      <c r="R295" s="24">
        <v>92</v>
      </c>
      <c r="S295" s="26">
        <v>1.4812000000000001</v>
      </c>
      <c r="T295" s="52" t="s">
        <v>410</v>
      </c>
      <c r="U295" s="26">
        <v>1.2802</v>
      </c>
      <c r="V295" s="26"/>
      <c r="W295" s="109"/>
      <c r="X295" s="24">
        <v>24</v>
      </c>
      <c r="Y295" s="110">
        <v>13251.84</v>
      </c>
      <c r="Z295" s="25">
        <v>5.4</v>
      </c>
      <c r="AA295" s="26">
        <v>0.87960000000000005</v>
      </c>
      <c r="AB295" s="26">
        <v>0.79400000000000004</v>
      </c>
      <c r="AC295" s="109"/>
      <c r="AD295" s="26">
        <v>1.2034</v>
      </c>
      <c r="AE295" s="26">
        <v>1.5185999999999999</v>
      </c>
      <c r="AF295" s="26">
        <v>1.3322000000000001</v>
      </c>
      <c r="AG295" s="26">
        <v>1.3036000000000001</v>
      </c>
      <c r="AH295" s="57">
        <v>1.4188000000000001</v>
      </c>
      <c r="AI295" s="50">
        <f t="shared" si="16"/>
        <v>1.37333455</v>
      </c>
      <c r="AJ295" s="26">
        <f t="shared" si="17"/>
        <v>-4.5465450000000018E-2</v>
      </c>
      <c r="AK295" s="62">
        <f t="shared" si="18"/>
        <v>-3.2045002819283915E-2</v>
      </c>
    </row>
    <row r="296" spans="1:37" s="53" customFormat="1" x14ac:dyDescent="0.2">
      <c r="A296" s="21" t="s">
        <v>684</v>
      </c>
      <c r="B296" s="24" t="s">
        <v>685</v>
      </c>
      <c r="C296" s="24" t="s">
        <v>410</v>
      </c>
      <c r="D296" s="110">
        <v>15</v>
      </c>
      <c r="E296" s="109"/>
      <c r="F296" s="110">
        <v>1</v>
      </c>
      <c r="G296" s="110">
        <v>13866</v>
      </c>
      <c r="H296" s="110">
        <v>10641</v>
      </c>
      <c r="I296" s="110">
        <v>6536</v>
      </c>
      <c r="J296" s="110">
        <v>4649</v>
      </c>
      <c r="K296" s="24">
        <v>7.2</v>
      </c>
      <c r="L296" s="109"/>
      <c r="M296" s="110">
        <v>6356</v>
      </c>
      <c r="N296" s="110">
        <v>4222</v>
      </c>
      <c r="O296" s="25">
        <v>7.2</v>
      </c>
      <c r="P296" s="25">
        <v>4.5</v>
      </c>
      <c r="Q296" s="25">
        <v>5.4</v>
      </c>
      <c r="R296" s="24">
        <v>26</v>
      </c>
      <c r="S296" s="26">
        <v>1.917</v>
      </c>
      <c r="T296" s="52" t="s">
        <v>410</v>
      </c>
      <c r="U296" s="26">
        <v>1.4755</v>
      </c>
      <c r="V296" s="26"/>
      <c r="W296" s="109"/>
      <c r="X296" s="24">
        <v>14</v>
      </c>
      <c r="Y296" s="110">
        <v>13357.13</v>
      </c>
      <c r="Z296" s="25">
        <v>4.0999999999999996</v>
      </c>
      <c r="AA296" s="26">
        <v>1.6998</v>
      </c>
      <c r="AB296" s="26">
        <v>1.776</v>
      </c>
      <c r="AC296" s="109"/>
      <c r="AD296" s="26">
        <v>1.7401</v>
      </c>
      <c r="AE296" s="26">
        <v>1.7181</v>
      </c>
      <c r="AF296" s="26">
        <v>1.7177</v>
      </c>
      <c r="AG296" s="26">
        <v>1.7015</v>
      </c>
      <c r="AH296" s="57">
        <v>1.6383000000000001</v>
      </c>
      <c r="AI296" s="50">
        <f t="shared" si="16"/>
        <v>1.5828426250000003</v>
      </c>
      <c r="AJ296" s="26">
        <f t="shared" si="17"/>
        <v>-5.5457374999999809E-2</v>
      </c>
      <c r="AK296" s="62">
        <f t="shared" si="18"/>
        <v>-3.3850561557712142E-2</v>
      </c>
    </row>
    <row r="297" spans="1:37" s="53" customFormat="1" x14ac:dyDescent="0.2">
      <c r="A297" s="21" t="s">
        <v>486</v>
      </c>
      <c r="B297" s="1" t="s">
        <v>487</v>
      </c>
      <c r="C297" s="1" t="s">
        <v>410</v>
      </c>
      <c r="D297" s="108">
        <v>6</v>
      </c>
      <c r="E297" s="109"/>
      <c r="F297" s="108">
        <v>0</v>
      </c>
      <c r="G297" s="108">
        <v>7510</v>
      </c>
      <c r="H297" s="108">
        <v>4108</v>
      </c>
      <c r="I297" s="108">
        <v>3223</v>
      </c>
      <c r="J297" s="108">
        <v>2119</v>
      </c>
      <c r="K297" s="1">
        <v>3.2</v>
      </c>
      <c r="L297" s="109"/>
      <c r="M297" s="108">
        <v>3223</v>
      </c>
      <c r="N297" s="108">
        <v>2119</v>
      </c>
      <c r="O297" s="2">
        <v>3.2</v>
      </c>
      <c r="P297" s="2">
        <v>2.1</v>
      </c>
      <c r="Q297" s="2">
        <v>2.4</v>
      </c>
      <c r="R297" s="1">
        <v>25</v>
      </c>
      <c r="S297" s="3">
        <v>0.97209999999999996</v>
      </c>
      <c r="T297" s="43" t="s">
        <v>410</v>
      </c>
      <c r="U297" s="3">
        <v>0.85770000000000002</v>
      </c>
      <c r="V297" s="3"/>
      <c r="W297" s="109"/>
      <c r="X297" s="1">
        <v>8</v>
      </c>
      <c r="Y297" s="108">
        <v>8136.69</v>
      </c>
      <c r="Z297" s="2">
        <v>2.6</v>
      </c>
      <c r="AA297" s="3">
        <v>1.1890000000000001</v>
      </c>
      <c r="AB297" s="3">
        <v>1.2867999999999999</v>
      </c>
      <c r="AC297" s="109"/>
      <c r="AD297" s="3">
        <v>1.1166</v>
      </c>
      <c r="AE297" s="3">
        <v>0.99750000000000005</v>
      </c>
      <c r="AF297" s="3">
        <v>0.97209999999999996</v>
      </c>
      <c r="AG297" s="3">
        <v>0.92549999999999999</v>
      </c>
      <c r="AH297" s="57">
        <v>0.95320000000000005</v>
      </c>
      <c r="AI297" s="50">
        <f t="shared" si="16"/>
        <v>0.92009767500000006</v>
      </c>
      <c r="AJ297" s="3">
        <f t="shared" si="17"/>
        <v>-3.3102324999999988E-2</v>
      </c>
      <c r="AK297" s="62">
        <f t="shared" ref="AK297:AK328" si="19">AJ297/AH297</f>
        <v>-3.4727575535039849E-2</v>
      </c>
    </row>
    <row r="298" spans="1:37" s="53" customFormat="1" x14ac:dyDescent="0.2">
      <c r="A298" s="22" t="s">
        <v>967</v>
      </c>
      <c r="B298" s="17" t="s">
        <v>968</v>
      </c>
      <c r="C298" s="17" t="s">
        <v>410</v>
      </c>
      <c r="D298" s="111">
        <v>0</v>
      </c>
      <c r="E298" s="109"/>
      <c r="F298" s="111">
        <v>0</v>
      </c>
      <c r="G298" s="111">
        <v>0</v>
      </c>
      <c r="H298" s="111">
        <v>0</v>
      </c>
      <c r="I298" s="111">
        <v>0</v>
      </c>
      <c r="J298" s="111">
        <v>0</v>
      </c>
      <c r="K298" s="17">
        <v>0</v>
      </c>
      <c r="L298" s="109"/>
      <c r="M298" s="111">
        <v>0</v>
      </c>
      <c r="N298" s="111">
        <v>0</v>
      </c>
      <c r="O298" s="18">
        <v>0</v>
      </c>
      <c r="P298" s="18">
        <v>0</v>
      </c>
      <c r="Q298" s="18">
        <v>0</v>
      </c>
      <c r="R298" s="17">
        <v>999</v>
      </c>
      <c r="S298" s="19">
        <v>0</v>
      </c>
      <c r="T298" s="44" t="s">
        <v>410</v>
      </c>
      <c r="U298" s="19">
        <v>0.73229999999999995</v>
      </c>
      <c r="V298" s="19"/>
      <c r="W298" s="109"/>
      <c r="X298" s="17">
        <v>8</v>
      </c>
      <c r="Y298" s="111">
        <v>5780.23</v>
      </c>
      <c r="Z298" s="18">
        <v>2.5</v>
      </c>
      <c r="AA298" s="19">
        <v>0.92079999999999995</v>
      </c>
      <c r="AB298" s="19">
        <v>0.66720000000000002</v>
      </c>
      <c r="AC298" s="109"/>
      <c r="AD298" s="19">
        <v>0.81010000000000004</v>
      </c>
      <c r="AE298" s="19">
        <v>0.97299999999999998</v>
      </c>
      <c r="AF298" s="19">
        <v>0.80630000000000002</v>
      </c>
      <c r="AG298" s="19">
        <v>0.8024</v>
      </c>
      <c r="AH298" s="59">
        <v>0.81420000000000003</v>
      </c>
      <c r="AI298" s="51">
        <f t="shared" si="16"/>
        <v>0.78557482499999998</v>
      </c>
      <c r="AJ298" s="19">
        <f t="shared" si="17"/>
        <v>-2.8625175000000058E-2</v>
      </c>
      <c r="AK298" s="63">
        <f t="shared" si="19"/>
        <v>-3.5157424465733306E-2</v>
      </c>
    </row>
    <row r="299" spans="1:37" s="53" customFormat="1" x14ac:dyDescent="0.2">
      <c r="A299" s="21" t="s">
        <v>1</v>
      </c>
      <c r="B299" s="24" t="s">
        <v>2</v>
      </c>
      <c r="C299" s="24" t="s">
        <v>611</v>
      </c>
      <c r="D299" s="110">
        <v>8</v>
      </c>
      <c r="E299" s="109"/>
      <c r="F299" s="110">
        <v>0</v>
      </c>
      <c r="G299" s="110">
        <v>26915</v>
      </c>
      <c r="H299" s="110">
        <v>9800</v>
      </c>
      <c r="I299" s="110">
        <v>11052</v>
      </c>
      <c r="J299" s="110">
        <v>5947</v>
      </c>
      <c r="K299" s="24">
        <v>9.6</v>
      </c>
      <c r="L299" s="109"/>
      <c r="M299" s="110">
        <v>11052</v>
      </c>
      <c r="N299" s="110">
        <v>5947</v>
      </c>
      <c r="O299" s="25">
        <v>9.6</v>
      </c>
      <c r="P299" s="25">
        <v>4.7</v>
      </c>
      <c r="Q299" s="25">
        <v>8.1</v>
      </c>
      <c r="R299" s="24">
        <v>17</v>
      </c>
      <c r="S299" s="26">
        <v>3.3334000000000001</v>
      </c>
      <c r="T299" s="52" t="s">
        <v>410</v>
      </c>
      <c r="U299" s="26">
        <v>4.2279</v>
      </c>
      <c r="V299" s="26"/>
      <c r="W299" s="109"/>
      <c r="X299" s="24">
        <v>24</v>
      </c>
      <c r="Y299" s="110">
        <v>45165.760000000002</v>
      </c>
      <c r="Z299" s="25">
        <v>6.6</v>
      </c>
      <c r="AA299" s="26">
        <v>2.7073999999999998</v>
      </c>
      <c r="AB299" s="26">
        <v>2.7338</v>
      </c>
      <c r="AC299" s="109"/>
      <c r="AD299" s="26">
        <v>0</v>
      </c>
      <c r="AE299" s="26">
        <v>0</v>
      </c>
      <c r="AF299" s="26">
        <v>0</v>
      </c>
      <c r="AG299" s="26">
        <v>4.0933000000000002</v>
      </c>
      <c r="AH299" s="57">
        <v>4.7035</v>
      </c>
      <c r="AI299" s="50">
        <f t="shared" si="16"/>
        <v>4.5354797250000001</v>
      </c>
      <c r="AJ299" s="26">
        <f t="shared" si="17"/>
        <v>-0.16802027499999994</v>
      </c>
      <c r="AK299" s="62">
        <f t="shared" si="19"/>
        <v>-3.572239289890506E-2</v>
      </c>
    </row>
    <row r="300" spans="1:37" s="53" customFormat="1" x14ac:dyDescent="0.2">
      <c r="A300" s="21" t="s">
        <v>1531</v>
      </c>
      <c r="B300" s="24" t="s">
        <v>1532</v>
      </c>
      <c r="C300" s="24" t="s">
        <v>410</v>
      </c>
      <c r="D300" s="110">
        <v>53</v>
      </c>
      <c r="E300" s="109"/>
      <c r="F300" s="110">
        <v>0</v>
      </c>
      <c r="G300" s="110">
        <v>21207</v>
      </c>
      <c r="H300" s="110">
        <v>10201</v>
      </c>
      <c r="I300" s="110">
        <v>6928</v>
      </c>
      <c r="J300" s="110">
        <v>2808</v>
      </c>
      <c r="K300" s="24">
        <v>3.6</v>
      </c>
      <c r="L300" s="109"/>
      <c r="M300" s="110">
        <v>7019</v>
      </c>
      <c r="N300" s="110">
        <v>2784</v>
      </c>
      <c r="O300" s="25">
        <v>3.6</v>
      </c>
      <c r="P300" s="25">
        <v>1.7</v>
      </c>
      <c r="Q300" s="25">
        <v>3.1</v>
      </c>
      <c r="R300" s="24">
        <v>9</v>
      </c>
      <c r="S300" s="26">
        <v>2.117</v>
      </c>
      <c r="T300" s="52" t="s">
        <v>407</v>
      </c>
      <c r="U300" s="26">
        <v>2.117</v>
      </c>
      <c r="V300" s="26"/>
      <c r="W300" s="109"/>
      <c r="X300" s="24">
        <v>7</v>
      </c>
      <c r="Y300" s="110">
        <v>12375.52</v>
      </c>
      <c r="Z300" s="25">
        <v>3.1</v>
      </c>
      <c r="AA300" s="26">
        <v>0.88160000000000005</v>
      </c>
      <c r="AB300" s="26">
        <v>0.89680000000000004</v>
      </c>
      <c r="AC300" s="109"/>
      <c r="AD300" s="26">
        <v>0</v>
      </c>
      <c r="AE300" s="26">
        <v>0</v>
      </c>
      <c r="AF300" s="26">
        <v>2.2153</v>
      </c>
      <c r="AG300" s="26">
        <v>2.3856000000000002</v>
      </c>
      <c r="AH300" s="57">
        <v>2.3607</v>
      </c>
      <c r="AI300" s="50">
        <f t="shared" si="16"/>
        <v>2.27101175</v>
      </c>
      <c r="AJ300" s="26">
        <f t="shared" si="17"/>
        <v>-8.9688250000000025E-2</v>
      </c>
      <c r="AK300" s="62">
        <f t="shared" si="19"/>
        <v>-3.7992226881857084E-2</v>
      </c>
    </row>
    <row r="301" spans="1:37" s="53" customFormat="1" x14ac:dyDescent="0.2">
      <c r="A301" s="21" t="s">
        <v>618</v>
      </c>
      <c r="B301" s="24" t="s">
        <v>619</v>
      </c>
      <c r="C301" s="24" t="s">
        <v>410</v>
      </c>
      <c r="D301" s="110">
        <v>1</v>
      </c>
      <c r="E301" s="109"/>
      <c r="F301" s="110">
        <v>0</v>
      </c>
      <c r="G301" s="110">
        <v>5760</v>
      </c>
      <c r="H301" s="110">
        <v>0</v>
      </c>
      <c r="I301" s="110">
        <v>2362</v>
      </c>
      <c r="J301" s="110">
        <v>0</v>
      </c>
      <c r="K301" s="24">
        <v>2</v>
      </c>
      <c r="L301" s="109"/>
      <c r="M301" s="110">
        <v>2362</v>
      </c>
      <c r="N301" s="110">
        <v>0</v>
      </c>
      <c r="O301" s="25">
        <v>2</v>
      </c>
      <c r="P301" s="25">
        <v>0</v>
      </c>
      <c r="Q301" s="25">
        <v>2</v>
      </c>
      <c r="R301" s="24">
        <v>999</v>
      </c>
      <c r="S301" s="26">
        <v>0.71240000000000003</v>
      </c>
      <c r="T301" s="52" t="s">
        <v>410</v>
      </c>
      <c r="U301" s="26">
        <v>1.2697000000000001</v>
      </c>
      <c r="V301" s="26"/>
      <c r="W301" s="109"/>
      <c r="X301" s="24">
        <v>9</v>
      </c>
      <c r="Y301" s="110">
        <v>9274.2000000000007</v>
      </c>
      <c r="Z301" s="25">
        <v>2.1</v>
      </c>
      <c r="AA301" s="26">
        <v>6.2904</v>
      </c>
      <c r="AB301" s="26">
        <v>6.9050000000000002</v>
      </c>
      <c r="AC301" s="109"/>
      <c r="AD301" s="26">
        <v>1.0906</v>
      </c>
      <c r="AE301" s="26">
        <v>1.1997</v>
      </c>
      <c r="AF301" s="26">
        <v>1.371</v>
      </c>
      <c r="AG301" s="26">
        <v>1.5652999999999999</v>
      </c>
      <c r="AH301" s="57">
        <v>1.4168000000000001</v>
      </c>
      <c r="AI301" s="50">
        <f t="shared" si="16"/>
        <v>1.3620706750000002</v>
      </c>
      <c r="AJ301" s="26">
        <f t="shared" si="17"/>
        <v>-5.4729324999999829E-2</v>
      </c>
      <c r="AK301" s="62">
        <f t="shared" si="19"/>
        <v>-3.8628829051383276E-2</v>
      </c>
    </row>
    <row r="302" spans="1:37" s="53" customFormat="1" x14ac:dyDescent="0.2">
      <c r="A302" s="21" t="s">
        <v>1064</v>
      </c>
      <c r="B302" s="1" t="s">
        <v>1065</v>
      </c>
      <c r="C302" s="1" t="s">
        <v>410</v>
      </c>
      <c r="D302" s="108">
        <v>0</v>
      </c>
      <c r="E302" s="109"/>
      <c r="F302" s="108">
        <v>0</v>
      </c>
      <c r="G302" s="108">
        <v>0</v>
      </c>
      <c r="H302" s="108">
        <v>0</v>
      </c>
      <c r="I302" s="108">
        <v>0</v>
      </c>
      <c r="J302" s="108">
        <v>0</v>
      </c>
      <c r="K302" s="1">
        <v>0</v>
      </c>
      <c r="L302" s="109"/>
      <c r="M302" s="108">
        <v>0</v>
      </c>
      <c r="N302" s="108">
        <v>0</v>
      </c>
      <c r="O302" s="2">
        <v>0</v>
      </c>
      <c r="P302" s="2">
        <v>0</v>
      </c>
      <c r="Q302" s="2">
        <v>0</v>
      </c>
      <c r="R302" s="1">
        <v>999</v>
      </c>
      <c r="S302" s="3">
        <v>0</v>
      </c>
      <c r="T302" s="43" t="s">
        <v>410</v>
      </c>
      <c r="U302" s="3">
        <v>1.3627</v>
      </c>
      <c r="V302" s="3"/>
      <c r="W302" s="109"/>
      <c r="X302" s="1">
        <v>9</v>
      </c>
      <c r="Y302" s="108">
        <v>11342.35</v>
      </c>
      <c r="Z302" s="2">
        <v>2.2999999999999998</v>
      </c>
      <c r="AA302" s="3">
        <v>1.1599999999999999</v>
      </c>
      <c r="AB302" s="3">
        <v>0.63160000000000005</v>
      </c>
      <c r="AC302" s="109"/>
      <c r="AD302" s="3">
        <v>1.6887000000000001</v>
      </c>
      <c r="AE302" s="3">
        <v>1.7474000000000001</v>
      </c>
      <c r="AF302" s="3">
        <v>1.4177</v>
      </c>
      <c r="AG302" s="3">
        <v>1.3718999999999999</v>
      </c>
      <c r="AH302" s="57">
        <v>1.5221</v>
      </c>
      <c r="AI302" s="50">
        <f t="shared" si="16"/>
        <v>1.4618364250000002</v>
      </c>
      <c r="AJ302" s="3">
        <f t="shared" si="17"/>
        <v>-6.0263574999999792E-2</v>
      </c>
      <c r="AK302" s="62">
        <f t="shared" si="19"/>
        <v>-3.9592388804940405E-2</v>
      </c>
    </row>
    <row r="303" spans="1:37" s="53" customFormat="1" x14ac:dyDescent="0.2">
      <c r="A303" s="22" t="s">
        <v>1066</v>
      </c>
      <c r="B303" s="17" t="s">
        <v>1067</v>
      </c>
      <c r="C303" s="17" t="s">
        <v>410</v>
      </c>
      <c r="D303" s="111">
        <v>2</v>
      </c>
      <c r="E303" s="109"/>
      <c r="F303" s="111">
        <v>0</v>
      </c>
      <c r="G303" s="111">
        <v>14974</v>
      </c>
      <c r="H303" s="111">
        <v>651</v>
      </c>
      <c r="I303" s="111">
        <v>5505</v>
      </c>
      <c r="J303" s="111">
        <v>510</v>
      </c>
      <c r="K303" s="17">
        <v>3.5</v>
      </c>
      <c r="L303" s="109"/>
      <c r="M303" s="111">
        <v>5505</v>
      </c>
      <c r="N303" s="111">
        <v>510</v>
      </c>
      <c r="O303" s="18">
        <v>3.5</v>
      </c>
      <c r="P303" s="18">
        <v>0.5</v>
      </c>
      <c r="Q303" s="18">
        <v>3.5</v>
      </c>
      <c r="R303" s="17">
        <v>999</v>
      </c>
      <c r="S303" s="19">
        <v>1.6603000000000001</v>
      </c>
      <c r="T303" s="44" t="s">
        <v>410</v>
      </c>
      <c r="U303" s="19">
        <v>1.3627</v>
      </c>
      <c r="V303" s="19"/>
      <c r="W303" s="109"/>
      <c r="X303" s="17">
        <v>7</v>
      </c>
      <c r="Y303" s="111">
        <v>8451.02</v>
      </c>
      <c r="Z303" s="18">
        <v>2.2000000000000002</v>
      </c>
      <c r="AA303" s="19">
        <v>1.9233</v>
      </c>
      <c r="AB303" s="19">
        <v>1.7882</v>
      </c>
      <c r="AC303" s="109"/>
      <c r="AD303" s="19">
        <v>0.91979999999999995</v>
      </c>
      <c r="AE303" s="19">
        <v>1.0790999999999999</v>
      </c>
      <c r="AF303" s="19">
        <v>1.1992</v>
      </c>
      <c r="AG303" s="19">
        <v>1.1767000000000001</v>
      </c>
      <c r="AH303" s="59">
        <v>1.5221</v>
      </c>
      <c r="AI303" s="51">
        <f t="shared" si="16"/>
        <v>1.4618364250000002</v>
      </c>
      <c r="AJ303" s="19">
        <f t="shared" si="17"/>
        <v>-6.0263574999999792E-2</v>
      </c>
      <c r="AK303" s="63">
        <f t="shared" si="19"/>
        <v>-3.9592388804940405E-2</v>
      </c>
    </row>
    <row r="304" spans="1:37" s="53" customFormat="1" x14ac:dyDescent="0.2">
      <c r="A304" s="21" t="s">
        <v>1012</v>
      </c>
      <c r="B304" s="24" t="s">
        <v>1013</v>
      </c>
      <c r="C304" s="24" t="s">
        <v>410</v>
      </c>
      <c r="D304" s="110">
        <v>2</v>
      </c>
      <c r="E304" s="109"/>
      <c r="F304" s="110">
        <v>0</v>
      </c>
      <c r="G304" s="110">
        <v>89970</v>
      </c>
      <c r="H304" s="110">
        <v>64819</v>
      </c>
      <c r="I304" s="110">
        <v>39350</v>
      </c>
      <c r="J304" s="110">
        <v>28594</v>
      </c>
      <c r="K304" s="24">
        <v>25.5</v>
      </c>
      <c r="L304" s="109"/>
      <c r="M304" s="110">
        <v>39350</v>
      </c>
      <c r="N304" s="110">
        <v>28594</v>
      </c>
      <c r="O304" s="25">
        <v>25.5</v>
      </c>
      <c r="P304" s="25">
        <v>19.5</v>
      </c>
      <c r="Q304" s="25">
        <v>16.399999999999999</v>
      </c>
      <c r="R304" s="24">
        <v>999</v>
      </c>
      <c r="S304" s="26">
        <v>11.8682</v>
      </c>
      <c r="T304" s="52" t="s">
        <v>410</v>
      </c>
      <c r="U304" s="26">
        <v>3.2418999999999998</v>
      </c>
      <c r="V304" s="26"/>
      <c r="W304" s="109"/>
      <c r="X304" s="24">
        <v>15</v>
      </c>
      <c r="Y304" s="110">
        <v>24317.21</v>
      </c>
      <c r="Z304" s="25">
        <v>4.8</v>
      </c>
      <c r="AA304" s="26">
        <v>1.7230000000000001</v>
      </c>
      <c r="AB304" s="26">
        <v>1.6812</v>
      </c>
      <c r="AC304" s="109"/>
      <c r="AD304" s="26">
        <v>2.0903999999999998</v>
      </c>
      <c r="AE304" s="26">
        <v>3.9426000000000001</v>
      </c>
      <c r="AF304" s="26">
        <v>1.958</v>
      </c>
      <c r="AG304" s="26">
        <v>1.6889000000000001</v>
      </c>
      <c r="AH304" s="57">
        <v>3.6217999999999999</v>
      </c>
      <c r="AI304" s="50">
        <f t="shared" si="16"/>
        <v>3.477748225</v>
      </c>
      <c r="AJ304" s="26">
        <f t="shared" si="17"/>
        <v>-0.14405177499999988</v>
      </c>
      <c r="AK304" s="62">
        <f t="shared" si="19"/>
        <v>-3.9773531117124047E-2</v>
      </c>
    </row>
    <row r="305" spans="1:37" s="53" customFormat="1" x14ac:dyDescent="0.2">
      <c r="A305" s="21" t="s">
        <v>989</v>
      </c>
      <c r="B305" s="24" t="s">
        <v>990</v>
      </c>
      <c r="C305" s="24" t="s">
        <v>407</v>
      </c>
      <c r="D305" s="110">
        <v>8</v>
      </c>
      <c r="E305" s="109"/>
      <c r="F305" s="110">
        <v>2</v>
      </c>
      <c r="G305" s="110">
        <v>6683</v>
      </c>
      <c r="H305" s="110">
        <v>3069</v>
      </c>
      <c r="I305" s="110">
        <v>2572</v>
      </c>
      <c r="J305" s="110">
        <v>1540</v>
      </c>
      <c r="K305" s="24">
        <v>3.1</v>
      </c>
      <c r="L305" s="109"/>
      <c r="M305" s="110">
        <v>2539</v>
      </c>
      <c r="N305" s="110">
        <v>1471</v>
      </c>
      <c r="O305" s="25">
        <v>3.1</v>
      </c>
      <c r="P305" s="25">
        <v>1.8</v>
      </c>
      <c r="Q305" s="25">
        <v>2.6</v>
      </c>
      <c r="R305" s="24">
        <v>20</v>
      </c>
      <c r="S305" s="26">
        <v>0.76580000000000004</v>
      </c>
      <c r="T305" s="52" t="s">
        <v>410</v>
      </c>
      <c r="U305" s="26">
        <v>0.85819999999999996</v>
      </c>
      <c r="V305" s="26"/>
      <c r="W305" s="109"/>
      <c r="X305" s="24">
        <v>11</v>
      </c>
      <c r="Y305" s="110">
        <v>8537.85</v>
      </c>
      <c r="Z305" s="25">
        <v>2.8</v>
      </c>
      <c r="AA305" s="26">
        <v>5.7769000000000004</v>
      </c>
      <c r="AB305" s="26">
        <v>5.7050000000000001</v>
      </c>
      <c r="AC305" s="109"/>
      <c r="AD305" s="26">
        <v>0.75880000000000003</v>
      </c>
      <c r="AE305" s="26">
        <v>0.85470000000000002</v>
      </c>
      <c r="AF305" s="26">
        <v>0.84460000000000002</v>
      </c>
      <c r="AG305" s="26">
        <v>0.83930000000000005</v>
      </c>
      <c r="AH305" s="57">
        <v>0.95930000000000004</v>
      </c>
      <c r="AI305" s="50">
        <f t="shared" si="16"/>
        <v>0.92063405000000009</v>
      </c>
      <c r="AJ305" s="26">
        <f t="shared" si="17"/>
        <v>-3.8665949999999949E-2</v>
      </c>
      <c r="AK305" s="62">
        <f t="shared" si="19"/>
        <v>-4.0306421348900182E-2</v>
      </c>
    </row>
    <row r="306" spans="1:37" s="53" customFormat="1" x14ac:dyDescent="0.2">
      <c r="A306" s="21" t="s">
        <v>577</v>
      </c>
      <c r="B306" s="24" t="s">
        <v>578</v>
      </c>
      <c r="C306" s="24" t="s">
        <v>407</v>
      </c>
      <c r="D306" s="110">
        <v>3</v>
      </c>
      <c r="E306" s="109"/>
      <c r="F306" s="110">
        <v>1</v>
      </c>
      <c r="G306" s="110">
        <v>3240</v>
      </c>
      <c r="H306" s="110">
        <v>1249</v>
      </c>
      <c r="I306" s="110">
        <v>1790</v>
      </c>
      <c r="J306" s="110">
        <v>779</v>
      </c>
      <c r="K306" s="24">
        <v>2.2999999999999998</v>
      </c>
      <c r="L306" s="109"/>
      <c r="M306" s="110">
        <v>1790</v>
      </c>
      <c r="N306" s="110">
        <v>779</v>
      </c>
      <c r="O306" s="25">
        <v>2.2999999999999998</v>
      </c>
      <c r="P306" s="25">
        <v>1.2</v>
      </c>
      <c r="Q306" s="25">
        <v>2</v>
      </c>
      <c r="R306" s="24">
        <v>999</v>
      </c>
      <c r="S306" s="26">
        <v>0.53990000000000005</v>
      </c>
      <c r="T306" s="52" t="s">
        <v>410</v>
      </c>
      <c r="U306" s="26">
        <v>1.1080000000000001</v>
      </c>
      <c r="V306" s="26"/>
      <c r="W306" s="109"/>
      <c r="X306" s="24">
        <v>10</v>
      </c>
      <c r="Y306" s="110">
        <v>11749.38</v>
      </c>
      <c r="Z306" s="25">
        <v>2.9</v>
      </c>
      <c r="AA306" s="26">
        <v>0.50280000000000002</v>
      </c>
      <c r="AB306" s="26">
        <v>0.48670000000000002</v>
      </c>
      <c r="AC306" s="109"/>
      <c r="AD306" s="26">
        <v>1.2876000000000001</v>
      </c>
      <c r="AE306" s="26">
        <v>1.1809000000000001</v>
      </c>
      <c r="AF306" s="26">
        <v>1.1173999999999999</v>
      </c>
      <c r="AG306" s="26">
        <v>1.1247</v>
      </c>
      <c r="AH306" s="57">
        <v>1.2388999999999999</v>
      </c>
      <c r="AI306" s="50">
        <f t="shared" si="16"/>
        <v>1.1886070000000002</v>
      </c>
      <c r="AJ306" s="26">
        <f t="shared" si="17"/>
        <v>-5.0292999999999699E-2</v>
      </c>
      <c r="AK306" s="62">
        <f t="shared" si="19"/>
        <v>-4.0594882557106873E-2</v>
      </c>
    </row>
    <row r="307" spans="1:37" s="53" customFormat="1" x14ac:dyDescent="0.2">
      <c r="A307" s="21" t="s">
        <v>961</v>
      </c>
      <c r="B307" s="1" t="s">
        <v>962</v>
      </c>
      <c r="C307" s="1" t="s">
        <v>410</v>
      </c>
      <c r="D307" s="108">
        <v>10</v>
      </c>
      <c r="E307" s="109"/>
      <c r="F307" s="108">
        <v>0</v>
      </c>
      <c r="G307" s="108">
        <v>14406</v>
      </c>
      <c r="H307" s="108">
        <v>5188</v>
      </c>
      <c r="I307" s="108">
        <v>4859</v>
      </c>
      <c r="J307" s="108">
        <v>1303</v>
      </c>
      <c r="K307" s="1">
        <v>2.2000000000000002</v>
      </c>
      <c r="L307" s="109"/>
      <c r="M307" s="108">
        <v>5105</v>
      </c>
      <c r="N307" s="108">
        <v>1509</v>
      </c>
      <c r="O307" s="2">
        <v>2.2000000000000002</v>
      </c>
      <c r="P307" s="2">
        <v>1.2</v>
      </c>
      <c r="Q307" s="2">
        <v>1.9</v>
      </c>
      <c r="R307" s="1">
        <v>5</v>
      </c>
      <c r="S307" s="3">
        <v>1.5397000000000001</v>
      </c>
      <c r="T307" s="43" t="s">
        <v>407</v>
      </c>
      <c r="U307" s="3">
        <v>1.5397000000000001</v>
      </c>
      <c r="V307" s="3"/>
      <c r="W307" s="109"/>
      <c r="X307" s="1">
        <v>5</v>
      </c>
      <c r="Y307" s="108">
        <v>7386.82</v>
      </c>
      <c r="Z307" s="2">
        <v>1.9</v>
      </c>
      <c r="AA307" s="3">
        <v>0.97870000000000001</v>
      </c>
      <c r="AB307" s="3">
        <v>0.97599999999999998</v>
      </c>
      <c r="AC307" s="109"/>
      <c r="AD307" s="3">
        <v>1.2179</v>
      </c>
      <c r="AE307" s="3">
        <v>1.8091999999999999</v>
      </c>
      <c r="AF307" s="3">
        <v>1.5113000000000001</v>
      </c>
      <c r="AG307" s="3">
        <v>1.4843999999999999</v>
      </c>
      <c r="AH307" s="57">
        <v>1.7225999999999999</v>
      </c>
      <c r="AI307" s="50">
        <f t="shared" si="16"/>
        <v>1.6517131750000003</v>
      </c>
      <c r="AJ307" s="3">
        <f t="shared" si="17"/>
        <v>-7.0886824999999654E-2</v>
      </c>
      <c r="AK307" s="62">
        <f t="shared" si="19"/>
        <v>-4.1151065250202984E-2</v>
      </c>
    </row>
    <row r="308" spans="1:37" s="53" customFormat="1" x14ac:dyDescent="0.2">
      <c r="A308" s="22" t="s">
        <v>888</v>
      </c>
      <c r="B308" s="17" t="s">
        <v>889</v>
      </c>
      <c r="C308" s="17" t="s">
        <v>407</v>
      </c>
      <c r="D308" s="111">
        <v>5</v>
      </c>
      <c r="E308" s="109"/>
      <c r="F308" s="111">
        <v>0</v>
      </c>
      <c r="G308" s="111">
        <v>12823</v>
      </c>
      <c r="H308" s="111">
        <v>6505</v>
      </c>
      <c r="I308" s="111">
        <v>5108</v>
      </c>
      <c r="J308" s="111">
        <v>1695</v>
      </c>
      <c r="K308" s="17">
        <v>4.2</v>
      </c>
      <c r="L308" s="109"/>
      <c r="M308" s="111">
        <v>5108</v>
      </c>
      <c r="N308" s="111">
        <v>1695</v>
      </c>
      <c r="O308" s="18">
        <v>4.2</v>
      </c>
      <c r="P308" s="18">
        <v>2.4</v>
      </c>
      <c r="Q308" s="18">
        <v>3.6</v>
      </c>
      <c r="R308" s="17">
        <v>6</v>
      </c>
      <c r="S308" s="19">
        <v>1.5406</v>
      </c>
      <c r="T308" s="44" t="s">
        <v>429</v>
      </c>
      <c r="U308" s="19">
        <v>1.5406</v>
      </c>
      <c r="V308" s="19"/>
      <c r="W308" s="109"/>
      <c r="X308" s="17">
        <v>9</v>
      </c>
      <c r="Y308" s="111">
        <v>8396.2999999999993</v>
      </c>
      <c r="Z308" s="18">
        <v>3.6</v>
      </c>
      <c r="AA308" s="19">
        <v>5.6806999999999999</v>
      </c>
      <c r="AB308" s="19">
        <v>8.4367999999999999</v>
      </c>
      <c r="AC308" s="109"/>
      <c r="AD308" s="19">
        <v>2.3081999999999998</v>
      </c>
      <c r="AE308" s="19">
        <v>2.0007999999999999</v>
      </c>
      <c r="AF308" s="19">
        <v>2.2843</v>
      </c>
      <c r="AG308" s="19">
        <v>2.2429000000000001</v>
      </c>
      <c r="AH308" s="59">
        <v>1.7249000000000001</v>
      </c>
      <c r="AI308" s="51">
        <f t="shared" si="16"/>
        <v>1.6526786500000001</v>
      </c>
      <c r="AJ308" s="19">
        <f t="shared" si="17"/>
        <v>-7.2221349999999962E-2</v>
      </c>
      <c r="AK308" s="63">
        <f t="shared" si="19"/>
        <v>-4.1869876514580531E-2</v>
      </c>
    </row>
    <row r="309" spans="1:37" s="53" customFormat="1" x14ac:dyDescent="0.2">
      <c r="A309" s="21" t="s">
        <v>981</v>
      </c>
      <c r="B309" s="24" t="s">
        <v>982</v>
      </c>
      <c r="C309" s="24" t="s">
        <v>410</v>
      </c>
      <c r="D309" s="110">
        <v>10</v>
      </c>
      <c r="E309" s="109"/>
      <c r="F309" s="110">
        <v>0</v>
      </c>
      <c r="G309" s="110">
        <v>7513</v>
      </c>
      <c r="H309" s="110">
        <v>4448</v>
      </c>
      <c r="I309" s="110">
        <v>3511</v>
      </c>
      <c r="J309" s="110">
        <v>2127</v>
      </c>
      <c r="K309" s="24">
        <v>5.4</v>
      </c>
      <c r="L309" s="109"/>
      <c r="M309" s="110">
        <v>3555</v>
      </c>
      <c r="N309" s="110">
        <v>2204</v>
      </c>
      <c r="O309" s="25">
        <v>5.4</v>
      </c>
      <c r="P309" s="25">
        <v>3.7</v>
      </c>
      <c r="Q309" s="25">
        <v>4.4000000000000004</v>
      </c>
      <c r="R309" s="24">
        <v>23</v>
      </c>
      <c r="S309" s="26">
        <v>1.0722</v>
      </c>
      <c r="T309" s="52" t="s">
        <v>410</v>
      </c>
      <c r="U309" s="26">
        <v>1.0104</v>
      </c>
      <c r="V309" s="26"/>
      <c r="W309" s="109"/>
      <c r="X309" s="24">
        <v>13</v>
      </c>
      <c r="Y309" s="110">
        <v>9386.39</v>
      </c>
      <c r="Z309" s="25">
        <v>3.9</v>
      </c>
      <c r="AA309" s="26">
        <v>0.54649999999999999</v>
      </c>
      <c r="AB309" s="26">
        <v>0.45579999999999998</v>
      </c>
      <c r="AC309" s="109"/>
      <c r="AD309" s="26">
        <v>0.99180000000000001</v>
      </c>
      <c r="AE309" s="26">
        <v>1.0044</v>
      </c>
      <c r="AF309" s="26">
        <v>1.0135000000000001</v>
      </c>
      <c r="AG309" s="26">
        <v>0.97409999999999997</v>
      </c>
      <c r="AH309" s="57">
        <v>1.1313</v>
      </c>
      <c r="AI309" s="50">
        <f t="shared" si="16"/>
        <v>1.0839066000000002</v>
      </c>
      <c r="AJ309" s="26">
        <f t="shared" si="17"/>
        <v>-4.7393399999999808E-2</v>
      </c>
      <c r="AK309" s="62">
        <f t="shared" si="19"/>
        <v>-4.1892866613630168E-2</v>
      </c>
    </row>
    <row r="310" spans="1:37" s="53" customFormat="1" x14ac:dyDescent="0.2">
      <c r="A310" s="21" t="s">
        <v>427</v>
      </c>
      <c r="B310" s="1" t="s">
        <v>428</v>
      </c>
      <c r="C310" s="1" t="s">
        <v>407</v>
      </c>
      <c r="D310" s="108">
        <v>4</v>
      </c>
      <c r="E310" s="109"/>
      <c r="F310" s="108">
        <v>2</v>
      </c>
      <c r="G310" s="108">
        <v>6531</v>
      </c>
      <c r="H310" s="108">
        <v>3989</v>
      </c>
      <c r="I310" s="108">
        <v>3106</v>
      </c>
      <c r="J310" s="108">
        <v>1512</v>
      </c>
      <c r="K310" s="1">
        <v>4.3</v>
      </c>
      <c r="L310" s="109"/>
      <c r="M310" s="108">
        <v>3106</v>
      </c>
      <c r="N310" s="108">
        <v>1512</v>
      </c>
      <c r="O310" s="2">
        <v>4.3</v>
      </c>
      <c r="P310" s="2">
        <v>2.5</v>
      </c>
      <c r="Q310" s="2">
        <v>3.4</v>
      </c>
      <c r="R310" s="1">
        <v>999</v>
      </c>
      <c r="S310" s="3">
        <v>0.93679999999999997</v>
      </c>
      <c r="T310" s="43" t="s">
        <v>410</v>
      </c>
      <c r="U310" s="3">
        <v>1.1331</v>
      </c>
      <c r="V310" s="3"/>
      <c r="W310" s="109"/>
      <c r="X310" s="1">
        <v>9</v>
      </c>
      <c r="Y310" s="108">
        <v>9941.41</v>
      </c>
      <c r="Z310" s="2">
        <v>2.5</v>
      </c>
      <c r="AA310" s="3">
        <v>0.76029999999999998</v>
      </c>
      <c r="AB310" s="3">
        <v>0.73250000000000004</v>
      </c>
      <c r="AC310" s="109"/>
      <c r="AD310" s="3">
        <v>1.1095999999999999</v>
      </c>
      <c r="AE310" s="3">
        <v>1.2438</v>
      </c>
      <c r="AF310" s="3">
        <v>1.1415</v>
      </c>
      <c r="AG310" s="3">
        <v>1.1195999999999999</v>
      </c>
      <c r="AH310" s="57">
        <v>1.2693000000000001</v>
      </c>
      <c r="AI310" s="50">
        <f t="shared" si="16"/>
        <v>1.215533025</v>
      </c>
      <c r="AJ310" s="3">
        <f t="shared" si="17"/>
        <v>-5.376697500000005E-2</v>
      </c>
      <c r="AK310" s="62">
        <f t="shared" si="19"/>
        <v>-4.235954857007803E-2</v>
      </c>
    </row>
    <row r="311" spans="1:37" s="53" customFormat="1" x14ac:dyDescent="0.2">
      <c r="A311" s="21" t="s">
        <v>232</v>
      </c>
      <c r="B311" s="1" t="s">
        <v>233</v>
      </c>
      <c r="C311" s="1" t="s">
        <v>410</v>
      </c>
      <c r="D311" s="108">
        <v>4</v>
      </c>
      <c r="E311" s="109"/>
      <c r="F311" s="108">
        <v>0</v>
      </c>
      <c r="G311" s="108">
        <v>6126</v>
      </c>
      <c r="H311" s="108">
        <v>2704</v>
      </c>
      <c r="I311" s="108">
        <v>3276</v>
      </c>
      <c r="J311" s="108">
        <v>2306</v>
      </c>
      <c r="K311" s="1">
        <v>3.3</v>
      </c>
      <c r="L311" s="109"/>
      <c r="M311" s="108">
        <v>3276</v>
      </c>
      <c r="N311" s="108">
        <v>2306</v>
      </c>
      <c r="O311" s="2">
        <v>3.3</v>
      </c>
      <c r="P311" s="2">
        <v>2.9</v>
      </c>
      <c r="Q311" s="2">
        <v>2.2000000000000002</v>
      </c>
      <c r="R311" s="1">
        <v>999</v>
      </c>
      <c r="S311" s="3">
        <v>0.98809999999999998</v>
      </c>
      <c r="T311" s="43" t="s">
        <v>410</v>
      </c>
      <c r="U311" s="3">
        <v>1.1229</v>
      </c>
      <c r="V311" s="3"/>
      <c r="W311" s="109"/>
      <c r="X311" s="1">
        <v>13</v>
      </c>
      <c r="Y311" s="108">
        <v>12323.6</v>
      </c>
      <c r="Z311" s="2">
        <v>3.1</v>
      </c>
      <c r="AA311" s="3">
        <v>2.1772999999999998</v>
      </c>
      <c r="AB311" s="3">
        <v>1.9670000000000001</v>
      </c>
      <c r="AC311" s="109"/>
      <c r="AD311" s="3">
        <v>1.3247</v>
      </c>
      <c r="AE311" s="3">
        <v>1.528</v>
      </c>
      <c r="AF311" s="3">
        <v>1.2505999999999999</v>
      </c>
      <c r="AG311" s="3">
        <v>1.1828000000000001</v>
      </c>
      <c r="AH311" s="57">
        <v>1.2589999999999999</v>
      </c>
      <c r="AI311" s="50">
        <f t="shared" si="16"/>
        <v>1.2045909750000001</v>
      </c>
      <c r="AJ311" s="3">
        <f t="shared" si="17"/>
        <v>-5.4409024999999778E-2</v>
      </c>
      <c r="AK311" s="62">
        <f t="shared" si="19"/>
        <v>-4.3216064336775044E-2</v>
      </c>
    </row>
    <row r="312" spans="1:37" s="53" customFormat="1" x14ac:dyDescent="0.2">
      <c r="A312" s="21" t="s">
        <v>218</v>
      </c>
      <c r="B312" s="1" t="s">
        <v>219</v>
      </c>
      <c r="C312" s="1" t="s">
        <v>410</v>
      </c>
      <c r="D312" s="108">
        <v>1</v>
      </c>
      <c r="E312" s="109"/>
      <c r="F312" s="108">
        <v>0</v>
      </c>
      <c r="G312" s="108">
        <v>12365</v>
      </c>
      <c r="H312" s="108">
        <v>0</v>
      </c>
      <c r="I312" s="108">
        <v>8073</v>
      </c>
      <c r="J312" s="108">
        <v>0</v>
      </c>
      <c r="K312" s="1">
        <v>4</v>
      </c>
      <c r="L312" s="109"/>
      <c r="M312" s="108">
        <v>8073</v>
      </c>
      <c r="N312" s="108">
        <v>0</v>
      </c>
      <c r="O312" s="2">
        <v>4</v>
      </c>
      <c r="P312" s="2">
        <v>0</v>
      </c>
      <c r="Q312" s="2">
        <v>4</v>
      </c>
      <c r="R312" s="1">
        <v>999</v>
      </c>
      <c r="S312" s="3">
        <v>2.4348999999999998</v>
      </c>
      <c r="T312" s="43" t="s">
        <v>410</v>
      </c>
      <c r="U312" s="3">
        <v>2.1606999999999998</v>
      </c>
      <c r="V312" s="3"/>
      <c r="W312" s="109"/>
      <c r="X312" s="1">
        <v>9</v>
      </c>
      <c r="Y312" s="108">
        <v>13300.89</v>
      </c>
      <c r="Z312" s="2">
        <v>3.9</v>
      </c>
      <c r="AA312" s="3">
        <v>1.2168000000000001</v>
      </c>
      <c r="AB312" s="3">
        <v>1.4109</v>
      </c>
      <c r="AC312" s="109"/>
      <c r="AD312" s="3">
        <v>2.3639999999999999</v>
      </c>
      <c r="AE312" s="3">
        <v>2.4895999999999998</v>
      </c>
      <c r="AF312" s="3">
        <v>2.2572000000000001</v>
      </c>
      <c r="AG312" s="3">
        <v>2.2361</v>
      </c>
      <c r="AH312" s="57">
        <v>2.4234</v>
      </c>
      <c r="AI312" s="50">
        <f t="shared" si="16"/>
        <v>2.3178909249999999</v>
      </c>
      <c r="AJ312" s="3">
        <f t="shared" si="17"/>
        <v>-0.10550907500000006</v>
      </c>
      <c r="AK312" s="62">
        <f t="shared" si="19"/>
        <v>-4.3537622761409614E-2</v>
      </c>
    </row>
    <row r="313" spans="1:37" s="53" customFormat="1" x14ac:dyDescent="0.2">
      <c r="A313" s="22" t="s">
        <v>1505</v>
      </c>
      <c r="B313" s="17" t="s">
        <v>1506</v>
      </c>
      <c r="C313" s="17" t="s">
        <v>410</v>
      </c>
      <c r="D313" s="111">
        <v>2</v>
      </c>
      <c r="E313" s="109"/>
      <c r="F313" s="111">
        <v>0</v>
      </c>
      <c r="G313" s="111">
        <v>4267</v>
      </c>
      <c r="H313" s="111">
        <v>1703</v>
      </c>
      <c r="I313" s="111">
        <v>2197</v>
      </c>
      <c r="J313" s="111">
        <v>558</v>
      </c>
      <c r="K313" s="17">
        <v>1.5</v>
      </c>
      <c r="L313" s="109"/>
      <c r="M313" s="111">
        <v>2197</v>
      </c>
      <c r="N313" s="111">
        <v>558</v>
      </c>
      <c r="O313" s="18">
        <v>1.5</v>
      </c>
      <c r="P313" s="18">
        <v>1.5</v>
      </c>
      <c r="Q313" s="18">
        <v>1.7</v>
      </c>
      <c r="R313" s="17">
        <v>999</v>
      </c>
      <c r="S313" s="19">
        <v>0.66259999999999997</v>
      </c>
      <c r="T313" s="44" t="s">
        <v>410</v>
      </c>
      <c r="U313" s="19">
        <v>0.77270000000000005</v>
      </c>
      <c r="V313" s="19"/>
      <c r="W313" s="109"/>
      <c r="X313" s="17">
        <v>3</v>
      </c>
      <c r="Y313" s="111">
        <v>4781.21</v>
      </c>
      <c r="Z313" s="18">
        <v>1.2</v>
      </c>
      <c r="AA313" s="19">
        <v>1.9488000000000001</v>
      </c>
      <c r="AB313" s="19">
        <v>1.4067000000000001</v>
      </c>
      <c r="AC313" s="109"/>
      <c r="AD313" s="19">
        <v>0.65880000000000005</v>
      </c>
      <c r="AE313" s="19">
        <v>0.75049999999999994</v>
      </c>
      <c r="AF313" s="19">
        <v>0.62409999999999999</v>
      </c>
      <c r="AG313" s="19">
        <v>0.75819999999999999</v>
      </c>
      <c r="AH313" s="59">
        <v>0.8669</v>
      </c>
      <c r="AI313" s="51">
        <f t="shared" si="16"/>
        <v>0.82891392500000016</v>
      </c>
      <c r="AJ313" s="19">
        <f t="shared" si="17"/>
        <v>-3.7986074999999841E-2</v>
      </c>
      <c r="AK313" s="63">
        <f t="shared" si="19"/>
        <v>-4.3818289306724927E-2</v>
      </c>
    </row>
    <row r="314" spans="1:37" s="53" customFormat="1" x14ac:dyDescent="0.2">
      <c r="A314" s="21" t="s">
        <v>518</v>
      </c>
      <c r="B314" s="24" t="s">
        <v>519</v>
      </c>
      <c r="C314" s="24" t="s">
        <v>407</v>
      </c>
      <c r="D314" s="110">
        <v>483</v>
      </c>
      <c r="E314" s="109"/>
      <c r="F314" s="110">
        <v>16</v>
      </c>
      <c r="G314" s="110">
        <v>9447</v>
      </c>
      <c r="H314" s="110">
        <v>8142</v>
      </c>
      <c r="I314" s="110">
        <v>4388</v>
      </c>
      <c r="J314" s="110">
        <v>3162</v>
      </c>
      <c r="K314" s="24">
        <v>5.2</v>
      </c>
      <c r="L314" s="109"/>
      <c r="M314" s="110">
        <v>4197</v>
      </c>
      <c r="N314" s="110">
        <v>2464</v>
      </c>
      <c r="O314" s="25">
        <v>5.2</v>
      </c>
      <c r="P314" s="25">
        <v>3.6</v>
      </c>
      <c r="Q314" s="25">
        <v>4.3</v>
      </c>
      <c r="R314" s="24">
        <v>20</v>
      </c>
      <c r="S314" s="26">
        <v>1.2658</v>
      </c>
      <c r="T314" s="52" t="s">
        <v>407</v>
      </c>
      <c r="U314" s="26">
        <v>1.2658</v>
      </c>
      <c r="V314" s="26"/>
      <c r="W314" s="109"/>
      <c r="X314" s="24">
        <v>12</v>
      </c>
      <c r="Y314" s="110">
        <v>10522.28</v>
      </c>
      <c r="Z314" s="25">
        <v>4.3</v>
      </c>
      <c r="AA314" s="26">
        <v>1.7869999999999999</v>
      </c>
      <c r="AB314" s="26">
        <v>2.2336999999999998</v>
      </c>
      <c r="AC314" s="109"/>
      <c r="AD314" s="26">
        <v>1.3833</v>
      </c>
      <c r="AE314" s="26">
        <v>1.4039999999999999</v>
      </c>
      <c r="AF314" s="26">
        <v>1.3744000000000001</v>
      </c>
      <c r="AG314" s="26">
        <v>1.4282999999999999</v>
      </c>
      <c r="AH314" s="57">
        <v>1.4212</v>
      </c>
      <c r="AI314" s="50">
        <f t="shared" si="16"/>
        <v>1.3578869500000001</v>
      </c>
      <c r="AJ314" s="26">
        <f t="shared" si="17"/>
        <v>-6.3313049999999871E-2</v>
      </c>
      <c r="AK314" s="62">
        <f t="shared" si="19"/>
        <v>-4.4549007880664133E-2</v>
      </c>
    </row>
    <row r="315" spans="1:37" s="53" customFormat="1" x14ac:dyDescent="0.2">
      <c r="A315" s="21" t="s">
        <v>965</v>
      </c>
      <c r="B315" s="24" t="s">
        <v>966</v>
      </c>
      <c r="C315" s="24" t="s">
        <v>611</v>
      </c>
      <c r="D315" s="110">
        <v>10</v>
      </c>
      <c r="E315" s="109"/>
      <c r="F315" s="110">
        <v>0</v>
      </c>
      <c r="G315" s="110">
        <v>12821</v>
      </c>
      <c r="H315" s="110">
        <v>14536</v>
      </c>
      <c r="I315" s="110">
        <v>7726</v>
      </c>
      <c r="J315" s="110">
        <v>7955</v>
      </c>
      <c r="K315" s="24">
        <v>10.8</v>
      </c>
      <c r="L315" s="109"/>
      <c r="M315" s="110">
        <v>7555</v>
      </c>
      <c r="N315" s="110">
        <v>7595</v>
      </c>
      <c r="O315" s="25">
        <v>10.8</v>
      </c>
      <c r="P315" s="25">
        <v>12</v>
      </c>
      <c r="Q315" s="25">
        <v>5.4</v>
      </c>
      <c r="R315" s="24">
        <v>59</v>
      </c>
      <c r="S315" s="26">
        <v>2.2786</v>
      </c>
      <c r="T315" s="52" t="s">
        <v>410</v>
      </c>
      <c r="U315" s="26">
        <v>1.1004</v>
      </c>
      <c r="V315" s="26"/>
      <c r="W315" s="109"/>
      <c r="X315" s="24">
        <v>20</v>
      </c>
      <c r="Y315" s="110">
        <v>12074.93</v>
      </c>
      <c r="Z315" s="25">
        <v>4.7</v>
      </c>
      <c r="AA315" s="26">
        <v>0.63460000000000005</v>
      </c>
      <c r="AB315" s="26">
        <v>0.48699999999999999</v>
      </c>
      <c r="AC315" s="109"/>
      <c r="AD315" s="26">
        <v>1.0561</v>
      </c>
      <c r="AE315" s="26">
        <v>1.0742</v>
      </c>
      <c r="AF315" s="26">
        <v>1.0295000000000001</v>
      </c>
      <c r="AG315" s="26">
        <v>1.0132000000000001</v>
      </c>
      <c r="AH315" s="57">
        <v>1.2369000000000001</v>
      </c>
      <c r="AI315" s="50">
        <f t="shared" si="16"/>
        <v>1.1804541000000002</v>
      </c>
      <c r="AJ315" s="26">
        <f t="shared" si="17"/>
        <v>-5.6445899999999938E-2</v>
      </c>
      <c r="AK315" s="62">
        <f t="shared" si="19"/>
        <v>-4.5634974533106908E-2</v>
      </c>
    </row>
    <row r="316" spans="1:37" s="53" customFormat="1" x14ac:dyDescent="0.2">
      <c r="A316" s="21" t="s">
        <v>1034</v>
      </c>
      <c r="B316" s="1" t="s">
        <v>1035</v>
      </c>
      <c r="C316" s="1" t="s">
        <v>410</v>
      </c>
      <c r="D316" s="108">
        <v>45</v>
      </c>
      <c r="E316" s="109"/>
      <c r="F316" s="108">
        <v>1</v>
      </c>
      <c r="G316" s="108">
        <v>4716</v>
      </c>
      <c r="H316" s="108">
        <v>4163</v>
      </c>
      <c r="I316" s="108">
        <v>2161</v>
      </c>
      <c r="J316" s="108">
        <v>1548</v>
      </c>
      <c r="K316" s="1">
        <v>3</v>
      </c>
      <c r="L316" s="109"/>
      <c r="M316" s="108">
        <v>2119</v>
      </c>
      <c r="N316" s="108">
        <v>1393</v>
      </c>
      <c r="O316" s="2">
        <v>3</v>
      </c>
      <c r="P316" s="2">
        <v>2</v>
      </c>
      <c r="Q316" s="2">
        <v>2.4</v>
      </c>
      <c r="R316" s="1">
        <v>25</v>
      </c>
      <c r="S316" s="3">
        <v>0.6391</v>
      </c>
      <c r="T316" s="43" t="s">
        <v>407</v>
      </c>
      <c r="U316" s="3">
        <v>0.6391</v>
      </c>
      <c r="V316" s="3"/>
      <c r="W316" s="109"/>
      <c r="X316" s="1">
        <v>7</v>
      </c>
      <c r="Y316" s="108">
        <v>5164.12</v>
      </c>
      <c r="Z316" s="2">
        <v>2.4</v>
      </c>
      <c r="AA316" s="3">
        <v>0.91</v>
      </c>
      <c r="AB316" s="3">
        <v>1.4184000000000001</v>
      </c>
      <c r="AC316" s="109"/>
      <c r="AD316" s="3">
        <v>0.55910000000000004</v>
      </c>
      <c r="AE316" s="3">
        <v>0.53620000000000001</v>
      </c>
      <c r="AF316" s="3">
        <v>0.78539999999999999</v>
      </c>
      <c r="AG316" s="3">
        <v>0.66500000000000004</v>
      </c>
      <c r="AH316" s="57">
        <v>0.71870000000000001</v>
      </c>
      <c r="AI316" s="50">
        <f t="shared" si="16"/>
        <v>0.68559452500000007</v>
      </c>
      <c r="AJ316" s="3">
        <f t="shared" si="17"/>
        <v>-3.310547499999994E-2</v>
      </c>
      <c r="AK316" s="62">
        <f t="shared" si="19"/>
        <v>-4.606299568665638E-2</v>
      </c>
    </row>
    <row r="317" spans="1:37" s="53" customFormat="1" x14ac:dyDescent="0.2">
      <c r="A317" s="21" t="s">
        <v>784</v>
      </c>
      <c r="B317" s="24" t="s">
        <v>785</v>
      </c>
      <c r="C317" s="24" t="s">
        <v>407</v>
      </c>
      <c r="D317" s="110">
        <v>128</v>
      </c>
      <c r="E317" s="109"/>
      <c r="F317" s="110">
        <v>2</v>
      </c>
      <c r="G317" s="110">
        <v>14764</v>
      </c>
      <c r="H317" s="110">
        <v>22470</v>
      </c>
      <c r="I317" s="110">
        <v>5550</v>
      </c>
      <c r="J317" s="110">
        <v>6004</v>
      </c>
      <c r="K317" s="24">
        <v>5.9</v>
      </c>
      <c r="L317" s="109"/>
      <c r="M317" s="110">
        <v>5150</v>
      </c>
      <c r="N317" s="110">
        <v>3723</v>
      </c>
      <c r="O317" s="25">
        <v>5.9</v>
      </c>
      <c r="P317" s="25">
        <v>5.5</v>
      </c>
      <c r="Q317" s="25">
        <v>4.3</v>
      </c>
      <c r="R317" s="24">
        <v>31</v>
      </c>
      <c r="S317" s="26">
        <v>1.5532999999999999</v>
      </c>
      <c r="T317" s="52" t="s">
        <v>407</v>
      </c>
      <c r="U317" s="26">
        <v>1.5532999999999999</v>
      </c>
      <c r="V317" s="26"/>
      <c r="W317" s="109"/>
      <c r="X317" s="24">
        <v>17</v>
      </c>
      <c r="Y317" s="110">
        <v>17197.759999999998</v>
      </c>
      <c r="Z317" s="25">
        <v>4.3</v>
      </c>
      <c r="AA317" s="26">
        <v>0.97240000000000004</v>
      </c>
      <c r="AB317" s="26">
        <v>0.96089999999999998</v>
      </c>
      <c r="AC317" s="109"/>
      <c r="AD317" s="26">
        <v>1.9703999999999999</v>
      </c>
      <c r="AE317" s="26">
        <v>1.6952</v>
      </c>
      <c r="AF317" s="26">
        <v>1.6397999999999999</v>
      </c>
      <c r="AG317" s="26">
        <v>1.5190999999999999</v>
      </c>
      <c r="AH317" s="57">
        <v>1.7483</v>
      </c>
      <c r="AI317" s="50">
        <f t="shared" si="16"/>
        <v>1.666302575</v>
      </c>
      <c r="AJ317" s="26">
        <f t="shared" si="17"/>
        <v>-8.1997424999999957E-2</v>
      </c>
      <c r="AK317" s="62">
        <f t="shared" si="19"/>
        <v>-4.6901232625979498E-2</v>
      </c>
    </row>
    <row r="318" spans="1:37" s="53" customFormat="1" x14ac:dyDescent="0.2">
      <c r="A318" s="22" t="s">
        <v>354</v>
      </c>
      <c r="B318" s="17" t="s">
        <v>355</v>
      </c>
      <c r="C318" s="17" t="s">
        <v>410</v>
      </c>
      <c r="D318" s="111">
        <v>20</v>
      </c>
      <c r="E318" s="109"/>
      <c r="F318" s="111">
        <v>0</v>
      </c>
      <c r="G318" s="111">
        <v>48404</v>
      </c>
      <c r="H318" s="111">
        <v>67098</v>
      </c>
      <c r="I318" s="111">
        <v>15111</v>
      </c>
      <c r="J318" s="111">
        <v>16476</v>
      </c>
      <c r="K318" s="17">
        <v>14.4</v>
      </c>
      <c r="L318" s="109"/>
      <c r="M318" s="111">
        <v>14296</v>
      </c>
      <c r="N318" s="111">
        <v>14331</v>
      </c>
      <c r="O318" s="18">
        <v>14.4</v>
      </c>
      <c r="P318" s="18">
        <v>15.4</v>
      </c>
      <c r="Q318" s="18">
        <v>6.9</v>
      </c>
      <c r="R318" s="17">
        <v>59</v>
      </c>
      <c r="S318" s="19">
        <v>4.3117999999999999</v>
      </c>
      <c r="T318" s="44" t="s">
        <v>410</v>
      </c>
      <c r="U318" s="19">
        <v>6.8647</v>
      </c>
      <c r="V318" s="19"/>
      <c r="W318" s="109"/>
      <c r="X318" s="17">
        <v>43</v>
      </c>
      <c r="Y318" s="111">
        <v>78893.05</v>
      </c>
      <c r="Z318" s="18">
        <v>8.4</v>
      </c>
      <c r="AA318" s="19">
        <v>2.1897000000000002</v>
      </c>
      <c r="AB318" s="19">
        <v>1.7961</v>
      </c>
      <c r="AC318" s="109"/>
      <c r="AD318" s="19">
        <v>7.3644999999999996</v>
      </c>
      <c r="AE318" s="19">
        <v>7.1978999999999997</v>
      </c>
      <c r="AF318" s="19">
        <v>6.3224</v>
      </c>
      <c r="AG318" s="19">
        <v>6.0427</v>
      </c>
      <c r="AH318" s="59">
        <v>7.7279999999999998</v>
      </c>
      <c r="AI318" s="51">
        <f t="shared" si="16"/>
        <v>7.3641069250000006</v>
      </c>
      <c r="AJ318" s="19">
        <f t="shared" si="17"/>
        <v>-0.36389307499999912</v>
      </c>
      <c r="AK318" s="63">
        <f t="shared" si="19"/>
        <v>-4.7087613224637566E-2</v>
      </c>
    </row>
    <row r="319" spans="1:37" s="53" customFormat="1" x14ac:dyDescent="0.2">
      <c r="A319" s="21" t="s">
        <v>971</v>
      </c>
      <c r="B319" s="24" t="s">
        <v>972</v>
      </c>
      <c r="C319" s="24" t="s">
        <v>410</v>
      </c>
      <c r="D319" s="110">
        <v>30</v>
      </c>
      <c r="E319" s="109"/>
      <c r="F319" s="110">
        <v>4</v>
      </c>
      <c r="G319" s="110">
        <v>14117</v>
      </c>
      <c r="H319" s="110">
        <v>14092</v>
      </c>
      <c r="I319" s="110">
        <v>6077</v>
      </c>
      <c r="J319" s="110">
        <v>6098</v>
      </c>
      <c r="K319" s="24">
        <v>7.2</v>
      </c>
      <c r="L319" s="109"/>
      <c r="M319" s="110">
        <v>5846</v>
      </c>
      <c r="N319" s="110">
        <v>5332</v>
      </c>
      <c r="O319" s="25">
        <v>7.2</v>
      </c>
      <c r="P319" s="25">
        <v>7.1</v>
      </c>
      <c r="Q319" s="25">
        <v>4.8</v>
      </c>
      <c r="R319" s="24">
        <v>49</v>
      </c>
      <c r="S319" s="26">
        <v>1.7632000000000001</v>
      </c>
      <c r="T319" s="52" t="s">
        <v>410</v>
      </c>
      <c r="U319" s="26">
        <v>1.3097000000000001</v>
      </c>
      <c r="V319" s="26"/>
      <c r="W319" s="109"/>
      <c r="X319" s="24">
        <v>16</v>
      </c>
      <c r="Y319" s="110">
        <v>13178.53</v>
      </c>
      <c r="Z319" s="25">
        <v>4.8</v>
      </c>
      <c r="AA319" s="26">
        <v>0</v>
      </c>
      <c r="AB319" s="26">
        <v>0</v>
      </c>
      <c r="AC319" s="109"/>
      <c r="AD319" s="26">
        <v>1.5309999999999999</v>
      </c>
      <c r="AE319" s="26">
        <v>1.6867000000000001</v>
      </c>
      <c r="AF319" s="26">
        <v>1.8834</v>
      </c>
      <c r="AG319" s="26">
        <v>1.4697</v>
      </c>
      <c r="AH319" s="57">
        <v>1.4744999999999999</v>
      </c>
      <c r="AI319" s="50">
        <f t="shared" si="16"/>
        <v>1.4049806750000002</v>
      </c>
      <c r="AJ319" s="26">
        <f t="shared" si="17"/>
        <v>-6.9519324999999688E-2</v>
      </c>
      <c r="AK319" s="62">
        <f t="shared" si="19"/>
        <v>-4.7147728043404336E-2</v>
      </c>
    </row>
    <row r="320" spans="1:37" s="53" customFormat="1" x14ac:dyDescent="0.2">
      <c r="A320" s="21" t="s">
        <v>264</v>
      </c>
      <c r="B320" s="24" t="s">
        <v>265</v>
      </c>
      <c r="C320" s="24" t="s">
        <v>410</v>
      </c>
      <c r="D320" s="110">
        <v>1833</v>
      </c>
      <c r="E320" s="109"/>
      <c r="F320" s="110">
        <v>30</v>
      </c>
      <c r="G320" s="110">
        <v>6759</v>
      </c>
      <c r="H320" s="110">
        <v>4942</v>
      </c>
      <c r="I320" s="110">
        <v>4402</v>
      </c>
      <c r="J320" s="110">
        <v>3050</v>
      </c>
      <c r="K320" s="24">
        <v>7.6</v>
      </c>
      <c r="L320" s="109"/>
      <c r="M320" s="110">
        <v>4247</v>
      </c>
      <c r="N320" s="110">
        <v>2443</v>
      </c>
      <c r="O320" s="25">
        <v>7.6</v>
      </c>
      <c r="P320" s="25">
        <v>5.4</v>
      </c>
      <c r="Q320" s="25">
        <v>6.2</v>
      </c>
      <c r="R320" s="24">
        <v>19</v>
      </c>
      <c r="S320" s="26">
        <v>1.2808999999999999</v>
      </c>
      <c r="T320" s="52" t="s">
        <v>407</v>
      </c>
      <c r="U320" s="26">
        <v>1.2808999999999999</v>
      </c>
      <c r="V320" s="26"/>
      <c r="W320" s="109"/>
      <c r="X320" s="24">
        <v>18</v>
      </c>
      <c r="Y320" s="110">
        <v>10319</v>
      </c>
      <c r="Z320" s="25">
        <v>6.2</v>
      </c>
      <c r="AA320" s="26">
        <v>0</v>
      </c>
      <c r="AB320" s="26">
        <v>0</v>
      </c>
      <c r="AC320" s="109"/>
      <c r="AD320" s="26">
        <v>1.4793000000000001</v>
      </c>
      <c r="AE320" s="26">
        <v>1.4651000000000001</v>
      </c>
      <c r="AF320" s="26">
        <v>1.4186000000000001</v>
      </c>
      <c r="AG320" s="26">
        <v>1.4867999999999999</v>
      </c>
      <c r="AH320" s="57">
        <v>1.4426000000000001</v>
      </c>
      <c r="AI320" s="50">
        <f t="shared" si="16"/>
        <v>1.374085475</v>
      </c>
      <c r="AJ320" s="26">
        <f t="shared" si="17"/>
        <v>-6.8514525000000104E-2</v>
      </c>
      <c r="AK320" s="62">
        <f t="shared" si="19"/>
        <v>-4.7493778594204977E-2</v>
      </c>
    </row>
    <row r="321" spans="1:37" s="53" customFormat="1" x14ac:dyDescent="0.2">
      <c r="A321" s="21" t="s">
        <v>1413</v>
      </c>
      <c r="B321" s="1" t="s">
        <v>1414</v>
      </c>
      <c r="C321" s="1" t="s">
        <v>410</v>
      </c>
      <c r="D321" s="108">
        <v>89</v>
      </c>
      <c r="E321" s="109"/>
      <c r="F321" s="108">
        <v>4</v>
      </c>
      <c r="G321" s="108">
        <v>9123</v>
      </c>
      <c r="H321" s="108">
        <v>13505</v>
      </c>
      <c r="I321" s="108">
        <v>4142</v>
      </c>
      <c r="J321" s="108">
        <v>4959</v>
      </c>
      <c r="K321" s="1">
        <v>5.5</v>
      </c>
      <c r="L321" s="109"/>
      <c r="M321" s="108">
        <v>3714</v>
      </c>
      <c r="N321" s="108">
        <v>2909</v>
      </c>
      <c r="O321" s="2">
        <v>5.5</v>
      </c>
      <c r="P321" s="2">
        <v>6</v>
      </c>
      <c r="Q321" s="2">
        <v>4.0999999999999996</v>
      </c>
      <c r="R321" s="1">
        <v>36</v>
      </c>
      <c r="S321" s="3">
        <v>1.1202000000000001</v>
      </c>
      <c r="T321" s="43" t="s">
        <v>407</v>
      </c>
      <c r="U321" s="3">
        <v>1.1202000000000001</v>
      </c>
      <c r="V321" s="3"/>
      <c r="W321" s="109"/>
      <c r="X321" s="1">
        <v>17</v>
      </c>
      <c r="Y321" s="108">
        <v>13762.46</v>
      </c>
      <c r="Z321" s="2">
        <v>4.0999999999999996</v>
      </c>
      <c r="AA321" s="3">
        <v>0</v>
      </c>
      <c r="AB321" s="3">
        <v>0</v>
      </c>
      <c r="AC321" s="109"/>
      <c r="AD321" s="3">
        <v>1.1709000000000001</v>
      </c>
      <c r="AE321" s="3">
        <v>1.2318</v>
      </c>
      <c r="AF321" s="3">
        <v>1.3794</v>
      </c>
      <c r="AG321" s="3">
        <v>1.4376</v>
      </c>
      <c r="AH321" s="57">
        <v>1.262</v>
      </c>
      <c r="AI321" s="50">
        <f t="shared" si="16"/>
        <v>1.2016945500000003</v>
      </c>
      <c r="AJ321" s="3">
        <f t="shared" si="17"/>
        <v>-6.0305449999999761E-2</v>
      </c>
      <c r="AK321" s="62">
        <f t="shared" si="19"/>
        <v>-4.7785618066560821E-2</v>
      </c>
    </row>
    <row r="322" spans="1:37" s="53" customFormat="1" x14ac:dyDescent="0.2">
      <c r="A322" s="21" t="s">
        <v>1172</v>
      </c>
      <c r="B322" s="1" t="s">
        <v>1173</v>
      </c>
      <c r="C322" s="1" t="s">
        <v>410</v>
      </c>
      <c r="D322" s="108">
        <v>30</v>
      </c>
      <c r="E322" s="109"/>
      <c r="F322" s="108">
        <v>0</v>
      </c>
      <c r="G322" s="108">
        <v>12148</v>
      </c>
      <c r="H322" s="108">
        <v>9987</v>
      </c>
      <c r="I322" s="108">
        <v>4416</v>
      </c>
      <c r="J322" s="108">
        <v>3010</v>
      </c>
      <c r="K322" s="1">
        <v>3.5</v>
      </c>
      <c r="L322" s="109"/>
      <c r="M322" s="108">
        <v>4318</v>
      </c>
      <c r="N322" s="108">
        <v>2666</v>
      </c>
      <c r="O322" s="2">
        <v>3.5</v>
      </c>
      <c r="P322" s="2">
        <v>3</v>
      </c>
      <c r="Q322" s="2">
        <v>2.6</v>
      </c>
      <c r="R322" s="1">
        <v>22</v>
      </c>
      <c r="S322" s="3">
        <v>1.3023</v>
      </c>
      <c r="T322" s="43" t="s">
        <v>407</v>
      </c>
      <c r="U322" s="3">
        <v>1.3023</v>
      </c>
      <c r="V322" s="3"/>
      <c r="W322" s="109"/>
      <c r="X322" s="1">
        <v>9</v>
      </c>
      <c r="Y322" s="108">
        <v>10255.4</v>
      </c>
      <c r="Z322" s="2">
        <v>2.6</v>
      </c>
      <c r="AA322" s="3">
        <v>1.6045</v>
      </c>
      <c r="AB322" s="3">
        <v>1.6248</v>
      </c>
      <c r="AC322" s="109"/>
      <c r="AD322" s="3">
        <v>1.5174000000000001</v>
      </c>
      <c r="AE322" s="3">
        <v>1.0144</v>
      </c>
      <c r="AF322" s="3">
        <v>1.6558999999999999</v>
      </c>
      <c r="AG322" s="3">
        <v>1.4252</v>
      </c>
      <c r="AH322" s="57">
        <v>1.4685999999999999</v>
      </c>
      <c r="AI322" s="50">
        <f t="shared" si="16"/>
        <v>1.3970423250000001</v>
      </c>
      <c r="AJ322" s="3">
        <f t="shared" si="17"/>
        <v>-7.1557674999999765E-2</v>
      </c>
      <c r="AK322" s="62">
        <f t="shared" si="19"/>
        <v>-4.8725095328884492E-2</v>
      </c>
    </row>
    <row r="323" spans="1:37" s="53" customFormat="1" x14ac:dyDescent="0.2">
      <c r="A323" s="22" t="s">
        <v>864</v>
      </c>
      <c r="B323" s="17" t="s">
        <v>865</v>
      </c>
      <c r="C323" s="17" t="s">
        <v>407</v>
      </c>
      <c r="D323" s="111">
        <v>507</v>
      </c>
      <c r="E323" s="109"/>
      <c r="F323" s="111">
        <v>6</v>
      </c>
      <c r="G323" s="111">
        <v>2561</v>
      </c>
      <c r="H323" s="111">
        <v>2077</v>
      </c>
      <c r="I323" s="111">
        <v>1492</v>
      </c>
      <c r="J323" s="111">
        <v>1088</v>
      </c>
      <c r="K323" s="17">
        <v>2.1</v>
      </c>
      <c r="L323" s="109"/>
      <c r="M323" s="111">
        <v>1453</v>
      </c>
      <c r="N323" s="111">
        <v>789</v>
      </c>
      <c r="O323" s="18">
        <v>2.1</v>
      </c>
      <c r="P323" s="18">
        <v>1.3</v>
      </c>
      <c r="Q323" s="18">
        <v>1.9</v>
      </c>
      <c r="R323" s="17">
        <v>17</v>
      </c>
      <c r="S323" s="19">
        <v>0.43819999999999998</v>
      </c>
      <c r="T323" s="44" t="s">
        <v>407</v>
      </c>
      <c r="U323" s="19">
        <v>0.43819999999999998</v>
      </c>
      <c r="V323" s="19"/>
      <c r="W323" s="109"/>
      <c r="X323" s="17">
        <v>5</v>
      </c>
      <c r="Y323" s="111">
        <v>3602.72</v>
      </c>
      <c r="Z323" s="18">
        <v>1.9</v>
      </c>
      <c r="AA323" s="19">
        <v>0.67749999999999999</v>
      </c>
      <c r="AB323" s="19">
        <v>0.59330000000000005</v>
      </c>
      <c r="AC323" s="109"/>
      <c r="AD323" s="19">
        <v>0.50109999999999999</v>
      </c>
      <c r="AE323" s="19">
        <v>0.52680000000000005</v>
      </c>
      <c r="AF323" s="19">
        <v>0.46250000000000002</v>
      </c>
      <c r="AG323" s="19">
        <v>0.50090000000000001</v>
      </c>
      <c r="AH323" s="59">
        <v>0.49419999999999997</v>
      </c>
      <c r="AI323" s="51">
        <f t="shared" si="16"/>
        <v>0.47007905</v>
      </c>
      <c r="AJ323" s="19">
        <f t="shared" si="17"/>
        <v>-2.4120949999999974E-2</v>
      </c>
      <c r="AK323" s="63">
        <f t="shared" si="19"/>
        <v>-4.8808073654390882E-2</v>
      </c>
    </row>
    <row r="324" spans="1:37" s="53" customFormat="1" x14ac:dyDescent="0.2">
      <c r="A324" s="21" t="s">
        <v>1411</v>
      </c>
      <c r="B324" s="24" t="s">
        <v>1412</v>
      </c>
      <c r="C324" s="24" t="s">
        <v>410</v>
      </c>
      <c r="D324" s="110">
        <v>3</v>
      </c>
      <c r="E324" s="109"/>
      <c r="F324" s="110">
        <v>0</v>
      </c>
      <c r="G324" s="110">
        <v>8363</v>
      </c>
      <c r="H324" s="110">
        <v>5767</v>
      </c>
      <c r="I324" s="110">
        <v>2562</v>
      </c>
      <c r="J324" s="110">
        <v>1191</v>
      </c>
      <c r="K324" s="24">
        <v>4.3</v>
      </c>
      <c r="L324" s="109"/>
      <c r="M324" s="110">
        <v>2562</v>
      </c>
      <c r="N324" s="110">
        <v>1191</v>
      </c>
      <c r="O324" s="25">
        <v>4.3</v>
      </c>
      <c r="P324" s="25">
        <v>2.1</v>
      </c>
      <c r="Q324" s="25">
        <v>3.8</v>
      </c>
      <c r="R324" s="24">
        <v>999</v>
      </c>
      <c r="S324" s="26">
        <v>0.77270000000000005</v>
      </c>
      <c r="T324" s="52" t="s">
        <v>410</v>
      </c>
      <c r="U324" s="26">
        <v>0.77690000000000003</v>
      </c>
      <c r="V324" s="26"/>
      <c r="W324" s="109"/>
      <c r="X324" s="24">
        <v>7</v>
      </c>
      <c r="Y324" s="110">
        <v>6199.38</v>
      </c>
      <c r="Z324" s="25">
        <v>2.7</v>
      </c>
      <c r="AA324" s="26">
        <v>4.4184000000000001</v>
      </c>
      <c r="AB324" s="26">
        <v>3.9828999999999999</v>
      </c>
      <c r="AC324" s="109"/>
      <c r="AD324" s="26">
        <v>1.2295</v>
      </c>
      <c r="AE324" s="26">
        <v>0.84960000000000002</v>
      </c>
      <c r="AF324" s="26">
        <v>0.73429999999999995</v>
      </c>
      <c r="AG324" s="26">
        <v>0.71389999999999998</v>
      </c>
      <c r="AH324" s="57">
        <v>0.87619999999999998</v>
      </c>
      <c r="AI324" s="50">
        <f t="shared" si="16"/>
        <v>0.83341947500000013</v>
      </c>
      <c r="AJ324" s="26">
        <f t="shared" si="17"/>
        <v>-4.2780524999999847E-2</v>
      </c>
      <c r="AK324" s="62">
        <f t="shared" si="19"/>
        <v>-4.8825068477516373E-2</v>
      </c>
    </row>
    <row r="325" spans="1:37" s="53" customFormat="1" x14ac:dyDescent="0.2">
      <c r="A325" s="21" t="s">
        <v>170</v>
      </c>
      <c r="B325" s="24" t="s">
        <v>171</v>
      </c>
      <c r="C325" s="24" t="s">
        <v>410</v>
      </c>
      <c r="D325" s="110">
        <v>752</v>
      </c>
      <c r="E325" s="109"/>
      <c r="F325" s="110">
        <v>30</v>
      </c>
      <c r="G325" s="110">
        <v>4461</v>
      </c>
      <c r="H325" s="110">
        <v>4385</v>
      </c>
      <c r="I325" s="110">
        <v>2036</v>
      </c>
      <c r="J325" s="110">
        <v>2000</v>
      </c>
      <c r="K325" s="24">
        <v>2.7</v>
      </c>
      <c r="L325" s="109"/>
      <c r="M325" s="110">
        <v>1909</v>
      </c>
      <c r="N325" s="110">
        <v>1268</v>
      </c>
      <c r="O325" s="25">
        <v>2.7</v>
      </c>
      <c r="P325" s="25">
        <v>3.3</v>
      </c>
      <c r="Q325" s="25">
        <v>2.1</v>
      </c>
      <c r="R325" s="24">
        <v>26</v>
      </c>
      <c r="S325" s="26">
        <v>0.57579999999999998</v>
      </c>
      <c r="T325" s="52" t="s">
        <v>407</v>
      </c>
      <c r="U325" s="26">
        <v>0.57579999999999998</v>
      </c>
      <c r="V325" s="26"/>
      <c r="W325" s="109"/>
      <c r="X325" s="24">
        <v>9</v>
      </c>
      <c r="Y325" s="110">
        <v>5916</v>
      </c>
      <c r="Z325" s="25">
        <v>2.1</v>
      </c>
      <c r="AA325" s="26">
        <v>1.9515</v>
      </c>
      <c r="AB325" s="26">
        <v>1.4221999999999999</v>
      </c>
      <c r="AC325" s="109"/>
      <c r="AD325" s="26">
        <v>0.55010000000000003</v>
      </c>
      <c r="AE325" s="26">
        <v>0.55179999999999996</v>
      </c>
      <c r="AF325" s="26">
        <v>0.61099999999999999</v>
      </c>
      <c r="AG325" s="26">
        <v>0.64239999999999997</v>
      </c>
      <c r="AH325" s="57">
        <v>0.64959999999999996</v>
      </c>
      <c r="AI325" s="50">
        <f t="shared" si="16"/>
        <v>0.61768945000000008</v>
      </c>
      <c r="AJ325" s="26">
        <f t="shared" si="17"/>
        <v>-3.1910549999999871E-2</v>
      </c>
      <c r="AK325" s="62">
        <f t="shared" si="19"/>
        <v>-4.9123383620689458E-2</v>
      </c>
    </row>
    <row r="326" spans="1:37" s="53" customFormat="1" x14ac:dyDescent="0.2">
      <c r="A326" s="21" t="s">
        <v>204</v>
      </c>
      <c r="B326" s="24" t="s">
        <v>205</v>
      </c>
      <c r="C326" s="24" t="s">
        <v>410</v>
      </c>
      <c r="D326" s="110">
        <v>5</v>
      </c>
      <c r="E326" s="109"/>
      <c r="F326" s="110">
        <v>0</v>
      </c>
      <c r="G326" s="110">
        <v>97582</v>
      </c>
      <c r="H326" s="110">
        <v>74627</v>
      </c>
      <c r="I326" s="110">
        <v>30900</v>
      </c>
      <c r="J326" s="110">
        <v>15060</v>
      </c>
      <c r="K326" s="24">
        <v>18.600000000000001</v>
      </c>
      <c r="L326" s="109"/>
      <c r="M326" s="110">
        <v>30900</v>
      </c>
      <c r="N326" s="110">
        <v>15060</v>
      </c>
      <c r="O326" s="25">
        <v>18.600000000000001</v>
      </c>
      <c r="P326" s="25">
        <v>7.2</v>
      </c>
      <c r="Q326" s="25">
        <v>16.600000000000001</v>
      </c>
      <c r="R326" s="24">
        <v>14</v>
      </c>
      <c r="S326" s="26">
        <v>9.3195999999999994</v>
      </c>
      <c r="T326" s="52" t="s">
        <v>410</v>
      </c>
      <c r="U326" s="26">
        <v>3.8315999999999999</v>
      </c>
      <c r="V326" s="26"/>
      <c r="W326" s="109"/>
      <c r="X326" s="24">
        <v>32</v>
      </c>
      <c r="Y326" s="110">
        <v>59045.95</v>
      </c>
      <c r="Z326" s="25">
        <v>5.4</v>
      </c>
      <c r="AA326" s="26">
        <v>0.7823</v>
      </c>
      <c r="AB326" s="26">
        <v>0.87319999999999998</v>
      </c>
      <c r="AC326" s="109"/>
      <c r="AD326" s="26">
        <v>2.9224000000000001</v>
      </c>
      <c r="AE326" s="26">
        <v>4.1681999999999997</v>
      </c>
      <c r="AF326" s="26">
        <v>3.7473999999999998</v>
      </c>
      <c r="AG326" s="26">
        <v>3.6513</v>
      </c>
      <c r="AH326" s="57">
        <v>4.3250000000000002</v>
      </c>
      <c r="AI326" s="50">
        <f t="shared" si="16"/>
        <v>4.1103489</v>
      </c>
      <c r="AJ326" s="26">
        <f t="shared" si="17"/>
        <v>-0.21465110000000021</v>
      </c>
      <c r="AK326" s="62">
        <f t="shared" si="19"/>
        <v>-4.9630312138728372E-2</v>
      </c>
    </row>
    <row r="327" spans="1:37" s="53" customFormat="1" x14ac:dyDescent="0.2">
      <c r="A327" s="21" t="s">
        <v>240</v>
      </c>
      <c r="B327" s="24" t="s">
        <v>241</v>
      </c>
      <c r="C327" s="24" t="s">
        <v>407</v>
      </c>
      <c r="D327" s="110">
        <v>37</v>
      </c>
      <c r="E327" s="109"/>
      <c r="F327" s="110">
        <v>0</v>
      </c>
      <c r="G327" s="110">
        <v>7266</v>
      </c>
      <c r="H327" s="110">
        <v>5363</v>
      </c>
      <c r="I327" s="110">
        <v>3033</v>
      </c>
      <c r="J327" s="110">
        <v>1710</v>
      </c>
      <c r="K327" s="24">
        <v>4.2</v>
      </c>
      <c r="L327" s="109"/>
      <c r="M327" s="110">
        <v>3044</v>
      </c>
      <c r="N327" s="110">
        <v>1723</v>
      </c>
      <c r="O327" s="25">
        <v>4.2</v>
      </c>
      <c r="P327" s="25">
        <v>2.4</v>
      </c>
      <c r="Q327" s="25">
        <v>3.4</v>
      </c>
      <c r="R327" s="24">
        <v>19</v>
      </c>
      <c r="S327" s="26">
        <v>0.91810000000000003</v>
      </c>
      <c r="T327" s="52" t="s">
        <v>407</v>
      </c>
      <c r="U327" s="26">
        <v>0.91810000000000003</v>
      </c>
      <c r="V327" s="26"/>
      <c r="W327" s="109"/>
      <c r="X327" s="24">
        <v>9</v>
      </c>
      <c r="Y327" s="110">
        <v>6350.4</v>
      </c>
      <c r="Z327" s="25">
        <v>3.4</v>
      </c>
      <c r="AA327" s="26">
        <v>0.75949999999999995</v>
      </c>
      <c r="AB327" s="26">
        <v>0.70020000000000004</v>
      </c>
      <c r="AC327" s="109"/>
      <c r="AD327" s="26">
        <v>1.1237999999999999</v>
      </c>
      <c r="AE327" s="26">
        <v>0.99939999999999996</v>
      </c>
      <c r="AF327" s="26">
        <v>0.95009999999999994</v>
      </c>
      <c r="AG327" s="26">
        <v>0.9587</v>
      </c>
      <c r="AH327" s="57">
        <v>1.0365</v>
      </c>
      <c r="AI327" s="50">
        <f t="shared" si="16"/>
        <v>0.98489177500000014</v>
      </c>
      <c r="AJ327" s="26">
        <f t="shared" si="17"/>
        <v>-5.1608224999999841E-2</v>
      </c>
      <c r="AK327" s="62">
        <f t="shared" si="19"/>
        <v>-4.979085865894823E-2</v>
      </c>
    </row>
    <row r="328" spans="1:37" s="53" customFormat="1" x14ac:dyDescent="0.2">
      <c r="A328" s="22" t="s">
        <v>1124</v>
      </c>
      <c r="B328" s="17" t="s">
        <v>1125</v>
      </c>
      <c r="C328" s="17" t="s">
        <v>410</v>
      </c>
      <c r="D328" s="111">
        <v>4</v>
      </c>
      <c r="E328" s="109"/>
      <c r="F328" s="111">
        <v>0</v>
      </c>
      <c r="G328" s="111">
        <v>26819</v>
      </c>
      <c r="H328" s="111">
        <v>7176</v>
      </c>
      <c r="I328" s="111">
        <v>8780</v>
      </c>
      <c r="J328" s="111">
        <v>3155</v>
      </c>
      <c r="K328" s="17">
        <v>13</v>
      </c>
      <c r="L328" s="109"/>
      <c r="M328" s="111">
        <v>8780</v>
      </c>
      <c r="N328" s="111">
        <v>3155</v>
      </c>
      <c r="O328" s="18">
        <v>13</v>
      </c>
      <c r="P328" s="18">
        <v>6.3</v>
      </c>
      <c r="Q328" s="18">
        <v>11</v>
      </c>
      <c r="R328" s="17">
        <v>999</v>
      </c>
      <c r="S328" s="19">
        <v>2.6480999999999999</v>
      </c>
      <c r="T328" s="44" t="s">
        <v>410</v>
      </c>
      <c r="U328" s="19">
        <v>2.8908999999999998</v>
      </c>
      <c r="V328" s="19"/>
      <c r="W328" s="109"/>
      <c r="X328" s="17">
        <v>14</v>
      </c>
      <c r="Y328" s="111">
        <v>24332.639999999999</v>
      </c>
      <c r="Z328" s="18">
        <v>4.2</v>
      </c>
      <c r="AA328" s="19">
        <v>0.66120000000000001</v>
      </c>
      <c r="AB328" s="19">
        <v>0.50139999999999996</v>
      </c>
      <c r="AC328" s="109"/>
      <c r="AD328" s="19">
        <v>2.1741000000000001</v>
      </c>
      <c r="AE328" s="19">
        <v>2.5384000000000002</v>
      </c>
      <c r="AF328" s="19">
        <v>3.0691000000000002</v>
      </c>
      <c r="AG328" s="19">
        <v>3.0531999999999999</v>
      </c>
      <c r="AH328" s="59">
        <v>3.2656000000000001</v>
      </c>
      <c r="AI328" s="51">
        <f t="shared" si="16"/>
        <v>3.1012129750000001</v>
      </c>
      <c r="AJ328" s="19">
        <f t="shared" si="17"/>
        <v>-0.16438702499999991</v>
      </c>
      <c r="AK328" s="63">
        <f t="shared" si="19"/>
        <v>-5.0338995896619276E-2</v>
      </c>
    </row>
    <row r="329" spans="1:37" s="53" customFormat="1" x14ac:dyDescent="0.2">
      <c r="A329" s="21" t="s">
        <v>975</v>
      </c>
      <c r="B329" s="24" t="s">
        <v>976</v>
      </c>
      <c r="C329" s="24" t="s">
        <v>410</v>
      </c>
      <c r="D329" s="110">
        <v>16</v>
      </c>
      <c r="E329" s="109"/>
      <c r="F329" s="110">
        <v>0</v>
      </c>
      <c r="G329" s="110">
        <v>8892</v>
      </c>
      <c r="H329" s="110">
        <v>12178</v>
      </c>
      <c r="I329" s="110">
        <v>4233</v>
      </c>
      <c r="J329" s="110">
        <v>5624</v>
      </c>
      <c r="K329" s="24">
        <v>6.3</v>
      </c>
      <c r="L329" s="109"/>
      <c r="M329" s="110">
        <v>3582</v>
      </c>
      <c r="N329" s="110">
        <v>3200</v>
      </c>
      <c r="O329" s="25">
        <v>6.3</v>
      </c>
      <c r="P329" s="25">
        <v>10.4</v>
      </c>
      <c r="Q329" s="25">
        <v>3.8</v>
      </c>
      <c r="R329" s="24">
        <v>47</v>
      </c>
      <c r="S329" s="26">
        <v>1.0804</v>
      </c>
      <c r="T329" s="52" t="s">
        <v>410</v>
      </c>
      <c r="U329" s="26">
        <v>0.93</v>
      </c>
      <c r="V329" s="26"/>
      <c r="W329" s="109"/>
      <c r="X329" s="24">
        <v>8</v>
      </c>
      <c r="Y329" s="110">
        <v>8077.41</v>
      </c>
      <c r="Z329" s="25">
        <v>2.9</v>
      </c>
      <c r="AA329" s="26">
        <v>0</v>
      </c>
      <c r="AB329" s="26">
        <v>0</v>
      </c>
      <c r="AC329" s="109"/>
      <c r="AD329" s="26">
        <v>0.79590000000000005</v>
      </c>
      <c r="AE329" s="26">
        <v>0.80640000000000001</v>
      </c>
      <c r="AF329" s="26">
        <v>0.95299999999999996</v>
      </c>
      <c r="AG329" s="26">
        <v>0.96109999999999995</v>
      </c>
      <c r="AH329" s="57">
        <v>1.0508</v>
      </c>
      <c r="AI329" s="50">
        <f t="shared" ref="AI329:AI392" si="20">$AI$4*U329</f>
        <v>0.99765750000000009</v>
      </c>
      <c r="AJ329" s="26">
        <f t="shared" ref="AJ329:AJ392" si="21">AI329-AH329</f>
        <v>-5.314249999999987E-2</v>
      </c>
      <c r="AK329" s="62">
        <f t="shared" ref="AK329:AK392" si="22">AJ329/AH329</f>
        <v>-5.0573372668442973E-2</v>
      </c>
    </row>
    <row r="330" spans="1:37" s="53" customFormat="1" x14ac:dyDescent="0.2">
      <c r="A330" s="21" t="s">
        <v>722</v>
      </c>
      <c r="B330" s="1" t="s">
        <v>723</v>
      </c>
      <c r="C330" s="1" t="s">
        <v>407</v>
      </c>
      <c r="D330" s="108">
        <v>20</v>
      </c>
      <c r="E330" s="109"/>
      <c r="F330" s="108">
        <v>0</v>
      </c>
      <c r="G330" s="108">
        <v>37975</v>
      </c>
      <c r="H330" s="108">
        <v>34814</v>
      </c>
      <c r="I330" s="108">
        <v>14245</v>
      </c>
      <c r="J330" s="108">
        <v>12703</v>
      </c>
      <c r="K330" s="1">
        <v>12.3</v>
      </c>
      <c r="L330" s="109"/>
      <c r="M330" s="108">
        <v>13251</v>
      </c>
      <c r="N330" s="108">
        <v>10065</v>
      </c>
      <c r="O330" s="2">
        <v>12.3</v>
      </c>
      <c r="P330" s="2">
        <v>8.4</v>
      </c>
      <c r="Q330" s="2">
        <v>10</v>
      </c>
      <c r="R330" s="1">
        <v>34</v>
      </c>
      <c r="S330" s="3">
        <v>3.9965999999999999</v>
      </c>
      <c r="T330" s="43" t="s">
        <v>410</v>
      </c>
      <c r="U330" s="3">
        <v>3.8083</v>
      </c>
      <c r="V330" s="3"/>
      <c r="W330" s="109"/>
      <c r="X330" s="1">
        <v>28</v>
      </c>
      <c r="Y330" s="108">
        <v>41428.49</v>
      </c>
      <c r="Z330" s="2">
        <v>8.3000000000000007</v>
      </c>
      <c r="AA330" s="3">
        <v>1.2578</v>
      </c>
      <c r="AB330" s="3">
        <v>1.3872</v>
      </c>
      <c r="AC330" s="109"/>
      <c r="AD330" s="3">
        <v>3.9834000000000001</v>
      </c>
      <c r="AE330" s="3">
        <v>3.7452999999999999</v>
      </c>
      <c r="AF330" s="3">
        <v>3.9906999999999999</v>
      </c>
      <c r="AG330" s="3">
        <v>3.9106000000000001</v>
      </c>
      <c r="AH330" s="57">
        <v>4.3064</v>
      </c>
      <c r="AI330" s="50">
        <f t="shared" si="20"/>
        <v>4.0853538250000003</v>
      </c>
      <c r="AJ330" s="3">
        <f t="shared" si="21"/>
        <v>-0.22104617499999968</v>
      </c>
      <c r="AK330" s="62">
        <f t="shared" si="22"/>
        <v>-5.1329689531859485E-2</v>
      </c>
    </row>
    <row r="331" spans="1:37" s="53" customFormat="1" x14ac:dyDescent="0.2">
      <c r="A331" s="21" t="s">
        <v>768</v>
      </c>
      <c r="B331" s="1" t="s">
        <v>769</v>
      </c>
      <c r="C331" s="1" t="s">
        <v>407</v>
      </c>
      <c r="D331" s="108">
        <v>1</v>
      </c>
      <c r="E331" s="109"/>
      <c r="F331" s="108">
        <v>0</v>
      </c>
      <c r="G331" s="108">
        <v>19840</v>
      </c>
      <c r="H331" s="108">
        <v>0</v>
      </c>
      <c r="I331" s="108">
        <v>0</v>
      </c>
      <c r="J331" s="108">
        <v>0</v>
      </c>
      <c r="K331" s="1">
        <v>0</v>
      </c>
      <c r="L331" s="109"/>
      <c r="M331" s="108">
        <v>0</v>
      </c>
      <c r="N331" s="108">
        <v>0</v>
      </c>
      <c r="O331" s="2">
        <v>0</v>
      </c>
      <c r="P331" s="2">
        <v>0</v>
      </c>
      <c r="Q331" s="2">
        <v>0</v>
      </c>
      <c r="R331" s="1">
        <v>999</v>
      </c>
      <c r="S331" s="3">
        <v>0</v>
      </c>
      <c r="T331" s="43" t="s">
        <v>410</v>
      </c>
      <c r="U331" s="3">
        <v>0.77790000000000004</v>
      </c>
      <c r="V331" s="3"/>
      <c r="W331" s="109"/>
      <c r="X331" s="1">
        <v>7</v>
      </c>
      <c r="Y331" s="108">
        <v>4917.9799999999996</v>
      </c>
      <c r="Z331" s="2">
        <v>1.9</v>
      </c>
      <c r="AA331" s="3">
        <v>1.306</v>
      </c>
      <c r="AB331" s="3">
        <v>1.3030999999999999</v>
      </c>
      <c r="AC331" s="109"/>
      <c r="AD331" s="3">
        <v>1.0915999999999999</v>
      </c>
      <c r="AE331" s="3">
        <v>0.85529999999999995</v>
      </c>
      <c r="AF331" s="3">
        <v>0.86899999999999999</v>
      </c>
      <c r="AG331" s="3">
        <v>0.83440000000000003</v>
      </c>
      <c r="AH331" s="57">
        <v>0.88070000000000004</v>
      </c>
      <c r="AI331" s="50">
        <f t="shared" si="20"/>
        <v>0.83449222500000009</v>
      </c>
      <c r="AJ331" s="3">
        <f t="shared" si="21"/>
        <v>-4.6207774999999951E-2</v>
      </c>
      <c r="AK331" s="62">
        <f t="shared" si="22"/>
        <v>-5.2467100034063754E-2</v>
      </c>
    </row>
    <row r="332" spans="1:37" s="53" customFormat="1" x14ac:dyDescent="0.2">
      <c r="A332" s="21" t="s">
        <v>1524</v>
      </c>
      <c r="B332" s="1" t="s">
        <v>1525</v>
      </c>
      <c r="C332" s="1" t="s">
        <v>410</v>
      </c>
      <c r="D332" s="108">
        <v>55</v>
      </c>
      <c r="E332" s="109"/>
      <c r="F332" s="108">
        <v>0</v>
      </c>
      <c r="G332" s="108">
        <v>9728</v>
      </c>
      <c r="H332" s="108">
        <v>3814</v>
      </c>
      <c r="I332" s="108">
        <v>3987</v>
      </c>
      <c r="J332" s="108">
        <v>1502</v>
      </c>
      <c r="K332" s="1">
        <v>2.7</v>
      </c>
      <c r="L332" s="109"/>
      <c r="M332" s="108">
        <v>3931</v>
      </c>
      <c r="N332" s="108">
        <v>1245</v>
      </c>
      <c r="O332" s="2">
        <v>2.7</v>
      </c>
      <c r="P332" s="2">
        <v>1.4</v>
      </c>
      <c r="Q332" s="2">
        <v>2.2999999999999998</v>
      </c>
      <c r="R332" s="1">
        <v>6</v>
      </c>
      <c r="S332" s="3">
        <v>1.1856</v>
      </c>
      <c r="T332" s="43" t="s">
        <v>407</v>
      </c>
      <c r="U332" s="3">
        <v>1.1856</v>
      </c>
      <c r="V332" s="3"/>
      <c r="W332" s="109"/>
      <c r="X332" s="1">
        <v>5</v>
      </c>
      <c r="Y332" s="108">
        <v>6900.88</v>
      </c>
      <c r="Z332" s="2">
        <v>2.2999999999999998</v>
      </c>
      <c r="AA332" s="3">
        <v>1.8238000000000001</v>
      </c>
      <c r="AB332" s="3">
        <v>1.327</v>
      </c>
      <c r="AC332" s="109"/>
      <c r="AD332" s="3">
        <v>1.2275</v>
      </c>
      <c r="AE332" s="3">
        <v>1.2696000000000001</v>
      </c>
      <c r="AF332" s="3">
        <v>1.3194999999999999</v>
      </c>
      <c r="AG332" s="3">
        <v>1.3828</v>
      </c>
      <c r="AH332" s="57">
        <v>1.3429</v>
      </c>
      <c r="AI332" s="50">
        <f t="shared" si="20"/>
        <v>1.2718524</v>
      </c>
      <c r="AJ332" s="3">
        <f t="shared" si="21"/>
        <v>-7.1047599999999989E-2</v>
      </c>
      <c r="AK332" s="62">
        <f t="shared" si="22"/>
        <v>-5.2906098741529517E-2</v>
      </c>
    </row>
    <row r="333" spans="1:37" s="53" customFormat="1" x14ac:dyDescent="0.2">
      <c r="A333" s="22" t="s">
        <v>852</v>
      </c>
      <c r="B333" s="17" t="s">
        <v>853</v>
      </c>
      <c r="C333" s="17" t="s">
        <v>407</v>
      </c>
      <c r="D333" s="111">
        <v>9</v>
      </c>
      <c r="E333" s="109"/>
      <c r="F333" s="111">
        <v>0</v>
      </c>
      <c r="G333" s="111">
        <v>6147</v>
      </c>
      <c r="H333" s="111">
        <v>3761</v>
      </c>
      <c r="I333" s="111">
        <v>2411</v>
      </c>
      <c r="J333" s="111">
        <v>1410</v>
      </c>
      <c r="K333" s="17">
        <v>3.3</v>
      </c>
      <c r="L333" s="109"/>
      <c r="M333" s="111">
        <v>2585</v>
      </c>
      <c r="N333" s="111">
        <v>1624</v>
      </c>
      <c r="O333" s="18">
        <v>3.3</v>
      </c>
      <c r="P333" s="18">
        <v>1.8</v>
      </c>
      <c r="Q333" s="18">
        <v>2.8</v>
      </c>
      <c r="R333" s="17">
        <v>23</v>
      </c>
      <c r="S333" s="19">
        <v>0.77969999999999995</v>
      </c>
      <c r="T333" s="44" t="s">
        <v>410</v>
      </c>
      <c r="U333" s="19">
        <v>0.80330000000000001</v>
      </c>
      <c r="V333" s="19"/>
      <c r="W333" s="109"/>
      <c r="X333" s="17">
        <v>6</v>
      </c>
      <c r="Y333" s="111">
        <v>5737.49</v>
      </c>
      <c r="Z333" s="18">
        <v>2.2000000000000002</v>
      </c>
      <c r="AA333" s="19">
        <v>2.4811999999999999</v>
      </c>
      <c r="AB333" s="19">
        <v>2.6078000000000001</v>
      </c>
      <c r="AC333" s="109"/>
      <c r="AD333" s="19">
        <v>0.73699999999999999</v>
      </c>
      <c r="AE333" s="19">
        <v>0.86539999999999995</v>
      </c>
      <c r="AF333" s="19">
        <v>0.78449999999999998</v>
      </c>
      <c r="AG333" s="19">
        <v>0.78220000000000001</v>
      </c>
      <c r="AH333" s="59">
        <v>0.91159999999999997</v>
      </c>
      <c r="AI333" s="51">
        <f t="shared" si="20"/>
        <v>0.86174007500000005</v>
      </c>
      <c r="AJ333" s="19">
        <f t="shared" si="21"/>
        <v>-4.9859924999999916E-2</v>
      </c>
      <c r="AK333" s="63">
        <f t="shared" si="22"/>
        <v>-5.469495941202273E-2</v>
      </c>
    </row>
    <row r="334" spans="1:37" s="53" customFormat="1" x14ac:dyDescent="0.2">
      <c r="A334" s="21" t="s">
        <v>1040</v>
      </c>
      <c r="B334" s="24" t="s">
        <v>1041</v>
      </c>
      <c r="C334" s="24" t="s">
        <v>410</v>
      </c>
      <c r="D334" s="110">
        <v>15</v>
      </c>
      <c r="E334" s="109"/>
      <c r="F334" s="110">
        <v>2</v>
      </c>
      <c r="G334" s="110">
        <v>7217</v>
      </c>
      <c r="H334" s="110">
        <v>6646</v>
      </c>
      <c r="I334" s="110">
        <v>3317</v>
      </c>
      <c r="J334" s="110">
        <v>2398</v>
      </c>
      <c r="K334" s="24">
        <v>3.9</v>
      </c>
      <c r="L334" s="109"/>
      <c r="M334" s="110">
        <v>3309</v>
      </c>
      <c r="N334" s="110">
        <v>2383</v>
      </c>
      <c r="O334" s="25">
        <v>3.9</v>
      </c>
      <c r="P334" s="25">
        <v>2.9</v>
      </c>
      <c r="Q334" s="25">
        <v>3</v>
      </c>
      <c r="R334" s="24">
        <v>30</v>
      </c>
      <c r="S334" s="26">
        <v>0.998</v>
      </c>
      <c r="T334" s="52" t="s">
        <v>410</v>
      </c>
      <c r="U334" s="26">
        <v>1.3788</v>
      </c>
      <c r="V334" s="26"/>
      <c r="W334" s="109"/>
      <c r="X334" s="24">
        <v>14</v>
      </c>
      <c r="Y334" s="110">
        <v>13436.97</v>
      </c>
      <c r="Z334" s="25">
        <v>4</v>
      </c>
      <c r="AA334" s="26">
        <v>9.0799000000000003</v>
      </c>
      <c r="AB334" s="26">
        <v>7.8544</v>
      </c>
      <c r="AC334" s="109"/>
      <c r="AD334" s="26">
        <v>1.2990999999999999</v>
      </c>
      <c r="AE334" s="26">
        <v>1.6069</v>
      </c>
      <c r="AF334" s="26">
        <v>1.3721000000000001</v>
      </c>
      <c r="AG334" s="26">
        <v>1.3446</v>
      </c>
      <c r="AH334" s="57">
        <v>1.5651999999999999</v>
      </c>
      <c r="AI334" s="50">
        <f t="shared" si="20"/>
        <v>1.4791077000000001</v>
      </c>
      <c r="AJ334" s="26">
        <f t="shared" si="21"/>
        <v>-8.6092299999999788E-2</v>
      </c>
      <c r="AK334" s="62">
        <f t="shared" si="22"/>
        <v>-5.5004025044722585E-2</v>
      </c>
    </row>
    <row r="335" spans="1:37" s="53" customFormat="1" x14ac:dyDescent="0.2">
      <c r="A335" s="21" t="s">
        <v>1503</v>
      </c>
      <c r="B335" s="1" t="s">
        <v>1504</v>
      </c>
      <c r="C335" s="1" t="s">
        <v>410</v>
      </c>
      <c r="D335" s="108">
        <v>2</v>
      </c>
      <c r="E335" s="109"/>
      <c r="F335" s="108">
        <v>0</v>
      </c>
      <c r="G335" s="108">
        <v>14177</v>
      </c>
      <c r="H335" s="108">
        <v>10277</v>
      </c>
      <c r="I335" s="108">
        <v>7006</v>
      </c>
      <c r="J335" s="108">
        <v>4905</v>
      </c>
      <c r="K335" s="1">
        <v>5.5</v>
      </c>
      <c r="L335" s="109"/>
      <c r="M335" s="108">
        <v>7006</v>
      </c>
      <c r="N335" s="108">
        <v>4905</v>
      </c>
      <c r="O335" s="2">
        <v>5.5</v>
      </c>
      <c r="P335" s="2">
        <v>4.5</v>
      </c>
      <c r="Q335" s="2">
        <v>3.2</v>
      </c>
      <c r="R335" s="1">
        <v>999</v>
      </c>
      <c r="S335" s="3">
        <v>2.1131000000000002</v>
      </c>
      <c r="T335" s="43" t="s">
        <v>410</v>
      </c>
      <c r="U335" s="3">
        <v>1.3779999999999999</v>
      </c>
      <c r="V335" s="3"/>
      <c r="W335" s="109"/>
      <c r="X335" s="1">
        <v>15</v>
      </c>
      <c r="Y335" s="108">
        <v>19111.39</v>
      </c>
      <c r="Z335" s="2">
        <v>2.5</v>
      </c>
      <c r="AA335" s="3">
        <v>1.2850999999999999</v>
      </c>
      <c r="AB335" s="3">
        <v>1.0479000000000001</v>
      </c>
      <c r="AC335" s="109"/>
      <c r="AD335" s="3">
        <v>1.2619</v>
      </c>
      <c r="AE335" s="3">
        <v>1.0742</v>
      </c>
      <c r="AF335" s="3">
        <v>1.2069000000000001</v>
      </c>
      <c r="AG335" s="3">
        <v>1.1605000000000001</v>
      </c>
      <c r="AH335" s="57">
        <v>1.5647</v>
      </c>
      <c r="AI335" s="50">
        <f t="shared" si="20"/>
        <v>1.4782495</v>
      </c>
      <c r="AJ335" s="3">
        <f t="shared" si="21"/>
        <v>-8.6450499999999986E-2</v>
      </c>
      <c r="AK335" s="62">
        <f t="shared" si="22"/>
        <v>-5.5250527257621258E-2</v>
      </c>
    </row>
    <row r="336" spans="1:37" s="53" customFormat="1" x14ac:dyDescent="0.2">
      <c r="A336" s="21" t="s">
        <v>752</v>
      </c>
      <c r="B336" s="24" t="s">
        <v>753</v>
      </c>
      <c r="C336" s="24" t="s">
        <v>407</v>
      </c>
      <c r="D336" s="110">
        <v>16</v>
      </c>
      <c r="E336" s="109"/>
      <c r="F336" s="110">
        <v>1</v>
      </c>
      <c r="G336" s="110">
        <v>5921</v>
      </c>
      <c r="H336" s="110">
        <v>4598</v>
      </c>
      <c r="I336" s="110">
        <v>3302</v>
      </c>
      <c r="J336" s="110">
        <v>2301</v>
      </c>
      <c r="K336" s="24">
        <v>5.2</v>
      </c>
      <c r="L336" s="109"/>
      <c r="M336" s="110">
        <v>3101</v>
      </c>
      <c r="N336" s="110">
        <v>1677</v>
      </c>
      <c r="O336" s="25">
        <v>5.2</v>
      </c>
      <c r="P336" s="25">
        <v>3</v>
      </c>
      <c r="Q336" s="25">
        <v>4.3</v>
      </c>
      <c r="R336" s="24">
        <v>17</v>
      </c>
      <c r="S336" s="26">
        <v>0.93530000000000002</v>
      </c>
      <c r="T336" s="52" t="s">
        <v>410</v>
      </c>
      <c r="U336" s="26">
        <v>0.95930000000000004</v>
      </c>
      <c r="V336" s="26"/>
      <c r="W336" s="109"/>
      <c r="X336" s="24">
        <v>11</v>
      </c>
      <c r="Y336" s="110">
        <v>8867.11</v>
      </c>
      <c r="Z336" s="25">
        <v>4.7</v>
      </c>
      <c r="AA336" s="26">
        <v>0.998</v>
      </c>
      <c r="AB336" s="26">
        <v>0.97889999999999999</v>
      </c>
      <c r="AC336" s="109"/>
      <c r="AD336" s="26">
        <v>1.3196000000000001</v>
      </c>
      <c r="AE336" s="26">
        <v>1.5403</v>
      </c>
      <c r="AF336" s="26">
        <v>1.081</v>
      </c>
      <c r="AG336" s="26">
        <v>1.4431</v>
      </c>
      <c r="AH336" s="57">
        <v>1.0896999999999999</v>
      </c>
      <c r="AI336" s="50">
        <f t="shared" si="20"/>
        <v>1.0290890750000001</v>
      </c>
      <c r="AJ336" s="26">
        <f t="shared" si="21"/>
        <v>-6.061092499999976E-2</v>
      </c>
      <c r="AK336" s="62">
        <f t="shared" si="22"/>
        <v>-5.5621661925300325E-2</v>
      </c>
    </row>
    <row r="337" spans="1:37" s="53" customFormat="1" x14ac:dyDescent="0.2">
      <c r="A337" s="21" t="s">
        <v>172</v>
      </c>
      <c r="B337" s="24" t="s">
        <v>173</v>
      </c>
      <c r="C337" s="24" t="s">
        <v>410</v>
      </c>
      <c r="D337" s="110">
        <v>105</v>
      </c>
      <c r="E337" s="109"/>
      <c r="F337" s="110">
        <v>12</v>
      </c>
      <c r="G337" s="110">
        <v>3347</v>
      </c>
      <c r="H337" s="110">
        <v>2900</v>
      </c>
      <c r="I337" s="110">
        <v>1628</v>
      </c>
      <c r="J337" s="110">
        <v>1338</v>
      </c>
      <c r="K337" s="24">
        <v>2</v>
      </c>
      <c r="L337" s="109"/>
      <c r="M337" s="110">
        <v>1560</v>
      </c>
      <c r="N337" s="110">
        <v>1000</v>
      </c>
      <c r="O337" s="25">
        <v>2</v>
      </c>
      <c r="P337" s="25">
        <v>1.8</v>
      </c>
      <c r="Q337" s="25">
        <v>1.8</v>
      </c>
      <c r="R337" s="24">
        <v>24</v>
      </c>
      <c r="S337" s="26">
        <v>0.47049999999999997</v>
      </c>
      <c r="T337" s="52" t="s">
        <v>407</v>
      </c>
      <c r="U337" s="26">
        <v>0.47049999999999997</v>
      </c>
      <c r="V337" s="26"/>
      <c r="W337" s="109"/>
      <c r="X337" s="24">
        <v>5</v>
      </c>
      <c r="Y337" s="110">
        <v>4223.72</v>
      </c>
      <c r="Z337" s="25">
        <v>1.8</v>
      </c>
      <c r="AA337" s="26">
        <v>1.3011999999999999</v>
      </c>
      <c r="AB337" s="26">
        <v>1.0625</v>
      </c>
      <c r="AC337" s="109"/>
      <c r="AD337" s="26">
        <v>0.48010000000000003</v>
      </c>
      <c r="AE337" s="26">
        <v>0.43070000000000003</v>
      </c>
      <c r="AF337" s="26">
        <v>0.40500000000000003</v>
      </c>
      <c r="AG337" s="26">
        <v>0.43</v>
      </c>
      <c r="AH337" s="57">
        <v>0.53480000000000005</v>
      </c>
      <c r="AI337" s="50">
        <f t="shared" si="20"/>
        <v>0.50472887499999997</v>
      </c>
      <c r="AJ337" s="26">
        <f t="shared" si="21"/>
        <v>-3.0071125000000087E-2</v>
      </c>
      <c r="AK337" s="62">
        <f t="shared" si="22"/>
        <v>-5.6228730366492306E-2</v>
      </c>
    </row>
    <row r="338" spans="1:37" s="53" customFormat="1" x14ac:dyDescent="0.2">
      <c r="A338" s="22" t="s">
        <v>945</v>
      </c>
      <c r="B338" s="17" t="s">
        <v>946</v>
      </c>
      <c r="C338" s="17" t="s">
        <v>410</v>
      </c>
      <c r="D338" s="111">
        <v>7</v>
      </c>
      <c r="E338" s="109"/>
      <c r="F338" s="111">
        <v>0</v>
      </c>
      <c r="G338" s="111">
        <v>21184</v>
      </c>
      <c r="H338" s="111">
        <v>24035</v>
      </c>
      <c r="I338" s="111">
        <v>10494</v>
      </c>
      <c r="J338" s="111">
        <v>12885</v>
      </c>
      <c r="K338" s="17">
        <v>8.6</v>
      </c>
      <c r="L338" s="109"/>
      <c r="M338" s="111">
        <v>9823</v>
      </c>
      <c r="N338" s="111">
        <v>11351</v>
      </c>
      <c r="O338" s="18">
        <v>8.6</v>
      </c>
      <c r="P338" s="18">
        <v>11</v>
      </c>
      <c r="Q338" s="18">
        <v>3.9</v>
      </c>
      <c r="R338" s="17">
        <v>78</v>
      </c>
      <c r="S338" s="19">
        <v>2.9626999999999999</v>
      </c>
      <c r="T338" s="44" t="s">
        <v>410</v>
      </c>
      <c r="U338" s="19">
        <v>1.9876</v>
      </c>
      <c r="V338" s="19"/>
      <c r="W338" s="109"/>
      <c r="X338" s="17">
        <v>15</v>
      </c>
      <c r="Y338" s="111">
        <v>26144.91</v>
      </c>
      <c r="Z338" s="18">
        <v>3.4</v>
      </c>
      <c r="AA338" s="19">
        <v>2.3445</v>
      </c>
      <c r="AB338" s="19">
        <v>2.226</v>
      </c>
      <c r="AC338" s="109"/>
      <c r="AD338" s="19">
        <v>2.0950000000000002</v>
      </c>
      <c r="AE338" s="19">
        <v>1.9031</v>
      </c>
      <c r="AF338" s="19">
        <v>1.8656999999999999</v>
      </c>
      <c r="AG338" s="19">
        <v>1.8553999999999999</v>
      </c>
      <c r="AH338" s="59">
        <v>2.2595999999999998</v>
      </c>
      <c r="AI338" s="51">
        <f t="shared" si="20"/>
        <v>2.1321979000000004</v>
      </c>
      <c r="AJ338" s="19">
        <f t="shared" si="21"/>
        <v>-0.12740209999999941</v>
      </c>
      <c r="AK338" s="63">
        <f t="shared" si="22"/>
        <v>-5.6382589838909286E-2</v>
      </c>
    </row>
    <row r="339" spans="1:37" s="53" customFormat="1" x14ac:dyDescent="0.2">
      <c r="A339" s="21" t="s">
        <v>1111</v>
      </c>
      <c r="B339" s="24" t="s">
        <v>1115</v>
      </c>
      <c r="C339" s="24" t="s">
        <v>410</v>
      </c>
      <c r="D339" s="110">
        <v>1</v>
      </c>
      <c r="E339" s="109"/>
      <c r="F339" s="110">
        <v>0</v>
      </c>
      <c r="G339" s="110">
        <v>6202</v>
      </c>
      <c r="H339" s="110">
        <v>0</v>
      </c>
      <c r="I339" s="110">
        <v>4244</v>
      </c>
      <c r="J339" s="110">
        <v>0</v>
      </c>
      <c r="K339" s="24">
        <v>4</v>
      </c>
      <c r="L339" s="109"/>
      <c r="M339" s="110">
        <v>4244</v>
      </c>
      <c r="N339" s="110">
        <v>0</v>
      </c>
      <c r="O339" s="25">
        <v>4</v>
      </c>
      <c r="P339" s="25">
        <v>0</v>
      </c>
      <c r="Q339" s="25">
        <v>4</v>
      </c>
      <c r="R339" s="24">
        <v>999</v>
      </c>
      <c r="S339" s="26">
        <v>1.28</v>
      </c>
      <c r="T339" s="52" t="s">
        <v>410</v>
      </c>
      <c r="U339" s="26">
        <v>0.87009999999999998</v>
      </c>
      <c r="V339" s="26"/>
      <c r="W339" s="109"/>
      <c r="X339" s="24">
        <v>12</v>
      </c>
      <c r="Y339" s="110">
        <v>8254.1200000000008</v>
      </c>
      <c r="Z339" s="25">
        <v>3.1</v>
      </c>
      <c r="AA339" s="26">
        <v>0.8538</v>
      </c>
      <c r="AB339" s="26">
        <v>0.78149999999999997</v>
      </c>
      <c r="AC339" s="109"/>
      <c r="AD339" s="26">
        <v>1.3474999999999999</v>
      </c>
      <c r="AE339" s="26">
        <v>0.99670000000000003</v>
      </c>
      <c r="AF339" s="26">
        <v>0.99350000000000005</v>
      </c>
      <c r="AG339" s="26">
        <v>0.93279999999999996</v>
      </c>
      <c r="AH339" s="57">
        <v>0.98950000000000005</v>
      </c>
      <c r="AI339" s="50">
        <f t="shared" si="20"/>
        <v>0.93339977500000004</v>
      </c>
      <c r="AJ339" s="26">
        <f t="shared" si="21"/>
        <v>-5.6100225000000004E-2</v>
      </c>
      <c r="AK339" s="62">
        <f t="shared" si="22"/>
        <v>-5.6695528044466904E-2</v>
      </c>
    </row>
    <row r="340" spans="1:37" s="53" customFormat="1" x14ac:dyDescent="0.2">
      <c r="A340" s="21" t="s">
        <v>1170</v>
      </c>
      <c r="B340" s="24" t="s">
        <v>1171</v>
      </c>
      <c r="C340" s="24" t="s">
        <v>407</v>
      </c>
      <c r="D340" s="110">
        <v>135</v>
      </c>
      <c r="E340" s="109"/>
      <c r="F340" s="110">
        <v>3</v>
      </c>
      <c r="G340" s="110">
        <v>4460</v>
      </c>
      <c r="H340" s="110">
        <v>4224</v>
      </c>
      <c r="I340" s="110">
        <v>1922</v>
      </c>
      <c r="J340" s="110">
        <v>1470</v>
      </c>
      <c r="K340" s="24">
        <v>2.6</v>
      </c>
      <c r="L340" s="109"/>
      <c r="M340" s="110">
        <v>1855</v>
      </c>
      <c r="N340" s="110">
        <v>1234</v>
      </c>
      <c r="O340" s="25">
        <v>2.6</v>
      </c>
      <c r="P340" s="25">
        <v>2.1</v>
      </c>
      <c r="Q340" s="25">
        <v>2</v>
      </c>
      <c r="R340" s="24">
        <v>26</v>
      </c>
      <c r="S340" s="26">
        <v>0.5595</v>
      </c>
      <c r="T340" s="52" t="s">
        <v>407</v>
      </c>
      <c r="U340" s="26">
        <v>0.5595</v>
      </c>
      <c r="V340" s="26"/>
      <c r="W340" s="109"/>
      <c r="X340" s="24">
        <v>7</v>
      </c>
      <c r="Y340" s="110">
        <v>4773.8</v>
      </c>
      <c r="Z340" s="25">
        <v>2</v>
      </c>
      <c r="AA340" s="26">
        <v>0.75849999999999995</v>
      </c>
      <c r="AB340" s="26">
        <v>0.59730000000000005</v>
      </c>
      <c r="AC340" s="109"/>
      <c r="AD340" s="26">
        <v>0.65620000000000001</v>
      </c>
      <c r="AE340" s="26">
        <v>0.56440000000000001</v>
      </c>
      <c r="AF340" s="26">
        <v>0.58630000000000004</v>
      </c>
      <c r="AG340" s="26">
        <v>0.62760000000000005</v>
      </c>
      <c r="AH340" s="57">
        <v>0.63670000000000004</v>
      </c>
      <c r="AI340" s="50">
        <f t="shared" si="20"/>
        <v>0.60020362500000002</v>
      </c>
      <c r="AJ340" s="26">
        <f t="shared" si="21"/>
        <v>-3.6496375000000025E-2</v>
      </c>
      <c r="AK340" s="62">
        <f t="shared" si="22"/>
        <v>-5.7321148107428964E-2</v>
      </c>
    </row>
    <row r="341" spans="1:37" s="53" customFormat="1" x14ac:dyDescent="0.2">
      <c r="A341" s="21" t="s">
        <v>882</v>
      </c>
      <c r="B341" s="1" t="s">
        <v>883</v>
      </c>
      <c r="C341" s="1" t="s">
        <v>429</v>
      </c>
      <c r="D341" s="108">
        <v>6</v>
      </c>
      <c r="E341" s="109"/>
      <c r="F341" s="108">
        <v>0</v>
      </c>
      <c r="G341" s="108">
        <v>32579</v>
      </c>
      <c r="H341" s="108">
        <v>20098</v>
      </c>
      <c r="I341" s="108">
        <v>11844</v>
      </c>
      <c r="J341" s="108">
        <v>7328</v>
      </c>
      <c r="K341" s="1">
        <v>11</v>
      </c>
      <c r="L341" s="109"/>
      <c r="M341" s="108">
        <v>11844</v>
      </c>
      <c r="N341" s="108">
        <v>7328</v>
      </c>
      <c r="O341" s="2">
        <v>11</v>
      </c>
      <c r="P341" s="2">
        <v>6.1</v>
      </c>
      <c r="Q341" s="2">
        <v>9.1999999999999993</v>
      </c>
      <c r="R341" s="1">
        <v>23</v>
      </c>
      <c r="S341" s="3">
        <v>3.5722</v>
      </c>
      <c r="T341" s="43" t="s">
        <v>410</v>
      </c>
      <c r="U341" s="3">
        <v>4.2755999999999998</v>
      </c>
      <c r="V341" s="3"/>
      <c r="W341" s="109"/>
      <c r="X341" s="1">
        <v>24</v>
      </c>
      <c r="Y341" s="108">
        <v>34357.19</v>
      </c>
      <c r="Z341" s="2">
        <v>8.6999999999999993</v>
      </c>
      <c r="AA341" s="3">
        <v>16.8278</v>
      </c>
      <c r="AB341" s="3">
        <v>11.799200000000001</v>
      </c>
      <c r="AC341" s="109"/>
      <c r="AD341" s="3">
        <v>4.4560000000000004</v>
      </c>
      <c r="AE341" s="3">
        <v>4.7050999999999998</v>
      </c>
      <c r="AF341" s="3">
        <v>4.6433999999999997</v>
      </c>
      <c r="AG341" s="3">
        <v>4.5655000000000001</v>
      </c>
      <c r="AH341" s="57">
        <v>4.8661000000000003</v>
      </c>
      <c r="AI341" s="50">
        <f t="shared" si="20"/>
        <v>4.5866499000000003</v>
      </c>
      <c r="AJ341" s="3">
        <f t="shared" si="21"/>
        <v>-0.27945010000000003</v>
      </c>
      <c r="AK341" s="62">
        <f t="shared" si="22"/>
        <v>-5.7427940239616948E-2</v>
      </c>
    </row>
    <row r="342" spans="1:37" s="53" customFormat="1" x14ac:dyDescent="0.2">
      <c r="A342" s="21" t="s">
        <v>748</v>
      </c>
      <c r="B342" s="24" t="s">
        <v>749</v>
      </c>
      <c r="C342" s="24" t="s">
        <v>407</v>
      </c>
      <c r="D342" s="110">
        <v>4</v>
      </c>
      <c r="E342" s="109"/>
      <c r="F342" s="110">
        <v>0</v>
      </c>
      <c r="G342" s="110">
        <v>23959</v>
      </c>
      <c r="H342" s="110">
        <v>15073</v>
      </c>
      <c r="I342" s="110">
        <v>6028</v>
      </c>
      <c r="J342" s="110">
        <v>3507</v>
      </c>
      <c r="K342" s="24">
        <v>7.3</v>
      </c>
      <c r="L342" s="109"/>
      <c r="M342" s="110">
        <v>6028</v>
      </c>
      <c r="N342" s="110">
        <v>3507</v>
      </c>
      <c r="O342" s="25">
        <v>7.3</v>
      </c>
      <c r="P342" s="25">
        <v>4.3</v>
      </c>
      <c r="Q342" s="25">
        <v>6.1</v>
      </c>
      <c r="R342" s="24">
        <v>999</v>
      </c>
      <c r="S342" s="26">
        <v>1.8181</v>
      </c>
      <c r="T342" s="52" t="s">
        <v>410</v>
      </c>
      <c r="U342" s="26">
        <v>3.3351000000000002</v>
      </c>
      <c r="V342" s="26"/>
      <c r="W342" s="109"/>
      <c r="X342" s="24">
        <v>28</v>
      </c>
      <c r="Y342" s="110">
        <v>32375.56</v>
      </c>
      <c r="Z342" s="25">
        <v>7.7</v>
      </c>
      <c r="AA342" s="26">
        <v>2.8969</v>
      </c>
      <c r="AB342" s="26">
        <v>1.9717</v>
      </c>
      <c r="AC342" s="109"/>
      <c r="AD342" s="26">
        <v>3.3908999999999998</v>
      </c>
      <c r="AE342" s="26">
        <v>2.0501</v>
      </c>
      <c r="AF342" s="26">
        <v>3.3561000000000001</v>
      </c>
      <c r="AG342" s="26">
        <v>3.3563000000000001</v>
      </c>
      <c r="AH342" s="57">
        <v>3.8018999999999998</v>
      </c>
      <c r="AI342" s="50">
        <f t="shared" si="20"/>
        <v>3.5777285250000004</v>
      </c>
      <c r="AJ342" s="26">
        <f t="shared" si="21"/>
        <v>-0.22417147499999945</v>
      </c>
      <c r="AK342" s="62">
        <f t="shared" si="22"/>
        <v>-5.896301191509494E-2</v>
      </c>
    </row>
    <row r="343" spans="1:37" s="53" customFormat="1" x14ac:dyDescent="0.2">
      <c r="A343" s="22" t="s">
        <v>690</v>
      </c>
      <c r="B343" s="17" t="s">
        <v>691</v>
      </c>
      <c r="C343" s="17" t="s">
        <v>407</v>
      </c>
      <c r="D343" s="111">
        <v>213</v>
      </c>
      <c r="E343" s="109"/>
      <c r="F343" s="111">
        <v>3</v>
      </c>
      <c r="G343" s="111">
        <v>4884</v>
      </c>
      <c r="H343" s="111">
        <v>2897</v>
      </c>
      <c r="I343" s="111">
        <v>2248</v>
      </c>
      <c r="J343" s="111">
        <v>1332</v>
      </c>
      <c r="K343" s="17">
        <v>2.9</v>
      </c>
      <c r="L343" s="109"/>
      <c r="M343" s="111">
        <v>2180</v>
      </c>
      <c r="N343" s="111">
        <v>1097</v>
      </c>
      <c r="O343" s="18">
        <v>2.9</v>
      </c>
      <c r="P343" s="18">
        <v>1.8</v>
      </c>
      <c r="Q343" s="18">
        <v>2.5</v>
      </c>
      <c r="R343" s="17">
        <v>15</v>
      </c>
      <c r="S343" s="19">
        <v>0.65749999999999997</v>
      </c>
      <c r="T343" s="44" t="s">
        <v>407</v>
      </c>
      <c r="U343" s="19">
        <v>0.65749999999999997</v>
      </c>
      <c r="V343" s="19"/>
      <c r="W343" s="109"/>
      <c r="X343" s="17">
        <v>6</v>
      </c>
      <c r="Y343" s="111">
        <v>4832.08</v>
      </c>
      <c r="Z343" s="18">
        <v>2.5</v>
      </c>
      <c r="AA343" s="19">
        <v>2.9883000000000002</v>
      </c>
      <c r="AB343" s="19">
        <v>2.4868000000000001</v>
      </c>
      <c r="AC343" s="109"/>
      <c r="AD343" s="19">
        <v>0.76890000000000003</v>
      </c>
      <c r="AE343" s="19">
        <v>0.77310000000000001</v>
      </c>
      <c r="AF343" s="19">
        <v>0.73480000000000001</v>
      </c>
      <c r="AG343" s="19">
        <v>0.74770000000000003</v>
      </c>
      <c r="AH343" s="59">
        <v>0.74960000000000004</v>
      </c>
      <c r="AI343" s="51">
        <f t="shared" si="20"/>
        <v>0.70533312500000001</v>
      </c>
      <c r="AJ343" s="19">
        <f t="shared" si="21"/>
        <v>-4.4266875000000039E-2</v>
      </c>
      <c r="AK343" s="63">
        <f t="shared" si="22"/>
        <v>-5.9053995464247645E-2</v>
      </c>
    </row>
    <row r="344" spans="1:37" s="53" customFormat="1" x14ac:dyDescent="0.2">
      <c r="A344" s="21" t="s">
        <v>750</v>
      </c>
      <c r="B344" s="24" t="s">
        <v>751</v>
      </c>
      <c r="C344" s="24" t="s">
        <v>410</v>
      </c>
      <c r="D344" s="110">
        <v>369</v>
      </c>
      <c r="E344" s="109"/>
      <c r="F344" s="110">
        <v>28</v>
      </c>
      <c r="G344" s="110">
        <v>11677</v>
      </c>
      <c r="H344" s="110">
        <v>12033</v>
      </c>
      <c r="I344" s="110">
        <v>4871</v>
      </c>
      <c r="J344" s="110">
        <v>3507</v>
      </c>
      <c r="K344" s="24">
        <v>5.5</v>
      </c>
      <c r="L344" s="109"/>
      <c r="M344" s="110">
        <v>4694</v>
      </c>
      <c r="N344" s="110">
        <v>2899</v>
      </c>
      <c r="O344" s="25">
        <v>5.5</v>
      </c>
      <c r="P344" s="25">
        <v>4</v>
      </c>
      <c r="Q344" s="25">
        <v>4.4000000000000004</v>
      </c>
      <c r="R344" s="24">
        <v>22</v>
      </c>
      <c r="S344" s="26">
        <v>1.4157</v>
      </c>
      <c r="T344" s="52" t="s">
        <v>407</v>
      </c>
      <c r="U344" s="26">
        <v>1.4157</v>
      </c>
      <c r="V344" s="26"/>
      <c r="W344" s="109"/>
      <c r="X344" s="24">
        <v>13</v>
      </c>
      <c r="Y344" s="110">
        <v>11674.58</v>
      </c>
      <c r="Z344" s="25">
        <v>4.4000000000000004</v>
      </c>
      <c r="AA344" s="26">
        <v>1.4353</v>
      </c>
      <c r="AB344" s="26">
        <v>1.8010999999999999</v>
      </c>
      <c r="AC344" s="109"/>
      <c r="AD344" s="26">
        <v>1.5139</v>
      </c>
      <c r="AE344" s="26">
        <v>1.4718</v>
      </c>
      <c r="AF344" s="26">
        <v>1.4530000000000001</v>
      </c>
      <c r="AG344" s="26">
        <v>1.5659000000000001</v>
      </c>
      <c r="AH344" s="57">
        <v>1.6141000000000001</v>
      </c>
      <c r="AI344" s="50">
        <f t="shared" si="20"/>
        <v>1.518692175</v>
      </c>
      <c r="AJ344" s="26">
        <f t="shared" si="21"/>
        <v>-9.5407825000000113E-2</v>
      </c>
      <c r="AK344" s="62">
        <f t="shared" si="22"/>
        <v>-5.9108992627470484E-2</v>
      </c>
    </row>
    <row r="345" spans="1:37" s="53" customFormat="1" x14ac:dyDescent="0.2">
      <c r="A345" s="21" t="s">
        <v>953</v>
      </c>
      <c r="B345" s="24" t="s">
        <v>954</v>
      </c>
      <c r="C345" s="24" t="s">
        <v>410</v>
      </c>
      <c r="D345" s="110">
        <v>5</v>
      </c>
      <c r="E345" s="109"/>
      <c r="F345" s="110">
        <v>0</v>
      </c>
      <c r="G345" s="110">
        <v>16631</v>
      </c>
      <c r="H345" s="110">
        <v>13498</v>
      </c>
      <c r="I345" s="110">
        <v>4974</v>
      </c>
      <c r="J345" s="110">
        <v>3096</v>
      </c>
      <c r="K345" s="24">
        <v>4.4000000000000004</v>
      </c>
      <c r="L345" s="109"/>
      <c r="M345" s="110">
        <v>4974</v>
      </c>
      <c r="N345" s="110">
        <v>3096</v>
      </c>
      <c r="O345" s="25">
        <v>4.4000000000000004</v>
      </c>
      <c r="P345" s="25">
        <v>4.7</v>
      </c>
      <c r="Q345" s="25">
        <v>2.4</v>
      </c>
      <c r="R345" s="24">
        <v>23</v>
      </c>
      <c r="S345" s="26">
        <v>1.5002</v>
      </c>
      <c r="T345" s="52" t="s">
        <v>410</v>
      </c>
      <c r="U345" s="26">
        <v>1.6235999999999999</v>
      </c>
      <c r="V345" s="26"/>
      <c r="W345" s="109"/>
      <c r="X345" s="24">
        <v>14</v>
      </c>
      <c r="Y345" s="110">
        <v>15463.21</v>
      </c>
      <c r="Z345" s="25">
        <v>2.6</v>
      </c>
      <c r="AA345" s="26">
        <v>2.3279000000000001</v>
      </c>
      <c r="AB345" s="26">
        <v>2.1223999999999998</v>
      </c>
      <c r="AC345" s="109"/>
      <c r="AD345" s="26">
        <v>1.2290000000000001</v>
      </c>
      <c r="AE345" s="26">
        <v>1.5153000000000001</v>
      </c>
      <c r="AF345" s="26">
        <v>1.3161</v>
      </c>
      <c r="AG345" s="26">
        <v>1.3107</v>
      </c>
      <c r="AH345" s="57">
        <v>1.8524</v>
      </c>
      <c r="AI345" s="50">
        <f t="shared" si="20"/>
        <v>1.7417169000000001</v>
      </c>
      <c r="AJ345" s="26">
        <f t="shared" si="21"/>
        <v>-0.11068309999999992</v>
      </c>
      <c r="AK345" s="62">
        <f t="shared" si="22"/>
        <v>-5.9751187648456015E-2</v>
      </c>
    </row>
    <row r="346" spans="1:37" s="53" customFormat="1" x14ac:dyDescent="0.2">
      <c r="A346" s="21" t="s">
        <v>1407</v>
      </c>
      <c r="B346" s="24" t="s">
        <v>1408</v>
      </c>
      <c r="C346" s="24" t="s">
        <v>410</v>
      </c>
      <c r="D346" s="110">
        <v>1</v>
      </c>
      <c r="E346" s="109"/>
      <c r="F346" s="110">
        <v>0</v>
      </c>
      <c r="G346" s="110">
        <v>6477</v>
      </c>
      <c r="H346" s="110">
        <v>0</v>
      </c>
      <c r="I346" s="110">
        <v>4493</v>
      </c>
      <c r="J346" s="110">
        <v>0</v>
      </c>
      <c r="K346" s="24">
        <v>5</v>
      </c>
      <c r="L346" s="109"/>
      <c r="M346" s="110">
        <v>4493</v>
      </c>
      <c r="N346" s="110">
        <v>0</v>
      </c>
      <c r="O346" s="25">
        <v>5</v>
      </c>
      <c r="P346" s="25">
        <v>0</v>
      </c>
      <c r="Q346" s="25">
        <v>5</v>
      </c>
      <c r="R346" s="24">
        <v>999</v>
      </c>
      <c r="S346" s="26">
        <v>1.3551</v>
      </c>
      <c r="T346" s="52" t="s">
        <v>410</v>
      </c>
      <c r="U346" s="26">
        <v>1.5194000000000001</v>
      </c>
      <c r="V346" s="26"/>
      <c r="W346" s="109"/>
      <c r="X346" s="24">
        <v>24</v>
      </c>
      <c r="Y346" s="110">
        <v>18754.55</v>
      </c>
      <c r="Z346" s="25">
        <v>4.5</v>
      </c>
      <c r="AA346" s="26">
        <v>2.0070000000000001</v>
      </c>
      <c r="AB346" s="26">
        <v>2.0447000000000002</v>
      </c>
      <c r="AC346" s="109"/>
      <c r="AD346" s="26">
        <v>2.0428000000000002</v>
      </c>
      <c r="AE346" s="26">
        <v>2.2456</v>
      </c>
      <c r="AF346" s="26">
        <v>1.6611</v>
      </c>
      <c r="AG346" s="26">
        <v>1.5871999999999999</v>
      </c>
      <c r="AH346" s="57">
        <v>1.7336</v>
      </c>
      <c r="AI346" s="50">
        <f t="shared" si="20"/>
        <v>1.6299363500000001</v>
      </c>
      <c r="AJ346" s="26">
        <f t="shared" si="21"/>
        <v>-0.10366364999999989</v>
      </c>
      <c r="AK346" s="62">
        <f t="shared" si="22"/>
        <v>-5.979675242270413E-2</v>
      </c>
    </row>
    <row r="347" spans="1:37" s="53" customFormat="1" x14ac:dyDescent="0.2">
      <c r="A347" s="21" t="s">
        <v>1473</v>
      </c>
      <c r="B347" s="24" t="s">
        <v>1474</v>
      </c>
      <c r="C347" s="24" t="s">
        <v>410</v>
      </c>
      <c r="D347" s="110">
        <v>32</v>
      </c>
      <c r="E347" s="109"/>
      <c r="F347" s="110">
        <v>2</v>
      </c>
      <c r="G347" s="110">
        <v>3860</v>
      </c>
      <c r="H347" s="110">
        <v>3438</v>
      </c>
      <c r="I347" s="110">
        <v>1824</v>
      </c>
      <c r="J347" s="110">
        <v>1303</v>
      </c>
      <c r="K347" s="24">
        <v>1.6</v>
      </c>
      <c r="L347" s="109"/>
      <c r="M347" s="110">
        <v>1783</v>
      </c>
      <c r="N347" s="110">
        <v>1167</v>
      </c>
      <c r="O347" s="25">
        <v>1.6</v>
      </c>
      <c r="P347" s="25">
        <v>1.3</v>
      </c>
      <c r="Q347" s="25">
        <v>1.6</v>
      </c>
      <c r="R347" s="24">
        <v>25</v>
      </c>
      <c r="S347" s="26">
        <v>0.53779999999999994</v>
      </c>
      <c r="T347" s="52" t="s">
        <v>407</v>
      </c>
      <c r="U347" s="26">
        <v>0.53779999999999994</v>
      </c>
      <c r="V347" s="26"/>
      <c r="W347" s="109"/>
      <c r="X347" s="24">
        <v>4</v>
      </c>
      <c r="Y347" s="110">
        <v>4351.82</v>
      </c>
      <c r="Z347" s="25">
        <v>1.6</v>
      </c>
      <c r="AA347" s="26">
        <v>3.6796000000000002</v>
      </c>
      <c r="AB347" s="26">
        <v>2.9558</v>
      </c>
      <c r="AC347" s="109"/>
      <c r="AD347" s="26">
        <v>0.66379999999999995</v>
      </c>
      <c r="AE347" s="26">
        <v>0.69130000000000003</v>
      </c>
      <c r="AF347" s="26">
        <v>0.5706</v>
      </c>
      <c r="AG347" s="26">
        <v>0.64990000000000003</v>
      </c>
      <c r="AH347" s="57">
        <v>0.61370000000000002</v>
      </c>
      <c r="AI347" s="50">
        <f t="shared" si="20"/>
        <v>0.57692494999999999</v>
      </c>
      <c r="AJ347" s="26">
        <f t="shared" si="21"/>
        <v>-3.6775050000000031E-2</v>
      </c>
      <c r="AK347" s="62">
        <f t="shared" si="22"/>
        <v>-5.9923496822551783E-2</v>
      </c>
    </row>
    <row r="348" spans="1:37" s="53" customFormat="1" x14ac:dyDescent="0.2">
      <c r="A348" s="22" t="s">
        <v>502</v>
      </c>
      <c r="B348" s="17" t="s">
        <v>503</v>
      </c>
      <c r="C348" s="17" t="s">
        <v>410</v>
      </c>
      <c r="D348" s="111">
        <v>70</v>
      </c>
      <c r="E348" s="109"/>
      <c r="F348" s="111">
        <v>7</v>
      </c>
      <c r="G348" s="111">
        <v>14309</v>
      </c>
      <c r="H348" s="111">
        <v>17360</v>
      </c>
      <c r="I348" s="111">
        <v>6176</v>
      </c>
      <c r="J348" s="111">
        <v>7299</v>
      </c>
      <c r="K348" s="17">
        <v>6.5</v>
      </c>
      <c r="L348" s="109"/>
      <c r="M348" s="111">
        <v>5724</v>
      </c>
      <c r="N348" s="111">
        <v>4898</v>
      </c>
      <c r="O348" s="18">
        <v>6.5</v>
      </c>
      <c r="P348" s="18">
        <v>5.4</v>
      </c>
      <c r="Q348" s="18">
        <v>4.7</v>
      </c>
      <c r="R348" s="17">
        <v>43</v>
      </c>
      <c r="S348" s="19">
        <v>1.7263999999999999</v>
      </c>
      <c r="T348" s="44" t="s">
        <v>407</v>
      </c>
      <c r="U348" s="19">
        <v>1.7263999999999999</v>
      </c>
      <c r="V348" s="19"/>
      <c r="W348" s="109"/>
      <c r="X348" s="17">
        <v>17</v>
      </c>
      <c r="Y348" s="111">
        <v>20336.060000000001</v>
      </c>
      <c r="Z348" s="18">
        <v>4.7</v>
      </c>
      <c r="AA348" s="19">
        <v>1.1136999999999999</v>
      </c>
      <c r="AB348" s="19">
        <v>1.2763</v>
      </c>
      <c r="AC348" s="109"/>
      <c r="AD348" s="19">
        <v>1.6055999999999999</v>
      </c>
      <c r="AE348" s="19">
        <v>1.3557999999999999</v>
      </c>
      <c r="AF348" s="19">
        <v>1.4594</v>
      </c>
      <c r="AG348" s="19">
        <v>2.0537000000000001</v>
      </c>
      <c r="AH348" s="59">
        <v>1.9701</v>
      </c>
      <c r="AI348" s="51">
        <f t="shared" si="20"/>
        <v>1.8519956000000002</v>
      </c>
      <c r="AJ348" s="19">
        <f t="shared" si="21"/>
        <v>-0.11810439999999978</v>
      </c>
      <c r="AK348" s="63">
        <f t="shared" si="22"/>
        <v>-5.9948429013755536E-2</v>
      </c>
    </row>
    <row r="349" spans="1:37" s="53" customFormat="1" x14ac:dyDescent="0.2">
      <c r="A349" s="21" t="s">
        <v>1375</v>
      </c>
      <c r="B349" s="24" t="s">
        <v>1376</v>
      </c>
      <c r="C349" s="24" t="s">
        <v>407</v>
      </c>
      <c r="D349" s="110">
        <v>6</v>
      </c>
      <c r="E349" s="109"/>
      <c r="F349" s="110">
        <v>0</v>
      </c>
      <c r="G349" s="110">
        <v>6221</v>
      </c>
      <c r="H349" s="110">
        <v>1154</v>
      </c>
      <c r="I349" s="110">
        <v>2643</v>
      </c>
      <c r="J349" s="110">
        <v>290</v>
      </c>
      <c r="K349" s="24">
        <v>1.7</v>
      </c>
      <c r="L349" s="109"/>
      <c r="M349" s="110">
        <v>2643</v>
      </c>
      <c r="N349" s="110">
        <v>290</v>
      </c>
      <c r="O349" s="25">
        <v>1.7</v>
      </c>
      <c r="P349" s="25">
        <v>0.5</v>
      </c>
      <c r="Q349" s="25">
        <v>1.6</v>
      </c>
      <c r="R349" s="24">
        <v>1</v>
      </c>
      <c r="S349" s="26">
        <v>0.79710000000000003</v>
      </c>
      <c r="T349" s="52" t="s">
        <v>407</v>
      </c>
      <c r="U349" s="26">
        <v>0.79710000000000003</v>
      </c>
      <c r="V349" s="26"/>
      <c r="W349" s="109"/>
      <c r="X349" s="24">
        <v>3</v>
      </c>
      <c r="Y349" s="110">
        <v>3205.6</v>
      </c>
      <c r="Z349" s="25">
        <v>1.6</v>
      </c>
      <c r="AA349" s="26">
        <v>7.9920999999999998</v>
      </c>
      <c r="AB349" s="26">
        <v>10.0284</v>
      </c>
      <c r="AC349" s="109"/>
      <c r="AD349" s="26">
        <v>0.96619999999999995</v>
      </c>
      <c r="AE349" s="26">
        <v>0.88580000000000003</v>
      </c>
      <c r="AF349" s="26">
        <v>1.1634</v>
      </c>
      <c r="AG349" s="26">
        <v>0.99550000000000005</v>
      </c>
      <c r="AH349" s="57">
        <v>0.90990000000000004</v>
      </c>
      <c r="AI349" s="50">
        <f t="shared" si="20"/>
        <v>0.85508902500000006</v>
      </c>
      <c r="AJ349" s="26">
        <f t="shared" si="21"/>
        <v>-5.4810974999999984E-2</v>
      </c>
      <c r="AK349" s="62">
        <f t="shared" si="22"/>
        <v>-6.0238460270359361E-2</v>
      </c>
    </row>
    <row r="350" spans="1:37" s="53" customFormat="1" x14ac:dyDescent="0.2">
      <c r="A350" s="21" t="s">
        <v>270</v>
      </c>
      <c r="B350" s="24" t="s">
        <v>271</v>
      </c>
      <c r="C350" s="24" t="s">
        <v>410</v>
      </c>
      <c r="D350" s="110">
        <v>37</v>
      </c>
      <c r="E350" s="109"/>
      <c r="F350" s="110">
        <v>0</v>
      </c>
      <c r="G350" s="110">
        <v>3018</v>
      </c>
      <c r="H350" s="110">
        <v>1509</v>
      </c>
      <c r="I350" s="110">
        <v>1406</v>
      </c>
      <c r="J350" s="110">
        <v>558</v>
      </c>
      <c r="K350" s="24">
        <v>1.8</v>
      </c>
      <c r="L350" s="109"/>
      <c r="M350" s="110">
        <v>1382</v>
      </c>
      <c r="N350" s="110">
        <v>495</v>
      </c>
      <c r="O350" s="25">
        <v>1.8</v>
      </c>
      <c r="P350" s="25">
        <v>1.2</v>
      </c>
      <c r="Q350" s="25">
        <v>1.7</v>
      </c>
      <c r="R350" s="24">
        <v>8</v>
      </c>
      <c r="S350" s="26">
        <v>0.4168</v>
      </c>
      <c r="T350" s="52" t="s">
        <v>407</v>
      </c>
      <c r="U350" s="26">
        <v>0.4168</v>
      </c>
      <c r="V350" s="26"/>
      <c r="W350" s="109"/>
      <c r="X350" s="24">
        <v>4</v>
      </c>
      <c r="Y350" s="110">
        <v>2488.52</v>
      </c>
      <c r="Z350" s="25">
        <v>1.7</v>
      </c>
      <c r="AA350" s="26">
        <v>0.93530000000000002</v>
      </c>
      <c r="AB350" s="26">
        <v>0.64029999999999998</v>
      </c>
      <c r="AC350" s="109"/>
      <c r="AD350" s="26">
        <v>0.38040000000000002</v>
      </c>
      <c r="AE350" s="26">
        <v>0.41149999999999998</v>
      </c>
      <c r="AF350" s="26">
        <v>0.36749999999999999</v>
      </c>
      <c r="AG350" s="26">
        <v>0.45610000000000001</v>
      </c>
      <c r="AH350" s="57">
        <v>0.47610000000000002</v>
      </c>
      <c r="AI350" s="50">
        <f t="shared" si="20"/>
        <v>0.44712220000000003</v>
      </c>
      <c r="AJ350" s="26">
        <f t="shared" si="21"/>
        <v>-2.8977799999999998E-2</v>
      </c>
      <c r="AK350" s="62">
        <f t="shared" si="22"/>
        <v>-6.0864944339424486E-2</v>
      </c>
    </row>
    <row r="351" spans="1:37" s="53" customFormat="1" x14ac:dyDescent="0.2">
      <c r="A351" s="21" t="s">
        <v>1397</v>
      </c>
      <c r="B351" s="1" t="s">
        <v>1398</v>
      </c>
      <c r="C351" s="1" t="s">
        <v>410</v>
      </c>
      <c r="D351" s="108">
        <v>10</v>
      </c>
      <c r="E351" s="109"/>
      <c r="F351" s="108">
        <v>0</v>
      </c>
      <c r="G351" s="108">
        <v>21756</v>
      </c>
      <c r="H351" s="108">
        <v>15253</v>
      </c>
      <c r="I351" s="108">
        <v>9320</v>
      </c>
      <c r="J351" s="108">
        <v>7881</v>
      </c>
      <c r="K351" s="1">
        <v>7.6</v>
      </c>
      <c r="L351" s="109"/>
      <c r="M351" s="108">
        <v>9012</v>
      </c>
      <c r="N351" s="108">
        <v>7186</v>
      </c>
      <c r="O351" s="2">
        <v>7.6</v>
      </c>
      <c r="P351" s="2">
        <v>6.7</v>
      </c>
      <c r="Q351" s="2">
        <v>5.0999999999999996</v>
      </c>
      <c r="R351" s="1">
        <v>37</v>
      </c>
      <c r="S351" s="3">
        <v>2.7181000000000002</v>
      </c>
      <c r="T351" s="43" t="s">
        <v>410</v>
      </c>
      <c r="U351" s="3">
        <v>2.1850999999999998</v>
      </c>
      <c r="V351" s="3"/>
      <c r="W351" s="109"/>
      <c r="X351" s="1">
        <v>19</v>
      </c>
      <c r="Y351" s="108">
        <v>21148.15</v>
      </c>
      <c r="Z351" s="2">
        <v>4.7</v>
      </c>
      <c r="AA351" s="3">
        <v>2.0217000000000001</v>
      </c>
      <c r="AB351" s="3">
        <v>2.1432000000000002</v>
      </c>
      <c r="AC351" s="109"/>
      <c r="AD351" s="3">
        <v>2.5566</v>
      </c>
      <c r="AE351" s="3">
        <v>2.0503999999999998</v>
      </c>
      <c r="AF351" s="3">
        <v>2.5508000000000002</v>
      </c>
      <c r="AG351" s="3">
        <v>2.5998000000000001</v>
      </c>
      <c r="AH351" s="57">
        <v>2.4965999999999999</v>
      </c>
      <c r="AI351" s="50">
        <f t="shared" si="20"/>
        <v>2.3440660250000001</v>
      </c>
      <c r="AJ351" s="3">
        <f t="shared" si="21"/>
        <v>-0.15253397499999988</v>
      </c>
      <c r="AK351" s="62">
        <f t="shared" si="22"/>
        <v>-6.1096681486822034E-2</v>
      </c>
    </row>
    <row r="352" spans="1:37" s="53" customFormat="1" x14ac:dyDescent="0.2">
      <c r="A352" s="21" t="s">
        <v>341</v>
      </c>
      <c r="B352" s="24" t="s">
        <v>342</v>
      </c>
      <c r="C352" s="24" t="s">
        <v>410</v>
      </c>
      <c r="D352" s="110">
        <v>3</v>
      </c>
      <c r="E352" s="109"/>
      <c r="F352" s="110">
        <v>0</v>
      </c>
      <c r="G352" s="110">
        <v>2833</v>
      </c>
      <c r="H352" s="110">
        <v>2296</v>
      </c>
      <c r="I352" s="110">
        <v>1317</v>
      </c>
      <c r="J352" s="110">
        <v>689</v>
      </c>
      <c r="K352" s="24">
        <v>2</v>
      </c>
      <c r="L352" s="109"/>
      <c r="M352" s="110">
        <v>1317</v>
      </c>
      <c r="N352" s="110">
        <v>689</v>
      </c>
      <c r="O352" s="25">
        <v>2</v>
      </c>
      <c r="P352" s="25">
        <v>2.2000000000000002</v>
      </c>
      <c r="Q352" s="25">
        <v>1.7</v>
      </c>
      <c r="R352" s="24">
        <v>999</v>
      </c>
      <c r="S352" s="26">
        <v>0.3972</v>
      </c>
      <c r="T352" s="52" t="s">
        <v>410</v>
      </c>
      <c r="U352" s="26">
        <v>1.2104999999999999</v>
      </c>
      <c r="V352" s="26"/>
      <c r="W352" s="109"/>
      <c r="X352" s="24">
        <v>46</v>
      </c>
      <c r="Y352" s="110">
        <v>13819.84</v>
      </c>
      <c r="Z352" s="25">
        <v>6.9</v>
      </c>
      <c r="AA352" s="26">
        <v>0.84760000000000002</v>
      </c>
      <c r="AB352" s="26">
        <v>1.1451</v>
      </c>
      <c r="AC352" s="109"/>
      <c r="AD352" s="26">
        <v>1.0564</v>
      </c>
      <c r="AE352" s="26">
        <v>0.94440000000000002</v>
      </c>
      <c r="AF352" s="26">
        <v>0.83099999999999996</v>
      </c>
      <c r="AG352" s="26">
        <v>0.83099999999999996</v>
      </c>
      <c r="AH352" s="57">
        <v>1.3835</v>
      </c>
      <c r="AI352" s="50">
        <f t="shared" si="20"/>
        <v>1.2985638749999999</v>
      </c>
      <c r="AJ352" s="26">
        <f t="shared" si="21"/>
        <v>-8.4936125000000029E-2</v>
      </c>
      <c r="AK352" s="62">
        <f t="shared" si="22"/>
        <v>-6.1392211781713071E-2</v>
      </c>
    </row>
    <row r="353" spans="1:37" s="53" customFormat="1" x14ac:dyDescent="0.2">
      <c r="A353" s="22" t="s">
        <v>850</v>
      </c>
      <c r="B353" s="17" t="s">
        <v>851</v>
      </c>
      <c r="C353" s="17" t="s">
        <v>407</v>
      </c>
      <c r="D353" s="111">
        <v>10</v>
      </c>
      <c r="E353" s="109"/>
      <c r="F353" s="111">
        <v>0</v>
      </c>
      <c r="G353" s="111">
        <v>11306</v>
      </c>
      <c r="H353" s="111">
        <v>8965</v>
      </c>
      <c r="I353" s="111">
        <v>3639</v>
      </c>
      <c r="J353" s="111">
        <v>1627</v>
      </c>
      <c r="K353" s="17">
        <v>4.7</v>
      </c>
      <c r="L353" s="109"/>
      <c r="M353" s="111">
        <v>3557</v>
      </c>
      <c r="N353" s="111">
        <v>1436</v>
      </c>
      <c r="O353" s="18">
        <v>4.7</v>
      </c>
      <c r="P353" s="18">
        <v>2.6</v>
      </c>
      <c r="Q353" s="18">
        <v>4.0999999999999996</v>
      </c>
      <c r="R353" s="17">
        <v>10</v>
      </c>
      <c r="S353" s="19">
        <v>1.0728</v>
      </c>
      <c r="T353" s="44" t="s">
        <v>407</v>
      </c>
      <c r="U353" s="19">
        <v>1.0728</v>
      </c>
      <c r="V353" s="19"/>
      <c r="W353" s="109"/>
      <c r="X353" s="17">
        <v>10</v>
      </c>
      <c r="Y353" s="111">
        <v>6795.38</v>
      </c>
      <c r="Z353" s="18">
        <v>4.0999999999999996</v>
      </c>
      <c r="AA353" s="19">
        <v>1.7892999999999999</v>
      </c>
      <c r="AB353" s="19">
        <v>1.7845</v>
      </c>
      <c r="AC353" s="109"/>
      <c r="AD353" s="19">
        <v>0.77180000000000004</v>
      </c>
      <c r="AE353" s="19">
        <v>0.86560000000000004</v>
      </c>
      <c r="AF353" s="19">
        <v>1.0468999999999999</v>
      </c>
      <c r="AG353" s="19">
        <v>0.97419999999999995</v>
      </c>
      <c r="AH353" s="59">
        <v>1.2272000000000001</v>
      </c>
      <c r="AI353" s="51">
        <f t="shared" si="20"/>
        <v>1.1508462000000002</v>
      </c>
      <c r="AJ353" s="19">
        <f t="shared" si="21"/>
        <v>-7.6353799999999916E-2</v>
      </c>
      <c r="AK353" s="63">
        <f t="shared" si="22"/>
        <v>-6.2217894393741778E-2</v>
      </c>
    </row>
    <row r="354" spans="1:37" s="53" customFormat="1" x14ac:dyDescent="0.2">
      <c r="A354" s="21" t="s">
        <v>250</v>
      </c>
      <c r="B354" s="24" t="s">
        <v>251</v>
      </c>
      <c r="C354" s="24" t="s">
        <v>410</v>
      </c>
      <c r="D354" s="110">
        <v>18</v>
      </c>
      <c r="E354" s="109"/>
      <c r="F354" s="110">
        <v>1</v>
      </c>
      <c r="G354" s="110">
        <v>15445</v>
      </c>
      <c r="H354" s="110">
        <v>16719</v>
      </c>
      <c r="I354" s="110">
        <v>6843</v>
      </c>
      <c r="J354" s="110">
        <v>6181</v>
      </c>
      <c r="K354" s="24">
        <v>8.1999999999999993</v>
      </c>
      <c r="L354" s="109"/>
      <c r="M354" s="110">
        <v>6620</v>
      </c>
      <c r="N354" s="110">
        <v>5326</v>
      </c>
      <c r="O354" s="25">
        <v>8.1999999999999993</v>
      </c>
      <c r="P354" s="25">
        <v>6.1</v>
      </c>
      <c r="Q354" s="25">
        <v>6.2</v>
      </c>
      <c r="R354" s="24">
        <v>38</v>
      </c>
      <c r="S354" s="26">
        <v>1.9965999999999999</v>
      </c>
      <c r="T354" s="52" t="s">
        <v>410</v>
      </c>
      <c r="U354" s="26">
        <v>2.0830000000000002</v>
      </c>
      <c r="V354" s="26"/>
      <c r="W354" s="109"/>
      <c r="X354" s="24">
        <v>21</v>
      </c>
      <c r="Y354" s="110">
        <v>29416.639999999999</v>
      </c>
      <c r="Z354" s="25">
        <v>4.5999999999999996</v>
      </c>
      <c r="AA354" s="26">
        <v>2.4605000000000001</v>
      </c>
      <c r="AB354" s="26">
        <v>1.1719999999999999</v>
      </c>
      <c r="AC354" s="109"/>
      <c r="AD354" s="26">
        <v>2.1453000000000002</v>
      </c>
      <c r="AE354" s="26">
        <v>2.3029000000000002</v>
      </c>
      <c r="AF354" s="26">
        <v>2.2719999999999998</v>
      </c>
      <c r="AG354" s="26">
        <v>2.2334999999999998</v>
      </c>
      <c r="AH354" s="57">
        <v>2.3873000000000002</v>
      </c>
      <c r="AI354" s="50">
        <f t="shared" si="20"/>
        <v>2.2345382500000004</v>
      </c>
      <c r="AJ354" s="26">
        <f t="shared" si="21"/>
        <v>-0.15276174999999981</v>
      </c>
      <c r="AK354" s="62">
        <f t="shared" si="22"/>
        <v>-6.3989339421103256E-2</v>
      </c>
    </row>
    <row r="355" spans="1:37" s="53" customFormat="1" x14ac:dyDescent="0.2">
      <c r="A355" s="21" t="s">
        <v>894</v>
      </c>
      <c r="B355" s="24" t="s">
        <v>895</v>
      </c>
      <c r="C355" s="24" t="s">
        <v>410</v>
      </c>
      <c r="D355" s="110">
        <v>3</v>
      </c>
      <c r="E355" s="109"/>
      <c r="F355" s="110">
        <v>0</v>
      </c>
      <c r="G355" s="110">
        <v>19336</v>
      </c>
      <c r="H355" s="110">
        <v>9994</v>
      </c>
      <c r="I355" s="110">
        <v>9215</v>
      </c>
      <c r="J355" s="110">
        <v>4992</v>
      </c>
      <c r="K355" s="24">
        <v>7.7</v>
      </c>
      <c r="L355" s="109"/>
      <c r="M355" s="110">
        <v>9215</v>
      </c>
      <c r="N355" s="110">
        <v>4992</v>
      </c>
      <c r="O355" s="25">
        <v>7.7</v>
      </c>
      <c r="P355" s="25">
        <v>5.3</v>
      </c>
      <c r="Q355" s="25">
        <v>4.8</v>
      </c>
      <c r="R355" s="24">
        <v>999</v>
      </c>
      <c r="S355" s="26">
        <v>2.7793000000000001</v>
      </c>
      <c r="T355" s="52" t="s">
        <v>410</v>
      </c>
      <c r="U355" s="26">
        <v>3.4032</v>
      </c>
      <c r="V355" s="26"/>
      <c r="W355" s="109"/>
      <c r="X355" s="24">
        <v>20</v>
      </c>
      <c r="Y355" s="110">
        <v>26156.97</v>
      </c>
      <c r="Z355" s="25">
        <v>6.6</v>
      </c>
      <c r="AA355" s="26">
        <v>0</v>
      </c>
      <c r="AB355" s="26">
        <v>1.6917</v>
      </c>
      <c r="AC355" s="109"/>
      <c r="AD355" s="26">
        <v>4.4111000000000002</v>
      </c>
      <c r="AE355" s="26">
        <v>3.7751000000000001</v>
      </c>
      <c r="AF355" s="26">
        <v>2.8494999999999999</v>
      </c>
      <c r="AG355" s="26">
        <v>2.8016000000000001</v>
      </c>
      <c r="AH355" s="57">
        <v>3.9024999999999999</v>
      </c>
      <c r="AI355" s="50">
        <f t="shared" si="20"/>
        <v>3.6507828000000004</v>
      </c>
      <c r="AJ355" s="26">
        <f t="shared" si="21"/>
        <v>-0.25171719999999942</v>
      </c>
      <c r="AK355" s="62">
        <f t="shared" si="22"/>
        <v>-6.4501524663676979E-2</v>
      </c>
    </row>
    <row r="356" spans="1:37" s="53" customFormat="1" x14ac:dyDescent="0.2">
      <c r="A356" s="21" t="s">
        <v>1509</v>
      </c>
      <c r="B356" s="1" t="s">
        <v>1510</v>
      </c>
      <c r="C356" s="1" t="s">
        <v>410</v>
      </c>
      <c r="D356" s="108">
        <v>0</v>
      </c>
      <c r="E356" s="109"/>
      <c r="F356" s="108">
        <v>0</v>
      </c>
      <c r="G356" s="108">
        <v>0</v>
      </c>
      <c r="H356" s="108">
        <v>0</v>
      </c>
      <c r="I356" s="108">
        <v>0</v>
      </c>
      <c r="J356" s="108">
        <v>0</v>
      </c>
      <c r="K356" s="1">
        <v>0</v>
      </c>
      <c r="L356" s="109"/>
      <c r="M356" s="108">
        <v>0</v>
      </c>
      <c r="N356" s="108">
        <v>0</v>
      </c>
      <c r="O356" s="2">
        <v>0</v>
      </c>
      <c r="P356" s="2">
        <v>0</v>
      </c>
      <c r="Q356" s="2">
        <v>0</v>
      </c>
      <c r="R356" s="1">
        <v>999</v>
      </c>
      <c r="S356" s="3">
        <v>0</v>
      </c>
      <c r="T356" s="43" t="s">
        <v>410</v>
      </c>
      <c r="U356" s="3">
        <v>1.2289000000000001</v>
      </c>
      <c r="V356" s="3"/>
      <c r="W356" s="109"/>
      <c r="X356" s="1">
        <v>9</v>
      </c>
      <c r="Y356" s="108">
        <v>10023.58</v>
      </c>
      <c r="Z356" s="2">
        <v>2.5</v>
      </c>
      <c r="AA356" s="3">
        <v>0.40289999999999998</v>
      </c>
      <c r="AB356" s="3">
        <v>0.45</v>
      </c>
      <c r="AC356" s="109"/>
      <c r="AD356" s="3">
        <v>1.3855999999999999</v>
      </c>
      <c r="AE356" s="3">
        <v>1.0611999999999999</v>
      </c>
      <c r="AF356" s="3">
        <v>1.3129999999999999</v>
      </c>
      <c r="AG356" s="3">
        <v>1.2783</v>
      </c>
      <c r="AH356" s="57">
        <v>1.4097999999999999</v>
      </c>
      <c r="AI356" s="50">
        <f t="shared" si="20"/>
        <v>1.3183024750000003</v>
      </c>
      <c r="AJ356" s="3">
        <f t="shared" si="21"/>
        <v>-9.1497524999999635E-2</v>
      </c>
      <c r="AK356" s="62">
        <f t="shared" si="22"/>
        <v>-6.4901067527308579E-2</v>
      </c>
    </row>
    <row r="357" spans="1:37" s="53" customFormat="1" x14ac:dyDescent="0.2">
      <c r="A357" s="21" t="s">
        <v>1499</v>
      </c>
      <c r="B357" s="1" t="s">
        <v>1500</v>
      </c>
      <c r="C357" s="1" t="s">
        <v>429</v>
      </c>
      <c r="D357" s="108">
        <v>3</v>
      </c>
      <c r="E357" s="109"/>
      <c r="F357" s="108">
        <v>1</v>
      </c>
      <c r="G357" s="108">
        <v>3830</v>
      </c>
      <c r="H357" s="108">
        <v>177</v>
      </c>
      <c r="I357" s="108">
        <v>2162</v>
      </c>
      <c r="J357" s="108">
        <v>684</v>
      </c>
      <c r="K357" s="1">
        <v>2</v>
      </c>
      <c r="L357" s="109"/>
      <c r="M357" s="108">
        <v>2162</v>
      </c>
      <c r="N357" s="108">
        <v>684</v>
      </c>
      <c r="O357" s="2">
        <v>2</v>
      </c>
      <c r="P357" s="2">
        <v>0.8</v>
      </c>
      <c r="Q357" s="2">
        <v>1.8</v>
      </c>
      <c r="R357" s="1">
        <v>999</v>
      </c>
      <c r="S357" s="3">
        <v>0.65210000000000001</v>
      </c>
      <c r="T357" s="43" t="s">
        <v>410</v>
      </c>
      <c r="U357" s="3">
        <v>0.94230000000000003</v>
      </c>
      <c r="V357" s="3"/>
      <c r="W357" s="109"/>
      <c r="X357" s="1">
        <v>4</v>
      </c>
      <c r="Y357" s="108">
        <v>5275.7</v>
      </c>
      <c r="Z357" s="2">
        <v>2</v>
      </c>
      <c r="AA357" s="3">
        <v>0.94630000000000003</v>
      </c>
      <c r="AB357" s="3">
        <v>0.75380000000000003</v>
      </c>
      <c r="AC357" s="109"/>
      <c r="AD357" s="3">
        <v>0.93020000000000003</v>
      </c>
      <c r="AE357" s="3">
        <v>0.86450000000000005</v>
      </c>
      <c r="AF357" s="3">
        <v>0.94350000000000001</v>
      </c>
      <c r="AG357" s="3">
        <v>0.85340000000000005</v>
      </c>
      <c r="AH357" s="57">
        <v>1.0847</v>
      </c>
      <c r="AI357" s="50">
        <f t="shared" si="20"/>
        <v>1.0108523250000001</v>
      </c>
      <c r="AJ357" s="3">
        <f t="shared" si="21"/>
        <v>-7.384767499999989E-2</v>
      </c>
      <c r="AK357" s="62">
        <f t="shared" si="22"/>
        <v>-6.8081197566147222E-2</v>
      </c>
    </row>
    <row r="358" spans="1:37" s="53" customFormat="1" x14ac:dyDescent="0.2">
      <c r="A358" s="22" t="s">
        <v>844</v>
      </c>
      <c r="B358" s="17" t="s">
        <v>845</v>
      </c>
      <c r="C358" s="17" t="s">
        <v>407</v>
      </c>
      <c r="D358" s="111">
        <v>136</v>
      </c>
      <c r="E358" s="109"/>
      <c r="F358" s="111">
        <v>7</v>
      </c>
      <c r="G358" s="111">
        <v>9946</v>
      </c>
      <c r="H358" s="111">
        <v>10496</v>
      </c>
      <c r="I358" s="111">
        <v>3983</v>
      </c>
      <c r="J358" s="111">
        <v>3449</v>
      </c>
      <c r="K358" s="17">
        <v>3.9</v>
      </c>
      <c r="L358" s="109"/>
      <c r="M358" s="111">
        <v>3786</v>
      </c>
      <c r="N358" s="111">
        <v>2583</v>
      </c>
      <c r="O358" s="18">
        <v>3.9</v>
      </c>
      <c r="P358" s="18">
        <v>3</v>
      </c>
      <c r="Q358" s="18">
        <v>3.1</v>
      </c>
      <c r="R358" s="17">
        <v>27</v>
      </c>
      <c r="S358" s="19">
        <v>1.1418999999999999</v>
      </c>
      <c r="T358" s="44" t="s">
        <v>407</v>
      </c>
      <c r="U358" s="19">
        <v>1.1418999999999999</v>
      </c>
      <c r="V358" s="19"/>
      <c r="W358" s="109"/>
      <c r="X358" s="17">
        <v>10</v>
      </c>
      <c r="Y358" s="111">
        <v>10674.06</v>
      </c>
      <c r="Z358" s="18">
        <v>3.1</v>
      </c>
      <c r="AA358" s="19">
        <v>1.6366000000000001</v>
      </c>
      <c r="AB358" s="19">
        <v>1.5474000000000001</v>
      </c>
      <c r="AC358" s="109"/>
      <c r="AD358" s="19">
        <v>1.1932</v>
      </c>
      <c r="AE358" s="19">
        <v>1.26</v>
      </c>
      <c r="AF358" s="19">
        <v>1.3249</v>
      </c>
      <c r="AG358" s="19">
        <v>1.2891999999999999</v>
      </c>
      <c r="AH358" s="59">
        <v>1.3163</v>
      </c>
      <c r="AI358" s="51">
        <f t="shared" si="20"/>
        <v>1.2249732250000001</v>
      </c>
      <c r="AJ358" s="19">
        <f t="shared" si="21"/>
        <v>-9.1326774999999971E-2</v>
      </c>
      <c r="AK358" s="63">
        <f t="shared" si="22"/>
        <v>-6.9381429005545822E-2</v>
      </c>
    </row>
    <row r="359" spans="1:37" s="53" customFormat="1" x14ac:dyDescent="0.2">
      <c r="A359" s="21" t="s">
        <v>230</v>
      </c>
      <c r="B359" s="24" t="s">
        <v>231</v>
      </c>
      <c r="C359" s="24" t="s">
        <v>410</v>
      </c>
      <c r="D359" s="110">
        <v>6</v>
      </c>
      <c r="E359" s="109"/>
      <c r="F359" s="110">
        <v>2</v>
      </c>
      <c r="G359" s="110">
        <v>12321</v>
      </c>
      <c r="H359" s="110">
        <v>8731</v>
      </c>
      <c r="I359" s="110">
        <v>5244</v>
      </c>
      <c r="J359" s="110">
        <v>3996</v>
      </c>
      <c r="K359" s="24">
        <v>6.5</v>
      </c>
      <c r="L359" s="109"/>
      <c r="M359" s="110">
        <v>5244</v>
      </c>
      <c r="N359" s="110">
        <v>3996</v>
      </c>
      <c r="O359" s="25">
        <v>6.5</v>
      </c>
      <c r="P359" s="25">
        <v>4.5999999999999996</v>
      </c>
      <c r="Q359" s="25">
        <v>4.5</v>
      </c>
      <c r="R359" s="24">
        <v>34</v>
      </c>
      <c r="S359" s="26">
        <v>1.5815999999999999</v>
      </c>
      <c r="T359" s="52" t="s">
        <v>410</v>
      </c>
      <c r="U359" s="26">
        <v>1.7403</v>
      </c>
      <c r="V359" s="26"/>
      <c r="W359" s="109"/>
      <c r="X359" s="24">
        <v>21</v>
      </c>
      <c r="Y359" s="110">
        <v>19497.75</v>
      </c>
      <c r="Z359" s="25">
        <v>4.9000000000000004</v>
      </c>
      <c r="AA359" s="26">
        <v>1.1456</v>
      </c>
      <c r="AB359" s="26">
        <v>1.0575000000000001</v>
      </c>
      <c r="AC359" s="109"/>
      <c r="AD359" s="26">
        <v>1.9757</v>
      </c>
      <c r="AE359" s="26">
        <v>2.1589</v>
      </c>
      <c r="AF359" s="26">
        <v>1.8408</v>
      </c>
      <c r="AG359" s="26">
        <v>1.7793000000000001</v>
      </c>
      <c r="AH359" s="57">
        <v>2.0062000000000002</v>
      </c>
      <c r="AI359" s="50">
        <f t="shared" si="20"/>
        <v>1.866906825</v>
      </c>
      <c r="AJ359" s="26">
        <f t="shared" si="21"/>
        <v>-0.13929317500000016</v>
      </c>
      <c r="AK359" s="62">
        <f t="shared" si="22"/>
        <v>-6.9431350314026585E-2</v>
      </c>
    </row>
    <row r="360" spans="1:37" s="53" customFormat="1" x14ac:dyDescent="0.2">
      <c r="A360" s="21" t="s">
        <v>914</v>
      </c>
      <c r="B360" s="24" t="s">
        <v>915</v>
      </c>
      <c r="C360" s="24" t="s">
        <v>407</v>
      </c>
      <c r="D360" s="110">
        <v>122</v>
      </c>
      <c r="E360" s="109"/>
      <c r="F360" s="110">
        <v>2</v>
      </c>
      <c r="G360" s="110">
        <v>24608</v>
      </c>
      <c r="H360" s="110">
        <v>11938</v>
      </c>
      <c r="I360" s="110">
        <v>9767</v>
      </c>
      <c r="J360" s="110">
        <v>4976</v>
      </c>
      <c r="K360" s="24">
        <v>6.1</v>
      </c>
      <c r="L360" s="109"/>
      <c r="M360" s="110">
        <v>9436</v>
      </c>
      <c r="N360" s="110">
        <v>3618</v>
      </c>
      <c r="O360" s="25">
        <v>6.1</v>
      </c>
      <c r="P360" s="25">
        <v>3.7</v>
      </c>
      <c r="Q360" s="25">
        <v>5.4</v>
      </c>
      <c r="R360" s="24">
        <v>9</v>
      </c>
      <c r="S360" s="26">
        <v>2.8460000000000001</v>
      </c>
      <c r="T360" s="52" t="s">
        <v>407</v>
      </c>
      <c r="U360" s="26">
        <v>2.8460000000000001</v>
      </c>
      <c r="V360" s="26"/>
      <c r="W360" s="109"/>
      <c r="X360" s="24">
        <v>13</v>
      </c>
      <c r="Y360" s="110">
        <v>19420.439999999999</v>
      </c>
      <c r="Z360" s="25">
        <v>5.4</v>
      </c>
      <c r="AA360" s="26">
        <v>3.2791999999999999</v>
      </c>
      <c r="AB360" s="26">
        <v>4.3247999999999998</v>
      </c>
      <c r="AC360" s="109"/>
      <c r="AD360" s="26">
        <v>3.363</v>
      </c>
      <c r="AE360" s="26">
        <v>3.4148999999999998</v>
      </c>
      <c r="AF360" s="26">
        <v>3.2633999999999999</v>
      </c>
      <c r="AG360" s="26">
        <v>3.1284999999999998</v>
      </c>
      <c r="AH360" s="57">
        <v>3.2814000000000001</v>
      </c>
      <c r="AI360" s="50">
        <f t="shared" si="20"/>
        <v>3.0530465000000002</v>
      </c>
      <c r="AJ360" s="26">
        <f t="shared" si="21"/>
        <v>-0.22835349999999988</v>
      </c>
      <c r="AK360" s="62">
        <f t="shared" si="22"/>
        <v>-6.959026634972873E-2</v>
      </c>
    </row>
    <row r="361" spans="1:37" s="53" customFormat="1" x14ac:dyDescent="0.2">
      <c r="A361" s="21" t="s">
        <v>500</v>
      </c>
      <c r="B361" s="24" t="s">
        <v>501</v>
      </c>
      <c r="C361" s="24" t="s">
        <v>407</v>
      </c>
      <c r="D361" s="110">
        <v>9</v>
      </c>
      <c r="E361" s="109"/>
      <c r="F361" s="110">
        <v>0</v>
      </c>
      <c r="G361" s="110">
        <v>9443</v>
      </c>
      <c r="H361" s="110">
        <v>5264</v>
      </c>
      <c r="I361" s="110">
        <v>5521</v>
      </c>
      <c r="J361" s="110">
        <v>3235</v>
      </c>
      <c r="K361" s="24">
        <v>6.7</v>
      </c>
      <c r="L361" s="109"/>
      <c r="M361" s="110">
        <v>5755</v>
      </c>
      <c r="N361" s="110">
        <v>3585</v>
      </c>
      <c r="O361" s="25">
        <v>6.7</v>
      </c>
      <c r="P361" s="25">
        <v>4.5</v>
      </c>
      <c r="Q361" s="25">
        <v>5.3</v>
      </c>
      <c r="R361" s="24">
        <v>23</v>
      </c>
      <c r="S361" s="26">
        <v>1.7357</v>
      </c>
      <c r="T361" s="52" t="s">
        <v>410</v>
      </c>
      <c r="U361" s="26">
        <v>1.2165999999999999</v>
      </c>
      <c r="V361" s="26"/>
      <c r="W361" s="109"/>
      <c r="X361" s="24">
        <v>13</v>
      </c>
      <c r="Y361" s="110">
        <v>10848.46</v>
      </c>
      <c r="Z361" s="25">
        <v>4</v>
      </c>
      <c r="AA361" s="26">
        <v>0.50060000000000004</v>
      </c>
      <c r="AB361" s="26">
        <v>0.60780000000000001</v>
      </c>
      <c r="AC361" s="109"/>
      <c r="AD361" s="26">
        <v>1.5652999999999999</v>
      </c>
      <c r="AE361" s="26">
        <v>1.4596</v>
      </c>
      <c r="AF361" s="26">
        <v>0.96409999999999996</v>
      </c>
      <c r="AG361" s="26">
        <v>1.3056000000000001</v>
      </c>
      <c r="AH361" s="57">
        <v>1.4029</v>
      </c>
      <c r="AI361" s="50">
        <f t="shared" si="20"/>
        <v>1.3051076500000001</v>
      </c>
      <c r="AJ361" s="26">
        <f t="shared" si="21"/>
        <v>-9.7792349999999972E-2</v>
      </c>
      <c r="AK361" s="62">
        <f t="shared" si="22"/>
        <v>-6.9707284909829623E-2</v>
      </c>
    </row>
    <row r="362" spans="1:37" s="53" customFormat="1" x14ac:dyDescent="0.2">
      <c r="A362" s="21" t="s">
        <v>510</v>
      </c>
      <c r="B362" s="24" t="s">
        <v>511</v>
      </c>
      <c r="C362" s="24" t="s">
        <v>407</v>
      </c>
      <c r="D362" s="110">
        <v>12</v>
      </c>
      <c r="E362" s="109"/>
      <c r="F362" s="110">
        <v>1</v>
      </c>
      <c r="G362" s="110">
        <v>10908</v>
      </c>
      <c r="H362" s="110">
        <v>8357</v>
      </c>
      <c r="I362" s="110">
        <v>5134</v>
      </c>
      <c r="J362" s="110">
        <v>3529</v>
      </c>
      <c r="K362" s="24">
        <v>5.0999999999999996</v>
      </c>
      <c r="L362" s="109"/>
      <c r="M362" s="110">
        <v>4908</v>
      </c>
      <c r="N362" s="110">
        <v>2947</v>
      </c>
      <c r="O362" s="25">
        <v>5.0999999999999996</v>
      </c>
      <c r="P362" s="25">
        <v>2.5</v>
      </c>
      <c r="Q362" s="25">
        <v>4.5</v>
      </c>
      <c r="R362" s="24">
        <v>21</v>
      </c>
      <c r="S362" s="26">
        <v>1.4802999999999999</v>
      </c>
      <c r="T362" s="52" t="s">
        <v>410</v>
      </c>
      <c r="U362" s="26">
        <v>1.6221000000000001</v>
      </c>
      <c r="V362" s="26"/>
      <c r="W362" s="109"/>
      <c r="X362" s="24">
        <v>14</v>
      </c>
      <c r="Y362" s="110">
        <v>14743.47</v>
      </c>
      <c r="Z362" s="25">
        <v>4.3</v>
      </c>
      <c r="AA362" s="26">
        <v>0.4541</v>
      </c>
      <c r="AB362" s="26">
        <v>0.42859999999999998</v>
      </c>
      <c r="AC362" s="109"/>
      <c r="AD362" s="26">
        <v>1.4733000000000001</v>
      </c>
      <c r="AE362" s="26">
        <v>1.9303999999999999</v>
      </c>
      <c r="AF362" s="26">
        <v>1.5994999999999999</v>
      </c>
      <c r="AG362" s="26">
        <v>1.5647</v>
      </c>
      <c r="AH362" s="57">
        <v>1.8732</v>
      </c>
      <c r="AI362" s="50">
        <f t="shared" si="20"/>
        <v>1.7401077750000002</v>
      </c>
      <c r="AJ362" s="26">
        <f t="shared" si="21"/>
        <v>-0.13309222499999973</v>
      </c>
      <c r="AK362" s="62">
        <f t="shared" si="22"/>
        <v>-7.1050728699551424E-2</v>
      </c>
    </row>
    <row r="363" spans="1:37" s="53" customFormat="1" x14ac:dyDescent="0.2">
      <c r="A363" s="22" t="s">
        <v>587</v>
      </c>
      <c r="B363" s="17" t="s">
        <v>588</v>
      </c>
      <c r="C363" s="17" t="s">
        <v>407</v>
      </c>
      <c r="D363" s="111">
        <v>16</v>
      </c>
      <c r="E363" s="109"/>
      <c r="F363" s="111">
        <v>0</v>
      </c>
      <c r="G363" s="111">
        <v>15373</v>
      </c>
      <c r="H363" s="111">
        <v>11301</v>
      </c>
      <c r="I363" s="111">
        <v>5707</v>
      </c>
      <c r="J363" s="111">
        <v>5473</v>
      </c>
      <c r="K363" s="17">
        <v>3.7</v>
      </c>
      <c r="L363" s="109"/>
      <c r="M363" s="111">
        <v>5587</v>
      </c>
      <c r="N363" s="111">
        <v>4513</v>
      </c>
      <c r="O363" s="18">
        <v>3.7</v>
      </c>
      <c r="P363" s="18">
        <v>4.0999999999999996</v>
      </c>
      <c r="Q363" s="18">
        <v>2.5</v>
      </c>
      <c r="R363" s="17">
        <v>38</v>
      </c>
      <c r="S363" s="19">
        <v>1.6851</v>
      </c>
      <c r="T363" s="44" t="s">
        <v>410</v>
      </c>
      <c r="U363" s="19">
        <v>1.8695999999999999</v>
      </c>
      <c r="V363" s="19"/>
      <c r="W363" s="109"/>
      <c r="X363" s="17">
        <v>16</v>
      </c>
      <c r="Y363" s="111">
        <v>23817.09</v>
      </c>
      <c r="Z363" s="18">
        <v>2.6</v>
      </c>
      <c r="AA363" s="19">
        <v>1.853</v>
      </c>
      <c r="AB363" s="19">
        <v>1.7903</v>
      </c>
      <c r="AC363" s="109"/>
      <c r="AD363" s="19">
        <v>2.4885999999999999</v>
      </c>
      <c r="AE363" s="19">
        <v>1.6598999999999999</v>
      </c>
      <c r="AF363" s="19">
        <v>2.0853999999999999</v>
      </c>
      <c r="AG363" s="19">
        <v>1.851</v>
      </c>
      <c r="AH363" s="59">
        <v>2.1602999999999999</v>
      </c>
      <c r="AI363" s="51">
        <f t="shared" si="20"/>
        <v>2.0056134000000001</v>
      </c>
      <c r="AJ363" s="19">
        <f t="shared" si="21"/>
        <v>-0.15468659999999979</v>
      </c>
      <c r="AK363" s="63">
        <f t="shared" si="22"/>
        <v>-7.1604221635883814E-2</v>
      </c>
    </row>
    <row r="364" spans="1:37" s="53" customFormat="1" x14ac:dyDescent="0.2">
      <c r="A364" s="21" t="s">
        <v>333</v>
      </c>
      <c r="B364" s="24" t="s">
        <v>334</v>
      </c>
      <c r="C364" s="24" t="s">
        <v>410</v>
      </c>
      <c r="D364" s="110">
        <v>154</v>
      </c>
      <c r="E364" s="109"/>
      <c r="F364" s="110">
        <v>13</v>
      </c>
      <c r="G364" s="110">
        <v>24399</v>
      </c>
      <c r="H364" s="110">
        <v>19597</v>
      </c>
      <c r="I364" s="110">
        <v>12803</v>
      </c>
      <c r="J364" s="110">
        <v>10418</v>
      </c>
      <c r="K364" s="24">
        <v>20</v>
      </c>
      <c r="L364" s="109"/>
      <c r="M364" s="110">
        <v>12288</v>
      </c>
      <c r="N364" s="110">
        <v>8662</v>
      </c>
      <c r="O364" s="25">
        <v>20</v>
      </c>
      <c r="P364" s="25">
        <v>16</v>
      </c>
      <c r="Q364" s="25">
        <v>15.3</v>
      </c>
      <c r="R364" s="24">
        <v>29</v>
      </c>
      <c r="S364" s="26">
        <v>3.7061000000000002</v>
      </c>
      <c r="T364" s="52" t="s">
        <v>407</v>
      </c>
      <c r="U364" s="26">
        <v>3.7061000000000002</v>
      </c>
      <c r="V364" s="26"/>
      <c r="W364" s="109"/>
      <c r="X364" s="24">
        <v>51</v>
      </c>
      <c r="Y364" s="110">
        <v>33013.919999999998</v>
      </c>
      <c r="Z364" s="25">
        <v>15.3</v>
      </c>
      <c r="AA364" s="26">
        <v>2.1200999999999999</v>
      </c>
      <c r="AB364" s="26">
        <v>2.2515999999999998</v>
      </c>
      <c r="AC364" s="109"/>
      <c r="AD364" s="26">
        <v>5.0739999999999998</v>
      </c>
      <c r="AE364" s="26">
        <v>4.4682000000000004</v>
      </c>
      <c r="AF364" s="26">
        <v>4.2043999999999997</v>
      </c>
      <c r="AG364" s="26">
        <v>4.7560000000000002</v>
      </c>
      <c r="AH364" s="57">
        <v>4.2855999999999996</v>
      </c>
      <c r="AI364" s="50">
        <f t="shared" si="20"/>
        <v>3.9757187750000007</v>
      </c>
      <c r="AJ364" s="26">
        <f t="shared" si="21"/>
        <v>-0.30988122499999893</v>
      </c>
      <c r="AK364" s="62">
        <f t="shared" si="22"/>
        <v>-7.2307547367929562E-2</v>
      </c>
    </row>
    <row r="365" spans="1:37" s="53" customFormat="1" x14ac:dyDescent="0.2">
      <c r="A365" s="21" t="s">
        <v>686</v>
      </c>
      <c r="B365" s="24" t="s">
        <v>687</v>
      </c>
      <c r="C365" s="24" t="s">
        <v>410</v>
      </c>
      <c r="D365" s="110">
        <v>5</v>
      </c>
      <c r="E365" s="109"/>
      <c r="F365" s="110">
        <v>1</v>
      </c>
      <c r="G365" s="110">
        <v>7269</v>
      </c>
      <c r="H365" s="110">
        <v>6014</v>
      </c>
      <c r="I365" s="110">
        <v>3037</v>
      </c>
      <c r="J365" s="110">
        <v>2081</v>
      </c>
      <c r="K365" s="24">
        <v>4.5999999999999996</v>
      </c>
      <c r="L365" s="109"/>
      <c r="M365" s="110">
        <v>3037</v>
      </c>
      <c r="N365" s="110">
        <v>2081</v>
      </c>
      <c r="O365" s="25">
        <v>4.5999999999999996</v>
      </c>
      <c r="P365" s="25">
        <v>2.9</v>
      </c>
      <c r="Q365" s="25">
        <v>3.8</v>
      </c>
      <c r="R365" s="24">
        <v>28</v>
      </c>
      <c r="S365" s="26">
        <v>0.91600000000000004</v>
      </c>
      <c r="T365" s="52" t="s">
        <v>410</v>
      </c>
      <c r="U365" s="26">
        <v>0.76400000000000001</v>
      </c>
      <c r="V365" s="26"/>
      <c r="W365" s="109"/>
      <c r="X365" s="24">
        <v>7</v>
      </c>
      <c r="Y365" s="110">
        <v>5836.85</v>
      </c>
      <c r="Z365" s="25">
        <v>2.7</v>
      </c>
      <c r="AA365" s="26">
        <v>1.35</v>
      </c>
      <c r="AB365" s="26">
        <v>1.0734999999999999</v>
      </c>
      <c r="AC365" s="109"/>
      <c r="AD365" s="26">
        <v>0.99260000000000004</v>
      </c>
      <c r="AE365" s="26">
        <v>0.68530000000000002</v>
      </c>
      <c r="AF365" s="26">
        <v>0.86219999999999997</v>
      </c>
      <c r="AG365" s="26">
        <v>0.85199999999999998</v>
      </c>
      <c r="AH365" s="57">
        <v>0.8841</v>
      </c>
      <c r="AI365" s="50">
        <f t="shared" si="20"/>
        <v>0.81958100000000011</v>
      </c>
      <c r="AJ365" s="26">
        <f t="shared" si="21"/>
        <v>-6.4518999999999882E-2</v>
      </c>
      <c r="AK365" s="62">
        <f t="shared" si="22"/>
        <v>-7.2977038796516097E-2</v>
      </c>
    </row>
    <row r="366" spans="1:37" s="53" customFormat="1" x14ac:dyDescent="0.2">
      <c r="A366" s="21" t="s">
        <v>381</v>
      </c>
      <c r="B366" s="1" t="s">
        <v>382</v>
      </c>
      <c r="C366" s="1" t="s">
        <v>611</v>
      </c>
      <c r="D366" s="108">
        <v>11</v>
      </c>
      <c r="E366" s="109"/>
      <c r="F366" s="108">
        <v>0</v>
      </c>
      <c r="G366" s="108">
        <v>41334</v>
      </c>
      <c r="H366" s="108">
        <v>20896</v>
      </c>
      <c r="I366" s="108">
        <v>16039</v>
      </c>
      <c r="J366" s="108">
        <v>10847</v>
      </c>
      <c r="K366" s="1">
        <v>13.8</v>
      </c>
      <c r="L366" s="109"/>
      <c r="M366" s="108">
        <v>17039</v>
      </c>
      <c r="N366" s="108">
        <v>12155</v>
      </c>
      <c r="O366" s="2">
        <v>13.8</v>
      </c>
      <c r="P366" s="2">
        <v>10.3</v>
      </c>
      <c r="Q366" s="2">
        <v>8.4</v>
      </c>
      <c r="R366" s="1">
        <v>30</v>
      </c>
      <c r="S366" s="3">
        <v>5.1391</v>
      </c>
      <c r="T366" s="43" t="s">
        <v>410</v>
      </c>
      <c r="U366" s="3">
        <v>2.7071999999999998</v>
      </c>
      <c r="V366" s="3"/>
      <c r="W366" s="109"/>
      <c r="X366" s="1">
        <v>22</v>
      </c>
      <c r="Y366" s="108">
        <v>29002.82</v>
      </c>
      <c r="Z366" s="2">
        <v>4.7</v>
      </c>
      <c r="AA366" s="3">
        <v>1.383</v>
      </c>
      <c r="AB366" s="3">
        <v>1.2911999999999999</v>
      </c>
      <c r="AC366" s="109"/>
      <c r="AD366" s="3">
        <v>3.0687000000000002</v>
      </c>
      <c r="AE366" s="3">
        <v>2.8361000000000001</v>
      </c>
      <c r="AF366" s="3">
        <v>2.9009999999999998</v>
      </c>
      <c r="AG366" s="3">
        <v>2.8515000000000001</v>
      </c>
      <c r="AH366" s="57">
        <v>3.1337999999999999</v>
      </c>
      <c r="AI366" s="50">
        <f t="shared" si="20"/>
        <v>2.9041488000000002</v>
      </c>
      <c r="AJ366" s="3">
        <f t="shared" si="21"/>
        <v>-0.22965119999999972</v>
      </c>
      <c r="AK366" s="62">
        <f t="shared" si="22"/>
        <v>-7.3282021826536384E-2</v>
      </c>
    </row>
    <row r="367" spans="1:37" s="53" customFormat="1" x14ac:dyDescent="0.2">
      <c r="A367" s="21" t="s">
        <v>1118</v>
      </c>
      <c r="B367" s="24" t="s">
        <v>1119</v>
      </c>
      <c r="C367" s="24" t="s">
        <v>410</v>
      </c>
      <c r="D367" s="110">
        <v>5</v>
      </c>
      <c r="E367" s="109"/>
      <c r="F367" s="110">
        <v>0</v>
      </c>
      <c r="G367" s="110">
        <v>10717</v>
      </c>
      <c r="H367" s="110">
        <v>6940</v>
      </c>
      <c r="I367" s="110">
        <v>3641</v>
      </c>
      <c r="J367" s="110">
        <v>2707</v>
      </c>
      <c r="K367" s="24">
        <v>5</v>
      </c>
      <c r="L367" s="109"/>
      <c r="M367" s="110">
        <v>3641</v>
      </c>
      <c r="N367" s="110">
        <v>2707</v>
      </c>
      <c r="O367" s="25">
        <v>5</v>
      </c>
      <c r="P367" s="25">
        <v>3.6</v>
      </c>
      <c r="Q367" s="25">
        <v>3.6</v>
      </c>
      <c r="R367" s="24">
        <v>32</v>
      </c>
      <c r="S367" s="26">
        <v>1.0981000000000001</v>
      </c>
      <c r="T367" s="52" t="s">
        <v>410</v>
      </c>
      <c r="U367" s="26">
        <v>0.83050000000000002</v>
      </c>
      <c r="V367" s="26"/>
      <c r="W367" s="109"/>
      <c r="X367" s="24">
        <v>8</v>
      </c>
      <c r="Y367" s="110">
        <v>7854.17</v>
      </c>
      <c r="Z367" s="25">
        <v>3</v>
      </c>
      <c r="AA367" s="26">
        <v>2.6598999999999999</v>
      </c>
      <c r="AB367" s="26">
        <v>2.4685000000000001</v>
      </c>
      <c r="AC367" s="109"/>
      <c r="AD367" s="26">
        <v>0.79120000000000001</v>
      </c>
      <c r="AE367" s="26">
        <v>0.92359999999999998</v>
      </c>
      <c r="AF367" s="26">
        <v>0.84950000000000003</v>
      </c>
      <c r="AG367" s="26">
        <v>0.82579999999999998</v>
      </c>
      <c r="AH367" s="57">
        <v>0.96299999999999997</v>
      </c>
      <c r="AI367" s="50">
        <f t="shared" si="20"/>
        <v>0.89091887500000011</v>
      </c>
      <c r="AJ367" s="26">
        <f t="shared" si="21"/>
        <v>-7.2081124999999857E-2</v>
      </c>
      <c r="AK367" s="62">
        <f t="shared" si="22"/>
        <v>-7.4850597092419383E-2</v>
      </c>
    </row>
    <row r="368" spans="1:37" s="53" customFormat="1" x14ac:dyDescent="0.2">
      <c r="A368" s="22" t="s">
        <v>1465</v>
      </c>
      <c r="B368" s="17" t="s">
        <v>1466</v>
      </c>
      <c r="C368" s="17" t="s">
        <v>410</v>
      </c>
      <c r="D368" s="111">
        <v>156</v>
      </c>
      <c r="E368" s="109"/>
      <c r="F368" s="111">
        <v>5</v>
      </c>
      <c r="G368" s="111">
        <v>6972</v>
      </c>
      <c r="H368" s="111">
        <v>6156</v>
      </c>
      <c r="I368" s="111">
        <v>3366</v>
      </c>
      <c r="J368" s="111">
        <v>2849</v>
      </c>
      <c r="K368" s="17">
        <v>4.2</v>
      </c>
      <c r="L368" s="109"/>
      <c r="M368" s="111">
        <v>3212</v>
      </c>
      <c r="N368" s="111">
        <v>2197</v>
      </c>
      <c r="O368" s="18">
        <v>4.2</v>
      </c>
      <c r="P368" s="18">
        <v>3.3</v>
      </c>
      <c r="Q368" s="18">
        <v>3.3</v>
      </c>
      <c r="R368" s="17">
        <v>27</v>
      </c>
      <c r="S368" s="19">
        <v>0.96879999999999999</v>
      </c>
      <c r="T368" s="44" t="s">
        <v>407</v>
      </c>
      <c r="U368" s="19">
        <v>0.96879999999999999</v>
      </c>
      <c r="V368" s="19"/>
      <c r="W368" s="109"/>
      <c r="X368" s="17">
        <v>11</v>
      </c>
      <c r="Y368" s="111">
        <v>8893.06</v>
      </c>
      <c r="Z368" s="18">
        <v>3.3</v>
      </c>
      <c r="AA368" s="19">
        <v>1.5165</v>
      </c>
      <c r="AB368" s="19">
        <v>1.4429000000000001</v>
      </c>
      <c r="AC368" s="109"/>
      <c r="AD368" s="19">
        <v>1.0258</v>
      </c>
      <c r="AE368" s="19">
        <v>1.0874999999999999</v>
      </c>
      <c r="AF368" s="19">
        <v>0.99319999999999997</v>
      </c>
      <c r="AG368" s="19">
        <v>1.0365</v>
      </c>
      <c r="AH368" s="59">
        <v>1.1244000000000001</v>
      </c>
      <c r="AI368" s="51">
        <f t="shared" si="20"/>
        <v>1.0392802000000001</v>
      </c>
      <c r="AJ368" s="19">
        <f t="shared" si="21"/>
        <v>-8.5119799999999968E-2</v>
      </c>
      <c r="AK368" s="63">
        <f t="shared" si="22"/>
        <v>-7.5702419067947321E-2</v>
      </c>
    </row>
    <row r="369" spans="1:37" s="53" customFormat="1" x14ac:dyDescent="0.2">
      <c r="A369" s="21" t="s">
        <v>1028</v>
      </c>
      <c r="B369" s="24" t="s">
        <v>1029</v>
      </c>
      <c r="C369" s="24" t="s">
        <v>410</v>
      </c>
      <c r="D369" s="110">
        <v>197</v>
      </c>
      <c r="E369" s="109"/>
      <c r="F369" s="110">
        <v>1</v>
      </c>
      <c r="G369" s="110">
        <v>6945</v>
      </c>
      <c r="H369" s="110">
        <v>5803</v>
      </c>
      <c r="I369" s="110">
        <v>3232</v>
      </c>
      <c r="J369" s="110">
        <v>2118</v>
      </c>
      <c r="K369" s="24">
        <v>4.2</v>
      </c>
      <c r="L369" s="109"/>
      <c r="M369" s="110">
        <v>3157</v>
      </c>
      <c r="N369" s="110">
        <v>1828</v>
      </c>
      <c r="O369" s="25">
        <v>4.2</v>
      </c>
      <c r="P369" s="25">
        <v>2.8</v>
      </c>
      <c r="Q369" s="25">
        <v>3.4</v>
      </c>
      <c r="R369" s="24">
        <v>20</v>
      </c>
      <c r="S369" s="26">
        <v>0.95220000000000005</v>
      </c>
      <c r="T369" s="52" t="s">
        <v>407</v>
      </c>
      <c r="U369" s="26">
        <v>0.95220000000000005</v>
      </c>
      <c r="V369" s="26"/>
      <c r="W369" s="109"/>
      <c r="X369" s="24">
        <v>10</v>
      </c>
      <c r="Y369" s="110">
        <v>7340.92</v>
      </c>
      <c r="Z369" s="25">
        <v>3.4</v>
      </c>
      <c r="AA369" s="26">
        <v>0.83879999999999999</v>
      </c>
      <c r="AB369" s="26">
        <v>1.0148999999999999</v>
      </c>
      <c r="AC369" s="109"/>
      <c r="AD369" s="26">
        <v>1.0345</v>
      </c>
      <c r="AE369" s="26">
        <v>1.1082000000000001</v>
      </c>
      <c r="AF369" s="26">
        <v>1.2479</v>
      </c>
      <c r="AG369" s="26">
        <v>1.2417</v>
      </c>
      <c r="AH369" s="57">
        <v>1.1066</v>
      </c>
      <c r="AI369" s="50">
        <f t="shared" si="20"/>
        <v>1.0214725500000001</v>
      </c>
      <c r="AJ369" s="26">
        <f t="shared" si="21"/>
        <v>-8.5127449999999882E-2</v>
      </c>
      <c r="AK369" s="62">
        <f t="shared" si="22"/>
        <v>-7.6927028736670774E-2</v>
      </c>
    </row>
    <row r="370" spans="1:37" s="53" customFormat="1" x14ac:dyDescent="0.2">
      <c r="A370" s="21" t="s">
        <v>1140</v>
      </c>
      <c r="B370" s="24" t="s">
        <v>1141</v>
      </c>
      <c r="C370" s="24" t="s">
        <v>410</v>
      </c>
      <c r="D370" s="110">
        <v>28</v>
      </c>
      <c r="E370" s="109"/>
      <c r="F370" s="110">
        <v>0</v>
      </c>
      <c r="G370" s="110">
        <v>6621</v>
      </c>
      <c r="H370" s="110">
        <v>2631</v>
      </c>
      <c r="I370" s="110">
        <v>3258</v>
      </c>
      <c r="J370" s="110">
        <v>976</v>
      </c>
      <c r="K370" s="24">
        <v>2.2000000000000002</v>
      </c>
      <c r="L370" s="109"/>
      <c r="M370" s="110">
        <v>3197</v>
      </c>
      <c r="N370" s="110">
        <v>814</v>
      </c>
      <c r="O370" s="25">
        <v>2.2000000000000002</v>
      </c>
      <c r="P370" s="25">
        <v>1</v>
      </c>
      <c r="Q370" s="25">
        <v>2</v>
      </c>
      <c r="R370" s="24">
        <v>4</v>
      </c>
      <c r="S370" s="26">
        <v>0.96419999999999995</v>
      </c>
      <c r="T370" s="52" t="s">
        <v>407</v>
      </c>
      <c r="U370" s="26">
        <v>0.96419999999999995</v>
      </c>
      <c r="V370" s="26"/>
      <c r="W370" s="109"/>
      <c r="X370" s="24">
        <v>4</v>
      </c>
      <c r="Y370" s="110">
        <v>5151.4399999999996</v>
      </c>
      <c r="Z370" s="25">
        <v>2</v>
      </c>
      <c r="AA370" s="26">
        <v>1.4613</v>
      </c>
      <c r="AB370" s="26">
        <v>0.83079999999999998</v>
      </c>
      <c r="AC370" s="109"/>
      <c r="AD370" s="26">
        <v>1.2305999999999999</v>
      </c>
      <c r="AE370" s="26">
        <v>1.0404</v>
      </c>
      <c r="AF370" s="26">
        <v>1.0666</v>
      </c>
      <c r="AG370" s="26">
        <v>1.1297999999999999</v>
      </c>
      <c r="AH370" s="57">
        <v>1.1207</v>
      </c>
      <c r="AI370" s="50">
        <f t="shared" si="20"/>
        <v>1.0343455500000001</v>
      </c>
      <c r="AJ370" s="26">
        <f t="shared" si="21"/>
        <v>-8.6354449999999972E-2</v>
      </c>
      <c r="AK370" s="62">
        <f t="shared" si="22"/>
        <v>-7.7054028732042451E-2</v>
      </c>
    </row>
    <row r="371" spans="1:37" s="53" customFormat="1" x14ac:dyDescent="0.2">
      <c r="A371" s="21" t="s">
        <v>573</v>
      </c>
      <c r="B371" s="24" t="s">
        <v>574</v>
      </c>
      <c r="C371" s="24" t="s">
        <v>410</v>
      </c>
      <c r="D371" s="110">
        <v>29</v>
      </c>
      <c r="E371" s="109"/>
      <c r="F371" s="110">
        <v>6</v>
      </c>
      <c r="G371" s="110">
        <v>23899</v>
      </c>
      <c r="H371" s="110">
        <v>22804</v>
      </c>
      <c r="I371" s="110">
        <v>9402</v>
      </c>
      <c r="J371" s="110">
        <v>9336</v>
      </c>
      <c r="K371" s="24">
        <v>10.7</v>
      </c>
      <c r="L371" s="109"/>
      <c r="M371" s="110">
        <v>9266</v>
      </c>
      <c r="N371" s="110">
        <v>9033</v>
      </c>
      <c r="O371" s="25">
        <v>10.7</v>
      </c>
      <c r="P371" s="25">
        <v>12.5</v>
      </c>
      <c r="Q371" s="25">
        <v>5.8</v>
      </c>
      <c r="R371" s="24">
        <v>56</v>
      </c>
      <c r="S371" s="26">
        <v>2.7947000000000002</v>
      </c>
      <c r="T371" s="52" t="s">
        <v>410</v>
      </c>
      <c r="U371" s="26">
        <v>2.8875000000000002</v>
      </c>
      <c r="V371" s="26"/>
      <c r="W371" s="109"/>
      <c r="X371" s="24">
        <v>25</v>
      </c>
      <c r="Y371" s="110">
        <v>32085.5</v>
      </c>
      <c r="Z371" s="25">
        <v>5.4</v>
      </c>
      <c r="AA371" s="26">
        <v>0.50439999999999996</v>
      </c>
      <c r="AB371" s="26">
        <v>0.63519999999999999</v>
      </c>
      <c r="AC371" s="109"/>
      <c r="AD371" s="26">
        <v>2.1347</v>
      </c>
      <c r="AE371" s="26">
        <v>2.3043999999999998</v>
      </c>
      <c r="AF371" s="26">
        <v>3.0377000000000001</v>
      </c>
      <c r="AG371" s="26">
        <v>2.9731999999999998</v>
      </c>
      <c r="AH371" s="57">
        <v>3.3586999999999998</v>
      </c>
      <c r="AI371" s="50">
        <f t="shared" si="20"/>
        <v>3.0975656250000005</v>
      </c>
      <c r="AJ371" s="26">
        <f t="shared" si="21"/>
        <v>-0.26113437499999925</v>
      </c>
      <c r="AK371" s="62">
        <f t="shared" si="22"/>
        <v>-7.7748645309196798E-2</v>
      </c>
    </row>
    <row r="372" spans="1:37" s="53" customFormat="1" x14ac:dyDescent="0.2">
      <c r="A372" s="21" t="s">
        <v>278</v>
      </c>
      <c r="B372" s="1" t="s">
        <v>279</v>
      </c>
      <c r="C372" s="1" t="s">
        <v>410</v>
      </c>
      <c r="D372" s="108">
        <v>1</v>
      </c>
      <c r="E372" s="109"/>
      <c r="F372" s="108">
        <v>0</v>
      </c>
      <c r="G372" s="108">
        <v>6773</v>
      </c>
      <c r="H372" s="108">
        <v>0</v>
      </c>
      <c r="I372" s="108">
        <v>3891</v>
      </c>
      <c r="J372" s="108">
        <v>0</v>
      </c>
      <c r="K372" s="1">
        <v>3</v>
      </c>
      <c r="L372" s="109"/>
      <c r="M372" s="108">
        <v>3891</v>
      </c>
      <c r="N372" s="108">
        <v>0</v>
      </c>
      <c r="O372" s="2">
        <v>3</v>
      </c>
      <c r="P372" s="2">
        <v>0</v>
      </c>
      <c r="Q372" s="2">
        <v>3</v>
      </c>
      <c r="R372" s="1">
        <v>999</v>
      </c>
      <c r="S372" s="3">
        <v>1.1736</v>
      </c>
      <c r="T372" s="43" t="s">
        <v>410</v>
      </c>
      <c r="U372" s="3">
        <v>0.81720000000000004</v>
      </c>
      <c r="V372" s="3"/>
      <c r="W372" s="109"/>
      <c r="X372" s="1">
        <v>15</v>
      </c>
      <c r="Y372" s="108">
        <v>6434.89</v>
      </c>
      <c r="Z372" s="2">
        <v>5.3</v>
      </c>
      <c r="AA372" s="3">
        <v>1.4298999999999999</v>
      </c>
      <c r="AB372" s="3">
        <v>1.2972999999999999</v>
      </c>
      <c r="AC372" s="109"/>
      <c r="AD372" s="3">
        <v>1.7486999999999999</v>
      </c>
      <c r="AE372" s="3">
        <v>1.411</v>
      </c>
      <c r="AF372" s="3">
        <v>1.0209999999999999</v>
      </c>
      <c r="AG372" s="3">
        <v>1.0024999999999999</v>
      </c>
      <c r="AH372" s="57">
        <v>0.95120000000000005</v>
      </c>
      <c r="AI372" s="50">
        <f t="shared" si="20"/>
        <v>0.87665130000000013</v>
      </c>
      <c r="AJ372" s="3">
        <f t="shared" si="21"/>
        <v>-7.4548699999999912E-2</v>
      </c>
      <c r="AK372" s="62">
        <f t="shared" si="22"/>
        <v>-7.8373317914213522E-2</v>
      </c>
    </row>
    <row r="373" spans="1:37" s="53" customFormat="1" x14ac:dyDescent="0.2">
      <c r="A373" s="22" t="s">
        <v>738</v>
      </c>
      <c r="B373" s="17" t="s">
        <v>739</v>
      </c>
      <c r="C373" s="17" t="s">
        <v>407</v>
      </c>
      <c r="D373" s="111">
        <v>37</v>
      </c>
      <c r="E373" s="109"/>
      <c r="F373" s="111">
        <v>16</v>
      </c>
      <c r="G373" s="111">
        <v>18665</v>
      </c>
      <c r="H373" s="111">
        <v>20983</v>
      </c>
      <c r="I373" s="111">
        <v>7616</v>
      </c>
      <c r="J373" s="111">
        <v>6976</v>
      </c>
      <c r="K373" s="17">
        <v>6.7</v>
      </c>
      <c r="L373" s="109"/>
      <c r="M373" s="111">
        <v>7166</v>
      </c>
      <c r="N373" s="111">
        <v>5088</v>
      </c>
      <c r="O373" s="18">
        <v>6.7</v>
      </c>
      <c r="P373" s="18">
        <v>5</v>
      </c>
      <c r="Q373" s="18">
        <v>5.4</v>
      </c>
      <c r="R373" s="17">
        <v>30</v>
      </c>
      <c r="S373" s="19">
        <v>2.1613000000000002</v>
      </c>
      <c r="T373" s="44" t="s">
        <v>407</v>
      </c>
      <c r="U373" s="19">
        <v>2.1613000000000002</v>
      </c>
      <c r="V373" s="19"/>
      <c r="W373" s="109"/>
      <c r="X373" s="17">
        <v>16</v>
      </c>
      <c r="Y373" s="111">
        <v>21149.439999999999</v>
      </c>
      <c r="Z373" s="18">
        <v>5.4</v>
      </c>
      <c r="AA373" s="19">
        <v>0.62090000000000001</v>
      </c>
      <c r="AB373" s="19">
        <v>0.56820000000000004</v>
      </c>
      <c r="AC373" s="109"/>
      <c r="AD373" s="19">
        <v>2.7397999999999998</v>
      </c>
      <c r="AE373" s="19">
        <v>2.7711000000000001</v>
      </c>
      <c r="AF373" s="19">
        <v>2.4434999999999998</v>
      </c>
      <c r="AG373" s="19">
        <v>2.7715000000000001</v>
      </c>
      <c r="AH373" s="59">
        <v>2.5169000000000001</v>
      </c>
      <c r="AI373" s="51">
        <f t="shared" si="20"/>
        <v>2.3185345750000006</v>
      </c>
      <c r="AJ373" s="19">
        <f t="shared" si="21"/>
        <v>-0.19836542499999954</v>
      </c>
      <c r="AK373" s="63">
        <f t="shared" si="22"/>
        <v>-7.8813391473638014E-2</v>
      </c>
    </row>
    <row r="374" spans="1:37" s="53" customFormat="1" x14ac:dyDescent="0.2">
      <c r="A374" s="21" t="s">
        <v>198</v>
      </c>
      <c r="B374" s="24" t="s">
        <v>199</v>
      </c>
      <c r="C374" s="24" t="s">
        <v>410</v>
      </c>
      <c r="D374" s="110">
        <v>24</v>
      </c>
      <c r="E374" s="109"/>
      <c r="F374" s="110">
        <v>1</v>
      </c>
      <c r="G374" s="110">
        <v>4471</v>
      </c>
      <c r="H374" s="110">
        <v>2877</v>
      </c>
      <c r="I374" s="110">
        <v>1908</v>
      </c>
      <c r="J374" s="110">
        <v>1136</v>
      </c>
      <c r="K374" s="24">
        <v>2.5</v>
      </c>
      <c r="L374" s="109"/>
      <c r="M374" s="110">
        <v>1937</v>
      </c>
      <c r="N374" s="110">
        <v>1169</v>
      </c>
      <c r="O374" s="25">
        <v>2.5</v>
      </c>
      <c r="P374" s="25">
        <v>1.6</v>
      </c>
      <c r="Q374" s="25">
        <v>2.1</v>
      </c>
      <c r="R374" s="24">
        <v>21</v>
      </c>
      <c r="S374" s="26">
        <v>0.58420000000000005</v>
      </c>
      <c r="T374" s="52" t="s">
        <v>407</v>
      </c>
      <c r="U374" s="26">
        <v>0.58420000000000005</v>
      </c>
      <c r="V374" s="26"/>
      <c r="W374" s="109"/>
      <c r="X374" s="24">
        <v>6</v>
      </c>
      <c r="Y374" s="110">
        <v>4111.84</v>
      </c>
      <c r="Z374" s="25">
        <v>2.1</v>
      </c>
      <c r="AA374" s="26">
        <v>0.63980000000000004</v>
      </c>
      <c r="AB374" s="26">
        <v>0.49309999999999998</v>
      </c>
      <c r="AC374" s="109"/>
      <c r="AD374" s="26">
        <v>1.0506</v>
      </c>
      <c r="AE374" s="26">
        <v>1.7437</v>
      </c>
      <c r="AF374" s="26">
        <v>1.2191000000000001</v>
      </c>
      <c r="AG374" s="26">
        <v>1.6140000000000001</v>
      </c>
      <c r="AH374" s="57">
        <v>0.6825</v>
      </c>
      <c r="AI374" s="50">
        <f t="shared" si="20"/>
        <v>0.62670055000000013</v>
      </c>
      <c r="AJ374" s="26">
        <f t="shared" si="21"/>
        <v>-5.5799449999999862E-2</v>
      </c>
      <c r="AK374" s="62">
        <f t="shared" si="22"/>
        <v>-8.1757435897435699E-2</v>
      </c>
    </row>
    <row r="375" spans="1:37" s="53" customFormat="1" x14ac:dyDescent="0.2">
      <c r="A375" s="21" t="s">
        <v>1385</v>
      </c>
      <c r="B375" s="24" t="s">
        <v>1386</v>
      </c>
      <c r="C375" s="24" t="s">
        <v>410</v>
      </c>
      <c r="D375" s="110">
        <v>42</v>
      </c>
      <c r="E375" s="109"/>
      <c r="F375" s="110">
        <v>1</v>
      </c>
      <c r="G375" s="110">
        <v>30086</v>
      </c>
      <c r="H375" s="110">
        <v>27385</v>
      </c>
      <c r="I375" s="110">
        <v>10940</v>
      </c>
      <c r="J375" s="110">
        <v>8968</v>
      </c>
      <c r="K375" s="24">
        <v>13.6</v>
      </c>
      <c r="L375" s="109"/>
      <c r="M375" s="110">
        <v>10449</v>
      </c>
      <c r="N375" s="110">
        <v>7198</v>
      </c>
      <c r="O375" s="25">
        <v>13.6</v>
      </c>
      <c r="P375" s="25">
        <v>12.7</v>
      </c>
      <c r="Q375" s="25">
        <v>10.1</v>
      </c>
      <c r="R375" s="24">
        <v>28</v>
      </c>
      <c r="S375" s="26">
        <v>3.1515</v>
      </c>
      <c r="T375" s="52" t="s">
        <v>407</v>
      </c>
      <c r="U375" s="26">
        <v>3.1515</v>
      </c>
      <c r="V375" s="26"/>
      <c r="W375" s="109"/>
      <c r="X375" s="24">
        <v>38</v>
      </c>
      <c r="Y375" s="110">
        <v>28337.919999999998</v>
      </c>
      <c r="Z375" s="25">
        <v>10.1</v>
      </c>
      <c r="AA375" s="26">
        <v>2.2595000000000001</v>
      </c>
      <c r="AB375" s="26">
        <v>2.7238000000000002</v>
      </c>
      <c r="AC375" s="109"/>
      <c r="AD375" s="26">
        <v>3.8443999999999998</v>
      </c>
      <c r="AE375" s="26">
        <v>3.6053000000000002</v>
      </c>
      <c r="AF375" s="26">
        <v>2.9083999999999999</v>
      </c>
      <c r="AG375" s="26">
        <v>3.3595000000000002</v>
      </c>
      <c r="AH375" s="57">
        <v>3.6861000000000002</v>
      </c>
      <c r="AI375" s="50">
        <f t="shared" si="20"/>
        <v>3.3807716250000004</v>
      </c>
      <c r="AJ375" s="26">
        <f t="shared" si="21"/>
        <v>-0.30532837499999976</v>
      </c>
      <c r="AK375" s="62">
        <f t="shared" si="22"/>
        <v>-8.2832363473589909E-2</v>
      </c>
    </row>
    <row r="376" spans="1:37" s="53" customFormat="1" x14ac:dyDescent="0.2">
      <c r="A376" s="21" t="s">
        <v>472</v>
      </c>
      <c r="B376" s="1" t="s">
        <v>473</v>
      </c>
      <c r="C376" s="1" t="s">
        <v>407</v>
      </c>
      <c r="D376" s="108">
        <v>5</v>
      </c>
      <c r="E376" s="109"/>
      <c r="F376" s="108">
        <v>0</v>
      </c>
      <c r="G376" s="108">
        <v>3866</v>
      </c>
      <c r="H376" s="108">
        <v>1159</v>
      </c>
      <c r="I376" s="108">
        <v>2243</v>
      </c>
      <c r="J376" s="108">
        <v>597</v>
      </c>
      <c r="K376" s="1">
        <v>2.6</v>
      </c>
      <c r="L376" s="109"/>
      <c r="M376" s="108">
        <v>2243</v>
      </c>
      <c r="N376" s="108">
        <v>597</v>
      </c>
      <c r="O376" s="2">
        <v>2.6</v>
      </c>
      <c r="P376" s="2">
        <v>1</v>
      </c>
      <c r="Q376" s="2">
        <v>2.4</v>
      </c>
      <c r="R376" s="1">
        <v>4</v>
      </c>
      <c r="S376" s="3">
        <v>0.67649999999999999</v>
      </c>
      <c r="T376" s="43" t="s">
        <v>407</v>
      </c>
      <c r="U376" s="3">
        <v>0.67649999999999999</v>
      </c>
      <c r="V376" s="3"/>
      <c r="W376" s="109"/>
      <c r="X376" s="1">
        <v>5</v>
      </c>
      <c r="Y376" s="108">
        <v>3401.18</v>
      </c>
      <c r="Z376" s="2">
        <v>2.4</v>
      </c>
      <c r="AA376" s="3">
        <v>2.1440000000000001</v>
      </c>
      <c r="AB376" s="3">
        <v>1.7317</v>
      </c>
      <c r="AC376" s="109"/>
      <c r="AD376" s="3">
        <v>0.77539999999999998</v>
      </c>
      <c r="AE376" s="3">
        <v>0.75580000000000003</v>
      </c>
      <c r="AF376" s="3">
        <v>0.75349999999999995</v>
      </c>
      <c r="AG376" s="3">
        <v>0.35489999999999999</v>
      </c>
      <c r="AH376" s="57">
        <v>0.79239999999999999</v>
      </c>
      <c r="AI376" s="50">
        <f t="shared" si="20"/>
        <v>0.72571537500000005</v>
      </c>
      <c r="AJ376" s="3">
        <f t="shared" si="21"/>
        <v>-6.6684624999999942E-2</v>
      </c>
      <c r="AK376" s="62">
        <f t="shared" si="22"/>
        <v>-8.4155256183745517E-2</v>
      </c>
    </row>
    <row r="377" spans="1:37" s="53" customFormat="1" x14ac:dyDescent="0.2">
      <c r="A377" s="21" t="s">
        <v>168</v>
      </c>
      <c r="B377" s="24" t="s">
        <v>169</v>
      </c>
      <c r="C377" s="24" t="s">
        <v>410</v>
      </c>
      <c r="D377" s="110">
        <v>38</v>
      </c>
      <c r="E377" s="109"/>
      <c r="F377" s="110">
        <v>3</v>
      </c>
      <c r="G377" s="110">
        <v>1593</v>
      </c>
      <c r="H377" s="110">
        <v>1346</v>
      </c>
      <c r="I377" s="110">
        <v>848</v>
      </c>
      <c r="J377" s="110">
        <v>502</v>
      </c>
      <c r="K377" s="24">
        <v>0.5</v>
      </c>
      <c r="L377" s="109"/>
      <c r="M377" s="110">
        <v>811</v>
      </c>
      <c r="N377" s="110">
        <v>370</v>
      </c>
      <c r="O377" s="25">
        <v>0.5</v>
      </c>
      <c r="P377" s="25">
        <v>0.7</v>
      </c>
      <c r="Q377" s="25">
        <v>1</v>
      </c>
      <c r="R377" s="24">
        <v>12</v>
      </c>
      <c r="S377" s="26">
        <v>0.24460000000000001</v>
      </c>
      <c r="T377" s="52" t="s">
        <v>407</v>
      </c>
      <c r="U377" s="26">
        <v>0.24460000000000001</v>
      </c>
      <c r="V377" s="26"/>
      <c r="W377" s="109"/>
      <c r="X377" s="24">
        <v>2</v>
      </c>
      <c r="Y377" s="110">
        <v>1821.88</v>
      </c>
      <c r="Z377" s="25">
        <v>1</v>
      </c>
      <c r="AA377" s="26">
        <v>0.55510000000000004</v>
      </c>
      <c r="AB377" s="26">
        <v>0.44879999999999998</v>
      </c>
      <c r="AC377" s="109"/>
      <c r="AD377" s="26">
        <v>0.22800000000000001</v>
      </c>
      <c r="AE377" s="26">
        <v>0.25159999999999999</v>
      </c>
      <c r="AF377" s="26">
        <v>0.24260000000000001</v>
      </c>
      <c r="AG377" s="26">
        <v>0.26200000000000001</v>
      </c>
      <c r="AH377" s="57">
        <v>0.28660000000000002</v>
      </c>
      <c r="AI377" s="50">
        <f t="shared" si="20"/>
        <v>0.26239465000000006</v>
      </c>
      <c r="AJ377" s="26">
        <f t="shared" si="21"/>
        <v>-2.4205349999999959E-2</v>
      </c>
      <c r="AK377" s="62">
        <f t="shared" si="22"/>
        <v>-8.4456908583391332E-2</v>
      </c>
    </row>
    <row r="378" spans="1:37" s="53" customFormat="1" x14ac:dyDescent="0.2">
      <c r="A378" s="22" t="s">
        <v>812</v>
      </c>
      <c r="B378" s="17" t="s">
        <v>813</v>
      </c>
      <c r="C378" s="17" t="s">
        <v>407</v>
      </c>
      <c r="D378" s="111">
        <v>13</v>
      </c>
      <c r="E378" s="109"/>
      <c r="F378" s="111">
        <v>0</v>
      </c>
      <c r="G378" s="111">
        <v>7619</v>
      </c>
      <c r="H378" s="111">
        <v>3649</v>
      </c>
      <c r="I378" s="111">
        <v>2763</v>
      </c>
      <c r="J378" s="111">
        <v>1304</v>
      </c>
      <c r="K378" s="17">
        <v>2.7</v>
      </c>
      <c r="L378" s="109"/>
      <c r="M378" s="111">
        <v>2754</v>
      </c>
      <c r="N378" s="111">
        <v>1286</v>
      </c>
      <c r="O378" s="18">
        <v>2.7</v>
      </c>
      <c r="P378" s="18">
        <v>2.2000000000000002</v>
      </c>
      <c r="Q378" s="18">
        <v>2</v>
      </c>
      <c r="R378" s="17">
        <v>13</v>
      </c>
      <c r="S378" s="19">
        <v>0.8306</v>
      </c>
      <c r="T378" s="44" t="s">
        <v>407</v>
      </c>
      <c r="U378" s="19">
        <v>0.8306</v>
      </c>
      <c r="V378" s="19"/>
      <c r="W378" s="109"/>
      <c r="X378" s="17">
        <v>7</v>
      </c>
      <c r="Y378" s="111">
        <v>5292.76</v>
      </c>
      <c r="Z378" s="18">
        <v>2</v>
      </c>
      <c r="AA378" s="19">
        <v>0.73660000000000003</v>
      </c>
      <c r="AB378" s="19">
        <v>0.77800000000000002</v>
      </c>
      <c r="AC378" s="109"/>
      <c r="AD378" s="19">
        <v>0.81079999999999997</v>
      </c>
      <c r="AE378" s="19">
        <v>0.94020000000000004</v>
      </c>
      <c r="AF378" s="19">
        <v>0.85160000000000002</v>
      </c>
      <c r="AG378" s="19">
        <v>0.83430000000000004</v>
      </c>
      <c r="AH378" s="59">
        <v>0.97399999999999998</v>
      </c>
      <c r="AI378" s="51">
        <f t="shared" si="20"/>
        <v>0.89102615000000007</v>
      </c>
      <c r="AJ378" s="19">
        <f t="shared" si="21"/>
        <v>-8.2973849999999905E-2</v>
      </c>
      <c r="AK378" s="63">
        <f t="shared" si="22"/>
        <v>-8.5188757700205245E-2</v>
      </c>
    </row>
    <row r="379" spans="1:37" s="53" customFormat="1" x14ac:dyDescent="0.2">
      <c r="A379" s="21" t="s">
        <v>878</v>
      </c>
      <c r="B379" s="24" t="s">
        <v>879</v>
      </c>
      <c r="C379" s="24" t="s">
        <v>407</v>
      </c>
      <c r="D379" s="110">
        <v>17</v>
      </c>
      <c r="E379" s="109"/>
      <c r="F379" s="110">
        <v>1</v>
      </c>
      <c r="G379" s="110">
        <v>84568</v>
      </c>
      <c r="H379" s="110">
        <v>89835</v>
      </c>
      <c r="I379" s="110">
        <v>28469</v>
      </c>
      <c r="J379" s="110">
        <v>24547</v>
      </c>
      <c r="K379" s="24">
        <v>19.399999999999999</v>
      </c>
      <c r="L379" s="109"/>
      <c r="M379" s="110">
        <v>29390</v>
      </c>
      <c r="N379" s="110">
        <v>26037</v>
      </c>
      <c r="O379" s="25">
        <v>19.399999999999999</v>
      </c>
      <c r="P379" s="25">
        <v>17.8</v>
      </c>
      <c r="Q379" s="25">
        <v>13.6</v>
      </c>
      <c r="R379" s="24">
        <v>46</v>
      </c>
      <c r="S379" s="26">
        <v>8.8642000000000003</v>
      </c>
      <c r="T379" s="52" t="s">
        <v>410</v>
      </c>
      <c r="U379" s="26">
        <v>6.6238999999999999</v>
      </c>
      <c r="V379" s="26"/>
      <c r="W379" s="109"/>
      <c r="X379" s="24">
        <v>37</v>
      </c>
      <c r="Y379" s="110">
        <v>68891.199999999997</v>
      </c>
      <c r="Z379" s="25">
        <v>9.6</v>
      </c>
      <c r="AA379" s="26">
        <v>1.7188000000000001</v>
      </c>
      <c r="AB379" s="26">
        <v>1.5327</v>
      </c>
      <c r="AC379" s="109"/>
      <c r="AD379" s="26">
        <v>4.4565000000000001</v>
      </c>
      <c r="AE379" s="26">
        <v>7.5862999999999996</v>
      </c>
      <c r="AF379" s="26">
        <v>6.9942000000000002</v>
      </c>
      <c r="AG379" s="26">
        <v>6.8666999999999998</v>
      </c>
      <c r="AH379" s="57">
        <v>7.7858999999999998</v>
      </c>
      <c r="AI379" s="50">
        <f t="shared" si="20"/>
        <v>7.1057887250000009</v>
      </c>
      <c r="AJ379" s="26">
        <f t="shared" si="21"/>
        <v>-0.6801112749999989</v>
      </c>
      <c r="AK379" s="62">
        <f t="shared" si="22"/>
        <v>-8.735165812558586E-2</v>
      </c>
    </row>
    <row r="380" spans="1:37" s="53" customFormat="1" x14ac:dyDescent="0.2">
      <c r="A380" s="21" t="s">
        <v>458</v>
      </c>
      <c r="B380" s="1" t="s">
        <v>459</v>
      </c>
      <c r="C380" s="1" t="s">
        <v>407</v>
      </c>
      <c r="D380" s="108">
        <v>2</v>
      </c>
      <c r="E380" s="109"/>
      <c r="F380" s="108">
        <v>0</v>
      </c>
      <c r="G380" s="108">
        <v>3857</v>
      </c>
      <c r="H380" s="108">
        <v>1118</v>
      </c>
      <c r="I380" s="108">
        <v>1793</v>
      </c>
      <c r="J380" s="108">
        <v>615</v>
      </c>
      <c r="K380" s="1">
        <v>1.5</v>
      </c>
      <c r="L380" s="109"/>
      <c r="M380" s="108">
        <v>1793</v>
      </c>
      <c r="N380" s="108">
        <v>615</v>
      </c>
      <c r="O380" s="2">
        <v>1.5</v>
      </c>
      <c r="P380" s="2">
        <v>0.5</v>
      </c>
      <c r="Q380" s="2">
        <v>1.4</v>
      </c>
      <c r="R380" s="1">
        <v>999</v>
      </c>
      <c r="S380" s="3">
        <v>0.54079999999999995</v>
      </c>
      <c r="T380" s="43" t="s">
        <v>410</v>
      </c>
      <c r="U380" s="3">
        <v>0.84489999999999998</v>
      </c>
      <c r="V380" s="3"/>
      <c r="W380" s="109"/>
      <c r="X380" s="1">
        <v>4</v>
      </c>
      <c r="Y380" s="108">
        <v>5897.23</v>
      </c>
      <c r="Z380" s="2">
        <v>1.7</v>
      </c>
      <c r="AA380" s="3">
        <v>0.96279999999999999</v>
      </c>
      <c r="AB380" s="3">
        <v>1.0739000000000001</v>
      </c>
      <c r="AC380" s="109"/>
      <c r="AD380" s="3">
        <v>0.80940000000000001</v>
      </c>
      <c r="AE380" s="3">
        <v>0.84509999999999996</v>
      </c>
      <c r="AF380" s="3">
        <v>0.80679999999999996</v>
      </c>
      <c r="AG380" s="3">
        <v>0.77680000000000005</v>
      </c>
      <c r="AH380" s="57">
        <v>0.99329999999999996</v>
      </c>
      <c r="AI380" s="50">
        <f t="shared" si="20"/>
        <v>0.90636647500000012</v>
      </c>
      <c r="AJ380" s="3">
        <f t="shared" si="21"/>
        <v>-8.6933524999999845E-2</v>
      </c>
      <c r="AK380" s="62">
        <f t="shared" si="22"/>
        <v>-8.7519908386187298E-2</v>
      </c>
    </row>
    <row r="381" spans="1:37" s="53" customFormat="1" x14ac:dyDescent="0.2">
      <c r="A381" s="21" t="s">
        <v>244</v>
      </c>
      <c r="B381" s="24" t="s">
        <v>245</v>
      </c>
      <c r="C381" s="24" t="s">
        <v>410</v>
      </c>
      <c r="D381" s="110">
        <v>2</v>
      </c>
      <c r="E381" s="109"/>
      <c r="F381" s="110">
        <v>0</v>
      </c>
      <c r="G381" s="110">
        <v>12152</v>
      </c>
      <c r="H381" s="110">
        <v>6789</v>
      </c>
      <c r="I381" s="110">
        <v>3790</v>
      </c>
      <c r="J381" s="110">
        <v>1071</v>
      </c>
      <c r="K381" s="24">
        <v>4</v>
      </c>
      <c r="L381" s="109"/>
      <c r="M381" s="110">
        <v>3790</v>
      </c>
      <c r="N381" s="110">
        <v>1071</v>
      </c>
      <c r="O381" s="25">
        <v>4</v>
      </c>
      <c r="P381" s="25">
        <v>1</v>
      </c>
      <c r="Q381" s="25">
        <v>3.9</v>
      </c>
      <c r="R381" s="24">
        <v>999</v>
      </c>
      <c r="S381" s="26">
        <v>1.1431</v>
      </c>
      <c r="T381" s="52" t="s">
        <v>410</v>
      </c>
      <c r="U381" s="26">
        <v>0.83840000000000003</v>
      </c>
      <c r="V381" s="26"/>
      <c r="W381" s="109"/>
      <c r="X381" s="24">
        <v>8</v>
      </c>
      <c r="Y381" s="110">
        <v>6768.16</v>
      </c>
      <c r="Z381" s="25">
        <v>2.7</v>
      </c>
      <c r="AA381" s="26">
        <v>1.3172999999999999</v>
      </c>
      <c r="AB381" s="26">
        <v>1.1405000000000001</v>
      </c>
      <c r="AC381" s="109"/>
      <c r="AD381" s="26">
        <v>1.0412999999999999</v>
      </c>
      <c r="AE381" s="26">
        <v>0.59</v>
      </c>
      <c r="AF381" s="26">
        <v>0.87549999999999994</v>
      </c>
      <c r="AG381" s="26">
        <v>0.86829999999999996</v>
      </c>
      <c r="AH381" s="57">
        <v>0.98880000000000001</v>
      </c>
      <c r="AI381" s="50">
        <f t="shared" si="20"/>
        <v>0.89939360000000013</v>
      </c>
      <c r="AJ381" s="26">
        <f t="shared" si="21"/>
        <v>-8.9406399999999886E-2</v>
      </c>
      <c r="AK381" s="62">
        <f t="shared" si="22"/>
        <v>-9.0419093851132573E-2</v>
      </c>
    </row>
    <row r="382" spans="1:37" s="53" customFormat="1" x14ac:dyDescent="0.2">
      <c r="A382" s="21" t="s">
        <v>732</v>
      </c>
      <c r="B382" s="1" t="s">
        <v>733</v>
      </c>
      <c r="C382" s="1" t="s">
        <v>407</v>
      </c>
      <c r="D382" s="108">
        <v>1</v>
      </c>
      <c r="E382" s="109"/>
      <c r="F382" s="108">
        <v>0</v>
      </c>
      <c r="G382" s="108">
        <v>16386</v>
      </c>
      <c r="H382" s="108">
        <v>0</v>
      </c>
      <c r="I382" s="108">
        <v>0</v>
      </c>
      <c r="J382" s="108">
        <v>0</v>
      </c>
      <c r="K382" s="1">
        <v>0</v>
      </c>
      <c r="L382" s="109"/>
      <c r="M382" s="108">
        <v>0</v>
      </c>
      <c r="N382" s="108">
        <v>0</v>
      </c>
      <c r="O382" s="2">
        <v>0</v>
      </c>
      <c r="P382" s="2">
        <v>0</v>
      </c>
      <c r="Q382" s="2">
        <v>0</v>
      </c>
      <c r="R382" s="1">
        <v>999</v>
      </c>
      <c r="S382" s="3">
        <v>0</v>
      </c>
      <c r="T382" s="43" t="s">
        <v>410</v>
      </c>
      <c r="U382" s="3">
        <v>2.3738000000000001</v>
      </c>
      <c r="V382" s="3"/>
      <c r="W382" s="109"/>
      <c r="X382" s="1">
        <v>10</v>
      </c>
      <c r="Y382" s="108">
        <v>17701.060000000001</v>
      </c>
      <c r="Z382" s="2">
        <v>2.2000000000000002</v>
      </c>
      <c r="AA382" s="3">
        <v>1.0548999999999999</v>
      </c>
      <c r="AB382" s="3">
        <v>1.0009999999999999</v>
      </c>
      <c r="AC382" s="109"/>
      <c r="AD382" s="3">
        <v>2.7443</v>
      </c>
      <c r="AE382" s="3">
        <v>2.6156999999999999</v>
      </c>
      <c r="AF382" s="3">
        <v>2.5053999999999998</v>
      </c>
      <c r="AG382" s="3">
        <v>2.427</v>
      </c>
      <c r="AH382" s="57">
        <v>2.8090999999999999</v>
      </c>
      <c r="AI382" s="50">
        <f t="shared" si="20"/>
        <v>2.5464939500000003</v>
      </c>
      <c r="AJ382" s="3">
        <f t="shared" si="21"/>
        <v>-0.26260604999999959</v>
      </c>
      <c r="AK382" s="62">
        <f t="shared" si="22"/>
        <v>-9.348405183154733E-2</v>
      </c>
    </row>
    <row r="383" spans="1:37" s="53" customFormat="1" x14ac:dyDescent="0.2">
      <c r="A383" s="22" t="s">
        <v>1126</v>
      </c>
      <c r="B383" s="17" t="s">
        <v>1127</v>
      </c>
      <c r="C383" s="17" t="s">
        <v>410</v>
      </c>
      <c r="D383" s="111">
        <v>7</v>
      </c>
      <c r="E383" s="109"/>
      <c r="F383" s="111">
        <v>0</v>
      </c>
      <c r="G383" s="111">
        <v>11255</v>
      </c>
      <c r="H383" s="111">
        <v>4629</v>
      </c>
      <c r="I383" s="111">
        <v>4696</v>
      </c>
      <c r="J383" s="111">
        <v>2375</v>
      </c>
      <c r="K383" s="17">
        <v>3.9</v>
      </c>
      <c r="L383" s="109"/>
      <c r="M383" s="111">
        <v>4577</v>
      </c>
      <c r="N383" s="111">
        <v>2105</v>
      </c>
      <c r="O383" s="18">
        <v>3.9</v>
      </c>
      <c r="P383" s="18">
        <v>2.2000000000000002</v>
      </c>
      <c r="Q383" s="18">
        <v>3.4</v>
      </c>
      <c r="R383" s="17">
        <v>12</v>
      </c>
      <c r="S383" s="19">
        <v>1.3805000000000001</v>
      </c>
      <c r="T383" s="44" t="s">
        <v>410</v>
      </c>
      <c r="U383" s="19">
        <v>2.0310999999999999</v>
      </c>
      <c r="V383" s="19"/>
      <c r="W383" s="109"/>
      <c r="X383" s="17">
        <v>11</v>
      </c>
      <c r="Y383" s="111">
        <v>16013.97</v>
      </c>
      <c r="Z383" s="18">
        <v>4</v>
      </c>
      <c r="AA383" s="19">
        <v>0.82079999999999997</v>
      </c>
      <c r="AB383" s="19">
        <v>0.61209999999999998</v>
      </c>
      <c r="AC383" s="109"/>
      <c r="AD383" s="19">
        <v>1.2616000000000001</v>
      </c>
      <c r="AE383" s="19">
        <v>1.6073999999999999</v>
      </c>
      <c r="AF383" s="19">
        <v>1.2934000000000001</v>
      </c>
      <c r="AG383" s="19">
        <v>1.9721</v>
      </c>
      <c r="AH383" s="59">
        <v>2.4043999999999999</v>
      </c>
      <c r="AI383" s="51">
        <f t="shared" si="20"/>
        <v>2.178862525</v>
      </c>
      <c r="AJ383" s="19">
        <f t="shared" si="21"/>
        <v>-0.22553747499999988</v>
      </c>
      <c r="AK383" s="63">
        <f t="shared" si="22"/>
        <v>-9.3801977624355298E-2</v>
      </c>
    </row>
    <row r="384" spans="1:37" s="53" customFormat="1" x14ac:dyDescent="0.2">
      <c r="A384" s="21" t="s">
        <v>700</v>
      </c>
      <c r="B384" s="24" t="s">
        <v>701</v>
      </c>
      <c r="C384" s="24" t="s">
        <v>407</v>
      </c>
      <c r="D384" s="110">
        <v>24</v>
      </c>
      <c r="E384" s="109"/>
      <c r="F384" s="110">
        <v>1</v>
      </c>
      <c r="G384" s="110">
        <v>4403</v>
      </c>
      <c r="H384" s="110">
        <v>2566</v>
      </c>
      <c r="I384" s="110">
        <v>1846</v>
      </c>
      <c r="J384" s="110">
        <v>884</v>
      </c>
      <c r="K384" s="24">
        <v>2.5</v>
      </c>
      <c r="L384" s="109"/>
      <c r="M384" s="110">
        <v>1923</v>
      </c>
      <c r="N384" s="110">
        <v>854</v>
      </c>
      <c r="O384" s="25">
        <v>2.5</v>
      </c>
      <c r="P384" s="25">
        <v>1.8</v>
      </c>
      <c r="Q384" s="25">
        <v>2.1</v>
      </c>
      <c r="R384" s="24">
        <v>12</v>
      </c>
      <c r="S384" s="26">
        <v>0.57999999999999996</v>
      </c>
      <c r="T384" s="52" t="s">
        <v>407</v>
      </c>
      <c r="U384" s="26">
        <v>0.57999999999999996</v>
      </c>
      <c r="V384" s="26"/>
      <c r="W384" s="109"/>
      <c r="X384" s="24">
        <v>6</v>
      </c>
      <c r="Y384" s="110">
        <v>3560.96</v>
      </c>
      <c r="Z384" s="25">
        <v>2.1</v>
      </c>
      <c r="AA384" s="26">
        <v>1.3118000000000001</v>
      </c>
      <c r="AB384" s="26">
        <v>1.2445999999999999</v>
      </c>
      <c r="AC384" s="109"/>
      <c r="AD384" s="26">
        <v>0.67749999999999999</v>
      </c>
      <c r="AE384" s="26">
        <v>0.67700000000000005</v>
      </c>
      <c r="AF384" s="26">
        <v>0.7944</v>
      </c>
      <c r="AG384" s="26">
        <v>0.55530000000000002</v>
      </c>
      <c r="AH384" s="57">
        <v>0.68740000000000001</v>
      </c>
      <c r="AI384" s="50">
        <f t="shared" si="20"/>
        <v>0.62219500000000005</v>
      </c>
      <c r="AJ384" s="26">
        <f t="shared" si="21"/>
        <v>-6.5204999999999957E-2</v>
      </c>
      <c r="AK384" s="62">
        <f t="shared" si="22"/>
        <v>-9.4857433808553909E-2</v>
      </c>
    </row>
    <row r="385" spans="1:37" s="53" customFormat="1" x14ac:dyDescent="0.2">
      <c r="A385" s="21" t="s">
        <v>1518</v>
      </c>
      <c r="B385" s="24" t="s">
        <v>1519</v>
      </c>
      <c r="C385" s="24" t="s">
        <v>611</v>
      </c>
      <c r="D385" s="110">
        <v>6</v>
      </c>
      <c r="E385" s="109"/>
      <c r="F385" s="110">
        <v>0</v>
      </c>
      <c r="G385" s="110">
        <v>19433</v>
      </c>
      <c r="H385" s="110">
        <v>6388</v>
      </c>
      <c r="I385" s="110">
        <v>6261</v>
      </c>
      <c r="J385" s="110">
        <v>1967</v>
      </c>
      <c r="K385" s="24">
        <v>3.5</v>
      </c>
      <c r="L385" s="109"/>
      <c r="M385" s="110">
        <v>6261</v>
      </c>
      <c r="N385" s="110">
        <v>1967</v>
      </c>
      <c r="O385" s="25">
        <v>3.5</v>
      </c>
      <c r="P385" s="25">
        <v>1.7</v>
      </c>
      <c r="Q385" s="25">
        <v>3</v>
      </c>
      <c r="R385" s="24">
        <v>6</v>
      </c>
      <c r="S385" s="26">
        <v>1.8884000000000001</v>
      </c>
      <c r="T385" s="52" t="s">
        <v>407</v>
      </c>
      <c r="U385" s="26">
        <v>1.8884000000000001</v>
      </c>
      <c r="V385" s="26"/>
      <c r="W385" s="109"/>
      <c r="X385" s="24">
        <v>7</v>
      </c>
      <c r="Y385" s="110">
        <v>10076.98</v>
      </c>
      <c r="Z385" s="25">
        <v>3</v>
      </c>
      <c r="AA385" s="26">
        <v>2.4449000000000001</v>
      </c>
      <c r="AB385" s="26">
        <v>1.4983</v>
      </c>
      <c r="AC385" s="109"/>
      <c r="AD385" s="26">
        <v>2.6044999999999998</v>
      </c>
      <c r="AE385" s="26">
        <v>2.3586</v>
      </c>
      <c r="AF385" s="26">
        <v>2.5489000000000002</v>
      </c>
      <c r="AG385" s="26">
        <v>2.5019999999999998</v>
      </c>
      <c r="AH385" s="57">
        <v>2.2425999999999999</v>
      </c>
      <c r="AI385" s="50">
        <f t="shared" si="20"/>
        <v>2.0257811000000001</v>
      </c>
      <c r="AJ385" s="26">
        <f t="shared" si="21"/>
        <v>-0.21681889999999981</v>
      </c>
      <c r="AK385" s="62">
        <f t="shared" si="22"/>
        <v>-9.668193168643531E-2</v>
      </c>
    </row>
    <row r="386" spans="1:37" s="53" customFormat="1" x14ac:dyDescent="0.2">
      <c r="A386" s="21" t="s">
        <v>498</v>
      </c>
      <c r="B386" s="1" t="s">
        <v>499</v>
      </c>
      <c r="C386" s="1" t="s">
        <v>407</v>
      </c>
      <c r="D386" s="108">
        <v>135</v>
      </c>
      <c r="E386" s="109"/>
      <c r="F386" s="108">
        <v>1</v>
      </c>
      <c r="G386" s="108">
        <v>15675</v>
      </c>
      <c r="H386" s="108">
        <v>15675</v>
      </c>
      <c r="I386" s="108">
        <v>6997</v>
      </c>
      <c r="J386" s="108">
        <v>6814</v>
      </c>
      <c r="K386" s="1">
        <v>8</v>
      </c>
      <c r="L386" s="109"/>
      <c r="M386" s="108">
        <v>6700</v>
      </c>
      <c r="N386" s="108">
        <v>4908</v>
      </c>
      <c r="O386" s="2">
        <v>8</v>
      </c>
      <c r="P386" s="2">
        <v>6.3</v>
      </c>
      <c r="Q386" s="2">
        <v>6.2</v>
      </c>
      <c r="R386" s="1">
        <v>32</v>
      </c>
      <c r="S386" s="3">
        <v>2.0207999999999999</v>
      </c>
      <c r="T386" s="43" t="s">
        <v>407</v>
      </c>
      <c r="U386" s="3">
        <v>2.0207999999999999</v>
      </c>
      <c r="V386" s="3"/>
      <c r="W386" s="109"/>
      <c r="X386" s="1">
        <v>20</v>
      </c>
      <c r="Y386" s="108">
        <v>20216.16</v>
      </c>
      <c r="Z386" s="2">
        <v>6.2</v>
      </c>
      <c r="AA386" s="3">
        <v>1.3240000000000001</v>
      </c>
      <c r="AB386" s="3">
        <v>1.2204999999999999</v>
      </c>
      <c r="AC386" s="109"/>
      <c r="AD386" s="3">
        <v>2.0253000000000001</v>
      </c>
      <c r="AE386" s="3">
        <v>1.9228000000000001</v>
      </c>
      <c r="AF386" s="3">
        <v>2.2321</v>
      </c>
      <c r="AG386" s="3">
        <v>2.4085999999999999</v>
      </c>
      <c r="AH386" s="57">
        <v>2.4018000000000002</v>
      </c>
      <c r="AI386" s="50">
        <f t="shared" si="20"/>
        <v>2.1678132000000003</v>
      </c>
      <c r="AJ386" s="3">
        <f t="shared" si="21"/>
        <v>-0.23398679999999983</v>
      </c>
      <c r="AK386" s="62">
        <f t="shared" si="22"/>
        <v>-9.7421433924556503E-2</v>
      </c>
    </row>
    <row r="387" spans="1:37" s="53" customFormat="1" x14ac:dyDescent="0.2">
      <c r="A387" s="21" t="s">
        <v>492</v>
      </c>
      <c r="B387" s="24" t="s">
        <v>493</v>
      </c>
      <c r="C387" s="24" t="s">
        <v>407</v>
      </c>
      <c r="D387" s="110">
        <v>33</v>
      </c>
      <c r="E387" s="109"/>
      <c r="F387" s="110">
        <v>1</v>
      </c>
      <c r="G387" s="110">
        <v>27289</v>
      </c>
      <c r="H387" s="110">
        <v>18525</v>
      </c>
      <c r="I387" s="110">
        <v>10226</v>
      </c>
      <c r="J387" s="110">
        <v>7600</v>
      </c>
      <c r="K387" s="24">
        <v>10.1</v>
      </c>
      <c r="L387" s="109"/>
      <c r="M387" s="110">
        <v>9685</v>
      </c>
      <c r="N387" s="110">
        <v>5937</v>
      </c>
      <c r="O387" s="25">
        <v>10.1</v>
      </c>
      <c r="P387" s="25">
        <v>6.2</v>
      </c>
      <c r="Q387" s="25">
        <v>7.8</v>
      </c>
      <c r="R387" s="24">
        <v>22</v>
      </c>
      <c r="S387" s="26">
        <v>2.9211</v>
      </c>
      <c r="T387" s="52" t="s">
        <v>407</v>
      </c>
      <c r="U387" s="26">
        <v>2.9211</v>
      </c>
      <c r="V387" s="26"/>
      <c r="W387" s="109"/>
      <c r="X387" s="24">
        <v>22</v>
      </c>
      <c r="Y387" s="110">
        <v>24970</v>
      </c>
      <c r="Z387" s="25">
        <v>7.8</v>
      </c>
      <c r="AA387" s="26">
        <v>1.4594</v>
      </c>
      <c r="AB387" s="26">
        <v>1.4734</v>
      </c>
      <c r="AC387" s="109"/>
      <c r="AD387" s="26">
        <v>2.9699</v>
      </c>
      <c r="AE387" s="26">
        <v>3.2044000000000001</v>
      </c>
      <c r="AF387" s="26">
        <v>4.9790999999999999</v>
      </c>
      <c r="AG387" s="26">
        <v>3.9516</v>
      </c>
      <c r="AH387" s="57">
        <v>3.4790999999999999</v>
      </c>
      <c r="AI387" s="50">
        <f t="shared" si="20"/>
        <v>3.1336100250000003</v>
      </c>
      <c r="AJ387" s="26">
        <f t="shared" si="21"/>
        <v>-0.34548997499999956</v>
      </c>
      <c r="AK387" s="62">
        <f t="shared" si="22"/>
        <v>-9.9304410623436978E-2</v>
      </c>
    </row>
    <row r="388" spans="1:37" s="53" customFormat="1" x14ac:dyDescent="0.2">
      <c r="A388" s="22" t="s">
        <v>19</v>
      </c>
      <c r="B388" s="17" t="s">
        <v>20</v>
      </c>
      <c r="C388" s="17" t="s">
        <v>611</v>
      </c>
      <c r="D388" s="111">
        <v>219</v>
      </c>
      <c r="E388" s="109"/>
      <c r="F388" s="111">
        <v>6</v>
      </c>
      <c r="G388" s="111">
        <v>16226</v>
      </c>
      <c r="H388" s="111">
        <v>16091</v>
      </c>
      <c r="I388" s="111">
        <v>5912</v>
      </c>
      <c r="J388" s="111">
        <v>4575</v>
      </c>
      <c r="K388" s="17">
        <v>9.1</v>
      </c>
      <c r="L388" s="109"/>
      <c r="M388" s="111">
        <v>5791</v>
      </c>
      <c r="N388" s="111">
        <v>3832</v>
      </c>
      <c r="O388" s="18">
        <v>9.1</v>
      </c>
      <c r="P388" s="18">
        <v>6.1</v>
      </c>
      <c r="Q388" s="18">
        <v>7.3</v>
      </c>
      <c r="R388" s="17">
        <v>26</v>
      </c>
      <c r="S388" s="19">
        <v>1.7465999999999999</v>
      </c>
      <c r="T388" s="44" t="s">
        <v>407</v>
      </c>
      <c r="U388" s="19">
        <v>1.7465999999999999</v>
      </c>
      <c r="V388" s="19"/>
      <c r="W388" s="109"/>
      <c r="X388" s="17">
        <v>21</v>
      </c>
      <c r="Y388" s="111">
        <v>14787.5</v>
      </c>
      <c r="Z388" s="18">
        <v>7.3</v>
      </c>
      <c r="AA388" s="19">
        <v>0</v>
      </c>
      <c r="AB388" s="19">
        <v>0</v>
      </c>
      <c r="AC388" s="109"/>
      <c r="AD388" s="19">
        <v>2.0293999999999999</v>
      </c>
      <c r="AE388" s="19">
        <v>2.0358000000000001</v>
      </c>
      <c r="AF388" s="19">
        <v>2.2162999999999999</v>
      </c>
      <c r="AG388" s="19">
        <v>2.1518999999999999</v>
      </c>
      <c r="AH388" s="59">
        <v>2.0815999999999999</v>
      </c>
      <c r="AI388" s="51">
        <f t="shared" si="20"/>
        <v>1.8736651500000001</v>
      </c>
      <c r="AJ388" s="19">
        <f t="shared" si="21"/>
        <v>-0.20793484999999978</v>
      </c>
      <c r="AK388" s="63">
        <f t="shared" si="22"/>
        <v>-9.9891838009223577E-2</v>
      </c>
    </row>
    <row r="389" spans="1:37" s="53" customFormat="1" x14ac:dyDescent="0.2">
      <c r="A389" s="21" t="s">
        <v>1036</v>
      </c>
      <c r="B389" s="24" t="s">
        <v>1037</v>
      </c>
      <c r="C389" s="24" t="s">
        <v>407</v>
      </c>
      <c r="D389" s="110">
        <v>407</v>
      </c>
      <c r="E389" s="109"/>
      <c r="F389" s="110">
        <v>10</v>
      </c>
      <c r="G389" s="110">
        <v>2816</v>
      </c>
      <c r="H389" s="110">
        <v>2125</v>
      </c>
      <c r="I389" s="110">
        <v>1486</v>
      </c>
      <c r="J389" s="110">
        <v>1006</v>
      </c>
      <c r="K389" s="24">
        <v>2.4</v>
      </c>
      <c r="L389" s="109"/>
      <c r="M389" s="110">
        <v>1454</v>
      </c>
      <c r="N389" s="110">
        <v>834</v>
      </c>
      <c r="O389" s="25">
        <v>2.4</v>
      </c>
      <c r="P389" s="25">
        <v>1.7</v>
      </c>
      <c r="Q389" s="25">
        <v>2</v>
      </c>
      <c r="R389" s="24">
        <v>19</v>
      </c>
      <c r="S389" s="26">
        <v>0.4385</v>
      </c>
      <c r="T389" s="52" t="s">
        <v>407</v>
      </c>
      <c r="U389" s="26">
        <v>0.4385</v>
      </c>
      <c r="V389" s="26"/>
      <c r="W389" s="109"/>
      <c r="X389" s="24">
        <v>6</v>
      </c>
      <c r="Y389" s="110">
        <v>3437.64</v>
      </c>
      <c r="Z389" s="25">
        <v>2</v>
      </c>
      <c r="AA389" s="26">
        <v>1.0853999999999999</v>
      </c>
      <c r="AB389" s="26">
        <v>1.2081999999999999</v>
      </c>
      <c r="AC389" s="109"/>
      <c r="AD389" s="26">
        <v>0.52270000000000005</v>
      </c>
      <c r="AE389" s="26">
        <v>0.50119999999999998</v>
      </c>
      <c r="AF389" s="26">
        <v>0.57489999999999997</v>
      </c>
      <c r="AG389" s="26">
        <v>0.57730000000000004</v>
      </c>
      <c r="AH389" s="57">
        <v>0.52359999999999995</v>
      </c>
      <c r="AI389" s="50">
        <f t="shared" si="20"/>
        <v>0.47040087500000005</v>
      </c>
      <c r="AJ389" s="26">
        <f t="shared" si="21"/>
        <v>-5.3199124999999903E-2</v>
      </c>
      <c r="AK389" s="62">
        <f t="shared" si="22"/>
        <v>-0.10160260695187148</v>
      </c>
    </row>
    <row r="390" spans="1:37" s="53" customFormat="1" x14ac:dyDescent="0.2">
      <c r="A390" s="21" t="s">
        <v>756</v>
      </c>
      <c r="B390" s="24" t="s">
        <v>757</v>
      </c>
      <c r="C390" s="24" t="s">
        <v>407</v>
      </c>
      <c r="D390" s="110">
        <v>75</v>
      </c>
      <c r="E390" s="109"/>
      <c r="F390" s="110">
        <v>6</v>
      </c>
      <c r="G390" s="110">
        <v>8413</v>
      </c>
      <c r="H390" s="110">
        <v>6801</v>
      </c>
      <c r="I390" s="110">
        <v>4353</v>
      </c>
      <c r="J390" s="110">
        <v>3106</v>
      </c>
      <c r="K390" s="24">
        <v>5.8</v>
      </c>
      <c r="L390" s="109"/>
      <c r="M390" s="110">
        <v>4178</v>
      </c>
      <c r="N390" s="110">
        <v>2540</v>
      </c>
      <c r="O390" s="25">
        <v>5.8</v>
      </c>
      <c r="P390" s="25">
        <v>4.2</v>
      </c>
      <c r="Q390" s="25">
        <v>4.7</v>
      </c>
      <c r="R390" s="24">
        <v>22</v>
      </c>
      <c r="S390" s="26">
        <v>1.2601</v>
      </c>
      <c r="T390" s="52" t="s">
        <v>407</v>
      </c>
      <c r="U390" s="26">
        <v>1.2601</v>
      </c>
      <c r="V390" s="26"/>
      <c r="W390" s="109"/>
      <c r="X390" s="24">
        <v>14</v>
      </c>
      <c r="Y390" s="110">
        <v>10378.64</v>
      </c>
      <c r="Z390" s="25">
        <v>4.7</v>
      </c>
      <c r="AA390" s="26">
        <v>0.67169999999999996</v>
      </c>
      <c r="AB390" s="26">
        <v>0.70089999999999997</v>
      </c>
      <c r="AC390" s="109"/>
      <c r="AD390" s="26">
        <v>1.5056</v>
      </c>
      <c r="AE390" s="26">
        <v>1.3621000000000001</v>
      </c>
      <c r="AF390" s="26">
        <v>1.276</v>
      </c>
      <c r="AG390" s="26">
        <v>1.4020999999999999</v>
      </c>
      <c r="AH390" s="57">
        <v>1.5054000000000001</v>
      </c>
      <c r="AI390" s="50">
        <f t="shared" si="20"/>
        <v>1.3517722750000001</v>
      </c>
      <c r="AJ390" s="26">
        <f t="shared" si="21"/>
        <v>-0.15362772499999999</v>
      </c>
      <c r="AK390" s="62">
        <f t="shared" si="22"/>
        <v>-0.10205109937558123</v>
      </c>
    </row>
    <row r="391" spans="1:37" s="53" customFormat="1" x14ac:dyDescent="0.2">
      <c r="A391" s="21" t="s">
        <v>912</v>
      </c>
      <c r="B391" s="24" t="s">
        <v>913</v>
      </c>
      <c r="C391" s="24" t="s">
        <v>407</v>
      </c>
      <c r="D391" s="110">
        <v>29</v>
      </c>
      <c r="E391" s="109"/>
      <c r="F391" s="110">
        <v>1</v>
      </c>
      <c r="G391" s="110">
        <v>5409</v>
      </c>
      <c r="H391" s="110">
        <v>4270</v>
      </c>
      <c r="I391" s="110">
        <v>2467</v>
      </c>
      <c r="J391" s="110">
        <v>1841</v>
      </c>
      <c r="K391" s="24">
        <v>2.9</v>
      </c>
      <c r="L391" s="109"/>
      <c r="M391" s="110">
        <v>2353</v>
      </c>
      <c r="N391" s="110">
        <v>1395</v>
      </c>
      <c r="O391" s="25">
        <v>2.9</v>
      </c>
      <c r="P391" s="25">
        <v>2.4</v>
      </c>
      <c r="Q391" s="25">
        <v>2.2999999999999998</v>
      </c>
      <c r="R391" s="24">
        <v>21</v>
      </c>
      <c r="S391" s="26">
        <v>0.7097</v>
      </c>
      <c r="T391" s="52" t="s">
        <v>407</v>
      </c>
      <c r="U391" s="26">
        <v>0.7097</v>
      </c>
      <c r="V391" s="26"/>
      <c r="W391" s="109"/>
      <c r="X391" s="24">
        <v>8</v>
      </c>
      <c r="Y391" s="110">
        <v>6038.54</v>
      </c>
      <c r="Z391" s="25">
        <v>2.2999999999999998</v>
      </c>
      <c r="AA391" s="26">
        <v>3.6749999999999998</v>
      </c>
      <c r="AB391" s="26">
        <v>3.9874000000000001</v>
      </c>
      <c r="AC391" s="109"/>
      <c r="AD391" s="26">
        <v>0.67449999999999999</v>
      </c>
      <c r="AE391" s="26">
        <v>0.54610000000000003</v>
      </c>
      <c r="AF391" s="26">
        <v>0.6462</v>
      </c>
      <c r="AG391" s="26">
        <v>0.72809999999999997</v>
      </c>
      <c r="AH391" s="57">
        <v>0.85009999999999997</v>
      </c>
      <c r="AI391" s="50">
        <f t="shared" si="20"/>
        <v>0.76133067500000007</v>
      </c>
      <c r="AJ391" s="26">
        <f t="shared" si="21"/>
        <v>-8.8769324999999899E-2</v>
      </c>
      <c r="AK391" s="62">
        <f t="shared" si="22"/>
        <v>-0.10442221503352535</v>
      </c>
    </row>
    <row r="392" spans="1:37" s="53" customFormat="1" x14ac:dyDescent="0.2">
      <c r="A392" s="21" t="s">
        <v>740</v>
      </c>
      <c r="B392" s="1" t="s">
        <v>741</v>
      </c>
      <c r="C392" s="1" t="s">
        <v>407</v>
      </c>
      <c r="D392" s="108">
        <v>26</v>
      </c>
      <c r="E392" s="109"/>
      <c r="F392" s="108">
        <v>15</v>
      </c>
      <c r="G392" s="108">
        <v>12558</v>
      </c>
      <c r="H392" s="108">
        <v>6714</v>
      </c>
      <c r="I392" s="108">
        <v>4849</v>
      </c>
      <c r="J392" s="108">
        <v>2356</v>
      </c>
      <c r="K392" s="1">
        <v>4.4000000000000004</v>
      </c>
      <c r="L392" s="109"/>
      <c r="M392" s="108">
        <v>4907</v>
      </c>
      <c r="N392" s="108">
        <v>2412</v>
      </c>
      <c r="O392" s="2">
        <v>4.4000000000000004</v>
      </c>
      <c r="P392" s="2">
        <v>2.4</v>
      </c>
      <c r="Q392" s="2">
        <v>3.8</v>
      </c>
      <c r="R392" s="1">
        <v>14</v>
      </c>
      <c r="S392" s="3">
        <v>1.48</v>
      </c>
      <c r="T392" s="43" t="s">
        <v>407</v>
      </c>
      <c r="U392" s="3">
        <v>1.48</v>
      </c>
      <c r="V392" s="3"/>
      <c r="W392" s="109"/>
      <c r="X392" s="1">
        <v>9</v>
      </c>
      <c r="Y392" s="108">
        <v>9419.64</v>
      </c>
      <c r="Z392" s="2">
        <v>3.8</v>
      </c>
      <c r="AA392" s="3">
        <v>0.53920000000000001</v>
      </c>
      <c r="AB392" s="3">
        <v>0.56710000000000005</v>
      </c>
      <c r="AC392" s="109"/>
      <c r="AD392" s="3">
        <v>1.6169</v>
      </c>
      <c r="AE392" s="3">
        <v>1.7048000000000001</v>
      </c>
      <c r="AF392" s="3">
        <v>1.5785</v>
      </c>
      <c r="AG392" s="3">
        <v>1.8124</v>
      </c>
      <c r="AH392" s="57">
        <v>1.7733000000000001</v>
      </c>
      <c r="AI392" s="50">
        <f t="shared" si="20"/>
        <v>1.5876700000000001</v>
      </c>
      <c r="AJ392" s="3">
        <f t="shared" si="21"/>
        <v>-0.18562999999999996</v>
      </c>
      <c r="AK392" s="62">
        <f t="shared" si="22"/>
        <v>-0.10468053910787795</v>
      </c>
    </row>
    <row r="393" spans="1:37" s="53" customFormat="1" x14ac:dyDescent="0.2">
      <c r="A393" s="22" t="s">
        <v>377</v>
      </c>
      <c r="B393" s="17" t="s">
        <v>378</v>
      </c>
      <c r="C393" s="17"/>
      <c r="D393" s="111">
        <v>10</v>
      </c>
      <c r="E393" s="109"/>
      <c r="F393" s="111">
        <v>0</v>
      </c>
      <c r="G393" s="111">
        <v>142832</v>
      </c>
      <c r="H393" s="111">
        <v>82473</v>
      </c>
      <c r="I393" s="111">
        <v>40763</v>
      </c>
      <c r="J393" s="111">
        <v>23641</v>
      </c>
      <c r="K393" s="17">
        <v>23.6</v>
      </c>
      <c r="L393" s="109"/>
      <c r="M393" s="111">
        <v>42248</v>
      </c>
      <c r="N393" s="111">
        <v>25901</v>
      </c>
      <c r="O393" s="18">
        <v>23.6</v>
      </c>
      <c r="P393" s="18">
        <v>12.2</v>
      </c>
      <c r="Q393" s="18">
        <v>19.899999999999999</v>
      </c>
      <c r="R393" s="17">
        <v>22</v>
      </c>
      <c r="S393" s="19">
        <v>12.7423</v>
      </c>
      <c r="T393" s="44" t="s">
        <v>410</v>
      </c>
      <c r="U393" s="19">
        <v>6.7236000000000002</v>
      </c>
      <c r="V393" s="19"/>
      <c r="W393" s="109"/>
      <c r="X393" s="17">
        <v>33</v>
      </c>
      <c r="Y393" s="111">
        <v>71638.94</v>
      </c>
      <c r="Z393" s="18">
        <v>8.4</v>
      </c>
      <c r="AA393" s="19"/>
      <c r="AB393" s="19"/>
      <c r="AC393" s="109"/>
      <c r="AD393" s="19">
        <v>7.4059999999999997</v>
      </c>
      <c r="AE393" s="19">
        <v>6.9269999999999996</v>
      </c>
      <c r="AF393" s="19">
        <v>8.2855000000000008</v>
      </c>
      <c r="AG393" s="19">
        <v>8.1946999999999992</v>
      </c>
      <c r="AH393" s="59">
        <v>8.0668000000000006</v>
      </c>
      <c r="AI393" s="51">
        <f t="shared" ref="AI393:AI456" si="23">$AI$4*U393</f>
        <v>7.212741900000001</v>
      </c>
      <c r="AJ393" s="19">
        <f>AI393-AH393</f>
        <v>-0.8540580999999996</v>
      </c>
      <c r="AK393" s="63">
        <f>AJ393/AH393</f>
        <v>-0.10587322110378335</v>
      </c>
    </row>
    <row r="394" spans="1:37" s="53" customFormat="1" x14ac:dyDescent="0.2">
      <c r="A394" s="21" t="s">
        <v>324</v>
      </c>
      <c r="B394" s="24" t="s">
        <v>325</v>
      </c>
      <c r="C394" s="24" t="s">
        <v>410</v>
      </c>
      <c r="D394" s="110">
        <v>16</v>
      </c>
      <c r="E394" s="109"/>
      <c r="F394" s="110">
        <v>0</v>
      </c>
      <c r="G394" s="110">
        <v>4447</v>
      </c>
      <c r="H394" s="110">
        <v>2174</v>
      </c>
      <c r="I394" s="110">
        <v>1729</v>
      </c>
      <c r="J394" s="110">
        <v>626</v>
      </c>
      <c r="K394" s="24">
        <v>2.1</v>
      </c>
      <c r="L394" s="109"/>
      <c r="M394" s="110">
        <v>1703</v>
      </c>
      <c r="N394" s="110">
        <v>563</v>
      </c>
      <c r="O394" s="25">
        <v>2.1</v>
      </c>
      <c r="P394" s="25">
        <v>1.4</v>
      </c>
      <c r="Q394" s="25">
        <v>1.9</v>
      </c>
      <c r="R394" s="24">
        <v>6</v>
      </c>
      <c r="S394" s="26">
        <v>0.51359999999999995</v>
      </c>
      <c r="T394" s="52" t="s">
        <v>407</v>
      </c>
      <c r="U394" s="26">
        <v>0.51359999999999995</v>
      </c>
      <c r="V394" s="26"/>
      <c r="W394" s="109"/>
      <c r="X394" s="24">
        <v>5</v>
      </c>
      <c r="Y394" s="110">
        <v>2943.44</v>
      </c>
      <c r="Z394" s="25">
        <v>1.9</v>
      </c>
      <c r="AA394" s="26">
        <v>2.3757000000000001</v>
      </c>
      <c r="AB394" s="26">
        <v>1.6388</v>
      </c>
      <c r="AC394" s="109"/>
      <c r="AD394" s="26">
        <v>1.0022</v>
      </c>
      <c r="AE394" s="26">
        <v>0.68510000000000004</v>
      </c>
      <c r="AF394" s="26">
        <v>0.47820000000000001</v>
      </c>
      <c r="AG394" s="26">
        <v>0.56220000000000003</v>
      </c>
      <c r="AH394" s="57">
        <v>0.61699999999999999</v>
      </c>
      <c r="AI394" s="50">
        <f t="shared" si="23"/>
        <v>0.55096440000000002</v>
      </c>
      <c r="AJ394" s="26">
        <f>AI394-AH394</f>
        <v>-6.6035599999999972E-2</v>
      </c>
      <c r="AK394" s="62">
        <f>AJ394/AH394</f>
        <v>-0.10702690437601292</v>
      </c>
    </row>
    <row r="395" spans="1:37" s="53" customFormat="1" x14ac:dyDescent="0.2">
      <c r="A395" s="21" t="s">
        <v>963</v>
      </c>
      <c r="B395" s="24" t="s">
        <v>964</v>
      </c>
      <c r="C395" s="24" t="s">
        <v>410</v>
      </c>
      <c r="D395" s="110">
        <v>21</v>
      </c>
      <c r="E395" s="109"/>
      <c r="F395" s="110">
        <v>1</v>
      </c>
      <c r="G395" s="110">
        <v>9787</v>
      </c>
      <c r="H395" s="110">
        <v>6781</v>
      </c>
      <c r="I395" s="110">
        <v>5156</v>
      </c>
      <c r="J395" s="110">
        <v>3867</v>
      </c>
      <c r="K395" s="24">
        <v>9.9</v>
      </c>
      <c r="L395" s="109"/>
      <c r="M395" s="110">
        <v>4954</v>
      </c>
      <c r="N395" s="110">
        <v>3327</v>
      </c>
      <c r="O395" s="25">
        <v>9.9</v>
      </c>
      <c r="P395" s="25">
        <v>10.3</v>
      </c>
      <c r="Q395" s="25">
        <v>6.2</v>
      </c>
      <c r="R395" s="24">
        <v>27</v>
      </c>
      <c r="S395" s="26">
        <v>1.4942</v>
      </c>
      <c r="T395" s="52" t="s">
        <v>410</v>
      </c>
      <c r="U395" s="26">
        <v>1.181</v>
      </c>
      <c r="V395" s="26"/>
      <c r="W395" s="109"/>
      <c r="X395" s="24">
        <v>18</v>
      </c>
      <c r="Y395" s="110">
        <v>11642.93</v>
      </c>
      <c r="Z395" s="25">
        <v>3.6</v>
      </c>
      <c r="AA395" s="26">
        <v>1.0835999999999999</v>
      </c>
      <c r="AB395" s="26">
        <v>0.85760000000000003</v>
      </c>
      <c r="AC395" s="109"/>
      <c r="AD395" s="26">
        <v>1.3499000000000001</v>
      </c>
      <c r="AE395" s="26">
        <v>1.5622</v>
      </c>
      <c r="AF395" s="26">
        <v>1.4861</v>
      </c>
      <c r="AG395" s="26">
        <v>1.4433</v>
      </c>
      <c r="AH395" s="57">
        <v>1.4198</v>
      </c>
      <c r="AI395" s="50">
        <f t="shared" si="23"/>
        <v>1.2669177500000002</v>
      </c>
      <c r="AJ395" s="26">
        <f>AI395-AH395</f>
        <v>-0.15288224999999978</v>
      </c>
      <c r="AK395" s="62">
        <f>AJ395/AH395</f>
        <v>-0.10767872235526114</v>
      </c>
    </row>
    <row r="396" spans="1:37" s="53" customFormat="1" x14ac:dyDescent="0.2">
      <c r="A396" s="21" t="s">
        <v>624</v>
      </c>
      <c r="B396" s="24" t="s">
        <v>625</v>
      </c>
      <c r="C396" s="24" t="s">
        <v>407</v>
      </c>
      <c r="D396" s="110">
        <v>6</v>
      </c>
      <c r="E396" s="109"/>
      <c r="F396" s="110">
        <v>0</v>
      </c>
      <c r="G396" s="110">
        <v>5202</v>
      </c>
      <c r="H396" s="110">
        <v>3841</v>
      </c>
      <c r="I396" s="110">
        <v>2314</v>
      </c>
      <c r="J396" s="110">
        <v>1762</v>
      </c>
      <c r="K396" s="24">
        <v>2.2999999999999998</v>
      </c>
      <c r="L396" s="109"/>
      <c r="M396" s="110">
        <v>2273</v>
      </c>
      <c r="N396" s="110">
        <v>1677</v>
      </c>
      <c r="O396" s="25">
        <v>2.2999999999999998</v>
      </c>
      <c r="P396" s="25">
        <v>2.6</v>
      </c>
      <c r="Q396" s="25">
        <v>1.8</v>
      </c>
      <c r="R396" s="24">
        <v>32</v>
      </c>
      <c r="S396" s="26">
        <v>0.68559999999999999</v>
      </c>
      <c r="T396" s="52" t="s">
        <v>410</v>
      </c>
      <c r="U396" s="26">
        <v>0.94930000000000003</v>
      </c>
      <c r="V396" s="26"/>
      <c r="W396" s="109"/>
      <c r="X396" s="24">
        <v>7</v>
      </c>
      <c r="Y396" s="110">
        <v>7290.08</v>
      </c>
      <c r="Z396" s="25">
        <v>2.5</v>
      </c>
      <c r="AA396" s="26">
        <v>2.8491</v>
      </c>
      <c r="AB396" s="26">
        <v>3.0289999999999999</v>
      </c>
      <c r="AC396" s="109"/>
      <c r="AD396" s="26">
        <v>1.2249000000000001</v>
      </c>
      <c r="AE396" s="26">
        <v>0.91500000000000004</v>
      </c>
      <c r="AF396" s="26">
        <v>0.8226</v>
      </c>
      <c r="AG396" s="26">
        <v>0.42209999999999998</v>
      </c>
      <c r="AH396" s="57">
        <v>1.1432</v>
      </c>
      <c r="AI396" s="50">
        <f t="shared" si="23"/>
        <v>1.0183615750000001</v>
      </c>
      <c r="AJ396" s="26">
        <f>AI396-AH396</f>
        <v>-0.12483842499999986</v>
      </c>
      <c r="AK396" s="62">
        <f>AJ396/AH396</f>
        <v>-0.10920086161651493</v>
      </c>
    </row>
    <row r="397" spans="1:37" s="53" customFormat="1" x14ac:dyDescent="0.2">
      <c r="A397" s="21" t="s">
        <v>436</v>
      </c>
      <c r="B397" s="24" t="s">
        <v>437</v>
      </c>
      <c r="C397" s="24" t="s">
        <v>407</v>
      </c>
      <c r="D397" s="110">
        <v>34</v>
      </c>
      <c r="E397" s="109"/>
      <c r="F397" s="110">
        <v>2</v>
      </c>
      <c r="G397" s="110">
        <v>6840</v>
      </c>
      <c r="H397" s="110">
        <v>5652</v>
      </c>
      <c r="I397" s="110">
        <v>3181</v>
      </c>
      <c r="J397" s="110">
        <v>2818</v>
      </c>
      <c r="K397" s="24">
        <v>3.8</v>
      </c>
      <c r="L397" s="109"/>
      <c r="M397" s="110">
        <v>2930</v>
      </c>
      <c r="N397" s="110">
        <v>2006</v>
      </c>
      <c r="O397" s="25">
        <v>3.8</v>
      </c>
      <c r="P397" s="25">
        <v>4.3</v>
      </c>
      <c r="Q397" s="25">
        <v>2.8</v>
      </c>
      <c r="R397" s="24">
        <v>28</v>
      </c>
      <c r="S397" s="26">
        <v>0.88370000000000004</v>
      </c>
      <c r="T397" s="52" t="s">
        <v>407</v>
      </c>
      <c r="U397" s="26">
        <v>0.88370000000000004</v>
      </c>
      <c r="V397" s="26"/>
      <c r="W397" s="109"/>
      <c r="X397" s="24">
        <v>12</v>
      </c>
      <c r="Y397" s="110">
        <v>8647.92</v>
      </c>
      <c r="Z397" s="25">
        <v>2.8</v>
      </c>
      <c r="AA397" s="26">
        <v>0.87829999999999997</v>
      </c>
      <c r="AB397" s="26">
        <v>0.84840000000000004</v>
      </c>
      <c r="AC397" s="109"/>
      <c r="AD397" s="26">
        <v>1.3216000000000001</v>
      </c>
      <c r="AE397" s="26">
        <v>0.98380000000000001</v>
      </c>
      <c r="AF397" s="26">
        <v>0.81820000000000004</v>
      </c>
      <c r="AG397" s="26">
        <v>0.96530000000000005</v>
      </c>
      <c r="AH397" s="57">
        <v>1.0666</v>
      </c>
      <c r="AI397" s="50">
        <f t="shared" si="23"/>
        <v>0.94798917500000013</v>
      </c>
      <c r="AJ397" s="26">
        <f t="shared" ref="AJ397:AJ428" si="24">AI397-AH397</f>
        <v>-0.11861082499999986</v>
      </c>
      <c r="AK397" s="62">
        <f t="shared" ref="AK397:AK428" si="25">AJ397/AH397</f>
        <v>-0.11120459872492018</v>
      </c>
    </row>
    <row r="398" spans="1:37" s="53" customFormat="1" x14ac:dyDescent="0.2">
      <c r="A398" s="22" t="s">
        <v>1042</v>
      </c>
      <c r="B398" s="17" t="s">
        <v>1043</v>
      </c>
      <c r="C398" s="17" t="s">
        <v>410</v>
      </c>
      <c r="D398" s="111">
        <v>10</v>
      </c>
      <c r="E398" s="109"/>
      <c r="F398" s="111">
        <v>0</v>
      </c>
      <c r="G398" s="111">
        <v>5329</v>
      </c>
      <c r="H398" s="111">
        <v>2969</v>
      </c>
      <c r="I398" s="111">
        <v>2006</v>
      </c>
      <c r="J398" s="111">
        <v>717</v>
      </c>
      <c r="K398" s="17">
        <v>2.8</v>
      </c>
      <c r="L398" s="109"/>
      <c r="M398" s="111">
        <v>2039</v>
      </c>
      <c r="N398" s="111">
        <v>770</v>
      </c>
      <c r="O398" s="18">
        <v>2.8</v>
      </c>
      <c r="P398" s="18">
        <v>1.4</v>
      </c>
      <c r="Q398" s="18">
        <v>2.4</v>
      </c>
      <c r="R398" s="17">
        <v>8</v>
      </c>
      <c r="S398" s="19">
        <v>0.61499999999999999</v>
      </c>
      <c r="T398" s="44" t="s">
        <v>407</v>
      </c>
      <c r="U398" s="19">
        <v>0.61499999999999999</v>
      </c>
      <c r="V398" s="19"/>
      <c r="W398" s="109"/>
      <c r="X398" s="17">
        <v>6</v>
      </c>
      <c r="Y398" s="111">
        <v>3396.98</v>
      </c>
      <c r="Z398" s="18">
        <v>2.4</v>
      </c>
      <c r="AA398" s="19">
        <v>1.6091</v>
      </c>
      <c r="AB398" s="19">
        <v>1.2692000000000001</v>
      </c>
      <c r="AC398" s="109"/>
      <c r="AD398" s="19">
        <v>0.57889999999999997</v>
      </c>
      <c r="AE398" s="19">
        <v>0.78600000000000003</v>
      </c>
      <c r="AF398" s="19">
        <v>0.79</v>
      </c>
      <c r="AG398" s="19">
        <v>0.66820000000000002</v>
      </c>
      <c r="AH398" s="59">
        <v>0.74380000000000002</v>
      </c>
      <c r="AI398" s="51">
        <f t="shared" si="23"/>
        <v>0.65974125000000006</v>
      </c>
      <c r="AJ398" s="19">
        <f t="shared" si="24"/>
        <v>-8.405874999999996E-2</v>
      </c>
      <c r="AK398" s="63">
        <f t="shared" si="25"/>
        <v>-0.11301257058349012</v>
      </c>
    </row>
    <row r="399" spans="1:37" s="53" customFormat="1" x14ac:dyDescent="0.2">
      <c r="A399" s="21" t="s">
        <v>979</v>
      </c>
      <c r="B399" s="24" t="s">
        <v>980</v>
      </c>
      <c r="C399" s="24" t="s">
        <v>410</v>
      </c>
      <c r="D399" s="110">
        <v>114</v>
      </c>
      <c r="E399" s="109"/>
      <c r="F399" s="110">
        <v>5</v>
      </c>
      <c r="G399" s="110">
        <v>5320</v>
      </c>
      <c r="H399" s="110">
        <v>4067</v>
      </c>
      <c r="I399" s="110">
        <v>2671</v>
      </c>
      <c r="J399" s="110">
        <v>2292</v>
      </c>
      <c r="K399" s="24">
        <v>3.5</v>
      </c>
      <c r="L399" s="109"/>
      <c r="M399" s="110">
        <v>2482</v>
      </c>
      <c r="N399" s="110">
        <v>1516</v>
      </c>
      <c r="O399" s="25">
        <v>3.5</v>
      </c>
      <c r="P399" s="25">
        <v>3.8</v>
      </c>
      <c r="Q399" s="25">
        <v>2.6</v>
      </c>
      <c r="R399" s="24">
        <v>22</v>
      </c>
      <c r="S399" s="26">
        <v>0.74860000000000004</v>
      </c>
      <c r="T399" s="52" t="s">
        <v>407</v>
      </c>
      <c r="U399" s="26">
        <v>0.74860000000000004</v>
      </c>
      <c r="V399" s="26"/>
      <c r="W399" s="109"/>
      <c r="X399" s="24">
        <v>11</v>
      </c>
      <c r="Y399" s="110">
        <v>7117.48</v>
      </c>
      <c r="Z399" s="25">
        <v>2.6</v>
      </c>
      <c r="AA399" s="26">
        <v>0.75670000000000004</v>
      </c>
      <c r="AB399" s="26">
        <v>0.66890000000000005</v>
      </c>
      <c r="AC399" s="109"/>
      <c r="AD399" s="26">
        <v>0.8085</v>
      </c>
      <c r="AE399" s="26">
        <v>0.89139999999999997</v>
      </c>
      <c r="AF399" s="26">
        <v>0.75529999999999997</v>
      </c>
      <c r="AG399" s="26">
        <v>0.84650000000000003</v>
      </c>
      <c r="AH399" s="57">
        <v>0.90859999999999996</v>
      </c>
      <c r="AI399" s="50">
        <f t="shared" si="23"/>
        <v>0.80306065000000015</v>
      </c>
      <c r="AJ399" s="26">
        <f t="shared" si="24"/>
        <v>-0.10553934999999981</v>
      </c>
      <c r="AK399" s="62">
        <f t="shared" si="25"/>
        <v>-0.11615600924499209</v>
      </c>
    </row>
    <row r="400" spans="1:37" s="53" customFormat="1" x14ac:dyDescent="0.2">
      <c r="A400" s="21" t="s">
        <v>202</v>
      </c>
      <c r="B400" s="1" t="s">
        <v>203</v>
      </c>
      <c r="C400" s="1" t="s">
        <v>410</v>
      </c>
      <c r="D400" s="108">
        <v>18</v>
      </c>
      <c r="E400" s="109"/>
      <c r="F400" s="108">
        <v>0</v>
      </c>
      <c r="G400" s="108">
        <v>5179</v>
      </c>
      <c r="H400" s="108">
        <v>3523</v>
      </c>
      <c r="I400" s="108">
        <v>2736</v>
      </c>
      <c r="J400" s="108">
        <v>1719</v>
      </c>
      <c r="K400" s="1">
        <v>3.5</v>
      </c>
      <c r="L400" s="109"/>
      <c r="M400" s="108">
        <v>2780</v>
      </c>
      <c r="N400" s="108">
        <v>1553</v>
      </c>
      <c r="O400" s="2">
        <v>3.5</v>
      </c>
      <c r="P400" s="2">
        <v>1.6</v>
      </c>
      <c r="Q400" s="2">
        <v>3.2</v>
      </c>
      <c r="R400" s="1">
        <v>18</v>
      </c>
      <c r="S400" s="3">
        <v>0.83850000000000002</v>
      </c>
      <c r="T400" s="43" t="s">
        <v>407</v>
      </c>
      <c r="U400" s="3">
        <v>0.83850000000000002</v>
      </c>
      <c r="V400" s="3"/>
      <c r="W400" s="109"/>
      <c r="X400" s="1">
        <v>7</v>
      </c>
      <c r="Y400" s="108">
        <v>6070.86</v>
      </c>
      <c r="Z400" s="2">
        <v>3.2</v>
      </c>
      <c r="AA400" s="3">
        <v>0.68700000000000006</v>
      </c>
      <c r="AB400" s="3">
        <v>0.7409</v>
      </c>
      <c r="AC400" s="109"/>
      <c r="AD400" s="3">
        <v>0.80820000000000003</v>
      </c>
      <c r="AE400" s="3">
        <v>1.0767</v>
      </c>
      <c r="AF400" s="3">
        <v>0.78879999999999995</v>
      </c>
      <c r="AG400" s="3">
        <v>0.96809999999999996</v>
      </c>
      <c r="AH400" s="57">
        <v>1.0185</v>
      </c>
      <c r="AI400" s="50">
        <f t="shared" si="23"/>
        <v>0.89950087500000009</v>
      </c>
      <c r="AJ400" s="3">
        <f t="shared" si="24"/>
        <v>-0.11899912499999987</v>
      </c>
      <c r="AK400" s="62">
        <f t="shared" si="25"/>
        <v>-0.11683762886597926</v>
      </c>
    </row>
    <row r="401" spans="1:37" s="53" customFormat="1" x14ac:dyDescent="0.2">
      <c r="A401" s="21" t="s">
        <v>1522</v>
      </c>
      <c r="B401" s="24" t="s">
        <v>1523</v>
      </c>
      <c r="C401" s="24" t="s">
        <v>410</v>
      </c>
      <c r="D401" s="110">
        <v>56</v>
      </c>
      <c r="E401" s="109"/>
      <c r="F401" s="110">
        <v>0</v>
      </c>
      <c r="G401" s="110">
        <v>14771</v>
      </c>
      <c r="H401" s="110">
        <v>5634</v>
      </c>
      <c r="I401" s="110">
        <v>5748</v>
      </c>
      <c r="J401" s="110">
        <v>2664</v>
      </c>
      <c r="K401" s="24">
        <v>4.5999999999999996</v>
      </c>
      <c r="L401" s="109"/>
      <c r="M401" s="110">
        <v>5600</v>
      </c>
      <c r="N401" s="110">
        <v>2105</v>
      </c>
      <c r="O401" s="25">
        <v>4.5999999999999996</v>
      </c>
      <c r="P401" s="25">
        <v>2.7</v>
      </c>
      <c r="Q401" s="25">
        <v>3.9</v>
      </c>
      <c r="R401" s="24">
        <v>8</v>
      </c>
      <c r="S401" s="26">
        <v>1.6890000000000001</v>
      </c>
      <c r="T401" s="52" t="s">
        <v>407</v>
      </c>
      <c r="U401" s="26">
        <v>1.6890000000000001</v>
      </c>
      <c r="V401" s="26"/>
      <c r="W401" s="109"/>
      <c r="X401" s="24">
        <v>10</v>
      </c>
      <c r="Y401" s="110">
        <v>10916.16</v>
      </c>
      <c r="Z401" s="25">
        <v>3.9</v>
      </c>
      <c r="AA401" s="26">
        <v>0.93510000000000004</v>
      </c>
      <c r="AB401" s="26">
        <v>0.7601</v>
      </c>
      <c r="AC401" s="109"/>
      <c r="AD401" s="26">
        <v>1.6283000000000001</v>
      </c>
      <c r="AE401" s="26">
        <v>1.6375999999999999</v>
      </c>
      <c r="AF401" s="26">
        <v>2.0560999999999998</v>
      </c>
      <c r="AG401" s="26">
        <v>2.0106999999999999</v>
      </c>
      <c r="AH401" s="57">
        <v>2.0569000000000002</v>
      </c>
      <c r="AI401" s="50">
        <f t="shared" si="23"/>
        <v>1.8118747500000003</v>
      </c>
      <c r="AJ401" s="26">
        <f t="shared" si="24"/>
        <v>-0.24502524999999986</v>
      </c>
      <c r="AK401" s="62">
        <f t="shared" si="25"/>
        <v>-0.11912355972580088</v>
      </c>
    </row>
    <row r="402" spans="1:37" s="53" customFormat="1" x14ac:dyDescent="0.2">
      <c r="A402" s="21" t="s">
        <v>846</v>
      </c>
      <c r="B402" s="24" t="s">
        <v>847</v>
      </c>
      <c r="C402" s="24" t="s">
        <v>407</v>
      </c>
      <c r="D402" s="110">
        <v>22</v>
      </c>
      <c r="E402" s="109"/>
      <c r="F402" s="110">
        <v>0</v>
      </c>
      <c r="G402" s="110">
        <v>4742</v>
      </c>
      <c r="H402" s="110">
        <v>3878</v>
      </c>
      <c r="I402" s="110">
        <v>2150</v>
      </c>
      <c r="J402" s="110">
        <v>1254</v>
      </c>
      <c r="K402" s="24">
        <v>2.5</v>
      </c>
      <c r="L402" s="109"/>
      <c r="M402" s="110">
        <v>2086</v>
      </c>
      <c r="N402" s="110">
        <v>1038</v>
      </c>
      <c r="O402" s="25">
        <v>2.5</v>
      </c>
      <c r="P402" s="25">
        <v>1.5</v>
      </c>
      <c r="Q402" s="25">
        <v>2.2999999999999998</v>
      </c>
      <c r="R402" s="24">
        <v>15</v>
      </c>
      <c r="S402" s="26">
        <v>0.62919999999999998</v>
      </c>
      <c r="T402" s="52" t="s">
        <v>407</v>
      </c>
      <c r="U402" s="26">
        <v>0.62919999999999998</v>
      </c>
      <c r="V402" s="26"/>
      <c r="W402" s="109"/>
      <c r="X402" s="24">
        <v>5</v>
      </c>
      <c r="Y402" s="110">
        <v>4582.76</v>
      </c>
      <c r="Z402" s="25">
        <v>2.2999999999999998</v>
      </c>
      <c r="AA402" s="26">
        <v>1.6733</v>
      </c>
      <c r="AB402" s="26">
        <v>1.9444999999999999</v>
      </c>
      <c r="AC402" s="109"/>
      <c r="AD402" s="26">
        <v>0.64370000000000005</v>
      </c>
      <c r="AE402" s="26">
        <v>0.42709999999999998</v>
      </c>
      <c r="AF402" s="26">
        <v>0.72989999999999999</v>
      </c>
      <c r="AG402" s="26">
        <v>0.92769999999999997</v>
      </c>
      <c r="AH402" s="57">
        <v>0.76870000000000005</v>
      </c>
      <c r="AI402" s="50">
        <f t="shared" si="23"/>
        <v>0.67497430000000003</v>
      </c>
      <c r="AJ402" s="26">
        <f t="shared" si="24"/>
        <v>-9.3725700000000023E-2</v>
      </c>
      <c r="AK402" s="62">
        <f t="shared" si="25"/>
        <v>-0.12192754000260182</v>
      </c>
    </row>
    <row r="403" spans="1:37" s="53" customFormat="1" x14ac:dyDescent="0.2">
      <c r="A403" s="22" t="s">
        <v>194</v>
      </c>
      <c r="B403" s="17" t="s">
        <v>195</v>
      </c>
      <c r="C403" s="17" t="s">
        <v>410</v>
      </c>
      <c r="D403" s="111">
        <v>187</v>
      </c>
      <c r="E403" s="109"/>
      <c r="F403" s="111">
        <v>6</v>
      </c>
      <c r="G403" s="111">
        <v>10848</v>
      </c>
      <c r="H403" s="111">
        <v>13324</v>
      </c>
      <c r="I403" s="111">
        <v>4393</v>
      </c>
      <c r="J403" s="111">
        <v>3850</v>
      </c>
      <c r="K403" s="17">
        <v>5.4</v>
      </c>
      <c r="L403" s="109"/>
      <c r="M403" s="111">
        <v>4146</v>
      </c>
      <c r="N403" s="111">
        <v>3066</v>
      </c>
      <c r="O403" s="18">
        <v>5.4</v>
      </c>
      <c r="P403" s="18">
        <v>5</v>
      </c>
      <c r="Q403" s="18">
        <v>3.8</v>
      </c>
      <c r="R403" s="17">
        <v>32</v>
      </c>
      <c r="S403" s="19">
        <v>1.2504999999999999</v>
      </c>
      <c r="T403" s="44" t="s">
        <v>407</v>
      </c>
      <c r="U403" s="19">
        <v>1.2504999999999999</v>
      </c>
      <c r="V403" s="19"/>
      <c r="W403" s="109"/>
      <c r="X403" s="17">
        <v>15</v>
      </c>
      <c r="Y403" s="111">
        <v>11862</v>
      </c>
      <c r="Z403" s="18">
        <v>3.8</v>
      </c>
      <c r="AA403" s="19">
        <v>1.1886000000000001</v>
      </c>
      <c r="AB403" s="19">
        <v>0.91120000000000001</v>
      </c>
      <c r="AC403" s="109"/>
      <c r="AD403" s="19">
        <v>1.49</v>
      </c>
      <c r="AE403" s="19">
        <v>1.738</v>
      </c>
      <c r="AF403" s="19">
        <v>1.6457999999999999</v>
      </c>
      <c r="AG403" s="19">
        <v>1.6372</v>
      </c>
      <c r="AH403" s="59">
        <v>1.5290999999999999</v>
      </c>
      <c r="AI403" s="51">
        <f t="shared" si="23"/>
        <v>1.3414738750000001</v>
      </c>
      <c r="AJ403" s="19">
        <f t="shared" si="24"/>
        <v>-0.18762612499999975</v>
      </c>
      <c r="AK403" s="63">
        <f t="shared" si="25"/>
        <v>-0.12270363285592817</v>
      </c>
    </row>
    <row r="404" spans="1:37" s="53" customFormat="1" x14ac:dyDescent="0.2">
      <c r="A404" s="21" t="s">
        <v>920</v>
      </c>
      <c r="B404" s="24" t="s">
        <v>921</v>
      </c>
      <c r="C404" s="24" t="s">
        <v>410</v>
      </c>
      <c r="D404" s="110">
        <v>42</v>
      </c>
      <c r="E404" s="109"/>
      <c r="F404" s="110">
        <v>0</v>
      </c>
      <c r="G404" s="110">
        <v>13578</v>
      </c>
      <c r="H404" s="110">
        <v>6971</v>
      </c>
      <c r="I404" s="110">
        <v>4846</v>
      </c>
      <c r="J404" s="110">
        <v>2901</v>
      </c>
      <c r="K404" s="24">
        <v>3.4</v>
      </c>
      <c r="L404" s="109"/>
      <c r="M404" s="110">
        <v>4625</v>
      </c>
      <c r="N404" s="110">
        <v>2166</v>
      </c>
      <c r="O404" s="25">
        <v>3.4</v>
      </c>
      <c r="P404" s="25">
        <v>2.5</v>
      </c>
      <c r="Q404" s="25">
        <v>2.8</v>
      </c>
      <c r="R404" s="24">
        <v>13</v>
      </c>
      <c r="S404" s="26">
        <v>1.3949</v>
      </c>
      <c r="T404" s="52" t="s">
        <v>407</v>
      </c>
      <c r="U404" s="26">
        <v>1.3949</v>
      </c>
      <c r="V404" s="26"/>
      <c r="W404" s="109"/>
      <c r="X404" s="24">
        <v>8</v>
      </c>
      <c r="Y404" s="110">
        <v>10473.94</v>
      </c>
      <c r="Z404" s="25">
        <v>2.8</v>
      </c>
      <c r="AA404" s="26">
        <v>1.0271999999999999</v>
      </c>
      <c r="AB404" s="26">
        <v>0.78539999999999999</v>
      </c>
      <c r="AC404" s="109"/>
      <c r="AD404" s="26">
        <v>1.4997</v>
      </c>
      <c r="AE404" s="26">
        <v>1.6598999999999999</v>
      </c>
      <c r="AF404" s="26">
        <v>1.8904000000000001</v>
      </c>
      <c r="AG404" s="26">
        <v>1.7545999999999999</v>
      </c>
      <c r="AH404" s="57">
        <v>1.7123999999999999</v>
      </c>
      <c r="AI404" s="50">
        <f t="shared" si="23"/>
        <v>1.4963789750000001</v>
      </c>
      <c r="AJ404" s="26">
        <f t="shared" si="24"/>
        <v>-0.21602102499999987</v>
      </c>
      <c r="AK404" s="62">
        <f t="shared" si="25"/>
        <v>-0.12615103071712211</v>
      </c>
    </row>
    <row r="405" spans="1:37" s="53" customFormat="1" x14ac:dyDescent="0.2">
      <c r="A405" s="21" t="s">
        <v>698</v>
      </c>
      <c r="B405" s="24" t="s">
        <v>699</v>
      </c>
      <c r="C405" s="24" t="s">
        <v>407</v>
      </c>
      <c r="D405" s="110">
        <v>39</v>
      </c>
      <c r="E405" s="109"/>
      <c r="F405" s="110">
        <v>1</v>
      </c>
      <c r="G405" s="110">
        <v>9016</v>
      </c>
      <c r="H405" s="110">
        <v>6363</v>
      </c>
      <c r="I405" s="110">
        <v>3816</v>
      </c>
      <c r="J405" s="110">
        <v>2673</v>
      </c>
      <c r="K405" s="24">
        <v>4</v>
      </c>
      <c r="L405" s="109"/>
      <c r="M405" s="110">
        <v>3840</v>
      </c>
      <c r="N405" s="110">
        <v>2420</v>
      </c>
      <c r="O405" s="25">
        <v>4.0999999999999996</v>
      </c>
      <c r="P405" s="25">
        <v>2.5</v>
      </c>
      <c r="Q405" s="25">
        <v>3.3</v>
      </c>
      <c r="R405" s="24">
        <v>23</v>
      </c>
      <c r="S405" s="26">
        <v>1.1581999999999999</v>
      </c>
      <c r="T405" s="52" t="s">
        <v>407</v>
      </c>
      <c r="U405" s="26">
        <v>1.1581999999999999</v>
      </c>
      <c r="V405" s="26"/>
      <c r="W405" s="109"/>
      <c r="X405" s="24">
        <v>9</v>
      </c>
      <c r="Y405" s="110">
        <v>9001.6200000000008</v>
      </c>
      <c r="Z405" s="25">
        <v>3.3</v>
      </c>
      <c r="AA405" s="26">
        <v>2.2437</v>
      </c>
      <c r="AB405" s="26">
        <v>1.9033</v>
      </c>
      <c r="AC405" s="109"/>
      <c r="AD405" s="26">
        <v>1.4169</v>
      </c>
      <c r="AE405" s="26">
        <v>1.1713</v>
      </c>
      <c r="AF405" s="26">
        <v>1.1517999999999999</v>
      </c>
      <c r="AG405" s="26">
        <v>1.254</v>
      </c>
      <c r="AH405" s="57">
        <v>1.4238999999999999</v>
      </c>
      <c r="AI405" s="50">
        <f t="shared" si="23"/>
        <v>1.2424590499999999</v>
      </c>
      <c r="AJ405" s="26">
        <f t="shared" si="24"/>
        <v>-0.18144095000000005</v>
      </c>
      <c r="AK405" s="62">
        <f t="shared" si="25"/>
        <v>-0.12742534588103102</v>
      </c>
    </row>
    <row r="406" spans="1:37" s="53" customFormat="1" x14ac:dyDescent="0.2">
      <c r="A406" s="21" t="s">
        <v>268</v>
      </c>
      <c r="B406" s="24" t="s">
        <v>269</v>
      </c>
      <c r="C406" s="24" t="s">
        <v>410</v>
      </c>
      <c r="D406" s="110">
        <v>10</v>
      </c>
      <c r="E406" s="109"/>
      <c r="F406" s="110">
        <v>0</v>
      </c>
      <c r="G406" s="110">
        <v>7835</v>
      </c>
      <c r="H406" s="110">
        <v>8074</v>
      </c>
      <c r="I406" s="110">
        <v>6919</v>
      </c>
      <c r="J406" s="110">
        <v>9073</v>
      </c>
      <c r="K406" s="24">
        <v>8</v>
      </c>
      <c r="L406" s="109"/>
      <c r="M406" s="110">
        <v>6241</v>
      </c>
      <c r="N406" s="110">
        <v>7307</v>
      </c>
      <c r="O406" s="25">
        <v>8</v>
      </c>
      <c r="P406" s="25">
        <v>10.5</v>
      </c>
      <c r="Q406" s="25">
        <v>4.2</v>
      </c>
      <c r="R406" s="24">
        <v>81</v>
      </c>
      <c r="S406" s="26">
        <v>1.8823000000000001</v>
      </c>
      <c r="T406" s="52" t="s">
        <v>410</v>
      </c>
      <c r="U406" s="26">
        <v>1.2032</v>
      </c>
      <c r="V406" s="26"/>
      <c r="W406" s="109"/>
      <c r="X406" s="24">
        <v>27</v>
      </c>
      <c r="Y406" s="110">
        <v>12255.61</v>
      </c>
      <c r="Z406" s="25">
        <v>4.7</v>
      </c>
      <c r="AA406" s="26">
        <v>1.1847000000000001</v>
      </c>
      <c r="AB406" s="26">
        <v>1.1904999999999999</v>
      </c>
      <c r="AC406" s="109"/>
      <c r="AD406" s="26">
        <v>1.3651</v>
      </c>
      <c r="AE406" s="26">
        <v>1.7906</v>
      </c>
      <c r="AF406" s="26">
        <v>1.3425</v>
      </c>
      <c r="AG406" s="26">
        <v>1.2627999999999999</v>
      </c>
      <c r="AH406" s="57">
        <v>1.4809000000000001</v>
      </c>
      <c r="AI406" s="50">
        <f t="shared" si="23"/>
        <v>1.2907328000000002</v>
      </c>
      <c r="AJ406" s="26">
        <f t="shared" si="24"/>
        <v>-0.19016719999999987</v>
      </c>
      <c r="AK406" s="62">
        <f t="shared" si="25"/>
        <v>-0.12841326220541552</v>
      </c>
    </row>
    <row r="407" spans="1:37" s="53" customFormat="1" x14ac:dyDescent="0.2">
      <c r="A407" s="21" t="s">
        <v>620</v>
      </c>
      <c r="B407" s="1" t="s">
        <v>621</v>
      </c>
      <c r="C407" s="1" t="s">
        <v>407</v>
      </c>
      <c r="D407" s="108">
        <v>1</v>
      </c>
      <c r="E407" s="109"/>
      <c r="F407" s="108">
        <v>0</v>
      </c>
      <c r="G407" s="108">
        <v>1096</v>
      </c>
      <c r="H407" s="108">
        <v>0</v>
      </c>
      <c r="I407" s="108">
        <v>1774</v>
      </c>
      <c r="J407" s="108">
        <v>0</v>
      </c>
      <c r="K407" s="1">
        <v>3</v>
      </c>
      <c r="L407" s="109"/>
      <c r="M407" s="108">
        <v>1774</v>
      </c>
      <c r="N407" s="108">
        <v>0</v>
      </c>
      <c r="O407" s="2">
        <v>3</v>
      </c>
      <c r="P407" s="2">
        <v>0</v>
      </c>
      <c r="Q407" s="2">
        <v>3</v>
      </c>
      <c r="R407" s="1">
        <v>999</v>
      </c>
      <c r="S407" s="3">
        <v>0.53500000000000003</v>
      </c>
      <c r="T407" s="43" t="s">
        <v>410</v>
      </c>
      <c r="U407" s="3">
        <v>0.43759999999999999</v>
      </c>
      <c r="V407" s="3"/>
      <c r="W407" s="109"/>
      <c r="X407" s="1">
        <v>6</v>
      </c>
      <c r="Y407" s="108">
        <v>4300.71</v>
      </c>
      <c r="Z407" s="2">
        <v>2.4</v>
      </c>
      <c r="AA407" s="3">
        <v>0</v>
      </c>
      <c r="AB407" s="3">
        <v>0</v>
      </c>
      <c r="AC407" s="109"/>
      <c r="AD407" s="3">
        <v>0.69389999999999996</v>
      </c>
      <c r="AE407" s="3">
        <v>0.42720000000000002</v>
      </c>
      <c r="AF407" s="3">
        <v>0.49109999999999998</v>
      </c>
      <c r="AG407" s="3">
        <v>0.4748</v>
      </c>
      <c r="AH407" s="57">
        <v>0.53869999999999996</v>
      </c>
      <c r="AI407" s="50">
        <f t="shared" si="23"/>
        <v>0.4694354</v>
      </c>
      <c r="AJ407" s="3">
        <f t="shared" si="24"/>
        <v>-6.9264599999999954E-2</v>
      </c>
      <c r="AK407" s="62">
        <f t="shared" si="25"/>
        <v>-0.12857731576016329</v>
      </c>
    </row>
    <row r="408" spans="1:37" s="53" customFormat="1" x14ac:dyDescent="0.2">
      <c r="A408" s="22" t="s">
        <v>595</v>
      </c>
      <c r="B408" s="17" t="s">
        <v>596</v>
      </c>
      <c r="C408" s="17" t="s">
        <v>407</v>
      </c>
      <c r="D408" s="111">
        <v>2</v>
      </c>
      <c r="E408" s="109"/>
      <c r="F408" s="111">
        <v>0</v>
      </c>
      <c r="G408" s="111">
        <v>16361</v>
      </c>
      <c r="H408" s="111">
        <v>7021</v>
      </c>
      <c r="I408" s="111">
        <v>6916</v>
      </c>
      <c r="J408" s="111">
        <v>2918</v>
      </c>
      <c r="K408" s="17">
        <v>5.5</v>
      </c>
      <c r="L408" s="109"/>
      <c r="M408" s="111">
        <v>6916</v>
      </c>
      <c r="N408" s="111">
        <v>2918</v>
      </c>
      <c r="O408" s="18">
        <v>5.5</v>
      </c>
      <c r="P408" s="18">
        <v>0.5</v>
      </c>
      <c r="Q408" s="18">
        <v>5.5</v>
      </c>
      <c r="R408" s="17">
        <v>999</v>
      </c>
      <c r="S408" s="19">
        <v>2.0859000000000001</v>
      </c>
      <c r="T408" s="44" t="s">
        <v>410</v>
      </c>
      <c r="U408" s="19">
        <v>0.88200000000000001</v>
      </c>
      <c r="V408" s="19"/>
      <c r="W408" s="109"/>
      <c r="X408" s="17">
        <v>8</v>
      </c>
      <c r="Y408" s="111">
        <v>7458.09</v>
      </c>
      <c r="Z408" s="18">
        <v>2.2000000000000002</v>
      </c>
      <c r="AA408" s="19">
        <v>1.8090999999999999</v>
      </c>
      <c r="AB408" s="19">
        <v>1.7326999999999999</v>
      </c>
      <c r="AC408" s="109"/>
      <c r="AD408" s="19">
        <v>1.1773</v>
      </c>
      <c r="AE408" s="19">
        <v>0.87219999999999998</v>
      </c>
      <c r="AF408" s="19">
        <v>0.92900000000000005</v>
      </c>
      <c r="AG408" s="19">
        <v>0.89590000000000003</v>
      </c>
      <c r="AH408" s="59">
        <v>1.0862000000000001</v>
      </c>
      <c r="AI408" s="51">
        <f t="shared" si="23"/>
        <v>0.9461655000000001</v>
      </c>
      <c r="AJ408" s="19">
        <f t="shared" si="24"/>
        <v>-0.14003449999999995</v>
      </c>
      <c r="AK408" s="63">
        <f t="shared" si="25"/>
        <v>-0.12892146934266244</v>
      </c>
    </row>
    <row r="409" spans="1:37" s="53" customFormat="1" x14ac:dyDescent="0.2">
      <c r="A409" s="21" t="s">
        <v>778</v>
      </c>
      <c r="B409" s="24" t="s">
        <v>779</v>
      </c>
      <c r="C409" s="24" t="s">
        <v>407</v>
      </c>
      <c r="D409" s="110">
        <v>42</v>
      </c>
      <c r="E409" s="109"/>
      <c r="F409" s="110">
        <v>1</v>
      </c>
      <c r="G409" s="110">
        <v>5562</v>
      </c>
      <c r="H409" s="110">
        <v>4758</v>
      </c>
      <c r="I409" s="110">
        <v>2703</v>
      </c>
      <c r="J409" s="110">
        <v>2295</v>
      </c>
      <c r="K409" s="24">
        <v>2.9</v>
      </c>
      <c r="L409" s="109"/>
      <c r="M409" s="110">
        <v>2570</v>
      </c>
      <c r="N409" s="110">
        <v>1705</v>
      </c>
      <c r="O409" s="25">
        <v>2.9</v>
      </c>
      <c r="P409" s="25">
        <v>2.5</v>
      </c>
      <c r="Q409" s="25">
        <v>2.2999999999999998</v>
      </c>
      <c r="R409" s="24">
        <v>26</v>
      </c>
      <c r="S409" s="26">
        <v>0.77510000000000001</v>
      </c>
      <c r="T409" s="52" t="s">
        <v>407</v>
      </c>
      <c r="U409" s="26">
        <v>0.77510000000000001</v>
      </c>
      <c r="V409" s="26"/>
      <c r="W409" s="109"/>
      <c r="X409" s="24">
        <v>8</v>
      </c>
      <c r="Y409" s="110">
        <v>7155.3</v>
      </c>
      <c r="Z409" s="25">
        <v>2.2999999999999998</v>
      </c>
      <c r="AA409" s="26">
        <v>0.64590000000000003</v>
      </c>
      <c r="AB409" s="26">
        <v>0.60860000000000003</v>
      </c>
      <c r="AC409" s="109"/>
      <c r="AD409" s="26">
        <v>1.0199</v>
      </c>
      <c r="AE409" s="26">
        <v>0.95760000000000001</v>
      </c>
      <c r="AF409" s="26">
        <v>0.72589999999999999</v>
      </c>
      <c r="AG409" s="26">
        <v>0.73460000000000003</v>
      </c>
      <c r="AH409" s="57">
        <v>0.95760000000000001</v>
      </c>
      <c r="AI409" s="50">
        <f t="shared" si="23"/>
        <v>0.83148852500000003</v>
      </c>
      <c r="AJ409" s="26">
        <f t="shared" si="24"/>
        <v>-0.12611147499999997</v>
      </c>
      <c r="AK409" s="62">
        <f t="shared" si="25"/>
        <v>-0.13169535818713449</v>
      </c>
    </row>
    <row r="410" spans="1:37" s="53" customFormat="1" x14ac:dyDescent="0.2">
      <c r="A410" s="21" t="s">
        <v>856</v>
      </c>
      <c r="B410" s="24" t="s">
        <v>857</v>
      </c>
      <c r="C410" s="24" t="s">
        <v>407</v>
      </c>
      <c r="D410" s="110">
        <v>73</v>
      </c>
      <c r="E410" s="109"/>
      <c r="F410" s="110">
        <v>5</v>
      </c>
      <c r="G410" s="110">
        <v>8159</v>
      </c>
      <c r="H410" s="110">
        <v>7672</v>
      </c>
      <c r="I410" s="110">
        <v>3745</v>
      </c>
      <c r="J410" s="110">
        <v>3305</v>
      </c>
      <c r="K410" s="24">
        <v>4.5999999999999996</v>
      </c>
      <c r="L410" s="109"/>
      <c r="M410" s="110">
        <v>3521</v>
      </c>
      <c r="N410" s="110">
        <v>2586</v>
      </c>
      <c r="O410" s="25">
        <v>4.5999999999999996</v>
      </c>
      <c r="P410" s="25">
        <v>4.0999999999999996</v>
      </c>
      <c r="Q410" s="25">
        <v>3.4</v>
      </c>
      <c r="R410" s="24">
        <v>32</v>
      </c>
      <c r="S410" s="26">
        <v>1.0620000000000001</v>
      </c>
      <c r="T410" s="52" t="s">
        <v>407</v>
      </c>
      <c r="U410" s="26">
        <v>1.0620000000000001</v>
      </c>
      <c r="V410" s="26"/>
      <c r="W410" s="109"/>
      <c r="X410" s="24">
        <v>13</v>
      </c>
      <c r="Y410" s="110">
        <v>10156.700000000001</v>
      </c>
      <c r="Z410" s="25">
        <v>3.4</v>
      </c>
      <c r="AA410" s="26">
        <v>0.8327</v>
      </c>
      <c r="AB410" s="26">
        <v>0.88029999999999997</v>
      </c>
      <c r="AC410" s="109"/>
      <c r="AD410" s="26">
        <v>1.1378999999999999</v>
      </c>
      <c r="AE410" s="26">
        <v>1.0716000000000001</v>
      </c>
      <c r="AF410" s="26">
        <v>1.0671999999999999</v>
      </c>
      <c r="AG410" s="26">
        <v>1.1600999999999999</v>
      </c>
      <c r="AH410" s="57">
        <v>1.3132999999999999</v>
      </c>
      <c r="AI410" s="50">
        <f t="shared" si="23"/>
        <v>1.1392605000000002</v>
      </c>
      <c r="AJ410" s="26">
        <f t="shared" si="24"/>
        <v>-0.17403949999999968</v>
      </c>
      <c r="AK410" s="62">
        <f t="shared" si="25"/>
        <v>-0.13252074925759513</v>
      </c>
    </row>
    <row r="411" spans="1:37" s="53" customFormat="1" x14ac:dyDescent="0.2">
      <c r="A411" s="21" t="s">
        <v>1154</v>
      </c>
      <c r="B411" s="24" t="s">
        <v>1155</v>
      </c>
      <c r="C411" s="24" t="s">
        <v>410</v>
      </c>
      <c r="D411" s="110">
        <v>52</v>
      </c>
      <c r="E411" s="109"/>
      <c r="F411" s="110">
        <v>0</v>
      </c>
      <c r="G411" s="110">
        <v>4701</v>
      </c>
      <c r="H411" s="110">
        <v>3329</v>
      </c>
      <c r="I411" s="110">
        <v>2114</v>
      </c>
      <c r="J411" s="110">
        <v>1442</v>
      </c>
      <c r="K411" s="24">
        <v>2.7</v>
      </c>
      <c r="L411" s="109"/>
      <c r="M411" s="110">
        <v>2009</v>
      </c>
      <c r="N411" s="110">
        <v>950</v>
      </c>
      <c r="O411" s="25">
        <v>2.7</v>
      </c>
      <c r="P411" s="25">
        <v>1.8</v>
      </c>
      <c r="Q411" s="25">
        <v>2.2000000000000002</v>
      </c>
      <c r="R411" s="24">
        <v>13</v>
      </c>
      <c r="S411" s="26">
        <v>0.60589999999999999</v>
      </c>
      <c r="T411" s="52" t="s">
        <v>407</v>
      </c>
      <c r="U411" s="26">
        <v>0.60589999999999999</v>
      </c>
      <c r="V411" s="26"/>
      <c r="W411" s="109"/>
      <c r="X411" s="24">
        <v>6</v>
      </c>
      <c r="Y411" s="110">
        <v>4911.4799999999996</v>
      </c>
      <c r="Z411" s="25">
        <v>2.2000000000000002</v>
      </c>
      <c r="AA411" s="26">
        <v>0.81779999999999997</v>
      </c>
      <c r="AB411" s="26">
        <v>0.74819999999999998</v>
      </c>
      <c r="AC411" s="109"/>
      <c r="AD411" s="26">
        <v>0.78280000000000005</v>
      </c>
      <c r="AE411" s="26">
        <v>0.67369999999999997</v>
      </c>
      <c r="AF411" s="26">
        <v>0.71440000000000003</v>
      </c>
      <c r="AG411" s="26">
        <v>0.72629999999999995</v>
      </c>
      <c r="AH411" s="57">
        <v>0.74990000000000001</v>
      </c>
      <c r="AI411" s="50">
        <f t="shared" si="23"/>
        <v>0.64997922500000005</v>
      </c>
      <c r="AJ411" s="26">
        <f t="shared" si="24"/>
        <v>-9.9920774999999962E-2</v>
      </c>
      <c r="AK411" s="62">
        <f t="shared" si="25"/>
        <v>-0.13324546606214158</v>
      </c>
    </row>
    <row r="412" spans="1:37" s="53" customFormat="1" x14ac:dyDescent="0.2">
      <c r="A412" s="21" t="s">
        <v>297</v>
      </c>
      <c r="B412" s="1" t="s">
        <v>298</v>
      </c>
      <c r="C412" s="1" t="s">
        <v>410</v>
      </c>
      <c r="D412" s="108">
        <v>14</v>
      </c>
      <c r="E412" s="109"/>
      <c r="F412" s="108">
        <v>0</v>
      </c>
      <c r="G412" s="108">
        <v>4889</v>
      </c>
      <c r="H412" s="108">
        <v>3233</v>
      </c>
      <c r="I412" s="108">
        <v>2031</v>
      </c>
      <c r="J412" s="108">
        <v>1137</v>
      </c>
      <c r="K412" s="1">
        <v>2</v>
      </c>
      <c r="L412" s="109"/>
      <c r="M412" s="108">
        <v>1966</v>
      </c>
      <c r="N412" s="108">
        <v>970</v>
      </c>
      <c r="O412" s="2">
        <v>2</v>
      </c>
      <c r="P412" s="2">
        <v>1.1000000000000001</v>
      </c>
      <c r="Q412" s="2">
        <v>1.8</v>
      </c>
      <c r="R412" s="1">
        <v>14</v>
      </c>
      <c r="S412" s="3">
        <v>0.59299999999999997</v>
      </c>
      <c r="T412" s="43" t="s">
        <v>407</v>
      </c>
      <c r="U412" s="3">
        <v>0.59299999999999997</v>
      </c>
      <c r="V412" s="3"/>
      <c r="W412" s="109"/>
      <c r="X412" s="1">
        <v>4</v>
      </c>
      <c r="Y412" s="108">
        <v>4236.78</v>
      </c>
      <c r="Z412" s="2">
        <v>1.8</v>
      </c>
      <c r="AA412" s="3">
        <v>0.79530000000000001</v>
      </c>
      <c r="AB412" s="3">
        <v>0.91579999999999995</v>
      </c>
      <c r="AC412" s="109"/>
      <c r="AD412" s="3">
        <v>0.74980000000000002</v>
      </c>
      <c r="AE412" s="3">
        <v>0.64190000000000003</v>
      </c>
      <c r="AF412" s="3">
        <v>0.62039999999999995</v>
      </c>
      <c r="AG412" s="3">
        <v>0.59850000000000003</v>
      </c>
      <c r="AH412" s="57">
        <v>0.73409999999999997</v>
      </c>
      <c r="AI412" s="50">
        <f t="shared" si="23"/>
        <v>0.63614075000000003</v>
      </c>
      <c r="AJ412" s="3">
        <f t="shared" si="24"/>
        <v>-9.7959249999999942E-2</v>
      </c>
      <c r="AK412" s="62">
        <f t="shared" si="25"/>
        <v>-0.13344128865277202</v>
      </c>
    </row>
    <row r="413" spans="1:37" s="53" customFormat="1" x14ac:dyDescent="0.2">
      <c r="A413" s="22" t="s">
        <v>985</v>
      </c>
      <c r="B413" s="17" t="s">
        <v>986</v>
      </c>
      <c r="C413" s="17" t="s">
        <v>410</v>
      </c>
      <c r="D413" s="111">
        <v>1</v>
      </c>
      <c r="E413" s="109"/>
      <c r="F413" s="111">
        <v>0</v>
      </c>
      <c r="G413" s="111">
        <v>17402</v>
      </c>
      <c r="H413" s="111">
        <v>0</v>
      </c>
      <c r="I413" s="111">
        <v>6051</v>
      </c>
      <c r="J413" s="111">
        <v>0</v>
      </c>
      <c r="K413" s="17">
        <v>7</v>
      </c>
      <c r="L413" s="109"/>
      <c r="M413" s="111">
        <v>6051</v>
      </c>
      <c r="N413" s="111">
        <v>0</v>
      </c>
      <c r="O413" s="18">
        <v>7</v>
      </c>
      <c r="P413" s="18">
        <v>0</v>
      </c>
      <c r="Q413" s="18">
        <v>7</v>
      </c>
      <c r="R413" s="17">
        <v>999</v>
      </c>
      <c r="S413" s="19">
        <v>1.825</v>
      </c>
      <c r="T413" s="44" t="s">
        <v>410</v>
      </c>
      <c r="U413" s="19">
        <v>0.82640000000000002</v>
      </c>
      <c r="V413" s="19"/>
      <c r="W413" s="109"/>
      <c r="X413" s="17">
        <v>10</v>
      </c>
      <c r="Y413" s="111">
        <v>6092.29</v>
      </c>
      <c r="Z413" s="18">
        <v>3.4</v>
      </c>
      <c r="AA413" s="19">
        <v>0</v>
      </c>
      <c r="AB413" s="19">
        <v>0</v>
      </c>
      <c r="AC413" s="109"/>
      <c r="AD413" s="19">
        <v>1.0744</v>
      </c>
      <c r="AE413" s="19">
        <v>0.79690000000000005</v>
      </c>
      <c r="AF413" s="19">
        <v>0.74339999999999995</v>
      </c>
      <c r="AG413" s="19">
        <v>0.7177</v>
      </c>
      <c r="AH413" s="59">
        <v>1.0234000000000001</v>
      </c>
      <c r="AI413" s="51">
        <f t="shared" si="23"/>
        <v>0.8865206000000001</v>
      </c>
      <c r="AJ413" s="19">
        <f t="shared" si="24"/>
        <v>-0.13687939999999998</v>
      </c>
      <c r="AK413" s="63">
        <f t="shared" si="25"/>
        <v>-0.13374965800273594</v>
      </c>
    </row>
    <row r="414" spans="1:37" s="53" customFormat="1" x14ac:dyDescent="0.2">
      <c r="A414" s="21" t="s">
        <v>1415</v>
      </c>
      <c r="B414" s="24" t="s">
        <v>1416</v>
      </c>
      <c r="C414" s="24" t="s">
        <v>429</v>
      </c>
      <c r="D414" s="110">
        <v>45</v>
      </c>
      <c r="E414" s="109"/>
      <c r="F414" s="110">
        <v>0</v>
      </c>
      <c r="G414" s="110">
        <v>4352</v>
      </c>
      <c r="H414" s="110">
        <v>2952</v>
      </c>
      <c r="I414" s="110">
        <v>2498</v>
      </c>
      <c r="J414" s="110">
        <v>1593</v>
      </c>
      <c r="K414" s="24">
        <v>3.6</v>
      </c>
      <c r="L414" s="109"/>
      <c r="M414" s="110">
        <v>2482</v>
      </c>
      <c r="N414" s="110">
        <v>1497</v>
      </c>
      <c r="O414" s="25">
        <v>3.6</v>
      </c>
      <c r="P414" s="25">
        <v>2.7</v>
      </c>
      <c r="Q414" s="25">
        <v>2.9</v>
      </c>
      <c r="R414" s="24">
        <v>21</v>
      </c>
      <c r="S414" s="26">
        <v>0.74860000000000004</v>
      </c>
      <c r="T414" s="52" t="s">
        <v>407</v>
      </c>
      <c r="U414" s="26">
        <v>0.74860000000000004</v>
      </c>
      <c r="V414" s="26"/>
      <c r="W414" s="109"/>
      <c r="X414" s="24">
        <v>9</v>
      </c>
      <c r="Y414" s="110">
        <v>5588.42</v>
      </c>
      <c r="Z414" s="25">
        <v>2.9</v>
      </c>
      <c r="AA414" s="26">
        <v>3.3858000000000001</v>
      </c>
      <c r="AB414" s="26">
        <v>2.2124000000000001</v>
      </c>
      <c r="AC414" s="109"/>
      <c r="AD414" s="26">
        <v>0.86550000000000005</v>
      </c>
      <c r="AE414" s="26">
        <v>0.83389999999999997</v>
      </c>
      <c r="AF414" s="26">
        <v>0.89849999999999997</v>
      </c>
      <c r="AG414" s="26">
        <v>0.9012</v>
      </c>
      <c r="AH414" s="57">
        <v>0.92900000000000005</v>
      </c>
      <c r="AI414" s="50">
        <f t="shared" si="23"/>
        <v>0.80306065000000015</v>
      </c>
      <c r="AJ414" s="26">
        <f t="shared" si="24"/>
        <v>-0.12593934999999989</v>
      </c>
      <c r="AK414" s="62">
        <f t="shared" si="25"/>
        <v>-0.13556442411194822</v>
      </c>
    </row>
    <row r="415" spans="1:37" s="53" customFormat="1" x14ac:dyDescent="0.2">
      <c r="A415" s="21" t="s">
        <v>571</v>
      </c>
      <c r="B415" s="1" t="s">
        <v>572</v>
      </c>
      <c r="C415" s="1" t="s">
        <v>407</v>
      </c>
      <c r="D415" s="108">
        <v>25</v>
      </c>
      <c r="E415" s="109"/>
      <c r="F415" s="108">
        <v>0</v>
      </c>
      <c r="G415" s="108">
        <v>5554</v>
      </c>
      <c r="H415" s="108">
        <v>4100</v>
      </c>
      <c r="I415" s="108">
        <v>2611</v>
      </c>
      <c r="J415" s="108">
        <v>1681</v>
      </c>
      <c r="K415" s="1">
        <v>3.5</v>
      </c>
      <c r="L415" s="109"/>
      <c r="M415" s="108">
        <v>2653</v>
      </c>
      <c r="N415" s="108">
        <v>1645</v>
      </c>
      <c r="O415" s="2">
        <v>3.5</v>
      </c>
      <c r="P415" s="2">
        <v>2.2000000000000002</v>
      </c>
      <c r="Q415" s="2">
        <v>3</v>
      </c>
      <c r="R415" s="1">
        <v>23</v>
      </c>
      <c r="S415" s="3">
        <v>0.80020000000000002</v>
      </c>
      <c r="T415" s="43" t="s">
        <v>407</v>
      </c>
      <c r="U415" s="3">
        <v>0.80020000000000002</v>
      </c>
      <c r="V415" s="3"/>
      <c r="W415" s="109"/>
      <c r="X415" s="1">
        <v>8</v>
      </c>
      <c r="Y415" s="108">
        <v>5872.14</v>
      </c>
      <c r="Z415" s="2">
        <v>3</v>
      </c>
      <c r="AA415" s="3">
        <v>0.81100000000000005</v>
      </c>
      <c r="AB415" s="3">
        <v>0.72040000000000004</v>
      </c>
      <c r="AC415" s="109"/>
      <c r="AD415" s="3">
        <v>0.77680000000000005</v>
      </c>
      <c r="AE415" s="3">
        <v>0.80400000000000005</v>
      </c>
      <c r="AF415" s="3">
        <v>0.79069999999999996</v>
      </c>
      <c r="AG415" s="3">
        <v>0.85950000000000004</v>
      </c>
      <c r="AH415" s="57">
        <v>0.99539999999999995</v>
      </c>
      <c r="AI415" s="50">
        <f t="shared" si="23"/>
        <v>0.85841455000000011</v>
      </c>
      <c r="AJ415" s="3">
        <f t="shared" si="24"/>
        <v>-0.13698544999999984</v>
      </c>
      <c r="AK415" s="62">
        <f t="shared" si="25"/>
        <v>-0.13761849507735568</v>
      </c>
    </row>
    <row r="416" spans="1:37" s="53" customFormat="1" x14ac:dyDescent="0.2">
      <c r="A416" s="21" t="s">
        <v>581</v>
      </c>
      <c r="B416" s="1" t="s">
        <v>582</v>
      </c>
      <c r="C416" s="1" t="s">
        <v>407</v>
      </c>
      <c r="D416" s="108">
        <v>104</v>
      </c>
      <c r="E416" s="109"/>
      <c r="F416" s="108">
        <v>1</v>
      </c>
      <c r="G416" s="108">
        <v>7000</v>
      </c>
      <c r="H416" s="108">
        <v>5848</v>
      </c>
      <c r="I416" s="108">
        <v>3142</v>
      </c>
      <c r="J416" s="108">
        <v>2565</v>
      </c>
      <c r="K416" s="1">
        <v>3.7</v>
      </c>
      <c r="L416" s="109"/>
      <c r="M416" s="108">
        <v>3020</v>
      </c>
      <c r="N416" s="108">
        <v>2107</v>
      </c>
      <c r="O416" s="2">
        <v>3.7</v>
      </c>
      <c r="P416" s="2">
        <v>3.1</v>
      </c>
      <c r="Q416" s="2">
        <v>2.8</v>
      </c>
      <c r="R416" s="1">
        <v>29</v>
      </c>
      <c r="S416" s="3">
        <v>0.91090000000000004</v>
      </c>
      <c r="T416" s="43" t="s">
        <v>407</v>
      </c>
      <c r="U416" s="3">
        <v>0.91090000000000004</v>
      </c>
      <c r="V416" s="3"/>
      <c r="W416" s="109"/>
      <c r="X416" s="1">
        <v>10</v>
      </c>
      <c r="Y416" s="108">
        <v>8118.1</v>
      </c>
      <c r="Z416" s="2">
        <v>2.8</v>
      </c>
      <c r="AA416" s="3">
        <v>0.56169999999999998</v>
      </c>
      <c r="AB416" s="3">
        <v>0.44350000000000001</v>
      </c>
      <c r="AC416" s="109"/>
      <c r="AD416" s="3">
        <v>1.1695</v>
      </c>
      <c r="AE416" s="3">
        <v>1.1194999999999999</v>
      </c>
      <c r="AF416" s="3">
        <v>0.93530000000000002</v>
      </c>
      <c r="AG416" s="3">
        <v>0.99139999999999995</v>
      </c>
      <c r="AH416" s="57">
        <v>1.1332</v>
      </c>
      <c r="AI416" s="50">
        <f t="shared" si="23"/>
        <v>0.97716797500000008</v>
      </c>
      <c r="AJ416" s="3">
        <f t="shared" si="24"/>
        <v>-0.15603202499999991</v>
      </c>
      <c r="AK416" s="62">
        <f t="shared" si="25"/>
        <v>-0.13769151517825617</v>
      </c>
    </row>
    <row r="417" spans="1:37" s="53" customFormat="1" x14ac:dyDescent="0.2">
      <c r="A417" s="21" t="s">
        <v>1361</v>
      </c>
      <c r="B417" s="24" t="s">
        <v>1362</v>
      </c>
      <c r="C417" s="24" t="s">
        <v>410</v>
      </c>
      <c r="D417" s="110">
        <v>5</v>
      </c>
      <c r="E417" s="109"/>
      <c r="F417" s="110">
        <v>0</v>
      </c>
      <c r="G417" s="110">
        <v>8745</v>
      </c>
      <c r="H417" s="110">
        <v>8425</v>
      </c>
      <c r="I417" s="110">
        <v>4065</v>
      </c>
      <c r="J417" s="110">
        <v>4044</v>
      </c>
      <c r="K417" s="24">
        <v>6</v>
      </c>
      <c r="L417" s="109"/>
      <c r="M417" s="110">
        <v>4070</v>
      </c>
      <c r="N417" s="110">
        <v>4053</v>
      </c>
      <c r="O417" s="25">
        <v>6</v>
      </c>
      <c r="P417" s="25">
        <v>7.6</v>
      </c>
      <c r="Q417" s="25">
        <v>3</v>
      </c>
      <c r="R417" s="24">
        <v>58</v>
      </c>
      <c r="S417" s="26">
        <v>1.2275</v>
      </c>
      <c r="T417" s="52" t="s">
        <v>410</v>
      </c>
      <c r="U417" s="26">
        <v>0.64139999999999997</v>
      </c>
      <c r="V417" s="26"/>
      <c r="W417" s="109"/>
      <c r="X417" s="24">
        <v>7</v>
      </c>
      <c r="Y417" s="110">
        <v>6071.12</v>
      </c>
      <c r="Z417" s="25">
        <v>2</v>
      </c>
      <c r="AA417" s="26">
        <v>3.4908000000000001</v>
      </c>
      <c r="AB417" s="26">
        <v>1.5253000000000001</v>
      </c>
      <c r="AC417" s="109"/>
      <c r="AD417" s="26">
        <v>0.79400000000000004</v>
      </c>
      <c r="AE417" s="26">
        <v>0.7329</v>
      </c>
      <c r="AF417" s="26">
        <v>0.67949999999999999</v>
      </c>
      <c r="AG417" s="26">
        <v>0.68049999999999999</v>
      </c>
      <c r="AH417" s="57">
        <v>0.80179999999999996</v>
      </c>
      <c r="AI417" s="50">
        <f t="shared" si="23"/>
        <v>0.68806184999999997</v>
      </c>
      <c r="AJ417" s="26">
        <f t="shared" si="24"/>
        <v>-0.11373814999999998</v>
      </c>
      <c r="AK417" s="62">
        <f t="shared" si="25"/>
        <v>-0.14185351708655525</v>
      </c>
    </row>
    <row r="418" spans="1:37" s="53" customFormat="1" x14ac:dyDescent="0.2">
      <c r="A418" s="22" t="s">
        <v>272</v>
      </c>
      <c r="B418" s="17" t="s">
        <v>273</v>
      </c>
      <c r="C418" s="17" t="s">
        <v>410</v>
      </c>
      <c r="D418" s="111">
        <v>239</v>
      </c>
      <c r="E418" s="109"/>
      <c r="F418" s="111">
        <v>5</v>
      </c>
      <c r="G418" s="111">
        <v>5319</v>
      </c>
      <c r="H418" s="111">
        <v>4152</v>
      </c>
      <c r="I418" s="111">
        <v>2561</v>
      </c>
      <c r="J418" s="111">
        <v>1841</v>
      </c>
      <c r="K418" s="17">
        <v>4</v>
      </c>
      <c r="L418" s="109"/>
      <c r="M418" s="111">
        <v>2468</v>
      </c>
      <c r="N418" s="111">
        <v>1472</v>
      </c>
      <c r="O418" s="18">
        <v>4</v>
      </c>
      <c r="P418" s="18">
        <v>3.1</v>
      </c>
      <c r="Q418" s="18">
        <v>3.2</v>
      </c>
      <c r="R418" s="17">
        <v>21</v>
      </c>
      <c r="S418" s="19">
        <v>0.74439999999999995</v>
      </c>
      <c r="T418" s="44" t="s">
        <v>407</v>
      </c>
      <c r="U418" s="19">
        <v>0.74439999999999995</v>
      </c>
      <c r="V418" s="19"/>
      <c r="W418" s="109"/>
      <c r="X418" s="17">
        <v>10</v>
      </c>
      <c r="Y418" s="111">
        <v>6132.54</v>
      </c>
      <c r="Z418" s="18">
        <v>3.2</v>
      </c>
      <c r="AA418" s="19">
        <v>0.92589999999999995</v>
      </c>
      <c r="AB418" s="19">
        <v>0.82410000000000005</v>
      </c>
      <c r="AC418" s="109"/>
      <c r="AD418" s="19">
        <v>0.78120000000000001</v>
      </c>
      <c r="AE418" s="19">
        <v>0.83819999999999995</v>
      </c>
      <c r="AF418" s="19">
        <v>0.81989999999999996</v>
      </c>
      <c r="AG418" s="19">
        <v>0.92569999999999997</v>
      </c>
      <c r="AH418" s="59">
        <v>0.93320000000000003</v>
      </c>
      <c r="AI418" s="51">
        <f t="shared" si="23"/>
        <v>0.79855509999999996</v>
      </c>
      <c r="AJ418" s="19">
        <f t="shared" si="24"/>
        <v>-0.13464490000000007</v>
      </c>
      <c r="AK418" s="63">
        <f t="shared" si="25"/>
        <v>-0.14428300471495933</v>
      </c>
    </row>
    <row r="419" spans="1:37" s="53" customFormat="1" x14ac:dyDescent="0.2">
      <c r="A419" s="21" t="s">
        <v>1026</v>
      </c>
      <c r="B419" s="24" t="s">
        <v>1027</v>
      </c>
      <c r="C419" s="24" t="s">
        <v>410</v>
      </c>
      <c r="D419" s="110">
        <v>1</v>
      </c>
      <c r="E419" s="109"/>
      <c r="F419" s="110">
        <v>0</v>
      </c>
      <c r="G419" s="110">
        <v>9437</v>
      </c>
      <c r="H419" s="110">
        <v>0</v>
      </c>
      <c r="I419" s="110">
        <v>0</v>
      </c>
      <c r="J419" s="110">
        <v>0</v>
      </c>
      <c r="K419" s="24">
        <v>0</v>
      </c>
      <c r="L419" s="109"/>
      <c r="M419" s="110">
        <v>0</v>
      </c>
      <c r="N419" s="110">
        <v>0</v>
      </c>
      <c r="O419" s="25">
        <v>0</v>
      </c>
      <c r="P419" s="25">
        <v>0</v>
      </c>
      <c r="Q419" s="25">
        <v>0</v>
      </c>
      <c r="R419" s="24">
        <v>999</v>
      </c>
      <c r="S419" s="26">
        <v>0</v>
      </c>
      <c r="T419" s="52" t="s">
        <v>410</v>
      </c>
      <c r="U419" s="26">
        <v>2.3538999999999999</v>
      </c>
      <c r="V419" s="26"/>
      <c r="W419" s="109"/>
      <c r="X419" s="24">
        <v>12</v>
      </c>
      <c r="Y419" s="110">
        <v>19432.12</v>
      </c>
      <c r="Z419" s="25">
        <v>3.7</v>
      </c>
      <c r="AA419" s="26">
        <v>1.1892</v>
      </c>
      <c r="AB419" s="26">
        <v>1.2784</v>
      </c>
      <c r="AC419" s="109"/>
      <c r="AD419" s="26">
        <v>2.1999</v>
      </c>
      <c r="AE419" s="26">
        <v>1.6778</v>
      </c>
      <c r="AF419" s="26">
        <v>1.6554</v>
      </c>
      <c r="AG419" s="26">
        <v>1.6252</v>
      </c>
      <c r="AH419" s="57">
        <v>2.9542000000000002</v>
      </c>
      <c r="AI419" s="50">
        <f t="shared" si="23"/>
        <v>2.5251462250000003</v>
      </c>
      <c r="AJ419" s="26">
        <f t="shared" si="24"/>
        <v>-0.42905377499999986</v>
      </c>
      <c r="AK419" s="62">
        <f t="shared" si="25"/>
        <v>-0.14523518211360092</v>
      </c>
    </row>
    <row r="420" spans="1:37" s="53" customFormat="1" x14ac:dyDescent="0.2">
      <c r="A420" s="21" t="s">
        <v>929</v>
      </c>
      <c r="B420" s="1" t="s">
        <v>930</v>
      </c>
      <c r="C420" s="1" t="s">
        <v>410</v>
      </c>
      <c r="D420" s="108">
        <v>48</v>
      </c>
      <c r="E420" s="109"/>
      <c r="F420" s="108">
        <v>1</v>
      </c>
      <c r="G420" s="108">
        <v>44496</v>
      </c>
      <c r="H420" s="108">
        <v>91695</v>
      </c>
      <c r="I420" s="108">
        <v>14475</v>
      </c>
      <c r="J420" s="108">
        <v>20874</v>
      </c>
      <c r="K420" s="1">
        <v>10.3</v>
      </c>
      <c r="L420" s="109"/>
      <c r="M420" s="108">
        <v>12658</v>
      </c>
      <c r="N420" s="108">
        <v>13456</v>
      </c>
      <c r="O420" s="2">
        <v>10.3</v>
      </c>
      <c r="P420" s="2">
        <v>10.7</v>
      </c>
      <c r="Q420" s="2">
        <v>7</v>
      </c>
      <c r="R420" s="1">
        <v>66</v>
      </c>
      <c r="S420" s="3">
        <v>3.8176999999999999</v>
      </c>
      <c r="T420" s="43" t="s">
        <v>410</v>
      </c>
      <c r="U420" s="3">
        <v>3.7519</v>
      </c>
      <c r="V420" s="3"/>
      <c r="W420" s="109"/>
      <c r="X420" s="1">
        <v>33</v>
      </c>
      <c r="Y420" s="108">
        <v>48149.760000000002</v>
      </c>
      <c r="Z420" s="2">
        <v>6.1</v>
      </c>
      <c r="AA420" s="3">
        <v>1.0665</v>
      </c>
      <c r="AB420" s="3">
        <v>0.81320000000000003</v>
      </c>
      <c r="AC420" s="109"/>
      <c r="AD420" s="3">
        <v>3.8862999999999999</v>
      </c>
      <c r="AE420" s="3">
        <v>3.4853999999999998</v>
      </c>
      <c r="AF420" s="3">
        <v>3.9579</v>
      </c>
      <c r="AG420" s="3">
        <v>4.6048999999999998</v>
      </c>
      <c r="AH420" s="57">
        <v>4.7275999999999998</v>
      </c>
      <c r="AI420" s="50">
        <f t="shared" si="23"/>
        <v>4.0248507250000003</v>
      </c>
      <c r="AJ420" s="3">
        <f t="shared" si="24"/>
        <v>-0.70274927499999951</v>
      </c>
      <c r="AK420" s="62">
        <f t="shared" si="25"/>
        <v>-0.14864820945088408</v>
      </c>
    </row>
    <row r="421" spans="1:37" s="53" customFormat="1" x14ac:dyDescent="0.2">
      <c r="A421" s="21" t="s">
        <v>1403</v>
      </c>
      <c r="B421" s="1" t="s">
        <v>1404</v>
      </c>
      <c r="C421" s="1" t="s">
        <v>611</v>
      </c>
      <c r="D421" s="108">
        <v>10</v>
      </c>
      <c r="E421" s="109"/>
      <c r="F421" s="108">
        <v>0</v>
      </c>
      <c r="G421" s="108">
        <v>6655</v>
      </c>
      <c r="H421" s="108">
        <v>4997</v>
      </c>
      <c r="I421" s="108">
        <v>2928</v>
      </c>
      <c r="J421" s="108">
        <v>1941</v>
      </c>
      <c r="K421" s="1">
        <v>4.3</v>
      </c>
      <c r="L421" s="109"/>
      <c r="M421" s="108">
        <v>2860</v>
      </c>
      <c r="N421" s="108">
        <v>1789</v>
      </c>
      <c r="O421" s="2">
        <v>4.3</v>
      </c>
      <c r="P421" s="2">
        <v>2.2999999999999998</v>
      </c>
      <c r="Q421" s="2">
        <v>3.6</v>
      </c>
      <c r="R421" s="1">
        <v>23</v>
      </c>
      <c r="S421" s="3">
        <v>0.86260000000000003</v>
      </c>
      <c r="T421" s="43" t="s">
        <v>410</v>
      </c>
      <c r="U421" s="3">
        <v>1.3076000000000001</v>
      </c>
      <c r="V421" s="3"/>
      <c r="W421" s="109"/>
      <c r="X421" s="1">
        <v>14</v>
      </c>
      <c r="Y421" s="108">
        <v>14323.28</v>
      </c>
      <c r="Z421" s="2">
        <v>4</v>
      </c>
      <c r="AA421" s="3">
        <v>5.5583999999999998</v>
      </c>
      <c r="AB421" s="3">
        <v>5.6022999999999996</v>
      </c>
      <c r="AC421" s="109"/>
      <c r="AD421" s="3">
        <v>1.3674999999999999</v>
      </c>
      <c r="AE421" s="3">
        <v>1.6107</v>
      </c>
      <c r="AF421" s="3">
        <v>1.3444</v>
      </c>
      <c r="AG421" s="3">
        <v>1.3464</v>
      </c>
      <c r="AH421" s="57">
        <v>1.6486000000000001</v>
      </c>
      <c r="AI421" s="50">
        <f t="shared" si="23"/>
        <v>1.4027279000000001</v>
      </c>
      <c r="AJ421" s="3">
        <f t="shared" si="24"/>
        <v>-0.24587209999999993</v>
      </c>
      <c r="AK421" s="62">
        <f t="shared" si="25"/>
        <v>-0.14913993691617125</v>
      </c>
    </row>
    <row r="422" spans="1:37" s="53" customFormat="1" x14ac:dyDescent="0.2">
      <c r="A422" s="21" t="s">
        <v>716</v>
      </c>
      <c r="B422" s="24" t="s">
        <v>717</v>
      </c>
      <c r="C422" s="24" t="s">
        <v>407</v>
      </c>
      <c r="D422" s="110">
        <v>35</v>
      </c>
      <c r="E422" s="109"/>
      <c r="F422" s="110">
        <v>1</v>
      </c>
      <c r="G422" s="110">
        <v>41143</v>
      </c>
      <c r="H422" s="110">
        <v>23645</v>
      </c>
      <c r="I422" s="110">
        <v>13532</v>
      </c>
      <c r="J422" s="110">
        <v>7121</v>
      </c>
      <c r="K422" s="24">
        <v>9.1999999999999993</v>
      </c>
      <c r="L422" s="109"/>
      <c r="M422" s="110">
        <v>13188</v>
      </c>
      <c r="N422" s="110">
        <v>6176</v>
      </c>
      <c r="O422" s="25">
        <v>9.1999999999999993</v>
      </c>
      <c r="P422" s="25">
        <v>6.2</v>
      </c>
      <c r="Q422" s="25">
        <v>7.6</v>
      </c>
      <c r="R422" s="24">
        <v>13</v>
      </c>
      <c r="S422" s="26">
        <v>3.9775999999999998</v>
      </c>
      <c r="T422" s="52" t="s">
        <v>407</v>
      </c>
      <c r="U422" s="26">
        <v>3.9775999999999998</v>
      </c>
      <c r="V422" s="26"/>
      <c r="W422" s="109"/>
      <c r="X422" s="24">
        <v>21</v>
      </c>
      <c r="Y422" s="110">
        <v>27346.74</v>
      </c>
      <c r="Z422" s="25">
        <v>7.6</v>
      </c>
      <c r="AA422" s="26">
        <v>0.65129999999999999</v>
      </c>
      <c r="AB422" s="26">
        <v>0.5716</v>
      </c>
      <c r="AC422" s="109"/>
      <c r="AD422" s="26">
        <v>5.2766999999999999</v>
      </c>
      <c r="AE422" s="26">
        <v>5.0035999999999996</v>
      </c>
      <c r="AF422" s="26">
        <v>4.8467000000000002</v>
      </c>
      <c r="AG422" s="26">
        <v>5.2740999999999998</v>
      </c>
      <c r="AH422" s="57">
        <v>5.0175000000000001</v>
      </c>
      <c r="AI422" s="50">
        <f t="shared" si="23"/>
        <v>4.2669703999999999</v>
      </c>
      <c r="AJ422" s="26">
        <f t="shared" si="24"/>
        <v>-0.75052960000000013</v>
      </c>
      <c r="AK422" s="62">
        <f t="shared" si="25"/>
        <v>-0.14958238166417542</v>
      </c>
    </row>
    <row r="423" spans="1:37" s="53" customFormat="1" x14ac:dyDescent="0.2">
      <c r="A423" s="22" t="s">
        <v>758</v>
      </c>
      <c r="B423" s="17" t="s">
        <v>759</v>
      </c>
      <c r="C423" s="17" t="s">
        <v>407</v>
      </c>
      <c r="D423" s="111">
        <v>34</v>
      </c>
      <c r="E423" s="109"/>
      <c r="F423" s="111">
        <v>1</v>
      </c>
      <c r="G423" s="111">
        <v>6040</v>
      </c>
      <c r="H423" s="111">
        <v>3228</v>
      </c>
      <c r="I423" s="111">
        <v>2872</v>
      </c>
      <c r="J423" s="111">
        <v>1396</v>
      </c>
      <c r="K423" s="17">
        <v>3.9</v>
      </c>
      <c r="L423" s="109"/>
      <c r="M423" s="111">
        <v>2867</v>
      </c>
      <c r="N423" s="111">
        <v>1386</v>
      </c>
      <c r="O423" s="18">
        <v>3.9</v>
      </c>
      <c r="P423" s="18">
        <v>2</v>
      </c>
      <c r="Q423" s="18">
        <v>3.3</v>
      </c>
      <c r="R423" s="17">
        <v>14</v>
      </c>
      <c r="S423" s="19">
        <v>0.86470000000000002</v>
      </c>
      <c r="T423" s="44" t="s">
        <v>407</v>
      </c>
      <c r="U423" s="19">
        <v>0.86470000000000002</v>
      </c>
      <c r="V423" s="19"/>
      <c r="W423" s="109"/>
      <c r="X423" s="17">
        <v>8</v>
      </c>
      <c r="Y423" s="111">
        <v>5580.24</v>
      </c>
      <c r="Z423" s="18">
        <v>3.3</v>
      </c>
      <c r="AA423" s="19">
        <v>0.99160000000000004</v>
      </c>
      <c r="AB423" s="19">
        <v>0.79810000000000003</v>
      </c>
      <c r="AC423" s="109"/>
      <c r="AD423" s="19">
        <v>0.90049999999999997</v>
      </c>
      <c r="AE423" s="19">
        <v>0.93689999999999996</v>
      </c>
      <c r="AF423" s="19">
        <v>1.0327</v>
      </c>
      <c r="AG423" s="19">
        <v>1.0145</v>
      </c>
      <c r="AH423" s="59">
        <v>1.0914999999999999</v>
      </c>
      <c r="AI423" s="51">
        <f t="shared" si="23"/>
        <v>0.92760692500000008</v>
      </c>
      <c r="AJ423" s="19">
        <f t="shared" si="24"/>
        <v>-0.16389307499999983</v>
      </c>
      <c r="AK423" s="63">
        <f t="shared" si="25"/>
        <v>-0.15015398534127333</v>
      </c>
    </row>
    <row r="424" spans="1:37" s="53" customFormat="1" x14ac:dyDescent="0.2">
      <c r="A424" s="21" t="s">
        <v>935</v>
      </c>
      <c r="B424" s="24" t="s">
        <v>936</v>
      </c>
      <c r="C424" s="24" t="s">
        <v>410</v>
      </c>
      <c r="D424" s="110">
        <v>23</v>
      </c>
      <c r="E424" s="109"/>
      <c r="F424" s="110">
        <v>0</v>
      </c>
      <c r="G424" s="110">
        <v>9139</v>
      </c>
      <c r="H424" s="110">
        <v>4834</v>
      </c>
      <c r="I424" s="110">
        <v>3146</v>
      </c>
      <c r="J424" s="110">
        <v>1507</v>
      </c>
      <c r="K424" s="24">
        <v>2.2999999999999998</v>
      </c>
      <c r="L424" s="109"/>
      <c r="M424" s="110">
        <v>3198</v>
      </c>
      <c r="N424" s="110">
        <v>1482</v>
      </c>
      <c r="O424" s="25">
        <v>2.2999999999999998</v>
      </c>
      <c r="P424" s="25">
        <v>1.8</v>
      </c>
      <c r="Q424" s="25">
        <v>1.9</v>
      </c>
      <c r="R424" s="24">
        <v>13</v>
      </c>
      <c r="S424" s="26">
        <v>0.96450000000000002</v>
      </c>
      <c r="T424" s="52" t="s">
        <v>407</v>
      </c>
      <c r="U424" s="26">
        <v>0.96450000000000002</v>
      </c>
      <c r="V424" s="26"/>
      <c r="W424" s="109"/>
      <c r="X424" s="24">
        <v>6</v>
      </c>
      <c r="Y424" s="110">
        <v>6069.58</v>
      </c>
      <c r="Z424" s="25">
        <v>1.9</v>
      </c>
      <c r="AA424" s="26">
        <v>0.9123</v>
      </c>
      <c r="AB424" s="26">
        <v>0.89780000000000004</v>
      </c>
      <c r="AC424" s="109"/>
      <c r="AD424" s="26">
        <v>1.0382</v>
      </c>
      <c r="AE424" s="26">
        <v>1.0626</v>
      </c>
      <c r="AF424" s="26">
        <v>1.1227</v>
      </c>
      <c r="AG424" s="26">
        <v>1.0909</v>
      </c>
      <c r="AH424" s="57">
        <v>1.2179</v>
      </c>
      <c r="AI424" s="50">
        <f t="shared" si="23"/>
        <v>1.0346673750000002</v>
      </c>
      <c r="AJ424" s="26">
        <f t="shared" si="24"/>
        <v>-0.18323262499999982</v>
      </c>
      <c r="AK424" s="62">
        <f t="shared" si="25"/>
        <v>-0.15044964693324561</v>
      </c>
    </row>
    <row r="425" spans="1:37" s="53" customFormat="1" x14ac:dyDescent="0.2">
      <c r="A425" s="21" t="s">
        <v>1536</v>
      </c>
      <c r="B425" s="24" t="s">
        <v>64</v>
      </c>
      <c r="C425" s="24" t="s">
        <v>611</v>
      </c>
      <c r="D425" s="110">
        <v>1</v>
      </c>
      <c r="E425" s="109"/>
      <c r="F425" s="110">
        <v>0</v>
      </c>
      <c r="G425" s="110">
        <v>21983</v>
      </c>
      <c r="H425" s="110">
        <v>0</v>
      </c>
      <c r="I425" s="110">
        <v>7608</v>
      </c>
      <c r="J425" s="110">
        <v>0</v>
      </c>
      <c r="K425" s="24">
        <v>0</v>
      </c>
      <c r="L425" s="109"/>
      <c r="M425" s="110">
        <v>7608</v>
      </c>
      <c r="N425" s="110">
        <v>0</v>
      </c>
      <c r="O425" s="25">
        <v>0</v>
      </c>
      <c r="P425" s="25">
        <v>0</v>
      </c>
      <c r="Q425" s="25">
        <v>1</v>
      </c>
      <c r="R425" s="24">
        <v>999</v>
      </c>
      <c r="S425" s="26">
        <v>2.2946</v>
      </c>
      <c r="T425" s="52" t="s">
        <v>410</v>
      </c>
      <c r="U425" s="26">
        <v>3.1168999999999998</v>
      </c>
      <c r="V425" s="26"/>
      <c r="W425" s="109"/>
      <c r="X425" s="24">
        <v>16</v>
      </c>
      <c r="Y425" s="110">
        <v>25608.9</v>
      </c>
      <c r="Z425" s="25">
        <v>6.7</v>
      </c>
      <c r="AA425" s="26">
        <v>0.60599999999999998</v>
      </c>
      <c r="AB425" s="26">
        <v>0.4899</v>
      </c>
      <c r="AC425" s="109"/>
      <c r="AD425" s="26">
        <v>0</v>
      </c>
      <c r="AE425" s="26">
        <v>0</v>
      </c>
      <c r="AF425" s="26">
        <v>3.5868000000000002</v>
      </c>
      <c r="AG425" s="26">
        <v>3.6353</v>
      </c>
      <c r="AH425" s="57">
        <v>3.9422000000000001</v>
      </c>
      <c r="AI425" s="50">
        <f t="shared" si="23"/>
        <v>3.3436544750000001</v>
      </c>
      <c r="AJ425" s="26">
        <f t="shared" si="24"/>
        <v>-0.59854552500000002</v>
      </c>
      <c r="AK425" s="62">
        <f t="shared" si="25"/>
        <v>-0.15183032951144032</v>
      </c>
    </row>
    <row r="426" spans="1:37" s="53" customFormat="1" x14ac:dyDescent="0.2">
      <c r="A426" s="21" t="s">
        <v>702</v>
      </c>
      <c r="B426" s="24" t="s">
        <v>704</v>
      </c>
      <c r="C426" s="24" t="s">
        <v>407</v>
      </c>
      <c r="D426" s="110">
        <v>1</v>
      </c>
      <c r="E426" s="109"/>
      <c r="F426" s="110">
        <v>0</v>
      </c>
      <c r="G426" s="110">
        <v>100316</v>
      </c>
      <c r="H426" s="110">
        <v>0</v>
      </c>
      <c r="I426" s="110">
        <v>27148</v>
      </c>
      <c r="J426" s="110">
        <v>0</v>
      </c>
      <c r="K426" s="24">
        <v>8</v>
      </c>
      <c r="L426" s="109"/>
      <c r="M426" s="110">
        <v>27148</v>
      </c>
      <c r="N426" s="110">
        <v>0</v>
      </c>
      <c r="O426" s="25">
        <v>8</v>
      </c>
      <c r="P426" s="25">
        <v>0</v>
      </c>
      <c r="Q426" s="25">
        <v>8</v>
      </c>
      <c r="R426" s="24">
        <v>999</v>
      </c>
      <c r="S426" s="26">
        <v>8.1880000000000006</v>
      </c>
      <c r="T426" s="52" t="s">
        <v>410</v>
      </c>
      <c r="U426" s="26">
        <v>29.3993</v>
      </c>
      <c r="V426" s="26"/>
      <c r="W426" s="109"/>
      <c r="X426" s="24">
        <v>143</v>
      </c>
      <c r="Y426" s="110">
        <v>247275.17</v>
      </c>
      <c r="Z426" s="25">
        <v>23.1</v>
      </c>
      <c r="AA426" s="26">
        <v>0.96089999999999998</v>
      </c>
      <c r="AB426" s="26">
        <v>0.93799999999999994</v>
      </c>
      <c r="AC426" s="109"/>
      <c r="AD426" s="26">
        <v>26.376899999999999</v>
      </c>
      <c r="AE426" s="26">
        <v>26.5078</v>
      </c>
      <c r="AF426" s="26">
        <v>26.775700000000001</v>
      </c>
      <c r="AG426" s="26">
        <v>26.952100000000002</v>
      </c>
      <c r="AH426" s="57">
        <v>37.188899999999997</v>
      </c>
      <c r="AI426" s="50">
        <f t="shared" si="23"/>
        <v>31.538099075000002</v>
      </c>
      <c r="AJ426" s="26">
        <f t="shared" si="24"/>
        <v>-5.6508009249999951</v>
      </c>
      <c r="AK426" s="62">
        <f t="shared" si="25"/>
        <v>-0.15194859017072287</v>
      </c>
    </row>
    <row r="427" spans="1:37" s="53" customFormat="1" x14ac:dyDescent="0.2">
      <c r="A427" s="21" t="s">
        <v>184</v>
      </c>
      <c r="B427" s="24" t="s">
        <v>185</v>
      </c>
      <c r="C427" s="24" t="s">
        <v>410</v>
      </c>
      <c r="D427" s="110">
        <v>1360</v>
      </c>
      <c r="E427" s="109"/>
      <c r="F427" s="110">
        <v>3</v>
      </c>
      <c r="G427" s="110">
        <v>1994</v>
      </c>
      <c r="H427" s="110">
        <v>2802</v>
      </c>
      <c r="I427" s="110">
        <v>1101</v>
      </c>
      <c r="J427" s="110">
        <v>1379</v>
      </c>
      <c r="K427" s="24">
        <v>2.2999999999999998</v>
      </c>
      <c r="L427" s="109"/>
      <c r="M427" s="110">
        <v>1053</v>
      </c>
      <c r="N427" s="110">
        <v>848</v>
      </c>
      <c r="O427" s="25">
        <v>2.2999999999999998</v>
      </c>
      <c r="P427" s="25">
        <v>1.5</v>
      </c>
      <c r="Q427" s="25">
        <v>2</v>
      </c>
      <c r="R427" s="24">
        <v>38</v>
      </c>
      <c r="S427" s="26">
        <v>0.31759999999999999</v>
      </c>
      <c r="T427" s="52" t="s">
        <v>407</v>
      </c>
      <c r="U427" s="26">
        <v>0.31759999999999999</v>
      </c>
      <c r="V427" s="26"/>
      <c r="W427" s="109"/>
      <c r="X427" s="24">
        <v>5</v>
      </c>
      <c r="Y427" s="110">
        <v>3776.26</v>
      </c>
      <c r="Z427" s="25">
        <v>2</v>
      </c>
      <c r="AA427" s="26">
        <v>0.84199999999999997</v>
      </c>
      <c r="AB427" s="26">
        <v>0.68279999999999996</v>
      </c>
      <c r="AC427" s="109"/>
      <c r="AD427" s="26">
        <v>0.29139999999999999</v>
      </c>
      <c r="AE427" s="26">
        <v>0.38329999999999997</v>
      </c>
      <c r="AF427" s="26">
        <v>0.37480000000000002</v>
      </c>
      <c r="AG427" s="26">
        <v>0.34699999999999998</v>
      </c>
      <c r="AH427" s="57">
        <v>0.40339999999999998</v>
      </c>
      <c r="AI427" s="50">
        <f t="shared" si="23"/>
        <v>0.34070540000000005</v>
      </c>
      <c r="AJ427" s="26">
        <f t="shared" si="24"/>
        <v>-6.2694599999999934E-2</v>
      </c>
      <c r="AK427" s="62">
        <f t="shared" si="25"/>
        <v>-0.15541546851760024</v>
      </c>
    </row>
    <row r="428" spans="1:37" s="53" customFormat="1" x14ac:dyDescent="0.2">
      <c r="A428" s="22" t="s">
        <v>345</v>
      </c>
      <c r="B428" s="17" t="s">
        <v>346</v>
      </c>
      <c r="C428" s="17" t="s">
        <v>410</v>
      </c>
      <c r="D428" s="111">
        <v>122</v>
      </c>
      <c r="E428" s="109"/>
      <c r="F428" s="111">
        <v>3</v>
      </c>
      <c r="G428" s="111">
        <v>24609</v>
      </c>
      <c r="H428" s="111">
        <v>31817</v>
      </c>
      <c r="I428" s="111">
        <v>8708</v>
      </c>
      <c r="J428" s="111">
        <v>8905</v>
      </c>
      <c r="K428" s="17">
        <v>8.3000000000000007</v>
      </c>
      <c r="L428" s="109"/>
      <c r="M428" s="111">
        <v>8152</v>
      </c>
      <c r="N428" s="111">
        <v>7121</v>
      </c>
      <c r="O428" s="18">
        <v>8.3000000000000007</v>
      </c>
      <c r="P428" s="18">
        <v>9.5</v>
      </c>
      <c r="Q428" s="18">
        <v>4.8</v>
      </c>
      <c r="R428" s="17">
        <v>45</v>
      </c>
      <c r="S428" s="19">
        <v>2.4586999999999999</v>
      </c>
      <c r="T428" s="44" t="s">
        <v>407</v>
      </c>
      <c r="U428" s="19">
        <v>2.4586999999999999</v>
      </c>
      <c r="V428" s="19"/>
      <c r="W428" s="109"/>
      <c r="X428" s="17">
        <v>27</v>
      </c>
      <c r="Y428" s="111">
        <v>25983.7</v>
      </c>
      <c r="Z428" s="18">
        <v>4.8</v>
      </c>
      <c r="AA428" s="19">
        <v>1.5522</v>
      </c>
      <c r="AB428" s="19">
        <v>1.51</v>
      </c>
      <c r="AC428" s="109"/>
      <c r="AD428" s="19">
        <v>3.3136000000000001</v>
      </c>
      <c r="AE428" s="19">
        <v>3.5165999999999999</v>
      </c>
      <c r="AF428" s="19">
        <v>3.5186999999999999</v>
      </c>
      <c r="AG428" s="19">
        <v>3.4906999999999999</v>
      </c>
      <c r="AH428" s="59">
        <v>3.1381999999999999</v>
      </c>
      <c r="AI428" s="51">
        <f t="shared" si="23"/>
        <v>2.6375704250000003</v>
      </c>
      <c r="AJ428" s="19">
        <f t="shared" si="24"/>
        <v>-0.5006295749999996</v>
      </c>
      <c r="AK428" s="63">
        <f t="shared" si="25"/>
        <v>-0.15952761933592494</v>
      </c>
    </row>
    <row r="429" spans="1:37" s="53" customFormat="1" x14ac:dyDescent="0.2">
      <c r="A429" s="21" t="s">
        <v>896</v>
      </c>
      <c r="B429" s="24" t="s">
        <v>897</v>
      </c>
      <c r="C429" s="24" t="s">
        <v>407</v>
      </c>
      <c r="D429" s="110">
        <v>2</v>
      </c>
      <c r="E429" s="109"/>
      <c r="F429" s="110">
        <v>0</v>
      </c>
      <c r="G429" s="110">
        <v>36632</v>
      </c>
      <c r="H429" s="110">
        <v>20735</v>
      </c>
      <c r="I429" s="110">
        <v>14080</v>
      </c>
      <c r="J429" s="110">
        <v>8874</v>
      </c>
      <c r="K429" s="24">
        <v>6.5</v>
      </c>
      <c r="L429" s="109"/>
      <c r="M429" s="110">
        <v>14080</v>
      </c>
      <c r="N429" s="110">
        <v>8874</v>
      </c>
      <c r="O429" s="25">
        <v>6.5</v>
      </c>
      <c r="P429" s="25">
        <v>3.5</v>
      </c>
      <c r="Q429" s="25">
        <v>5.5</v>
      </c>
      <c r="R429" s="24">
        <v>999</v>
      </c>
      <c r="S429" s="26">
        <v>4.2465999999999999</v>
      </c>
      <c r="T429" s="52" t="s">
        <v>410</v>
      </c>
      <c r="U429" s="26">
        <v>4.1292</v>
      </c>
      <c r="V429" s="26"/>
      <c r="W429" s="109"/>
      <c r="X429" s="24">
        <v>24</v>
      </c>
      <c r="Y429" s="110">
        <v>48477.09</v>
      </c>
      <c r="Z429" s="25">
        <v>5.7</v>
      </c>
      <c r="AA429" s="26">
        <v>0</v>
      </c>
      <c r="AB429" s="26">
        <v>1.0488</v>
      </c>
      <c r="AC429" s="109"/>
      <c r="AD429" s="26">
        <v>2.6572</v>
      </c>
      <c r="AE429" s="26">
        <v>1.9497</v>
      </c>
      <c r="AF429" s="26">
        <v>2.036</v>
      </c>
      <c r="AG429" s="26">
        <v>4.1936</v>
      </c>
      <c r="AH429" s="57">
        <v>5.2816999999999998</v>
      </c>
      <c r="AI429" s="50">
        <f t="shared" si="23"/>
        <v>4.4295993000000005</v>
      </c>
      <c r="AJ429" s="26">
        <f t="shared" ref="AJ429:AJ460" si="26">AI429-AH429</f>
        <v>-0.85210069999999938</v>
      </c>
      <c r="AK429" s="62">
        <f t="shared" ref="AK429:AK460" si="27">AJ429/AH429</f>
        <v>-0.16133076471590574</v>
      </c>
    </row>
    <row r="430" spans="1:37" s="53" customFormat="1" x14ac:dyDescent="0.2">
      <c r="A430" s="21" t="s">
        <v>898</v>
      </c>
      <c r="B430" s="1" t="s">
        <v>899</v>
      </c>
      <c r="C430" s="1" t="s">
        <v>407</v>
      </c>
      <c r="D430" s="108">
        <v>3</v>
      </c>
      <c r="E430" s="109"/>
      <c r="F430" s="108">
        <v>0</v>
      </c>
      <c r="G430" s="108">
        <v>75806</v>
      </c>
      <c r="H430" s="108">
        <v>63075</v>
      </c>
      <c r="I430" s="108">
        <v>19148</v>
      </c>
      <c r="J430" s="108">
        <v>11398</v>
      </c>
      <c r="K430" s="1">
        <v>10</v>
      </c>
      <c r="L430" s="109"/>
      <c r="M430" s="108">
        <v>19148</v>
      </c>
      <c r="N430" s="108">
        <v>11398</v>
      </c>
      <c r="O430" s="2">
        <v>10</v>
      </c>
      <c r="P430" s="2">
        <v>4.0999999999999996</v>
      </c>
      <c r="Q430" s="2">
        <v>9.1</v>
      </c>
      <c r="R430" s="1">
        <v>999</v>
      </c>
      <c r="S430" s="3">
        <v>5.7751999999999999</v>
      </c>
      <c r="T430" s="43" t="s">
        <v>410</v>
      </c>
      <c r="U430" s="3">
        <v>5.4076000000000004</v>
      </c>
      <c r="V430" s="3"/>
      <c r="W430" s="109"/>
      <c r="X430" s="1">
        <v>31</v>
      </c>
      <c r="Y430" s="108">
        <v>55584.49</v>
      </c>
      <c r="Z430" s="2">
        <v>8</v>
      </c>
      <c r="AA430" s="3">
        <v>0</v>
      </c>
      <c r="AB430" s="3">
        <v>0</v>
      </c>
      <c r="AC430" s="109"/>
      <c r="AD430" s="3">
        <v>6.1600999999999999</v>
      </c>
      <c r="AE430" s="3">
        <v>5.0734000000000004</v>
      </c>
      <c r="AF430" s="3">
        <v>6.6871999999999998</v>
      </c>
      <c r="AG430" s="3">
        <v>6.4801000000000002</v>
      </c>
      <c r="AH430" s="57">
        <v>6.9188999999999998</v>
      </c>
      <c r="AI430" s="50">
        <f t="shared" si="23"/>
        <v>5.8010029000000012</v>
      </c>
      <c r="AJ430" s="3">
        <f t="shared" si="26"/>
        <v>-1.1178970999999986</v>
      </c>
      <c r="AK430" s="62">
        <f t="shared" si="27"/>
        <v>-0.16157150703146433</v>
      </c>
    </row>
    <row r="431" spans="1:37" s="53" customFormat="1" x14ac:dyDescent="0.2">
      <c r="A431" s="21" t="s">
        <v>379</v>
      </c>
      <c r="B431" s="24" t="s">
        <v>380</v>
      </c>
      <c r="C431" s="24" t="s">
        <v>611</v>
      </c>
      <c r="D431" s="110">
        <v>20</v>
      </c>
      <c r="E431" s="109"/>
      <c r="F431" s="110">
        <v>2</v>
      </c>
      <c r="G431" s="110">
        <v>69002</v>
      </c>
      <c r="H431" s="110">
        <v>49642</v>
      </c>
      <c r="I431" s="110">
        <v>18798</v>
      </c>
      <c r="J431" s="110">
        <v>10636</v>
      </c>
      <c r="K431" s="24">
        <v>13.8</v>
      </c>
      <c r="L431" s="109"/>
      <c r="M431" s="110">
        <v>18641</v>
      </c>
      <c r="N431" s="110">
        <v>10119</v>
      </c>
      <c r="O431" s="25">
        <v>13.8</v>
      </c>
      <c r="P431" s="25">
        <v>8.1999999999999993</v>
      </c>
      <c r="Q431" s="25">
        <v>11.7</v>
      </c>
      <c r="R431" s="24">
        <v>17</v>
      </c>
      <c r="S431" s="26">
        <v>5.6222000000000003</v>
      </c>
      <c r="T431" s="52" t="s">
        <v>407</v>
      </c>
      <c r="U431" s="26">
        <v>5.6222000000000003</v>
      </c>
      <c r="V431" s="26"/>
      <c r="W431" s="109"/>
      <c r="X431" s="24">
        <v>30</v>
      </c>
      <c r="Y431" s="110">
        <v>39431.839999999997</v>
      </c>
      <c r="Z431" s="25">
        <v>11.7</v>
      </c>
      <c r="AA431" s="26">
        <v>0.56740000000000002</v>
      </c>
      <c r="AB431" s="26">
        <v>0.46889999999999998</v>
      </c>
      <c r="AC431" s="109"/>
      <c r="AD431" s="26">
        <v>8.4830000000000005</v>
      </c>
      <c r="AE431" s="26">
        <v>8.8389000000000006</v>
      </c>
      <c r="AF431" s="26">
        <v>8.6640999999999995</v>
      </c>
      <c r="AG431" s="26">
        <v>7.5217000000000001</v>
      </c>
      <c r="AH431" s="57">
        <v>7.1994999999999996</v>
      </c>
      <c r="AI431" s="50">
        <f t="shared" si="23"/>
        <v>6.031215050000001</v>
      </c>
      <c r="AJ431" s="26">
        <f t="shared" si="26"/>
        <v>-1.1682849499999985</v>
      </c>
      <c r="AK431" s="62">
        <f t="shared" si="27"/>
        <v>-0.1622730675741369</v>
      </c>
    </row>
    <row r="432" spans="1:37" s="53" customFormat="1" x14ac:dyDescent="0.2">
      <c r="A432" s="21" t="s">
        <v>411</v>
      </c>
      <c r="B432" s="1" t="s">
        <v>412</v>
      </c>
      <c r="C432" s="1" t="s">
        <v>407</v>
      </c>
      <c r="D432" s="108">
        <v>62</v>
      </c>
      <c r="E432" s="109"/>
      <c r="F432" s="108">
        <v>2</v>
      </c>
      <c r="G432" s="108">
        <v>35984</v>
      </c>
      <c r="H432" s="108">
        <v>41664</v>
      </c>
      <c r="I432" s="108">
        <v>11179</v>
      </c>
      <c r="J432" s="108">
        <v>13897</v>
      </c>
      <c r="K432" s="1">
        <v>9.1999999999999993</v>
      </c>
      <c r="L432" s="109"/>
      <c r="M432" s="108">
        <v>10114</v>
      </c>
      <c r="N432" s="108">
        <v>9703</v>
      </c>
      <c r="O432" s="2">
        <v>9.1999999999999993</v>
      </c>
      <c r="P432" s="2">
        <v>13.9</v>
      </c>
      <c r="Q432" s="2">
        <v>4.8</v>
      </c>
      <c r="R432" s="1">
        <v>54</v>
      </c>
      <c r="S432" s="3">
        <v>3.0503999999999998</v>
      </c>
      <c r="T432" s="43" t="s">
        <v>407</v>
      </c>
      <c r="U432" s="3">
        <v>3.0503999999999998</v>
      </c>
      <c r="V432" s="3"/>
      <c r="W432" s="109"/>
      <c r="X432" s="1">
        <v>36</v>
      </c>
      <c r="Y432" s="108">
        <v>38139.18</v>
      </c>
      <c r="Z432" s="2">
        <v>4.8</v>
      </c>
      <c r="AA432" s="3">
        <v>2.9693999999999998</v>
      </c>
      <c r="AB432" s="3">
        <v>2.2206000000000001</v>
      </c>
      <c r="AC432" s="109"/>
      <c r="AD432" s="3">
        <v>3.1396000000000002</v>
      </c>
      <c r="AE432" s="3">
        <v>4.3537999999999997</v>
      </c>
      <c r="AF432" s="3">
        <v>2.9548999999999999</v>
      </c>
      <c r="AG432" s="3">
        <v>3.4283000000000001</v>
      </c>
      <c r="AH432" s="57">
        <v>3.9180000000000001</v>
      </c>
      <c r="AI432" s="50">
        <f t="shared" si="23"/>
        <v>3.2723165999999999</v>
      </c>
      <c r="AJ432" s="3">
        <f t="shared" si="26"/>
        <v>-0.64568340000000024</v>
      </c>
      <c r="AK432" s="62">
        <f t="shared" si="27"/>
        <v>-0.16479923430321597</v>
      </c>
    </row>
    <row r="433" spans="1:37" s="53" customFormat="1" x14ac:dyDescent="0.2">
      <c r="A433" s="22" t="s">
        <v>262</v>
      </c>
      <c r="B433" s="17" t="s">
        <v>263</v>
      </c>
      <c r="C433" s="17" t="s">
        <v>410</v>
      </c>
      <c r="D433" s="111">
        <v>59</v>
      </c>
      <c r="E433" s="109"/>
      <c r="F433" s="111">
        <v>4</v>
      </c>
      <c r="G433" s="111">
        <v>7568</v>
      </c>
      <c r="H433" s="111">
        <v>6696</v>
      </c>
      <c r="I433" s="111">
        <v>5210</v>
      </c>
      <c r="J433" s="111">
        <v>4264</v>
      </c>
      <c r="K433" s="17">
        <v>8.6999999999999993</v>
      </c>
      <c r="L433" s="109"/>
      <c r="M433" s="111">
        <v>4934</v>
      </c>
      <c r="N433" s="111">
        <v>3300</v>
      </c>
      <c r="O433" s="18">
        <v>8.6999999999999993</v>
      </c>
      <c r="P433" s="18">
        <v>8.1999999999999993</v>
      </c>
      <c r="Q433" s="18">
        <v>5.9</v>
      </c>
      <c r="R433" s="17">
        <v>26</v>
      </c>
      <c r="S433" s="19">
        <v>1.4881</v>
      </c>
      <c r="T433" s="44" t="s">
        <v>407</v>
      </c>
      <c r="U433" s="19">
        <v>1.4881</v>
      </c>
      <c r="V433" s="19"/>
      <c r="W433" s="109"/>
      <c r="X433" s="17">
        <v>25</v>
      </c>
      <c r="Y433" s="111">
        <v>13482.16</v>
      </c>
      <c r="Z433" s="18">
        <v>5.9</v>
      </c>
      <c r="AA433" s="19">
        <v>0.66590000000000005</v>
      </c>
      <c r="AB433" s="19">
        <v>1.0545</v>
      </c>
      <c r="AC433" s="109"/>
      <c r="AD433" s="19">
        <v>1.5472999999999999</v>
      </c>
      <c r="AE433" s="19">
        <v>1.5793999999999999</v>
      </c>
      <c r="AF433" s="19">
        <v>1.6725000000000001</v>
      </c>
      <c r="AG433" s="19">
        <v>1.6316999999999999</v>
      </c>
      <c r="AH433" s="59">
        <v>1.9198</v>
      </c>
      <c r="AI433" s="51">
        <f t="shared" si="23"/>
        <v>1.5963592750000002</v>
      </c>
      <c r="AJ433" s="19">
        <f t="shared" si="26"/>
        <v>-0.32344072499999976</v>
      </c>
      <c r="AK433" s="63">
        <f t="shared" si="27"/>
        <v>-0.16847626054797363</v>
      </c>
    </row>
    <row r="434" spans="1:37" s="53" customFormat="1" x14ac:dyDescent="0.2">
      <c r="A434" s="21" t="s">
        <v>959</v>
      </c>
      <c r="B434" s="24" t="s">
        <v>960</v>
      </c>
      <c r="C434" s="24" t="s">
        <v>410</v>
      </c>
      <c r="D434" s="110">
        <v>8</v>
      </c>
      <c r="E434" s="109"/>
      <c r="F434" s="110">
        <v>0</v>
      </c>
      <c r="G434" s="110">
        <v>35247</v>
      </c>
      <c r="H434" s="110">
        <v>16008</v>
      </c>
      <c r="I434" s="110">
        <v>10354</v>
      </c>
      <c r="J434" s="110">
        <v>4292</v>
      </c>
      <c r="K434" s="24">
        <v>9.4</v>
      </c>
      <c r="L434" s="109"/>
      <c r="M434" s="110">
        <v>10100</v>
      </c>
      <c r="N434" s="110">
        <v>3692</v>
      </c>
      <c r="O434" s="25">
        <v>9.4</v>
      </c>
      <c r="P434" s="25">
        <v>5.0999999999999996</v>
      </c>
      <c r="Q434" s="25">
        <v>8.1999999999999993</v>
      </c>
      <c r="R434" s="24">
        <v>8</v>
      </c>
      <c r="S434" s="26">
        <v>3.0461999999999998</v>
      </c>
      <c r="T434" s="52" t="s">
        <v>407</v>
      </c>
      <c r="U434" s="26">
        <v>3.0461999999999998</v>
      </c>
      <c r="V434" s="26"/>
      <c r="W434" s="109"/>
      <c r="X434" s="24">
        <v>19</v>
      </c>
      <c r="Y434" s="110">
        <v>18680.48</v>
      </c>
      <c r="Z434" s="25">
        <v>8.1999999999999993</v>
      </c>
      <c r="AA434" s="26">
        <v>0.92630000000000001</v>
      </c>
      <c r="AB434" s="26">
        <v>0.73240000000000005</v>
      </c>
      <c r="AC434" s="109"/>
      <c r="AD434" s="26">
        <v>3.2646000000000002</v>
      </c>
      <c r="AE434" s="26">
        <v>3.1913</v>
      </c>
      <c r="AF434" s="26">
        <v>3.335</v>
      </c>
      <c r="AG434" s="26">
        <v>3.2968000000000002</v>
      </c>
      <c r="AH434" s="57">
        <v>3.9676</v>
      </c>
      <c r="AI434" s="50">
        <f t="shared" si="23"/>
        <v>3.2678110500000002</v>
      </c>
      <c r="AJ434" s="26">
        <f t="shared" si="26"/>
        <v>-0.69978894999999985</v>
      </c>
      <c r="AK434" s="62">
        <f t="shared" si="27"/>
        <v>-0.17637588214537753</v>
      </c>
    </row>
    <row r="435" spans="1:37" s="53" customFormat="1" x14ac:dyDescent="0.2">
      <c r="A435" s="21" t="s">
        <v>1109</v>
      </c>
      <c r="B435" s="1" t="s">
        <v>1110</v>
      </c>
      <c r="C435" s="1" t="s">
        <v>410</v>
      </c>
      <c r="D435" s="108">
        <v>0</v>
      </c>
      <c r="E435" s="109"/>
      <c r="F435" s="108">
        <v>0</v>
      </c>
      <c r="G435" s="108">
        <v>0</v>
      </c>
      <c r="H435" s="108">
        <v>0</v>
      </c>
      <c r="I435" s="108">
        <v>0</v>
      </c>
      <c r="J435" s="108">
        <v>0</v>
      </c>
      <c r="K435" s="1">
        <v>0</v>
      </c>
      <c r="L435" s="109"/>
      <c r="M435" s="108">
        <v>0</v>
      </c>
      <c r="N435" s="108">
        <v>0</v>
      </c>
      <c r="O435" s="2">
        <v>0</v>
      </c>
      <c r="P435" s="2">
        <v>0</v>
      </c>
      <c r="Q435" s="2">
        <v>0</v>
      </c>
      <c r="R435" s="1">
        <v>999</v>
      </c>
      <c r="S435" s="3">
        <v>0</v>
      </c>
      <c r="T435" s="43" t="s">
        <v>611</v>
      </c>
      <c r="U435" s="3">
        <v>0.67020000000000002</v>
      </c>
      <c r="V435" s="3"/>
      <c r="W435" s="109"/>
      <c r="X435" s="1">
        <v>11</v>
      </c>
      <c r="Y435" s="108">
        <v>4239.57</v>
      </c>
      <c r="Z435" s="2">
        <v>2.4</v>
      </c>
      <c r="AA435" s="3">
        <v>0.82550000000000001</v>
      </c>
      <c r="AB435" s="3">
        <v>0.81879999999999997</v>
      </c>
      <c r="AC435" s="109"/>
      <c r="AD435" s="3">
        <v>0.92349999999999999</v>
      </c>
      <c r="AE435" s="3">
        <v>0.93689999999999996</v>
      </c>
      <c r="AF435" s="3">
        <v>0.85</v>
      </c>
      <c r="AG435" s="3">
        <v>0.85609999999999997</v>
      </c>
      <c r="AH435" s="57">
        <v>0.87409999999999999</v>
      </c>
      <c r="AI435" s="50">
        <f t="shared" si="23"/>
        <v>0.7189570500000001</v>
      </c>
      <c r="AJ435" s="3">
        <f t="shared" si="26"/>
        <v>-0.15514294999999989</v>
      </c>
      <c r="AK435" s="62">
        <f t="shared" si="27"/>
        <v>-0.17748878846813854</v>
      </c>
    </row>
    <row r="436" spans="1:37" s="53" customFormat="1" x14ac:dyDescent="0.2">
      <c r="A436" s="21" t="s">
        <v>258</v>
      </c>
      <c r="B436" s="1" t="s">
        <v>259</v>
      </c>
      <c r="C436" s="1" t="s">
        <v>410</v>
      </c>
      <c r="D436" s="108">
        <v>108</v>
      </c>
      <c r="E436" s="109"/>
      <c r="F436" s="108">
        <v>1</v>
      </c>
      <c r="G436" s="108">
        <v>5423</v>
      </c>
      <c r="H436" s="108">
        <v>4135</v>
      </c>
      <c r="I436" s="108">
        <v>4082</v>
      </c>
      <c r="J436" s="108">
        <v>3308</v>
      </c>
      <c r="K436" s="1">
        <v>6</v>
      </c>
      <c r="L436" s="109"/>
      <c r="M436" s="108">
        <v>3897</v>
      </c>
      <c r="N436" s="108">
        <v>2246</v>
      </c>
      <c r="O436" s="2">
        <v>6</v>
      </c>
      <c r="P436" s="2">
        <v>4.5</v>
      </c>
      <c r="Q436" s="2">
        <v>4.8</v>
      </c>
      <c r="R436" s="1">
        <v>20</v>
      </c>
      <c r="S436" s="3">
        <v>1.1754</v>
      </c>
      <c r="T436" s="43" t="s">
        <v>407</v>
      </c>
      <c r="U436" s="3">
        <v>1.1754</v>
      </c>
      <c r="V436" s="3"/>
      <c r="W436" s="109"/>
      <c r="X436" s="1">
        <v>15</v>
      </c>
      <c r="Y436" s="108">
        <v>10499.52</v>
      </c>
      <c r="Z436" s="2">
        <v>4.8</v>
      </c>
      <c r="AA436" s="3">
        <v>1.3246</v>
      </c>
      <c r="AB436" s="3">
        <v>0.80859999999999999</v>
      </c>
      <c r="AC436" s="109"/>
      <c r="AD436" s="3">
        <v>1.3479000000000001</v>
      </c>
      <c r="AE436" s="3">
        <v>1.3039000000000001</v>
      </c>
      <c r="AF436" s="3">
        <v>1.2723</v>
      </c>
      <c r="AG436" s="3">
        <v>1.4014</v>
      </c>
      <c r="AH436" s="57">
        <v>1.5349999999999999</v>
      </c>
      <c r="AI436" s="50">
        <f t="shared" si="23"/>
        <v>1.2609103500000001</v>
      </c>
      <c r="AJ436" s="3">
        <f t="shared" si="26"/>
        <v>-0.27408964999999985</v>
      </c>
      <c r="AK436" s="62">
        <f t="shared" si="27"/>
        <v>-0.17856003257328981</v>
      </c>
    </row>
    <row r="437" spans="1:37" s="53" customFormat="1" x14ac:dyDescent="0.2">
      <c r="A437" s="21" t="s">
        <v>790</v>
      </c>
      <c r="B437" s="1" t="s">
        <v>791</v>
      </c>
      <c r="C437" s="1" t="s">
        <v>407</v>
      </c>
      <c r="D437" s="108">
        <v>2</v>
      </c>
      <c r="E437" s="109"/>
      <c r="F437" s="108">
        <v>0</v>
      </c>
      <c r="G437" s="108">
        <v>23069</v>
      </c>
      <c r="H437" s="108">
        <v>7463</v>
      </c>
      <c r="I437" s="108">
        <v>7027</v>
      </c>
      <c r="J437" s="108">
        <v>2410</v>
      </c>
      <c r="K437" s="1">
        <v>6</v>
      </c>
      <c r="L437" s="109"/>
      <c r="M437" s="108">
        <v>7027</v>
      </c>
      <c r="N437" s="108">
        <v>2410</v>
      </c>
      <c r="O437" s="2">
        <v>6</v>
      </c>
      <c r="P437" s="2">
        <v>2</v>
      </c>
      <c r="Q437" s="2">
        <v>5.7</v>
      </c>
      <c r="R437" s="1">
        <v>999</v>
      </c>
      <c r="S437" s="3">
        <v>2.1194000000000002</v>
      </c>
      <c r="T437" s="43" t="s">
        <v>410</v>
      </c>
      <c r="U437" s="3">
        <v>2.1640000000000001</v>
      </c>
      <c r="V437" s="3"/>
      <c r="W437" s="109"/>
      <c r="X437" s="1">
        <v>12</v>
      </c>
      <c r="Y437" s="108">
        <v>14661.71</v>
      </c>
      <c r="Z437" s="2">
        <v>6</v>
      </c>
      <c r="AA437" s="3">
        <v>0.79200000000000004</v>
      </c>
      <c r="AB437" s="3">
        <v>0.81469999999999998</v>
      </c>
      <c r="AC437" s="109"/>
      <c r="AD437" s="3">
        <v>3.0047000000000001</v>
      </c>
      <c r="AE437" s="3">
        <v>2.8588</v>
      </c>
      <c r="AF437" s="3">
        <v>2.7092999999999998</v>
      </c>
      <c r="AG437" s="3">
        <v>2.6821999999999999</v>
      </c>
      <c r="AH437" s="57">
        <v>2.8275999999999999</v>
      </c>
      <c r="AI437" s="50">
        <f t="shared" si="23"/>
        <v>2.3214310000000005</v>
      </c>
      <c r="AJ437" s="3">
        <f t="shared" si="26"/>
        <v>-0.50616899999999942</v>
      </c>
      <c r="AK437" s="62">
        <f t="shared" si="27"/>
        <v>-0.1790101145848067</v>
      </c>
    </row>
    <row r="438" spans="1:37" s="53" customFormat="1" x14ac:dyDescent="0.2">
      <c r="A438" s="22" t="s">
        <v>814</v>
      </c>
      <c r="B438" s="17" t="s">
        <v>815</v>
      </c>
      <c r="C438" s="17" t="s">
        <v>407</v>
      </c>
      <c r="D438" s="111">
        <v>20</v>
      </c>
      <c r="E438" s="109"/>
      <c r="F438" s="111">
        <v>0</v>
      </c>
      <c r="G438" s="111">
        <v>11827</v>
      </c>
      <c r="H438" s="111">
        <v>6414</v>
      </c>
      <c r="I438" s="111">
        <v>5077</v>
      </c>
      <c r="J438" s="111">
        <v>2719</v>
      </c>
      <c r="K438" s="17">
        <v>4.0999999999999996</v>
      </c>
      <c r="L438" s="109"/>
      <c r="M438" s="111">
        <v>4908</v>
      </c>
      <c r="N438" s="111">
        <v>2241</v>
      </c>
      <c r="O438" s="18">
        <v>4.0999999999999996</v>
      </c>
      <c r="P438" s="18">
        <v>2.7</v>
      </c>
      <c r="Q438" s="18">
        <v>3.3</v>
      </c>
      <c r="R438" s="17">
        <v>12</v>
      </c>
      <c r="S438" s="19">
        <v>1.4802999999999999</v>
      </c>
      <c r="T438" s="44" t="s">
        <v>407</v>
      </c>
      <c r="U438" s="19">
        <v>1.4802999999999999</v>
      </c>
      <c r="V438" s="19"/>
      <c r="W438" s="109"/>
      <c r="X438" s="17">
        <v>9</v>
      </c>
      <c r="Y438" s="111">
        <v>10351.86</v>
      </c>
      <c r="Z438" s="18">
        <v>3.3</v>
      </c>
      <c r="AA438" s="19">
        <v>0.32540000000000002</v>
      </c>
      <c r="AB438" s="19">
        <v>0.30730000000000002</v>
      </c>
      <c r="AC438" s="109"/>
      <c r="AD438" s="19">
        <v>1.6697</v>
      </c>
      <c r="AE438" s="19">
        <v>1.9085000000000001</v>
      </c>
      <c r="AF438" s="19">
        <v>1.3875</v>
      </c>
      <c r="AG438" s="19">
        <v>1.7668999999999999</v>
      </c>
      <c r="AH438" s="59">
        <v>1.9369000000000001</v>
      </c>
      <c r="AI438" s="51">
        <f t="shared" si="23"/>
        <v>1.587991825</v>
      </c>
      <c r="AJ438" s="19">
        <f t="shared" si="26"/>
        <v>-0.34890817500000004</v>
      </c>
      <c r="AK438" s="63">
        <f t="shared" si="27"/>
        <v>-0.18013742320202386</v>
      </c>
    </row>
    <row r="439" spans="1:37" s="53" customFormat="1" x14ac:dyDescent="0.2">
      <c r="A439" s="21" t="s">
        <v>1471</v>
      </c>
      <c r="B439" s="24" t="s">
        <v>1472</v>
      </c>
      <c r="C439" s="24" t="s">
        <v>410</v>
      </c>
      <c r="D439" s="110">
        <v>29</v>
      </c>
      <c r="E439" s="109"/>
      <c r="F439" s="110">
        <v>0</v>
      </c>
      <c r="G439" s="110">
        <v>7982</v>
      </c>
      <c r="H439" s="110">
        <v>6012</v>
      </c>
      <c r="I439" s="110">
        <v>2945</v>
      </c>
      <c r="J439" s="110">
        <v>1895</v>
      </c>
      <c r="K439" s="24">
        <v>2.2000000000000002</v>
      </c>
      <c r="L439" s="109"/>
      <c r="M439" s="110">
        <v>2944</v>
      </c>
      <c r="N439" s="110">
        <v>1836</v>
      </c>
      <c r="O439" s="25">
        <v>2.2000000000000002</v>
      </c>
      <c r="P439" s="25">
        <v>1.6</v>
      </c>
      <c r="Q439" s="25">
        <v>1.9</v>
      </c>
      <c r="R439" s="24">
        <v>23</v>
      </c>
      <c r="S439" s="26">
        <v>0.88790000000000002</v>
      </c>
      <c r="T439" s="52" t="s">
        <v>407</v>
      </c>
      <c r="U439" s="26">
        <v>0.88790000000000002</v>
      </c>
      <c r="V439" s="26"/>
      <c r="W439" s="109"/>
      <c r="X439" s="24">
        <v>5</v>
      </c>
      <c r="Y439" s="110">
        <v>6621.3</v>
      </c>
      <c r="Z439" s="25">
        <v>1.9</v>
      </c>
      <c r="AA439" s="26">
        <v>0.56999999999999995</v>
      </c>
      <c r="AB439" s="26">
        <v>0.57609999999999995</v>
      </c>
      <c r="AC439" s="109"/>
      <c r="AD439" s="26">
        <v>0.92749999999999999</v>
      </c>
      <c r="AE439" s="26">
        <v>0.99550000000000005</v>
      </c>
      <c r="AF439" s="26">
        <v>0.94310000000000005</v>
      </c>
      <c r="AG439" s="26">
        <v>0.84850000000000003</v>
      </c>
      <c r="AH439" s="57">
        <v>1.1704000000000001</v>
      </c>
      <c r="AI439" s="50">
        <f t="shared" si="23"/>
        <v>0.9524947250000001</v>
      </c>
      <c r="AJ439" s="26">
        <f t="shared" si="26"/>
        <v>-0.21790527500000001</v>
      </c>
      <c r="AK439" s="62">
        <f t="shared" si="27"/>
        <v>-0.18618017344497606</v>
      </c>
    </row>
    <row r="440" spans="1:37" s="53" customFormat="1" x14ac:dyDescent="0.2">
      <c r="A440" s="21" t="s">
        <v>800</v>
      </c>
      <c r="B440" s="24" t="s">
        <v>801</v>
      </c>
      <c r="C440" s="24" t="s">
        <v>407</v>
      </c>
      <c r="D440" s="110">
        <v>6</v>
      </c>
      <c r="E440" s="109"/>
      <c r="F440" s="110">
        <v>0</v>
      </c>
      <c r="G440" s="110">
        <v>21683</v>
      </c>
      <c r="H440" s="110">
        <v>10916</v>
      </c>
      <c r="I440" s="110">
        <v>7006</v>
      </c>
      <c r="J440" s="110">
        <v>2548</v>
      </c>
      <c r="K440" s="24">
        <v>7.3</v>
      </c>
      <c r="L440" s="109"/>
      <c r="M440" s="110">
        <v>6889</v>
      </c>
      <c r="N440" s="110">
        <v>2290</v>
      </c>
      <c r="O440" s="25">
        <v>7.3</v>
      </c>
      <c r="P440" s="25">
        <v>2.7</v>
      </c>
      <c r="Q440" s="25">
        <v>6.9</v>
      </c>
      <c r="R440" s="24">
        <v>6</v>
      </c>
      <c r="S440" s="26">
        <v>2.0777999999999999</v>
      </c>
      <c r="T440" s="52" t="s">
        <v>407</v>
      </c>
      <c r="U440" s="26">
        <v>2.0777999999999999</v>
      </c>
      <c r="V440" s="26"/>
      <c r="W440" s="109"/>
      <c r="X440" s="24">
        <v>13</v>
      </c>
      <c r="Y440" s="110">
        <v>11949.12</v>
      </c>
      <c r="Z440" s="25">
        <v>6.9</v>
      </c>
      <c r="AA440" s="26">
        <v>0.36499999999999999</v>
      </c>
      <c r="AB440" s="26">
        <v>0.44990000000000002</v>
      </c>
      <c r="AC440" s="109"/>
      <c r="AD440" s="26">
        <v>2.6947999999999999</v>
      </c>
      <c r="AE440" s="26">
        <v>2.75</v>
      </c>
      <c r="AF440" s="26">
        <v>2.9539</v>
      </c>
      <c r="AG440" s="26">
        <v>2.7536999999999998</v>
      </c>
      <c r="AH440" s="57">
        <v>2.7429000000000001</v>
      </c>
      <c r="AI440" s="50">
        <f t="shared" si="23"/>
        <v>2.2289599500000001</v>
      </c>
      <c r="AJ440" s="26">
        <f t="shared" si="26"/>
        <v>-0.51394004999999998</v>
      </c>
      <c r="AK440" s="62">
        <f t="shared" si="27"/>
        <v>-0.18737104888986109</v>
      </c>
    </row>
    <row r="441" spans="1:37" s="53" customFormat="1" x14ac:dyDescent="0.2">
      <c r="A441" s="21" t="s">
        <v>367</v>
      </c>
      <c r="B441" s="24" t="s">
        <v>368</v>
      </c>
      <c r="C441" s="24" t="s">
        <v>410</v>
      </c>
      <c r="D441" s="110">
        <v>5</v>
      </c>
      <c r="E441" s="109"/>
      <c r="F441" s="110">
        <v>0</v>
      </c>
      <c r="G441" s="110">
        <v>122591</v>
      </c>
      <c r="H441" s="110">
        <v>78054</v>
      </c>
      <c r="I441" s="110">
        <v>48443</v>
      </c>
      <c r="J441" s="110">
        <v>32751</v>
      </c>
      <c r="K441" s="24">
        <v>17</v>
      </c>
      <c r="L441" s="109"/>
      <c r="M441" s="110">
        <v>48082</v>
      </c>
      <c r="N441" s="110">
        <v>32031</v>
      </c>
      <c r="O441" s="25">
        <v>17</v>
      </c>
      <c r="P441" s="25">
        <v>14.6</v>
      </c>
      <c r="Q441" s="25">
        <v>13.2</v>
      </c>
      <c r="R441" s="24">
        <v>26</v>
      </c>
      <c r="S441" s="26">
        <v>14.501799999999999</v>
      </c>
      <c r="T441" s="52" t="s">
        <v>410</v>
      </c>
      <c r="U441" s="26">
        <v>17.668199999999999</v>
      </c>
      <c r="V441" s="26"/>
      <c r="W441" s="109"/>
      <c r="X441" s="24">
        <v>56</v>
      </c>
      <c r="Y441" s="110">
        <v>143143.23000000001</v>
      </c>
      <c r="Z441" s="25">
        <v>14</v>
      </c>
      <c r="AA441" s="26">
        <v>0</v>
      </c>
      <c r="AB441" s="26">
        <v>0</v>
      </c>
      <c r="AC441" s="109"/>
      <c r="AD441" s="26">
        <v>33.901200000000003</v>
      </c>
      <c r="AE441" s="26">
        <v>20.240500000000001</v>
      </c>
      <c r="AF441" s="26">
        <v>25.731400000000001</v>
      </c>
      <c r="AG441" s="26">
        <v>25.315000000000001</v>
      </c>
      <c r="AH441" s="57">
        <v>23.3276</v>
      </c>
      <c r="AI441" s="50">
        <f t="shared" si="23"/>
        <v>18.95356155</v>
      </c>
      <c r="AJ441" s="26">
        <f t="shared" si="26"/>
        <v>-4.3740384500000005</v>
      </c>
      <c r="AK441" s="62">
        <f t="shared" si="27"/>
        <v>-0.18750486333784874</v>
      </c>
    </row>
    <row r="442" spans="1:37" s="53" customFormat="1" x14ac:dyDescent="0.2">
      <c r="A442" s="21" t="s">
        <v>1122</v>
      </c>
      <c r="B442" s="1" t="s">
        <v>1123</v>
      </c>
      <c r="C442" s="1" t="s">
        <v>410</v>
      </c>
      <c r="D442" s="108">
        <v>1</v>
      </c>
      <c r="E442" s="109"/>
      <c r="F442" s="108">
        <v>0</v>
      </c>
      <c r="G442" s="108">
        <v>859</v>
      </c>
      <c r="H442" s="108">
        <v>0</v>
      </c>
      <c r="I442" s="108">
        <v>0</v>
      </c>
      <c r="J442" s="108">
        <v>0</v>
      </c>
      <c r="K442" s="1">
        <v>0</v>
      </c>
      <c r="L442" s="109"/>
      <c r="M442" s="108">
        <v>0</v>
      </c>
      <c r="N442" s="108">
        <v>0</v>
      </c>
      <c r="O442" s="2">
        <v>0</v>
      </c>
      <c r="P442" s="2">
        <v>0</v>
      </c>
      <c r="Q442" s="2">
        <v>0</v>
      </c>
      <c r="R442" s="1">
        <v>999</v>
      </c>
      <c r="S442" s="3">
        <v>0</v>
      </c>
      <c r="T442" s="43" t="s">
        <v>611</v>
      </c>
      <c r="U442" s="3">
        <v>0.78029999999999999</v>
      </c>
      <c r="V442" s="3"/>
      <c r="W442" s="109"/>
      <c r="X442" s="1">
        <v>12</v>
      </c>
      <c r="Y442" s="108">
        <v>4966.25</v>
      </c>
      <c r="Z442" s="2">
        <v>2.8</v>
      </c>
      <c r="AA442" s="3">
        <v>1.2595000000000001</v>
      </c>
      <c r="AB442" s="3">
        <v>1.1052</v>
      </c>
      <c r="AC442" s="109"/>
      <c r="AD442" s="3">
        <v>1.1312</v>
      </c>
      <c r="AE442" s="3">
        <v>0.7238</v>
      </c>
      <c r="AF442" s="3">
        <v>0.63519999999999999</v>
      </c>
      <c r="AG442" s="3">
        <v>0.59719999999999995</v>
      </c>
      <c r="AH442" s="57">
        <v>1.0329999999999999</v>
      </c>
      <c r="AI442" s="50">
        <f t="shared" si="23"/>
        <v>0.83706682500000007</v>
      </c>
      <c r="AJ442" s="3">
        <f t="shared" si="26"/>
        <v>-0.19593317499999985</v>
      </c>
      <c r="AK442" s="62">
        <f t="shared" si="27"/>
        <v>-0.18967393514036773</v>
      </c>
    </row>
    <row r="443" spans="1:37" s="53" customFormat="1" x14ac:dyDescent="0.2">
      <c r="A443" s="22" t="s">
        <v>1409</v>
      </c>
      <c r="B443" s="17" t="s">
        <v>1410</v>
      </c>
      <c r="C443" s="17" t="s">
        <v>410</v>
      </c>
      <c r="D443" s="111">
        <v>1</v>
      </c>
      <c r="E443" s="109"/>
      <c r="F443" s="111">
        <v>0</v>
      </c>
      <c r="G443" s="111">
        <v>9114</v>
      </c>
      <c r="H443" s="111">
        <v>0</v>
      </c>
      <c r="I443" s="111">
        <v>5233</v>
      </c>
      <c r="J443" s="111">
        <v>0</v>
      </c>
      <c r="K443" s="17">
        <v>5</v>
      </c>
      <c r="L443" s="109"/>
      <c r="M443" s="111">
        <v>5233</v>
      </c>
      <c r="N443" s="111">
        <v>0</v>
      </c>
      <c r="O443" s="18">
        <v>5</v>
      </c>
      <c r="P443" s="18">
        <v>0</v>
      </c>
      <c r="Q443" s="18">
        <v>5</v>
      </c>
      <c r="R443" s="17">
        <v>999</v>
      </c>
      <c r="S443" s="19">
        <v>1.5783</v>
      </c>
      <c r="T443" s="44" t="s">
        <v>611</v>
      </c>
      <c r="U443" s="19">
        <v>0.60329999999999995</v>
      </c>
      <c r="V443" s="19"/>
      <c r="W443" s="109"/>
      <c r="X443" s="17">
        <v>11</v>
      </c>
      <c r="Y443" s="111">
        <v>3798.02</v>
      </c>
      <c r="Z443" s="18">
        <v>2.4</v>
      </c>
      <c r="AA443" s="19">
        <v>3.8683999999999998</v>
      </c>
      <c r="AB443" s="19">
        <v>1.8274999999999999</v>
      </c>
      <c r="AC443" s="109"/>
      <c r="AD443" s="19">
        <v>0.92210000000000003</v>
      </c>
      <c r="AE443" s="19">
        <v>1.5242</v>
      </c>
      <c r="AF443" s="19">
        <v>1.0404</v>
      </c>
      <c r="AG443" s="19">
        <v>0.89159999999999995</v>
      </c>
      <c r="AH443" s="59">
        <v>0.80279999999999996</v>
      </c>
      <c r="AI443" s="51">
        <f t="shared" si="23"/>
        <v>0.64719007500000003</v>
      </c>
      <c r="AJ443" s="19">
        <f t="shared" si="26"/>
        <v>-0.15560992499999993</v>
      </c>
      <c r="AK443" s="63">
        <f t="shared" si="27"/>
        <v>-0.19383398729446927</v>
      </c>
    </row>
    <row r="444" spans="1:37" s="53" customFormat="1" x14ac:dyDescent="0.2">
      <c r="A444" s="21" t="s">
        <v>1032</v>
      </c>
      <c r="B444" s="24" t="s">
        <v>1033</v>
      </c>
      <c r="C444" s="24" t="s">
        <v>407</v>
      </c>
      <c r="D444" s="110">
        <v>205</v>
      </c>
      <c r="E444" s="109"/>
      <c r="F444" s="110">
        <v>4</v>
      </c>
      <c r="G444" s="110">
        <v>6413</v>
      </c>
      <c r="H444" s="110">
        <v>7968</v>
      </c>
      <c r="I444" s="110">
        <v>3097</v>
      </c>
      <c r="J444" s="110">
        <v>3639</v>
      </c>
      <c r="K444" s="24">
        <v>3.9</v>
      </c>
      <c r="L444" s="109"/>
      <c r="M444" s="110">
        <v>2845</v>
      </c>
      <c r="N444" s="110">
        <v>2132</v>
      </c>
      <c r="O444" s="25">
        <v>3.9</v>
      </c>
      <c r="P444" s="25">
        <v>4.5</v>
      </c>
      <c r="Q444" s="25">
        <v>2.8</v>
      </c>
      <c r="R444" s="24">
        <v>33</v>
      </c>
      <c r="S444" s="26">
        <v>0.85809999999999997</v>
      </c>
      <c r="T444" s="52" t="s">
        <v>407</v>
      </c>
      <c r="U444" s="26">
        <v>0.85809999999999997</v>
      </c>
      <c r="V444" s="26"/>
      <c r="W444" s="109"/>
      <c r="X444" s="24">
        <v>13</v>
      </c>
      <c r="Y444" s="110">
        <v>10156.66</v>
      </c>
      <c r="Z444" s="25">
        <v>2.8</v>
      </c>
      <c r="AA444" s="26">
        <v>0.5776</v>
      </c>
      <c r="AB444" s="26">
        <v>0.55400000000000005</v>
      </c>
      <c r="AC444" s="109"/>
      <c r="AD444" s="26">
        <v>1.1616</v>
      </c>
      <c r="AE444" s="26">
        <v>1.0766</v>
      </c>
      <c r="AF444" s="26">
        <v>1.0535000000000001</v>
      </c>
      <c r="AG444" s="26">
        <v>1.0953999999999999</v>
      </c>
      <c r="AH444" s="57">
        <v>1.1431</v>
      </c>
      <c r="AI444" s="50">
        <f t="shared" si="23"/>
        <v>0.92052677500000002</v>
      </c>
      <c r="AJ444" s="26">
        <f t="shared" si="26"/>
        <v>-0.22257322499999999</v>
      </c>
      <c r="AK444" s="62">
        <f t="shared" si="27"/>
        <v>-0.19471019595835884</v>
      </c>
    </row>
    <row r="445" spans="1:37" s="53" customFormat="1" x14ac:dyDescent="0.2">
      <c r="A445" s="21" t="s">
        <v>496</v>
      </c>
      <c r="B445" s="24" t="s">
        <v>497</v>
      </c>
      <c r="C445" s="24" t="s">
        <v>407</v>
      </c>
      <c r="D445" s="110">
        <v>41</v>
      </c>
      <c r="E445" s="109"/>
      <c r="F445" s="110">
        <v>2</v>
      </c>
      <c r="G445" s="110">
        <v>14672</v>
      </c>
      <c r="H445" s="110">
        <v>11180</v>
      </c>
      <c r="I445" s="110">
        <v>6101</v>
      </c>
      <c r="J445" s="110">
        <v>4104</v>
      </c>
      <c r="K445" s="24">
        <v>6.9</v>
      </c>
      <c r="L445" s="109"/>
      <c r="M445" s="110">
        <v>5813</v>
      </c>
      <c r="N445" s="110">
        <v>3277</v>
      </c>
      <c r="O445" s="25">
        <v>6.9</v>
      </c>
      <c r="P445" s="25">
        <v>4.4000000000000004</v>
      </c>
      <c r="Q445" s="25">
        <v>5.7</v>
      </c>
      <c r="R445" s="24">
        <v>19</v>
      </c>
      <c r="S445" s="26">
        <v>1.7532000000000001</v>
      </c>
      <c r="T445" s="52" t="s">
        <v>407</v>
      </c>
      <c r="U445" s="26">
        <v>1.7532000000000001</v>
      </c>
      <c r="V445" s="26"/>
      <c r="W445" s="109"/>
      <c r="X445" s="24">
        <v>15</v>
      </c>
      <c r="Y445" s="110">
        <v>14062.76</v>
      </c>
      <c r="Z445" s="25">
        <v>5.7</v>
      </c>
      <c r="AA445" s="26">
        <v>0.8589</v>
      </c>
      <c r="AB445" s="26">
        <v>0.81869999999999998</v>
      </c>
      <c r="AC445" s="109"/>
      <c r="AD445" s="26">
        <v>2.4367999999999999</v>
      </c>
      <c r="AE445" s="26">
        <v>1.8902000000000001</v>
      </c>
      <c r="AF445" s="26">
        <v>1.7170000000000001</v>
      </c>
      <c r="AG445" s="26">
        <v>2.1749000000000001</v>
      </c>
      <c r="AH445" s="57">
        <v>2.3357000000000001</v>
      </c>
      <c r="AI445" s="50">
        <f t="shared" si="23"/>
        <v>1.8807453000000003</v>
      </c>
      <c r="AJ445" s="26">
        <f t="shared" si="26"/>
        <v>-0.45495469999999982</v>
      </c>
      <c r="AK445" s="62">
        <f t="shared" si="27"/>
        <v>-0.19478302007963344</v>
      </c>
    </row>
    <row r="446" spans="1:37" s="53" customFormat="1" x14ac:dyDescent="0.2">
      <c r="A446" s="21" t="s">
        <v>339</v>
      </c>
      <c r="B446" s="24" t="s">
        <v>340</v>
      </c>
      <c r="C446" s="24" t="s">
        <v>410</v>
      </c>
      <c r="D446" s="112">
        <v>0</v>
      </c>
      <c r="E446" s="109"/>
      <c r="F446" s="112">
        <v>0</v>
      </c>
      <c r="G446" s="112">
        <v>0</v>
      </c>
      <c r="H446" s="112">
        <v>0</v>
      </c>
      <c r="I446" s="112">
        <v>0</v>
      </c>
      <c r="J446" s="112">
        <v>0</v>
      </c>
      <c r="K446" s="24">
        <v>0</v>
      </c>
      <c r="L446" s="109"/>
      <c r="M446" s="112">
        <v>0</v>
      </c>
      <c r="N446" s="112">
        <v>0</v>
      </c>
      <c r="O446" s="25">
        <v>0</v>
      </c>
      <c r="P446" s="25">
        <v>0</v>
      </c>
      <c r="Q446" s="25">
        <v>0</v>
      </c>
      <c r="R446" s="24">
        <v>999</v>
      </c>
      <c r="S446" s="26">
        <v>0</v>
      </c>
      <c r="T446" s="52" t="s">
        <v>410</v>
      </c>
      <c r="U446" s="26">
        <v>1.2535000000000001</v>
      </c>
      <c r="V446" s="26"/>
      <c r="W446" s="109"/>
      <c r="X446" s="24">
        <v>51</v>
      </c>
      <c r="Y446" s="110">
        <v>15232.61</v>
      </c>
      <c r="Z446" s="25">
        <v>7.3</v>
      </c>
      <c r="AA446" s="26">
        <v>1.3555999999999999</v>
      </c>
      <c r="AB446" s="26">
        <v>1.3061</v>
      </c>
      <c r="AC446" s="109"/>
      <c r="AD446" s="26">
        <v>0.82099999999999995</v>
      </c>
      <c r="AE446" s="26">
        <v>0.4924</v>
      </c>
      <c r="AF446" s="26">
        <v>0.64590000000000003</v>
      </c>
      <c r="AG446" s="26">
        <v>0.6532</v>
      </c>
      <c r="AH446" s="57">
        <v>1.6741999999999999</v>
      </c>
      <c r="AI446" s="50">
        <f t="shared" si="23"/>
        <v>1.3446921250000001</v>
      </c>
      <c r="AJ446" s="26">
        <f t="shared" si="26"/>
        <v>-0.32950787499999978</v>
      </c>
      <c r="AK446" s="62">
        <f t="shared" si="27"/>
        <v>-0.19681512065464091</v>
      </c>
    </row>
    <row r="447" spans="1:37" s="53" customFormat="1" x14ac:dyDescent="0.2">
      <c r="A447" s="21" t="s">
        <v>442</v>
      </c>
      <c r="B447" s="24" t="s">
        <v>443</v>
      </c>
      <c r="C447" s="24" t="s">
        <v>407</v>
      </c>
      <c r="D447" s="110">
        <v>0</v>
      </c>
      <c r="E447" s="109"/>
      <c r="F447" s="110">
        <v>0</v>
      </c>
      <c r="G447" s="110">
        <v>0</v>
      </c>
      <c r="H447" s="110">
        <v>0</v>
      </c>
      <c r="I447" s="110">
        <v>0</v>
      </c>
      <c r="J447" s="110">
        <v>0</v>
      </c>
      <c r="K447" s="24">
        <v>0</v>
      </c>
      <c r="L447" s="109"/>
      <c r="M447" s="110">
        <v>0</v>
      </c>
      <c r="N447" s="110">
        <v>0</v>
      </c>
      <c r="O447" s="25">
        <v>0</v>
      </c>
      <c r="P447" s="25">
        <v>0</v>
      </c>
      <c r="Q447" s="25">
        <v>0</v>
      </c>
      <c r="R447" s="24">
        <v>999</v>
      </c>
      <c r="S447" s="26">
        <v>0</v>
      </c>
      <c r="T447" s="52" t="s">
        <v>611</v>
      </c>
      <c r="U447" s="26">
        <v>0.90639999999999998</v>
      </c>
      <c r="V447" s="26"/>
      <c r="W447" s="109"/>
      <c r="X447" s="24">
        <v>8</v>
      </c>
      <c r="Y447" s="110">
        <v>5798.53</v>
      </c>
      <c r="Z447" s="25">
        <v>1.8</v>
      </c>
      <c r="AA447" s="26">
        <v>1.9337</v>
      </c>
      <c r="AB447" s="26">
        <v>1.9824999999999999</v>
      </c>
      <c r="AC447" s="109"/>
      <c r="AD447" s="26">
        <v>1.3836999999999999</v>
      </c>
      <c r="AE447" s="26">
        <v>1.2230000000000001</v>
      </c>
      <c r="AF447" s="26">
        <v>1.1711</v>
      </c>
      <c r="AG447" s="26">
        <v>1.1189</v>
      </c>
      <c r="AH447" s="57">
        <v>1.2128000000000001</v>
      </c>
      <c r="AI447" s="50">
        <f t="shared" si="23"/>
        <v>0.97234060000000011</v>
      </c>
      <c r="AJ447" s="26">
        <f t="shared" si="26"/>
        <v>-0.24045939999999999</v>
      </c>
      <c r="AK447" s="62">
        <f t="shared" si="27"/>
        <v>-0.19826797493403692</v>
      </c>
    </row>
    <row r="448" spans="1:37" s="53" customFormat="1" x14ac:dyDescent="0.2">
      <c r="A448" s="22" t="s">
        <v>301</v>
      </c>
      <c r="B448" s="17" t="s">
        <v>302</v>
      </c>
      <c r="C448" s="17" t="s">
        <v>410</v>
      </c>
      <c r="D448" s="111">
        <v>142</v>
      </c>
      <c r="E448" s="109"/>
      <c r="F448" s="111">
        <v>7</v>
      </c>
      <c r="G448" s="111">
        <v>6114</v>
      </c>
      <c r="H448" s="111">
        <v>5970</v>
      </c>
      <c r="I448" s="111">
        <v>2538</v>
      </c>
      <c r="J448" s="111">
        <v>2203</v>
      </c>
      <c r="K448" s="17">
        <v>2.2000000000000002</v>
      </c>
      <c r="L448" s="109"/>
      <c r="M448" s="111">
        <v>2402</v>
      </c>
      <c r="N448" s="111">
        <v>1792</v>
      </c>
      <c r="O448" s="18">
        <v>2.2000000000000002</v>
      </c>
      <c r="P448" s="18">
        <v>2.4</v>
      </c>
      <c r="Q448" s="18">
        <v>1.8</v>
      </c>
      <c r="R448" s="17">
        <v>33</v>
      </c>
      <c r="S448" s="19">
        <v>0.72450000000000003</v>
      </c>
      <c r="T448" s="44" t="s">
        <v>407</v>
      </c>
      <c r="U448" s="19">
        <v>0.72450000000000003</v>
      </c>
      <c r="V448" s="19"/>
      <c r="W448" s="109"/>
      <c r="X448" s="17">
        <v>7</v>
      </c>
      <c r="Y448" s="111">
        <v>6811.82</v>
      </c>
      <c r="Z448" s="18">
        <v>1.8</v>
      </c>
      <c r="AA448" s="19">
        <v>2.0198999999999998</v>
      </c>
      <c r="AB448" s="19">
        <v>1.6627000000000001</v>
      </c>
      <c r="AC448" s="109"/>
      <c r="AD448" s="19">
        <v>0.82850000000000001</v>
      </c>
      <c r="AE448" s="19">
        <v>0.95430000000000004</v>
      </c>
      <c r="AF448" s="19">
        <v>0.77439999999999998</v>
      </c>
      <c r="AG448" s="19">
        <v>0.84060000000000001</v>
      </c>
      <c r="AH448" s="59">
        <v>0.97109999999999996</v>
      </c>
      <c r="AI448" s="51">
        <f t="shared" si="23"/>
        <v>0.77720737500000014</v>
      </c>
      <c r="AJ448" s="19">
        <f t="shared" si="26"/>
        <v>-0.19389262499999982</v>
      </c>
      <c r="AK448" s="63">
        <f t="shared" si="27"/>
        <v>-0.1996628822984243</v>
      </c>
    </row>
    <row r="449" spans="1:37" s="53" customFormat="1" x14ac:dyDescent="0.2">
      <c r="A449" s="21" t="s">
        <v>375</v>
      </c>
      <c r="B449" s="24" t="s">
        <v>376</v>
      </c>
      <c r="C449" s="24"/>
      <c r="D449" s="110">
        <v>1</v>
      </c>
      <c r="E449" s="109"/>
      <c r="F449" s="110">
        <v>0</v>
      </c>
      <c r="G449" s="110">
        <v>43270</v>
      </c>
      <c r="H449" s="110">
        <v>0</v>
      </c>
      <c r="I449" s="110">
        <v>14974</v>
      </c>
      <c r="J449" s="110">
        <v>0</v>
      </c>
      <c r="K449" s="24">
        <v>1</v>
      </c>
      <c r="L449" s="109"/>
      <c r="M449" s="110">
        <v>14974</v>
      </c>
      <c r="N449" s="110">
        <v>0</v>
      </c>
      <c r="O449" s="25">
        <v>1</v>
      </c>
      <c r="P449" s="25">
        <v>0</v>
      </c>
      <c r="Q449" s="25">
        <v>1</v>
      </c>
      <c r="R449" s="24">
        <v>999</v>
      </c>
      <c r="S449" s="26">
        <v>4.5163000000000002</v>
      </c>
      <c r="T449" s="52" t="s">
        <v>410</v>
      </c>
      <c r="U449" s="26">
        <v>9.5164000000000009</v>
      </c>
      <c r="V449" s="26"/>
      <c r="W449" s="109"/>
      <c r="X449" s="24">
        <v>44</v>
      </c>
      <c r="Y449" s="110">
        <v>85253.37</v>
      </c>
      <c r="Z449" s="25">
        <v>8.6999999999999993</v>
      </c>
      <c r="AA449" s="26"/>
      <c r="AB449" s="26"/>
      <c r="AC449" s="109"/>
      <c r="AD449" s="26">
        <v>10.894399999999999</v>
      </c>
      <c r="AE449" s="26">
        <v>9.2279999999999998</v>
      </c>
      <c r="AF449" s="26">
        <v>11.0678</v>
      </c>
      <c r="AG449" s="26">
        <v>10.3592</v>
      </c>
      <c r="AH449" s="57">
        <v>12.797700000000001</v>
      </c>
      <c r="AI449" s="50">
        <f t="shared" si="23"/>
        <v>10.208718100000002</v>
      </c>
      <c r="AJ449" s="26">
        <f t="shared" si="26"/>
        <v>-2.5889818999999985</v>
      </c>
      <c r="AK449" s="62">
        <f t="shared" si="27"/>
        <v>-0.20230056181970185</v>
      </c>
    </row>
    <row r="450" spans="1:37" s="53" customFormat="1" x14ac:dyDescent="0.2">
      <c r="A450" s="21" t="s">
        <v>316</v>
      </c>
      <c r="B450" s="24" t="s">
        <v>317</v>
      </c>
      <c r="C450" s="24" t="s">
        <v>410</v>
      </c>
      <c r="D450" s="110">
        <v>108</v>
      </c>
      <c r="E450" s="109"/>
      <c r="F450" s="110">
        <v>12</v>
      </c>
      <c r="G450" s="110">
        <v>3160</v>
      </c>
      <c r="H450" s="110">
        <v>3712</v>
      </c>
      <c r="I450" s="110">
        <v>1420</v>
      </c>
      <c r="J450" s="110">
        <v>1027</v>
      </c>
      <c r="K450" s="24">
        <v>1.4</v>
      </c>
      <c r="L450" s="109"/>
      <c r="M450" s="110">
        <v>1340</v>
      </c>
      <c r="N450" s="110">
        <v>697</v>
      </c>
      <c r="O450" s="25">
        <v>1.4</v>
      </c>
      <c r="P450" s="25">
        <v>1.2</v>
      </c>
      <c r="Q450" s="25">
        <v>1.3</v>
      </c>
      <c r="R450" s="24">
        <v>16</v>
      </c>
      <c r="S450" s="26">
        <v>0.4042</v>
      </c>
      <c r="T450" s="52" t="s">
        <v>407</v>
      </c>
      <c r="U450" s="26">
        <v>0.4042</v>
      </c>
      <c r="V450" s="26"/>
      <c r="W450" s="109"/>
      <c r="X450" s="24">
        <v>4</v>
      </c>
      <c r="Y450" s="110">
        <v>3412.38</v>
      </c>
      <c r="Z450" s="25">
        <v>1.3</v>
      </c>
      <c r="AA450" s="26">
        <v>0.95660000000000001</v>
      </c>
      <c r="AB450" s="26">
        <v>0.75490000000000002</v>
      </c>
      <c r="AC450" s="109"/>
      <c r="AD450" s="26">
        <v>0.53610000000000002</v>
      </c>
      <c r="AE450" s="26">
        <v>0.55910000000000004</v>
      </c>
      <c r="AF450" s="26">
        <v>0.54579999999999995</v>
      </c>
      <c r="AG450" s="26">
        <v>0.5484</v>
      </c>
      <c r="AH450" s="57">
        <v>0.54790000000000005</v>
      </c>
      <c r="AI450" s="50">
        <f t="shared" si="23"/>
        <v>0.43360555000000006</v>
      </c>
      <c r="AJ450" s="26">
        <f t="shared" si="26"/>
        <v>-0.11429444999999999</v>
      </c>
      <c r="AK450" s="62">
        <f t="shared" si="27"/>
        <v>-0.20860458112794303</v>
      </c>
    </row>
    <row r="451" spans="1:37" s="53" customFormat="1" x14ac:dyDescent="0.2">
      <c r="A451" s="21" t="s">
        <v>802</v>
      </c>
      <c r="B451" s="1" t="s">
        <v>803</v>
      </c>
      <c r="C451" s="1" t="s">
        <v>407</v>
      </c>
      <c r="D451" s="108">
        <v>13</v>
      </c>
      <c r="E451" s="109"/>
      <c r="F451" s="108">
        <v>0</v>
      </c>
      <c r="G451" s="108">
        <v>11743</v>
      </c>
      <c r="H451" s="108">
        <v>4665</v>
      </c>
      <c r="I451" s="108">
        <v>4728</v>
      </c>
      <c r="J451" s="108">
        <v>1897</v>
      </c>
      <c r="K451" s="1">
        <v>5.2</v>
      </c>
      <c r="L451" s="109"/>
      <c r="M451" s="108">
        <v>4693</v>
      </c>
      <c r="N451" s="108">
        <v>1825</v>
      </c>
      <c r="O451" s="2">
        <v>5.2</v>
      </c>
      <c r="P451" s="2">
        <v>1.4</v>
      </c>
      <c r="Q451" s="2">
        <v>4.9000000000000004</v>
      </c>
      <c r="R451" s="1">
        <v>9</v>
      </c>
      <c r="S451" s="3">
        <v>1.4154</v>
      </c>
      <c r="T451" s="43" t="s">
        <v>407</v>
      </c>
      <c r="U451" s="3">
        <v>1.4154</v>
      </c>
      <c r="V451" s="3"/>
      <c r="W451" s="109"/>
      <c r="X451" s="1">
        <v>8</v>
      </c>
      <c r="Y451" s="108">
        <v>8408.18</v>
      </c>
      <c r="Z451" s="2">
        <v>4.9000000000000004</v>
      </c>
      <c r="AA451" s="3">
        <v>0.59809999999999997</v>
      </c>
      <c r="AB451" s="3">
        <v>0.70379999999999998</v>
      </c>
      <c r="AC451" s="109"/>
      <c r="AD451" s="3">
        <v>1.8678999999999999</v>
      </c>
      <c r="AE451" s="3">
        <v>1.9169</v>
      </c>
      <c r="AF451" s="3">
        <v>1.5618000000000001</v>
      </c>
      <c r="AG451" s="3">
        <v>1.7704</v>
      </c>
      <c r="AH451" s="57">
        <v>1.9231</v>
      </c>
      <c r="AI451" s="50">
        <f t="shared" si="23"/>
        <v>1.5183703500000001</v>
      </c>
      <c r="AJ451" s="3">
        <f t="shared" si="26"/>
        <v>-0.40472964999999994</v>
      </c>
      <c r="AK451" s="62">
        <f t="shared" si="27"/>
        <v>-0.21045689251728975</v>
      </c>
    </row>
    <row r="452" spans="1:37" s="53" customFormat="1" x14ac:dyDescent="0.2">
      <c r="A452" s="21" t="s">
        <v>916</v>
      </c>
      <c r="B452" s="24" t="s">
        <v>917</v>
      </c>
      <c r="C452" s="24" t="s">
        <v>407</v>
      </c>
      <c r="D452" s="110">
        <v>41</v>
      </c>
      <c r="E452" s="109"/>
      <c r="F452" s="110">
        <v>0</v>
      </c>
      <c r="G452" s="110">
        <v>21648</v>
      </c>
      <c r="H452" s="110">
        <v>18674</v>
      </c>
      <c r="I452" s="110">
        <v>8510</v>
      </c>
      <c r="J452" s="110">
        <v>4914</v>
      </c>
      <c r="K452" s="24">
        <v>8.1</v>
      </c>
      <c r="L452" s="109"/>
      <c r="M452" s="110">
        <v>8427</v>
      </c>
      <c r="N452" s="110">
        <v>4466</v>
      </c>
      <c r="O452" s="25">
        <v>8.1</v>
      </c>
      <c r="P452" s="25">
        <v>5.6</v>
      </c>
      <c r="Q452" s="25">
        <v>6.7</v>
      </c>
      <c r="R452" s="24">
        <v>17</v>
      </c>
      <c r="S452" s="26">
        <v>2.5415999999999999</v>
      </c>
      <c r="T452" s="52" t="s">
        <v>407</v>
      </c>
      <c r="U452" s="26">
        <v>2.5415999999999999</v>
      </c>
      <c r="V452" s="26"/>
      <c r="W452" s="109"/>
      <c r="X452" s="24">
        <v>19</v>
      </c>
      <c r="Y452" s="110">
        <v>18043.16</v>
      </c>
      <c r="Z452" s="25">
        <v>6.7</v>
      </c>
      <c r="AA452" s="26">
        <v>1.5739000000000001</v>
      </c>
      <c r="AB452" s="26">
        <v>1.6398999999999999</v>
      </c>
      <c r="AC452" s="109"/>
      <c r="AD452" s="26">
        <v>2.5362</v>
      </c>
      <c r="AE452" s="26">
        <v>2.4337</v>
      </c>
      <c r="AF452" s="26">
        <v>2.3997000000000002</v>
      </c>
      <c r="AG452" s="26">
        <v>2.4937</v>
      </c>
      <c r="AH452" s="57">
        <v>3.4767999999999999</v>
      </c>
      <c r="AI452" s="50">
        <f t="shared" si="23"/>
        <v>2.7265014000000001</v>
      </c>
      <c r="AJ452" s="26">
        <f t="shared" si="26"/>
        <v>-0.75029859999999982</v>
      </c>
      <c r="AK452" s="62">
        <f t="shared" si="27"/>
        <v>-0.21580148412333175</v>
      </c>
    </row>
    <row r="453" spans="1:37" s="53" customFormat="1" x14ac:dyDescent="0.2">
      <c r="A453" s="22" t="s">
        <v>295</v>
      </c>
      <c r="B453" s="17" t="s">
        <v>296</v>
      </c>
      <c r="C453" s="17" t="s">
        <v>407</v>
      </c>
      <c r="D453" s="111">
        <v>20</v>
      </c>
      <c r="E453" s="109"/>
      <c r="F453" s="111">
        <v>0</v>
      </c>
      <c r="G453" s="111">
        <v>4609</v>
      </c>
      <c r="H453" s="111">
        <v>3529</v>
      </c>
      <c r="I453" s="111">
        <v>2282</v>
      </c>
      <c r="J453" s="111">
        <v>1471</v>
      </c>
      <c r="K453" s="17">
        <v>2.2000000000000002</v>
      </c>
      <c r="L453" s="109"/>
      <c r="M453" s="111">
        <v>2214</v>
      </c>
      <c r="N453" s="111">
        <v>1286</v>
      </c>
      <c r="O453" s="18">
        <v>2.2000000000000002</v>
      </c>
      <c r="P453" s="18">
        <v>1.6</v>
      </c>
      <c r="Q453" s="18">
        <v>1.8</v>
      </c>
      <c r="R453" s="17">
        <v>20</v>
      </c>
      <c r="S453" s="19">
        <v>0.66779999999999995</v>
      </c>
      <c r="T453" s="44" t="s">
        <v>407</v>
      </c>
      <c r="U453" s="19">
        <v>0.66779999999999995</v>
      </c>
      <c r="V453" s="19"/>
      <c r="W453" s="109"/>
      <c r="X453" s="17">
        <v>5</v>
      </c>
      <c r="Y453" s="111">
        <v>5135.74</v>
      </c>
      <c r="Z453" s="18">
        <v>1.8</v>
      </c>
      <c r="AA453" s="19">
        <v>0.64070000000000005</v>
      </c>
      <c r="AB453" s="19">
        <v>0.5534</v>
      </c>
      <c r="AC453" s="109"/>
      <c r="AD453" s="19">
        <v>0.53800000000000003</v>
      </c>
      <c r="AE453" s="19">
        <v>0.69520000000000004</v>
      </c>
      <c r="AF453" s="19">
        <v>0.70430000000000004</v>
      </c>
      <c r="AG453" s="19">
        <v>0.70050000000000001</v>
      </c>
      <c r="AH453" s="59">
        <v>0.92210000000000003</v>
      </c>
      <c r="AI453" s="51">
        <f t="shared" si="23"/>
        <v>0.71638245</v>
      </c>
      <c r="AJ453" s="19">
        <f t="shared" si="26"/>
        <v>-0.20571755000000003</v>
      </c>
      <c r="AK453" s="63">
        <f t="shared" si="27"/>
        <v>-0.22309678993601564</v>
      </c>
    </row>
    <row r="454" spans="1:37" s="53" customFormat="1" x14ac:dyDescent="0.2">
      <c r="A454" s="21" t="s">
        <v>569</v>
      </c>
      <c r="B454" s="24" t="s">
        <v>570</v>
      </c>
      <c r="C454" s="24" t="s">
        <v>407</v>
      </c>
      <c r="D454" s="110">
        <v>74</v>
      </c>
      <c r="E454" s="109"/>
      <c r="F454" s="110">
        <v>1</v>
      </c>
      <c r="G454" s="110">
        <v>7786</v>
      </c>
      <c r="H454" s="110">
        <v>7065</v>
      </c>
      <c r="I454" s="110">
        <v>3526</v>
      </c>
      <c r="J454" s="110">
        <v>2747</v>
      </c>
      <c r="K454" s="24">
        <v>4.5</v>
      </c>
      <c r="L454" s="109"/>
      <c r="M454" s="110">
        <v>3338</v>
      </c>
      <c r="N454" s="110">
        <v>1986</v>
      </c>
      <c r="O454" s="25">
        <v>4.5</v>
      </c>
      <c r="P454" s="25">
        <v>3.4</v>
      </c>
      <c r="Q454" s="25">
        <v>3.6</v>
      </c>
      <c r="R454" s="24">
        <v>21</v>
      </c>
      <c r="S454" s="26">
        <v>1.0067999999999999</v>
      </c>
      <c r="T454" s="52" t="s">
        <v>407</v>
      </c>
      <c r="U454" s="26">
        <v>1.0067999999999999</v>
      </c>
      <c r="V454" s="26"/>
      <c r="W454" s="109"/>
      <c r="X454" s="24">
        <v>11</v>
      </c>
      <c r="Y454" s="110">
        <v>8855.18</v>
      </c>
      <c r="Z454" s="25">
        <v>3.6</v>
      </c>
      <c r="AA454" s="26">
        <v>0.51659999999999995</v>
      </c>
      <c r="AB454" s="26">
        <v>0.65410000000000001</v>
      </c>
      <c r="AC454" s="109"/>
      <c r="AD454" s="26">
        <v>1.3156000000000001</v>
      </c>
      <c r="AE454" s="26">
        <v>1.2324999999999999</v>
      </c>
      <c r="AF454" s="26">
        <v>1.3194999999999999</v>
      </c>
      <c r="AG454" s="26">
        <v>1.4527000000000001</v>
      </c>
      <c r="AH454" s="57">
        <v>1.3945000000000001</v>
      </c>
      <c r="AI454" s="50">
        <f t="shared" si="23"/>
        <v>1.0800447</v>
      </c>
      <c r="AJ454" s="26">
        <f t="shared" si="26"/>
        <v>-0.3144553000000001</v>
      </c>
      <c r="AK454" s="62">
        <f t="shared" si="27"/>
        <v>-0.22549680889207607</v>
      </c>
    </row>
    <row r="455" spans="1:37" s="53" customFormat="1" x14ac:dyDescent="0.2">
      <c r="A455" s="21" t="s">
        <v>1156</v>
      </c>
      <c r="B455" s="1" t="s">
        <v>1157</v>
      </c>
      <c r="C455" s="1" t="s">
        <v>410</v>
      </c>
      <c r="D455" s="108">
        <v>39</v>
      </c>
      <c r="E455" s="109"/>
      <c r="F455" s="108">
        <v>1</v>
      </c>
      <c r="G455" s="108">
        <v>3868</v>
      </c>
      <c r="H455" s="108">
        <v>2120</v>
      </c>
      <c r="I455" s="108">
        <v>1954</v>
      </c>
      <c r="J455" s="108">
        <v>916</v>
      </c>
      <c r="K455" s="1">
        <v>2</v>
      </c>
      <c r="L455" s="109"/>
      <c r="M455" s="108">
        <v>1941</v>
      </c>
      <c r="N455" s="108">
        <v>886</v>
      </c>
      <c r="O455" s="2">
        <v>2</v>
      </c>
      <c r="P455" s="2">
        <v>1.3</v>
      </c>
      <c r="Q455" s="2">
        <v>1.8</v>
      </c>
      <c r="R455" s="1">
        <v>12</v>
      </c>
      <c r="S455" s="3">
        <v>0.58540000000000003</v>
      </c>
      <c r="T455" s="43" t="s">
        <v>407</v>
      </c>
      <c r="U455" s="3">
        <v>0.58540000000000003</v>
      </c>
      <c r="V455" s="3"/>
      <c r="W455" s="109"/>
      <c r="X455" s="1">
        <v>5</v>
      </c>
      <c r="Y455" s="108">
        <v>3731.04</v>
      </c>
      <c r="Z455" s="2">
        <v>1.8</v>
      </c>
      <c r="AA455" s="3">
        <v>3.7078000000000002</v>
      </c>
      <c r="AB455" s="3">
        <v>2.6535000000000002</v>
      </c>
      <c r="AC455" s="109"/>
      <c r="AD455" s="3">
        <v>0.46</v>
      </c>
      <c r="AE455" s="3">
        <v>0.54549999999999998</v>
      </c>
      <c r="AF455" s="3">
        <v>0.59630000000000005</v>
      </c>
      <c r="AG455" s="3">
        <v>0.61280000000000001</v>
      </c>
      <c r="AH455" s="57">
        <v>0.81540000000000001</v>
      </c>
      <c r="AI455" s="50">
        <f t="shared" si="23"/>
        <v>0.62798785000000013</v>
      </c>
      <c r="AJ455" s="3">
        <f t="shared" si="26"/>
        <v>-0.18741214999999989</v>
      </c>
      <c r="AK455" s="62">
        <f t="shared" si="27"/>
        <v>-0.22984075300466014</v>
      </c>
    </row>
    <row r="456" spans="1:37" s="53" customFormat="1" x14ac:dyDescent="0.2">
      <c r="A456" s="21" t="s">
        <v>832</v>
      </c>
      <c r="B456" s="1" t="s">
        <v>833</v>
      </c>
      <c r="C456" s="1" t="s">
        <v>407</v>
      </c>
      <c r="D456" s="108">
        <v>4</v>
      </c>
      <c r="E456" s="109"/>
      <c r="F456" s="108">
        <v>0</v>
      </c>
      <c r="G456" s="108">
        <v>27281</v>
      </c>
      <c r="H456" s="108">
        <v>22978</v>
      </c>
      <c r="I456" s="108">
        <v>8466</v>
      </c>
      <c r="J456" s="108">
        <v>5136</v>
      </c>
      <c r="K456" s="1">
        <v>7.3</v>
      </c>
      <c r="L456" s="109"/>
      <c r="M456" s="108">
        <v>8466</v>
      </c>
      <c r="N456" s="108">
        <v>5136</v>
      </c>
      <c r="O456" s="2">
        <v>7.3</v>
      </c>
      <c r="P456" s="2">
        <v>3.1</v>
      </c>
      <c r="Q456" s="2">
        <v>6.2</v>
      </c>
      <c r="R456" s="1">
        <v>999</v>
      </c>
      <c r="S456" s="3">
        <v>2.5533999999999999</v>
      </c>
      <c r="T456" s="43" t="s">
        <v>410</v>
      </c>
      <c r="U456" s="3">
        <v>1.6221000000000001</v>
      </c>
      <c r="V456" s="3"/>
      <c r="W456" s="109"/>
      <c r="X456" s="1">
        <v>8</v>
      </c>
      <c r="Y456" s="108">
        <v>12796.36</v>
      </c>
      <c r="Z456" s="2">
        <v>2.7</v>
      </c>
      <c r="AA456" s="3">
        <v>1.8783000000000001</v>
      </c>
      <c r="AB456" s="3">
        <v>1.9963</v>
      </c>
      <c r="AC456" s="109"/>
      <c r="AD456" s="3">
        <v>2.2492000000000001</v>
      </c>
      <c r="AE456" s="3">
        <v>1.9488000000000001</v>
      </c>
      <c r="AF456" s="3">
        <v>2.0771999999999999</v>
      </c>
      <c r="AG456" s="3">
        <v>2.0028000000000001</v>
      </c>
      <c r="AH456" s="57">
        <v>2.2618</v>
      </c>
      <c r="AI456" s="50">
        <f t="shared" si="23"/>
        <v>1.7401077750000002</v>
      </c>
      <c r="AJ456" s="3">
        <f t="shared" si="26"/>
        <v>-0.52169222499999979</v>
      </c>
      <c r="AK456" s="62">
        <f t="shared" si="27"/>
        <v>-0.23065356132284012</v>
      </c>
    </row>
    <row r="457" spans="1:37" s="53" customFormat="1" x14ac:dyDescent="0.2">
      <c r="A457" s="21" t="s">
        <v>335</v>
      </c>
      <c r="B457" s="24" t="s">
        <v>336</v>
      </c>
      <c r="C457" s="24" t="s">
        <v>410</v>
      </c>
      <c r="D457" s="110">
        <v>24</v>
      </c>
      <c r="E457" s="109"/>
      <c r="F457" s="110">
        <v>2</v>
      </c>
      <c r="G457" s="110">
        <v>4912</v>
      </c>
      <c r="H457" s="110">
        <v>4039</v>
      </c>
      <c r="I457" s="110">
        <v>2518</v>
      </c>
      <c r="J457" s="110">
        <v>1709</v>
      </c>
      <c r="K457" s="24">
        <v>3.5</v>
      </c>
      <c r="L457" s="109"/>
      <c r="M457" s="110">
        <v>2476</v>
      </c>
      <c r="N457" s="110">
        <v>1550</v>
      </c>
      <c r="O457" s="25">
        <v>3.5</v>
      </c>
      <c r="P457" s="25">
        <v>3.3</v>
      </c>
      <c r="Q457" s="25">
        <v>2.6</v>
      </c>
      <c r="R457" s="24">
        <v>23</v>
      </c>
      <c r="S457" s="26">
        <v>0.74680000000000002</v>
      </c>
      <c r="T457" s="52" t="s">
        <v>407</v>
      </c>
      <c r="U457" s="26">
        <v>0.74850000000000005</v>
      </c>
      <c r="V457" s="26"/>
      <c r="W457" s="109"/>
      <c r="X457" s="24">
        <v>10</v>
      </c>
      <c r="Y457" s="110">
        <v>5833.46</v>
      </c>
      <c r="Z457" s="25">
        <v>2.6</v>
      </c>
      <c r="AA457" s="26">
        <v>0.83430000000000004</v>
      </c>
      <c r="AB457" s="26">
        <v>0.873</v>
      </c>
      <c r="AC457" s="109"/>
      <c r="AD457" s="26">
        <v>1.0553999999999999</v>
      </c>
      <c r="AE457" s="26">
        <v>1.1056999999999999</v>
      </c>
      <c r="AF457" s="26">
        <v>1.028</v>
      </c>
      <c r="AG457" s="26">
        <v>1.0153000000000001</v>
      </c>
      <c r="AH457" s="57">
        <v>1.0450999999999999</v>
      </c>
      <c r="AI457" s="50">
        <f t="shared" ref="AI457:AI488" si="28">$AI$4*U457</f>
        <v>0.80295337500000008</v>
      </c>
      <c r="AJ457" s="26">
        <f t="shared" si="26"/>
        <v>-0.24214662499999984</v>
      </c>
      <c r="AK457" s="62">
        <f t="shared" si="27"/>
        <v>-0.23169708640321487</v>
      </c>
    </row>
    <row r="458" spans="1:37" s="53" customFormat="1" x14ac:dyDescent="0.2">
      <c r="A458" s="22" t="s">
        <v>1526</v>
      </c>
      <c r="B458" s="17" t="s">
        <v>1527</v>
      </c>
      <c r="C458" s="17" t="s">
        <v>410</v>
      </c>
      <c r="D458" s="111">
        <v>0</v>
      </c>
      <c r="E458" s="109"/>
      <c r="F458" s="111">
        <v>0</v>
      </c>
      <c r="G458" s="111">
        <v>0</v>
      </c>
      <c r="H458" s="111">
        <v>0</v>
      </c>
      <c r="I458" s="111">
        <v>0</v>
      </c>
      <c r="J458" s="111">
        <v>0</v>
      </c>
      <c r="K458" s="17">
        <v>0</v>
      </c>
      <c r="L458" s="109"/>
      <c r="M458" s="111">
        <v>0</v>
      </c>
      <c r="N458" s="111">
        <v>0</v>
      </c>
      <c r="O458" s="18">
        <v>0</v>
      </c>
      <c r="P458" s="18">
        <v>0</v>
      </c>
      <c r="Q458" s="18">
        <v>0</v>
      </c>
      <c r="R458" s="17">
        <v>999</v>
      </c>
      <c r="S458" s="19">
        <v>0</v>
      </c>
      <c r="T458" s="44" t="s">
        <v>410</v>
      </c>
      <c r="U458" s="19">
        <v>19.994299999999999</v>
      </c>
      <c r="V458" s="19"/>
      <c r="W458" s="109"/>
      <c r="X458" s="17">
        <v>33</v>
      </c>
      <c r="Y458" s="111">
        <v>127609.57</v>
      </c>
      <c r="Z458" s="18">
        <v>12.9</v>
      </c>
      <c r="AA458" s="19">
        <v>0.69159999999999999</v>
      </c>
      <c r="AB458" s="19">
        <v>0.55930000000000002</v>
      </c>
      <c r="AC458" s="109"/>
      <c r="AD458" s="19">
        <v>19.2637</v>
      </c>
      <c r="AE458" s="19">
        <v>20.199100000000001</v>
      </c>
      <c r="AF458" s="19">
        <v>27.381</v>
      </c>
      <c r="AG458" s="19">
        <v>26.658799999999999</v>
      </c>
      <c r="AH458" s="59">
        <v>28.153400000000001</v>
      </c>
      <c r="AI458" s="51">
        <f t="shared" si="28"/>
        <v>21.448885324999999</v>
      </c>
      <c r="AJ458" s="19">
        <f t="shared" si="26"/>
        <v>-6.7045146750000022</v>
      </c>
      <c r="AK458" s="63">
        <f t="shared" si="27"/>
        <v>-0.23814227322454842</v>
      </c>
    </row>
    <row r="459" spans="1:37" s="53" customFormat="1" x14ac:dyDescent="0.2">
      <c r="A459" s="21" t="s">
        <v>456</v>
      </c>
      <c r="B459" s="24" t="s">
        <v>457</v>
      </c>
      <c r="C459" s="24" t="s">
        <v>407</v>
      </c>
      <c r="D459" s="110">
        <v>4</v>
      </c>
      <c r="E459" s="109"/>
      <c r="F459" s="110">
        <v>0</v>
      </c>
      <c r="G459" s="110">
        <v>7101</v>
      </c>
      <c r="H459" s="110">
        <v>2633</v>
      </c>
      <c r="I459" s="110">
        <v>2809</v>
      </c>
      <c r="J459" s="110">
        <v>1054</v>
      </c>
      <c r="K459" s="24">
        <v>2.8</v>
      </c>
      <c r="L459" s="109"/>
      <c r="M459" s="110">
        <v>2809</v>
      </c>
      <c r="N459" s="110">
        <v>1054</v>
      </c>
      <c r="O459" s="25">
        <v>2.8</v>
      </c>
      <c r="P459" s="25">
        <v>1.3</v>
      </c>
      <c r="Q459" s="25">
        <v>2.4</v>
      </c>
      <c r="R459" s="24">
        <v>999</v>
      </c>
      <c r="S459" s="26">
        <v>0.84719999999999995</v>
      </c>
      <c r="T459" s="52" t="s">
        <v>410</v>
      </c>
      <c r="U459" s="26">
        <v>1.0281</v>
      </c>
      <c r="V459" s="26"/>
      <c r="W459" s="109"/>
      <c r="X459" s="24">
        <v>8</v>
      </c>
      <c r="Y459" s="110">
        <v>12285.51</v>
      </c>
      <c r="Z459" s="25">
        <v>2.2999999999999998</v>
      </c>
      <c r="AA459" s="26">
        <v>0.77280000000000004</v>
      </c>
      <c r="AB459" s="26">
        <v>0.77449999999999997</v>
      </c>
      <c r="AC459" s="109"/>
      <c r="AD459" s="26">
        <v>0.95650000000000002</v>
      </c>
      <c r="AE459" s="26">
        <v>1.0327</v>
      </c>
      <c r="AF459" s="26">
        <v>1.2184999999999999</v>
      </c>
      <c r="AG459" s="26">
        <v>1.194</v>
      </c>
      <c r="AH459" s="57">
        <v>1.4558</v>
      </c>
      <c r="AI459" s="50">
        <f t="shared" si="28"/>
        <v>1.1028942750000001</v>
      </c>
      <c r="AJ459" s="26">
        <f t="shared" si="26"/>
        <v>-0.35290572499999984</v>
      </c>
      <c r="AK459" s="62">
        <f t="shared" si="27"/>
        <v>-0.24241360420387406</v>
      </c>
    </row>
    <row r="460" spans="1:37" s="53" customFormat="1" x14ac:dyDescent="0.2">
      <c r="A460" s="21" t="s">
        <v>1459</v>
      </c>
      <c r="B460" s="24" t="s">
        <v>1460</v>
      </c>
      <c r="C460" s="24" t="s">
        <v>410</v>
      </c>
      <c r="D460" s="110">
        <v>1</v>
      </c>
      <c r="E460" s="109"/>
      <c r="F460" s="110">
        <v>0</v>
      </c>
      <c r="G460" s="110">
        <v>27622</v>
      </c>
      <c r="H460" s="110">
        <v>0</v>
      </c>
      <c r="I460" s="110">
        <v>0</v>
      </c>
      <c r="J460" s="110">
        <v>0</v>
      </c>
      <c r="K460" s="24">
        <v>0</v>
      </c>
      <c r="L460" s="109"/>
      <c r="M460" s="110">
        <v>0</v>
      </c>
      <c r="N460" s="110">
        <v>0</v>
      </c>
      <c r="O460" s="25">
        <v>0</v>
      </c>
      <c r="P460" s="25">
        <v>0</v>
      </c>
      <c r="Q460" s="25">
        <v>0</v>
      </c>
      <c r="R460" s="24">
        <v>999</v>
      </c>
      <c r="S460" s="26">
        <v>0</v>
      </c>
      <c r="T460" s="52" t="s">
        <v>410</v>
      </c>
      <c r="U460" s="26">
        <v>1.2221</v>
      </c>
      <c r="V460" s="26"/>
      <c r="W460" s="109"/>
      <c r="X460" s="24">
        <v>8</v>
      </c>
      <c r="Y460" s="110">
        <v>9470.9</v>
      </c>
      <c r="Z460" s="25">
        <v>2.2000000000000002</v>
      </c>
      <c r="AA460" s="26">
        <v>2.1190000000000002</v>
      </c>
      <c r="AB460" s="26">
        <v>1.9708000000000001</v>
      </c>
      <c r="AC460" s="109"/>
      <c r="AD460" s="26">
        <v>1.2149000000000001</v>
      </c>
      <c r="AE460" s="26">
        <v>0.42449999999999999</v>
      </c>
      <c r="AF460" s="26">
        <v>1.6153999999999999</v>
      </c>
      <c r="AG460" s="26">
        <v>1.7033</v>
      </c>
      <c r="AH460" s="57">
        <v>1.7334000000000001</v>
      </c>
      <c r="AI460" s="50">
        <f t="shared" si="28"/>
        <v>1.311007775</v>
      </c>
      <c r="AJ460" s="26">
        <f t="shared" si="26"/>
        <v>-0.42239222500000007</v>
      </c>
      <c r="AK460" s="62">
        <f t="shared" si="27"/>
        <v>-0.24367844986731282</v>
      </c>
    </row>
    <row r="461" spans="1:37" s="53" customFormat="1" x14ac:dyDescent="0.2">
      <c r="A461" s="21" t="s">
        <v>780</v>
      </c>
      <c r="B461" s="1" t="s">
        <v>781</v>
      </c>
      <c r="C461" s="1" t="s">
        <v>407</v>
      </c>
      <c r="D461" s="108">
        <v>14</v>
      </c>
      <c r="E461" s="109"/>
      <c r="F461" s="108">
        <v>1</v>
      </c>
      <c r="G461" s="108">
        <v>3967</v>
      </c>
      <c r="H461" s="108">
        <v>2050</v>
      </c>
      <c r="I461" s="108">
        <v>1787</v>
      </c>
      <c r="J461" s="108">
        <v>853</v>
      </c>
      <c r="K461" s="1">
        <v>1.5</v>
      </c>
      <c r="L461" s="109"/>
      <c r="M461" s="108">
        <v>1766</v>
      </c>
      <c r="N461" s="108">
        <v>807</v>
      </c>
      <c r="O461" s="2">
        <v>1.5</v>
      </c>
      <c r="P461" s="2">
        <v>0.8</v>
      </c>
      <c r="Q461" s="2">
        <v>1.3</v>
      </c>
      <c r="R461" s="1">
        <v>12</v>
      </c>
      <c r="S461" s="3">
        <v>0.53259999999999996</v>
      </c>
      <c r="T461" s="43" t="s">
        <v>407</v>
      </c>
      <c r="U461" s="3">
        <v>0.53259999999999996</v>
      </c>
      <c r="V461" s="3"/>
      <c r="W461" s="109"/>
      <c r="X461" s="1">
        <v>3</v>
      </c>
      <c r="Y461" s="108">
        <v>3441.82</v>
      </c>
      <c r="Z461" s="2">
        <v>1.3</v>
      </c>
      <c r="AA461" s="3">
        <v>0.53879999999999995</v>
      </c>
      <c r="AB461" s="3">
        <v>0.50380000000000003</v>
      </c>
      <c r="AC461" s="109"/>
      <c r="AD461" s="3">
        <v>0.62909999999999999</v>
      </c>
      <c r="AE461" s="3">
        <v>0.81510000000000005</v>
      </c>
      <c r="AF461" s="3">
        <v>0.61209999999999998</v>
      </c>
      <c r="AG461" s="3">
        <v>0.69850000000000001</v>
      </c>
      <c r="AH461" s="57">
        <v>0.75739999999999996</v>
      </c>
      <c r="AI461" s="50">
        <f t="shared" si="28"/>
        <v>0.57134664999999996</v>
      </c>
      <c r="AJ461" s="3">
        <f t="shared" ref="AJ461:AJ492" si="29">AI461-AH461</f>
        <v>-0.18605335000000001</v>
      </c>
      <c r="AK461" s="62">
        <f t="shared" ref="AK461:AK468" si="30">AJ461/AH461</f>
        <v>-0.24564741219963032</v>
      </c>
    </row>
    <row r="462" spans="1:37" s="53" customFormat="1" x14ac:dyDescent="0.2">
      <c r="A462" s="21" t="s">
        <v>1533</v>
      </c>
      <c r="B462" s="1" t="s">
        <v>63</v>
      </c>
      <c r="C462" s="1" t="s">
        <v>410</v>
      </c>
      <c r="D462" s="108">
        <v>19</v>
      </c>
      <c r="E462" s="109"/>
      <c r="F462" s="108">
        <v>0</v>
      </c>
      <c r="G462" s="108">
        <v>12172</v>
      </c>
      <c r="H462" s="108">
        <v>3508</v>
      </c>
      <c r="I462" s="108">
        <v>4214</v>
      </c>
      <c r="J462" s="108">
        <v>1941</v>
      </c>
      <c r="K462" s="1">
        <v>3.5</v>
      </c>
      <c r="L462" s="109"/>
      <c r="M462" s="108">
        <v>4088</v>
      </c>
      <c r="N462" s="108">
        <v>1600</v>
      </c>
      <c r="O462" s="2">
        <v>3.5</v>
      </c>
      <c r="P462" s="2">
        <v>2.5</v>
      </c>
      <c r="Q462" s="2">
        <v>2.7</v>
      </c>
      <c r="R462" s="1">
        <v>9</v>
      </c>
      <c r="S462" s="3">
        <v>1.2330000000000001</v>
      </c>
      <c r="T462" s="43" t="s">
        <v>407</v>
      </c>
      <c r="U462" s="3">
        <v>1.2393000000000001</v>
      </c>
      <c r="V462" s="3"/>
      <c r="W462" s="109"/>
      <c r="X462" s="1">
        <v>8</v>
      </c>
      <c r="Y462" s="108">
        <v>7979.54</v>
      </c>
      <c r="Z462" s="2">
        <v>2.7</v>
      </c>
      <c r="AA462" s="3">
        <v>1.0122</v>
      </c>
      <c r="AB462" s="3">
        <v>0.82920000000000005</v>
      </c>
      <c r="AC462" s="109"/>
      <c r="AD462" s="3">
        <v>0</v>
      </c>
      <c r="AE462" s="3">
        <v>0</v>
      </c>
      <c r="AF462" s="3">
        <v>1.7303999999999999</v>
      </c>
      <c r="AG462" s="3">
        <v>2.1254</v>
      </c>
      <c r="AH462" s="57">
        <v>1.7736000000000001</v>
      </c>
      <c r="AI462" s="50">
        <f t="shared" si="28"/>
        <v>1.3294590750000002</v>
      </c>
      <c r="AJ462" s="3">
        <f t="shared" si="29"/>
        <v>-0.44414092499999991</v>
      </c>
      <c r="AK462" s="62">
        <f t="shared" si="30"/>
        <v>-0.2504177520297699</v>
      </c>
    </row>
    <row r="463" spans="1:37" s="53" customFormat="1" x14ac:dyDescent="0.2">
      <c r="A463" s="22" t="s">
        <v>1152</v>
      </c>
      <c r="B463" s="17" t="s">
        <v>1153</v>
      </c>
      <c r="C463" s="17" t="s">
        <v>410</v>
      </c>
      <c r="D463" s="111">
        <v>1</v>
      </c>
      <c r="E463" s="109"/>
      <c r="F463" s="111">
        <v>0</v>
      </c>
      <c r="G463" s="111">
        <v>3904</v>
      </c>
      <c r="H463" s="111">
        <v>0</v>
      </c>
      <c r="I463" s="111">
        <v>1267</v>
      </c>
      <c r="J463" s="111">
        <v>0</v>
      </c>
      <c r="K463" s="17">
        <v>3</v>
      </c>
      <c r="L463" s="109"/>
      <c r="M463" s="111">
        <v>1267</v>
      </c>
      <c r="N463" s="111">
        <v>0</v>
      </c>
      <c r="O463" s="18">
        <v>3</v>
      </c>
      <c r="P463" s="18">
        <v>0</v>
      </c>
      <c r="Q463" s="18">
        <v>3</v>
      </c>
      <c r="R463" s="17">
        <v>999</v>
      </c>
      <c r="S463" s="19">
        <v>0.3821</v>
      </c>
      <c r="T463" s="44" t="s">
        <v>611</v>
      </c>
      <c r="U463" s="19">
        <v>0.64410000000000001</v>
      </c>
      <c r="V463" s="19"/>
      <c r="W463" s="109"/>
      <c r="X463" s="17">
        <v>11</v>
      </c>
      <c r="Y463" s="111">
        <v>4067.31</v>
      </c>
      <c r="Z463" s="18">
        <v>2.4</v>
      </c>
      <c r="AA463" s="19">
        <v>1.3992</v>
      </c>
      <c r="AB463" s="19">
        <v>1.2411000000000001</v>
      </c>
      <c r="AC463" s="109"/>
      <c r="AD463" s="19">
        <v>0.9496</v>
      </c>
      <c r="AE463" s="19">
        <v>1.2596000000000001</v>
      </c>
      <c r="AF463" s="19">
        <v>0.81810000000000005</v>
      </c>
      <c r="AG463" s="19">
        <v>0.80449999999999999</v>
      </c>
      <c r="AH463" s="59">
        <v>0.92669999999999997</v>
      </c>
      <c r="AI463" s="51">
        <f t="shared" si="28"/>
        <v>0.69095827500000007</v>
      </c>
      <c r="AJ463" s="19">
        <f t="shared" si="29"/>
        <v>-0.2357417249999999</v>
      </c>
      <c r="AK463" s="63">
        <f t="shared" si="30"/>
        <v>-0.25438839430236315</v>
      </c>
    </row>
    <row r="464" spans="1:37" s="53" customFormat="1" x14ac:dyDescent="0.2">
      <c r="A464" s="21" t="s">
        <v>794</v>
      </c>
      <c r="B464" s="24" t="s">
        <v>795</v>
      </c>
      <c r="C464" s="24" t="s">
        <v>407</v>
      </c>
      <c r="D464" s="110">
        <v>18</v>
      </c>
      <c r="E464" s="109"/>
      <c r="F464" s="110">
        <v>0</v>
      </c>
      <c r="G464" s="110">
        <v>13385</v>
      </c>
      <c r="H464" s="110">
        <v>4958</v>
      </c>
      <c r="I464" s="110">
        <v>5517</v>
      </c>
      <c r="J464" s="110">
        <v>2689</v>
      </c>
      <c r="K464" s="24">
        <v>5.2</v>
      </c>
      <c r="L464" s="109"/>
      <c r="M464" s="110">
        <v>5369</v>
      </c>
      <c r="N464" s="110">
        <v>2297</v>
      </c>
      <c r="O464" s="25">
        <v>5.2</v>
      </c>
      <c r="P464" s="25">
        <v>2.5</v>
      </c>
      <c r="Q464" s="25">
        <v>4.5</v>
      </c>
      <c r="R464" s="24">
        <v>11</v>
      </c>
      <c r="S464" s="26">
        <v>1.6193</v>
      </c>
      <c r="T464" s="52" t="s">
        <v>407</v>
      </c>
      <c r="U464" s="26">
        <v>1.6193</v>
      </c>
      <c r="V464" s="26"/>
      <c r="W464" s="109"/>
      <c r="X464" s="24">
        <v>10</v>
      </c>
      <c r="Y464" s="110">
        <v>10733.66</v>
      </c>
      <c r="Z464" s="25">
        <v>4.5</v>
      </c>
      <c r="AA464" s="26">
        <v>0.78510000000000002</v>
      </c>
      <c r="AB464" s="26">
        <v>0.99380000000000002</v>
      </c>
      <c r="AC464" s="109"/>
      <c r="AD464" s="26">
        <v>1.8460000000000001</v>
      </c>
      <c r="AE464" s="26">
        <v>2.2652000000000001</v>
      </c>
      <c r="AF464" s="26">
        <v>2.0068000000000001</v>
      </c>
      <c r="AG464" s="26">
        <v>1.8915999999999999</v>
      </c>
      <c r="AH464" s="57">
        <v>2.3340000000000001</v>
      </c>
      <c r="AI464" s="50">
        <f t="shared" si="28"/>
        <v>1.7371040750000002</v>
      </c>
      <c r="AJ464" s="26">
        <f t="shared" si="29"/>
        <v>-0.59689592499999988</v>
      </c>
      <c r="AK464" s="62">
        <f t="shared" si="30"/>
        <v>-0.25573947086546694</v>
      </c>
    </row>
    <row r="465" spans="1:37" s="53" customFormat="1" x14ac:dyDescent="0.2">
      <c r="A465" s="21" t="s">
        <v>1062</v>
      </c>
      <c r="B465" s="24" t="s">
        <v>1063</v>
      </c>
      <c r="C465" s="24" t="s">
        <v>410</v>
      </c>
      <c r="D465" s="110">
        <v>12</v>
      </c>
      <c r="E465" s="109"/>
      <c r="F465" s="110">
        <v>0</v>
      </c>
      <c r="G465" s="110">
        <v>5887</v>
      </c>
      <c r="H465" s="110">
        <v>2768</v>
      </c>
      <c r="I465" s="110">
        <v>2526</v>
      </c>
      <c r="J465" s="110">
        <v>756</v>
      </c>
      <c r="K465" s="24">
        <v>1.6</v>
      </c>
      <c r="L465" s="109"/>
      <c r="M465" s="110">
        <v>2517</v>
      </c>
      <c r="N465" s="110">
        <v>738</v>
      </c>
      <c r="O465" s="25">
        <v>1.6</v>
      </c>
      <c r="P465" s="25">
        <v>0.9</v>
      </c>
      <c r="Q465" s="25">
        <v>1.5</v>
      </c>
      <c r="R465" s="24">
        <v>5</v>
      </c>
      <c r="S465" s="26">
        <v>0.7591</v>
      </c>
      <c r="T465" s="52" t="s">
        <v>407</v>
      </c>
      <c r="U465" s="26">
        <v>0.7591</v>
      </c>
      <c r="V465" s="26"/>
      <c r="W465" s="109"/>
      <c r="X465" s="24">
        <v>3</v>
      </c>
      <c r="Y465" s="110">
        <v>3992.64</v>
      </c>
      <c r="Z465" s="25">
        <v>1.5</v>
      </c>
      <c r="AA465" s="26">
        <v>2.5802</v>
      </c>
      <c r="AB465" s="26">
        <v>1.8448</v>
      </c>
      <c r="AC465" s="109"/>
      <c r="AD465" s="26">
        <v>0.88649999999999995</v>
      </c>
      <c r="AE465" s="26">
        <v>0.90710000000000002</v>
      </c>
      <c r="AF465" s="26">
        <v>1.0174000000000001</v>
      </c>
      <c r="AG465" s="26">
        <v>1.0557000000000001</v>
      </c>
      <c r="AH465" s="57">
        <v>1.1071</v>
      </c>
      <c r="AI465" s="50">
        <f t="shared" si="28"/>
        <v>0.81432452500000008</v>
      </c>
      <c r="AJ465" s="26">
        <f t="shared" si="29"/>
        <v>-0.2927754749999999</v>
      </c>
      <c r="AK465" s="62">
        <f t="shared" si="30"/>
        <v>-0.2644526013910215</v>
      </c>
    </row>
    <row r="466" spans="1:37" s="53" customFormat="1" x14ac:dyDescent="0.2">
      <c r="A466" s="21" t="s">
        <v>1516</v>
      </c>
      <c r="B466" s="24" t="s">
        <v>1106</v>
      </c>
      <c r="C466" s="24" t="s">
        <v>410</v>
      </c>
      <c r="D466" s="110">
        <v>0</v>
      </c>
      <c r="E466" s="109"/>
      <c r="F466" s="110">
        <v>0</v>
      </c>
      <c r="G466" s="110">
        <v>0</v>
      </c>
      <c r="H466" s="110">
        <v>0</v>
      </c>
      <c r="I466" s="110">
        <v>0</v>
      </c>
      <c r="J466" s="110">
        <v>0</v>
      </c>
      <c r="K466" s="24">
        <v>0</v>
      </c>
      <c r="L466" s="109"/>
      <c r="M466" s="110">
        <v>0</v>
      </c>
      <c r="N466" s="110">
        <v>0</v>
      </c>
      <c r="O466" s="25">
        <v>0</v>
      </c>
      <c r="P466" s="25">
        <v>0</v>
      </c>
      <c r="Q466" s="25">
        <v>0</v>
      </c>
      <c r="R466" s="24">
        <v>999</v>
      </c>
      <c r="S466" s="26">
        <v>0</v>
      </c>
      <c r="T466" s="52" t="s">
        <v>410</v>
      </c>
      <c r="U466" s="26">
        <v>1.1105</v>
      </c>
      <c r="V466" s="26"/>
      <c r="W466" s="109"/>
      <c r="X466" s="24">
        <v>7</v>
      </c>
      <c r="Y466" s="110">
        <v>7924.44</v>
      </c>
      <c r="Z466" s="25">
        <v>2.1</v>
      </c>
      <c r="AA466" s="26">
        <v>0.65790000000000004</v>
      </c>
      <c r="AB466" s="26">
        <v>0.50460000000000005</v>
      </c>
      <c r="AC466" s="109"/>
      <c r="AD466" s="26">
        <v>1.5993999999999999</v>
      </c>
      <c r="AE466" s="26">
        <v>1.4259999999999999</v>
      </c>
      <c r="AF466" s="26">
        <v>1.1409</v>
      </c>
      <c r="AG466" s="26">
        <v>1.1515</v>
      </c>
      <c r="AH466" s="57">
        <v>1.641</v>
      </c>
      <c r="AI466" s="50">
        <f t="shared" si="28"/>
        <v>1.1912888750000001</v>
      </c>
      <c r="AJ466" s="26">
        <f t="shared" si="29"/>
        <v>-0.44971112499999988</v>
      </c>
      <c r="AK466" s="62">
        <f t="shared" si="30"/>
        <v>-0.2740469987812309</v>
      </c>
    </row>
    <row r="467" spans="1:37" s="53" customFormat="1" x14ac:dyDescent="0.2">
      <c r="A467" s="21" t="s">
        <v>786</v>
      </c>
      <c r="B467" s="24" t="s">
        <v>787</v>
      </c>
      <c r="C467" s="24" t="s">
        <v>407</v>
      </c>
      <c r="D467" s="110">
        <v>10</v>
      </c>
      <c r="E467" s="109"/>
      <c r="F467" s="110">
        <v>1</v>
      </c>
      <c r="G467" s="110">
        <v>5243</v>
      </c>
      <c r="H467" s="110">
        <v>1608</v>
      </c>
      <c r="I467" s="110">
        <v>2244</v>
      </c>
      <c r="J467" s="110">
        <v>653</v>
      </c>
      <c r="K467" s="24">
        <v>2.8</v>
      </c>
      <c r="L467" s="109"/>
      <c r="M467" s="110">
        <v>2244</v>
      </c>
      <c r="N467" s="110">
        <v>653</v>
      </c>
      <c r="O467" s="25">
        <v>2.8</v>
      </c>
      <c r="P467" s="25">
        <v>1.2</v>
      </c>
      <c r="Q467" s="25">
        <v>2.5</v>
      </c>
      <c r="R467" s="24">
        <v>5</v>
      </c>
      <c r="S467" s="26">
        <v>0.67679999999999996</v>
      </c>
      <c r="T467" s="52" t="s">
        <v>407</v>
      </c>
      <c r="U467" s="26">
        <v>0.67679999999999996</v>
      </c>
      <c r="V467" s="26"/>
      <c r="W467" s="109"/>
      <c r="X467" s="24">
        <v>5</v>
      </c>
      <c r="Y467" s="110">
        <v>3510.82</v>
      </c>
      <c r="Z467" s="25">
        <v>2.5</v>
      </c>
      <c r="AA467" s="26">
        <v>0.73119999999999996</v>
      </c>
      <c r="AB467" s="26">
        <v>0.71660000000000001</v>
      </c>
      <c r="AC467" s="109"/>
      <c r="AD467" s="26">
        <v>0.91810000000000003</v>
      </c>
      <c r="AE467" s="26">
        <v>1.1839</v>
      </c>
      <c r="AF467" s="26">
        <v>1.1472</v>
      </c>
      <c r="AG467" s="26">
        <v>0.97460000000000002</v>
      </c>
      <c r="AH467" s="57">
        <v>1.0089999999999999</v>
      </c>
      <c r="AI467" s="50">
        <f t="shared" si="28"/>
        <v>0.72603720000000005</v>
      </c>
      <c r="AJ467" s="26">
        <f t="shared" si="29"/>
        <v>-0.28296279999999985</v>
      </c>
      <c r="AK467" s="62">
        <f t="shared" si="30"/>
        <v>-0.28043885034687799</v>
      </c>
    </row>
    <row r="468" spans="1:37" s="53" customFormat="1" x14ac:dyDescent="0.2">
      <c r="A468" s="22" t="s">
        <v>419</v>
      </c>
      <c r="B468" s="17" t="s">
        <v>420</v>
      </c>
      <c r="C468" s="17" t="s">
        <v>410</v>
      </c>
      <c r="D468" s="111">
        <v>20</v>
      </c>
      <c r="E468" s="109"/>
      <c r="F468" s="111">
        <v>0</v>
      </c>
      <c r="G468" s="111">
        <v>19211</v>
      </c>
      <c r="H468" s="111">
        <v>10218</v>
      </c>
      <c r="I468" s="111">
        <v>5874</v>
      </c>
      <c r="J468" s="111">
        <v>2543</v>
      </c>
      <c r="K468" s="17">
        <v>4.4000000000000004</v>
      </c>
      <c r="L468" s="109"/>
      <c r="M468" s="111">
        <v>6019</v>
      </c>
      <c r="N468" s="111">
        <v>2731</v>
      </c>
      <c r="O468" s="18">
        <v>4.4000000000000004</v>
      </c>
      <c r="P468" s="18">
        <v>2.7</v>
      </c>
      <c r="Q468" s="18">
        <v>3.7</v>
      </c>
      <c r="R468" s="17">
        <v>12</v>
      </c>
      <c r="S468" s="19">
        <v>1.8153999999999999</v>
      </c>
      <c r="T468" s="44" t="s">
        <v>407</v>
      </c>
      <c r="U468" s="19">
        <v>1.9967999999999999</v>
      </c>
      <c r="V468" s="19"/>
      <c r="W468" s="109"/>
      <c r="X468" s="17">
        <v>10</v>
      </c>
      <c r="Y468" s="111">
        <v>10807.42</v>
      </c>
      <c r="Z468" s="18">
        <v>3.7</v>
      </c>
      <c r="AA468" s="19">
        <v>1.7230000000000001</v>
      </c>
      <c r="AB468" s="19">
        <v>1.6812</v>
      </c>
      <c r="AC468" s="109"/>
      <c r="AD468" s="19">
        <v>1.946</v>
      </c>
      <c r="AE468" s="19">
        <v>2.3698999999999999</v>
      </c>
      <c r="AF468" s="19">
        <v>3.0394999999999999</v>
      </c>
      <c r="AG468" s="19">
        <v>3.3820999999999999</v>
      </c>
      <c r="AH468" s="59">
        <v>2.9803000000000002</v>
      </c>
      <c r="AI468" s="51">
        <f t="shared" si="28"/>
        <v>2.1420672000000001</v>
      </c>
      <c r="AJ468" s="19">
        <f t="shared" si="29"/>
        <v>-0.83823280000000011</v>
      </c>
      <c r="AK468" s="63">
        <f t="shared" si="30"/>
        <v>-0.28125785994698521</v>
      </c>
    </row>
    <row r="469" spans="1:37" s="53" customFormat="1" x14ac:dyDescent="0.2">
      <c r="A469" s="21" t="s">
        <v>941</v>
      </c>
      <c r="B469" s="24" t="s">
        <v>942</v>
      </c>
      <c r="C469" s="24" t="s">
        <v>410</v>
      </c>
      <c r="D469" s="110">
        <v>13</v>
      </c>
      <c r="E469" s="109"/>
      <c r="F469" s="110">
        <v>0</v>
      </c>
      <c r="G469" s="110">
        <v>6569</v>
      </c>
      <c r="H469" s="110">
        <v>3062</v>
      </c>
      <c r="I469" s="110">
        <v>2365</v>
      </c>
      <c r="J469" s="110">
        <v>843</v>
      </c>
      <c r="K469" s="24">
        <v>1.2</v>
      </c>
      <c r="L469" s="109"/>
      <c r="M469" s="110">
        <v>2376</v>
      </c>
      <c r="N469" s="110">
        <v>775</v>
      </c>
      <c r="O469" s="25">
        <v>1.2</v>
      </c>
      <c r="P469" s="25">
        <v>0.9</v>
      </c>
      <c r="Q469" s="25">
        <v>1.3</v>
      </c>
      <c r="R469" s="24">
        <v>6</v>
      </c>
      <c r="S469" s="26">
        <v>0.71660000000000001</v>
      </c>
      <c r="T469" s="52" t="s">
        <v>407</v>
      </c>
      <c r="U469" s="26">
        <v>0.71660000000000001</v>
      </c>
      <c r="V469" s="26"/>
      <c r="W469" s="109"/>
      <c r="X469" s="24">
        <v>3</v>
      </c>
      <c r="Y469" s="110">
        <v>4000.42</v>
      </c>
      <c r="Z469" s="25">
        <v>1.3</v>
      </c>
      <c r="AA469" s="26">
        <v>0.66900000000000004</v>
      </c>
      <c r="AB469" s="26">
        <v>0.89100000000000001</v>
      </c>
      <c r="AC469" s="109"/>
      <c r="AD469" s="26">
        <v>1.0146999999999999</v>
      </c>
      <c r="AE469" s="26">
        <v>0.93779999999999997</v>
      </c>
      <c r="AF469" s="26">
        <v>1.0702</v>
      </c>
      <c r="AG469" s="26">
        <v>1.2382</v>
      </c>
      <c r="AH469" s="57">
        <v>1.0865</v>
      </c>
      <c r="AI469" s="50">
        <f t="shared" si="28"/>
        <v>0.76873265000000013</v>
      </c>
      <c r="AJ469" s="26">
        <f t="shared" si="29"/>
        <v>-0.31776734999999989</v>
      </c>
      <c r="AK469" s="62">
        <f t="shared" ref="AK469:AK476" si="31">AJ469/AH469</f>
        <v>-0.29246879889553601</v>
      </c>
    </row>
    <row r="470" spans="1:37" s="53" customFormat="1" x14ac:dyDescent="0.2">
      <c r="A470" s="21" t="s">
        <v>707</v>
      </c>
      <c r="B470" s="24" t="s">
        <v>708</v>
      </c>
      <c r="C470" s="24" t="s">
        <v>410</v>
      </c>
      <c r="D470" s="110">
        <v>19</v>
      </c>
      <c r="E470" s="109"/>
      <c r="F470" s="110">
        <v>0</v>
      </c>
      <c r="G470" s="110">
        <v>79936</v>
      </c>
      <c r="H470" s="110">
        <v>29220</v>
      </c>
      <c r="I470" s="110">
        <v>23053</v>
      </c>
      <c r="J470" s="110">
        <v>13798</v>
      </c>
      <c r="K470" s="24">
        <v>10.7</v>
      </c>
      <c r="L470" s="109"/>
      <c r="M470" s="110">
        <v>22553</v>
      </c>
      <c r="N470" s="110">
        <v>11706</v>
      </c>
      <c r="O470" s="25">
        <v>10.7</v>
      </c>
      <c r="P470" s="25">
        <v>7.5</v>
      </c>
      <c r="Q470" s="25">
        <v>8.8000000000000007</v>
      </c>
      <c r="R470" s="24">
        <v>16</v>
      </c>
      <c r="S470" s="26">
        <v>6.8021000000000003</v>
      </c>
      <c r="T470" s="52" t="s">
        <v>407</v>
      </c>
      <c r="U470" s="26">
        <v>6.8021000000000003</v>
      </c>
      <c r="V470" s="26"/>
      <c r="W470" s="109"/>
      <c r="X470" s="24">
        <v>25</v>
      </c>
      <c r="Y470" s="110">
        <v>49821.120000000003</v>
      </c>
      <c r="Z470" s="25">
        <v>8.8000000000000007</v>
      </c>
      <c r="AA470" s="26">
        <v>0.93100000000000005</v>
      </c>
      <c r="AB470" s="26">
        <v>1.0446</v>
      </c>
      <c r="AC470" s="109"/>
      <c r="AD470" s="26">
        <v>9.5641999999999996</v>
      </c>
      <c r="AE470" s="26">
        <v>5.7050000000000001</v>
      </c>
      <c r="AF470" s="26">
        <v>10.5406</v>
      </c>
      <c r="AG470" s="26">
        <v>10.2988</v>
      </c>
      <c r="AH470" s="57">
        <v>10.3903</v>
      </c>
      <c r="AI470" s="50">
        <f t="shared" si="28"/>
        <v>7.2969527750000012</v>
      </c>
      <c r="AJ470" s="26">
        <f t="shared" si="29"/>
        <v>-3.0933472249999987</v>
      </c>
      <c r="AK470" s="62">
        <f t="shared" si="31"/>
        <v>-0.29771490957912655</v>
      </c>
    </row>
    <row r="471" spans="1:37" s="53" customFormat="1" x14ac:dyDescent="0.2">
      <c r="A471" s="21" t="s">
        <v>5</v>
      </c>
      <c r="B471" s="1" t="s">
        <v>6</v>
      </c>
      <c r="C471" s="1" t="s">
        <v>611</v>
      </c>
      <c r="D471" s="108">
        <v>3</v>
      </c>
      <c r="E471" s="109"/>
      <c r="F471" s="108">
        <v>0</v>
      </c>
      <c r="G471" s="108">
        <v>19898</v>
      </c>
      <c r="H471" s="108">
        <v>12669</v>
      </c>
      <c r="I471" s="108">
        <v>8656</v>
      </c>
      <c r="J471" s="108">
        <v>5429</v>
      </c>
      <c r="K471" s="1">
        <v>10.7</v>
      </c>
      <c r="L471" s="109"/>
      <c r="M471" s="108">
        <v>8656</v>
      </c>
      <c r="N471" s="108">
        <v>5429</v>
      </c>
      <c r="O471" s="2">
        <v>10.7</v>
      </c>
      <c r="P471" s="2">
        <v>6.5</v>
      </c>
      <c r="Q471" s="2">
        <v>8.3000000000000007</v>
      </c>
      <c r="R471" s="1">
        <v>999</v>
      </c>
      <c r="S471" s="3">
        <v>2.6107</v>
      </c>
      <c r="T471" s="43" t="s">
        <v>410</v>
      </c>
      <c r="U471" s="3">
        <v>1.4056</v>
      </c>
      <c r="V471" s="3"/>
      <c r="W471" s="109"/>
      <c r="X471" s="1">
        <v>11</v>
      </c>
      <c r="Y471" s="108">
        <v>15499.99</v>
      </c>
      <c r="Z471" s="2">
        <v>2.8</v>
      </c>
      <c r="AA471" s="3">
        <v>7.0056000000000003</v>
      </c>
      <c r="AB471" s="3">
        <v>4.7225999999999999</v>
      </c>
      <c r="AC471" s="109"/>
      <c r="AD471" s="3">
        <v>0</v>
      </c>
      <c r="AE471" s="3">
        <v>0</v>
      </c>
      <c r="AF471" s="3">
        <v>0</v>
      </c>
      <c r="AG471" s="3">
        <v>1.4226000000000001</v>
      </c>
      <c r="AH471" s="57">
        <v>2.1522999999999999</v>
      </c>
      <c r="AI471" s="50">
        <f t="shared" si="28"/>
        <v>1.5078574</v>
      </c>
      <c r="AJ471" s="3">
        <f t="shared" si="29"/>
        <v>-0.64444259999999987</v>
      </c>
      <c r="AK471" s="62">
        <f t="shared" si="31"/>
        <v>-0.29942043395437434</v>
      </c>
    </row>
    <row r="472" spans="1:37" s="53" customFormat="1" x14ac:dyDescent="0.2">
      <c r="A472" s="21" t="s">
        <v>303</v>
      </c>
      <c r="B472" s="24" t="s">
        <v>315</v>
      </c>
      <c r="C472" s="24" t="s">
        <v>410</v>
      </c>
      <c r="D472" s="110">
        <v>77</v>
      </c>
      <c r="E472" s="109"/>
      <c r="F472" s="110">
        <v>9</v>
      </c>
      <c r="G472" s="110">
        <v>3433</v>
      </c>
      <c r="H472" s="110">
        <v>2068</v>
      </c>
      <c r="I472" s="110">
        <v>1719</v>
      </c>
      <c r="J472" s="110">
        <v>980</v>
      </c>
      <c r="K472" s="24">
        <v>1.3</v>
      </c>
      <c r="L472" s="109"/>
      <c r="M472" s="110">
        <v>1645</v>
      </c>
      <c r="N472" s="110">
        <v>739</v>
      </c>
      <c r="O472" s="25">
        <v>1.3</v>
      </c>
      <c r="P472" s="25">
        <v>1.6</v>
      </c>
      <c r="Q472" s="25">
        <v>1.3</v>
      </c>
      <c r="R472" s="24">
        <v>12</v>
      </c>
      <c r="S472" s="26">
        <v>0.49609999999999999</v>
      </c>
      <c r="T472" s="52" t="s">
        <v>407</v>
      </c>
      <c r="U472" s="26">
        <v>0.49609999999999999</v>
      </c>
      <c r="V472" s="26"/>
      <c r="W472" s="109"/>
      <c r="X472" s="24">
        <v>4</v>
      </c>
      <c r="Y472" s="110">
        <v>3620.2</v>
      </c>
      <c r="Z472" s="25">
        <v>1.3</v>
      </c>
      <c r="AA472" s="26">
        <v>2.8681000000000001</v>
      </c>
      <c r="AB472" s="26">
        <v>2.7280000000000002</v>
      </c>
      <c r="AC472" s="109"/>
      <c r="AD472" s="26">
        <v>0.4874</v>
      </c>
      <c r="AE472" s="26">
        <v>0.57240000000000002</v>
      </c>
      <c r="AF472" s="26">
        <v>0.61099999999999999</v>
      </c>
      <c r="AG472" s="26">
        <v>0.6079</v>
      </c>
      <c r="AH472" s="57">
        <v>0.7631</v>
      </c>
      <c r="AI472" s="50">
        <f t="shared" si="28"/>
        <v>0.53219127500000007</v>
      </c>
      <c r="AJ472" s="26">
        <f t="shared" si="29"/>
        <v>-0.23090872499999993</v>
      </c>
      <c r="AK472" s="62">
        <f t="shared" si="31"/>
        <v>-0.3025930087799763</v>
      </c>
    </row>
    <row r="473" spans="1:37" s="53" customFormat="1" x14ac:dyDescent="0.2">
      <c r="A473" s="22" t="s">
        <v>1359</v>
      </c>
      <c r="B473" s="17" t="s">
        <v>1360</v>
      </c>
      <c r="C473" s="17" t="s">
        <v>410</v>
      </c>
      <c r="D473" s="111">
        <v>5</v>
      </c>
      <c r="E473" s="109"/>
      <c r="F473" s="111">
        <v>0</v>
      </c>
      <c r="G473" s="111">
        <v>3468</v>
      </c>
      <c r="H473" s="111">
        <v>948</v>
      </c>
      <c r="I473" s="111">
        <v>1938</v>
      </c>
      <c r="J473" s="111">
        <v>725</v>
      </c>
      <c r="K473" s="17">
        <v>2.6</v>
      </c>
      <c r="L473" s="109"/>
      <c r="M473" s="111">
        <v>1938</v>
      </c>
      <c r="N473" s="111">
        <v>725</v>
      </c>
      <c r="O473" s="18">
        <v>2.6</v>
      </c>
      <c r="P473" s="18">
        <v>0.8</v>
      </c>
      <c r="Q473" s="18">
        <v>2.5</v>
      </c>
      <c r="R473" s="17">
        <v>8</v>
      </c>
      <c r="S473" s="19">
        <v>0.58450000000000002</v>
      </c>
      <c r="T473" s="44" t="s">
        <v>429</v>
      </c>
      <c r="U473" s="19">
        <v>0.64139999999999997</v>
      </c>
      <c r="V473" s="19"/>
      <c r="W473" s="109"/>
      <c r="X473" s="17">
        <v>4</v>
      </c>
      <c r="Y473" s="111">
        <v>3344.5</v>
      </c>
      <c r="Z473" s="18">
        <v>2.5</v>
      </c>
      <c r="AA473" s="19">
        <v>34.371600000000001</v>
      </c>
      <c r="AB473" s="19">
        <v>22.754000000000001</v>
      </c>
      <c r="AC473" s="109"/>
      <c r="AD473" s="19">
        <v>1.2265999999999999</v>
      </c>
      <c r="AE473" s="19">
        <v>1.1162000000000001</v>
      </c>
      <c r="AF473" s="19">
        <v>1.0259</v>
      </c>
      <c r="AG473" s="19">
        <v>1.0524</v>
      </c>
      <c r="AH473" s="59">
        <v>0.9909</v>
      </c>
      <c r="AI473" s="51">
        <f t="shared" si="28"/>
        <v>0.68806184999999997</v>
      </c>
      <c r="AJ473" s="19">
        <f t="shared" si="29"/>
        <v>-0.30283815000000003</v>
      </c>
      <c r="AK473" s="63">
        <f t="shared" si="31"/>
        <v>-0.30561928549803213</v>
      </c>
    </row>
    <row r="474" spans="1:37" s="53" customFormat="1" x14ac:dyDescent="0.2">
      <c r="A474" s="21" t="s">
        <v>872</v>
      </c>
      <c r="B474" s="24" t="s">
        <v>873</v>
      </c>
      <c r="C474" s="24" t="s">
        <v>407</v>
      </c>
      <c r="D474" s="110">
        <v>70</v>
      </c>
      <c r="E474" s="109"/>
      <c r="F474" s="110">
        <v>2</v>
      </c>
      <c r="G474" s="110">
        <v>12786</v>
      </c>
      <c r="H474" s="110">
        <v>19917</v>
      </c>
      <c r="I474" s="110">
        <v>5202</v>
      </c>
      <c r="J474" s="110">
        <v>6279</v>
      </c>
      <c r="K474" s="24">
        <v>6.1</v>
      </c>
      <c r="L474" s="109"/>
      <c r="M474" s="110">
        <v>4609</v>
      </c>
      <c r="N474" s="110">
        <v>3456</v>
      </c>
      <c r="O474" s="25">
        <v>6.1</v>
      </c>
      <c r="P474" s="25">
        <v>5.6</v>
      </c>
      <c r="Q474" s="25">
        <v>4.4000000000000004</v>
      </c>
      <c r="R474" s="24">
        <v>33</v>
      </c>
      <c r="S474" s="26">
        <v>1.3900999999999999</v>
      </c>
      <c r="T474" s="52" t="s">
        <v>407</v>
      </c>
      <c r="U474" s="26">
        <v>1.3900999999999999</v>
      </c>
      <c r="V474" s="26"/>
      <c r="W474" s="109"/>
      <c r="X474" s="24">
        <v>17</v>
      </c>
      <c r="Y474" s="110">
        <v>17383.259999999998</v>
      </c>
      <c r="Z474" s="25">
        <v>4.4000000000000004</v>
      </c>
      <c r="AA474" s="26">
        <v>4.2214</v>
      </c>
      <c r="AB474" s="26">
        <v>4.5387000000000004</v>
      </c>
      <c r="AC474" s="109"/>
      <c r="AD474" s="26">
        <v>1.3323</v>
      </c>
      <c r="AE474" s="26">
        <v>1.4641</v>
      </c>
      <c r="AF474" s="26">
        <v>1.3492999999999999</v>
      </c>
      <c r="AG474" s="26">
        <v>1.6148</v>
      </c>
      <c r="AH474" s="57">
        <v>2.1760000000000002</v>
      </c>
      <c r="AI474" s="50">
        <f t="shared" si="28"/>
        <v>1.4912297750000001</v>
      </c>
      <c r="AJ474" s="26">
        <f t="shared" si="29"/>
        <v>-0.68477022500000007</v>
      </c>
      <c r="AK474" s="62">
        <f t="shared" si="31"/>
        <v>-0.31469219898897061</v>
      </c>
    </row>
    <row r="475" spans="1:37" s="53" customFormat="1" x14ac:dyDescent="0.2">
      <c r="A475" s="21" t="s">
        <v>289</v>
      </c>
      <c r="B475" s="24" t="s">
        <v>290</v>
      </c>
      <c r="C475" s="24" t="s">
        <v>410</v>
      </c>
      <c r="D475" s="110">
        <v>14</v>
      </c>
      <c r="E475" s="109"/>
      <c r="F475" s="110">
        <v>0</v>
      </c>
      <c r="G475" s="110">
        <v>9300</v>
      </c>
      <c r="H475" s="110">
        <v>5125</v>
      </c>
      <c r="I475" s="110">
        <v>3236</v>
      </c>
      <c r="J475" s="110">
        <v>1493</v>
      </c>
      <c r="K475" s="24">
        <v>2</v>
      </c>
      <c r="L475" s="109"/>
      <c r="M475" s="110">
        <v>3163</v>
      </c>
      <c r="N475" s="110">
        <v>1314</v>
      </c>
      <c r="O475" s="25">
        <v>2</v>
      </c>
      <c r="P475" s="25">
        <v>0.9</v>
      </c>
      <c r="Q475" s="25">
        <v>1.9</v>
      </c>
      <c r="R475" s="24">
        <v>10</v>
      </c>
      <c r="S475" s="26">
        <v>0.95399999999999996</v>
      </c>
      <c r="T475" s="52" t="s">
        <v>407</v>
      </c>
      <c r="U475" s="26">
        <v>0.95399999999999996</v>
      </c>
      <c r="V475" s="26"/>
      <c r="W475" s="109"/>
      <c r="X475" s="24">
        <v>4</v>
      </c>
      <c r="Y475" s="110">
        <v>6132.42</v>
      </c>
      <c r="Z475" s="25">
        <v>1.9</v>
      </c>
      <c r="AA475" s="26">
        <v>0.46929999999999999</v>
      </c>
      <c r="AB475" s="26">
        <v>0.7399</v>
      </c>
      <c r="AC475" s="109"/>
      <c r="AD475" s="26">
        <v>0.84519999999999995</v>
      </c>
      <c r="AE475" s="26">
        <v>1.0842000000000001</v>
      </c>
      <c r="AF475" s="26">
        <v>1.3385</v>
      </c>
      <c r="AG475" s="26">
        <v>1.3522000000000001</v>
      </c>
      <c r="AH475" s="57">
        <v>1.494</v>
      </c>
      <c r="AI475" s="50">
        <f t="shared" si="28"/>
        <v>1.0234035000000001</v>
      </c>
      <c r="AJ475" s="26">
        <f t="shared" si="29"/>
        <v>-0.47059649999999986</v>
      </c>
      <c r="AK475" s="62">
        <f t="shared" si="31"/>
        <v>-0.31499096385542158</v>
      </c>
    </row>
    <row r="476" spans="1:37" s="53" customFormat="1" x14ac:dyDescent="0.2">
      <c r="A476" s="21" t="s">
        <v>331</v>
      </c>
      <c r="B476" s="24" t="s">
        <v>332</v>
      </c>
      <c r="C476" s="24" t="s">
        <v>410</v>
      </c>
      <c r="D476" s="110">
        <v>19</v>
      </c>
      <c r="E476" s="109"/>
      <c r="F476" s="110">
        <v>1</v>
      </c>
      <c r="G476" s="110">
        <v>16306</v>
      </c>
      <c r="H476" s="110">
        <v>16904</v>
      </c>
      <c r="I476" s="110">
        <v>6444</v>
      </c>
      <c r="J476" s="110">
        <v>7807</v>
      </c>
      <c r="K476" s="24">
        <v>5.4</v>
      </c>
      <c r="L476" s="109"/>
      <c r="M476" s="110">
        <v>5809</v>
      </c>
      <c r="N476" s="110">
        <v>5800</v>
      </c>
      <c r="O476" s="25">
        <v>5.4</v>
      </c>
      <c r="P476" s="25">
        <v>9.4</v>
      </c>
      <c r="Q476" s="25">
        <v>2.5</v>
      </c>
      <c r="R476" s="24">
        <v>59</v>
      </c>
      <c r="S476" s="26">
        <v>1.752</v>
      </c>
      <c r="T476" s="52" t="s">
        <v>407</v>
      </c>
      <c r="U476" s="26">
        <v>1.752</v>
      </c>
      <c r="V476" s="26"/>
      <c r="W476" s="109"/>
      <c r="X476" s="24">
        <v>24</v>
      </c>
      <c r="Y476" s="110">
        <v>21589.58</v>
      </c>
      <c r="Z476" s="25">
        <v>2.5</v>
      </c>
      <c r="AA476" s="26">
        <v>2.3416000000000001</v>
      </c>
      <c r="AB476" s="26">
        <v>2.0798000000000001</v>
      </c>
      <c r="AC476" s="109"/>
      <c r="AD476" s="26">
        <v>1.9818</v>
      </c>
      <c r="AE476" s="26">
        <v>9.9823000000000004</v>
      </c>
      <c r="AF476" s="26">
        <v>12.4701</v>
      </c>
      <c r="AG476" s="26">
        <v>6.2717000000000001</v>
      </c>
      <c r="AH476" s="57">
        <v>2.7783000000000002</v>
      </c>
      <c r="AI476" s="50">
        <f t="shared" si="28"/>
        <v>1.8794580000000001</v>
      </c>
      <c r="AJ476" s="26">
        <f t="shared" si="29"/>
        <v>-0.89884200000000014</v>
      </c>
      <c r="AK476" s="62">
        <f t="shared" si="31"/>
        <v>-0.32352229780801212</v>
      </c>
    </row>
    <row r="477" spans="1:37" s="53" customFormat="1" x14ac:dyDescent="0.2">
      <c r="A477" s="21" t="s">
        <v>1479</v>
      </c>
      <c r="B477" s="1" t="s">
        <v>1480</v>
      </c>
      <c r="C477" s="1" t="s">
        <v>410</v>
      </c>
      <c r="D477" s="108">
        <v>2</v>
      </c>
      <c r="E477" s="109"/>
      <c r="F477" s="108">
        <v>0</v>
      </c>
      <c r="G477" s="108">
        <v>1809</v>
      </c>
      <c r="H477" s="108">
        <v>137</v>
      </c>
      <c r="I477" s="108">
        <v>1539</v>
      </c>
      <c r="J477" s="108">
        <v>593</v>
      </c>
      <c r="K477" s="1">
        <v>1</v>
      </c>
      <c r="L477" s="109"/>
      <c r="M477" s="108">
        <v>1539</v>
      </c>
      <c r="N477" s="108">
        <v>593</v>
      </c>
      <c r="O477" s="2">
        <v>1</v>
      </c>
      <c r="P477" s="2">
        <v>1</v>
      </c>
      <c r="Q477" s="2">
        <v>1.4</v>
      </c>
      <c r="R477" s="1">
        <v>999</v>
      </c>
      <c r="S477" s="3">
        <v>0.4642</v>
      </c>
      <c r="T477" s="43" t="s">
        <v>410</v>
      </c>
      <c r="U477" s="3">
        <v>0.55430000000000001</v>
      </c>
      <c r="V477" s="3"/>
      <c r="W477" s="109"/>
      <c r="X477" s="1">
        <v>6</v>
      </c>
      <c r="Y477" s="108">
        <v>3524.58</v>
      </c>
      <c r="Z477" s="2">
        <v>1.9</v>
      </c>
      <c r="AA477" s="3">
        <v>0.77400000000000002</v>
      </c>
      <c r="AB477" s="3">
        <v>1.0946</v>
      </c>
      <c r="AC477" s="109"/>
      <c r="AD477" s="3">
        <v>0.43519999999999998</v>
      </c>
      <c r="AE477" s="3">
        <v>0.59089999999999998</v>
      </c>
      <c r="AF477" s="3">
        <v>0.68920000000000003</v>
      </c>
      <c r="AG477" s="3">
        <v>0.4844</v>
      </c>
      <c r="AH477" s="57">
        <v>0.88870000000000005</v>
      </c>
      <c r="AI477" s="50">
        <f t="shared" si="28"/>
        <v>0.59462532500000009</v>
      </c>
      <c r="AJ477" s="3">
        <f t="shared" si="29"/>
        <v>-0.29407467499999995</v>
      </c>
      <c r="AK477" s="62">
        <f t="shared" ref="AK477:AK507" si="32">AJ477/AH477</f>
        <v>-0.33090432654439061</v>
      </c>
    </row>
    <row r="478" spans="1:37" s="53" customFormat="1" x14ac:dyDescent="0.2">
      <c r="A478" s="22" t="s">
        <v>190</v>
      </c>
      <c r="B478" s="17" t="s">
        <v>191</v>
      </c>
      <c r="C478" s="17" t="s">
        <v>410</v>
      </c>
      <c r="D478" s="111">
        <v>6</v>
      </c>
      <c r="E478" s="109"/>
      <c r="F478" s="111">
        <v>0</v>
      </c>
      <c r="G478" s="111">
        <v>13920</v>
      </c>
      <c r="H478" s="111">
        <v>6987</v>
      </c>
      <c r="I478" s="111">
        <v>4733</v>
      </c>
      <c r="J478" s="111">
        <v>1234</v>
      </c>
      <c r="K478" s="17">
        <v>3.3</v>
      </c>
      <c r="L478" s="109"/>
      <c r="M478" s="111">
        <v>4733</v>
      </c>
      <c r="N478" s="111">
        <v>1234</v>
      </c>
      <c r="O478" s="18">
        <v>3.3</v>
      </c>
      <c r="P478" s="18">
        <v>1.2</v>
      </c>
      <c r="Q478" s="18">
        <v>3</v>
      </c>
      <c r="R478" s="17">
        <v>4</v>
      </c>
      <c r="S478" s="19">
        <v>1.4275</v>
      </c>
      <c r="T478" s="44" t="s">
        <v>407</v>
      </c>
      <c r="U478" s="19">
        <v>1.4275</v>
      </c>
      <c r="V478" s="19"/>
      <c r="W478" s="109"/>
      <c r="X478" s="17">
        <v>6</v>
      </c>
      <c r="Y478" s="111">
        <v>7126.96</v>
      </c>
      <c r="Z478" s="18">
        <v>3</v>
      </c>
      <c r="AA478" s="19">
        <v>0.45390000000000003</v>
      </c>
      <c r="AB478" s="19">
        <v>0.51970000000000005</v>
      </c>
      <c r="AC478" s="109"/>
      <c r="AD478" s="19">
        <v>2.0154999999999998</v>
      </c>
      <c r="AE478" s="19">
        <v>2.2219000000000002</v>
      </c>
      <c r="AF478" s="19">
        <v>2.3462000000000001</v>
      </c>
      <c r="AG478" s="19">
        <v>2.2844000000000002</v>
      </c>
      <c r="AH478" s="59">
        <v>2.3401999999999998</v>
      </c>
      <c r="AI478" s="51">
        <f t="shared" si="28"/>
        <v>1.5313506250000002</v>
      </c>
      <c r="AJ478" s="19">
        <f t="shared" si="29"/>
        <v>-0.80884937499999965</v>
      </c>
      <c r="AK478" s="63">
        <f t="shared" si="32"/>
        <v>-0.34563258482180997</v>
      </c>
    </row>
    <row r="479" spans="1:37" s="53" customFormat="1" x14ac:dyDescent="0.2">
      <c r="A479" s="21" t="s">
        <v>726</v>
      </c>
      <c r="B479" s="24" t="s">
        <v>727</v>
      </c>
      <c r="C479" s="24" t="s">
        <v>407</v>
      </c>
      <c r="D479" s="110">
        <v>7</v>
      </c>
      <c r="E479" s="109"/>
      <c r="F479" s="110">
        <v>0</v>
      </c>
      <c r="G479" s="110">
        <v>32231</v>
      </c>
      <c r="H479" s="110">
        <v>17294</v>
      </c>
      <c r="I479" s="110">
        <v>11122</v>
      </c>
      <c r="J479" s="110">
        <v>4605</v>
      </c>
      <c r="K479" s="24">
        <v>9.1</v>
      </c>
      <c r="L479" s="109"/>
      <c r="M479" s="110">
        <v>10856</v>
      </c>
      <c r="N479" s="110">
        <v>3984</v>
      </c>
      <c r="O479" s="25">
        <v>9.1</v>
      </c>
      <c r="P479" s="25">
        <v>4.0999999999999996</v>
      </c>
      <c r="Q479" s="25">
        <v>8.4</v>
      </c>
      <c r="R479" s="24">
        <v>8</v>
      </c>
      <c r="S479" s="26">
        <v>3.2742</v>
      </c>
      <c r="T479" s="52" t="s">
        <v>429</v>
      </c>
      <c r="U479" s="26">
        <v>3.2742</v>
      </c>
      <c r="V479" s="26"/>
      <c r="W479" s="109"/>
      <c r="X479" s="24">
        <v>17</v>
      </c>
      <c r="Y479" s="110">
        <v>20055.7</v>
      </c>
      <c r="Z479" s="25">
        <v>8.4</v>
      </c>
      <c r="AA479" s="26">
        <v>0.61919999999999997</v>
      </c>
      <c r="AB479" s="26">
        <v>0.61460000000000004</v>
      </c>
      <c r="AC479" s="109"/>
      <c r="AD479" s="26">
        <v>5.5951000000000004</v>
      </c>
      <c r="AE479" s="26">
        <v>5.7807000000000004</v>
      </c>
      <c r="AF479" s="26">
        <v>5.7958999999999996</v>
      </c>
      <c r="AG479" s="26">
        <v>5.7046999999999999</v>
      </c>
      <c r="AH479" s="57">
        <v>5.6475</v>
      </c>
      <c r="AI479" s="50">
        <f t="shared" si="28"/>
        <v>3.5123980500000003</v>
      </c>
      <c r="AJ479" s="26">
        <f t="shared" si="29"/>
        <v>-2.1351019499999997</v>
      </c>
      <c r="AK479" s="62">
        <f t="shared" si="32"/>
        <v>-0.37806143426294814</v>
      </c>
    </row>
    <row r="480" spans="1:37" s="53" customFormat="1" x14ac:dyDescent="0.2">
      <c r="A480" s="21" t="s">
        <v>868</v>
      </c>
      <c r="B480" s="24" t="s">
        <v>869</v>
      </c>
      <c r="C480" s="24" t="s">
        <v>407</v>
      </c>
      <c r="D480" s="110">
        <v>18</v>
      </c>
      <c r="E480" s="109"/>
      <c r="F480" s="110">
        <v>0</v>
      </c>
      <c r="G480" s="110">
        <v>2643</v>
      </c>
      <c r="H480" s="110">
        <v>1650</v>
      </c>
      <c r="I480" s="110">
        <v>1522</v>
      </c>
      <c r="J480" s="110">
        <v>810</v>
      </c>
      <c r="K480" s="24">
        <v>2.2000000000000002</v>
      </c>
      <c r="L480" s="109"/>
      <c r="M480" s="110">
        <v>1485</v>
      </c>
      <c r="N480" s="110">
        <v>716</v>
      </c>
      <c r="O480" s="25">
        <v>2.2000000000000002</v>
      </c>
      <c r="P480" s="25">
        <v>1.5</v>
      </c>
      <c r="Q480" s="25">
        <v>2</v>
      </c>
      <c r="R480" s="24">
        <v>14</v>
      </c>
      <c r="S480" s="26">
        <v>0.44790000000000002</v>
      </c>
      <c r="T480" s="52" t="s">
        <v>407</v>
      </c>
      <c r="U480" s="26">
        <v>0.44790000000000002</v>
      </c>
      <c r="V480" s="26"/>
      <c r="W480" s="109"/>
      <c r="X480" s="24">
        <v>5</v>
      </c>
      <c r="Y480" s="110">
        <v>3093.4</v>
      </c>
      <c r="Z480" s="25">
        <v>2</v>
      </c>
      <c r="AA480" s="26">
        <v>0.4657</v>
      </c>
      <c r="AB480" s="26">
        <v>0.39329999999999998</v>
      </c>
      <c r="AC480" s="109"/>
      <c r="AD480" s="26">
        <v>0.58809999999999996</v>
      </c>
      <c r="AE480" s="26">
        <v>0.62029999999999996</v>
      </c>
      <c r="AF480" s="26">
        <v>0.80289999999999995</v>
      </c>
      <c r="AG480" s="26">
        <v>0.77959999999999996</v>
      </c>
      <c r="AH480" s="57">
        <v>0.77270000000000005</v>
      </c>
      <c r="AI480" s="50">
        <f t="shared" si="28"/>
        <v>0.48048472500000006</v>
      </c>
      <c r="AJ480" s="26">
        <f t="shared" si="29"/>
        <v>-0.292215275</v>
      </c>
      <c r="AK480" s="62">
        <f t="shared" si="32"/>
        <v>-0.3781742914455804</v>
      </c>
    </row>
    <row r="481" spans="1:37" s="53" customFormat="1" x14ac:dyDescent="0.2">
      <c r="A481" s="21" t="s">
        <v>351</v>
      </c>
      <c r="B481" s="24" t="s">
        <v>352</v>
      </c>
      <c r="C481" s="24" t="s">
        <v>407</v>
      </c>
      <c r="D481" s="110">
        <v>5</v>
      </c>
      <c r="E481" s="109"/>
      <c r="F481" s="110">
        <v>1</v>
      </c>
      <c r="G481" s="110">
        <v>34783</v>
      </c>
      <c r="H481" s="110">
        <v>11695</v>
      </c>
      <c r="I481" s="110">
        <v>11863</v>
      </c>
      <c r="J481" s="110">
        <v>2567</v>
      </c>
      <c r="K481" s="24">
        <v>6</v>
      </c>
      <c r="L481" s="109"/>
      <c r="M481" s="110">
        <v>11863</v>
      </c>
      <c r="N481" s="110">
        <v>2567</v>
      </c>
      <c r="O481" s="25">
        <v>6</v>
      </c>
      <c r="P481" s="25">
        <v>1.9</v>
      </c>
      <c r="Q481" s="25">
        <v>5.7</v>
      </c>
      <c r="R481" s="24">
        <v>3</v>
      </c>
      <c r="S481" s="26">
        <v>3.5779999999999998</v>
      </c>
      <c r="T481" s="52" t="s">
        <v>407</v>
      </c>
      <c r="U481" s="26">
        <v>3.5779999999999998</v>
      </c>
      <c r="V481" s="26"/>
      <c r="W481" s="109"/>
      <c r="X481" s="24">
        <v>10</v>
      </c>
      <c r="Y481" s="110">
        <v>16842.98</v>
      </c>
      <c r="Z481" s="25">
        <v>5.7</v>
      </c>
      <c r="AA481" s="26">
        <v>0.85829999999999995</v>
      </c>
      <c r="AB481" s="26">
        <v>1.0488</v>
      </c>
      <c r="AC481" s="109"/>
      <c r="AD481" s="26">
        <v>3.7972000000000001</v>
      </c>
      <c r="AE481" s="26">
        <v>5.9625000000000004</v>
      </c>
      <c r="AF481" s="26">
        <v>6.2317</v>
      </c>
      <c r="AG481" s="26">
        <v>6.1090999999999998</v>
      </c>
      <c r="AH481" s="57">
        <v>6.2229000000000001</v>
      </c>
      <c r="AI481" s="50">
        <f t="shared" si="28"/>
        <v>3.8382995000000002</v>
      </c>
      <c r="AJ481" s="26">
        <f t="shared" si="29"/>
        <v>-2.3846004999999999</v>
      </c>
      <c r="AK481" s="62">
        <f t="shared" si="32"/>
        <v>-0.38319762490157322</v>
      </c>
    </row>
    <row r="482" spans="1:37" s="53" customFormat="1" x14ac:dyDescent="0.2">
      <c r="A482" s="21" t="s">
        <v>3</v>
      </c>
      <c r="B482" s="24" t="s">
        <v>66</v>
      </c>
      <c r="C482" s="24" t="s">
        <v>611</v>
      </c>
      <c r="D482" s="110">
        <v>2</v>
      </c>
      <c r="E482" s="109"/>
      <c r="F482" s="110">
        <v>0</v>
      </c>
      <c r="G482" s="110">
        <v>12019</v>
      </c>
      <c r="H482" s="110">
        <v>3388</v>
      </c>
      <c r="I482" s="110">
        <v>5081</v>
      </c>
      <c r="J482" s="110">
        <v>569</v>
      </c>
      <c r="K482" s="24">
        <v>4.5</v>
      </c>
      <c r="L482" s="109"/>
      <c r="M482" s="110">
        <v>5081</v>
      </c>
      <c r="N482" s="110">
        <v>569</v>
      </c>
      <c r="O482" s="25">
        <v>4.5</v>
      </c>
      <c r="P482" s="25">
        <v>0.5</v>
      </c>
      <c r="Q482" s="25">
        <v>4.5</v>
      </c>
      <c r="R482" s="24">
        <v>999</v>
      </c>
      <c r="S482" s="26">
        <v>1.5325</v>
      </c>
      <c r="T482" s="52" t="s">
        <v>611</v>
      </c>
      <c r="U482" s="26">
        <v>1.4888999999999999</v>
      </c>
      <c r="V482" s="26"/>
      <c r="W482" s="109"/>
      <c r="X482" s="24">
        <v>21</v>
      </c>
      <c r="Y482" s="110">
        <v>9643.1200000000008</v>
      </c>
      <c r="Z482" s="25">
        <v>5.0999999999999996</v>
      </c>
      <c r="AA482" s="26">
        <v>3.2827999999999999</v>
      </c>
      <c r="AB482" s="26">
        <v>2.1023000000000001</v>
      </c>
      <c r="AC482" s="109"/>
      <c r="AD482" s="26">
        <v>0</v>
      </c>
      <c r="AE482" s="26">
        <v>0</v>
      </c>
      <c r="AF482" s="26">
        <v>0</v>
      </c>
      <c r="AG482" s="26">
        <v>2.5421</v>
      </c>
      <c r="AH482" s="57">
        <v>2.5901000000000001</v>
      </c>
      <c r="AI482" s="50">
        <f t="shared" si="28"/>
        <v>1.5972174750000001</v>
      </c>
      <c r="AJ482" s="26">
        <f t="shared" si="29"/>
        <v>-0.99288252499999996</v>
      </c>
      <c r="AK482" s="62">
        <f t="shared" si="32"/>
        <v>-0.38333752557816297</v>
      </c>
    </row>
    <row r="483" spans="1:37" s="53" customFormat="1" x14ac:dyDescent="0.2">
      <c r="A483" s="22" t="s">
        <v>365</v>
      </c>
      <c r="B483" s="17" t="s">
        <v>366</v>
      </c>
      <c r="C483" s="17" t="s">
        <v>410</v>
      </c>
      <c r="D483" s="111">
        <v>16</v>
      </c>
      <c r="E483" s="109"/>
      <c r="F483" s="111">
        <v>0</v>
      </c>
      <c r="G483" s="111">
        <v>16458</v>
      </c>
      <c r="H483" s="111">
        <v>6855</v>
      </c>
      <c r="I483" s="111">
        <v>5012</v>
      </c>
      <c r="J483" s="111">
        <v>1903</v>
      </c>
      <c r="K483" s="17">
        <v>3.3</v>
      </c>
      <c r="L483" s="109"/>
      <c r="M483" s="111">
        <v>4939</v>
      </c>
      <c r="N483" s="111">
        <v>1730</v>
      </c>
      <c r="O483" s="18">
        <v>3.3</v>
      </c>
      <c r="P483" s="18">
        <v>1.7</v>
      </c>
      <c r="Q483" s="18">
        <v>2.8</v>
      </c>
      <c r="R483" s="17">
        <v>7</v>
      </c>
      <c r="S483" s="19">
        <v>1.4896</v>
      </c>
      <c r="T483" s="44" t="s">
        <v>407</v>
      </c>
      <c r="U483" s="19">
        <v>1.4896</v>
      </c>
      <c r="V483" s="19"/>
      <c r="W483" s="109"/>
      <c r="X483" s="17">
        <v>7</v>
      </c>
      <c r="Y483" s="111">
        <v>8703.82</v>
      </c>
      <c r="Z483" s="18">
        <v>2.8</v>
      </c>
      <c r="AA483" s="19">
        <v>3.4174000000000002</v>
      </c>
      <c r="AB483" s="19">
        <v>2.4516</v>
      </c>
      <c r="AC483" s="109"/>
      <c r="AD483" s="19">
        <v>2.4596</v>
      </c>
      <c r="AE483" s="19">
        <v>2.5526</v>
      </c>
      <c r="AF483" s="19">
        <v>1.6196999999999999</v>
      </c>
      <c r="AG483" s="19">
        <v>2.4836</v>
      </c>
      <c r="AH483" s="59">
        <v>2.5956999999999999</v>
      </c>
      <c r="AI483" s="51">
        <f t="shared" si="28"/>
        <v>1.5979684000000001</v>
      </c>
      <c r="AJ483" s="19">
        <f t="shared" si="29"/>
        <v>-0.99773159999999983</v>
      </c>
      <c r="AK483" s="63">
        <f t="shared" si="32"/>
        <v>-0.38437862618946717</v>
      </c>
    </row>
    <row r="484" spans="1:37" s="53" customFormat="1" x14ac:dyDescent="0.2">
      <c r="A484" s="21" t="s">
        <v>214</v>
      </c>
      <c r="B484" s="24" t="s">
        <v>215</v>
      </c>
      <c r="C484" s="24" t="s">
        <v>410</v>
      </c>
      <c r="D484" s="110">
        <v>4</v>
      </c>
      <c r="E484" s="109"/>
      <c r="F484" s="110">
        <v>0</v>
      </c>
      <c r="G484" s="110">
        <v>73374</v>
      </c>
      <c r="H484" s="110">
        <v>62924</v>
      </c>
      <c r="I484" s="110">
        <v>16914</v>
      </c>
      <c r="J484" s="110">
        <v>12238</v>
      </c>
      <c r="K484" s="24">
        <v>16</v>
      </c>
      <c r="L484" s="109"/>
      <c r="M484" s="110">
        <v>16914</v>
      </c>
      <c r="N484" s="110">
        <v>12238</v>
      </c>
      <c r="O484" s="25">
        <v>16</v>
      </c>
      <c r="P484" s="25">
        <v>7.2</v>
      </c>
      <c r="Q484" s="25">
        <v>14.5</v>
      </c>
      <c r="R484" s="24">
        <v>999</v>
      </c>
      <c r="S484" s="26">
        <v>5.1013999999999999</v>
      </c>
      <c r="T484" s="52" t="s">
        <v>410</v>
      </c>
      <c r="U484" s="26">
        <v>4.0210999999999997</v>
      </c>
      <c r="V484" s="26"/>
      <c r="W484" s="109"/>
      <c r="X484" s="24">
        <v>23</v>
      </c>
      <c r="Y484" s="110">
        <v>41723.72</v>
      </c>
      <c r="Z484" s="25">
        <v>6.2</v>
      </c>
      <c r="AA484" s="26">
        <v>0.91520000000000001</v>
      </c>
      <c r="AB484" s="26">
        <v>0.74780000000000002</v>
      </c>
      <c r="AC484" s="109"/>
      <c r="AD484" s="26">
        <v>3.4698000000000002</v>
      </c>
      <c r="AE484" s="26">
        <v>3.5430999999999999</v>
      </c>
      <c r="AF484" s="26">
        <v>4.9733000000000001</v>
      </c>
      <c r="AG484" s="26">
        <v>4.7990000000000004</v>
      </c>
      <c r="AH484" s="57">
        <v>7.1567999999999996</v>
      </c>
      <c r="AI484" s="50">
        <f t="shared" si="28"/>
        <v>4.313635025</v>
      </c>
      <c r="AJ484" s="26">
        <f t="shared" si="29"/>
        <v>-2.8431649749999997</v>
      </c>
      <c r="AK484" s="62">
        <f t="shared" si="32"/>
        <v>-0.39726763008607197</v>
      </c>
    </row>
    <row r="485" spans="1:37" s="53" customFormat="1" x14ac:dyDescent="0.2">
      <c r="A485" s="21" t="s">
        <v>1483</v>
      </c>
      <c r="B485" s="1" t="s">
        <v>1484</v>
      </c>
      <c r="C485" s="1" t="s">
        <v>410</v>
      </c>
      <c r="D485" s="108">
        <v>0</v>
      </c>
      <c r="E485" s="109"/>
      <c r="F485" s="108">
        <v>0</v>
      </c>
      <c r="G485" s="108">
        <v>0</v>
      </c>
      <c r="H485" s="108">
        <v>0</v>
      </c>
      <c r="I485" s="108">
        <v>0</v>
      </c>
      <c r="J485" s="108">
        <v>0</v>
      </c>
      <c r="K485" s="1">
        <v>0</v>
      </c>
      <c r="L485" s="109"/>
      <c r="M485" s="108">
        <v>0</v>
      </c>
      <c r="N485" s="108">
        <v>0</v>
      </c>
      <c r="O485" s="2">
        <v>0</v>
      </c>
      <c r="P485" s="2">
        <v>0</v>
      </c>
      <c r="Q485" s="2">
        <v>0</v>
      </c>
      <c r="R485" s="1">
        <v>999</v>
      </c>
      <c r="S485" s="3">
        <v>0</v>
      </c>
      <c r="T485" s="43" t="s">
        <v>611</v>
      </c>
      <c r="U485" s="3">
        <v>0.59960000000000002</v>
      </c>
      <c r="V485" s="3"/>
      <c r="W485" s="109"/>
      <c r="X485" s="1">
        <v>8</v>
      </c>
      <c r="Y485" s="108">
        <v>3773.6</v>
      </c>
      <c r="Z485" s="2">
        <v>1.7</v>
      </c>
      <c r="AA485" s="3">
        <v>1.5186999999999999</v>
      </c>
      <c r="AB485" s="3">
        <v>1.2296</v>
      </c>
      <c r="AC485" s="109"/>
      <c r="AD485" s="3">
        <v>0.81189999999999996</v>
      </c>
      <c r="AE485" s="3">
        <v>0.39810000000000001</v>
      </c>
      <c r="AF485" s="3">
        <v>0.89849999999999997</v>
      </c>
      <c r="AG485" s="3">
        <v>0.82809999999999995</v>
      </c>
      <c r="AH485" s="57">
        <v>1.069</v>
      </c>
      <c r="AI485" s="50">
        <f t="shared" si="28"/>
        <v>0.6432209000000001</v>
      </c>
      <c r="AJ485" s="3">
        <f t="shared" si="29"/>
        <v>-0.42577909999999985</v>
      </c>
      <c r="AK485" s="62">
        <f t="shared" si="32"/>
        <v>-0.39829663236669771</v>
      </c>
    </row>
    <row r="486" spans="1:37" s="53" customFormat="1" x14ac:dyDescent="0.2">
      <c r="A486" s="21" t="s">
        <v>1481</v>
      </c>
      <c r="B486" s="24" t="s">
        <v>1482</v>
      </c>
      <c r="C486" s="24" t="s">
        <v>410</v>
      </c>
      <c r="D486" s="110">
        <v>1</v>
      </c>
      <c r="E486" s="109"/>
      <c r="F486" s="110">
        <v>0</v>
      </c>
      <c r="G486" s="110">
        <v>13909</v>
      </c>
      <c r="H486" s="110">
        <v>0</v>
      </c>
      <c r="I486" s="110">
        <v>0</v>
      </c>
      <c r="J486" s="110">
        <v>0</v>
      </c>
      <c r="K486" s="24">
        <v>0</v>
      </c>
      <c r="L486" s="109"/>
      <c r="M486" s="110">
        <v>0</v>
      </c>
      <c r="N486" s="110">
        <v>0</v>
      </c>
      <c r="O486" s="25">
        <v>0</v>
      </c>
      <c r="P486" s="25">
        <v>0</v>
      </c>
      <c r="Q486" s="25">
        <v>0</v>
      </c>
      <c r="R486" s="24">
        <v>999</v>
      </c>
      <c r="S486" s="26">
        <v>0</v>
      </c>
      <c r="T486" s="52" t="s">
        <v>410</v>
      </c>
      <c r="U486" s="26">
        <v>0.98960000000000004</v>
      </c>
      <c r="V486" s="26"/>
      <c r="W486" s="109"/>
      <c r="X486" s="24">
        <v>9</v>
      </c>
      <c r="Y486" s="110">
        <v>6492.76</v>
      </c>
      <c r="Z486" s="25">
        <v>2.8</v>
      </c>
      <c r="AA486" s="26">
        <v>2.2595000000000001</v>
      </c>
      <c r="AB486" s="26">
        <v>2.5026999999999999</v>
      </c>
      <c r="AC486" s="109"/>
      <c r="AD486" s="26">
        <v>1.2693000000000001</v>
      </c>
      <c r="AE486" s="26">
        <v>1.2111000000000001</v>
      </c>
      <c r="AF486" s="26">
        <v>1.1579999999999999</v>
      </c>
      <c r="AG486" s="26">
        <v>1.1524000000000001</v>
      </c>
      <c r="AH486" s="57">
        <v>1.7678</v>
      </c>
      <c r="AI486" s="50">
        <f t="shared" si="28"/>
        <v>1.0615934</v>
      </c>
      <c r="AJ486" s="26">
        <f t="shared" si="29"/>
        <v>-0.70620660000000002</v>
      </c>
      <c r="AK486" s="62">
        <f t="shared" si="32"/>
        <v>-0.39948331259192216</v>
      </c>
    </row>
    <row r="487" spans="1:37" s="53" customFormat="1" x14ac:dyDescent="0.2">
      <c r="A487" s="21" t="s">
        <v>228</v>
      </c>
      <c r="B487" s="1" t="s">
        <v>229</v>
      </c>
      <c r="C487" s="1" t="s">
        <v>410</v>
      </c>
      <c r="D487" s="108">
        <v>0</v>
      </c>
      <c r="E487" s="109"/>
      <c r="F487" s="108">
        <v>0</v>
      </c>
      <c r="G487" s="108">
        <v>0</v>
      </c>
      <c r="H487" s="108">
        <v>0</v>
      </c>
      <c r="I487" s="108">
        <v>0</v>
      </c>
      <c r="J487" s="108">
        <v>0</v>
      </c>
      <c r="K487" s="1">
        <v>0</v>
      </c>
      <c r="L487" s="109"/>
      <c r="M487" s="108">
        <v>0</v>
      </c>
      <c r="N487" s="108">
        <v>0</v>
      </c>
      <c r="O487" s="2">
        <v>0</v>
      </c>
      <c r="P487" s="2">
        <v>0</v>
      </c>
      <c r="Q487" s="2">
        <v>0</v>
      </c>
      <c r="R487" s="1">
        <v>999</v>
      </c>
      <c r="S487" s="3">
        <v>0</v>
      </c>
      <c r="T487" s="43" t="s">
        <v>611</v>
      </c>
      <c r="U487" s="3">
        <v>0.55349999999999999</v>
      </c>
      <c r="V487" s="3"/>
      <c r="W487" s="109"/>
      <c r="X487" s="1">
        <v>9</v>
      </c>
      <c r="Y487" s="108">
        <v>3469.34</v>
      </c>
      <c r="Z487" s="2">
        <v>2</v>
      </c>
      <c r="AA487" s="3">
        <v>0.77139999999999997</v>
      </c>
      <c r="AB487" s="3">
        <v>0.88049999999999995</v>
      </c>
      <c r="AC487" s="109"/>
      <c r="AD487" s="3">
        <v>0.85650000000000004</v>
      </c>
      <c r="AE487" s="3">
        <v>0.36270000000000002</v>
      </c>
      <c r="AF487" s="3">
        <v>0.9153</v>
      </c>
      <c r="AG487" s="3">
        <v>0.88049999999999995</v>
      </c>
      <c r="AH487" s="57">
        <v>1.0109999999999999</v>
      </c>
      <c r="AI487" s="50">
        <f t="shared" si="28"/>
        <v>0.59376712500000006</v>
      </c>
      <c r="AJ487" s="3">
        <f t="shared" si="29"/>
        <v>-0.41723287499999984</v>
      </c>
      <c r="AK487" s="62">
        <f t="shared" si="32"/>
        <v>-0.41269324925816014</v>
      </c>
    </row>
    <row r="488" spans="1:37" s="53" customFormat="1" x14ac:dyDescent="0.2">
      <c r="A488" s="22" t="s">
        <v>788</v>
      </c>
      <c r="B488" s="17" t="s">
        <v>789</v>
      </c>
      <c r="C488" s="17" t="s">
        <v>407</v>
      </c>
      <c r="D488" s="111">
        <v>7</v>
      </c>
      <c r="E488" s="109"/>
      <c r="F488" s="111">
        <v>0</v>
      </c>
      <c r="G488" s="111">
        <v>18686</v>
      </c>
      <c r="H488" s="111">
        <v>4759</v>
      </c>
      <c r="I488" s="111">
        <v>6891</v>
      </c>
      <c r="J488" s="111">
        <v>2130</v>
      </c>
      <c r="K488" s="17">
        <v>7.3</v>
      </c>
      <c r="L488" s="109"/>
      <c r="M488" s="111">
        <v>6891</v>
      </c>
      <c r="N488" s="111">
        <v>2130</v>
      </c>
      <c r="O488" s="18">
        <v>7.3</v>
      </c>
      <c r="P488" s="18">
        <v>1.7</v>
      </c>
      <c r="Q488" s="18">
        <v>7.1</v>
      </c>
      <c r="R488" s="17">
        <v>6</v>
      </c>
      <c r="S488" s="19">
        <v>2.0783999999999998</v>
      </c>
      <c r="T488" s="44" t="s">
        <v>407</v>
      </c>
      <c r="U488" s="19">
        <v>2.1640000000000001</v>
      </c>
      <c r="V488" s="19"/>
      <c r="W488" s="109"/>
      <c r="X488" s="17">
        <v>11</v>
      </c>
      <c r="Y488" s="111">
        <v>11023.2</v>
      </c>
      <c r="Z488" s="18">
        <v>7.1</v>
      </c>
      <c r="AA488" s="19">
        <v>0.54779999999999995</v>
      </c>
      <c r="AB488" s="19">
        <v>0.54690000000000005</v>
      </c>
      <c r="AC488" s="109"/>
      <c r="AD488" s="19">
        <v>3.7970999999999999</v>
      </c>
      <c r="AE488" s="19">
        <v>4.1021000000000001</v>
      </c>
      <c r="AF488" s="19">
        <v>3.7980999999999998</v>
      </c>
      <c r="AG488" s="19">
        <v>3.7065999999999999</v>
      </c>
      <c r="AH488" s="59">
        <v>3.9695999999999998</v>
      </c>
      <c r="AI488" s="51">
        <f t="shared" si="28"/>
        <v>2.3214310000000005</v>
      </c>
      <c r="AJ488" s="19">
        <f t="shared" si="29"/>
        <v>-1.6481689999999993</v>
      </c>
      <c r="AK488" s="63">
        <f t="shared" si="32"/>
        <v>-0.41519775292220862</v>
      </c>
    </row>
    <row r="489" spans="1:37" s="53" customFormat="1" x14ac:dyDescent="0.2">
      <c r="A489" s="21" t="s">
        <v>192</v>
      </c>
      <c r="B489" s="24" t="s">
        <v>193</v>
      </c>
      <c r="C489" s="24" t="s">
        <v>410</v>
      </c>
      <c r="D489" s="110">
        <v>6</v>
      </c>
      <c r="E489" s="109"/>
      <c r="F489" s="110">
        <v>0</v>
      </c>
      <c r="G489" s="110">
        <v>8822</v>
      </c>
      <c r="H489" s="110">
        <v>3634</v>
      </c>
      <c r="I489" s="110">
        <v>3984</v>
      </c>
      <c r="J489" s="110">
        <v>630</v>
      </c>
      <c r="K489" s="24">
        <v>3.8</v>
      </c>
      <c r="L489" s="109"/>
      <c r="M489" s="110">
        <v>3984</v>
      </c>
      <c r="N489" s="110">
        <v>630</v>
      </c>
      <c r="O489" s="25">
        <v>3.8</v>
      </c>
      <c r="P489" s="25">
        <v>0.7</v>
      </c>
      <c r="Q489" s="25">
        <v>3.8</v>
      </c>
      <c r="R489" s="24">
        <v>1</v>
      </c>
      <c r="S489" s="26">
        <v>1.2016</v>
      </c>
      <c r="T489" s="52" t="s">
        <v>407</v>
      </c>
      <c r="U489" s="26">
        <v>1.2016</v>
      </c>
      <c r="V489" s="26"/>
      <c r="W489" s="109"/>
      <c r="X489" s="24">
        <v>5</v>
      </c>
      <c r="Y489" s="110">
        <v>5206.2</v>
      </c>
      <c r="Z489" s="25">
        <v>3.8</v>
      </c>
      <c r="AA489" s="26">
        <v>2.2696000000000001</v>
      </c>
      <c r="AB489" s="26">
        <v>1.3467</v>
      </c>
      <c r="AC489" s="109"/>
      <c r="AD489" s="26">
        <v>1.7256</v>
      </c>
      <c r="AE489" s="26">
        <v>1.8313999999999999</v>
      </c>
      <c r="AF489" s="26">
        <v>1.7517</v>
      </c>
      <c r="AG489" s="26">
        <v>1.6941999999999999</v>
      </c>
      <c r="AH489" s="57">
        <v>2.2206999999999999</v>
      </c>
      <c r="AI489" s="50">
        <f t="shared" ref="AI489:AI507" si="33">$AI$4*U489</f>
        <v>1.2890164000000002</v>
      </c>
      <c r="AJ489" s="26">
        <f t="shared" si="29"/>
        <v>-0.93168359999999972</v>
      </c>
      <c r="AK489" s="62">
        <f t="shared" si="32"/>
        <v>-0.4195450083307064</v>
      </c>
    </row>
    <row r="490" spans="1:37" s="53" customFormat="1" x14ac:dyDescent="0.2">
      <c r="A490" s="21" t="s">
        <v>713</v>
      </c>
      <c r="B490" s="1" t="s">
        <v>714</v>
      </c>
      <c r="C490" s="1" t="s">
        <v>407</v>
      </c>
      <c r="D490" s="108">
        <v>5</v>
      </c>
      <c r="E490" s="109"/>
      <c r="F490" s="108">
        <v>0</v>
      </c>
      <c r="G490" s="108">
        <v>36516</v>
      </c>
      <c r="H490" s="108">
        <v>11055</v>
      </c>
      <c r="I490" s="108">
        <v>10203</v>
      </c>
      <c r="J490" s="108">
        <v>1029</v>
      </c>
      <c r="K490" s="1">
        <v>4.8</v>
      </c>
      <c r="L490" s="109"/>
      <c r="M490" s="108">
        <v>10203</v>
      </c>
      <c r="N490" s="108">
        <v>1029</v>
      </c>
      <c r="O490" s="2">
        <v>4.8</v>
      </c>
      <c r="P490" s="2">
        <v>1.6</v>
      </c>
      <c r="Q490" s="2">
        <v>4.5</v>
      </c>
      <c r="R490" s="1">
        <v>1</v>
      </c>
      <c r="S490" s="3">
        <v>3.0773000000000001</v>
      </c>
      <c r="T490" s="43" t="s">
        <v>407</v>
      </c>
      <c r="U490" s="3">
        <v>3.0773000000000001</v>
      </c>
      <c r="V490" s="3"/>
      <c r="W490" s="109"/>
      <c r="X490" s="1">
        <v>8</v>
      </c>
      <c r="Y490" s="108">
        <v>12199.26</v>
      </c>
      <c r="Z490" s="2">
        <v>4.5</v>
      </c>
      <c r="AA490" s="3">
        <v>0.87590000000000001</v>
      </c>
      <c r="AB490" s="3">
        <v>0.81510000000000005</v>
      </c>
      <c r="AC490" s="109"/>
      <c r="AD490" s="3">
        <v>6.8417000000000003</v>
      </c>
      <c r="AE490" s="3">
        <v>6.1211000000000002</v>
      </c>
      <c r="AF490" s="3">
        <v>5.3103999999999996</v>
      </c>
      <c r="AG490" s="3">
        <v>5.5045000000000002</v>
      </c>
      <c r="AH490" s="57">
        <v>5.9276</v>
      </c>
      <c r="AI490" s="50">
        <f t="shared" si="33"/>
        <v>3.3011735750000004</v>
      </c>
      <c r="AJ490" s="3">
        <f t="shared" si="29"/>
        <v>-2.6264264249999996</v>
      </c>
      <c r="AK490" s="62">
        <f t="shared" si="32"/>
        <v>-0.44308428790741611</v>
      </c>
    </row>
    <row r="491" spans="1:37" s="53" customFormat="1" x14ac:dyDescent="0.2">
      <c r="A491" s="21" t="s">
        <v>1383</v>
      </c>
      <c r="B491" s="24" t="s">
        <v>1384</v>
      </c>
      <c r="C491" s="24" t="s">
        <v>410</v>
      </c>
      <c r="D491" s="110">
        <v>1</v>
      </c>
      <c r="E491" s="109"/>
      <c r="F491" s="110">
        <v>0</v>
      </c>
      <c r="G491" s="110">
        <v>3956</v>
      </c>
      <c r="H491" s="110">
        <v>0</v>
      </c>
      <c r="I491" s="110">
        <v>2496</v>
      </c>
      <c r="J491" s="110">
        <v>0</v>
      </c>
      <c r="K491" s="24">
        <v>2</v>
      </c>
      <c r="L491" s="109"/>
      <c r="M491" s="110">
        <v>2496</v>
      </c>
      <c r="N491" s="110">
        <v>0</v>
      </c>
      <c r="O491" s="25">
        <v>2</v>
      </c>
      <c r="P491" s="25">
        <v>0</v>
      </c>
      <c r="Q491" s="25">
        <v>2</v>
      </c>
      <c r="R491" s="24">
        <v>999</v>
      </c>
      <c r="S491" s="26">
        <v>0.75280000000000002</v>
      </c>
      <c r="T491" s="52" t="s">
        <v>410</v>
      </c>
      <c r="U491" s="26">
        <v>1.0634999999999999</v>
      </c>
      <c r="V491" s="26"/>
      <c r="W491" s="109"/>
      <c r="X491" s="24">
        <v>6</v>
      </c>
      <c r="Y491" s="110">
        <v>6624.91</v>
      </c>
      <c r="Z491" s="25">
        <v>2</v>
      </c>
      <c r="AA491" s="26">
        <v>1.6052</v>
      </c>
      <c r="AB491" s="26">
        <v>1.4737</v>
      </c>
      <c r="AC491" s="109"/>
      <c r="AD491" s="26">
        <v>1.3606</v>
      </c>
      <c r="AE491" s="26">
        <v>1.2712000000000001</v>
      </c>
      <c r="AF491" s="26">
        <v>1.2385999999999999</v>
      </c>
      <c r="AG491" s="26">
        <v>1.2123999999999999</v>
      </c>
      <c r="AH491" s="57">
        <v>2.1107</v>
      </c>
      <c r="AI491" s="50">
        <f t="shared" si="33"/>
        <v>1.1408696249999999</v>
      </c>
      <c r="AJ491" s="26">
        <f t="shared" si="29"/>
        <v>-0.96983037500000013</v>
      </c>
      <c r="AK491" s="62">
        <f t="shared" si="32"/>
        <v>-0.45948281375846883</v>
      </c>
    </row>
    <row r="492" spans="1:37" s="53" customFormat="1" x14ac:dyDescent="0.2">
      <c r="A492" s="21" t="s">
        <v>1491</v>
      </c>
      <c r="B492" s="24" t="s">
        <v>1492</v>
      </c>
      <c r="C492" s="24" t="s">
        <v>407</v>
      </c>
      <c r="D492" s="110">
        <v>5</v>
      </c>
      <c r="E492" s="109"/>
      <c r="F492" s="110">
        <v>0</v>
      </c>
      <c r="G492" s="110">
        <v>4631</v>
      </c>
      <c r="H492" s="110">
        <v>1994</v>
      </c>
      <c r="I492" s="110">
        <v>1754</v>
      </c>
      <c r="J492" s="110">
        <v>392</v>
      </c>
      <c r="K492" s="24">
        <v>2.6</v>
      </c>
      <c r="L492" s="109"/>
      <c r="M492" s="110">
        <v>1754</v>
      </c>
      <c r="N492" s="110">
        <v>392</v>
      </c>
      <c r="O492" s="25">
        <v>2.6</v>
      </c>
      <c r="P492" s="25">
        <v>0.8</v>
      </c>
      <c r="Q492" s="25">
        <v>2.4</v>
      </c>
      <c r="R492" s="24">
        <v>3</v>
      </c>
      <c r="S492" s="26">
        <v>0.52900000000000003</v>
      </c>
      <c r="T492" s="52" t="s">
        <v>407</v>
      </c>
      <c r="U492" s="26">
        <v>0.52900000000000003</v>
      </c>
      <c r="V492" s="26"/>
      <c r="W492" s="109"/>
      <c r="X492" s="24">
        <v>4</v>
      </c>
      <c r="Y492" s="110">
        <v>2514.48</v>
      </c>
      <c r="Z492" s="25">
        <v>2.4</v>
      </c>
      <c r="AA492" s="26">
        <v>0.51770000000000005</v>
      </c>
      <c r="AB492" s="26">
        <v>0.54520000000000002</v>
      </c>
      <c r="AC492" s="109"/>
      <c r="AD492" s="26">
        <v>1.6415</v>
      </c>
      <c r="AE492" s="26">
        <v>1.0727</v>
      </c>
      <c r="AF492" s="26">
        <v>1.1051</v>
      </c>
      <c r="AG492" s="26">
        <v>1.0847</v>
      </c>
      <c r="AH492" s="57">
        <v>1.0802</v>
      </c>
      <c r="AI492" s="50">
        <f t="shared" si="33"/>
        <v>0.56748475000000009</v>
      </c>
      <c r="AJ492" s="26">
        <f t="shared" si="29"/>
        <v>-0.51271524999999996</v>
      </c>
      <c r="AK492" s="62">
        <f t="shared" si="32"/>
        <v>-0.47464844473245688</v>
      </c>
    </row>
    <row r="493" spans="1:37" s="53" customFormat="1" x14ac:dyDescent="0.2">
      <c r="A493" s="22" t="s">
        <v>754</v>
      </c>
      <c r="B493" s="17" t="s">
        <v>755</v>
      </c>
      <c r="C493" s="17" t="s">
        <v>407</v>
      </c>
      <c r="D493" s="111">
        <v>9</v>
      </c>
      <c r="E493" s="109"/>
      <c r="F493" s="111">
        <v>0</v>
      </c>
      <c r="G493" s="111">
        <v>9960</v>
      </c>
      <c r="H493" s="111">
        <v>6468</v>
      </c>
      <c r="I493" s="111">
        <v>3020</v>
      </c>
      <c r="J493" s="111">
        <v>1449</v>
      </c>
      <c r="K493" s="17">
        <v>1.1000000000000001</v>
      </c>
      <c r="L493" s="109"/>
      <c r="M493" s="111">
        <v>3062</v>
      </c>
      <c r="N493" s="111">
        <v>1522</v>
      </c>
      <c r="O493" s="18">
        <v>1.1000000000000001</v>
      </c>
      <c r="P493" s="18">
        <v>0.9</v>
      </c>
      <c r="Q493" s="18">
        <v>1.2</v>
      </c>
      <c r="R493" s="17">
        <v>15</v>
      </c>
      <c r="S493" s="19">
        <v>0.92349999999999999</v>
      </c>
      <c r="T493" s="44" t="s">
        <v>429</v>
      </c>
      <c r="U493" s="19">
        <v>0.92349999999999999</v>
      </c>
      <c r="V493" s="19"/>
      <c r="W493" s="109"/>
      <c r="X493" s="17">
        <v>3</v>
      </c>
      <c r="Y493" s="111">
        <v>5831.06</v>
      </c>
      <c r="Z493" s="18">
        <v>1.2</v>
      </c>
      <c r="AA493" s="19">
        <v>0.66920000000000002</v>
      </c>
      <c r="AB493" s="19">
        <v>0.70820000000000005</v>
      </c>
      <c r="AC493" s="109"/>
      <c r="AD493" s="19">
        <v>2.1516000000000002</v>
      </c>
      <c r="AE493" s="19">
        <v>2.0322</v>
      </c>
      <c r="AF493" s="19">
        <v>2.6779000000000002</v>
      </c>
      <c r="AG493" s="19">
        <v>2.1808000000000001</v>
      </c>
      <c r="AH493" s="59">
        <v>1.9161999999999999</v>
      </c>
      <c r="AI493" s="51">
        <f t="shared" si="33"/>
        <v>0.9906846250000001</v>
      </c>
      <c r="AJ493" s="19">
        <f t="shared" ref="AJ493:AJ507" si="34">AI493-AH493</f>
        <v>-0.92551537499999981</v>
      </c>
      <c r="AK493" s="63">
        <f t="shared" si="32"/>
        <v>-0.48299518578436479</v>
      </c>
    </row>
    <row r="494" spans="1:37" s="53" customFormat="1" x14ac:dyDescent="0.2">
      <c r="A494" s="21" t="s">
        <v>1463</v>
      </c>
      <c r="B494" s="24" t="s">
        <v>1464</v>
      </c>
      <c r="C494" s="24" t="s">
        <v>410</v>
      </c>
      <c r="D494" s="110">
        <v>1</v>
      </c>
      <c r="E494" s="109"/>
      <c r="F494" s="110">
        <v>0</v>
      </c>
      <c r="G494" s="110">
        <v>1122</v>
      </c>
      <c r="H494" s="110">
        <v>0</v>
      </c>
      <c r="I494" s="110">
        <v>685</v>
      </c>
      <c r="J494" s="110">
        <v>0</v>
      </c>
      <c r="K494" s="24">
        <v>1</v>
      </c>
      <c r="L494" s="109"/>
      <c r="M494" s="110">
        <v>685</v>
      </c>
      <c r="N494" s="110">
        <v>0</v>
      </c>
      <c r="O494" s="25">
        <v>1</v>
      </c>
      <c r="P494" s="25">
        <v>0</v>
      </c>
      <c r="Q494" s="25">
        <v>1</v>
      </c>
      <c r="R494" s="24">
        <v>999</v>
      </c>
      <c r="S494" s="26">
        <v>0.20660000000000001</v>
      </c>
      <c r="T494" s="52" t="s">
        <v>611</v>
      </c>
      <c r="U494" s="26">
        <v>0.68610000000000004</v>
      </c>
      <c r="V494" s="26"/>
      <c r="W494" s="109"/>
      <c r="X494" s="24">
        <v>10</v>
      </c>
      <c r="Y494" s="110">
        <v>4344.5200000000004</v>
      </c>
      <c r="Z494" s="25">
        <v>2.1</v>
      </c>
      <c r="AA494" s="26">
        <v>1.4616</v>
      </c>
      <c r="AB494" s="26">
        <v>1.3258000000000001</v>
      </c>
      <c r="AC494" s="109"/>
      <c r="AD494" s="26">
        <v>1.0270999999999999</v>
      </c>
      <c r="AE494" s="26">
        <v>1.4628000000000001</v>
      </c>
      <c r="AF494" s="26">
        <v>1.0273000000000001</v>
      </c>
      <c r="AG494" s="26">
        <v>1.0404</v>
      </c>
      <c r="AH494" s="57">
        <v>1.5029999999999999</v>
      </c>
      <c r="AI494" s="50">
        <f t="shared" si="33"/>
        <v>0.73601377500000009</v>
      </c>
      <c r="AJ494" s="26">
        <f t="shared" si="34"/>
        <v>-0.7669862249999998</v>
      </c>
      <c r="AK494" s="62">
        <f t="shared" si="32"/>
        <v>-0.51030354291417157</v>
      </c>
    </row>
    <row r="495" spans="1:37" s="53" customFormat="1" x14ac:dyDescent="0.2">
      <c r="A495" s="21" t="s">
        <v>1511</v>
      </c>
      <c r="B495" s="24" t="s">
        <v>1512</v>
      </c>
      <c r="C495" s="24" t="s">
        <v>410</v>
      </c>
      <c r="D495" s="110">
        <v>0</v>
      </c>
      <c r="E495" s="109"/>
      <c r="F495" s="110">
        <v>0</v>
      </c>
      <c r="G495" s="110">
        <v>0</v>
      </c>
      <c r="H495" s="110">
        <v>0</v>
      </c>
      <c r="I495" s="110">
        <v>0</v>
      </c>
      <c r="J495" s="110">
        <v>0</v>
      </c>
      <c r="K495" s="24">
        <v>0</v>
      </c>
      <c r="L495" s="109"/>
      <c r="M495" s="110">
        <v>0</v>
      </c>
      <c r="N495" s="110">
        <v>0</v>
      </c>
      <c r="O495" s="25">
        <v>0</v>
      </c>
      <c r="P495" s="25">
        <v>0</v>
      </c>
      <c r="Q495" s="25">
        <v>0</v>
      </c>
      <c r="R495" s="24">
        <v>999</v>
      </c>
      <c r="S495" s="26">
        <v>0</v>
      </c>
      <c r="T495" s="52" t="s">
        <v>611</v>
      </c>
      <c r="U495" s="26">
        <v>0.1744</v>
      </c>
      <c r="V495" s="26"/>
      <c r="W495" s="109"/>
      <c r="X495" s="24">
        <v>8</v>
      </c>
      <c r="Y495" s="110">
        <v>967.22</v>
      </c>
      <c r="Z495" s="25">
        <v>1.7</v>
      </c>
      <c r="AA495" s="26">
        <v>0.9093</v>
      </c>
      <c r="AB495" s="26">
        <v>1.4394</v>
      </c>
      <c r="AC495" s="109"/>
      <c r="AD495" s="26">
        <v>0.2797</v>
      </c>
      <c r="AE495" s="26">
        <v>0.13189999999999999</v>
      </c>
      <c r="AF495" s="26">
        <v>0.27039999999999997</v>
      </c>
      <c r="AG495" s="26">
        <v>0.25900000000000001</v>
      </c>
      <c r="AH495" s="57">
        <v>0.38650000000000001</v>
      </c>
      <c r="AI495" s="50">
        <f t="shared" si="33"/>
        <v>0.18708760000000002</v>
      </c>
      <c r="AJ495" s="26">
        <f t="shared" si="34"/>
        <v>-0.19941239999999999</v>
      </c>
      <c r="AK495" s="62">
        <f t="shared" si="32"/>
        <v>-0.51594411384217331</v>
      </c>
    </row>
    <row r="496" spans="1:37" s="53" customFormat="1" x14ac:dyDescent="0.2">
      <c r="A496" s="21" t="s">
        <v>1120</v>
      </c>
      <c r="B496" s="24" t="s">
        <v>1121</v>
      </c>
      <c r="C496" s="24" t="s">
        <v>410</v>
      </c>
      <c r="D496" s="110">
        <v>0</v>
      </c>
      <c r="E496" s="109"/>
      <c r="F496" s="110">
        <v>0</v>
      </c>
      <c r="G496" s="110">
        <v>0</v>
      </c>
      <c r="H496" s="110">
        <v>0</v>
      </c>
      <c r="I496" s="110">
        <v>0</v>
      </c>
      <c r="J496" s="110">
        <v>0</v>
      </c>
      <c r="K496" s="24">
        <v>0</v>
      </c>
      <c r="L496" s="109"/>
      <c r="M496" s="110">
        <v>0</v>
      </c>
      <c r="N496" s="110">
        <v>0</v>
      </c>
      <c r="O496" s="25">
        <v>0</v>
      </c>
      <c r="P496" s="25">
        <v>0</v>
      </c>
      <c r="Q496" s="25">
        <v>0</v>
      </c>
      <c r="R496" s="24">
        <v>999</v>
      </c>
      <c r="S496" s="26">
        <v>0</v>
      </c>
      <c r="T496" s="52" t="s">
        <v>611</v>
      </c>
      <c r="U496" s="26">
        <v>0.2676</v>
      </c>
      <c r="V496" s="26"/>
      <c r="W496" s="109"/>
      <c r="X496" s="24">
        <v>7</v>
      </c>
      <c r="Y496" s="110">
        <v>1582.35</v>
      </c>
      <c r="Z496" s="25">
        <v>1.3</v>
      </c>
      <c r="AA496" s="26">
        <v>1.4434</v>
      </c>
      <c r="AB496" s="26">
        <v>0.8286</v>
      </c>
      <c r="AC496" s="109"/>
      <c r="AD496" s="26">
        <v>0.42909999999999998</v>
      </c>
      <c r="AE496" s="26">
        <v>0.2026</v>
      </c>
      <c r="AF496" s="26">
        <v>0.41510000000000002</v>
      </c>
      <c r="AG496" s="26">
        <v>0.39760000000000001</v>
      </c>
      <c r="AH496" s="57">
        <v>0.59309999999999996</v>
      </c>
      <c r="AI496" s="50">
        <f t="shared" si="33"/>
        <v>0.28706790000000004</v>
      </c>
      <c r="AJ496" s="26">
        <f t="shared" si="34"/>
        <v>-0.30603209999999992</v>
      </c>
      <c r="AK496" s="62">
        <f t="shared" si="32"/>
        <v>-0.51598735457764278</v>
      </c>
    </row>
    <row r="497" spans="1:37" s="53" customFormat="1" x14ac:dyDescent="0.2">
      <c r="A497" s="21" t="s">
        <v>1142</v>
      </c>
      <c r="B497" s="1" t="s">
        <v>1143</v>
      </c>
      <c r="C497" s="1" t="s">
        <v>410</v>
      </c>
      <c r="D497" s="108">
        <v>1</v>
      </c>
      <c r="E497" s="109"/>
      <c r="F497" s="108">
        <v>0</v>
      </c>
      <c r="G497" s="108">
        <v>12276</v>
      </c>
      <c r="H497" s="108">
        <v>0</v>
      </c>
      <c r="I497" s="108">
        <v>3384</v>
      </c>
      <c r="J497" s="108">
        <v>0</v>
      </c>
      <c r="K497" s="1">
        <v>2</v>
      </c>
      <c r="L497" s="109"/>
      <c r="M497" s="108">
        <v>3384</v>
      </c>
      <c r="N497" s="108">
        <v>0</v>
      </c>
      <c r="O497" s="2">
        <v>2</v>
      </c>
      <c r="P497" s="2">
        <v>0</v>
      </c>
      <c r="Q497" s="2">
        <v>2</v>
      </c>
      <c r="R497" s="1">
        <v>999</v>
      </c>
      <c r="S497" s="3">
        <v>1.0206</v>
      </c>
      <c r="T497" s="43" t="s">
        <v>611</v>
      </c>
      <c r="U497" s="3">
        <v>0.34200000000000003</v>
      </c>
      <c r="V497" s="3"/>
      <c r="W497" s="109"/>
      <c r="X497" s="1">
        <v>7</v>
      </c>
      <c r="Y497" s="108">
        <v>2073.4</v>
      </c>
      <c r="Z497" s="2">
        <v>1.4</v>
      </c>
      <c r="AA497" s="3">
        <v>1.4275</v>
      </c>
      <c r="AB497" s="3">
        <v>1.3715999999999999</v>
      </c>
      <c r="AC497" s="109"/>
      <c r="AD497" s="3">
        <v>0.54849999999999999</v>
      </c>
      <c r="AE497" s="3">
        <v>0.90349999999999997</v>
      </c>
      <c r="AF497" s="3">
        <v>1.018</v>
      </c>
      <c r="AG497" s="3">
        <v>0.9294</v>
      </c>
      <c r="AH497" s="57">
        <v>0.75800000000000001</v>
      </c>
      <c r="AI497" s="50">
        <f t="shared" si="33"/>
        <v>0.36688050000000005</v>
      </c>
      <c r="AJ497" s="3">
        <f t="shared" si="34"/>
        <v>-0.39111949999999995</v>
      </c>
      <c r="AK497" s="62">
        <f t="shared" si="32"/>
        <v>-0.51598878627968336</v>
      </c>
    </row>
    <row r="498" spans="1:37" s="53" customFormat="1" x14ac:dyDescent="0.2">
      <c r="A498" s="22" t="s">
        <v>1453</v>
      </c>
      <c r="B498" s="17" t="s">
        <v>1454</v>
      </c>
      <c r="C498" s="17" t="s">
        <v>410</v>
      </c>
      <c r="D498" s="111">
        <v>1</v>
      </c>
      <c r="E498" s="109"/>
      <c r="F498" s="111">
        <v>0</v>
      </c>
      <c r="G498" s="111">
        <v>2879</v>
      </c>
      <c r="H498" s="111">
        <v>0</v>
      </c>
      <c r="I498" s="111">
        <v>0</v>
      </c>
      <c r="J498" s="111">
        <v>0</v>
      </c>
      <c r="K498" s="17">
        <v>0</v>
      </c>
      <c r="L498" s="109"/>
      <c r="M498" s="111">
        <v>0</v>
      </c>
      <c r="N498" s="111">
        <v>0</v>
      </c>
      <c r="O498" s="18">
        <v>0</v>
      </c>
      <c r="P498" s="18">
        <v>0</v>
      </c>
      <c r="Q498" s="18">
        <v>0</v>
      </c>
      <c r="R498" s="17">
        <v>999</v>
      </c>
      <c r="S498" s="19">
        <v>0</v>
      </c>
      <c r="T498" s="44" t="s">
        <v>611</v>
      </c>
      <c r="U498" s="19">
        <v>0.56059999999999999</v>
      </c>
      <c r="V498" s="19"/>
      <c r="W498" s="109"/>
      <c r="X498" s="17">
        <v>10</v>
      </c>
      <c r="Y498" s="111">
        <v>3516.2</v>
      </c>
      <c r="Z498" s="18">
        <v>2.2999999999999998</v>
      </c>
      <c r="AA498" s="19">
        <v>3.6067999999999998</v>
      </c>
      <c r="AB498" s="19">
        <v>3.6751999999999998</v>
      </c>
      <c r="AC498" s="109"/>
      <c r="AD498" s="19">
        <v>0.89690000000000003</v>
      </c>
      <c r="AE498" s="19">
        <v>1.0004</v>
      </c>
      <c r="AF498" s="19">
        <v>0.99639999999999995</v>
      </c>
      <c r="AG498" s="19">
        <v>1.0112000000000001</v>
      </c>
      <c r="AH498" s="59">
        <v>1.2424999999999999</v>
      </c>
      <c r="AI498" s="51">
        <f t="shared" si="33"/>
        <v>0.60138365000000005</v>
      </c>
      <c r="AJ498" s="19">
        <f t="shared" si="34"/>
        <v>-0.64111634999999989</v>
      </c>
      <c r="AK498" s="63">
        <f t="shared" si="32"/>
        <v>-0.51598901408450693</v>
      </c>
    </row>
    <row r="499" spans="1:37" s="53" customFormat="1" x14ac:dyDescent="0.2">
      <c r="A499" s="21" t="s">
        <v>1485</v>
      </c>
      <c r="B499" s="24" t="s">
        <v>1486</v>
      </c>
      <c r="C499" s="24" t="s">
        <v>410</v>
      </c>
      <c r="D499" s="110">
        <v>1</v>
      </c>
      <c r="E499" s="109"/>
      <c r="F499" s="110">
        <v>0</v>
      </c>
      <c r="G499" s="110">
        <v>2861</v>
      </c>
      <c r="H499" s="110">
        <v>0</v>
      </c>
      <c r="I499" s="110">
        <v>2913</v>
      </c>
      <c r="J499" s="110">
        <v>0</v>
      </c>
      <c r="K499" s="24">
        <v>3</v>
      </c>
      <c r="L499" s="109"/>
      <c r="M499" s="110">
        <v>2913</v>
      </c>
      <c r="N499" s="110">
        <v>0</v>
      </c>
      <c r="O499" s="25">
        <v>3</v>
      </c>
      <c r="P499" s="25">
        <v>0</v>
      </c>
      <c r="Q499" s="25">
        <v>3</v>
      </c>
      <c r="R499" s="24">
        <v>999</v>
      </c>
      <c r="S499" s="26">
        <v>0.87860000000000005</v>
      </c>
      <c r="T499" s="52" t="s">
        <v>611</v>
      </c>
      <c r="U499" s="26">
        <v>0.36109999999999998</v>
      </c>
      <c r="V499" s="26"/>
      <c r="W499" s="109"/>
      <c r="X499" s="24">
        <v>8</v>
      </c>
      <c r="Y499" s="110">
        <v>2199.4699999999998</v>
      </c>
      <c r="Z499" s="25">
        <v>1.6</v>
      </c>
      <c r="AA499" s="26">
        <v>0.91490000000000005</v>
      </c>
      <c r="AB499" s="26">
        <v>0.92010000000000003</v>
      </c>
      <c r="AC499" s="109"/>
      <c r="AD499" s="26">
        <v>0.57899999999999996</v>
      </c>
      <c r="AE499" s="26">
        <v>0.2732</v>
      </c>
      <c r="AF499" s="26">
        <v>0.56020000000000003</v>
      </c>
      <c r="AG499" s="26">
        <v>0.53649999999999998</v>
      </c>
      <c r="AH499" s="57">
        <v>0.80049999999999999</v>
      </c>
      <c r="AI499" s="50">
        <f t="shared" si="33"/>
        <v>0.38737002500000001</v>
      </c>
      <c r="AJ499" s="26">
        <f t="shared" si="34"/>
        <v>-0.41312997499999998</v>
      </c>
      <c r="AK499" s="62">
        <f t="shared" si="32"/>
        <v>-0.51608991255465331</v>
      </c>
    </row>
    <row r="500" spans="1:37" s="53" customFormat="1" x14ac:dyDescent="0.2">
      <c r="A500" s="21" t="s">
        <v>609</v>
      </c>
      <c r="B500" s="24" t="s">
        <v>610</v>
      </c>
      <c r="C500" s="24" t="s">
        <v>407</v>
      </c>
      <c r="D500" s="110">
        <v>1</v>
      </c>
      <c r="E500" s="109"/>
      <c r="F500" s="110">
        <v>0</v>
      </c>
      <c r="G500" s="110">
        <v>5666</v>
      </c>
      <c r="H500" s="110">
        <v>0</v>
      </c>
      <c r="I500" s="110">
        <v>1337</v>
      </c>
      <c r="J500" s="110">
        <v>0</v>
      </c>
      <c r="K500" s="24">
        <v>2</v>
      </c>
      <c r="L500" s="109"/>
      <c r="M500" s="110">
        <v>1337</v>
      </c>
      <c r="N500" s="110">
        <v>0</v>
      </c>
      <c r="O500" s="25">
        <v>2</v>
      </c>
      <c r="P500" s="25">
        <v>0</v>
      </c>
      <c r="Q500" s="25">
        <v>2</v>
      </c>
      <c r="R500" s="24">
        <v>999</v>
      </c>
      <c r="S500" s="26">
        <v>0.4032</v>
      </c>
      <c r="T500" s="52" t="s">
        <v>611</v>
      </c>
      <c r="U500" s="26">
        <v>0.5484</v>
      </c>
      <c r="V500" s="26"/>
      <c r="W500" s="109"/>
      <c r="X500" s="24">
        <v>8</v>
      </c>
      <c r="Y500" s="110">
        <v>3435.68</v>
      </c>
      <c r="Z500" s="25">
        <v>1.8</v>
      </c>
      <c r="AA500" s="26">
        <v>0.64270000000000005</v>
      </c>
      <c r="AB500" s="26">
        <v>0.67449999999999999</v>
      </c>
      <c r="AC500" s="109"/>
      <c r="AD500" s="26">
        <v>0.80210000000000004</v>
      </c>
      <c r="AE500" s="26">
        <v>0.873</v>
      </c>
      <c r="AF500" s="26">
        <v>0.85360000000000003</v>
      </c>
      <c r="AG500" s="26">
        <v>0.82220000000000004</v>
      </c>
      <c r="AH500" s="57">
        <v>1.2225999999999999</v>
      </c>
      <c r="AI500" s="50">
        <f t="shared" si="33"/>
        <v>0.5882961000000001</v>
      </c>
      <c r="AJ500" s="26">
        <f t="shared" si="34"/>
        <v>-0.63430389999999981</v>
      </c>
      <c r="AK500" s="62">
        <f t="shared" si="32"/>
        <v>-0.51881555700965143</v>
      </c>
    </row>
    <row r="501" spans="1:37" s="53" customFormat="1" x14ac:dyDescent="0.2">
      <c r="A501" s="21" t="s">
        <v>462</v>
      </c>
      <c r="B501" s="24" t="s">
        <v>463</v>
      </c>
      <c r="C501" s="24" t="s">
        <v>410</v>
      </c>
      <c r="D501" s="110">
        <v>0</v>
      </c>
      <c r="E501" s="109"/>
      <c r="F501" s="110">
        <v>0</v>
      </c>
      <c r="G501" s="110">
        <v>0</v>
      </c>
      <c r="H501" s="110">
        <v>0</v>
      </c>
      <c r="I501" s="110">
        <v>0</v>
      </c>
      <c r="J501" s="110">
        <v>0</v>
      </c>
      <c r="K501" s="24">
        <v>0</v>
      </c>
      <c r="L501" s="109"/>
      <c r="M501" s="110">
        <v>0</v>
      </c>
      <c r="N501" s="110">
        <v>0</v>
      </c>
      <c r="O501" s="25">
        <v>0</v>
      </c>
      <c r="P501" s="25">
        <v>0</v>
      </c>
      <c r="Q501" s="25">
        <v>0</v>
      </c>
      <c r="R501" s="24">
        <v>999</v>
      </c>
      <c r="S501" s="26">
        <v>0</v>
      </c>
      <c r="T501" s="52" t="s">
        <v>410</v>
      </c>
      <c r="U501" s="26">
        <v>1.3795999999999999</v>
      </c>
      <c r="V501" s="26"/>
      <c r="W501" s="109"/>
      <c r="X501" s="24">
        <v>18</v>
      </c>
      <c r="Y501" s="110">
        <v>13076.72</v>
      </c>
      <c r="Z501" s="25">
        <v>2.2999999999999998</v>
      </c>
      <c r="AA501" s="26">
        <v>0.80510000000000004</v>
      </c>
      <c r="AB501" s="26">
        <v>0.8609</v>
      </c>
      <c r="AC501" s="109"/>
      <c r="AD501" s="26">
        <v>2.3443000000000001</v>
      </c>
      <c r="AE501" s="26">
        <v>1.5857000000000001</v>
      </c>
      <c r="AF501" s="26">
        <v>1.9776</v>
      </c>
      <c r="AG501" s="26">
        <v>1.9317</v>
      </c>
      <c r="AH501" s="57">
        <v>3.1446999999999998</v>
      </c>
      <c r="AI501" s="50">
        <f t="shared" si="33"/>
        <v>1.4799659000000001</v>
      </c>
      <c r="AJ501" s="26">
        <f t="shared" si="34"/>
        <v>-1.6647340999999998</v>
      </c>
      <c r="AK501" s="62">
        <f t="shared" si="32"/>
        <v>-0.52937771488536267</v>
      </c>
    </row>
    <row r="502" spans="1:37" s="53" customFormat="1" x14ac:dyDescent="0.2">
      <c r="A502" s="21" t="s">
        <v>1543</v>
      </c>
      <c r="B502" s="24" t="s">
        <v>1544</v>
      </c>
      <c r="C502" s="24" t="s">
        <v>611</v>
      </c>
      <c r="D502" s="110">
        <v>1</v>
      </c>
      <c r="E502" s="109"/>
      <c r="F502" s="110">
        <v>0</v>
      </c>
      <c r="G502" s="110">
        <v>6453</v>
      </c>
      <c r="H502" s="110">
        <v>0</v>
      </c>
      <c r="I502" s="110">
        <v>2871</v>
      </c>
      <c r="J502" s="110">
        <v>0</v>
      </c>
      <c r="K502" s="24">
        <v>0</v>
      </c>
      <c r="L502" s="109"/>
      <c r="M502" s="110">
        <v>2871</v>
      </c>
      <c r="N502" s="110">
        <v>0</v>
      </c>
      <c r="O502" s="25">
        <v>0</v>
      </c>
      <c r="P502" s="25">
        <v>0</v>
      </c>
      <c r="Q502" s="25">
        <v>1</v>
      </c>
      <c r="R502" s="24">
        <v>999</v>
      </c>
      <c r="S502" s="26">
        <v>0.8659</v>
      </c>
      <c r="T502" s="52" t="s">
        <v>611</v>
      </c>
      <c r="U502" s="26">
        <v>2.3140999999999998</v>
      </c>
      <c r="V502" s="26"/>
      <c r="W502" s="109"/>
      <c r="X502" s="24">
        <v>11</v>
      </c>
      <c r="Y502" s="110">
        <v>15089.57</v>
      </c>
      <c r="Z502" s="25">
        <v>2.5</v>
      </c>
      <c r="AA502" s="26">
        <v>0.64059999999999995</v>
      </c>
      <c r="AB502" s="26">
        <v>0.60570000000000002</v>
      </c>
      <c r="AC502" s="109"/>
      <c r="AD502" s="26">
        <v>0</v>
      </c>
      <c r="AE502" s="26">
        <v>0</v>
      </c>
      <c r="AF502" s="26">
        <v>0</v>
      </c>
      <c r="AG502" s="26">
        <v>3.0135000000000001</v>
      </c>
      <c r="AH502" s="57">
        <v>5.4093999999999998</v>
      </c>
      <c r="AI502" s="50">
        <f t="shared" si="33"/>
        <v>2.4824507750000002</v>
      </c>
      <c r="AJ502" s="26">
        <f t="shared" si="34"/>
        <v>-2.9269492249999995</v>
      </c>
      <c r="AK502" s="62">
        <f t="shared" si="32"/>
        <v>-0.54108574425999179</v>
      </c>
    </row>
    <row r="503" spans="1:37" s="53" customFormat="1" x14ac:dyDescent="0.2">
      <c r="A503" s="22" t="s">
        <v>285</v>
      </c>
      <c r="B503" s="17" t="s">
        <v>286</v>
      </c>
      <c r="C503" s="17" t="s">
        <v>407</v>
      </c>
      <c r="D503" s="111">
        <v>5</v>
      </c>
      <c r="E503" s="109"/>
      <c r="F503" s="111">
        <v>0</v>
      </c>
      <c r="G503" s="111">
        <v>6306</v>
      </c>
      <c r="H503" s="111">
        <v>3055</v>
      </c>
      <c r="I503" s="111">
        <v>2088</v>
      </c>
      <c r="J503" s="111">
        <v>768</v>
      </c>
      <c r="K503" s="17">
        <v>1.4</v>
      </c>
      <c r="L503" s="109"/>
      <c r="M503" s="111">
        <v>2481</v>
      </c>
      <c r="N503" s="111">
        <v>897</v>
      </c>
      <c r="O503" s="18">
        <v>1.4</v>
      </c>
      <c r="P503" s="18">
        <v>0.8</v>
      </c>
      <c r="Q503" s="18">
        <v>1.2</v>
      </c>
      <c r="R503" s="17">
        <v>8</v>
      </c>
      <c r="S503" s="19">
        <v>0.74829999999999997</v>
      </c>
      <c r="T503" s="44" t="s">
        <v>429</v>
      </c>
      <c r="U503" s="19">
        <v>0.74829999999999997</v>
      </c>
      <c r="V503" s="19"/>
      <c r="W503" s="109"/>
      <c r="X503" s="17">
        <v>3</v>
      </c>
      <c r="Y503" s="111">
        <v>3577.92</v>
      </c>
      <c r="Z503" s="18">
        <v>1.2</v>
      </c>
      <c r="AA503" s="19">
        <v>0.69989999999999997</v>
      </c>
      <c r="AB503" s="19">
        <v>0.53159999999999996</v>
      </c>
      <c r="AC503" s="109"/>
      <c r="AD503" s="19">
        <v>1.5723</v>
      </c>
      <c r="AE503" s="19">
        <v>1.4177999999999999</v>
      </c>
      <c r="AF503" s="19">
        <v>1.5206999999999999</v>
      </c>
      <c r="AG503" s="19">
        <v>1.4971000000000001</v>
      </c>
      <c r="AH503" s="59">
        <v>1.9882</v>
      </c>
      <c r="AI503" s="51">
        <f t="shared" si="33"/>
        <v>0.80273882500000004</v>
      </c>
      <c r="AJ503" s="19">
        <f t="shared" si="34"/>
        <v>-1.1854611749999999</v>
      </c>
      <c r="AK503" s="63">
        <f t="shared" si="32"/>
        <v>-0.59624845337491195</v>
      </c>
    </row>
    <row r="504" spans="1:37" s="53" customFormat="1" x14ac:dyDescent="0.2">
      <c r="A504" s="21" t="s">
        <v>874</v>
      </c>
      <c r="B504" s="24" t="s">
        <v>875</v>
      </c>
      <c r="C504" s="24" t="s">
        <v>407</v>
      </c>
      <c r="D504" s="110">
        <v>12</v>
      </c>
      <c r="E504" s="109"/>
      <c r="F504" s="110">
        <v>0</v>
      </c>
      <c r="G504" s="110">
        <v>2106</v>
      </c>
      <c r="H504" s="110">
        <v>857</v>
      </c>
      <c r="I504" s="110">
        <v>1099</v>
      </c>
      <c r="J504" s="110">
        <v>431</v>
      </c>
      <c r="K504" s="24">
        <v>1.1000000000000001</v>
      </c>
      <c r="L504" s="109"/>
      <c r="M504" s="110">
        <v>1090</v>
      </c>
      <c r="N504" s="110">
        <v>411</v>
      </c>
      <c r="O504" s="25">
        <v>1.1000000000000001</v>
      </c>
      <c r="P504" s="25">
        <v>0.8</v>
      </c>
      <c r="Q504" s="25">
        <v>1.2</v>
      </c>
      <c r="R504" s="24">
        <v>8</v>
      </c>
      <c r="S504" s="26">
        <v>0.32879999999999998</v>
      </c>
      <c r="T504" s="52" t="s">
        <v>407</v>
      </c>
      <c r="U504" s="26">
        <v>0.32879999999999998</v>
      </c>
      <c r="V504" s="26"/>
      <c r="W504" s="109"/>
      <c r="X504" s="24">
        <v>3</v>
      </c>
      <c r="Y504" s="110">
        <v>1935.14</v>
      </c>
      <c r="Z504" s="25">
        <v>1.2</v>
      </c>
      <c r="AA504" s="26">
        <v>2.6476999999999999</v>
      </c>
      <c r="AB504" s="26">
        <v>3.1133000000000002</v>
      </c>
      <c r="AC504" s="109"/>
      <c r="AD504" s="26">
        <v>0.90610000000000002</v>
      </c>
      <c r="AE504" s="26">
        <v>0.68569999999999998</v>
      </c>
      <c r="AF504" s="26">
        <v>0.8236</v>
      </c>
      <c r="AG504" s="26">
        <v>0.78539999999999999</v>
      </c>
      <c r="AH504" s="57">
        <v>0.9032</v>
      </c>
      <c r="AI504" s="50">
        <f t="shared" si="33"/>
        <v>0.35272019999999998</v>
      </c>
      <c r="AJ504" s="26">
        <f t="shared" si="34"/>
        <v>-0.55047979999999996</v>
      </c>
      <c r="AK504" s="62">
        <f t="shared" si="32"/>
        <v>-0.60947719220549157</v>
      </c>
    </row>
    <row r="505" spans="1:37" s="53" customFormat="1" x14ac:dyDescent="0.2">
      <c r="A505" s="21" t="s">
        <v>226</v>
      </c>
      <c r="B505" s="24" t="s">
        <v>227</v>
      </c>
      <c r="C505" s="24" t="s">
        <v>410</v>
      </c>
      <c r="D505" s="110">
        <v>0</v>
      </c>
      <c r="E505" s="109"/>
      <c r="F505" s="110">
        <v>0</v>
      </c>
      <c r="G505" s="110">
        <v>0</v>
      </c>
      <c r="H505" s="110">
        <v>0</v>
      </c>
      <c r="I505" s="110">
        <v>0</v>
      </c>
      <c r="J505" s="110">
        <v>0</v>
      </c>
      <c r="K505" s="24">
        <v>0</v>
      </c>
      <c r="L505" s="109"/>
      <c r="M505" s="110">
        <v>0</v>
      </c>
      <c r="N505" s="110">
        <v>0</v>
      </c>
      <c r="O505" s="25">
        <v>0</v>
      </c>
      <c r="P505" s="25">
        <v>0</v>
      </c>
      <c r="Q505" s="25">
        <v>0</v>
      </c>
      <c r="R505" s="24">
        <v>999</v>
      </c>
      <c r="S505" s="26">
        <v>0</v>
      </c>
      <c r="T505" s="52" t="s">
        <v>611</v>
      </c>
      <c r="U505" s="26">
        <v>0.37319999999999998</v>
      </c>
      <c r="V505" s="26"/>
      <c r="W505" s="109"/>
      <c r="X505" s="24">
        <v>9</v>
      </c>
      <c r="Y505" s="110">
        <v>2279.33</v>
      </c>
      <c r="Z505" s="25">
        <v>2</v>
      </c>
      <c r="AA505" s="26">
        <v>2.1065</v>
      </c>
      <c r="AB505" s="26">
        <v>1.7346999999999999</v>
      </c>
      <c r="AC505" s="109"/>
      <c r="AD505" s="26">
        <v>0.95520000000000005</v>
      </c>
      <c r="AE505" s="26">
        <v>0.33169999999999999</v>
      </c>
      <c r="AF505" s="26">
        <v>0.74529999999999996</v>
      </c>
      <c r="AG505" s="26">
        <v>0.54449999999999998</v>
      </c>
      <c r="AH505" s="57">
        <v>1.0484</v>
      </c>
      <c r="AI505" s="50">
        <f t="shared" si="33"/>
        <v>0.40035029999999999</v>
      </c>
      <c r="AJ505" s="26">
        <f t="shared" si="34"/>
        <v>-0.64804970000000006</v>
      </c>
      <c r="AK505" s="62">
        <f t="shared" si="32"/>
        <v>-0.61813210606638691</v>
      </c>
    </row>
    <row r="506" spans="1:37" s="53" customFormat="1" x14ac:dyDescent="0.2">
      <c r="A506" s="21" t="s">
        <v>770</v>
      </c>
      <c r="B506" s="1" t="s">
        <v>771</v>
      </c>
      <c r="C506" s="1" t="s">
        <v>407</v>
      </c>
      <c r="D506" s="108">
        <v>18</v>
      </c>
      <c r="E506" s="109"/>
      <c r="F506" s="108">
        <v>6</v>
      </c>
      <c r="G506" s="108">
        <v>9419</v>
      </c>
      <c r="H506" s="108">
        <v>13344</v>
      </c>
      <c r="I506" s="108">
        <v>2625</v>
      </c>
      <c r="J506" s="108">
        <v>2648</v>
      </c>
      <c r="K506" s="1">
        <v>3.1</v>
      </c>
      <c r="L506" s="109"/>
      <c r="M506" s="108">
        <v>2387</v>
      </c>
      <c r="N506" s="108">
        <v>1866</v>
      </c>
      <c r="O506" s="2">
        <v>3.1</v>
      </c>
      <c r="P506" s="2">
        <v>3.4</v>
      </c>
      <c r="Q506" s="2">
        <v>2.2000000000000002</v>
      </c>
      <c r="R506" s="1">
        <v>36</v>
      </c>
      <c r="S506" s="3">
        <v>0.71989999999999998</v>
      </c>
      <c r="T506" s="43" t="s">
        <v>429</v>
      </c>
      <c r="U506" s="3">
        <v>0.71989999999999998</v>
      </c>
      <c r="V506" s="3"/>
      <c r="W506" s="109"/>
      <c r="X506" s="1">
        <v>10</v>
      </c>
      <c r="Y506" s="108">
        <v>7762.12</v>
      </c>
      <c r="Z506" s="2">
        <v>2.2000000000000002</v>
      </c>
      <c r="AA506" s="3">
        <v>1</v>
      </c>
      <c r="AB506" s="3">
        <v>0.999</v>
      </c>
      <c r="AC506" s="109"/>
      <c r="AD506" s="3">
        <v>1.4867999999999999</v>
      </c>
      <c r="AE506" s="3">
        <v>2.2544</v>
      </c>
      <c r="AF506" s="3">
        <v>1.4380999999999999</v>
      </c>
      <c r="AG506" s="3">
        <v>1.3773</v>
      </c>
      <c r="AH506" s="57">
        <v>2.0552000000000001</v>
      </c>
      <c r="AI506" s="50">
        <f t="shared" si="33"/>
        <v>0.7722727250000001</v>
      </c>
      <c r="AJ506" s="3">
        <f t="shared" si="34"/>
        <v>-1.282927275</v>
      </c>
      <c r="AK506" s="62">
        <f t="shared" si="32"/>
        <v>-0.62423475817438689</v>
      </c>
    </row>
    <row r="507" spans="1:37" s="53" customFormat="1" x14ac:dyDescent="0.2">
      <c r="A507" s="22" t="s">
        <v>299</v>
      </c>
      <c r="B507" s="17" t="s">
        <v>300</v>
      </c>
      <c r="C507" s="17" t="s">
        <v>410</v>
      </c>
      <c r="D507" s="111">
        <v>1</v>
      </c>
      <c r="E507" s="114"/>
      <c r="F507" s="111">
        <v>0</v>
      </c>
      <c r="G507" s="111">
        <v>1090</v>
      </c>
      <c r="H507" s="111">
        <v>0</v>
      </c>
      <c r="I507" s="111">
        <v>620</v>
      </c>
      <c r="J507" s="111">
        <v>0</v>
      </c>
      <c r="K507" s="17">
        <v>1</v>
      </c>
      <c r="L507" s="114"/>
      <c r="M507" s="111">
        <v>620</v>
      </c>
      <c r="N507" s="111">
        <v>0</v>
      </c>
      <c r="O507" s="18">
        <v>1</v>
      </c>
      <c r="P507" s="18">
        <v>0</v>
      </c>
      <c r="Q507" s="18">
        <v>1</v>
      </c>
      <c r="R507" s="17">
        <v>999</v>
      </c>
      <c r="S507" s="19">
        <v>0.187</v>
      </c>
      <c r="T507" s="44" t="s">
        <v>611</v>
      </c>
      <c r="U507" s="19">
        <v>0.1103</v>
      </c>
      <c r="V507" s="19"/>
      <c r="W507" s="114"/>
      <c r="X507" s="17">
        <v>12</v>
      </c>
      <c r="Y507" s="111">
        <v>544.15</v>
      </c>
      <c r="Z507" s="18">
        <v>2.9</v>
      </c>
      <c r="AA507" s="19">
        <v>1.4161999999999999</v>
      </c>
      <c r="AB507" s="19">
        <v>1.2384999999999999</v>
      </c>
      <c r="AC507" s="114"/>
      <c r="AD507" s="19">
        <v>0.14169999999999999</v>
      </c>
      <c r="AE507" s="19">
        <v>0.4032</v>
      </c>
      <c r="AF507" s="19">
        <v>0.33800000000000002</v>
      </c>
      <c r="AG507" s="19">
        <v>0.3221</v>
      </c>
      <c r="AH507" s="59">
        <v>0.43209999999999998</v>
      </c>
      <c r="AI507" s="51">
        <f t="shared" si="33"/>
        <v>0.11832432500000001</v>
      </c>
      <c r="AJ507" s="19">
        <f t="shared" si="34"/>
        <v>-0.31377567499999998</v>
      </c>
      <c r="AK507" s="63">
        <f t="shared" si="32"/>
        <v>-0.72616448738717887</v>
      </c>
    </row>
    <row r="508" spans="1:37" s="53" customFormat="1" x14ac:dyDescent="0.2">
      <c r="A508" s="1"/>
      <c r="B508" s="46" t="s">
        <v>21</v>
      </c>
      <c r="C508" s="1"/>
      <c r="D508" s="113">
        <f>SUM(D9:D507)</f>
        <v>45707</v>
      </c>
      <c r="E508" s="109"/>
      <c r="F508" s="111"/>
      <c r="G508" s="111">
        <f>SUMPRODUCT($D$9:$D$507,G9:G507)/$D$508</f>
        <v>8435.7845625396549</v>
      </c>
      <c r="H508" s="111"/>
      <c r="I508" s="111">
        <f>SUMPRODUCT($D$9:$D$507,I9:I507)/$D$508</f>
        <v>3461.6671188220621</v>
      </c>
      <c r="J508" s="111"/>
      <c r="K508" s="48">
        <f>SUMPRODUCT($D$9:$D$507,K9:K507)/$D$508</f>
        <v>3.8818824250114869</v>
      </c>
      <c r="L508" s="109"/>
      <c r="M508" s="111">
        <f>SUMPRODUCT($D$9:$D$507,M9:M507)/$D$508</f>
        <v>3314.4290152493054</v>
      </c>
      <c r="N508" s="111"/>
      <c r="O508" s="18"/>
      <c r="P508" s="18"/>
      <c r="Q508" s="18"/>
      <c r="R508" s="17"/>
      <c r="S508" s="19">
        <f>SUMPRODUCT($D$9:$D$507,S9:S507)/$D$508</f>
        <v>0.99967058218653559</v>
      </c>
      <c r="T508" s="49"/>
      <c r="U508" s="19">
        <f>SUMPRODUCT($D$9:$D$507,U9:U507)/$D$508</f>
        <v>0.99999847725731328</v>
      </c>
      <c r="V508" s="19"/>
      <c r="W508" s="109"/>
      <c r="X508" s="48">
        <f>SUMPRODUCT($D$9:$D$507,X9:X507)/$D$508</f>
        <v>9.6087688975430456</v>
      </c>
      <c r="Y508" s="111">
        <f>SUMPRODUCT($D$9:$D$507,Y9:Y507)/$D$508</f>
        <v>8932.8892191568048</v>
      </c>
      <c r="Z508" s="19"/>
      <c r="AA508" s="19"/>
      <c r="AB508" s="19"/>
      <c r="AC508" s="109"/>
      <c r="AD508" s="19"/>
      <c r="AE508" s="19"/>
      <c r="AF508" s="19"/>
      <c r="AG508" s="19"/>
      <c r="AH508" s="59"/>
      <c r="AI508" s="51">
        <f>SUMPRODUCT($D$9:$D$507,AI9:AI507)/$D$508</f>
        <v>1.072748366477783</v>
      </c>
      <c r="AJ508" s="19"/>
      <c r="AK508" s="63"/>
    </row>
    <row r="509" spans="1:37" s="53" customFormat="1" x14ac:dyDescent="0.2">
      <c r="A509" s="1"/>
      <c r="B509" s="1"/>
      <c r="C509" s="1"/>
      <c r="D509" s="108"/>
      <c r="E509" s="1"/>
      <c r="F509" s="108"/>
      <c r="G509" s="108"/>
      <c r="H509" s="108"/>
      <c r="I509" s="108"/>
      <c r="J509" s="108"/>
      <c r="K509" s="1"/>
      <c r="L509" s="1"/>
      <c r="M509" s="108"/>
      <c r="N509" s="108"/>
      <c r="O509" s="2"/>
      <c r="P509" s="2"/>
      <c r="Q509" s="2"/>
      <c r="R509" s="1"/>
      <c r="S509" s="3"/>
      <c r="T509" s="45"/>
      <c r="U509" s="3"/>
      <c r="V509" s="3"/>
      <c r="W509" s="1"/>
      <c r="X509" s="4"/>
      <c r="Y509" s="108"/>
      <c r="Z509" s="3"/>
      <c r="AA509" s="3"/>
      <c r="AB509" s="3"/>
      <c r="AC509" s="1"/>
      <c r="AD509" s="3"/>
      <c r="AE509" s="3"/>
      <c r="AF509" s="3"/>
      <c r="AG509" s="3"/>
      <c r="AH509"/>
      <c r="AI509"/>
      <c r="AJ509" s="3"/>
      <c r="AK509"/>
    </row>
    <row r="510" spans="1:37" s="53" customFormat="1" x14ac:dyDescent="0.2">
      <c r="A510" s="1"/>
      <c r="B510" s="1"/>
      <c r="C510" s="1"/>
      <c r="D510" s="108"/>
      <c r="E510" s="1"/>
      <c r="F510" s="108"/>
      <c r="G510" s="108"/>
      <c r="H510" s="108"/>
      <c r="I510" s="108"/>
      <c r="J510" s="108"/>
      <c r="K510" s="1"/>
      <c r="L510" s="1"/>
      <c r="M510" s="108"/>
      <c r="N510" s="108"/>
      <c r="O510" s="2"/>
      <c r="P510" s="2"/>
      <c r="Q510" s="2"/>
      <c r="R510" s="1"/>
      <c r="S510" s="3"/>
      <c r="T510" s="45"/>
      <c r="U510" s="3"/>
      <c r="V510" s="3"/>
      <c r="W510" s="1"/>
      <c r="X510" s="4"/>
      <c r="Y510" s="108"/>
      <c r="Z510" s="3"/>
      <c r="AA510" s="3"/>
      <c r="AB510" s="3"/>
      <c r="AC510" s="1"/>
      <c r="AD510" s="3"/>
      <c r="AE510" s="3"/>
      <c r="AF510" s="3"/>
      <c r="AG510" s="3"/>
      <c r="AH510"/>
      <c r="AI510"/>
      <c r="AJ510" s="3"/>
      <c r="AK510"/>
    </row>
    <row r="511" spans="1:37" s="53" customFormat="1" x14ac:dyDescent="0.2">
      <c r="A511" s="1"/>
      <c r="B511" s="1"/>
      <c r="C511" s="1"/>
      <c r="D511" s="108"/>
      <c r="E511" s="1"/>
      <c r="F511" s="108"/>
      <c r="G511" s="108"/>
      <c r="H511" s="108"/>
      <c r="I511" s="108"/>
      <c r="J511" s="108"/>
      <c r="K511" s="1"/>
      <c r="L511" s="1"/>
      <c r="M511" s="108"/>
      <c r="N511" s="108"/>
      <c r="O511" s="2"/>
      <c r="P511" s="2"/>
      <c r="Q511" s="2"/>
      <c r="R511" s="1"/>
      <c r="S511" s="3"/>
      <c r="T511" s="45"/>
      <c r="U511" s="3"/>
      <c r="V511" s="3"/>
      <c r="W511" s="1"/>
      <c r="X511" s="4"/>
      <c r="Y511" s="108"/>
      <c r="Z511" s="3"/>
      <c r="AA511" s="3"/>
      <c r="AB511" s="3"/>
      <c r="AC511" s="1"/>
      <c r="AD511" s="3"/>
      <c r="AE511" s="3"/>
      <c r="AF511" s="3"/>
      <c r="AG511" s="3"/>
      <c r="AH511"/>
      <c r="AI511"/>
      <c r="AJ511" s="3"/>
      <c r="AK511"/>
    </row>
    <row r="512" spans="1:37" s="53" customFormat="1" x14ac:dyDescent="0.2">
      <c r="A512" s="1"/>
      <c r="B512" s="1"/>
      <c r="C512" s="1"/>
      <c r="D512" s="108"/>
      <c r="E512" s="1"/>
      <c r="F512" s="108"/>
      <c r="G512" s="108"/>
      <c r="H512" s="108"/>
      <c r="I512" s="108"/>
      <c r="J512" s="108"/>
      <c r="K512" s="1"/>
      <c r="L512" s="1"/>
      <c r="M512" s="108"/>
      <c r="N512" s="108"/>
      <c r="O512" s="2"/>
      <c r="P512" s="2"/>
      <c r="Q512" s="2"/>
      <c r="R512" s="1"/>
      <c r="S512" s="3"/>
      <c r="T512" s="45"/>
      <c r="U512" s="3"/>
      <c r="V512" s="3"/>
      <c r="W512" s="1"/>
      <c r="X512" s="4"/>
      <c r="Y512" s="108"/>
      <c r="Z512" s="3"/>
      <c r="AA512" s="3"/>
      <c r="AB512" s="3"/>
      <c r="AC512" s="1"/>
      <c r="AD512" s="3"/>
      <c r="AE512" s="3"/>
      <c r="AF512" s="3"/>
      <c r="AG512" s="3"/>
      <c r="AH512"/>
      <c r="AI512"/>
      <c r="AJ512" s="3"/>
      <c r="AK512"/>
    </row>
    <row r="513" spans="1:37" s="53" customFormat="1" x14ac:dyDescent="0.2">
      <c r="A513" s="1"/>
      <c r="B513" s="1"/>
      <c r="C513" s="1"/>
      <c r="D513" s="108"/>
      <c r="E513" s="1"/>
      <c r="F513" s="108"/>
      <c r="G513" s="108"/>
      <c r="H513" s="108"/>
      <c r="I513" s="108"/>
      <c r="J513" s="108"/>
      <c r="K513" s="1"/>
      <c r="L513" s="1"/>
      <c r="M513" s="108"/>
      <c r="N513" s="108"/>
      <c r="O513" s="2"/>
      <c r="P513" s="2"/>
      <c r="Q513" s="2"/>
      <c r="R513" s="1"/>
      <c r="S513" s="3"/>
      <c r="T513" s="45"/>
      <c r="U513" s="3"/>
      <c r="V513" s="3"/>
      <c r="W513" s="1"/>
      <c r="X513" s="4"/>
      <c r="Y513" s="108"/>
      <c r="Z513" s="3"/>
      <c r="AA513" s="3"/>
      <c r="AB513" s="3"/>
      <c r="AC513" s="1"/>
      <c r="AD513" s="3"/>
      <c r="AE513" s="3"/>
      <c r="AF513" s="3"/>
      <c r="AG513" s="3"/>
      <c r="AH513"/>
      <c r="AI513"/>
      <c r="AJ513" s="3"/>
      <c r="AK513"/>
    </row>
    <row r="514" spans="1:37" s="53" customFormat="1" x14ac:dyDescent="0.2">
      <c r="A514" s="1"/>
      <c r="B514" s="1"/>
      <c r="C514" s="1"/>
      <c r="D514" s="108"/>
      <c r="E514" s="1"/>
      <c r="F514" s="108"/>
      <c r="G514" s="108"/>
      <c r="H514" s="108"/>
      <c r="I514" s="108"/>
      <c r="J514" s="108"/>
      <c r="K514" s="1"/>
      <c r="L514" s="1"/>
      <c r="M514" s="108"/>
      <c r="N514" s="108"/>
      <c r="O514" s="2"/>
      <c r="P514" s="2"/>
      <c r="Q514" s="2"/>
      <c r="R514" s="1"/>
      <c r="S514" s="3"/>
      <c r="T514" s="45"/>
      <c r="U514" s="3"/>
      <c r="V514" s="3"/>
      <c r="W514" s="1"/>
      <c r="X514" s="4"/>
      <c r="Y514" s="108"/>
      <c r="Z514" s="3"/>
      <c r="AA514" s="3"/>
      <c r="AB514" s="3"/>
      <c r="AC514" s="1"/>
      <c r="AD514" s="3"/>
      <c r="AE514" s="3"/>
      <c r="AF514" s="3"/>
      <c r="AG514" s="3"/>
      <c r="AH514"/>
      <c r="AI514"/>
      <c r="AJ514" s="3"/>
      <c r="AK514"/>
    </row>
    <row r="515" spans="1:37" s="53" customFormat="1" x14ac:dyDescent="0.2">
      <c r="A515" s="1"/>
      <c r="B515" s="1"/>
      <c r="C515" s="1"/>
      <c r="D515" s="108"/>
      <c r="E515" s="1"/>
      <c r="F515" s="108"/>
      <c r="G515" s="108"/>
      <c r="H515" s="108"/>
      <c r="I515" s="108"/>
      <c r="J515" s="108"/>
      <c r="K515" s="1"/>
      <c r="L515" s="1"/>
      <c r="M515" s="108"/>
      <c r="N515" s="108"/>
      <c r="O515" s="2"/>
      <c r="P515" s="2"/>
      <c r="Q515" s="2"/>
      <c r="R515" s="1"/>
      <c r="S515" s="3"/>
      <c r="T515" s="45"/>
      <c r="U515" s="3"/>
      <c r="V515" s="3"/>
      <c r="W515" s="1"/>
      <c r="X515" s="4"/>
      <c r="Y515" s="108"/>
      <c r="Z515" s="3"/>
      <c r="AA515" s="3"/>
      <c r="AB515" s="3"/>
      <c r="AC515" s="1"/>
      <c r="AD515" s="3"/>
      <c r="AE515" s="3"/>
      <c r="AF515" s="3"/>
      <c r="AG515" s="3"/>
      <c r="AH515"/>
      <c r="AI515"/>
      <c r="AJ515" s="3"/>
      <c r="AK515"/>
    </row>
    <row r="516" spans="1:37" s="53" customFormat="1" x14ac:dyDescent="0.2">
      <c r="A516" s="1"/>
      <c r="B516" s="1"/>
      <c r="C516" s="1"/>
      <c r="D516" s="108"/>
      <c r="E516" s="1"/>
      <c r="F516" s="108"/>
      <c r="G516" s="108"/>
      <c r="H516" s="108"/>
      <c r="I516" s="108"/>
      <c r="J516" s="108"/>
      <c r="K516" s="1"/>
      <c r="L516" s="1"/>
      <c r="M516" s="108"/>
      <c r="N516" s="108"/>
      <c r="O516" s="2"/>
      <c r="P516" s="2"/>
      <c r="Q516" s="2"/>
      <c r="R516" s="1"/>
      <c r="S516" s="3"/>
      <c r="T516" s="45"/>
      <c r="U516" s="3"/>
      <c r="V516" s="3"/>
      <c r="W516" s="1"/>
      <c r="X516" s="4"/>
      <c r="Y516" s="108"/>
      <c r="Z516" s="3"/>
      <c r="AA516" s="3"/>
      <c r="AB516" s="3"/>
      <c r="AC516" s="1"/>
      <c r="AD516" s="3"/>
      <c r="AE516" s="3"/>
      <c r="AF516" s="3"/>
      <c r="AG516" s="3"/>
      <c r="AH516"/>
      <c r="AI516"/>
      <c r="AJ516" s="3"/>
      <c r="AK516"/>
    </row>
    <row r="517" spans="1:37" s="53" customFormat="1" x14ac:dyDescent="0.2">
      <c r="A517" s="1"/>
      <c r="B517" s="1"/>
      <c r="C517" s="1"/>
      <c r="D517" s="108"/>
      <c r="E517" s="1"/>
      <c r="F517" s="108"/>
      <c r="G517" s="108"/>
      <c r="H517" s="108"/>
      <c r="I517" s="108"/>
      <c r="J517" s="108"/>
      <c r="K517" s="1"/>
      <c r="L517" s="1"/>
      <c r="M517" s="108"/>
      <c r="N517" s="108"/>
      <c r="O517" s="2"/>
      <c r="P517" s="2"/>
      <c r="Q517" s="2"/>
      <c r="R517" s="1"/>
      <c r="S517" s="3"/>
      <c r="T517" s="45"/>
      <c r="U517" s="3"/>
      <c r="V517" s="3"/>
      <c r="W517" s="1"/>
      <c r="X517" s="4"/>
      <c r="Y517" s="108"/>
      <c r="Z517" s="3"/>
      <c r="AA517" s="3"/>
      <c r="AB517" s="3"/>
      <c r="AC517" s="1"/>
      <c r="AD517" s="3"/>
      <c r="AE517" s="3"/>
      <c r="AF517" s="3"/>
      <c r="AG517" s="3"/>
      <c r="AH517"/>
      <c r="AI517"/>
      <c r="AJ517" s="3"/>
      <c r="AK517"/>
    </row>
    <row r="518" spans="1:37" s="53" customFormat="1" x14ac:dyDescent="0.2">
      <c r="A518" s="1"/>
      <c r="B518" s="1"/>
      <c r="C518" s="1"/>
      <c r="D518" s="108"/>
      <c r="E518" s="1"/>
      <c r="F518" s="108"/>
      <c r="G518" s="108"/>
      <c r="H518" s="108"/>
      <c r="I518" s="108"/>
      <c r="J518" s="108"/>
      <c r="K518" s="1"/>
      <c r="L518" s="1"/>
      <c r="M518" s="108"/>
      <c r="N518" s="108"/>
      <c r="O518" s="2"/>
      <c r="P518" s="2"/>
      <c r="Q518" s="2"/>
      <c r="R518" s="1"/>
      <c r="S518" s="3"/>
      <c r="T518" s="45"/>
      <c r="U518" s="3"/>
      <c r="V518" s="3"/>
      <c r="W518" s="1"/>
      <c r="X518" s="4"/>
      <c r="Y518" s="108"/>
      <c r="Z518" s="3"/>
      <c r="AA518" s="3"/>
      <c r="AB518" s="3"/>
      <c r="AC518" s="1"/>
      <c r="AD518" s="3"/>
      <c r="AE518" s="3"/>
      <c r="AF518" s="3"/>
      <c r="AG518" s="3"/>
      <c r="AH518"/>
      <c r="AI518"/>
      <c r="AJ518" s="3"/>
      <c r="AK518"/>
    </row>
    <row r="519" spans="1:37" s="53" customFormat="1" x14ac:dyDescent="0.2">
      <c r="A519" s="1"/>
      <c r="B519" s="1"/>
      <c r="C519" s="1"/>
      <c r="D519" s="108"/>
      <c r="E519" s="1"/>
      <c r="F519" s="108"/>
      <c r="G519" s="108"/>
      <c r="H519" s="108"/>
      <c r="I519" s="108"/>
      <c r="J519" s="108"/>
      <c r="K519" s="1"/>
      <c r="L519" s="1"/>
      <c r="M519" s="108"/>
      <c r="N519" s="108"/>
      <c r="O519" s="2"/>
      <c r="P519" s="2"/>
      <c r="Q519" s="2"/>
      <c r="R519" s="1"/>
      <c r="S519" s="3"/>
      <c r="T519" s="45"/>
      <c r="U519" s="3"/>
      <c r="V519" s="3"/>
      <c r="W519" s="1"/>
      <c r="X519" s="4"/>
      <c r="Y519" s="108"/>
      <c r="Z519" s="3"/>
      <c r="AA519" s="3"/>
      <c r="AB519" s="3"/>
      <c r="AC519" s="1"/>
      <c r="AD519" s="3"/>
      <c r="AE519" s="3"/>
      <c r="AF519" s="3"/>
      <c r="AG519" s="3"/>
      <c r="AH519"/>
      <c r="AI519"/>
      <c r="AJ519" s="3"/>
      <c r="AK519"/>
    </row>
    <row r="520" spans="1:37" s="53" customFormat="1" x14ac:dyDescent="0.2">
      <c r="A520" s="1"/>
      <c r="B520" s="1"/>
      <c r="C520" s="1"/>
      <c r="D520" s="108"/>
      <c r="E520" s="1"/>
      <c r="F520" s="108"/>
      <c r="G520" s="108"/>
      <c r="H520" s="108"/>
      <c r="I520" s="108"/>
      <c r="J520" s="108"/>
      <c r="K520" s="1"/>
      <c r="L520" s="1"/>
      <c r="M520" s="108"/>
      <c r="N520" s="108"/>
      <c r="O520" s="1"/>
      <c r="P520" s="2"/>
      <c r="Q520" s="2"/>
      <c r="R520" s="1"/>
      <c r="S520" s="1"/>
      <c r="T520" s="43"/>
      <c r="U520" s="3"/>
      <c r="V520" s="3"/>
      <c r="W520" s="1"/>
      <c r="X520" s="3"/>
      <c r="Y520" s="108"/>
      <c r="Z520" s="4"/>
      <c r="AA520" s="3"/>
      <c r="AB520" s="3"/>
      <c r="AC520" s="1"/>
      <c r="AD520" s="3"/>
      <c r="AE520" s="3"/>
      <c r="AF520" s="3"/>
      <c r="AG520" s="3"/>
      <c r="AH520" s="3"/>
      <c r="AI520" s="3"/>
      <c r="AJ520" s="3"/>
      <c r="AK520"/>
    </row>
    <row r="521" spans="1:37" s="53" customFormat="1" x14ac:dyDescent="0.2">
      <c r="A521" s="1"/>
      <c r="B521" s="1"/>
      <c r="C521" s="1"/>
      <c r="D521" s="108"/>
      <c r="E521" s="1"/>
      <c r="F521" s="108"/>
      <c r="G521" s="108"/>
      <c r="H521" s="108"/>
      <c r="I521" s="108"/>
      <c r="J521" s="108"/>
      <c r="K521" s="1"/>
      <c r="L521" s="1"/>
      <c r="M521" s="108"/>
      <c r="N521" s="108"/>
      <c r="O521" s="1"/>
      <c r="P521" s="2"/>
      <c r="Q521" s="2"/>
      <c r="R521" s="1"/>
      <c r="S521" s="2"/>
      <c r="T521" s="42"/>
      <c r="U521" s="3"/>
      <c r="V521" s="3"/>
      <c r="W521" s="1"/>
      <c r="X521" s="1"/>
      <c r="Y521" s="108"/>
      <c r="Z521" s="3"/>
      <c r="AA521" s="3"/>
      <c r="AB521" s="1"/>
      <c r="AC521" s="1"/>
      <c r="AD521" s="4"/>
      <c r="AE521" s="3"/>
      <c r="AF521" s="3"/>
      <c r="AG521" s="3"/>
      <c r="AH521" s="3"/>
      <c r="AI521" s="3"/>
      <c r="AJ521" s="3"/>
      <c r="AK521" s="3"/>
    </row>
    <row r="522" spans="1:37" s="53" customFormat="1" x14ac:dyDescent="0.2">
      <c r="A522" s="1"/>
      <c r="B522" s="1"/>
      <c r="C522" s="1"/>
      <c r="D522" s="108"/>
      <c r="E522" s="1"/>
      <c r="F522" s="108"/>
      <c r="G522" s="108"/>
      <c r="H522" s="108"/>
      <c r="I522" s="108"/>
      <c r="J522" s="108"/>
      <c r="K522" s="1"/>
      <c r="L522" s="1"/>
      <c r="M522" s="108"/>
      <c r="N522" s="108"/>
      <c r="O522" s="1"/>
      <c r="P522" s="2"/>
      <c r="Q522" s="2"/>
      <c r="R522" s="1"/>
      <c r="S522" s="2"/>
      <c r="T522" s="42"/>
      <c r="U522" s="3"/>
      <c r="V522" s="3"/>
      <c r="W522" s="1"/>
      <c r="X522" s="1"/>
      <c r="Y522" s="108"/>
      <c r="Z522" s="3"/>
      <c r="AA522" s="3"/>
      <c r="AB522" s="1"/>
      <c r="AC522" s="1"/>
      <c r="AD522" s="4"/>
      <c r="AE522" s="3"/>
      <c r="AF522" s="3"/>
      <c r="AG522" s="3"/>
      <c r="AH522" s="3"/>
      <c r="AI522" s="3"/>
      <c r="AJ522" s="3"/>
      <c r="AK522" s="3"/>
    </row>
    <row r="523" spans="1:37" s="53" customFormat="1" x14ac:dyDescent="0.2">
      <c r="A523" s="1"/>
      <c r="B523" s="1"/>
      <c r="C523" s="1"/>
      <c r="D523" s="108"/>
      <c r="E523" s="1"/>
      <c r="F523" s="108"/>
      <c r="G523" s="108"/>
      <c r="H523" s="108"/>
      <c r="I523" s="108"/>
      <c r="J523" s="108"/>
      <c r="K523" s="1"/>
      <c r="L523" s="1"/>
      <c r="M523" s="108"/>
      <c r="N523" s="108"/>
      <c r="O523" s="1"/>
      <c r="P523" s="2"/>
      <c r="Q523" s="2"/>
      <c r="R523" s="1"/>
      <c r="S523" s="2"/>
      <c r="T523" s="42"/>
      <c r="U523" s="3"/>
      <c r="V523" s="3"/>
      <c r="W523" s="1"/>
      <c r="X523" s="1"/>
      <c r="Y523" s="108"/>
      <c r="Z523" s="3"/>
      <c r="AA523" s="3"/>
      <c r="AB523" s="1"/>
      <c r="AC523" s="1"/>
      <c r="AD523" s="4"/>
      <c r="AE523" s="3"/>
      <c r="AF523" s="3"/>
      <c r="AG523" s="3"/>
      <c r="AH523" s="3"/>
      <c r="AI523" s="3"/>
      <c r="AJ523" s="3"/>
      <c r="AK523" s="3"/>
    </row>
    <row r="524" spans="1:37" s="53" customFormat="1" x14ac:dyDescent="0.2">
      <c r="A524" s="1"/>
      <c r="B524" s="1"/>
      <c r="C524" s="1"/>
      <c r="D524" s="108"/>
      <c r="E524" s="1"/>
      <c r="F524" s="108"/>
      <c r="G524" s="108"/>
      <c r="H524" s="108"/>
      <c r="I524" s="108"/>
      <c r="J524" s="108"/>
      <c r="K524" s="1"/>
      <c r="L524" s="1"/>
      <c r="M524" s="108"/>
      <c r="N524" s="108"/>
      <c r="O524" s="1"/>
      <c r="P524" s="2"/>
      <c r="Q524" s="2"/>
      <c r="R524" s="1"/>
      <c r="S524" s="2"/>
      <c r="T524" s="42"/>
      <c r="U524" s="3"/>
      <c r="V524" s="3"/>
      <c r="W524" s="1"/>
      <c r="X524" s="1"/>
      <c r="Y524" s="108"/>
      <c r="Z524" s="3"/>
      <c r="AA524" s="3"/>
      <c r="AB524" s="1"/>
      <c r="AC524" s="1"/>
      <c r="AD524" s="4"/>
      <c r="AE524" s="3"/>
      <c r="AF524" s="3"/>
      <c r="AG524" s="3"/>
      <c r="AH524" s="3"/>
      <c r="AI524" s="3"/>
      <c r="AJ524" s="3"/>
      <c r="AK524" s="3"/>
    </row>
  </sheetData>
  <phoneticPr fontId="0" type="noConversion"/>
  <printOptions gridLinesSet="0"/>
  <pageMargins left="0.5" right="0.5" top="0.5" bottom="0.72" header="0.5" footer="0.39"/>
  <pageSetup scale="65" fitToHeight="60" orientation="landscape" r:id="rId1"/>
  <headerFooter alignWithMargins="0">
    <oddHeader xml:space="preserve">&amp;C &amp;RExhibit 14A
</oddHeader>
    <oddFooter>&amp;LMyers and Stauffer LC&amp;C &amp;F [&amp;A]&amp;R&amp;D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pageSetUpPr fitToPage="1"/>
  </sheetPr>
  <dimension ref="A1:AK524"/>
  <sheetViews>
    <sheetView showGridLines="0" showZeros="0" workbookViewId="0">
      <pane ySplit="7" topLeftCell="A8" activePane="bottomLeft" state="frozen"/>
      <selection pane="bottomLeft" activeCell="A9" sqref="A9"/>
    </sheetView>
  </sheetViews>
  <sheetFormatPr defaultRowHeight="12.75" x14ac:dyDescent="0.2"/>
  <cols>
    <col min="1" max="1" width="5" style="1" customWidth="1"/>
    <col min="2" max="2" width="54.28515625" style="1" customWidth="1"/>
    <col min="3" max="3" width="0.140625" style="1" hidden="1" customWidth="1"/>
    <col min="4" max="4" width="8.140625" style="108" customWidth="1"/>
    <col min="5" max="5" width="1.42578125" style="1" hidden="1" customWidth="1"/>
    <col min="6" max="6" width="8.140625" style="108" hidden="1" customWidth="1"/>
    <col min="7" max="10" width="8.7109375" style="108" hidden="1" customWidth="1"/>
    <col min="11" max="11" width="6" style="1" hidden="1" customWidth="1"/>
    <col min="12" max="12" width="1.42578125" style="1" customWidth="1"/>
    <col min="13" max="13" width="8.7109375" style="108" customWidth="1"/>
    <col min="14" max="14" width="8.85546875" style="108" customWidth="1"/>
    <col min="15" max="15" width="4.85546875" style="1" customWidth="1"/>
    <col min="16" max="16" width="4.5703125" style="2" customWidth="1"/>
    <col min="17" max="17" width="6" style="2" customWidth="1"/>
    <col min="18" max="18" width="5.85546875" style="1" customWidth="1"/>
    <col min="19" max="19" width="7.5703125" style="2" customWidth="1"/>
    <col min="20" max="20" width="4.140625" style="42" customWidth="1"/>
    <col min="21" max="21" width="8" style="3" customWidth="1"/>
    <col min="22" max="22" width="1.7109375" style="3" hidden="1" customWidth="1"/>
    <col min="23" max="23" width="1.42578125" style="1" customWidth="1"/>
    <col min="24" max="24" width="5.42578125" style="1" customWidth="1"/>
    <col min="25" max="25" width="8.7109375" style="108" customWidth="1"/>
    <col min="26" max="26" width="5.28515625" style="3" customWidth="1"/>
    <col min="27" max="27" width="7.5703125" style="3" hidden="1" customWidth="1"/>
    <col min="28" max="28" width="7.5703125" style="1" hidden="1" customWidth="1"/>
    <col min="29" max="29" width="1.28515625" style="1" customWidth="1"/>
    <col min="30" max="30" width="0.140625" style="4" hidden="1" customWidth="1"/>
    <col min="31" max="31" width="7.42578125" style="3" hidden="1" customWidth="1"/>
    <col min="32" max="32" width="8.28515625" style="3" customWidth="1"/>
    <col min="33" max="34" width="7.5703125" style="3" customWidth="1"/>
    <col min="35" max="35" width="9.140625" style="3"/>
    <col min="36" max="36" width="9.42578125" style="3" customWidth="1"/>
    <col min="37" max="37" width="8.28515625" style="3" customWidth="1"/>
  </cols>
  <sheetData>
    <row r="1" spans="1:37" s="53" customFormat="1" ht="20.25" x14ac:dyDescent="0.3">
      <c r="A1" s="27" t="s">
        <v>69</v>
      </c>
      <c r="B1" s="31"/>
      <c r="C1" s="31"/>
      <c r="D1" s="64"/>
      <c r="E1" s="31"/>
      <c r="F1" s="64"/>
      <c r="G1" s="64"/>
      <c r="H1" s="64"/>
      <c r="I1" s="64"/>
      <c r="J1" s="64"/>
      <c r="K1" s="31"/>
      <c r="L1" s="31"/>
      <c r="M1" s="64"/>
      <c r="N1" s="64"/>
      <c r="O1" s="31"/>
      <c r="P1" s="32"/>
      <c r="Q1" s="32"/>
      <c r="R1" s="31"/>
      <c r="S1" s="32"/>
      <c r="T1" s="32"/>
      <c r="U1" s="33"/>
      <c r="V1" s="33"/>
      <c r="W1" s="31"/>
      <c r="X1" s="31"/>
      <c r="Y1" s="64"/>
      <c r="Z1" s="33"/>
      <c r="AA1" s="33"/>
      <c r="AB1" s="31"/>
      <c r="AC1" s="31"/>
      <c r="AD1" s="34"/>
      <c r="AE1" s="33"/>
      <c r="AF1" s="33"/>
      <c r="AG1" s="33"/>
      <c r="AH1" s="33"/>
      <c r="AI1" s="33"/>
      <c r="AJ1" s="33"/>
      <c r="AK1" s="33"/>
    </row>
    <row r="2" spans="1:37" s="53" customFormat="1" ht="15" customHeight="1" x14ac:dyDescent="0.2">
      <c r="A2" s="39" t="s">
        <v>61</v>
      </c>
      <c r="B2" s="31"/>
      <c r="C2" s="31"/>
      <c r="D2" s="64"/>
      <c r="E2" s="31"/>
      <c r="F2" s="64"/>
      <c r="G2" s="64"/>
      <c r="H2" s="64"/>
      <c r="I2" s="64"/>
      <c r="J2" s="35"/>
      <c r="K2" s="31"/>
      <c r="L2" s="31"/>
      <c r="M2" s="56"/>
      <c r="N2" s="64"/>
      <c r="O2" s="35"/>
      <c r="P2" s="32"/>
      <c r="Q2" s="32"/>
      <c r="R2" s="31"/>
      <c r="S2" s="32"/>
      <c r="T2" s="32"/>
      <c r="U2" s="33"/>
      <c r="V2" s="33"/>
      <c r="W2" s="31"/>
      <c r="X2" s="31"/>
      <c r="Y2" s="64"/>
      <c r="Z2" s="33"/>
      <c r="AA2" s="33"/>
      <c r="AB2" s="31"/>
      <c r="AC2" s="31"/>
      <c r="AD2" s="34"/>
      <c r="AE2" s="33"/>
      <c r="AF2" s="55"/>
      <c r="AG2" s="33"/>
      <c r="AH2" s="33"/>
      <c r="AI2" s="33"/>
      <c r="AJ2" s="33"/>
      <c r="AK2" s="29"/>
    </row>
    <row r="3" spans="1:37" s="53" customFormat="1" ht="15" customHeight="1" x14ac:dyDescent="0.2">
      <c r="A3" s="39" t="s">
        <v>73</v>
      </c>
      <c r="B3" s="31"/>
      <c r="C3" s="31"/>
      <c r="D3" s="64"/>
      <c r="E3" s="31"/>
      <c r="F3" s="64"/>
      <c r="G3" s="64"/>
      <c r="H3" s="64"/>
      <c r="I3" s="64"/>
      <c r="J3" s="35"/>
      <c r="K3" s="31"/>
      <c r="L3" s="31"/>
      <c r="M3" s="56"/>
      <c r="N3" s="64"/>
      <c r="O3" s="35"/>
      <c r="P3" s="32"/>
      <c r="Q3" s="32"/>
      <c r="R3" s="31"/>
      <c r="S3" s="32"/>
      <c r="T3" s="32"/>
      <c r="U3" s="33"/>
      <c r="V3" s="33"/>
      <c r="W3" s="31"/>
      <c r="X3" s="31"/>
      <c r="Y3" s="64"/>
      <c r="Z3" s="33"/>
      <c r="AA3" s="33"/>
      <c r="AB3" s="31"/>
      <c r="AC3" s="31"/>
      <c r="AD3" s="34"/>
      <c r="AE3" s="33"/>
      <c r="AF3" s="115"/>
      <c r="AG3" s="33"/>
      <c r="AH3" s="33"/>
      <c r="AI3" s="33"/>
      <c r="AJ3" s="33"/>
      <c r="AK3" s="29"/>
    </row>
    <row r="4" spans="1:37" s="53" customFormat="1" ht="15" customHeight="1" x14ac:dyDescent="0.2">
      <c r="A4"/>
      <c r="B4" s="28"/>
      <c r="C4" s="28"/>
      <c r="D4" s="65"/>
      <c r="E4" s="31"/>
      <c r="F4" s="65"/>
      <c r="G4" s="65"/>
      <c r="H4" s="65"/>
      <c r="I4" s="65"/>
      <c r="J4" s="39"/>
      <c r="K4" s="31"/>
      <c r="L4" s="31"/>
      <c r="M4" s="64"/>
      <c r="N4" s="64"/>
      <c r="O4" s="35"/>
      <c r="P4" s="32"/>
      <c r="Q4" s="32"/>
      <c r="R4" s="31"/>
      <c r="S4" s="32"/>
      <c r="T4" s="42"/>
      <c r="U4" s="29"/>
      <c r="V4" s="29"/>
      <c r="W4" s="28"/>
      <c r="X4" s="28"/>
      <c r="Y4" s="65"/>
      <c r="Z4" s="29"/>
      <c r="AA4" s="29"/>
      <c r="AB4" s="28"/>
      <c r="AC4" s="28"/>
      <c r="AD4" s="30"/>
      <c r="AE4" s="29"/>
      <c r="AF4" s="29"/>
      <c r="AG4" s="29"/>
      <c r="AH4" s="36">
        <v>1.0965100000000001</v>
      </c>
      <c r="AI4" s="36">
        <v>1.0727500000000001</v>
      </c>
      <c r="AJ4" s="29"/>
      <c r="AK4" s="29"/>
    </row>
    <row r="5" spans="1:37" s="53" customFormat="1" x14ac:dyDescent="0.2">
      <c r="A5" s="1"/>
      <c r="B5" s="1"/>
      <c r="C5" s="1"/>
      <c r="D5" s="47" t="s">
        <v>143</v>
      </c>
      <c r="E5" s="66"/>
      <c r="F5" s="40"/>
      <c r="G5" s="40"/>
      <c r="H5" s="40"/>
      <c r="I5" s="40"/>
      <c r="J5" s="40"/>
      <c r="K5" s="5"/>
      <c r="L5" s="116"/>
      <c r="M5" s="41" t="s">
        <v>144</v>
      </c>
      <c r="N5" s="40"/>
      <c r="O5" s="7"/>
      <c r="P5" s="7"/>
      <c r="Q5" s="7"/>
      <c r="R5" s="38"/>
      <c r="S5" s="8"/>
      <c r="T5" s="9"/>
      <c r="U5" s="10"/>
      <c r="V5" s="54"/>
      <c r="W5" s="67"/>
      <c r="X5" s="11" t="s">
        <v>145</v>
      </c>
      <c r="Y5" s="68"/>
      <c r="Z5" s="69"/>
      <c r="AA5" s="70"/>
      <c r="AB5" s="71"/>
      <c r="AC5" s="69"/>
      <c r="AD5" s="72"/>
      <c r="AE5" s="73"/>
      <c r="AF5" s="73"/>
      <c r="AG5" s="73"/>
      <c r="AH5" s="73"/>
      <c r="AI5" s="23" t="s">
        <v>146</v>
      </c>
      <c r="AJ5" s="60" t="s">
        <v>147</v>
      </c>
      <c r="AK5" s="74"/>
    </row>
    <row r="6" spans="1:37" s="53" customFormat="1" x14ac:dyDescent="0.2">
      <c r="A6" s="12"/>
      <c r="B6" s="13"/>
      <c r="C6" s="13"/>
      <c r="D6" s="75"/>
      <c r="E6" s="79"/>
      <c r="F6" s="75"/>
      <c r="G6" s="76" t="s">
        <v>148</v>
      </c>
      <c r="H6" s="77"/>
      <c r="I6" s="76" t="s">
        <v>149</v>
      </c>
      <c r="J6" s="77"/>
      <c r="K6" s="78"/>
      <c r="L6" s="79"/>
      <c r="M6" s="76" t="s">
        <v>149</v>
      </c>
      <c r="N6" s="77"/>
      <c r="O6" s="80" t="s">
        <v>150</v>
      </c>
      <c r="P6" s="81"/>
      <c r="Q6" s="82"/>
      <c r="R6" s="83" t="s">
        <v>151</v>
      </c>
      <c r="S6" s="84" t="s">
        <v>152</v>
      </c>
      <c r="T6" s="85"/>
      <c r="U6" s="86" t="s">
        <v>153</v>
      </c>
      <c r="V6" s="86"/>
      <c r="W6" s="79"/>
      <c r="X6" s="87" t="s">
        <v>154</v>
      </c>
      <c r="Y6" s="77"/>
      <c r="Z6" s="88" t="s">
        <v>150</v>
      </c>
      <c r="AA6" s="88"/>
      <c r="AB6" s="89"/>
      <c r="AC6" s="79"/>
      <c r="AD6" s="90"/>
      <c r="AE6" s="90"/>
      <c r="AF6" s="90"/>
      <c r="AG6" s="91"/>
      <c r="AH6" s="92"/>
      <c r="AI6" s="23" t="s">
        <v>155</v>
      </c>
      <c r="AJ6" s="93">
        <v>2000</v>
      </c>
      <c r="AK6" s="94">
        <v>2000</v>
      </c>
    </row>
    <row r="7" spans="1:37" s="53" customFormat="1" x14ac:dyDescent="0.2">
      <c r="A7" s="14" t="s">
        <v>146</v>
      </c>
      <c r="B7" s="15" t="s">
        <v>156</v>
      </c>
      <c r="C7" s="15" t="s">
        <v>156</v>
      </c>
      <c r="D7" s="95" t="s">
        <v>389</v>
      </c>
      <c r="E7" s="97"/>
      <c r="F7" s="95"/>
      <c r="G7" s="95" t="s">
        <v>390</v>
      </c>
      <c r="H7" s="95" t="s">
        <v>391</v>
      </c>
      <c r="I7" s="95" t="s">
        <v>390</v>
      </c>
      <c r="J7" s="95" t="s">
        <v>391</v>
      </c>
      <c r="K7" s="96" t="s">
        <v>150</v>
      </c>
      <c r="L7" s="97"/>
      <c r="M7" s="95" t="s">
        <v>390</v>
      </c>
      <c r="N7" s="95" t="s">
        <v>391</v>
      </c>
      <c r="O7" s="98" t="s">
        <v>392</v>
      </c>
      <c r="P7" s="98" t="s">
        <v>391</v>
      </c>
      <c r="Q7" s="98" t="s">
        <v>393</v>
      </c>
      <c r="R7" s="96" t="s">
        <v>394</v>
      </c>
      <c r="S7" s="99" t="s">
        <v>155</v>
      </c>
      <c r="T7" s="100" t="s">
        <v>395</v>
      </c>
      <c r="U7" s="99" t="s">
        <v>396</v>
      </c>
      <c r="V7" s="101"/>
      <c r="W7" s="97"/>
      <c r="X7" s="102" t="s">
        <v>397</v>
      </c>
      <c r="Y7" s="95" t="s">
        <v>149</v>
      </c>
      <c r="Z7" s="98" t="s">
        <v>398</v>
      </c>
      <c r="AA7" s="103"/>
      <c r="AB7" s="104"/>
      <c r="AC7" s="97"/>
      <c r="AD7" s="105" t="s">
        <v>399</v>
      </c>
      <c r="AE7" s="105" t="s">
        <v>400</v>
      </c>
      <c r="AF7" s="105" t="s">
        <v>401</v>
      </c>
      <c r="AG7" s="106">
        <v>1999</v>
      </c>
      <c r="AH7" s="58" t="s">
        <v>402</v>
      </c>
      <c r="AI7" s="37" t="s">
        <v>60</v>
      </c>
      <c r="AJ7" s="99" t="s">
        <v>403</v>
      </c>
      <c r="AK7" s="107" t="s">
        <v>404</v>
      </c>
    </row>
    <row r="8" spans="1:37" s="53" customFormat="1" x14ac:dyDescent="0.2">
      <c r="A8" s="6"/>
      <c r="B8"/>
      <c r="C8"/>
      <c r="D8" s="108"/>
      <c r="E8" s="109"/>
      <c r="F8" s="108"/>
      <c r="G8" s="108"/>
      <c r="H8" s="108"/>
      <c r="I8" s="108"/>
      <c r="J8" s="108"/>
      <c r="K8"/>
      <c r="L8" s="109"/>
      <c r="M8" s="108"/>
      <c r="N8" s="108"/>
      <c r="O8"/>
      <c r="P8"/>
      <c r="Q8"/>
      <c r="R8"/>
      <c r="S8"/>
      <c r="T8" s="23"/>
      <c r="U8"/>
      <c r="V8"/>
      <c r="W8" s="109"/>
      <c r="X8"/>
      <c r="Y8"/>
      <c r="Z8"/>
      <c r="AA8"/>
      <c r="AB8"/>
      <c r="AC8" s="109"/>
      <c r="AD8"/>
      <c r="AE8" s="3"/>
      <c r="AF8" s="3"/>
      <c r="AG8" s="3"/>
      <c r="AH8" s="57"/>
      <c r="AI8" s="50"/>
      <c r="AJ8" s="3"/>
      <c r="AK8" s="61"/>
    </row>
    <row r="9" spans="1:37" s="53" customFormat="1" x14ac:dyDescent="0.2">
      <c r="A9" s="21">
        <v>448</v>
      </c>
      <c r="B9" s="24" t="s">
        <v>300</v>
      </c>
      <c r="C9" s="24" t="s">
        <v>410</v>
      </c>
      <c r="D9" s="110">
        <v>1</v>
      </c>
      <c r="E9" s="109"/>
      <c r="F9" s="110">
        <v>0</v>
      </c>
      <c r="G9" s="110">
        <v>1090</v>
      </c>
      <c r="H9" s="110">
        <v>0</v>
      </c>
      <c r="I9" s="110">
        <v>620</v>
      </c>
      <c r="J9" s="110">
        <v>0</v>
      </c>
      <c r="K9" s="24">
        <v>1</v>
      </c>
      <c r="L9" s="109"/>
      <c r="M9" s="110">
        <v>620</v>
      </c>
      <c r="N9" s="110">
        <v>0</v>
      </c>
      <c r="O9" s="25">
        <v>1</v>
      </c>
      <c r="P9" s="25">
        <v>0</v>
      </c>
      <c r="Q9" s="25">
        <v>1</v>
      </c>
      <c r="R9" s="24">
        <v>999</v>
      </c>
      <c r="S9" s="26">
        <v>0.187</v>
      </c>
      <c r="T9" s="52" t="s">
        <v>611</v>
      </c>
      <c r="U9" s="26">
        <v>0.1103</v>
      </c>
      <c r="V9" s="26"/>
      <c r="W9" s="109"/>
      <c r="X9" s="24">
        <v>12</v>
      </c>
      <c r="Y9" s="110">
        <v>544.15</v>
      </c>
      <c r="Z9" s="25">
        <v>2.9</v>
      </c>
      <c r="AA9" s="26">
        <v>1.4161999999999999</v>
      </c>
      <c r="AB9" s="26">
        <v>1.2384999999999999</v>
      </c>
      <c r="AC9" s="109"/>
      <c r="AD9" s="26">
        <v>0.14169999999999999</v>
      </c>
      <c r="AE9" s="26">
        <v>0.4032</v>
      </c>
      <c r="AF9" s="26">
        <v>0.33800000000000002</v>
      </c>
      <c r="AG9" s="26">
        <v>0.3221</v>
      </c>
      <c r="AH9" s="57">
        <v>0.43209999999999998</v>
      </c>
      <c r="AI9" s="50">
        <f t="shared" ref="AI9:AI72" si="0">$AI$4*U9</f>
        <v>0.11832432500000001</v>
      </c>
      <c r="AJ9" s="26">
        <f t="shared" ref="AJ9:AJ72" si="1">AI9-AH9</f>
        <v>-0.31377567499999998</v>
      </c>
      <c r="AK9" s="62">
        <f t="shared" ref="AK9:AK72" si="2">AJ9/AH9</f>
        <v>-0.72616448738717887</v>
      </c>
    </row>
    <row r="10" spans="1:37" s="53" customFormat="1" x14ac:dyDescent="0.2">
      <c r="A10" s="21" t="s">
        <v>770</v>
      </c>
      <c r="B10" s="1" t="s">
        <v>771</v>
      </c>
      <c r="C10" s="1" t="s">
        <v>407</v>
      </c>
      <c r="D10" s="108">
        <v>18</v>
      </c>
      <c r="E10" s="109"/>
      <c r="F10" s="108">
        <v>6</v>
      </c>
      <c r="G10" s="108">
        <v>9419</v>
      </c>
      <c r="H10" s="108">
        <v>13344</v>
      </c>
      <c r="I10" s="108">
        <v>2625</v>
      </c>
      <c r="J10" s="108">
        <v>2648</v>
      </c>
      <c r="K10" s="1">
        <v>3.1</v>
      </c>
      <c r="L10" s="109"/>
      <c r="M10" s="108">
        <v>2387</v>
      </c>
      <c r="N10" s="108">
        <v>1866</v>
      </c>
      <c r="O10" s="2">
        <v>3.1</v>
      </c>
      <c r="P10" s="2">
        <v>3.4</v>
      </c>
      <c r="Q10" s="2">
        <v>2.2000000000000002</v>
      </c>
      <c r="R10" s="1">
        <v>36</v>
      </c>
      <c r="S10" s="3">
        <v>0.71989999999999998</v>
      </c>
      <c r="T10" s="43" t="s">
        <v>429</v>
      </c>
      <c r="U10" s="3">
        <v>0.71989999999999998</v>
      </c>
      <c r="V10" s="3"/>
      <c r="W10" s="109"/>
      <c r="X10" s="1">
        <v>10</v>
      </c>
      <c r="Y10" s="108">
        <v>7762.12</v>
      </c>
      <c r="Z10" s="2">
        <v>2.2000000000000002</v>
      </c>
      <c r="AA10" s="3">
        <v>1</v>
      </c>
      <c r="AB10" s="3">
        <v>0.999</v>
      </c>
      <c r="AC10" s="109"/>
      <c r="AD10" s="3">
        <v>1.4867999999999999</v>
      </c>
      <c r="AE10" s="3">
        <v>2.2544</v>
      </c>
      <c r="AF10" s="3">
        <v>1.4380999999999999</v>
      </c>
      <c r="AG10" s="3">
        <v>1.3773</v>
      </c>
      <c r="AH10" s="57">
        <v>2.0552000000000001</v>
      </c>
      <c r="AI10" s="50">
        <f t="shared" si="0"/>
        <v>0.7722727250000001</v>
      </c>
      <c r="AJ10" s="3">
        <f t="shared" si="1"/>
        <v>-1.282927275</v>
      </c>
      <c r="AK10" s="62">
        <f t="shared" si="2"/>
        <v>-0.62423475817438689</v>
      </c>
    </row>
    <row r="11" spans="1:37" s="53" customFormat="1" x14ac:dyDescent="0.2">
      <c r="A11" s="21" t="s">
        <v>226</v>
      </c>
      <c r="B11" s="24" t="s">
        <v>227</v>
      </c>
      <c r="C11" s="24" t="s">
        <v>410</v>
      </c>
      <c r="D11" s="110">
        <v>0</v>
      </c>
      <c r="E11" s="109"/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24">
        <v>0</v>
      </c>
      <c r="L11" s="109"/>
      <c r="M11" s="110">
        <v>0</v>
      </c>
      <c r="N11" s="110">
        <v>0</v>
      </c>
      <c r="O11" s="25">
        <v>0</v>
      </c>
      <c r="P11" s="25">
        <v>0</v>
      </c>
      <c r="Q11" s="25">
        <v>0</v>
      </c>
      <c r="R11" s="24">
        <v>999</v>
      </c>
      <c r="S11" s="26">
        <v>0</v>
      </c>
      <c r="T11" s="52" t="s">
        <v>611</v>
      </c>
      <c r="U11" s="26">
        <v>0.37319999999999998</v>
      </c>
      <c r="V11" s="26"/>
      <c r="W11" s="109"/>
      <c r="X11" s="24">
        <v>9</v>
      </c>
      <c r="Y11" s="110">
        <v>2279.33</v>
      </c>
      <c r="Z11" s="25">
        <v>2</v>
      </c>
      <c r="AA11" s="26">
        <v>2.1065</v>
      </c>
      <c r="AB11" s="26">
        <v>1.7346999999999999</v>
      </c>
      <c r="AC11" s="109"/>
      <c r="AD11" s="26">
        <v>0.95520000000000005</v>
      </c>
      <c r="AE11" s="26">
        <v>0.33169999999999999</v>
      </c>
      <c r="AF11" s="26">
        <v>0.74529999999999996</v>
      </c>
      <c r="AG11" s="26">
        <v>0.54449999999999998</v>
      </c>
      <c r="AH11" s="57">
        <v>1.0484</v>
      </c>
      <c r="AI11" s="50">
        <f t="shared" si="0"/>
        <v>0.40035029999999999</v>
      </c>
      <c r="AJ11" s="26">
        <f t="shared" si="1"/>
        <v>-0.64804970000000006</v>
      </c>
      <c r="AK11" s="62">
        <f t="shared" si="2"/>
        <v>-0.61813210606638691</v>
      </c>
    </row>
    <row r="12" spans="1:37" s="53" customFormat="1" x14ac:dyDescent="0.2">
      <c r="A12" s="21" t="s">
        <v>874</v>
      </c>
      <c r="B12" s="24" t="s">
        <v>875</v>
      </c>
      <c r="C12" s="24" t="s">
        <v>407</v>
      </c>
      <c r="D12" s="110">
        <v>12</v>
      </c>
      <c r="E12" s="109"/>
      <c r="F12" s="110">
        <v>0</v>
      </c>
      <c r="G12" s="110">
        <v>2106</v>
      </c>
      <c r="H12" s="110">
        <v>857</v>
      </c>
      <c r="I12" s="110">
        <v>1099</v>
      </c>
      <c r="J12" s="110">
        <v>431</v>
      </c>
      <c r="K12" s="24">
        <v>1.1000000000000001</v>
      </c>
      <c r="L12" s="109"/>
      <c r="M12" s="110">
        <v>1090</v>
      </c>
      <c r="N12" s="110">
        <v>411</v>
      </c>
      <c r="O12" s="25">
        <v>1.1000000000000001</v>
      </c>
      <c r="P12" s="25">
        <v>0.8</v>
      </c>
      <c r="Q12" s="25">
        <v>1.2</v>
      </c>
      <c r="R12" s="24">
        <v>8</v>
      </c>
      <c r="S12" s="26">
        <v>0.32879999999999998</v>
      </c>
      <c r="T12" s="52" t="s">
        <v>407</v>
      </c>
      <c r="U12" s="26">
        <v>0.32879999999999998</v>
      </c>
      <c r="V12" s="26"/>
      <c r="W12" s="109"/>
      <c r="X12" s="24">
        <v>3</v>
      </c>
      <c r="Y12" s="110">
        <v>1935.14</v>
      </c>
      <c r="Z12" s="25">
        <v>1.2</v>
      </c>
      <c r="AA12" s="26">
        <v>2.6476999999999999</v>
      </c>
      <c r="AB12" s="26">
        <v>3.1133000000000002</v>
      </c>
      <c r="AC12" s="109"/>
      <c r="AD12" s="26">
        <v>0.90610000000000002</v>
      </c>
      <c r="AE12" s="26">
        <v>0.68569999999999998</v>
      </c>
      <c r="AF12" s="26">
        <v>0.8236</v>
      </c>
      <c r="AG12" s="26">
        <v>0.78539999999999999</v>
      </c>
      <c r="AH12" s="57">
        <v>0.9032</v>
      </c>
      <c r="AI12" s="50">
        <f t="shared" si="0"/>
        <v>0.35272019999999998</v>
      </c>
      <c r="AJ12" s="26">
        <f t="shared" si="1"/>
        <v>-0.55047979999999996</v>
      </c>
      <c r="AK12" s="62">
        <f t="shared" si="2"/>
        <v>-0.60947719220549157</v>
      </c>
    </row>
    <row r="13" spans="1:37" s="53" customFormat="1" x14ac:dyDescent="0.2">
      <c r="A13" s="22" t="s">
        <v>285</v>
      </c>
      <c r="B13" s="17" t="s">
        <v>286</v>
      </c>
      <c r="C13" s="17" t="s">
        <v>407</v>
      </c>
      <c r="D13" s="111">
        <v>5</v>
      </c>
      <c r="E13" s="109"/>
      <c r="F13" s="111">
        <v>0</v>
      </c>
      <c r="G13" s="111">
        <v>6306</v>
      </c>
      <c r="H13" s="111">
        <v>3055</v>
      </c>
      <c r="I13" s="111">
        <v>2088</v>
      </c>
      <c r="J13" s="111">
        <v>768</v>
      </c>
      <c r="K13" s="17">
        <v>1.4</v>
      </c>
      <c r="L13" s="109"/>
      <c r="M13" s="111">
        <v>2481</v>
      </c>
      <c r="N13" s="111">
        <v>897</v>
      </c>
      <c r="O13" s="18">
        <v>1.4</v>
      </c>
      <c r="P13" s="18">
        <v>0.8</v>
      </c>
      <c r="Q13" s="18">
        <v>1.2</v>
      </c>
      <c r="R13" s="17">
        <v>8</v>
      </c>
      <c r="S13" s="19">
        <v>0.74829999999999997</v>
      </c>
      <c r="T13" s="44" t="s">
        <v>429</v>
      </c>
      <c r="U13" s="19">
        <v>0.74829999999999997</v>
      </c>
      <c r="V13" s="26"/>
      <c r="W13" s="109"/>
      <c r="X13" s="17">
        <v>3</v>
      </c>
      <c r="Y13" s="111">
        <v>3577.92</v>
      </c>
      <c r="Z13" s="18">
        <v>1.2</v>
      </c>
      <c r="AA13" s="19">
        <v>0.69989999999999997</v>
      </c>
      <c r="AB13" s="19">
        <v>0.53159999999999996</v>
      </c>
      <c r="AC13" s="109"/>
      <c r="AD13" s="19">
        <v>1.5723</v>
      </c>
      <c r="AE13" s="19">
        <v>1.4177999999999999</v>
      </c>
      <c r="AF13" s="19">
        <v>1.5206999999999999</v>
      </c>
      <c r="AG13" s="19">
        <v>1.4971000000000001</v>
      </c>
      <c r="AH13" s="59">
        <v>1.9882</v>
      </c>
      <c r="AI13" s="51">
        <f t="shared" si="0"/>
        <v>0.80273882500000004</v>
      </c>
      <c r="AJ13" s="19">
        <f t="shared" si="1"/>
        <v>-1.1854611749999999</v>
      </c>
      <c r="AK13" s="63">
        <f t="shared" si="2"/>
        <v>-0.59624845337491195</v>
      </c>
    </row>
    <row r="14" spans="1:37" s="53" customFormat="1" x14ac:dyDescent="0.2">
      <c r="A14" s="21" t="s">
        <v>1543</v>
      </c>
      <c r="B14" s="24" t="s">
        <v>1544</v>
      </c>
      <c r="C14" s="24" t="s">
        <v>611</v>
      </c>
      <c r="D14" s="110">
        <v>1</v>
      </c>
      <c r="E14" s="109"/>
      <c r="F14" s="110">
        <v>0</v>
      </c>
      <c r="G14" s="110">
        <v>6453</v>
      </c>
      <c r="H14" s="110">
        <v>0</v>
      </c>
      <c r="I14" s="110">
        <v>2871</v>
      </c>
      <c r="J14" s="110">
        <v>0</v>
      </c>
      <c r="K14" s="24">
        <v>0</v>
      </c>
      <c r="L14" s="109"/>
      <c r="M14" s="110">
        <v>2871</v>
      </c>
      <c r="N14" s="110">
        <v>0</v>
      </c>
      <c r="O14" s="25">
        <v>0</v>
      </c>
      <c r="P14" s="25">
        <v>0</v>
      </c>
      <c r="Q14" s="25">
        <v>1</v>
      </c>
      <c r="R14" s="24">
        <v>999</v>
      </c>
      <c r="S14" s="26">
        <v>0.8659</v>
      </c>
      <c r="T14" s="52" t="s">
        <v>611</v>
      </c>
      <c r="U14" s="26">
        <v>2.3140999999999998</v>
      </c>
      <c r="V14" s="26"/>
      <c r="W14" s="109"/>
      <c r="X14" s="24">
        <v>11</v>
      </c>
      <c r="Y14" s="110">
        <v>15089.57</v>
      </c>
      <c r="Z14" s="25">
        <v>2.5</v>
      </c>
      <c r="AA14" s="26">
        <v>0.64059999999999995</v>
      </c>
      <c r="AB14" s="26">
        <v>0.60570000000000002</v>
      </c>
      <c r="AC14" s="109"/>
      <c r="AD14" s="26">
        <v>0</v>
      </c>
      <c r="AE14" s="26">
        <v>0</v>
      </c>
      <c r="AF14" s="26">
        <v>0</v>
      </c>
      <c r="AG14" s="26">
        <v>3.0135000000000001</v>
      </c>
      <c r="AH14" s="57">
        <v>5.4093999999999998</v>
      </c>
      <c r="AI14" s="50">
        <f t="shared" si="0"/>
        <v>2.4824507750000002</v>
      </c>
      <c r="AJ14" s="26">
        <f t="shared" si="1"/>
        <v>-2.9269492249999995</v>
      </c>
      <c r="AK14" s="62">
        <f t="shared" si="2"/>
        <v>-0.54108574425999179</v>
      </c>
    </row>
    <row r="15" spans="1:37" s="53" customFormat="1" x14ac:dyDescent="0.2">
      <c r="A15" s="21" t="s">
        <v>462</v>
      </c>
      <c r="B15" s="24" t="s">
        <v>463</v>
      </c>
      <c r="C15" s="24" t="s">
        <v>410</v>
      </c>
      <c r="D15" s="110">
        <v>0</v>
      </c>
      <c r="E15" s="109"/>
      <c r="F15" s="110">
        <v>0</v>
      </c>
      <c r="G15" s="110">
        <v>0</v>
      </c>
      <c r="H15" s="110">
        <v>0</v>
      </c>
      <c r="I15" s="110">
        <v>0</v>
      </c>
      <c r="J15" s="110">
        <v>0</v>
      </c>
      <c r="K15" s="24">
        <v>0</v>
      </c>
      <c r="L15" s="109"/>
      <c r="M15" s="110">
        <v>0</v>
      </c>
      <c r="N15" s="110">
        <v>0</v>
      </c>
      <c r="O15" s="25">
        <v>0</v>
      </c>
      <c r="P15" s="25">
        <v>0</v>
      </c>
      <c r="Q15" s="25">
        <v>0</v>
      </c>
      <c r="R15" s="24">
        <v>999</v>
      </c>
      <c r="S15" s="26">
        <v>0</v>
      </c>
      <c r="T15" s="52" t="s">
        <v>410</v>
      </c>
      <c r="U15" s="26">
        <v>1.3795999999999999</v>
      </c>
      <c r="V15" s="26"/>
      <c r="W15" s="109"/>
      <c r="X15" s="24">
        <v>18</v>
      </c>
      <c r="Y15" s="110">
        <v>13076.72</v>
      </c>
      <c r="Z15" s="25">
        <v>2.2999999999999998</v>
      </c>
      <c r="AA15" s="26">
        <v>0.80510000000000004</v>
      </c>
      <c r="AB15" s="26">
        <v>0.8609</v>
      </c>
      <c r="AC15" s="109"/>
      <c r="AD15" s="26">
        <v>2.3443000000000001</v>
      </c>
      <c r="AE15" s="26">
        <v>1.5857000000000001</v>
      </c>
      <c r="AF15" s="26">
        <v>1.9776</v>
      </c>
      <c r="AG15" s="26">
        <v>1.9317</v>
      </c>
      <c r="AH15" s="57">
        <v>3.1446999999999998</v>
      </c>
      <c r="AI15" s="50">
        <f t="shared" si="0"/>
        <v>1.4799659000000001</v>
      </c>
      <c r="AJ15" s="26">
        <f t="shared" si="1"/>
        <v>-1.6647340999999998</v>
      </c>
      <c r="AK15" s="62">
        <f t="shared" si="2"/>
        <v>-0.52937771488536267</v>
      </c>
    </row>
    <row r="16" spans="1:37" s="53" customFormat="1" x14ac:dyDescent="0.2">
      <c r="A16" s="21" t="s">
        <v>609</v>
      </c>
      <c r="B16" s="24" t="s">
        <v>610</v>
      </c>
      <c r="C16" s="24" t="s">
        <v>407</v>
      </c>
      <c r="D16" s="110">
        <v>1</v>
      </c>
      <c r="E16" s="109"/>
      <c r="F16" s="110">
        <v>0</v>
      </c>
      <c r="G16" s="110">
        <v>5666</v>
      </c>
      <c r="H16" s="110">
        <v>0</v>
      </c>
      <c r="I16" s="110">
        <v>1337</v>
      </c>
      <c r="J16" s="110">
        <v>0</v>
      </c>
      <c r="K16" s="24">
        <v>2</v>
      </c>
      <c r="L16" s="109"/>
      <c r="M16" s="110">
        <v>1337</v>
      </c>
      <c r="N16" s="110">
        <v>0</v>
      </c>
      <c r="O16" s="25">
        <v>2</v>
      </c>
      <c r="P16" s="25">
        <v>0</v>
      </c>
      <c r="Q16" s="25">
        <v>2</v>
      </c>
      <c r="R16" s="24">
        <v>999</v>
      </c>
      <c r="S16" s="26">
        <v>0.4032</v>
      </c>
      <c r="T16" s="52" t="s">
        <v>611</v>
      </c>
      <c r="U16" s="26">
        <v>0.5484</v>
      </c>
      <c r="V16" s="26"/>
      <c r="W16" s="109"/>
      <c r="X16" s="24">
        <v>8</v>
      </c>
      <c r="Y16" s="110">
        <v>3435.68</v>
      </c>
      <c r="Z16" s="25">
        <v>1.8</v>
      </c>
      <c r="AA16" s="26">
        <v>0.64270000000000005</v>
      </c>
      <c r="AB16" s="26">
        <v>0.67449999999999999</v>
      </c>
      <c r="AC16" s="109"/>
      <c r="AD16" s="26">
        <v>0.80210000000000004</v>
      </c>
      <c r="AE16" s="26">
        <v>0.873</v>
      </c>
      <c r="AF16" s="26">
        <v>0.85360000000000003</v>
      </c>
      <c r="AG16" s="26">
        <v>0.82220000000000004</v>
      </c>
      <c r="AH16" s="57">
        <v>1.2225999999999999</v>
      </c>
      <c r="AI16" s="50">
        <f t="shared" si="0"/>
        <v>0.5882961000000001</v>
      </c>
      <c r="AJ16" s="26">
        <f t="shared" si="1"/>
        <v>-0.63430389999999981</v>
      </c>
      <c r="AK16" s="62">
        <f t="shared" si="2"/>
        <v>-0.51881555700965143</v>
      </c>
    </row>
    <row r="17" spans="1:37" s="53" customFormat="1" x14ac:dyDescent="0.2">
      <c r="A17" s="21" t="s">
        <v>1485</v>
      </c>
      <c r="B17" s="24" t="s">
        <v>1486</v>
      </c>
      <c r="C17" s="24" t="s">
        <v>410</v>
      </c>
      <c r="D17" s="110">
        <v>1</v>
      </c>
      <c r="E17" s="109"/>
      <c r="F17" s="110">
        <v>0</v>
      </c>
      <c r="G17" s="110">
        <v>2861</v>
      </c>
      <c r="H17" s="110">
        <v>0</v>
      </c>
      <c r="I17" s="110">
        <v>2913</v>
      </c>
      <c r="J17" s="110">
        <v>0</v>
      </c>
      <c r="K17" s="24">
        <v>3</v>
      </c>
      <c r="L17" s="109"/>
      <c r="M17" s="110">
        <v>2913</v>
      </c>
      <c r="N17" s="110">
        <v>0</v>
      </c>
      <c r="O17" s="25">
        <v>3</v>
      </c>
      <c r="P17" s="25">
        <v>0</v>
      </c>
      <c r="Q17" s="25">
        <v>3</v>
      </c>
      <c r="R17" s="24">
        <v>999</v>
      </c>
      <c r="S17" s="26">
        <v>0.87860000000000005</v>
      </c>
      <c r="T17" s="52" t="s">
        <v>611</v>
      </c>
      <c r="U17" s="26">
        <v>0.36109999999999998</v>
      </c>
      <c r="V17" s="26"/>
      <c r="W17" s="109"/>
      <c r="X17" s="24">
        <v>8</v>
      </c>
      <c r="Y17" s="110">
        <v>2199.4699999999998</v>
      </c>
      <c r="Z17" s="25">
        <v>1.6</v>
      </c>
      <c r="AA17" s="26">
        <v>0.91490000000000005</v>
      </c>
      <c r="AB17" s="26">
        <v>0.92010000000000003</v>
      </c>
      <c r="AC17" s="109"/>
      <c r="AD17" s="26">
        <v>0.57899999999999996</v>
      </c>
      <c r="AE17" s="26">
        <v>0.2732</v>
      </c>
      <c r="AF17" s="26">
        <v>0.56020000000000003</v>
      </c>
      <c r="AG17" s="26">
        <v>0.53649999999999998</v>
      </c>
      <c r="AH17" s="57">
        <v>0.80049999999999999</v>
      </c>
      <c r="AI17" s="50">
        <f t="shared" si="0"/>
        <v>0.38737002500000001</v>
      </c>
      <c r="AJ17" s="26">
        <f t="shared" si="1"/>
        <v>-0.41312997499999998</v>
      </c>
      <c r="AK17" s="62">
        <f t="shared" si="2"/>
        <v>-0.51608991255465331</v>
      </c>
    </row>
    <row r="18" spans="1:37" s="53" customFormat="1" x14ac:dyDescent="0.2">
      <c r="A18" s="22" t="s">
        <v>1453</v>
      </c>
      <c r="B18" s="17" t="s">
        <v>1454</v>
      </c>
      <c r="C18" s="17" t="s">
        <v>410</v>
      </c>
      <c r="D18" s="111">
        <v>1</v>
      </c>
      <c r="E18" s="109"/>
      <c r="F18" s="111">
        <v>0</v>
      </c>
      <c r="G18" s="111">
        <v>2879</v>
      </c>
      <c r="H18" s="111">
        <v>0</v>
      </c>
      <c r="I18" s="111">
        <v>0</v>
      </c>
      <c r="J18" s="111">
        <v>0</v>
      </c>
      <c r="K18" s="17">
        <v>0</v>
      </c>
      <c r="L18" s="109"/>
      <c r="M18" s="111">
        <v>0</v>
      </c>
      <c r="N18" s="111">
        <v>0</v>
      </c>
      <c r="O18" s="18">
        <v>0</v>
      </c>
      <c r="P18" s="18">
        <v>0</v>
      </c>
      <c r="Q18" s="18">
        <v>0</v>
      </c>
      <c r="R18" s="17">
        <v>999</v>
      </c>
      <c r="S18" s="19">
        <v>0</v>
      </c>
      <c r="T18" s="44" t="s">
        <v>611</v>
      </c>
      <c r="U18" s="19">
        <v>0.56059999999999999</v>
      </c>
      <c r="V18" s="26"/>
      <c r="W18" s="109"/>
      <c r="X18" s="17">
        <v>10</v>
      </c>
      <c r="Y18" s="111">
        <v>3516.2</v>
      </c>
      <c r="Z18" s="18">
        <v>2.2999999999999998</v>
      </c>
      <c r="AA18" s="19">
        <v>3.6067999999999998</v>
      </c>
      <c r="AB18" s="19">
        <v>3.6751999999999998</v>
      </c>
      <c r="AC18" s="109"/>
      <c r="AD18" s="19">
        <v>0.89690000000000003</v>
      </c>
      <c r="AE18" s="19">
        <v>1.0004</v>
      </c>
      <c r="AF18" s="19">
        <v>0.99639999999999995</v>
      </c>
      <c r="AG18" s="19">
        <v>1.0112000000000001</v>
      </c>
      <c r="AH18" s="59">
        <v>1.2424999999999999</v>
      </c>
      <c r="AI18" s="51">
        <f t="shared" si="0"/>
        <v>0.60138365000000005</v>
      </c>
      <c r="AJ18" s="19">
        <f t="shared" si="1"/>
        <v>-0.64111634999999989</v>
      </c>
      <c r="AK18" s="63">
        <f t="shared" si="2"/>
        <v>-0.51598901408450693</v>
      </c>
    </row>
    <row r="19" spans="1:37" s="53" customFormat="1" x14ac:dyDescent="0.2">
      <c r="A19" s="21" t="s">
        <v>1142</v>
      </c>
      <c r="B19" s="1" t="s">
        <v>1143</v>
      </c>
      <c r="C19" s="1" t="s">
        <v>410</v>
      </c>
      <c r="D19" s="108">
        <v>1</v>
      </c>
      <c r="E19" s="109"/>
      <c r="F19" s="108">
        <v>0</v>
      </c>
      <c r="G19" s="108">
        <v>12276</v>
      </c>
      <c r="H19" s="108">
        <v>0</v>
      </c>
      <c r="I19" s="108">
        <v>3384</v>
      </c>
      <c r="J19" s="108">
        <v>0</v>
      </c>
      <c r="K19" s="1">
        <v>2</v>
      </c>
      <c r="L19" s="109"/>
      <c r="M19" s="108">
        <v>3384</v>
      </c>
      <c r="N19" s="108">
        <v>0</v>
      </c>
      <c r="O19" s="2">
        <v>2</v>
      </c>
      <c r="P19" s="2">
        <v>0</v>
      </c>
      <c r="Q19" s="2">
        <v>2</v>
      </c>
      <c r="R19" s="1">
        <v>999</v>
      </c>
      <c r="S19" s="3">
        <v>1.0206</v>
      </c>
      <c r="T19" s="43" t="s">
        <v>611</v>
      </c>
      <c r="U19" s="3">
        <v>0.34200000000000003</v>
      </c>
      <c r="V19" s="3"/>
      <c r="W19" s="109"/>
      <c r="X19" s="1">
        <v>7</v>
      </c>
      <c r="Y19" s="108">
        <v>2073.4</v>
      </c>
      <c r="Z19" s="2">
        <v>1.4</v>
      </c>
      <c r="AA19" s="3">
        <v>1.4275</v>
      </c>
      <c r="AB19" s="3">
        <v>1.3715999999999999</v>
      </c>
      <c r="AC19" s="109"/>
      <c r="AD19" s="3">
        <v>0.54849999999999999</v>
      </c>
      <c r="AE19" s="3">
        <v>0.90349999999999997</v>
      </c>
      <c r="AF19" s="3">
        <v>1.018</v>
      </c>
      <c r="AG19" s="3">
        <v>0.9294</v>
      </c>
      <c r="AH19" s="57">
        <v>0.75800000000000001</v>
      </c>
      <c r="AI19" s="50">
        <f t="shared" si="0"/>
        <v>0.36688050000000005</v>
      </c>
      <c r="AJ19" s="3">
        <f t="shared" si="1"/>
        <v>-0.39111949999999995</v>
      </c>
      <c r="AK19" s="62">
        <f t="shared" si="2"/>
        <v>-0.51598878627968336</v>
      </c>
    </row>
    <row r="20" spans="1:37" s="53" customFormat="1" x14ac:dyDescent="0.2">
      <c r="A20" s="21" t="s">
        <v>1120</v>
      </c>
      <c r="B20" s="24" t="s">
        <v>1121</v>
      </c>
      <c r="C20" s="24" t="s">
        <v>410</v>
      </c>
      <c r="D20" s="110">
        <v>0</v>
      </c>
      <c r="E20" s="109"/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24">
        <v>0</v>
      </c>
      <c r="L20" s="109"/>
      <c r="M20" s="110">
        <v>0</v>
      </c>
      <c r="N20" s="110">
        <v>0</v>
      </c>
      <c r="O20" s="25">
        <v>0</v>
      </c>
      <c r="P20" s="25">
        <v>0</v>
      </c>
      <c r="Q20" s="25">
        <v>0</v>
      </c>
      <c r="R20" s="24">
        <v>999</v>
      </c>
      <c r="S20" s="26">
        <v>0</v>
      </c>
      <c r="T20" s="52" t="s">
        <v>611</v>
      </c>
      <c r="U20" s="26">
        <v>0.2676</v>
      </c>
      <c r="V20" s="26"/>
      <c r="W20" s="109"/>
      <c r="X20" s="24">
        <v>7</v>
      </c>
      <c r="Y20" s="110">
        <v>1582.35</v>
      </c>
      <c r="Z20" s="25">
        <v>1.3</v>
      </c>
      <c r="AA20" s="26">
        <v>1.4434</v>
      </c>
      <c r="AB20" s="26">
        <v>0.8286</v>
      </c>
      <c r="AC20" s="109"/>
      <c r="AD20" s="26">
        <v>0.42909999999999998</v>
      </c>
      <c r="AE20" s="26">
        <v>0.2026</v>
      </c>
      <c r="AF20" s="26">
        <v>0.41510000000000002</v>
      </c>
      <c r="AG20" s="26">
        <v>0.39760000000000001</v>
      </c>
      <c r="AH20" s="57">
        <v>0.59309999999999996</v>
      </c>
      <c r="AI20" s="50">
        <f t="shared" si="0"/>
        <v>0.28706790000000004</v>
      </c>
      <c r="AJ20" s="26">
        <f t="shared" si="1"/>
        <v>-0.30603209999999992</v>
      </c>
      <c r="AK20" s="62">
        <f t="shared" si="2"/>
        <v>-0.51598735457764278</v>
      </c>
    </row>
    <row r="21" spans="1:37" s="53" customFormat="1" x14ac:dyDescent="0.2">
      <c r="A21" s="21" t="s">
        <v>1511</v>
      </c>
      <c r="B21" s="24" t="s">
        <v>1512</v>
      </c>
      <c r="C21" s="24" t="s">
        <v>410</v>
      </c>
      <c r="D21" s="110">
        <v>0</v>
      </c>
      <c r="E21" s="109"/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24">
        <v>0</v>
      </c>
      <c r="L21" s="109"/>
      <c r="M21" s="110">
        <v>0</v>
      </c>
      <c r="N21" s="110">
        <v>0</v>
      </c>
      <c r="O21" s="25">
        <v>0</v>
      </c>
      <c r="P21" s="25">
        <v>0</v>
      </c>
      <c r="Q21" s="25">
        <v>0</v>
      </c>
      <c r="R21" s="24">
        <v>999</v>
      </c>
      <c r="S21" s="26">
        <v>0</v>
      </c>
      <c r="T21" s="52" t="s">
        <v>611</v>
      </c>
      <c r="U21" s="26">
        <v>0.1744</v>
      </c>
      <c r="V21" s="26"/>
      <c r="W21" s="109"/>
      <c r="X21" s="24">
        <v>8</v>
      </c>
      <c r="Y21" s="110">
        <v>967.22</v>
      </c>
      <c r="Z21" s="25">
        <v>1.7</v>
      </c>
      <c r="AA21" s="26">
        <v>0.9093</v>
      </c>
      <c r="AB21" s="26">
        <v>1.4394</v>
      </c>
      <c r="AC21" s="109"/>
      <c r="AD21" s="26">
        <v>0.2797</v>
      </c>
      <c r="AE21" s="26">
        <v>0.13189999999999999</v>
      </c>
      <c r="AF21" s="26">
        <v>0.27039999999999997</v>
      </c>
      <c r="AG21" s="26">
        <v>0.25900000000000001</v>
      </c>
      <c r="AH21" s="57">
        <v>0.38650000000000001</v>
      </c>
      <c r="AI21" s="50">
        <f t="shared" si="0"/>
        <v>0.18708760000000002</v>
      </c>
      <c r="AJ21" s="26">
        <f t="shared" si="1"/>
        <v>-0.19941239999999999</v>
      </c>
      <c r="AK21" s="62">
        <f t="shared" si="2"/>
        <v>-0.51594411384217331</v>
      </c>
    </row>
    <row r="22" spans="1:37" s="53" customFormat="1" x14ac:dyDescent="0.2">
      <c r="A22" s="21" t="s">
        <v>1463</v>
      </c>
      <c r="B22" s="24" t="s">
        <v>1464</v>
      </c>
      <c r="C22" s="24" t="s">
        <v>410</v>
      </c>
      <c r="D22" s="110">
        <v>1</v>
      </c>
      <c r="E22" s="109"/>
      <c r="F22" s="110">
        <v>0</v>
      </c>
      <c r="G22" s="110">
        <v>1122</v>
      </c>
      <c r="H22" s="110">
        <v>0</v>
      </c>
      <c r="I22" s="110">
        <v>685</v>
      </c>
      <c r="J22" s="110">
        <v>0</v>
      </c>
      <c r="K22" s="24">
        <v>1</v>
      </c>
      <c r="L22" s="109"/>
      <c r="M22" s="110">
        <v>685</v>
      </c>
      <c r="N22" s="110">
        <v>0</v>
      </c>
      <c r="O22" s="25">
        <v>1</v>
      </c>
      <c r="P22" s="25">
        <v>0</v>
      </c>
      <c r="Q22" s="25">
        <v>1</v>
      </c>
      <c r="R22" s="24">
        <v>999</v>
      </c>
      <c r="S22" s="26">
        <v>0.20660000000000001</v>
      </c>
      <c r="T22" s="52" t="s">
        <v>611</v>
      </c>
      <c r="U22" s="26">
        <v>0.68610000000000004</v>
      </c>
      <c r="V22" s="26"/>
      <c r="W22" s="109"/>
      <c r="X22" s="24">
        <v>10</v>
      </c>
      <c r="Y22" s="110">
        <v>4344.5200000000004</v>
      </c>
      <c r="Z22" s="25">
        <v>2.1</v>
      </c>
      <c r="AA22" s="26">
        <v>1.4616</v>
      </c>
      <c r="AB22" s="26">
        <v>1.3258000000000001</v>
      </c>
      <c r="AC22" s="109"/>
      <c r="AD22" s="26">
        <v>1.0270999999999999</v>
      </c>
      <c r="AE22" s="26">
        <v>1.4628000000000001</v>
      </c>
      <c r="AF22" s="26">
        <v>1.0273000000000001</v>
      </c>
      <c r="AG22" s="26">
        <v>1.0404</v>
      </c>
      <c r="AH22" s="57">
        <v>1.5029999999999999</v>
      </c>
      <c r="AI22" s="50">
        <f t="shared" si="0"/>
        <v>0.73601377500000009</v>
      </c>
      <c r="AJ22" s="26">
        <f t="shared" si="1"/>
        <v>-0.7669862249999998</v>
      </c>
      <c r="AK22" s="62">
        <f t="shared" si="2"/>
        <v>-0.51030354291417157</v>
      </c>
    </row>
    <row r="23" spans="1:37" s="53" customFormat="1" x14ac:dyDescent="0.2">
      <c r="A23" s="22" t="s">
        <v>754</v>
      </c>
      <c r="B23" s="17" t="s">
        <v>755</v>
      </c>
      <c r="C23" s="17" t="s">
        <v>407</v>
      </c>
      <c r="D23" s="111">
        <v>9</v>
      </c>
      <c r="E23" s="109"/>
      <c r="F23" s="111">
        <v>0</v>
      </c>
      <c r="G23" s="111">
        <v>9960</v>
      </c>
      <c r="H23" s="111">
        <v>6468</v>
      </c>
      <c r="I23" s="111">
        <v>3020</v>
      </c>
      <c r="J23" s="111">
        <v>1449</v>
      </c>
      <c r="K23" s="17">
        <v>1.1000000000000001</v>
      </c>
      <c r="L23" s="109"/>
      <c r="M23" s="111">
        <v>3062</v>
      </c>
      <c r="N23" s="111">
        <v>1522</v>
      </c>
      <c r="O23" s="18">
        <v>1.1000000000000001</v>
      </c>
      <c r="P23" s="18">
        <v>0.9</v>
      </c>
      <c r="Q23" s="18">
        <v>1.2</v>
      </c>
      <c r="R23" s="17">
        <v>15</v>
      </c>
      <c r="S23" s="19">
        <v>0.92349999999999999</v>
      </c>
      <c r="T23" s="44" t="s">
        <v>429</v>
      </c>
      <c r="U23" s="19">
        <v>0.92349999999999999</v>
      </c>
      <c r="V23" s="26"/>
      <c r="W23" s="109"/>
      <c r="X23" s="17">
        <v>3</v>
      </c>
      <c r="Y23" s="111">
        <v>5831.06</v>
      </c>
      <c r="Z23" s="18">
        <v>1.2</v>
      </c>
      <c r="AA23" s="19">
        <v>0.66920000000000002</v>
      </c>
      <c r="AB23" s="19">
        <v>0.70820000000000005</v>
      </c>
      <c r="AC23" s="109"/>
      <c r="AD23" s="19">
        <v>2.1516000000000002</v>
      </c>
      <c r="AE23" s="19">
        <v>2.0322</v>
      </c>
      <c r="AF23" s="19">
        <v>2.6779000000000002</v>
      </c>
      <c r="AG23" s="19">
        <v>2.1808000000000001</v>
      </c>
      <c r="AH23" s="59">
        <v>1.9161999999999999</v>
      </c>
      <c r="AI23" s="51">
        <f t="shared" si="0"/>
        <v>0.9906846250000001</v>
      </c>
      <c r="AJ23" s="19">
        <f t="shared" si="1"/>
        <v>-0.92551537499999981</v>
      </c>
      <c r="AK23" s="63">
        <f t="shared" si="2"/>
        <v>-0.48299518578436479</v>
      </c>
    </row>
    <row r="24" spans="1:37" s="53" customFormat="1" x14ac:dyDescent="0.2">
      <c r="A24" s="21" t="s">
        <v>1491</v>
      </c>
      <c r="B24" s="24" t="s">
        <v>1492</v>
      </c>
      <c r="C24" s="24" t="s">
        <v>407</v>
      </c>
      <c r="D24" s="110">
        <v>5</v>
      </c>
      <c r="E24" s="109"/>
      <c r="F24" s="110">
        <v>0</v>
      </c>
      <c r="G24" s="110">
        <v>4631</v>
      </c>
      <c r="H24" s="110">
        <v>1994</v>
      </c>
      <c r="I24" s="110">
        <v>1754</v>
      </c>
      <c r="J24" s="110">
        <v>392</v>
      </c>
      <c r="K24" s="24">
        <v>2.6</v>
      </c>
      <c r="L24" s="109"/>
      <c r="M24" s="110">
        <v>1754</v>
      </c>
      <c r="N24" s="110">
        <v>392</v>
      </c>
      <c r="O24" s="25">
        <v>2.6</v>
      </c>
      <c r="P24" s="25">
        <v>0.8</v>
      </c>
      <c r="Q24" s="25">
        <v>2.4</v>
      </c>
      <c r="R24" s="24">
        <v>3</v>
      </c>
      <c r="S24" s="26">
        <v>0.52900000000000003</v>
      </c>
      <c r="T24" s="52" t="s">
        <v>407</v>
      </c>
      <c r="U24" s="26">
        <v>0.52900000000000003</v>
      </c>
      <c r="V24" s="26"/>
      <c r="W24" s="109"/>
      <c r="X24" s="24">
        <v>4</v>
      </c>
      <c r="Y24" s="110">
        <v>2514.48</v>
      </c>
      <c r="Z24" s="25">
        <v>2.4</v>
      </c>
      <c r="AA24" s="26">
        <v>0.51770000000000005</v>
      </c>
      <c r="AB24" s="26">
        <v>0.54520000000000002</v>
      </c>
      <c r="AC24" s="109"/>
      <c r="AD24" s="26">
        <v>1.6415</v>
      </c>
      <c r="AE24" s="26">
        <v>1.0727</v>
      </c>
      <c r="AF24" s="26">
        <v>1.1051</v>
      </c>
      <c r="AG24" s="26">
        <v>1.0847</v>
      </c>
      <c r="AH24" s="57">
        <v>1.0802</v>
      </c>
      <c r="AI24" s="50">
        <f t="shared" si="0"/>
        <v>0.56748475000000009</v>
      </c>
      <c r="AJ24" s="26">
        <f t="shared" si="1"/>
        <v>-0.51271524999999996</v>
      </c>
      <c r="AK24" s="62">
        <f t="shared" si="2"/>
        <v>-0.47464844473245688</v>
      </c>
    </row>
    <row r="25" spans="1:37" s="53" customFormat="1" x14ac:dyDescent="0.2">
      <c r="A25" s="21" t="s">
        <v>1383</v>
      </c>
      <c r="B25" s="24" t="s">
        <v>1384</v>
      </c>
      <c r="C25" s="24" t="s">
        <v>410</v>
      </c>
      <c r="D25" s="110">
        <v>1</v>
      </c>
      <c r="E25" s="109"/>
      <c r="F25" s="110">
        <v>0</v>
      </c>
      <c r="G25" s="110">
        <v>3956</v>
      </c>
      <c r="H25" s="110">
        <v>0</v>
      </c>
      <c r="I25" s="110">
        <v>2496</v>
      </c>
      <c r="J25" s="110">
        <v>0</v>
      </c>
      <c r="K25" s="24">
        <v>2</v>
      </c>
      <c r="L25" s="109"/>
      <c r="M25" s="110">
        <v>2496</v>
      </c>
      <c r="N25" s="110">
        <v>0</v>
      </c>
      <c r="O25" s="25">
        <v>2</v>
      </c>
      <c r="P25" s="25">
        <v>0</v>
      </c>
      <c r="Q25" s="25">
        <v>2</v>
      </c>
      <c r="R25" s="24">
        <v>999</v>
      </c>
      <c r="S25" s="26">
        <v>0.75280000000000002</v>
      </c>
      <c r="T25" s="52" t="s">
        <v>410</v>
      </c>
      <c r="U25" s="26">
        <v>1.0634999999999999</v>
      </c>
      <c r="V25" s="26"/>
      <c r="W25" s="109"/>
      <c r="X25" s="24">
        <v>6</v>
      </c>
      <c r="Y25" s="110">
        <v>6624.91</v>
      </c>
      <c r="Z25" s="25">
        <v>2</v>
      </c>
      <c r="AA25" s="26">
        <v>1.6052</v>
      </c>
      <c r="AB25" s="26">
        <v>1.4737</v>
      </c>
      <c r="AC25" s="109"/>
      <c r="AD25" s="26">
        <v>1.3606</v>
      </c>
      <c r="AE25" s="26">
        <v>1.2712000000000001</v>
      </c>
      <c r="AF25" s="26">
        <v>1.2385999999999999</v>
      </c>
      <c r="AG25" s="26">
        <v>1.2123999999999999</v>
      </c>
      <c r="AH25" s="57">
        <v>2.1107</v>
      </c>
      <c r="AI25" s="50">
        <f t="shared" si="0"/>
        <v>1.1408696249999999</v>
      </c>
      <c r="AJ25" s="26">
        <f t="shared" si="1"/>
        <v>-0.96983037500000013</v>
      </c>
      <c r="AK25" s="62">
        <f t="shared" si="2"/>
        <v>-0.45948281375846883</v>
      </c>
    </row>
    <row r="26" spans="1:37" s="53" customFormat="1" x14ac:dyDescent="0.2">
      <c r="A26" s="21" t="s">
        <v>713</v>
      </c>
      <c r="B26" s="1" t="s">
        <v>714</v>
      </c>
      <c r="C26" s="1" t="s">
        <v>407</v>
      </c>
      <c r="D26" s="108">
        <v>5</v>
      </c>
      <c r="E26" s="109"/>
      <c r="F26" s="108">
        <v>0</v>
      </c>
      <c r="G26" s="108">
        <v>36516</v>
      </c>
      <c r="H26" s="108">
        <v>11055</v>
      </c>
      <c r="I26" s="108">
        <v>10203</v>
      </c>
      <c r="J26" s="108">
        <v>1029</v>
      </c>
      <c r="K26" s="1">
        <v>4.8</v>
      </c>
      <c r="L26" s="109"/>
      <c r="M26" s="108">
        <v>10203</v>
      </c>
      <c r="N26" s="108">
        <v>1029</v>
      </c>
      <c r="O26" s="2">
        <v>4.8</v>
      </c>
      <c r="P26" s="2">
        <v>1.6</v>
      </c>
      <c r="Q26" s="2">
        <v>4.5</v>
      </c>
      <c r="R26" s="1">
        <v>1</v>
      </c>
      <c r="S26" s="3">
        <v>3.0773000000000001</v>
      </c>
      <c r="T26" s="43" t="s">
        <v>407</v>
      </c>
      <c r="U26" s="3">
        <v>3.0773000000000001</v>
      </c>
      <c r="V26" s="3"/>
      <c r="W26" s="109"/>
      <c r="X26" s="1">
        <v>8</v>
      </c>
      <c r="Y26" s="108">
        <v>12199.26</v>
      </c>
      <c r="Z26" s="2">
        <v>4.5</v>
      </c>
      <c r="AA26" s="3">
        <v>0.87590000000000001</v>
      </c>
      <c r="AB26" s="3">
        <v>0.81510000000000005</v>
      </c>
      <c r="AC26" s="109"/>
      <c r="AD26" s="3">
        <v>6.8417000000000003</v>
      </c>
      <c r="AE26" s="3">
        <v>6.1211000000000002</v>
      </c>
      <c r="AF26" s="3">
        <v>5.3103999999999996</v>
      </c>
      <c r="AG26" s="3">
        <v>5.5045000000000002</v>
      </c>
      <c r="AH26" s="57">
        <v>5.9276</v>
      </c>
      <c r="AI26" s="50">
        <f t="shared" si="0"/>
        <v>3.3011735750000004</v>
      </c>
      <c r="AJ26" s="3">
        <f t="shared" si="1"/>
        <v>-2.6264264249999996</v>
      </c>
      <c r="AK26" s="62">
        <f t="shared" si="2"/>
        <v>-0.44308428790741611</v>
      </c>
    </row>
    <row r="27" spans="1:37" s="53" customFormat="1" x14ac:dyDescent="0.2">
      <c r="A27" s="21" t="s">
        <v>192</v>
      </c>
      <c r="B27" s="24" t="s">
        <v>193</v>
      </c>
      <c r="C27" s="24" t="s">
        <v>410</v>
      </c>
      <c r="D27" s="110">
        <v>6</v>
      </c>
      <c r="E27" s="109"/>
      <c r="F27" s="110">
        <v>0</v>
      </c>
      <c r="G27" s="110">
        <v>8822</v>
      </c>
      <c r="H27" s="110">
        <v>3634</v>
      </c>
      <c r="I27" s="110">
        <v>3984</v>
      </c>
      <c r="J27" s="110">
        <v>630</v>
      </c>
      <c r="K27" s="24">
        <v>3.8</v>
      </c>
      <c r="L27" s="109"/>
      <c r="M27" s="110">
        <v>3984</v>
      </c>
      <c r="N27" s="110">
        <v>630</v>
      </c>
      <c r="O27" s="25">
        <v>3.8</v>
      </c>
      <c r="P27" s="25">
        <v>0.7</v>
      </c>
      <c r="Q27" s="25">
        <v>3.8</v>
      </c>
      <c r="R27" s="24">
        <v>1</v>
      </c>
      <c r="S27" s="26">
        <v>1.2016</v>
      </c>
      <c r="T27" s="52" t="s">
        <v>407</v>
      </c>
      <c r="U27" s="26">
        <v>1.2016</v>
      </c>
      <c r="V27" s="26"/>
      <c r="W27" s="109"/>
      <c r="X27" s="24">
        <v>5</v>
      </c>
      <c r="Y27" s="110">
        <v>5206.2</v>
      </c>
      <c r="Z27" s="25">
        <v>3.8</v>
      </c>
      <c r="AA27" s="26">
        <v>2.2696000000000001</v>
      </c>
      <c r="AB27" s="26">
        <v>1.3467</v>
      </c>
      <c r="AC27" s="109"/>
      <c r="AD27" s="26">
        <v>1.7256</v>
      </c>
      <c r="AE27" s="26">
        <v>1.8313999999999999</v>
      </c>
      <c r="AF27" s="26">
        <v>1.7517</v>
      </c>
      <c r="AG27" s="26">
        <v>1.6941999999999999</v>
      </c>
      <c r="AH27" s="57">
        <v>2.2206999999999999</v>
      </c>
      <c r="AI27" s="50">
        <f t="shared" si="0"/>
        <v>1.2890164000000002</v>
      </c>
      <c r="AJ27" s="26">
        <f t="shared" si="1"/>
        <v>-0.93168359999999972</v>
      </c>
      <c r="AK27" s="62">
        <f t="shared" si="2"/>
        <v>-0.4195450083307064</v>
      </c>
    </row>
    <row r="28" spans="1:37" s="53" customFormat="1" x14ac:dyDescent="0.2">
      <c r="A28" s="22" t="s">
        <v>788</v>
      </c>
      <c r="B28" s="17" t="s">
        <v>789</v>
      </c>
      <c r="C28" s="17" t="s">
        <v>407</v>
      </c>
      <c r="D28" s="111">
        <v>7</v>
      </c>
      <c r="E28" s="109"/>
      <c r="F28" s="111">
        <v>0</v>
      </c>
      <c r="G28" s="111">
        <v>18686</v>
      </c>
      <c r="H28" s="111">
        <v>4759</v>
      </c>
      <c r="I28" s="111">
        <v>6891</v>
      </c>
      <c r="J28" s="111">
        <v>2130</v>
      </c>
      <c r="K28" s="17">
        <v>7.3</v>
      </c>
      <c r="L28" s="109"/>
      <c r="M28" s="111">
        <v>6891</v>
      </c>
      <c r="N28" s="111">
        <v>2130</v>
      </c>
      <c r="O28" s="18">
        <v>7.3</v>
      </c>
      <c r="P28" s="18">
        <v>1.7</v>
      </c>
      <c r="Q28" s="18">
        <v>7.1</v>
      </c>
      <c r="R28" s="17">
        <v>6</v>
      </c>
      <c r="S28" s="19">
        <v>2.0783999999999998</v>
      </c>
      <c r="T28" s="44" t="s">
        <v>407</v>
      </c>
      <c r="U28" s="19">
        <v>2.1640000000000001</v>
      </c>
      <c r="V28" s="26"/>
      <c r="W28" s="109"/>
      <c r="X28" s="17">
        <v>11</v>
      </c>
      <c r="Y28" s="111">
        <v>11023.2</v>
      </c>
      <c r="Z28" s="18">
        <v>7.1</v>
      </c>
      <c r="AA28" s="19">
        <v>0.54779999999999995</v>
      </c>
      <c r="AB28" s="19">
        <v>0.54690000000000005</v>
      </c>
      <c r="AC28" s="109"/>
      <c r="AD28" s="19">
        <v>3.7970999999999999</v>
      </c>
      <c r="AE28" s="19">
        <v>4.1021000000000001</v>
      </c>
      <c r="AF28" s="19">
        <v>3.7980999999999998</v>
      </c>
      <c r="AG28" s="19">
        <v>3.7065999999999999</v>
      </c>
      <c r="AH28" s="59">
        <v>3.9695999999999998</v>
      </c>
      <c r="AI28" s="51">
        <f t="shared" si="0"/>
        <v>2.3214310000000005</v>
      </c>
      <c r="AJ28" s="19">
        <f t="shared" si="1"/>
        <v>-1.6481689999999993</v>
      </c>
      <c r="AK28" s="63">
        <f t="shared" si="2"/>
        <v>-0.41519775292220862</v>
      </c>
    </row>
    <row r="29" spans="1:37" s="53" customFormat="1" x14ac:dyDescent="0.2">
      <c r="A29" s="21" t="s">
        <v>228</v>
      </c>
      <c r="B29" s="1" t="s">
        <v>229</v>
      </c>
      <c r="C29" s="1" t="s">
        <v>410</v>
      </c>
      <c r="D29" s="108">
        <v>0</v>
      </c>
      <c r="E29" s="109"/>
      <c r="F29" s="108">
        <v>0</v>
      </c>
      <c r="G29" s="108">
        <v>0</v>
      </c>
      <c r="H29" s="108">
        <v>0</v>
      </c>
      <c r="I29" s="108">
        <v>0</v>
      </c>
      <c r="J29" s="108">
        <v>0</v>
      </c>
      <c r="K29" s="1">
        <v>0</v>
      </c>
      <c r="L29" s="109"/>
      <c r="M29" s="108">
        <v>0</v>
      </c>
      <c r="N29" s="108">
        <v>0</v>
      </c>
      <c r="O29" s="2">
        <v>0</v>
      </c>
      <c r="P29" s="2">
        <v>0</v>
      </c>
      <c r="Q29" s="2">
        <v>0</v>
      </c>
      <c r="R29" s="1">
        <v>999</v>
      </c>
      <c r="S29" s="3">
        <v>0</v>
      </c>
      <c r="T29" s="43" t="s">
        <v>611</v>
      </c>
      <c r="U29" s="3">
        <v>0.55349999999999999</v>
      </c>
      <c r="V29" s="3"/>
      <c r="W29" s="109"/>
      <c r="X29" s="1">
        <v>9</v>
      </c>
      <c r="Y29" s="108">
        <v>3469.34</v>
      </c>
      <c r="Z29" s="2">
        <v>2</v>
      </c>
      <c r="AA29" s="3">
        <v>0.77139999999999997</v>
      </c>
      <c r="AB29" s="3">
        <v>0.88049999999999995</v>
      </c>
      <c r="AC29" s="109"/>
      <c r="AD29" s="3">
        <v>0.85650000000000004</v>
      </c>
      <c r="AE29" s="3">
        <v>0.36270000000000002</v>
      </c>
      <c r="AF29" s="3">
        <v>0.9153</v>
      </c>
      <c r="AG29" s="3">
        <v>0.88049999999999995</v>
      </c>
      <c r="AH29" s="57">
        <v>1.0109999999999999</v>
      </c>
      <c r="AI29" s="50">
        <f t="shared" si="0"/>
        <v>0.59376712500000006</v>
      </c>
      <c r="AJ29" s="3">
        <f t="shared" si="1"/>
        <v>-0.41723287499999984</v>
      </c>
      <c r="AK29" s="62">
        <f t="shared" si="2"/>
        <v>-0.41269324925816014</v>
      </c>
    </row>
    <row r="30" spans="1:37" s="53" customFormat="1" x14ac:dyDescent="0.2">
      <c r="A30" s="21" t="s">
        <v>1481</v>
      </c>
      <c r="B30" s="24" t="s">
        <v>1482</v>
      </c>
      <c r="C30" s="24" t="s">
        <v>410</v>
      </c>
      <c r="D30" s="110">
        <v>1</v>
      </c>
      <c r="E30" s="109"/>
      <c r="F30" s="110">
        <v>0</v>
      </c>
      <c r="G30" s="110">
        <v>13909</v>
      </c>
      <c r="H30" s="110">
        <v>0</v>
      </c>
      <c r="I30" s="110">
        <v>0</v>
      </c>
      <c r="J30" s="110">
        <v>0</v>
      </c>
      <c r="K30" s="24">
        <v>0</v>
      </c>
      <c r="L30" s="109"/>
      <c r="M30" s="110">
        <v>0</v>
      </c>
      <c r="N30" s="110">
        <v>0</v>
      </c>
      <c r="O30" s="25">
        <v>0</v>
      </c>
      <c r="P30" s="25">
        <v>0</v>
      </c>
      <c r="Q30" s="25">
        <v>0</v>
      </c>
      <c r="R30" s="24">
        <v>999</v>
      </c>
      <c r="S30" s="26">
        <v>0</v>
      </c>
      <c r="T30" s="52" t="s">
        <v>410</v>
      </c>
      <c r="U30" s="26">
        <v>0.98960000000000004</v>
      </c>
      <c r="V30" s="26"/>
      <c r="W30" s="109"/>
      <c r="X30" s="24">
        <v>9</v>
      </c>
      <c r="Y30" s="110">
        <v>6492.76</v>
      </c>
      <c r="Z30" s="25">
        <v>2.8</v>
      </c>
      <c r="AA30" s="26">
        <v>2.2595000000000001</v>
      </c>
      <c r="AB30" s="26">
        <v>2.5026999999999999</v>
      </c>
      <c r="AC30" s="109"/>
      <c r="AD30" s="26">
        <v>1.2693000000000001</v>
      </c>
      <c r="AE30" s="26">
        <v>1.2111000000000001</v>
      </c>
      <c r="AF30" s="26">
        <v>1.1579999999999999</v>
      </c>
      <c r="AG30" s="26">
        <v>1.1524000000000001</v>
      </c>
      <c r="AH30" s="57">
        <v>1.7678</v>
      </c>
      <c r="AI30" s="50">
        <f t="shared" si="0"/>
        <v>1.0615934</v>
      </c>
      <c r="AJ30" s="26">
        <f t="shared" si="1"/>
        <v>-0.70620660000000002</v>
      </c>
      <c r="AK30" s="62">
        <f t="shared" si="2"/>
        <v>-0.39948331259192216</v>
      </c>
    </row>
    <row r="31" spans="1:37" s="53" customFormat="1" x14ac:dyDescent="0.2">
      <c r="A31" s="21" t="s">
        <v>1483</v>
      </c>
      <c r="B31" s="1" t="s">
        <v>1484</v>
      </c>
      <c r="C31" s="1" t="s">
        <v>410</v>
      </c>
      <c r="D31" s="108">
        <v>0</v>
      </c>
      <c r="E31" s="109"/>
      <c r="F31" s="108">
        <v>0</v>
      </c>
      <c r="G31" s="108">
        <v>0</v>
      </c>
      <c r="H31" s="108">
        <v>0</v>
      </c>
      <c r="I31" s="108">
        <v>0</v>
      </c>
      <c r="J31" s="108">
        <v>0</v>
      </c>
      <c r="K31" s="1">
        <v>0</v>
      </c>
      <c r="L31" s="109"/>
      <c r="M31" s="108">
        <v>0</v>
      </c>
      <c r="N31" s="108">
        <v>0</v>
      </c>
      <c r="O31" s="2">
        <v>0</v>
      </c>
      <c r="P31" s="2">
        <v>0</v>
      </c>
      <c r="Q31" s="2">
        <v>0</v>
      </c>
      <c r="R31" s="1">
        <v>999</v>
      </c>
      <c r="S31" s="3">
        <v>0</v>
      </c>
      <c r="T31" s="43" t="s">
        <v>611</v>
      </c>
      <c r="U31" s="3">
        <v>0.59960000000000002</v>
      </c>
      <c r="V31" s="3"/>
      <c r="W31" s="109"/>
      <c r="X31" s="1">
        <v>8</v>
      </c>
      <c r="Y31" s="108">
        <v>3773.6</v>
      </c>
      <c r="Z31" s="2">
        <v>1.7</v>
      </c>
      <c r="AA31" s="3">
        <v>1.5186999999999999</v>
      </c>
      <c r="AB31" s="3">
        <v>1.2296</v>
      </c>
      <c r="AC31" s="109"/>
      <c r="AD31" s="3">
        <v>0.81189999999999996</v>
      </c>
      <c r="AE31" s="3">
        <v>0.39810000000000001</v>
      </c>
      <c r="AF31" s="3">
        <v>0.89849999999999997</v>
      </c>
      <c r="AG31" s="3">
        <v>0.82809999999999995</v>
      </c>
      <c r="AH31" s="57">
        <v>1.069</v>
      </c>
      <c r="AI31" s="50">
        <f t="shared" si="0"/>
        <v>0.6432209000000001</v>
      </c>
      <c r="AJ31" s="3">
        <f t="shared" si="1"/>
        <v>-0.42577909999999985</v>
      </c>
      <c r="AK31" s="62">
        <f t="shared" si="2"/>
        <v>-0.39829663236669771</v>
      </c>
    </row>
    <row r="32" spans="1:37" s="53" customFormat="1" x14ac:dyDescent="0.2">
      <c r="A32" s="21" t="s">
        <v>214</v>
      </c>
      <c r="B32" s="24" t="s">
        <v>215</v>
      </c>
      <c r="C32" s="24" t="s">
        <v>410</v>
      </c>
      <c r="D32" s="110">
        <v>4</v>
      </c>
      <c r="E32" s="109"/>
      <c r="F32" s="110">
        <v>0</v>
      </c>
      <c r="G32" s="110">
        <v>73374</v>
      </c>
      <c r="H32" s="110">
        <v>62924</v>
      </c>
      <c r="I32" s="110">
        <v>16914</v>
      </c>
      <c r="J32" s="110">
        <v>12238</v>
      </c>
      <c r="K32" s="24">
        <v>16</v>
      </c>
      <c r="L32" s="109"/>
      <c r="M32" s="110">
        <v>16914</v>
      </c>
      <c r="N32" s="110">
        <v>12238</v>
      </c>
      <c r="O32" s="25">
        <v>16</v>
      </c>
      <c r="P32" s="25">
        <v>7.2</v>
      </c>
      <c r="Q32" s="25">
        <v>14.5</v>
      </c>
      <c r="R32" s="24">
        <v>999</v>
      </c>
      <c r="S32" s="26">
        <v>5.1013999999999999</v>
      </c>
      <c r="T32" s="52" t="s">
        <v>410</v>
      </c>
      <c r="U32" s="26">
        <v>4.0210999999999997</v>
      </c>
      <c r="V32" s="26"/>
      <c r="W32" s="109"/>
      <c r="X32" s="24">
        <v>23</v>
      </c>
      <c r="Y32" s="110">
        <v>41723.72</v>
      </c>
      <c r="Z32" s="25">
        <v>6.2</v>
      </c>
      <c r="AA32" s="26">
        <v>0.91520000000000001</v>
      </c>
      <c r="AB32" s="26">
        <v>0.74780000000000002</v>
      </c>
      <c r="AC32" s="109"/>
      <c r="AD32" s="26">
        <v>3.4698000000000002</v>
      </c>
      <c r="AE32" s="26">
        <v>3.5430999999999999</v>
      </c>
      <c r="AF32" s="26">
        <v>4.9733000000000001</v>
      </c>
      <c r="AG32" s="26">
        <v>4.7990000000000004</v>
      </c>
      <c r="AH32" s="57">
        <v>7.1567999999999996</v>
      </c>
      <c r="AI32" s="50">
        <f t="shared" si="0"/>
        <v>4.313635025</v>
      </c>
      <c r="AJ32" s="26">
        <f t="shared" si="1"/>
        <v>-2.8431649749999997</v>
      </c>
      <c r="AK32" s="62">
        <f t="shared" si="2"/>
        <v>-0.39726763008607197</v>
      </c>
    </row>
    <row r="33" spans="1:37" s="53" customFormat="1" x14ac:dyDescent="0.2">
      <c r="A33" s="22" t="s">
        <v>365</v>
      </c>
      <c r="B33" s="17" t="s">
        <v>366</v>
      </c>
      <c r="C33" s="17" t="s">
        <v>410</v>
      </c>
      <c r="D33" s="111">
        <v>16</v>
      </c>
      <c r="E33" s="109"/>
      <c r="F33" s="111">
        <v>0</v>
      </c>
      <c r="G33" s="111">
        <v>16458</v>
      </c>
      <c r="H33" s="111">
        <v>6855</v>
      </c>
      <c r="I33" s="111">
        <v>5012</v>
      </c>
      <c r="J33" s="111">
        <v>1903</v>
      </c>
      <c r="K33" s="17">
        <v>3.3</v>
      </c>
      <c r="L33" s="109"/>
      <c r="M33" s="111">
        <v>4939</v>
      </c>
      <c r="N33" s="111">
        <v>1730</v>
      </c>
      <c r="O33" s="18">
        <v>3.3</v>
      </c>
      <c r="P33" s="18">
        <v>1.7</v>
      </c>
      <c r="Q33" s="18">
        <v>2.8</v>
      </c>
      <c r="R33" s="17">
        <v>7</v>
      </c>
      <c r="S33" s="19">
        <v>1.4896</v>
      </c>
      <c r="T33" s="44" t="s">
        <v>407</v>
      </c>
      <c r="U33" s="19">
        <v>1.4896</v>
      </c>
      <c r="V33" s="26"/>
      <c r="W33" s="109"/>
      <c r="X33" s="17">
        <v>7</v>
      </c>
      <c r="Y33" s="111">
        <v>8703.82</v>
      </c>
      <c r="Z33" s="18">
        <v>2.8</v>
      </c>
      <c r="AA33" s="19">
        <v>3.4174000000000002</v>
      </c>
      <c r="AB33" s="19">
        <v>2.4516</v>
      </c>
      <c r="AC33" s="109"/>
      <c r="AD33" s="19">
        <v>2.4596</v>
      </c>
      <c r="AE33" s="19">
        <v>2.5526</v>
      </c>
      <c r="AF33" s="19">
        <v>1.6196999999999999</v>
      </c>
      <c r="AG33" s="19">
        <v>2.4836</v>
      </c>
      <c r="AH33" s="59">
        <v>2.5956999999999999</v>
      </c>
      <c r="AI33" s="51">
        <f t="shared" si="0"/>
        <v>1.5979684000000001</v>
      </c>
      <c r="AJ33" s="19">
        <f t="shared" si="1"/>
        <v>-0.99773159999999983</v>
      </c>
      <c r="AK33" s="63">
        <f t="shared" si="2"/>
        <v>-0.38437862618946717</v>
      </c>
    </row>
    <row r="34" spans="1:37" s="53" customFormat="1" x14ac:dyDescent="0.2">
      <c r="A34" s="21" t="s">
        <v>3</v>
      </c>
      <c r="B34" s="24" t="s">
        <v>66</v>
      </c>
      <c r="C34" s="24" t="s">
        <v>611</v>
      </c>
      <c r="D34" s="110">
        <v>2</v>
      </c>
      <c r="E34" s="109"/>
      <c r="F34" s="110">
        <v>0</v>
      </c>
      <c r="G34" s="110">
        <v>12019</v>
      </c>
      <c r="H34" s="110">
        <v>3388</v>
      </c>
      <c r="I34" s="110">
        <v>5081</v>
      </c>
      <c r="J34" s="110">
        <v>569</v>
      </c>
      <c r="K34" s="24">
        <v>4.5</v>
      </c>
      <c r="L34" s="109"/>
      <c r="M34" s="110">
        <v>5081</v>
      </c>
      <c r="N34" s="110">
        <v>569</v>
      </c>
      <c r="O34" s="25">
        <v>4.5</v>
      </c>
      <c r="P34" s="25">
        <v>0.5</v>
      </c>
      <c r="Q34" s="25">
        <v>4.5</v>
      </c>
      <c r="R34" s="24">
        <v>999</v>
      </c>
      <c r="S34" s="26">
        <v>1.5325</v>
      </c>
      <c r="T34" s="52" t="s">
        <v>611</v>
      </c>
      <c r="U34" s="26">
        <v>1.4888999999999999</v>
      </c>
      <c r="V34" s="26"/>
      <c r="W34" s="109"/>
      <c r="X34" s="24">
        <v>21</v>
      </c>
      <c r="Y34" s="110">
        <v>9643.1200000000008</v>
      </c>
      <c r="Z34" s="25">
        <v>5.0999999999999996</v>
      </c>
      <c r="AA34" s="26">
        <v>3.2827999999999999</v>
      </c>
      <c r="AB34" s="26">
        <v>2.1023000000000001</v>
      </c>
      <c r="AC34" s="109"/>
      <c r="AD34" s="26">
        <v>0</v>
      </c>
      <c r="AE34" s="26">
        <v>0</v>
      </c>
      <c r="AF34" s="26">
        <v>0</v>
      </c>
      <c r="AG34" s="26">
        <v>2.5421</v>
      </c>
      <c r="AH34" s="57">
        <v>2.5901000000000001</v>
      </c>
      <c r="AI34" s="50">
        <f t="shared" si="0"/>
        <v>1.5972174750000001</v>
      </c>
      <c r="AJ34" s="26">
        <f t="shared" si="1"/>
        <v>-0.99288252499999996</v>
      </c>
      <c r="AK34" s="62">
        <f t="shared" si="2"/>
        <v>-0.38333752557816297</v>
      </c>
    </row>
    <row r="35" spans="1:37" s="53" customFormat="1" x14ac:dyDescent="0.2">
      <c r="A35" s="21" t="s">
        <v>351</v>
      </c>
      <c r="B35" s="24" t="s">
        <v>352</v>
      </c>
      <c r="C35" s="24" t="s">
        <v>407</v>
      </c>
      <c r="D35" s="110">
        <v>5</v>
      </c>
      <c r="E35" s="109"/>
      <c r="F35" s="110">
        <v>1</v>
      </c>
      <c r="G35" s="110">
        <v>34783</v>
      </c>
      <c r="H35" s="110">
        <v>11695</v>
      </c>
      <c r="I35" s="110">
        <v>11863</v>
      </c>
      <c r="J35" s="110">
        <v>2567</v>
      </c>
      <c r="K35" s="24">
        <v>6</v>
      </c>
      <c r="L35" s="109"/>
      <c r="M35" s="110">
        <v>11863</v>
      </c>
      <c r="N35" s="110">
        <v>2567</v>
      </c>
      <c r="O35" s="25">
        <v>6</v>
      </c>
      <c r="P35" s="25">
        <v>1.9</v>
      </c>
      <c r="Q35" s="25">
        <v>5.7</v>
      </c>
      <c r="R35" s="24">
        <v>3</v>
      </c>
      <c r="S35" s="26">
        <v>3.5779999999999998</v>
      </c>
      <c r="T35" s="52" t="s">
        <v>407</v>
      </c>
      <c r="U35" s="26">
        <v>3.5779999999999998</v>
      </c>
      <c r="V35" s="26"/>
      <c r="W35" s="109"/>
      <c r="X35" s="24">
        <v>10</v>
      </c>
      <c r="Y35" s="110">
        <v>16842.98</v>
      </c>
      <c r="Z35" s="25">
        <v>5.7</v>
      </c>
      <c r="AA35" s="26">
        <v>0.85829999999999995</v>
      </c>
      <c r="AB35" s="26">
        <v>1.0488</v>
      </c>
      <c r="AC35" s="109"/>
      <c r="AD35" s="26">
        <v>3.7972000000000001</v>
      </c>
      <c r="AE35" s="26">
        <v>5.9625000000000004</v>
      </c>
      <c r="AF35" s="26">
        <v>6.2317</v>
      </c>
      <c r="AG35" s="26">
        <v>6.1090999999999998</v>
      </c>
      <c r="AH35" s="57">
        <v>6.2229000000000001</v>
      </c>
      <c r="AI35" s="50">
        <f t="shared" si="0"/>
        <v>3.8382995000000002</v>
      </c>
      <c r="AJ35" s="26">
        <f t="shared" si="1"/>
        <v>-2.3846004999999999</v>
      </c>
      <c r="AK35" s="62">
        <f t="shared" si="2"/>
        <v>-0.38319762490157322</v>
      </c>
    </row>
    <row r="36" spans="1:37" s="53" customFormat="1" x14ac:dyDescent="0.2">
      <c r="A36" s="21" t="s">
        <v>868</v>
      </c>
      <c r="B36" s="24" t="s">
        <v>869</v>
      </c>
      <c r="C36" s="24" t="s">
        <v>407</v>
      </c>
      <c r="D36" s="110">
        <v>18</v>
      </c>
      <c r="E36" s="109"/>
      <c r="F36" s="110">
        <v>0</v>
      </c>
      <c r="G36" s="110">
        <v>2643</v>
      </c>
      <c r="H36" s="110">
        <v>1650</v>
      </c>
      <c r="I36" s="110">
        <v>1522</v>
      </c>
      <c r="J36" s="110">
        <v>810</v>
      </c>
      <c r="K36" s="24">
        <v>2.2000000000000002</v>
      </c>
      <c r="L36" s="109"/>
      <c r="M36" s="110">
        <v>1485</v>
      </c>
      <c r="N36" s="110">
        <v>716</v>
      </c>
      <c r="O36" s="25">
        <v>2.2000000000000002</v>
      </c>
      <c r="P36" s="25">
        <v>1.5</v>
      </c>
      <c r="Q36" s="25">
        <v>2</v>
      </c>
      <c r="R36" s="24">
        <v>14</v>
      </c>
      <c r="S36" s="26">
        <v>0.44790000000000002</v>
      </c>
      <c r="T36" s="52" t="s">
        <v>407</v>
      </c>
      <c r="U36" s="26">
        <v>0.44790000000000002</v>
      </c>
      <c r="V36" s="26"/>
      <c r="W36" s="109"/>
      <c r="X36" s="24">
        <v>5</v>
      </c>
      <c r="Y36" s="110">
        <v>3093.4</v>
      </c>
      <c r="Z36" s="25">
        <v>2</v>
      </c>
      <c r="AA36" s="26">
        <v>0.4657</v>
      </c>
      <c r="AB36" s="26">
        <v>0.39329999999999998</v>
      </c>
      <c r="AC36" s="109"/>
      <c r="AD36" s="26">
        <v>0.58809999999999996</v>
      </c>
      <c r="AE36" s="26">
        <v>0.62029999999999996</v>
      </c>
      <c r="AF36" s="26">
        <v>0.80289999999999995</v>
      </c>
      <c r="AG36" s="26">
        <v>0.77959999999999996</v>
      </c>
      <c r="AH36" s="57">
        <v>0.77270000000000005</v>
      </c>
      <c r="AI36" s="50">
        <f t="shared" si="0"/>
        <v>0.48048472500000006</v>
      </c>
      <c r="AJ36" s="26">
        <f t="shared" si="1"/>
        <v>-0.292215275</v>
      </c>
      <c r="AK36" s="62">
        <f t="shared" si="2"/>
        <v>-0.3781742914455804</v>
      </c>
    </row>
    <row r="37" spans="1:37" s="53" customFormat="1" x14ac:dyDescent="0.2">
      <c r="A37" s="21" t="s">
        <v>726</v>
      </c>
      <c r="B37" s="24" t="s">
        <v>727</v>
      </c>
      <c r="C37" s="24" t="s">
        <v>407</v>
      </c>
      <c r="D37" s="110">
        <v>7</v>
      </c>
      <c r="E37" s="109"/>
      <c r="F37" s="110">
        <v>0</v>
      </c>
      <c r="G37" s="110">
        <v>32231</v>
      </c>
      <c r="H37" s="110">
        <v>17294</v>
      </c>
      <c r="I37" s="110">
        <v>11122</v>
      </c>
      <c r="J37" s="110">
        <v>4605</v>
      </c>
      <c r="K37" s="24">
        <v>9.1</v>
      </c>
      <c r="L37" s="109"/>
      <c r="M37" s="110">
        <v>10856</v>
      </c>
      <c r="N37" s="110">
        <v>3984</v>
      </c>
      <c r="O37" s="25">
        <v>9.1</v>
      </c>
      <c r="P37" s="25">
        <v>4.0999999999999996</v>
      </c>
      <c r="Q37" s="25">
        <v>8.4</v>
      </c>
      <c r="R37" s="24">
        <v>8</v>
      </c>
      <c r="S37" s="26">
        <v>3.2742</v>
      </c>
      <c r="T37" s="52" t="s">
        <v>429</v>
      </c>
      <c r="U37" s="26">
        <v>3.2742</v>
      </c>
      <c r="V37" s="26"/>
      <c r="W37" s="109"/>
      <c r="X37" s="24">
        <v>17</v>
      </c>
      <c r="Y37" s="110">
        <v>20055.7</v>
      </c>
      <c r="Z37" s="25">
        <v>8.4</v>
      </c>
      <c r="AA37" s="26">
        <v>0.61919999999999997</v>
      </c>
      <c r="AB37" s="26">
        <v>0.61460000000000004</v>
      </c>
      <c r="AC37" s="109"/>
      <c r="AD37" s="26">
        <v>5.5951000000000004</v>
      </c>
      <c r="AE37" s="26">
        <v>5.7807000000000004</v>
      </c>
      <c r="AF37" s="26">
        <v>5.7958999999999996</v>
      </c>
      <c r="AG37" s="26">
        <v>5.7046999999999999</v>
      </c>
      <c r="AH37" s="57">
        <v>5.6475</v>
      </c>
      <c r="AI37" s="50">
        <f t="shared" si="0"/>
        <v>3.5123980500000003</v>
      </c>
      <c r="AJ37" s="26">
        <f t="shared" si="1"/>
        <v>-2.1351019499999997</v>
      </c>
      <c r="AK37" s="62">
        <f t="shared" si="2"/>
        <v>-0.37806143426294814</v>
      </c>
    </row>
    <row r="38" spans="1:37" s="53" customFormat="1" x14ac:dyDescent="0.2">
      <c r="A38" s="22" t="s">
        <v>190</v>
      </c>
      <c r="B38" s="17" t="s">
        <v>191</v>
      </c>
      <c r="C38" s="17" t="s">
        <v>410</v>
      </c>
      <c r="D38" s="111">
        <v>6</v>
      </c>
      <c r="E38" s="109"/>
      <c r="F38" s="111">
        <v>0</v>
      </c>
      <c r="G38" s="111">
        <v>13920</v>
      </c>
      <c r="H38" s="111">
        <v>6987</v>
      </c>
      <c r="I38" s="111">
        <v>4733</v>
      </c>
      <c r="J38" s="111">
        <v>1234</v>
      </c>
      <c r="K38" s="17">
        <v>3.3</v>
      </c>
      <c r="L38" s="109"/>
      <c r="M38" s="111">
        <v>4733</v>
      </c>
      <c r="N38" s="111">
        <v>1234</v>
      </c>
      <c r="O38" s="18">
        <v>3.3</v>
      </c>
      <c r="P38" s="18">
        <v>1.2</v>
      </c>
      <c r="Q38" s="18">
        <v>3</v>
      </c>
      <c r="R38" s="17">
        <v>4</v>
      </c>
      <c r="S38" s="19">
        <v>1.4275</v>
      </c>
      <c r="T38" s="44" t="s">
        <v>407</v>
      </c>
      <c r="U38" s="19">
        <v>1.4275</v>
      </c>
      <c r="V38" s="26"/>
      <c r="W38" s="109"/>
      <c r="X38" s="17">
        <v>6</v>
      </c>
      <c r="Y38" s="111">
        <v>7126.96</v>
      </c>
      <c r="Z38" s="18">
        <v>3</v>
      </c>
      <c r="AA38" s="19">
        <v>0.45390000000000003</v>
      </c>
      <c r="AB38" s="19">
        <v>0.51970000000000005</v>
      </c>
      <c r="AC38" s="109"/>
      <c r="AD38" s="19">
        <v>2.0154999999999998</v>
      </c>
      <c r="AE38" s="19">
        <v>2.2219000000000002</v>
      </c>
      <c r="AF38" s="19">
        <v>2.3462000000000001</v>
      </c>
      <c r="AG38" s="19">
        <v>2.2844000000000002</v>
      </c>
      <c r="AH38" s="59">
        <v>2.3401999999999998</v>
      </c>
      <c r="AI38" s="51">
        <f t="shared" si="0"/>
        <v>1.5313506250000002</v>
      </c>
      <c r="AJ38" s="19">
        <f t="shared" si="1"/>
        <v>-0.80884937499999965</v>
      </c>
      <c r="AK38" s="63">
        <f t="shared" si="2"/>
        <v>-0.34563258482180997</v>
      </c>
    </row>
    <row r="39" spans="1:37" s="53" customFormat="1" x14ac:dyDescent="0.2">
      <c r="A39" s="21" t="s">
        <v>1479</v>
      </c>
      <c r="B39" s="1" t="s">
        <v>1480</v>
      </c>
      <c r="C39" s="1" t="s">
        <v>410</v>
      </c>
      <c r="D39" s="108">
        <v>2</v>
      </c>
      <c r="E39" s="109"/>
      <c r="F39" s="108">
        <v>0</v>
      </c>
      <c r="G39" s="108">
        <v>1809</v>
      </c>
      <c r="H39" s="108">
        <v>137</v>
      </c>
      <c r="I39" s="108">
        <v>1539</v>
      </c>
      <c r="J39" s="108">
        <v>593</v>
      </c>
      <c r="K39" s="1">
        <v>1</v>
      </c>
      <c r="L39" s="109"/>
      <c r="M39" s="108">
        <v>1539</v>
      </c>
      <c r="N39" s="108">
        <v>593</v>
      </c>
      <c r="O39" s="2">
        <v>1</v>
      </c>
      <c r="P39" s="2">
        <v>1</v>
      </c>
      <c r="Q39" s="2">
        <v>1.4</v>
      </c>
      <c r="R39" s="1">
        <v>999</v>
      </c>
      <c r="S39" s="3">
        <v>0.4642</v>
      </c>
      <c r="T39" s="43" t="s">
        <v>410</v>
      </c>
      <c r="U39" s="3">
        <v>0.55430000000000001</v>
      </c>
      <c r="V39" s="3"/>
      <c r="W39" s="109"/>
      <c r="X39" s="1">
        <v>6</v>
      </c>
      <c r="Y39" s="108">
        <v>3524.58</v>
      </c>
      <c r="Z39" s="2">
        <v>1.9</v>
      </c>
      <c r="AA39" s="3">
        <v>0.77400000000000002</v>
      </c>
      <c r="AB39" s="3">
        <v>1.0946</v>
      </c>
      <c r="AC39" s="109"/>
      <c r="AD39" s="3">
        <v>0.43519999999999998</v>
      </c>
      <c r="AE39" s="3">
        <v>0.59089999999999998</v>
      </c>
      <c r="AF39" s="3">
        <v>0.68920000000000003</v>
      </c>
      <c r="AG39" s="3">
        <v>0.4844</v>
      </c>
      <c r="AH39" s="57">
        <v>0.88870000000000005</v>
      </c>
      <c r="AI39" s="50">
        <f t="shared" si="0"/>
        <v>0.59462532500000009</v>
      </c>
      <c r="AJ39" s="3">
        <f t="shared" si="1"/>
        <v>-0.29407467499999995</v>
      </c>
      <c r="AK39" s="62">
        <f t="shared" si="2"/>
        <v>-0.33090432654439061</v>
      </c>
    </row>
    <row r="40" spans="1:37" s="53" customFormat="1" x14ac:dyDescent="0.2">
      <c r="A40" s="21" t="s">
        <v>331</v>
      </c>
      <c r="B40" s="24" t="s">
        <v>332</v>
      </c>
      <c r="C40" s="24" t="s">
        <v>410</v>
      </c>
      <c r="D40" s="110">
        <v>19</v>
      </c>
      <c r="E40" s="109"/>
      <c r="F40" s="110">
        <v>1</v>
      </c>
      <c r="G40" s="110">
        <v>16306</v>
      </c>
      <c r="H40" s="110">
        <v>16904</v>
      </c>
      <c r="I40" s="110">
        <v>6444</v>
      </c>
      <c r="J40" s="110">
        <v>7807</v>
      </c>
      <c r="K40" s="24">
        <v>5.4</v>
      </c>
      <c r="L40" s="109"/>
      <c r="M40" s="110">
        <v>5809</v>
      </c>
      <c r="N40" s="110">
        <v>5800</v>
      </c>
      <c r="O40" s="25">
        <v>5.4</v>
      </c>
      <c r="P40" s="25">
        <v>9.4</v>
      </c>
      <c r="Q40" s="25">
        <v>2.5</v>
      </c>
      <c r="R40" s="24">
        <v>59</v>
      </c>
      <c r="S40" s="26">
        <v>1.752</v>
      </c>
      <c r="T40" s="52" t="s">
        <v>407</v>
      </c>
      <c r="U40" s="26">
        <v>1.752</v>
      </c>
      <c r="V40" s="26"/>
      <c r="W40" s="109"/>
      <c r="X40" s="24">
        <v>24</v>
      </c>
      <c r="Y40" s="110">
        <v>21589.58</v>
      </c>
      <c r="Z40" s="25">
        <v>2.5</v>
      </c>
      <c r="AA40" s="26">
        <v>2.3416000000000001</v>
      </c>
      <c r="AB40" s="26">
        <v>2.0798000000000001</v>
      </c>
      <c r="AC40" s="109"/>
      <c r="AD40" s="26">
        <v>1.9818</v>
      </c>
      <c r="AE40" s="26">
        <v>9.9823000000000004</v>
      </c>
      <c r="AF40" s="26">
        <v>12.4701</v>
      </c>
      <c r="AG40" s="26">
        <v>6.2717000000000001</v>
      </c>
      <c r="AH40" s="57">
        <v>2.7783000000000002</v>
      </c>
      <c r="AI40" s="50">
        <f t="shared" si="0"/>
        <v>1.8794580000000001</v>
      </c>
      <c r="AJ40" s="26">
        <f t="shared" si="1"/>
        <v>-0.89884200000000014</v>
      </c>
      <c r="AK40" s="62">
        <f t="shared" si="2"/>
        <v>-0.32352229780801212</v>
      </c>
    </row>
    <row r="41" spans="1:37" s="53" customFormat="1" x14ac:dyDescent="0.2">
      <c r="A41" s="21" t="s">
        <v>289</v>
      </c>
      <c r="B41" s="24" t="s">
        <v>290</v>
      </c>
      <c r="C41" s="24" t="s">
        <v>410</v>
      </c>
      <c r="D41" s="110">
        <v>14</v>
      </c>
      <c r="E41" s="109"/>
      <c r="F41" s="110">
        <v>0</v>
      </c>
      <c r="G41" s="110">
        <v>9300</v>
      </c>
      <c r="H41" s="110">
        <v>5125</v>
      </c>
      <c r="I41" s="110">
        <v>3236</v>
      </c>
      <c r="J41" s="110">
        <v>1493</v>
      </c>
      <c r="K41" s="24">
        <v>2</v>
      </c>
      <c r="L41" s="109"/>
      <c r="M41" s="110">
        <v>3163</v>
      </c>
      <c r="N41" s="110">
        <v>1314</v>
      </c>
      <c r="O41" s="25">
        <v>2</v>
      </c>
      <c r="P41" s="25">
        <v>0.9</v>
      </c>
      <c r="Q41" s="25">
        <v>1.9</v>
      </c>
      <c r="R41" s="24">
        <v>10</v>
      </c>
      <c r="S41" s="26">
        <v>0.95399999999999996</v>
      </c>
      <c r="T41" s="52" t="s">
        <v>407</v>
      </c>
      <c r="U41" s="26">
        <v>0.95399999999999996</v>
      </c>
      <c r="V41" s="26"/>
      <c r="W41" s="109"/>
      <c r="X41" s="24">
        <v>4</v>
      </c>
      <c r="Y41" s="110">
        <v>6132.42</v>
      </c>
      <c r="Z41" s="25">
        <v>1.9</v>
      </c>
      <c r="AA41" s="26">
        <v>0.46929999999999999</v>
      </c>
      <c r="AB41" s="26">
        <v>0.7399</v>
      </c>
      <c r="AC41" s="109"/>
      <c r="AD41" s="26">
        <v>0.84519999999999995</v>
      </c>
      <c r="AE41" s="26">
        <v>1.0842000000000001</v>
      </c>
      <c r="AF41" s="26">
        <v>1.3385</v>
      </c>
      <c r="AG41" s="26">
        <v>1.3522000000000001</v>
      </c>
      <c r="AH41" s="57">
        <v>1.494</v>
      </c>
      <c r="AI41" s="50">
        <f t="shared" si="0"/>
        <v>1.0234035000000001</v>
      </c>
      <c r="AJ41" s="26">
        <f t="shared" si="1"/>
        <v>-0.47059649999999986</v>
      </c>
      <c r="AK41" s="62">
        <f t="shared" si="2"/>
        <v>-0.31499096385542158</v>
      </c>
    </row>
    <row r="42" spans="1:37" s="53" customFormat="1" x14ac:dyDescent="0.2">
      <c r="A42" s="21" t="s">
        <v>872</v>
      </c>
      <c r="B42" s="24" t="s">
        <v>873</v>
      </c>
      <c r="C42" s="24" t="s">
        <v>407</v>
      </c>
      <c r="D42" s="110">
        <v>70</v>
      </c>
      <c r="E42" s="109"/>
      <c r="F42" s="110">
        <v>2</v>
      </c>
      <c r="G42" s="110">
        <v>12786</v>
      </c>
      <c r="H42" s="110">
        <v>19917</v>
      </c>
      <c r="I42" s="110">
        <v>5202</v>
      </c>
      <c r="J42" s="110">
        <v>6279</v>
      </c>
      <c r="K42" s="24">
        <v>6.1</v>
      </c>
      <c r="L42" s="109"/>
      <c r="M42" s="110">
        <v>4609</v>
      </c>
      <c r="N42" s="110">
        <v>3456</v>
      </c>
      <c r="O42" s="25">
        <v>6.1</v>
      </c>
      <c r="P42" s="25">
        <v>5.6</v>
      </c>
      <c r="Q42" s="25">
        <v>4.4000000000000004</v>
      </c>
      <c r="R42" s="24">
        <v>33</v>
      </c>
      <c r="S42" s="26">
        <v>1.3900999999999999</v>
      </c>
      <c r="T42" s="52" t="s">
        <v>407</v>
      </c>
      <c r="U42" s="26">
        <v>1.3900999999999999</v>
      </c>
      <c r="V42" s="26"/>
      <c r="W42" s="109"/>
      <c r="X42" s="24">
        <v>17</v>
      </c>
      <c r="Y42" s="110">
        <v>17383.259999999998</v>
      </c>
      <c r="Z42" s="25">
        <v>4.4000000000000004</v>
      </c>
      <c r="AA42" s="26">
        <v>4.2214</v>
      </c>
      <c r="AB42" s="26">
        <v>4.5387000000000004</v>
      </c>
      <c r="AC42" s="109"/>
      <c r="AD42" s="26">
        <v>1.3323</v>
      </c>
      <c r="AE42" s="26">
        <v>1.4641</v>
      </c>
      <c r="AF42" s="26">
        <v>1.3492999999999999</v>
      </c>
      <c r="AG42" s="26">
        <v>1.6148</v>
      </c>
      <c r="AH42" s="57">
        <v>2.1760000000000002</v>
      </c>
      <c r="AI42" s="50">
        <f t="shared" si="0"/>
        <v>1.4912297750000001</v>
      </c>
      <c r="AJ42" s="26">
        <f t="shared" si="1"/>
        <v>-0.68477022500000007</v>
      </c>
      <c r="AK42" s="62">
        <f t="shared" si="2"/>
        <v>-0.31469219898897061</v>
      </c>
    </row>
    <row r="43" spans="1:37" s="53" customFormat="1" x14ac:dyDescent="0.2">
      <c r="A43" s="22" t="s">
        <v>1359</v>
      </c>
      <c r="B43" s="17" t="s">
        <v>1360</v>
      </c>
      <c r="C43" s="17" t="s">
        <v>410</v>
      </c>
      <c r="D43" s="111">
        <v>5</v>
      </c>
      <c r="E43" s="109"/>
      <c r="F43" s="111">
        <v>0</v>
      </c>
      <c r="G43" s="111">
        <v>3468</v>
      </c>
      <c r="H43" s="111">
        <v>948</v>
      </c>
      <c r="I43" s="111">
        <v>1938</v>
      </c>
      <c r="J43" s="111">
        <v>725</v>
      </c>
      <c r="K43" s="17">
        <v>2.6</v>
      </c>
      <c r="L43" s="109"/>
      <c r="M43" s="111">
        <v>1938</v>
      </c>
      <c r="N43" s="111">
        <v>725</v>
      </c>
      <c r="O43" s="18">
        <v>2.6</v>
      </c>
      <c r="P43" s="18">
        <v>0.8</v>
      </c>
      <c r="Q43" s="18">
        <v>2.5</v>
      </c>
      <c r="R43" s="17">
        <v>8</v>
      </c>
      <c r="S43" s="19">
        <v>0.58450000000000002</v>
      </c>
      <c r="T43" s="44" t="s">
        <v>429</v>
      </c>
      <c r="U43" s="19">
        <v>0.64139999999999997</v>
      </c>
      <c r="V43" s="26"/>
      <c r="W43" s="109"/>
      <c r="X43" s="17">
        <v>4</v>
      </c>
      <c r="Y43" s="111">
        <v>3344.5</v>
      </c>
      <c r="Z43" s="18">
        <v>2.5</v>
      </c>
      <c r="AA43" s="19">
        <v>34.371600000000001</v>
      </c>
      <c r="AB43" s="19">
        <v>22.754000000000001</v>
      </c>
      <c r="AC43" s="109"/>
      <c r="AD43" s="19">
        <v>1.2265999999999999</v>
      </c>
      <c r="AE43" s="19">
        <v>1.1162000000000001</v>
      </c>
      <c r="AF43" s="19">
        <v>1.0259</v>
      </c>
      <c r="AG43" s="19">
        <v>1.0524</v>
      </c>
      <c r="AH43" s="59">
        <v>0.9909</v>
      </c>
      <c r="AI43" s="51">
        <f t="shared" si="0"/>
        <v>0.68806184999999997</v>
      </c>
      <c r="AJ43" s="19">
        <f t="shared" si="1"/>
        <v>-0.30283815000000003</v>
      </c>
      <c r="AK43" s="63">
        <f t="shared" si="2"/>
        <v>-0.30561928549803213</v>
      </c>
    </row>
    <row r="44" spans="1:37" s="53" customFormat="1" x14ac:dyDescent="0.2">
      <c r="A44" s="21" t="s">
        <v>303</v>
      </c>
      <c r="B44" s="24" t="s">
        <v>315</v>
      </c>
      <c r="C44" s="24" t="s">
        <v>410</v>
      </c>
      <c r="D44" s="110">
        <v>77</v>
      </c>
      <c r="E44" s="109"/>
      <c r="F44" s="110">
        <v>9</v>
      </c>
      <c r="G44" s="110">
        <v>3433</v>
      </c>
      <c r="H44" s="110">
        <v>2068</v>
      </c>
      <c r="I44" s="110">
        <v>1719</v>
      </c>
      <c r="J44" s="110">
        <v>980</v>
      </c>
      <c r="K44" s="24">
        <v>1.3</v>
      </c>
      <c r="L44" s="109"/>
      <c r="M44" s="110">
        <v>1645</v>
      </c>
      <c r="N44" s="110">
        <v>739</v>
      </c>
      <c r="O44" s="25">
        <v>1.3</v>
      </c>
      <c r="P44" s="25">
        <v>1.6</v>
      </c>
      <c r="Q44" s="25">
        <v>1.3</v>
      </c>
      <c r="R44" s="24">
        <v>12</v>
      </c>
      <c r="S44" s="26">
        <v>0.49609999999999999</v>
      </c>
      <c r="T44" s="52" t="s">
        <v>407</v>
      </c>
      <c r="U44" s="26">
        <v>0.49609999999999999</v>
      </c>
      <c r="V44" s="26"/>
      <c r="W44" s="109"/>
      <c r="X44" s="24">
        <v>4</v>
      </c>
      <c r="Y44" s="110">
        <v>3620.2</v>
      </c>
      <c r="Z44" s="25">
        <v>1.3</v>
      </c>
      <c r="AA44" s="26">
        <v>2.8681000000000001</v>
      </c>
      <c r="AB44" s="26">
        <v>2.7280000000000002</v>
      </c>
      <c r="AC44" s="109"/>
      <c r="AD44" s="26">
        <v>0.4874</v>
      </c>
      <c r="AE44" s="26">
        <v>0.57240000000000002</v>
      </c>
      <c r="AF44" s="26">
        <v>0.61099999999999999</v>
      </c>
      <c r="AG44" s="26">
        <v>0.6079</v>
      </c>
      <c r="AH44" s="57">
        <v>0.7631</v>
      </c>
      <c r="AI44" s="50">
        <f t="shared" si="0"/>
        <v>0.53219127500000007</v>
      </c>
      <c r="AJ44" s="26">
        <f t="shared" si="1"/>
        <v>-0.23090872499999993</v>
      </c>
      <c r="AK44" s="62">
        <f t="shared" si="2"/>
        <v>-0.3025930087799763</v>
      </c>
    </row>
    <row r="45" spans="1:37" s="53" customFormat="1" x14ac:dyDescent="0.2">
      <c r="A45" s="21" t="s">
        <v>5</v>
      </c>
      <c r="B45" s="1" t="s">
        <v>6</v>
      </c>
      <c r="C45" s="1" t="s">
        <v>611</v>
      </c>
      <c r="D45" s="108">
        <v>3</v>
      </c>
      <c r="E45" s="109"/>
      <c r="F45" s="108">
        <v>0</v>
      </c>
      <c r="G45" s="108">
        <v>19898</v>
      </c>
      <c r="H45" s="108">
        <v>12669</v>
      </c>
      <c r="I45" s="108">
        <v>8656</v>
      </c>
      <c r="J45" s="108">
        <v>5429</v>
      </c>
      <c r="K45" s="1">
        <v>10.7</v>
      </c>
      <c r="L45" s="109"/>
      <c r="M45" s="108">
        <v>8656</v>
      </c>
      <c r="N45" s="108">
        <v>5429</v>
      </c>
      <c r="O45" s="2">
        <v>10.7</v>
      </c>
      <c r="P45" s="2">
        <v>6.5</v>
      </c>
      <c r="Q45" s="2">
        <v>8.3000000000000007</v>
      </c>
      <c r="R45" s="1">
        <v>999</v>
      </c>
      <c r="S45" s="3">
        <v>2.6107</v>
      </c>
      <c r="T45" s="43" t="s">
        <v>410</v>
      </c>
      <c r="U45" s="3">
        <v>1.4056</v>
      </c>
      <c r="V45" s="3"/>
      <c r="W45" s="109"/>
      <c r="X45" s="1">
        <v>11</v>
      </c>
      <c r="Y45" s="108">
        <v>15499.99</v>
      </c>
      <c r="Z45" s="2">
        <v>2.8</v>
      </c>
      <c r="AA45" s="3">
        <v>7.0056000000000003</v>
      </c>
      <c r="AB45" s="3">
        <v>4.7225999999999999</v>
      </c>
      <c r="AC45" s="109"/>
      <c r="AD45" s="3">
        <v>0</v>
      </c>
      <c r="AE45" s="3">
        <v>0</v>
      </c>
      <c r="AF45" s="3">
        <v>0</v>
      </c>
      <c r="AG45" s="3">
        <v>1.4226000000000001</v>
      </c>
      <c r="AH45" s="57">
        <v>2.1522999999999999</v>
      </c>
      <c r="AI45" s="50">
        <f t="shared" si="0"/>
        <v>1.5078574</v>
      </c>
      <c r="AJ45" s="3">
        <f t="shared" si="1"/>
        <v>-0.64444259999999987</v>
      </c>
      <c r="AK45" s="62">
        <f t="shared" si="2"/>
        <v>-0.29942043395437434</v>
      </c>
    </row>
    <row r="46" spans="1:37" s="53" customFormat="1" x14ac:dyDescent="0.2">
      <c r="A46" s="21" t="s">
        <v>707</v>
      </c>
      <c r="B46" s="24" t="s">
        <v>708</v>
      </c>
      <c r="C46" s="24" t="s">
        <v>410</v>
      </c>
      <c r="D46" s="110">
        <v>19</v>
      </c>
      <c r="E46" s="109"/>
      <c r="F46" s="110">
        <v>0</v>
      </c>
      <c r="G46" s="110">
        <v>79936</v>
      </c>
      <c r="H46" s="110">
        <v>29220</v>
      </c>
      <c r="I46" s="110">
        <v>23053</v>
      </c>
      <c r="J46" s="110">
        <v>13798</v>
      </c>
      <c r="K46" s="24">
        <v>10.7</v>
      </c>
      <c r="L46" s="109"/>
      <c r="M46" s="110">
        <v>22553</v>
      </c>
      <c r="N46" s="110">
        <v>11706</v>
      </c>
      <c r="O46" s="25">
        <v>10.7</v>
      </c>
      <c r="P46" s="25">
        <v>7.5</v>
      </c>
      <c r="Q46" s="25">
        <v>8.8000000000000007</v>
      </c>
      <c r="R46" s="24">
        <v>16</v>
      </c>
      <c r="S46" s="26">
        <v>6.8021000000000003</v>
      </c>
      <c r="T46" s="52" t="s">
        <v>407</v>
      </c>
      <c r="U46" s="26">
        <v>6.8021000000000003</v>
      </c>
      <c r="V46" s="26"/>
      <c r="W46" s="109"/>
      <c r="X46" s="24">
        <v>25</v>
      </c>
      <c r="Y46" s="110">
        <v>49821.120000000003</v>
      </c>
      <c r="Z46" s="25">
        <v>8.8000000000000007</v>
      </c>
      <c r="AA46" s="26">
        <v>0.93100000000000005</v>
      </c>
      <c r="AB46" s="26">
        <v>1.0446</v>
      </c>
      <c r="AC46" s="109"/>
      <c r="AD46" s="26">
        <v>9.5641999999999996</v>
      </c>
      <c r="AE46" s="26">
        <v>5.7050000000000001</v>
      </c>
      <c r="AF46" s="26">
        <v>10.5406</v>
      </c>
      <c r="AG46" s="26">
        <v>10.2988</v>
      </c>
      <c r="AH46" s="57">
        <v>10.3903</v>
      </c>
      <c r="AI46" s="50">
        <f t="shared" si="0"/>
        <v>7.2969527750000012</v>
      </c>
      <c r="AJ46" s="26">
        <f t="shared" si="1"/>
        <v>-3.0933472249999987</v>
      </c>
      <c r="AK46" s="62">
        <f t="shared" si="2"/>
        <v>-0.29771490957912655</v>
      </c>
    </row>
    <row r="47" spans="1:37" s="53" customFormat="1" x14ac:dyDescent="0.2">
      <c r="A47" s="21" t="s">
        <v>941</v>
      </c>
      <c r="B47" s="24" t="s">
        <v>942</v>
      </c>
      <c r="C47" s="24" t="s">
        <v>410</v>
      </c>
      <c r="D47" s="110">
        <v>13</v>
      </c>
      <c r="E47" s="109"/>
      <c r="F47" s="110">
        <v>0</v>
      </c>
      <c r="G47" s="110">
        <v>6569</v>
      </c>
      <c r="H47" s="110">
        <v>3062</v>
      </c>
      <c r="I47" s="110">
        <v>2365</v>
      </c>
      <c r="J47" s="110">
        <v>843</v>
      </c>
      <c r="K47" s="24">
        <v>1.2</v>
      </c>
      <c r="L47" s="109"/>
      <c r="M47" s="110">
        <v>2376</v>
      </c>
      <c r="N47" s="110">
        <v>775</v>
      </c>
      <c r="O47" s="25">
        <v>1.2</v>
      </c>
      <c r="P47" s="25">
        <v>0.9</v>
      </c>
      <c r="Q47" s="25">
        <v>1.3</v>
      </c>
      <c r="R47" s="24">
        <v>6</v>
      </c>
      <c r="S47" s="26">
        <v>0.71660000000000001</v>
      </c>
      <c r="T47" s="52" t="s">
        <v>407</v>
      </c>
      <c r="U47" s="26">
        <v>0.71660000000000001</v>
      </c>
      <c r="V47" s="26"/>
      <c r="W47" s="109"/>
      <c r="X47" s="24">
        <v>3</v>
      </c>
      <c r="Y47" s="110">
        <v>4000.42</v>
      </c>
      <c r="Z47" s="25">
        <v>1.3</v>
      </c>
      <c r="AA47" s="26">
        <v>0.66900000000000004</v>
      </c>
      <c r="AB47" s="26">
        <v>0.89100000000000001</v>
      </c>
      <c r="AC47" s="109"/>
      <c r="AD47" s="26">
        <v>1.0146999999999999</v>
      </c>
      <c r="AE47" s="26">
        <v>0.93779999999999997</v>
      </c>
      <c r="AF47" s="26">
        <v>1.0702</v>
      </c>
      <c r="AG47" s="26">
        <v>1.2382</v>
      </c>
      <c r="AH47" s="57">
        <v>1.0865</v>
      </c>
      <c r="AI47" s="50">
        <f t="shared" si="0"/>
        <v>0.76873265000000013</v>
      </c>
      <c r="AJ47" s="26">
        <f t="shared" si="1"/>
        <v>-0.31776734999999989</v>
      </c>
      <c r="AK47" s="62">
        <f t="shared" si="2"/>
        <v>-0.29246879889553601</v>
      </c>
    </row>
    <row r="48" spans="1:37" s="53" customFormat="1" x14ac:dyDescent="0.2">
      <c r="A48" s="22" t="s">
        <v>419</v>
      </c>
      <c r="B48" s="17" t="s">
        <v>420</v>
      </c>
      <c r="C48" s="17" t="s">
        <v>410</v>
      </c>
      <c r="D48" s="111">
        <v>20</v>
      </c>
      <c r="E48" s="109"/>
      <c r="F48" s="111">
        <v>0</v>
      </c>
      <c r="G48" s="111">
        <v>19211</v>
      </c>
      <c r="H48" s="111">
        <v>10218</v>
      </c>
      <c r="I48" s="111">
        <v>5874</v>
      </c>
      <c r="J48" s="111">
        <v>2543</v>
      </c>
      <c r="K48" s="17">
        <v>4.4000000000000004</v>
      </c>
      <c r="L48" s="109"/>
      <c r="M48" s="111">
        <v>6019</v>
      </c>
      <c r="N48" s="111">
        <v>2731</v>
      </c>
      <c r="O48" s="18">
        <v>4.4000000000000004</v>
      </c>
      <c r="P48" s="18">
        <v>2.7</v>
      </c>
      <c r="Q48" s="18">
        <v>3.7</v>
      </c>
      <c r="R48" s="17">
        <v>12</v>
      </c>
      <c r="S48" s="19">
        <v>1.8153999999999999</v>
      </c>
      <c r="T48" s="44" t="s">
        <v>407</v>
      </c>
      <c r="U48" s="19">
        <v>1.9967999999999999</v>
      </c>
      <c r="V48" s="26"/>
      <c r="W48" s="109"/>
      <c r="X48" s="17">
        <v>10</v>
      </c>
      <c r="Y48" s="111">
        <v>10807.42</v>
      </c>
      <c r="Z48" s="18">
        <v>3.7</v>
      </c>
      <c r="AA48" s="19">
        <v>1.7230000000000001</v>
      </c>
      <c r="AB48" s="19">
        <v>1.6812</v>
      </c>
      <c r="AC48" s="109"/>
      <c r="AD48" s="19">
        <v>1.946</v>
      </c>
      <c r="AE48" s="19">
        <v>2.3698999999999999</v>
      </c>
      <c r="AF48" s="19">
        <v>3.0394999999999999</v>
      </c>
      <c r="AG48" s="19">
        <v>3.3820999999999999</v>
      </c>
      <c r="AH48" s="59">
        <v>2.9803000000000002</v>
      </c>
      <c r="AI48" s="51">
        <f t="shared" si="0"/>
        <v>2.1420672000000001</v>
      </c>
      <c r="AJ48" s="19">
        <f t="shared" si="1"/>
        <v>-0.83823280000000011</v>
      </c>
      <c r="AK48" s="63">
        <f t="shared" si="2"/>
        <v>-0.28125785994698521</v>
      </c>
    </row>
    <row r="49" spans="1:37" s="53" customFormat="1" x14ac:dyDescent="0.2">
      <c r="A49" s="21" t="s">
        <v>786</v>
      </c>
      <c r="B49" s="24" t="s">
        <v>787</v>
      </c>
      <c r="C49" s="24" t="s">
        <v>407</v>
      </c>
      <c r="D49" s="110">
        <v>10</v>
      </c>
      <c r="E49" s="109"/>
      <c r="F49" s="110">
        <v>1</v>
      </c>
      <c r="G49" s="110">
        <v>5243</v>
      </c>
      <c r="H49" s="110">
        <v>1608</v>
      </c>
      <c r="I49" s="110">
        <v>2244</v>
      </c>
      <c r="J49" s="110">
        <v>653</v>
      </c>
      <c r="K49" s="24">
        <v>2.8</v>
      </c>
      <c r="L49" s="109"/>
      <c r="M49" s="110">
        <v>2244</v>
      </c>
      <c r="N49" s="110">
        <v>653</v>
      </c>
      <c r="O49" s="25">
        <v>2.8</v>
      </c>
      <c r="P49" s="25">
        <v>1.2</v>
      </c>
      <c r="Q49" s="25">
        <v>2.5</v>
      </c>
      <c r="R49" s="24">
        <v>5</v>
      </c>
      <c r="S49" s="26">
        <v>0.67679999999999996</v>
      </c>
      <c r="T49" s="52" t="s">
        <v>407</v>
      </c>
      <c r="U49" s="26">
        <v>0.67679999999999996</v>
      </c>
      <c r="V49" s="26"/>
      <c r="W49" s="109"/>
      <c r="X49" s="24">
        <v>5</v>
      </c>
      <c r="Y49" s="110">
        <v>3510.82</v>
      </c>
      <c r="Z49" s="25">
        <v>2.5</v>
      </c>
      <c r="AA49" s="26">
        <v>0.73119999999999996</v>
      </c>
      <c r="AB49" s="26">
        <v>0.71660000000000001</v>
      </c>
      <c r="AC49" s="109"/>
      <c r="AD49" s="26">
        <v>0.91810000000000003</v>
      </c>
      <c r="AE49" s="26">
        <v>1.1839</v>
      </c>
      <c r="AF49" s="26">
        <v>1.1472</v>
      </c>
      <c r="AG49" s="26">
        <v>0.97460000000000002</v>
      </c>
      <c r="AH49" s="57">
        <v>1.0089999999999999</v>
      </c>
      <c r="AI49" s="50">
        <f t="shared" si="0"/>
        <v>0.72603720000000005</v>
      </c>
      <c r="AJ49" s="26">
        <f t="shared" si="1"/>
        <v>-0.28296279999999985</v>
      </c>
      <c r="AK49" s="62">
        <f t="shared" si="2"/>
        <v>-0.28043885034687799</v>
      </c>
    </row>
    <row r="50" spans="1:37" s="53" customFormat="1" x14ac:dyDescent="0.2">
      <c r="A50" s="21" t="s">
        <v>1516</v>
      </c>
      <c r="B50" s="24" t="s">
        <v>1106</v>
      </c>
      <c r="C50" s="24" t="s">
        <v>410</v>
      </c>
      <c r="D50" s="110">
        <v>0</v>
      </c>
      <c r="E50" s="109"/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24">
        <v>0</v>
      </c>
      <c r="L50" s="109"/>
      <c r="M50" s="110">
        <v>0</v>
      </c>
      <c r="N50" s="110">
        <v>0</v>
      </c>
      <c r="O50" s="25">
        <v>0</v>
      </c>
      <c r="P50" s="25">
        <v>0</v>
      </c>
      <c r="Q50" s="25">
        <v>0</v>
      </c>
      <c r="R50" s="24">
        <v>999</v>
      </c>
      <c r="S50" s="26">
        <v>0</v>
      </c>
      <c r="T50" s="52" t="s">
        <v>410</v>
      </c>
      <c r="U50" s="26">
        <v>1.1105</v>
      </c>
      <c r="V50" s="26"/>
      <c r="W50" s="109"/>
      <c r="X50" s="24">
        <v>7</v>
      </c>
      <c r="Y50" s="110">
        <v>7924.44</v>
      </c>
      <c r="Z50" s="25">
        <v>2.1</v>
      </c>
      <c r="AA50" s="26">
        <v>0.65790000000000004</v>
      </c>
      <c r="AB50" s="26">
        <v>0.50460000000000005</v>
      </c>
      <c r="AC50" s="109"/>
      <c r="AD50" s="26">
        <v>1.5993999999999999</v>
      </c>
      <c r="AE50" s="26">
        <v>1.4259999999999999</v>
      </c>
      <c r="AF50" s="26">
        <v>1.1409</v>
      </c>
      <c r="AG50" s="26">
        <v>1.1515</v>
      </c>
      <c r="AH50" s="57">
        <v>1.641</v>
      </c>
      <c r="AI50" s="50">
        <f t="shared" si="0"/>
        <v>1.1912888750000001</v>
      </c>
      <c r="AJ50" s="26">
        <f t="shared" si="1"/>
        <v>-0.44971112499999988</v>
      </c>
      <c r="AK50" s="62">
        <f t="shared" si="2"/>
        <v>-0.2740469987812309</v>
      </c>
    </row>
    <row r="51" spans="1:37" s="53" customFormat="1" x14ac:dyDescent="0.2">
      <c r="A51" s="21" t="s">
        <v>1062</v>
      </c>
      <c r="B51" s="24" t="s">
        <v>1063</v>
      </c>
      <c r="C51" s="24" t="s">
        <v>410</v>
      </c>
      <c r="D51" s="110">
        <v>12</v>
      </c>
      <c r="E51" s="109"/>
      <c r="F51" s="110">
        <v>0</v>
      </c>
      <c r="G51" s="110">
        <v>5887</v>
      </c>
      <c r="H51" s="110">
        <v>2768</v>
      </c>
      <c r="I51" s="110">
        <v>2526</v>
      </c>
      <c r="J51" s="110">
        <v>756</v>
      </c>
      <c r="K51" s="24">
        <v>1.6</v>
      </c>
      <c r="L51" s="109"/>
      <c r="M51" s="110">
        <v>2517</v>
      </c>
      <c r="N51" s="110">
        <v>738</v>
      </c>
      <c r="O51" s="25">
        <v>1.6</v>
      </c>
      <c r="P51" s="25">
        <v>0.9</v>
      </c>
      <c r="Q51" s="25">
        <v>1.5</v>
      </c>
      <c r="R51" s="24">
        <v>5</v>
      </c>
      <c r="S51" s="26">
        <v>0.7591</v>
      </c>
      <c r="T51" s="52" t="s">
        <v>407</v>
      </c>
      <c r="U51" s="26">
        <v>0.7591</v>
      </c>
      <c r="V51" s="26"/>
      <c r="W51" s="109"/>
      <c r="X51" s="24">
        <v>3</v>
      </c>
      <c r="Y51" s="110">
        <v>3992.64</v>
      </c>
      <c r="Z51" s="25">
        <v>1.5</v>
      </c>
      <c r="AA51" s="26">
        <v>2.5802</v>
      </c>
      <c r="AB51" s="26">
        <v>1.8448</v>
      </c>
      <c r="AC51" s="109"/>
      <c r="AD51" s="26">
        <v>0.88649999999999995</v>
      </c>
      <c r="AE51" s="26">
        <v>0.90710000000000002</v>
      </c>
      <c r="AF51" s="26">
        <v>1.0174000000000001</v>
      </c>
      <c r="AG51" s="26">
        <v>1.0557000000000001</v>
      </c>
      <c r="AH51" s="57">
        <v>1.1071</v>
      </c>
      <c r="AI51" s="50">
        <f t="shared" si="0"/>
        <v>0.81432452500000008</v>
      </c>
      <c r="AJ51" s="26">
        <f t="shared" si="1"/>
        <v>-0.2927754749999999</v>
      </c>
      <c r="AK51" s="62">
        <f t="shared" si="2"/>
        <v>-0.2644526013910215</v>
      </c>
    </row>
    <row r="52" spans="1:37" s="53" customFormat="1" x14ac:dyDescent="0.2">
      <c r="A52" s="21" t="s">
        <v>794</v>
      </c>
      <c r="B52" s="24" t="s">
        <v>795</v>
      </c>
      <c r="C52" s="24" t="s">
        <v>407</v>
      </c>
      <c r="D52" s="110">
        <v>18</v>
      </c>
      <c r="E52" s="109"/>
      <c r="F52" s="110">
        <v>0</v>
      </c>
      <c r="G52" s="110">
        <v>13385</v>
      </c>
      <c r="H52" s="110">
        <v>4958</v>
      </c>
      <c r="I52" s="110">
        <v>5517</v>
      </c>
      <c r="J52" s="110">
        <v>2689</v>
      </c>
      <c r="K52" s="24">
        <v>5.2</v>
      </c>
      <c r="L52" s="109"/>
      <c r="M52" s="110">
        <v>5369</v>
      </c>
      <c r="N52" s="110">
        <v>2297</v>
      </c>
      <c r="O52" s="25">
        <v>5.2</v>
      </c>
      <c r="P52" s="25">
        <v>2.5</v>
      </c>
      <c r="Q52" s="25">
        <v>4.5</v>
      </c>
      <c r="R52" s="24">
        <v>11</v>
      </c>
      <c r="S52" s="26">
        <v>1.6193</v>
      </c>
      <c r="T52" s="52" t="s">
        <v>407</v>
      </c>
      <c r="U52" s="26">
        <v>1.6193</v>
      </c>
      <c r="V52" s="26"/>
      <c r="W52" s="109"/>
      <c r="X52" s="24">
        <v>10</v>
      </c>
      <c r="Y52" s="110">
        <v>10733.66</v>
      </c>
      <c r="Z52" s="25">
        <v>4.5</v>
      </c>
      <c r="AA52" s="26">
        <v>0.78510000000000002</v>
      </c>
      <c r="AB52" s="26">
        <v>0.99380000000000002</v>
      </c>
      <c r="AC52" s="109"/>
      <c r="AD52" s="26">
        <v>1.8460000000000001</v>
      </c>
      <c r="AE52" s="26">
        <v>2.2652000000000001</v>
      </c>
      <c r="AF52" s="26">
        <v>2.0068000000000001</v>
      </c>
      <c r="AG52" s="26">
        <v>1.8915999999999999</v>
      </c>
      <c r="AH52" s="57">
        <v>2.3340000000000001</v>
      </c>
      <c r="AI52" s="50">
        <f t="shared" si="0"/>
        <v>1.7371040750000002</v>
      </c>
      <c r="AJ52" s="26">
        <f t="shared" si="1"/>
        <v>-0.59689592499999988</v>
      </c>
      <c r="AK52" s="62">
        <f t="shared" si="2"/>
        <v>-0.25573947086546694</v>
      </c>
    </row>
    <row r="53" spans="1:37" s="53" customFormat="1" x14ac:dyDescent="0.2">
      <c r="A53" s="22" t="s">
        <v>1152</v>
      </c>
      <c r="B53" s="17" t="s">
        <v>1153</v>
      </c>
      <c r="C53" s="17" t="s">
        <v>410</v>
      </c>
      <c r="D53" s="111">
        <v>1</v>
      </c>
      <c r="E53" s="109"/>
      <c r="F53" s="111">
        <v>0</v>
      </c>
      <c r="G53" s="111">
        <v>3904</v>
      </c>
      <c r="H53" s="111">
        <v>0</v>
      </c>
      <c r="I53" s="111">
        <v>1267</v>
      </c>
      <c r="J53" s="111">
        <v>0</v>
      </c>
      <c r="K53" s="17">
        <v>3</v>
      </c>
      <c r="L53" s="109"/>
      <c r="M53" s="111">
        <v>1267</v>
      </c>
      <c r="N53" s="111">
        <v>0</v>
      </c>
      <c r="O53" s="18">
        <v>3</v>
      </c>
      <c r="P53" s="18">
        <v>0</v>
      </c>
      <c r="Q53" s="18">
        <v>3</v>
      </c>
      <c r="R53" s="17">
        <v>999</v>
      </c>
      <c r="S53" s="19">
        <v>0.3821</v>
      </c>
      <c r="T53" s="44" t="s">
        <v>611</v>
      </c>
      <c r="U53" s="19">
        <v>0.64410000000000001</v>
      </c>
      <c r="V53" s="26"/>
      <c r="W53" s="109"/>
      <c r="X53" s="17">
        <v>11</v>
      </c>
      <c r="Y53" s="111">
        <v>4067.31</v>
      </c>
      <c r="Z53" s="18">
        <v>2.4</v>
      </c>
      <c r="AA53" s="19">
        <v>1.3992</v>
      </c>
      <c r="AB53" s="19">
        <v>1.2411000000000001</v>
      </c>
      <c r="AC53" s="109"/>
      <c r="AD53" s="19">
        <v>0.9496</v>
      </c>
      <c r="AE53" s="19">
        <v>1.2596000000000001</v>
      </c>
      <c r="AF53" s="19">
        <v>0.81810000000000005</v>
      </c>
      <c r="AG53" s="19">
        <v>0.80449999999999999</v>
      </c>
      <c r="AH53" s="59">
        <v>0.92669999999999997</v>
      </c>
      <c r="AI53" s="51">
        <f t="shared" si="0"/>
        <v>0.69095827500000007</v>
      </c>
      <c r="AJ53" s="19">
        <f t="shared" si="1"/>
        <v>-0.2357417249999999</v>
      </c>
      <c r="AK53" s="63">
        <f t="shared" si="2"/>
        <v>-0.25438839430236315</v>
      </c>
    </row>
    <row r="54" spans="1:37" s="53" customFormat="1" x14ac:dyDescent="0.2">
      <c r="A54" s="21" t="s">
        <v>1533</v>
      </c>
      <c r="B54" s="1" t="s">
        <v>63</v>
      </c>
      <c r="C54" s="1" t="s">
        <v>410</v>
      </c>
      <c r="D54" s="108">
        <v>19</v>
      </c>
      <c r="E54" s="109"/>
      <c r="F54" s="108">
        <v>0</v>
      </c>
      <c r="G54" s="108">
        <v>12172</v>
      </c>
      <c r="H54" s="108">
        <v>3508</v>
      </c>
      <c r="I54" s="108">
        <v>4214</v>
      </c>
      <c r="J54" s="108">
        <v>1941</v>
      </c>
      <c r="K54" s="1">
        <v>3.5</v>
      </c>
      <c r="L54" s="109"/>
      <c r="M54" s="108">
        <v>4088</v>
      </c>
      <c r="N54" s="108">
        <v>1600</v>
      </c>
      <c r="O54" s="2">
        <v>3.5</v>
      </c>
      <c r="P54" s="2">
        <v>2.5</v>
      </c>
      <c r="Q54" s="2">
        <v>2.7</v>
      </c>
      <c r="R54" s="1">
        <v>9</v>
      </c>
      <c r="S54" s="3">
        <v>1.2330000000000001</v>
      </c>
      <c r="T54" s="43" t="s">
        <v>407</v>
      </c>
      <c r="U54" s="3">
        <v>1.2393000000000001</v>
      </c>
      <c r="V54" s="3"/>
      <c r="W54" s="109"/>
      <c r="X54" s="1">
        <v>8</v>
      </c>
      <c r="Y54" s="108">
        <v>7979.54</v>
      </c>
      <c r="Z54" s="2">
        <v>2.7</v>
      </c>
      <c r="AA54" s="3">
        <v>1.0122</v>
      </c>
      <c r="AB54" s="3">
        <v>0.82920000000000005</v>
      </c>
      <c r="AC54" s="109"/>
      <c r="AD54" s="3">
        <v>0</v>
      </c>
      <c r="AE54" s="3">
        <v>0</v>
      </c>
      <c r="AF54" s="3">
        <v>1.7303999999999999</v>
      </c>
      <c r="AG54" s="3">
        <v>2.1254</v>
      </c>
      <c r="AH54" s="57">
        <v>1.7736000000000001</v>
      </c>
      <c r="AI54" s="50">
        <f t="shared" si="0"/>
        <v>1.3294590750000002</v>
      </c>
      <c r="AJ54" s="3">
        <f t="shared" si="1"/>
        <v>-0.44414092499999991</v>
      </c>
      <c r="AK54" s="62">
        <f t="shared" si="2"/>
        <v>-0.2504177520297699</v>
      </c>
    </row>
    <row r="55" spans="1:37" s="53" customFormat="1" x14ac:dyDescent="0.2">
      <c r="A55" s="21" t="s">
        <v>780</v>
      </c>
      <c r="B55" s="1" t="s">
        <v>781</v>
      </c>
      <c r="C55" s="1" t="s">
        <v>407</v>
      </c>
      <c r="D55" s="108">
        <v>14</v>
      </c>
      <c r="E55" s="109"/>
      <c r="F55" s="108">
        <v>1</v>
      </c>
      <c r="G55" s="108">
        <v>3967</v>
      </c>
      <c r="H55" s="108">
        <v>2050</v>
      </c>
      <c r="I55" s="108">
        <v>1787</v>
      </c>
      <c r="J55" s="108">
        <v>853</v>
      </c>
      <c r="K55" s="1">
        <v>1.5</v>
      </c>
      <c r="L55" s="109"/>
      <c r="M55" s="108">
        <v>1766</v>
      </c>
      <c r="N55" s="108">
        <v>807</v>
      </c>
      <c r="O55" s="2">
        <v>1.5</v>
      </c>
      <c r="P55" s="2">
        <v>0.8</v>
      </c>
      <c r="Q55" s="2">
        <v>1.3</v>
      </c>
      <c r="R55" s="1">
        <v>12</v>
      </c>
      <c r="S55" s="3">
        <v>0.53259999999999996</v>
      </c>
      <c r="T55" s="43" t="s">
        <v>407</v>
      </c>
      <c r="U55" s="3">
        <v>0.53259999999999996</v>
      </c>
      <c r="V55" s="3"/>
      <c r="W55" s="109"/>
      <c r="X55" s="1">
        <v>3</v>
      </c>
      <c r="Y55" s="108">
        <v>3441.82</v>
      </c>
      <c r="Z55" s="2">
        <v>1.3</v>
      </c>
      <c r="AA55" s="3">
        <v>0.53879999999999995</v>
      </c>
      <c r="AB55" s="3">
        <v>0.50380000000000003</v>
      </c>
      <c r="AC55" s="109"/>
      <c r="AD55" s="3">
        <v>0.62909999999999999</v>
      </c>
      <c r="AE55" s="3">
        <v>0.81510000000000005</v>
      </c>
      <c r="AF55" s="3">
        <v>0.61209999999999998</v>
      </c>
      <c r="AG55" s="3">
        <v>0.69850000000000001</v>
      </c>
      <c r="AH55" s="57">
        <v>0.75739999999999996</v>
      </c>
      <c r="AI55" s="50">
        <f t="shared" si="0"/>
        <v>0.57134664999999996</v>
      </c>
      <c r="AJ55" s="3">
        <f t="shared" si="1"/>
        <v>-0.18605335000000001</v>
      </c>
      <c r="AK55" s="62">
        <f t="shared" si="2"/>
        <v>-0.24564741219963032</v>
      </c>
    </row>
    <row r="56" spans="1:37" s="53" customFormat="1" x14ac:dyDescent="0.2">
      <c r="A56" s="21" t="s">
        <v>1459</v>
      </c>
      <c r="B56" s="24" t="s">
        <v>1460</v>
      </c>
      <c r="C56" s="24" t="s">
        <v>410</v>
      </c>
      <c r="D56" s="110">
        <v>1</v>
      </c>
      <c r="E56" s="109"/>
      <c r="F56" s="110">
        <v>0</v>
      </c>
      <c r="G56" s="110">
        <v>27622</v>
      </c>
      <c r="H56" s="110">
        <v>0</v>
      </c>
      <c r="I56" s="110">
        <v>0</v>
      </c>
      <c r="J56" s="110">
        <v>0</v>
      </c>
      <c r="K56" s="24">
        <v>0</v>
      </c>
      <c r="L56" s="109"/>
      <c r="M56" s="110">
        <v>0</v>
      </c>
      <c r="N56" s="110">
        <v>0</v>
      </c>
      <c r="O56" s="25">
        <v>0</v>
      </c>
      <c r="P56" s="25">
        <v>0</v>
      </c>
      <c r="Q56" s="25">
        <v>0</v>
      </c>
      <c r="R56" s="24">
        <v>999</v>
      </c>
      <c r="S56" s="26">
        <v>0</v>
      </c>
      <c r="T56" s="52" t="s">
        <v>410</v>
      </c>
      <c r="U56" s="26">
        <v>1.2221</v>
      </c>
      <c r="V56" s="26"/>
      <c r="W56" s="109"/>
      <c r="X56" s="24">
        <v>8</v>
      </c>
      <c r="Y56" s="110">
        <v>9470.9</v>
      </c>
      <c r="Z56" s="25">
        <v>2.2000000000000002</v>
      </c>
      <c r="AA56" s="26">
        <v>2.1190000000000002</v>
      </c>
      <c r="AB56" s="26">
        <v>1.9708000000000001</v>
      </c>
      <c r="AC56" s="109"/>
      <c r="AD56" s="26">
        <v>1.2149000000000001</v>
      </c>
      <c r="AE56" s="26">
        <v>0.42449999999999999</v>
      </c>
      <c r="AF56" s="26">
        <v>1.6153999999999999</v>
      </c>
      <c r="AG56" s="26">
        <v>1.7033</v>
      </c>
      <c r="AH56" s="57">
        <v>1.7334000000000001</v>
      </c>
      <c r="AI56" s="50">
        <f t="shared" si="0"/>
        <v>1.311007775</v>
      </c>
      <c r="AJ56" s="26">
        <f t="shared" si="1"/>
        <v>-0.42239222500000007</v>
      </c>
      <c r="AK56" s="62">
        <f t="shared" si="2"/>
        <v>-0.24367844986731282</v>
      </c>
    </row>
    <row r="57" spans="1:37" s="53" customFormat="1" x14ac:dyDescent="0.2">
      <c r="A57" s="21" t="s">
        <v>456</v>
      </c>
      <c r="B57" s="24" t="s">
        <v>457</v>
      </c>
      <c r="C57" s="24" t="s">
        <v>407</v>
      </c>
      <c r="D57" s="110">
        <v>4</v>
      </c>
      <c r="E57" s="109"/>
      <c r="F57" s="110">
        <v>0</v>
      </c>
      <c r="G57" s="110">
        <v>7101</v>
      </c>
      <c r="H57" s="110">
        <v>2633</v>
      </c>
      <c r="I57" s="110">
        <v>2809</v>
      </c>
      <c r="J57" s="110">
        <v>1054</v>
      </c>
      <c r="K57" s="24">
        <v>2.8</v>
      </c>
      <c r="L57" s="109"/>
      <c r="M57" s="110">
        <v>2809</v>
      </c>
      <c r="N57" s="110">
        <v>1054</v>
      </c>
      <c r="O57" s="25">
        <v>2.8</v>
      </c>
      <c r="P57" s="25">
        <v>1.3</v>
      </c>
      <c r="Q57" s="25">
        <v>2.4</v>
      </c>
      <c r="R57" s="24">
        <v>999</v>
      </c>
      <c r="S57" s="26">
        <v>0.84719999999999995</v>
      </c>
      <c r="T57" s="52" t="s">
        <v>410</v>
      </c>
      <c r="U57" s="26">
        <v>1.0281</v>
      </c>
      <c r="V57" s="26"/>
      <c r="W57" s="109"/>
      <c r="X57" s="24">
        <v>8</v>
      </c>
      <c r="Y57" s="110">
        <v>12285.51</v>
      </c>
      <c r="Z57" s="25">
        <v>2.2999999999999998</v>
      </c>
      <c r="AA57" s="26">
        <v>0.77280000000000004</v>
      </c>
      <c r="AB57" s="26">
        <v>0.77449999999999997</v>
      </c>
      <c r="AC57" s="109"/>
      <c r="AD57" s="26">
        <v>0.95650000000000002</v>
      </c>
      <c r="AE57" s="26">
        <v>1.0327</v>
      </c>
      <c r="AF57" s="26">
        <v>1.2184999999999999</v>
      </c>
      <c r="AG57" s="26">
        <v>1.194</v>
      </c>
      <c r="AH57" s="57">
        <v>1.4558</v>
      </c>
      <c r="AI57" s="50">
        <f t="shared" si="0"/>
        <v>1.1028942750000001</v>
      </c>
      <c r="AJ57" s="26">
        <f t="shared" si="1"/>
        <v>-0.35290572499999984</v>
      </c>
      <c r="AK57" s="62">
        <f t="shared" si="2"/>
        <v>-0.24241360420387406</v>
      </c>
    </row>
    <row r="58" spans="1:37" s="53" customFormat="1" x14ac:dyDescent="0.2">
      <c r="A58" s="22" t="s">
        <v>1526</v>
      </c>
      <c r="B58" s="17" t="s">
        <v>1527</v>
      </c>
      <c r="C58" s="17" t="s">
        <v>410</v>
      </c>
      <c r="D58" s="111">
        <v>0</v>
      </c>
      <c r="E58" s="109"/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7">
        <v>0</v>
      </c>
      <c r="L58" s="109"/>
      <c r="M58" s="111">
        <v>0</v>
      </c>
      <c r="N58" s="111">
        <v>0</v>
      </c>
      <c r="O58" s="18">
        <v>0</v>
      </c>
      <c r="P58" s="18">
        <v>0</v>
      </c>
      <c r="Q58" s="18">
        <v>0</v>
      </c>
      <c r="R58" s="17">
        <v>999</v>
      </c>
      <c r="S58" s="19">
        <v>0</v>
      </c>
      <c r="T58" s="44" t="s">
        <v>410</v>
      </c>
      <c r="U58" s="19">
        <v>19.994299999999999</v>
      </c>
      <c r="V58" s="26"/>
      <c r="W58" s="109"/>
      <c r="X58" s="17">
        <v>33</v>
      </c>
      <c r="Y58" s="111">
        <v>127609.57</v>
      </c>
      <c r="Z58" s="18">
        <v>12.9</v>
      </c>
      <c r="AA58" s="19">
        <v>0.69159999999999999</v>
      </c>
      <c r="AB58" s="19">
        <v>0.55930000000000002</v>
      </c>
      <c r="AC58" s="109"/>
      <c r="AD58" s="19">
        <v>19.2637</v>
      </c>
      <c r="AE58" s="19">
        <v>20.199100000000001</v>
      </c>
      <c r="AF58" s="19">
        <v>27.381</v>
      </c>
      <c r="AG58" s="19">
        <v>26.658799999999999</v>
      </c>
      <c r="AH58" s="59">
        <v>28.153400000000001</v>
      </c>
      <c r="AI58" s="51">
        <f t="shared" si="0"/>
        <v>21.448885324999999</v>
      </c>
      <c r="AJ58" s="19">
        <f t="shared" si="1"/>
        <v>-6.7045146750000022</v>
      </c>
      <c r="AK58" s="63">
        <f t="shared" si="2"/>
        <v>-0.23814227322454842</v>
      </c>
    </row>
    <row r="59" spans="1:37" s="53" customFormat="1" x14ac:dyDescent="0.2">
      <c r="A59" s="21" t="s">
        <v>335</v>
      </c>
      <c r="B59" s="24" t="s">
        <v>336</v>
      </c>
      <c r="C59" s="24" t="s">
        <v>410</v>
      </c>
      <c r="D59" s="110">
        <v>24</v>
      </c>
      <c r="E59" s="109"/>
      <c r="F59" s="110">
        <v>2</v>
      </c>
      <c r="G59" s="110">
        <v>4912</v>
      </c>
      <c r="H59" s="110">
        <v>4039</v>
      </c>
      <c r="I59" s="110">
        <v>2518</v>
      </c>
      <c r="J59" s="110">
        <v>1709</v>
      </c>
      <c r="K59" s="24">
        <v>3.5</v>
      </c>
      <c r="L59" s="109"/>
      <c r="M59" s="110">
        <v>2476</v>
      </c>
      <c r="N59" s="110">
        <v>1550</v>
      </c>
      <c r="O59" s="25">
        <v>3.5</v>
      </c>
      <c r="P59" s="25">
        <v>3.3</v>
      </c>
      <c r="Q59" s="25">
        <v>2.6</v>
      </c>
      <c r="R59" s="24">
        <v>23</v>
      </c>
      <c r="S59" s="26">
        <v>0.74680000000000002</v>
      </c>
      <c r="T59" s="52" t="s">
        <v>407</v>
      </c>
      <c r="U59" s="26">
        <v>0.74850000000000005</v>
      </c>
      <c r="V59" s="26"/>
      <c r="W59" s="109"/>
      <c r="X59" s="24">
        <v>10</v>
      </c>
      <c r="Y59" s="110">
        <v>5833.46</v>
      </c>
      <c r="Z59" s="25">
        <v>2.6</v>
      </c>
      <c r="AA59" s="26">
        <v>0.83430000000000004</v>
      </c>
      <c r="AB59" s="26">
        <v>0.873</v>
      </c>
      <c r="AC59" s="109"/>
      <c r="AD59" s="26">
        <v>1.0553999999999999</v>
      </c>
      <c r="AE59" s="26">
        <v>1.1056999999999999</v>
      </c>
      <c r="AF59" s="26">
        <v>1.028</v>
      </c>
      <c r="AG59" s="26">
        <v>1.0153000000000001</v>
      </c>
      <c r="AH59" s="57">
        <v>1.0450999999999999</v>
      </c>
      <c r="AI59" s="50">
        <f t="shared" si="0"/>
        <v>0.80295337500000008</v>
      </c>
      <c r="AJ59" s="26">
        <f t="shared" si="1"/>
        <v>-0.24214662499999984</v>
      </c>
      <c r="AK59" s="62">
        <f t="shared" si="2"/>
        <v>-0.23169708640321487</v>
      </c>
    </row>
    <row r="60" spans="1:37" s="53" customFormat="1" x14ac:dyDescent="0.2">
      <c r="A60" s="21" t="s">
        <v>832</v>
      </c>
      <c r="B60" s="1" t="s">
        <v>833</v>
      </c>
      <c r="C60" s="1" t="s">
        <v>407</v>
      </c>
      <c r="D60" s="108">
        <v>4</v>
      </c>
      <c r="E60" s="109"/>
      <c r="F60" s="108">
        <v>0</v>
      </c>
      <c r="G60" s="108">
        <v>27281</v>
      </c>
      <c r="H60" s="108">
        <v>22978</v>
      </c>
      <c r="I60" s="108">
        <v>8466</v>
      </c>
      <c r="J60" s="108">
        <v>5136</v>
      </c>
      <c r="K60" s="1">
        <v>7.3</v>
      </c>
      <c r="L60" s="109"/>
      <c r="M60" s="108">
        <v>8466</v>
      </c>
      <c r="N60" s="108">
        <v>5136</v>
      </c>
      <c r="O60" s="2">
        <v>7.3</v>
      </c>
      <c r="P60" s="2">
        <v>3.1</v>
      </c>
      <c r="Q60" s="2">
        <v>6.2</v>
      </c>
      <c r="R60" s="1">
        <v>999</v>
      </c>
      <c r="S60" s="3">
        <v>2.5533999999999999</v>
      </c>
      <c r="T60" s="43" t="s">
        <v>410</v>
      </c>
      <c r="U60" s="3">
        <v>1.6221000000000001</v>
      </c>
      <c r="V60" s="3"/>
      <c r="W60" s="109"/>
      <c r="X60" s="1">
        <v>8</v>
      </c>
      <c r="Y60" s="108">
        <v>12796.36</v>
      </c>
      <c r="Z60" s="2">
        <v>2.7</v>
      </c>
      <c r="AA60" s="3">
        <v>1.8783000000000001</v>
      </c>
      <c r="AB60" s="3">
        <v>1.9963</v>
      </c>
      <c r="AC60" s="109"/>
      <c r="AD60" s="3">
        <v>2.2492000000000001</v>
      </c>
      <c r="AE60" s="3">
        <v>1.9488000000000001</v>
      </c>
      <c r="AF60" s="3">
        <v>2.0771999999999999</v>
      </c>
      <c r="AG60" s="3">
        <v>2.0028000000000001</v>
      </c>
      <c r="AH60" s="57">
        <v>2.2618</v>
      </c>
      <c r="AI60" s="50">
        <f t="shared" si="0"/>
        <v>1.7401077750000002</v>
      </c>
      <c r="AJ60" s="3">
        <f t="shared" si="1"/>
        <v>-0.52169222499999979</v>
      </c>
      <c r="AK60" s="62">
        <f t="shared" si="2"/>
        <v>-0.23065356132284012</v>
      </c>
    </row>
    <row r="61" spans="1:37" s="53" customFormat="1" x14ac:dyDescent="0.2">
      <c r="A61" s="21" t="s">
        <v>1156</v>
      </c>
      <c r="B61" s="1" t="s">
        <v>1157</v>
      </c>
      <c r="C61" s="1" t="s">
        <v>410</v>
      </c>
      <c r="D61" s="108">
        <v>39</v>
      </c>
      <c r="E61" s="109"/>
      <c r="F61" s="108">
        <v>1</v>
      </c>
      <c r="G61" s="108">
        <v>3868</v>
      </c>
      <c r="H61" s="108">
        <v>2120</v>
      </c>
      <c r="I61" s="108">
        <v>1954</v>
      </c>
      <c r="J61" s="108">
        <v>916</v>
      </c>
      <c r="K61" s="1">
        <v>2</v>
      </c>
      <c r="L61" s="109"/>
      <c r="M61" s="108">
        <v>1941</v>
      </c>
      <c r="N61" s="108">
        <v>886</v>
      </c>
      <c r="O61" s="2">
        <v>2</v>
      </c>
      <c r="P61" s="2">
        <v>1.3</v>
      </c>
      <c r="Q61" s="2">
        <v>1.8</v>
      </c>
      <c r="R61" s="1">
        <v>12</v>
      </c>
      <c r="S61" s="3">
        <v>0.58540000000000003</v>
      </c>
      <c r="T61" s="43" t="s">
        <v>407</v>
      </c>
      <c r="U61" s="3">
        <v>0.58540000000000003</v>
      </c>
      <c r="V61" s="3"/>
      <c r="W61" s="109"/>
      <c r="X61" s="1">
        <v>5</v>
      </c>
      <c r="Y61" s="108">
        <v>3731.04</v>
      </c>
      <c r="Z61" s="2">
        <v>1.8</v>
      </c>
      <c r="AA61" s="3">
        <v>3.7078000000000002</v>
      </c>
      <c r="AB61" s="3">
        <v>2.6535000000000002</v>
      </c>
      <c r="AC61" s="109"/>
      <c r="AD61" s="3">
        <v>0.46</v>
      </c>
      <c r="AE61" s="3">
        <v>0.54549999999999998</v>
      </c>
      <c r="AF61" s="3">
        <v>0.59630000000000005</v>
      </c>
      <c r="AG61" s="3">
        <v>0.61280000000000001</v>
      </c>
      <c r="AH61" s="57">
        <v>0.81540000000000001</v>
      </c>
      <c r="AI61" s="50">
        <f t="shared" si="0"/>
        <v>0.62798785000000013</v>
      </c>
      <c r="AJ61" s="3">
        <f t="shared" si="1"/>
        <v>-0.18741214999999989</v>
      </c>
      <c r="AK61" s="62">
        <f t="shared" si="2"/>
        <v>-0.22984075300466014</v>
      </c>
    </row>
    <row r="62" spans="1:37" s="53" customFormat="1" x14ac:dyDescent="0.2">
      <c r="A62" s="21" t="s">
        <v>569</v>
      </c>
      <c r="B62" s="24" t="s">
        <v>570</v>
      </c>
      <c r="C62" s="24" t="s">
        <v>407</v>
      </c>
      <c r="D62" s="110">
        <v>74</v>
      </c>
      <c r="E62" s="109"/>
      <c r="F62" s="110">
        <v>1</v>
      </c>
      <c r="G62" s="110">
        <v>7786</v>
      </c>
      <c r="H62" s="110">
        <v>7065</v>
      </c>
      <c r="I62" s="110">
        <v>3526</v>
      </c>
      <c r="J62" s="110">
        <v>2747</v>
      </c>
      <c r="K62" s="24">
        <v>4.5</v>
      </c>
      <c r="L62" s="109"/>
      <c r="M62" s="110">
        <v>3338</v>
      </c>
      <c r="N62" s="110">
        <v>1986</v>
      </c>
      <c r="O62" s="25">
        <v>4.5</v>
      </c>
      <c r="P62" s="25">
        <v>3.4</v>
      </c>
      <c r="Q62" s="25">
        <v>3.6</v>
      </c>
      <c r="R62" s="24">
        <v>21</v>
      </c>
      <c r="S62" s="26">
        <v>1.0067999999999999</v>
      </c>
      <c r="T62" s="52" t="s">
        <v>407</v>
      </c>
      <c r="U62" s="26">
        <v>1.0067999999999999</v>
      </c>
      <c r="V62" s="26"/>
      <c r="W62" s="109"/>
      <c r="X62" s="24">
        <v>11</v>
      </c>
      <c r="Y62" s="110">
        <v>8855.18</v>
      </c>
      <c r="Z62" s="25">
        <v>3.6</v>
      </c>
      <c r="AA62" s="26">
        <v>0.51659999999999995</v>
      </c>
      <c r="AB62" s="26">
        <v>0.65410000000000001</v>
      </c>
      <c r="AC62" s="109"/>
      <c r="AD62" s="26">
        <v>1.3156000000000001</v>
      </c>
      <c r="AE62" s="26">
        <v>1.2324999999999999</v>
      </c>
      <c r="AF62" s="26">
        <v>1.3194999999999999</v>
      </c>
      <c r="AG62" s="26">
        <v>1.4527000000000001</v>
      </c>
      <c r="AH62" s="57">
        <v>1.3945000000000001</v>
      </c>
      <c r="AI62" s="50">
        <f t="shared" si="0"/>
        <v>1.0800447</v>
      </c>
      <c r="AJ62" s="26">
        <f t="shared" si="1"/>
        <v>-0.3144553000000001</v>
      </c>
      <c r="AK62" s="62">
        <f t="shared" si="2"/>
        <v>-0.22549680889207607</v>
      </c>
    </row>
    <row r="63" spans="1:37" s="53" customFormat="1" x14ac:dyDescent="0.2">
      <c r="A63" s="22" t="s">
        <v>295</v>
      </c>
      <c r="B63" s="17" t="s">
        <v>296</v>
      </c>
      <c r="C63" s="17" t="s">
        <v>407</v>
      </c>
      <c r="D63" s="111">
        <v>20</v>
      </c>
      <c r="E63" s="109"/>
      <c r="F63" s="111">
        <v>0</v>
      </c>
      <c r="G63" s="111">
        <v>4609</v>
      </c>
      <c r="H63" s="111">
        <v>3529</v>
      </c>
      <c r="I63" s="111">
        <v>2282</v>
      </c>
      <c r="J63" s="111">
        <v>1471</v>
      </c>
      <c r="K63" s="17">
        <v>2.2000000000000002</v>
      </c>
      <c r="L63" s="109"/>
      <c r="M63" s="111">
        <v>2214</v>
      </c>
      <c r="N63" s="111">
        <v>1286</v>
      </c>
      <c r="O63" s="18">
        <v>2.2000000000000002</v>
      </c>
      <c r="P63" s="18">
        <v>1.6</v>
      </c>
      <c r="Q63" s="18">
        <v>1.8</v>
      </c>
      <c r="R63" s="17">
        <v>20</v>
      </c>
      <c r="S63" s="19">
        <v>0.66779999999999995</v>
      </c>
      <c r="T63" s="44" t="s">
        <v>407</v>
      </c>
      <c r="U63" s="19">
        <v>0.66779999999999995</v>
      </c>
      <c r="V63" s="26"/>
      <c r="W63" s="109"/>
      <c r="X63" s="17">
        <v>5</v>
      </c>
      <c r="Y63" s="111">
        <v>5135.74</v>
      </c>
      <c r="Z63" s="18">
        <v>1.8</v>
      </c>
      <c r="AA63" s="19">
        <v>0.64070000000000005</v>
      </c>
      <c r="AB63" s="19">
        <v>0.5534</v>
      </c>
      <c r="AC63" s="109"/>
      <c r="AD63" s="19">
        <v>0.53800000000000003</v>
      </c>
      <c r="AE63" s="19">
        <v>0.69520000000000004</v>
      </c>
      <c r="AF63" s="19">
        <v>0.70430000000000004</v>
      </c>
      <c r="AG63" s="19">
        <v>0.70050000000000001</v>
      </c>
      <c r="AH63" s="59">
        <v>0.92210000000000003</v>
      </c>
      <c r="AI63" s="51">
        <f t="shared" si="0"/>
        <v>0.71638245</v>
      </c>
      <c r="AJ63" s="19">
        <f t="shared" si="1"/>
        <v>-0.20571755000000003</v>
      </c>
      <c r="AK63" s="63">
        <f t="shared" si="2"/>
        <v>-0.22309678993601564</v>
      </c>
    </row>
    <row r="64" spans="1:37" s="53" customFormat="1" x14ac:dyDescent="0.2">
      <c r="A64" s="21" t="s">
        <v>916</v>
      </c>
      <c r="B64" s="24" t="s">
        <v>917</v>
      </c>
      <c r="C64" s="24" t="s">
        <v>407</v>
      </c>
      <c r="D64" s="110">
        <v>41</v>
      </c>
      <c r="E64" s="109"/>
      <c r="F64" s="110">
        <v>0</v>
      </c>
      <c r="G64" s="110">
        <v>21648</v>
      </c>
      <c r="H64" s="110">
        <v>18674</v>
      </c>
      <c r="I64" s="110">
        <v>8510</v>
      </c>
      <c r="J64" s="110">
        <v>4914</v>
      </c>
      <c r="K64" s="24">
        <v>8.1</v>
      </c>
      <c r="L64" s="109"/>
      <c r="M64" s="110">
        <v>8427</v>
      </c>
      <c r="N64" s="110">
        <v>4466</v>
      </c>
      <c r="O64" s="25">
        <v>8.1</v>
      </c>
      <c r="P64" s="25">
        <v>5.6</v>
      </c>
      <c r="Q64" s="25">
        <v>6.7</v>
      </c>
      <c r="R64" s="24">
        <v>17</v>
      </c>
      <c r="S64" s="26">
        <v>2.5415999999999999</v>
      </c>
      <c r="T64" s="52" t="s">
        <v>407</v>
      </c>
      <c r="U64" s="26">
        <v>2.5415999999999999</v>
      </c>
      <c r="V64" s="26"/>
      <c r="W64" s="109"/>
      <c r="X64" s="24">
        <v>19</v>
      </c>
      <c r="Y64" s="110">
        <v>18043.16</v>
      </c>
      <c r="Z64" s="25">
        <v>6.7</v>
      </c>
      <c r="AA64" s="26">
        <v>1.5739000000000001</v>
      </c>
      <c r="AB64" s="26">
        <v>1.6398999999999999</v>
      </c>
      <c r="AC64" s="109"/>
      <c r="AD64" s="26">
        <v>2.5362</v>
      </c>
      <c r="AE64" s="26">
        <v>2.4337</v>
      </c>
      <c r="AF64" s="26">
        <v>2.3997000000000002</v>
      </c>
      <c r="AG64" s="26">
        <v>2.4937</v>
      </c>
      <c r="AH64" s="57">
        <v>3.4767999999999999</v>
      </c>
      <c r="AI64" s="50">
        <f t="shared" si="0"/>
        <v>2.7265014000000001</v>
      </c>
      <c r="AJ64" s="26">
        <f t="shared" si="1"/>
        <v>-0.75029859999999982</v>
      </c>
      <c r="AK64" s="62">
        <f t="shared" si="2"/>
        <v>-0.21580148412333175</v>
      </c>
    </row>
    <row r="65" spans="1:37" s="53" customFormat="1" x14ac:dyDescent="0.2">
      <c r="A65" s="21" t="s">
        <v>802</v>
      </c>
      <c r="B65" s="1" t="s">
        <v>803</v>
      </c>
      <c r="C65" s="1" t="s">
        <v>407</v>
      </c>
      <c r="D65" s="108">
        <v>13</v>
      </c>
      <c r="E65" s="109"/>
      <c r="F65" s="108">
        <v>0</v>
      </c>
      <c r="G65" s="108">
        <v>11743</v>
      </c>
      <c r="H65" s="108">
        <v>4665</v>
      </c>
      <c r="I65" s="108">
        <v>4728</v>
      </c>
      <c r="J65" s="108">
        <v>1897</v>
      </c>
      <c r="K65" s="1">
        <v>5.2</v>
      </c>
      <c r="L65" s="109"/>
      <c r="M65" s="108">
        <v>4693</v>
      </c>
      <c r="N65" s="108">
        <v>1825</v>
      </c>
      <c r="O65" s="2">
        <v>5.2</v>
      </c>
      <c r="P65" s="2">
        <v>1.4</v>
      </c>
      <c r="Q65" s="2">
        <v>4.9000000000000004</v>
      </c>
      <c r="R65" s="1">
        <v>9</v>
      </c>
      <c r="S65" s="3">
        <v>1.4154</v>
      </c>
      <c r="T65" s="43" t="s">
        <v>407</v>
      </c>
      <c r="U65" s="3">
        <v>1.4154</v>
      </c>
      <c r="V65" s="3"/>
      <c r="W65" s="109"/>
      <c r="X65" s="1">
        <v>8</v>
      </c>
      <c r="Y65" s="108">
        <v>8408.18</v>
      </c>
      <c r="Z65" s="2">
        <v>4.9000000000000004</v>
      </c>
      <c r="AA65" s="3">
        <v>0.59809999999999997</v>
      </c>
      <c r="AB65" s="3">
        <v>0.70379999999999998</v>
      </c>
      <c r="AC65" s="109"/>
      <c r="AD65" s="3">
        <v>1.8678999999999999</v>
      </c>
      <c r="AE65" s="3">
        <v>1.9169</v>
      </c>
      <c r="AF65" s="3">
        <v>1.5618000000000001</v>
      </c>
      <c r="AG65" s="3">
        <v>1.7704</v>
      </c>
      <c r="AH65" s="57">
        <v>1.9231</v>
      </c>
      <c r="AI65" s="50">
        <f t="shared" si="0"/>
        <v>1.5183703500000001</v>
      </c>
      <c r="AJ65" s="3">
        <f t="shared" si="1"/>
        <v>-0.40472964999999994</v>
      </c>
      <c r="AK65" s="62">
        <f t="shared" si="2"/>
        <v>-0.21045689251728975</v>
      </c>
    </row>
    <row r="66" spans="1:37" s="53" customFormat="1" x14ac:dyDescent="0.2">
      <c r="A66" s="21" t="s">
        <v>316</v>
      </c>
      <c r="B66" s="24" t="s">
        <v>317</v>
      </c>
      <c r="C66" s="24" t="s">
        <v>410</v>
      </c>
      <c r="D66" s="110">
        <v>108</v>
      </c>
      <c r="E66" s="109"/>
      <c r="F66" s="110">
        <v>12</v>
      </c>
      <c r="G66" s="110">
        <v>3160</v>
      </c>
      <c r="H66" s="110">
        <v>3712</v>
      </c>
      <c r="I66" s="110">
        <v>1420</v>
      </c>
      <c r="J66" s="110">
        <v>1027</v>
      </c>
      <c r="K66" s="24">
        <v>1.4</v>
      </c>
      <c r="L66" s="109"/>
      <c r="M66" s="110">
        <v>1340</v>
      </c>
      <c r="N66" s="110">
        <v>697</v>
      </c>
      <c r="O66" s="25">
        <v>1.4</v>
      </c>
      <c r="P66" s="25">
        <v>1.2</v>
      </c>
      <c r="Q66" s="25">
        <v>1.3</v>
      </c>
      <c r="R66" s="24">
        <v>16</v>
      </c>
      <c r="S66" s="26">
        <v>0.4042</v>
      </c>
      <c r="T66" s="52" t="s">
        <v>407</v>
      </c>
      <c r="U66" s="26">
        <v>0.4042</v>
      </c>
      <c r="V66" s="26"/>
      <c r="W66" s="109"/>
      <c r="X66" s="24">
        <v>4</v>
      </c>
      <c r="Y66" s="110">
        <v>3412.38</v>
      </c>
      <c r="Z66" s="25">
        <v>1.3</v>
      </c>
      <c r="AA66" s="26">
        <v>0.95660000000000001</v>
      </c>
      <c r="AB66" s="26">
        <v>0.75490000000000002</v>
      </c>
      <c r="AC66" s="109"/>
      <c r="AD66" s="26">
        <v>0.53610000000000002</v>
      </c>
      <c r="AE66" s="26">
        <v>0.55910000000000004</v>
      </c>
      <c r="AF66" s="26">
        <v>0.54579999999999995</v>
      </c>
      <c r="AG66" s="26">
        <v>0.5484</v>
      </c>
      <c r="AH66" s="57">
        <v>0.54790000000000005</v>
      </c>
      <c r="AI66" s="50">
        <f t="shared" si="0"/>
        <v>0.43360555000000006</v>
      </c>
      <c r="AJ66" s="26">
        <f t="shared" si="1"/>
        <v>-0.11429444999999999</v>
      </c>
      <c r="AK66" s="62">
        <f t="shared" si="2"/>
        <v>-0.20860458112794303</v>
      </c>
    </row>
    <row r="67" spans="1:37" s="53" customFormat="1" x14ac:dyDescent="0.2">
      <c r="A67" s="21" t="s">
        <v>375</v>
      </c>
      <c r="B67" s="24" t="s">
        <v>376</v>
      </c>
      <c r="C67" s="24"/>
      <c r="D67" s="110">
        <v>1</v>
      </c>
      <c r="E67" s="109"/>
      <c r="F67" s="110">
        <v>0</v>
      </c>
      <c r="G67" s="110">
        <v>43270</v>
      </c>
      <c r="H67" s="110">
        <v>0</v>
      </c>
      <c r="I67" s="110">
        <v>14974</v>
      </c>
      <c r="J67" s="110">
        <v>0</v>
      </c>
      <c r="K67" s="24">
        <v>1</v>
      </c>
      <c r="L67" s="109"/>
      <c r="M67" s="110">
        <v>14974</v>
      </c>
      <c r="N67" s="110">
        <v>0</v>
      </c>
      <c r="O67" s="25">
        <v>1</v>
      </c>
      <c r="P67" s="25">
        <v>0</v>
      </c>
      <c r="Q67" s="25">
        <v>1</v>
      </c>
      <c r="R67" s="24">
        <v>999</v>
      </c>
      <c r="S67" s="26">
        <v>4.5163000000000002</v>
      </c>
      <c r="T67" s="52" t="s">
        <v>410</v>
      </c>
      <c r="U67" s="26">
        <v>9.5164000000000009</v>
      </c>
      <c r="V67" s="26"/>
      <c r="W67" s="109"/>
      <c r="X67" s="24">
        <v>44</v>
      </c>
      <c r="Y67" s="110">
        <v>85253.37</v>
      </c>
      <c r="Z67" s="25">
        <v>8.6999999999999993</v>
      </c>
      <c r="AA67" s="26"/>
      <c r="AB67" s="26"/>
      <c r="AC67" s="109"/>
      <c r="AD67" s="26">
        <v>10.894399999999999</v>
      </c>
      <c r="AE67" s="26">
        <v>9.2279999999999998</v>
      </c>
      <c r="AF67" s="26">
        <v>11.0678</v>
      </c>
      <c r="AG67" s="26">
        <v>10.3592</v>
      </c>
      <c r="AH67" s="57">
        <v>12.797700000000001</v>
      </c>
      <c r="AI67" s="50">
        <f t="shared" si="0"/>
        <v>10.208718100000002</v>
      </c>
      <c r="AJ67" s="26">
        <f t="shared" si="1"/>
        <v>-2.5889818999999985</v>
      </c>
      <c r="AK67" s="62">
        <f t="shared" si="2"/>
        <v>-0.20230056181970185</v>
      </c>
    </row>
    <row r="68" spans="1:37" s="53" customFormat="1" x14ac:dyDescent="0.2">
      <c r="A68" s="22" t="s">
        <v>301</v>
      </c>
      <c r="B68" s="17" t="s">
        <v>302</v>
      </c>
      <c r="C68" s="17" t="s">
        <v>410</v>
      </c>
      <c r="D68" s="111">
        <v>142</v>
      </c>
      <c r="E68" s="109"/>
      <c r="F68" s="111">
        <v>7</v>
      </c>
      <c r="G68" s="111">
        <v>6114</v>
      </c>
      <c r="H68" s="111">
        <v>5970</v>
      </c>
      <c r="I68" s="111">
        <v>2538</v>
      </c>
      <c r="J68" s="111">
        <v>2203</v>
      </c>
      <c r="K68" s="17">
        <v>2.2000000000000002</v>
      </c>
      <c r="L68" s="109"/>
      <c r="M68" s="111">
        <v>2402</v>
      </c>
      <c r="N68" s="111">
        <v>1792</v>
      </c>
      <c r="O68" s="18">
        <v>2.2000000000000002</v>
      </c>
      <c r="P68" s="18">
        <v>2.4</v>
      </c>
      <c r="Q68" s="18">
        <v>1.8</v>
      </c>
      <c r="R68" s="17">
        <v>33</v>
      </c>
      <c r="S68" s="19">
        <v>0.72450000000000003</v>
      </c>
      <c r="T68" s="44" t="s">
        <v>407</v>
      </c>
      <c r="U68" s="19">
        <v>0.72450000000000003</v>
      </c>
      <c r="V68" s="26"/>
      <c r="W68" s="109"/>
      <c r="X68" s="17">
        <v>7</v>
      </c>
      <c r="Y68" s="111">
        <v>6811.82</v>
      </c>
      <c r="Z68" s="18">
        <v>1.8</v>
      </c>
      <c r="AA68" s="19">
        <v>2.0198999999999998</v>
      </c>
      <c r="AB68" s="19">
        <v>1.6627000000000001</v>
      </c>
      <c r="AC68" s="109"/>
      <c r="AD68" s="19">
        <v>0.82850000000000001</v>
      </c>
      <c r="AE68" s="19">
        <v>0.95430000000000004</v>
      </c>
      <c r="AF68" s="19">
        <v>0.77439999999999998</v>
      </c>
      <c r="AG68" s="19">
        <v>0.84060000000000001</v>
      </c>
      <c r="AH68" s="59">
        <v>0.97109999999999996</v>
      </c>
      <c r="AI68" s="51">
        <f t="shared" si="0"/>
        <v>0.77720737500000014</v>
      </c>
      <c r="AJ68" s="19">
        <f t="shared" si="1"/>
        <v>-0.19389262499999982</v>
      </c>
      <c r="AK68" s="63">
        <f t="shared" si="2"/>
        <v>-0.1996628822984243</v>
      </c>
    </row>
    <row r="69" spans="1:37" s="53" customFormat="1" x14ac:dyDescent="0.2">
      <c r="A69" s="21" t="s">
        <v>442</v>
      </c>
      <c r="B69" s="24" t="s">
        <v>443</v>
      </c>
      <c r="C69" s="24" t="s">
        <v>407</v>
      </c>
      <c r="D69" s="110">
        <v>0</v>
      </c>
      <c r="E69" s="109"/>
      <c r="F69" s="110">
        <v>0</v>
      </c>
      <c r="G69" s="110">
        <v>0</v>
      </c>
      <c r="H69" s="110">
        <v>0</v>
      </c>
      <c r="I69" s="110">
        <v>0</v>
      </c>
      <c r="J69" s="110">
        <v>0</v>
      </c>
      <c r="K69" s="24">
        <v>0</v>
      </c>
      <c r="L69" s="109"/>
      <c r="M69" s="110">
        <v>0</v>
      </c>
      <c r="N69" s="110">
        <v>0</v>
      </c>
      <c r="O69" s="25">
        <v>0</v>
      </c>
      <c r="P69" s="25">
        <v>0</v>
      </c>
      <c r="Q69" s="25">
        <v>0</v>
      </c>
      <c r="R69" s="24">
        <v>999</v>
      </c>
      <c r="S69" s="26">
        <v>0</v>
      </c>
      <c r="T69" s="52" t="s">
        <v>611</v>
      </c>
      <c r="U69" s="26">
        <v>0.90639999999999998</v>
      </c>
      <c r="V69" s="26"/>
      <c r="W69" s="109"/>
      <c r="X69" s="24">
        <v>8</v>
      </c>
      <c r="Y69" s="110">
        <v>5798.53</v>
      </c>
      <c r="Z69" s="25">
        <v>1.8</v>
      </c>
      <c r="AA69" s="26">
        <v>1.9337</v>
      </c>
      <c r="AB69" s="26">
        <v>1.9824999999999999</v>
      </c>
      <c r="AC69" s="109"/>
      <c r="AD69" s="26">
        <v>1.3836999999999999</v>
      </c>
      <c r="AE69" s="26">
        <v>1.2230000000000001</v>
      </c>
      <c r="AF69" s="26">
        <v>1.1711</v>
      </c>
      <c r="AG69" s="26">
        <v>1.1189</v>
      </c>
      <c r="AH69" s="57">
        <v>1.2128000000000001</v>
      </c>
      <c r="AI69" s="50">
        <f t="shared" si="0"/>
        <v>0.97234060000000011</v>
      </c>
      <c r="AJ69" s="26">
        <f t="shared" si="1"/>
        <v>-0.24045939999999999</v>
      </c>
      <c r="AK69" s="62">
        <f t="shared" si="2"/>
        <v>-0.19826797493403692</v>
      </c>
    </row>
    <row r="70" spans="1:37" s="53" customFormat="1" x14ac:dyDescent="0.2">
      <c r="A70" s="21" t="s">
        <v>339</v>
      </c>
      <c r="B70" s="24" t="s">
        <v>340</v>
      </c>
      <c r="C70" s="24" t="s">
        <v>410</v>
      </c>
      <c r="D70" s="112">
        <v>0</v>
      </c>
      <c r="E70" s="109"/>
      <c r="F70" s="112">
        <v>0</v>
      </c>
      <c r="G70" s="112">
        <v>0</v>
      </c>
      <c r="H70" s="112">
        <v>0</v>
      </c>
      <c r="I70" s="112">
        <v>0</v>
      </c>
      <c r="J70" s="112">
        <v>0</v>
      </c>
      <c r="K70" s="24">
        <v>0</v>
      </c>
      <c r="L70" s="109"/>
      <c r="M70" s="112">
        <v>0</v>
      </c>
      <c r="N70" s="112">
        <v>0</v>
      </c>
      <c r="O70" s="25">
        <v>0</v>
      </c>
      <c r="P70" s="25">
        <v>0</v>
      </c>
      <c r="Q70" s="25">
        <v>0</v>
      </c>
      <c r="R70" s="24">
        <v>999</v>
      </c>
      <c r="S70" s="26">
        <v>0</v>
      </c>
      <c r="T70" s="52" t="s">
        <v>410</v>
      </c>
      <c r="U70" s="26">
        <v>1.2535000000000001</v>
      </c>
      <c r="V70" s="26"/>
      <c r="W70" s="109"/>
      <c r="X70" s="24">
        <v>51</v>
      </c>
      <c r="Y70" s="110">
        <v>15232.61</v>
      </c>
      <c r="Z70" s="25">
        <v>7.3</v>
      </c>
      <c r="AA70" s="26">
        <v>1.3555999999999999</v>
      </c>
      <c r="AB70" s="26">
        <v>1.3061</v>
      </c>
      <c r="AC70" s="109"/>
      <c r="AD70" s="26">
        <v>0.82099999999999995</v>
      </c>
      <c r="AE70" s="26">
        <v>0.4924</v>
      </c>
      <c r="AF70" s="26">
        <v>0.64590000000000003</v>
      </c>
      <c r="AG70" s="26">
        <v>0.6532</v>
      </c>
      <c r="AH70" s="57">
        <v>1.6741999999999999</v>
      </c>
      <c r="AI70" s="50">
        <f t="shared" si="0"/>
        <v>1.3446921250000001</v>
      </c>
      <c r="AJ70" s="26">
        <f t="shared" si="1"/>
        <v>-0.32950787499999978</v>
      </c>
      <c r="AK70" s="62">
        <f t="shared" si="2"/>
        <v>-0.19681512065464091</v>
      </c>
    </row>
    <row r="71" spans="1:37" s="53" customFormat="1" x14ac:dyDescent="0.2">
      <c r="A71" s="21" t="s">
        <v>496</v>
      </c>
      <c r="B71" s="24" t="s">
        <v>497</v>
      </c>
      <c r="C71" s="24" t="s">
        <v>407</v>
      </c>
      <c r="D71" s="110">
        <v>41</v>
      </c>
      <c r="E71" s="109"/>
      <c r="F71" s="110">
        <v>2</v>
      </c>
      <c r="G71" s="110">
        <v>14672</v>
      </c>
      <c r="H71" s="110">
        <v>11180</v>
      </c>
      <c r="I71" s="110">
        <v>6101</v>
      </c>
      <c r="J71" s="110">
        <v>4104</v>
      </c>
      <c r="K71" s="24">
        <v>6.9</v>
      </c>
      <c r="L71" s="109"/>
      <c r="M71" s="110">
        <v>5813</v>
      </c>
      <c r="N71" s="110">
        <v>3277</v>
      </c>
      <c r="O71" s="25">
        <v>6.9</v>
      </c>
      <c r="P71" s="25">
        <v>4.4000000000000004</v>
      </c>
      <c r="Q71" s="25">
        <v>5.7</v>
      </c>
      <c r="R71" s="24">
        <v>19</v>
      </c>
      <c r="S71" s="26">
        <v>1.7532000000000001</v>
      </c>
      <c r="T71" s="52" t="s">
        <v>407</v>
      </c>
      <c r="U71" s="26">
        <v>1.7532000000000001</v>
      </c>
      <c r="V71" s="26"/>
      <c r="W71" s="109"/>
      <c r="X71" s="24">
        <v>15</v>
      </c>
      <c r="Y71" s="110">
        <v>14062.76</v>
      </c>
      <c r="Z71" s="25">
        <v>5.7</v>
      </c>
      <c r="AA71" s="26">
        <v>0.8589</v>
      </c>
      <c r="AB71" s="26">
        <v>0.81869999999999998</v>
      </c>
      <c r="AC71" s="109"/>
      <c r="AD71" s="26">
        <v>2.4367999999999999</v>
      </c>
      <c r="AE71" s="26">
        <v>1.8902000000000001</v>
      </c>
      <c r="AF71" s="26">
        <v>1.7170000000000001</v>
      </c>
      <c r="AG71" s="26">
        <v>2.1749000000000001</v>
      </c>
      <c r="AH71" s="57">
        <v>2.3357000000000001</v>
      </c>
      <c r="AI71" s="50">
        <f t="shared" si="0"/>
        <v>1.8807453000000003</v>
      </c>
      <c r="AJ71" s="26">
        <f t="shared" si="1"/>
        <v>-0.45495469999999982</v>
      </c>
      <c r="AK71" s="62">
        <f t="shared" si="2"/>
        <v>-0.19478302007963344</v>
      </c>
    </row>
    <row r="72" spans="1:37" s="53" customFormat="1" x14ac:dyDescent="0.2">
      <c r="A72" s="21" t="s">
        <v>1032</v>
      </c>
      <c r="B72" s="24" t="s">
        <v>1033</v>
      </c>
      <c r="C72" s="24" t="s">
        <v>407</v>
      </c>
      <c r="D72" s="110">
        <v>205</v>
      </c>
      <c r="E72" s="109"/>
      <c r="F72" s="110">
        <v>4</v>
      </c>
      <c r="G72" s="110">
        <v>6413</v>
      </c>
      <c r="H72" s="110">
        <v>7968</v>
      </c>
      <c r="I72" s="110">
        <v>3097</v>
      </c>
      <c r="J72" s="110">
        <v>3639</v>
      </c>
      <c r="K72" s="24">
        <v>3.9</v>
      </c>
      <c r="L72" s="109"/>
      <c r="M72" s="110">
        <v>2845</v>
      </c>
      <c r="N72" s="110">
        <v>2132</v>
      </c>
      <c r="O72" s="25">
        <v>3.9</v>
      </c>
      <c r="P72" s="25">
        <v>4.5</v>
      </c>
      <c r="Q72" s="25">
        <v>2.8</v>
      </c>
      <c r="R72" s="24">
        <v>33</v>
      </c>
      <c r="S72" s="26">
        <v>0.85809999999999997</v>
      </c>
      <c r="T72" s="52" t="s">
        <v>407</v>
      </c>
      <c r="U72" s="26">
        <v>0.85809999999999997</v>
      </c>
      <c r="V72" s="26"/>
      <c r="W72" s="109"/>
      <c r="X72" s="24">
        <v>13</v>
      </c>
      <c r="Y72" s="110">
        <v>10156.66</v>
      </c>
      <c r="Z72" s="25">
        <v>2.8</v>
      </c>
      <c r="AA72" s="26">
        <v>0.5776</v>
      </c>
      <c r="AB72" s="26">
        <v>0.55400000000000005</v>
      </c>
      <c r="AC72" s="109"/>
      <c r="AD72" s="26">
        <v>1.1616</v>
      </c>
      <c r="AE72" s="26">
        <v>1.0766</v>
      </c>
      <c r="AF72" s="26">
        <v>1.0535000000000001</v>
      </c>
      <c r="AG72" s="26">
        <v>1.0953999999999999</v>
      </c>
      <c r="AH72" s="57">
        <v>1.1431</v>
      </c>
      <c r="AI72" s="50">
        <f t="shared" si="0"/>
        <v>0.92052677500000002</v>
      </c>
      <c r="AJ72" s="26">
        <f t="shared" si="1"/>
        <v>-0.22257322499999999</v>
      </c>
      <c r="AK72" s="62">
        <f t="shared" si="2"/>
        <v>-0.19471019595835884</v>
      </c>
    </row>
    <row r="73" spans="1:37" s="53" customFormat="1" x14ac:dyDescent="0.2">
      <c r="A73" s="22" t="s">
        <v>1409</v>
      </c>
      <c r="B73" s="17" t="s">
        <v>1410</v>
      </c>
      <c r="C73" s="17" t="s">
        <v>410</v>
      </c>
      <c r="D73" s="111">
        <v>1</v>
      </c>
      <c r="E73" s="109"/>
      <c r="F73" s="111">
        <v>0</v>
      </c>
      <c r="G73" s="111">
        <v>9114</v>
      </c>
      <c r="H73" s="111">
        <v>0</v>
      </c>
      <c r="I73" s="111">
        <v>5233</v>
      </c>
      <c r="J73" s="111">
        <v>0</v>
      </c>
      <c r="K73" s="17">
        <v>5</v>
      </c>
      <c r="L73" s="109"/>
      <c r="M73" s="111">
        <v>5233</v>
      </c>
      <c r="N73" s="111">
        <v>0</v>
      </c>
      <c r="O73" s="18">
        <v>5</v>
      </c>
      <c r="P73" s="18">
        <v>0</v>
      </c>
      <c r="Q73" s="18">
        <v>5</v>
      </c>
      <c r="R73" s="17">
        <v>999</v>
      </c>
      <c r="S73" s="19">
        <v>1.5783</v>
      </c>
      <c r="T73" s="44" t="s">
        <v>611</v>
      </c>
      <c r="U73" s="19">
        <v>0.60329999999999995</v>
      </c>
      <c r="V73" s="26"/>
      <c r="W73" s="109"/>
      <c r="X73" s="17">
        <v>11</v>
      </c>
      <c r="Y73" s="111">
        <v>3798.02</v>
      </c>
      <c r="Z73" s="18">
        <v>2.4</v>
      </c>
      <c r="AA73" s="19">
        <v>3.8683999999999998</v>
      </c>
      <c r="AB73" s="19">
        <v>1.8274999999999999</v>
      </c>
      <c r="AC73" s="109"/>
      <c r="AD73" s="19">
        <v>0.92210000000000003</v>
      </c>
      <c r="AE73" s="19">
        <v>1.5242</v>
      </c>
      <c r="AF73" s="19">
        <v>1.0404</v>
      </c>
      <c r="AG73" s="19">
        <v>0.89159999999999995</v>
      </c>
      <c r="AH73" s="59">
        <v>0.80279999999999996</v>
      </c>
      <c r="AI73" s="51">
        <f t="shared" ref="AI73:AI136" si="3">$AI$4*U73</f>
        <v>0.64719007500000003</v>
      </c>
      <c r="AJ73" s="19">
        <f t="shared" ref="AJ73:AJ136" si="4">AI73-AH73</f>
        <v>-0.15560992499999993</v>
      </c>
      <c r="AK73" s="63">
        <f t="shared" ref="AK73:AK136" si="5">AJ73/AH73</f>
        <v>-0.19383398729446927</v>
      </c>
    </row>
    <row r="74" spans="1:37" s="53" customFormat="1" x14ac:dyDescent="0.2">
      <c r="A74" s="21" t="s">
        <v>1122</v>
      </c>
      <c r="B74" s="1" t="s">
        <v>1123</v>
      </c>
      <c r="C74" s="1" t="s">
        <v>410</v>
      </c>
      <c r="D74" s="108">
        <v>1</v>
      </c>
      <c r="E74" s="109"/>
      <c r="F74" s="108">
        <v>0</v>
      </c>
      <c r="G74" s="108">
        <v>859</v>
      </c>
      <c r="H74" s="108">
        <v>0</v>
      </c>
      <c r="I74" s="108">
        <v>0</v>
      </c>
      <c r="J74" s="108">
        <v>0</v>
      </c>
      <c r="K74" s="1">
        <v>0</v>
      </c>
      <c r="L74" s="109"/>
      <c r="M74" s="108">
        <v>0</v>
      </c>
      <c r="N74" s="108">
        <v>0</v>
      </c>
      <c r="O74" s="2">
        <v>0</v>
      </c>
      <c r="P74" s="2">
        <v>0</v>
      </c>
      <c r="Q74" s="2">
        <v>0</v>
      </c>
      <c r="R74" s="1">
        <v>999</v>
      </c>
      <c r="S74" s="3">
        <v>0</v>
      </c>
      <c r="T74" s="43" t="s">
        <v>611</v>
      </c>
      <c r="U74" s="3">
        <v>0.78029999999999999</v>
      </c>
      <c r="V74" s="3"/>
      <c r="W74" s="109"/>
      <c r="X74" s="1">
        <v>12</v>
      </c>
      <c r="Y74" s="108">
        <v>4966.25</v>
      </c>
      <c r="Z74" s="2">
        <v>2.8</v>
      </c>
      <c r="AA74" s="3">
        <v>1.2595000000000001</v>
      </c>
      <c r="AB74" s="3">
        <v>1.1052</v>
      </c>
      <c r="AC74" s="109"/>
      <c r="AD74" s="3">
        <v>1.1312</v>
      </c>
      <c r="AE74" s="3">
        <v>0.7238</v>
      </c>
      <c r="AF74" s="3">
        <v>0.63519999999999999</v>
      </c>
      <c r="AG74" s="3">
        <v>0.59719999999999995</v>
      </c>
      <c r="AH74" s="57">
        <v>1.0329999999999999</v>
      </c>
      <c r="AI74" s="50">
        <f t="shared" si="3"/>
        <v>0.83706682500000007</v>
      </c>
      <c r="AJ74" s="3">
        <f t="shared" si="4"/>
        <v>-0.19593317499999985</v>
      </c>
      <c r="AK74" s="62">
        <f t="shared" si="5"/>
        <v>-0.18967393514036773</v>
      </c>
    </row>
    <row r="75" spans="1:37" s="53" customFormat="1" x14ac:dyDescent="0.2">
      <c r="A75" s="21" t="s">
        <v>367</v>
      </c>
      <c r="B75" s="24" t="s">
        <v>368</v>
      </c>
      <c r="C75" s="24" t="s">
        <v>410</v>
      </c>
      <c r="D75" s="110">
        <v>5</v>
      </c>
      <c r="E75" s="109"/>
      <c r="F75" s="110">
        <v>0</v>
      </c>
      <c r="G75" s="110">
        <v>122591</v>
      </c>
      <c r="H75" s="110">
        <v>78054</v>
      </c>
      <c r="I75" s="110">
        <v>48443</v>
      </c>
      <c r="J75" s="110">
        <v>32751</v>
      </c>
      <c r="K75" s="24">
        <v>17</v>
      </c>
      <c r="L75" s="109"/>
      <c r="M75" s="110">
        <v>48082</v>
      </c>
      <c r="N75" s="110">
        <v>32031</v>
      </c>
      <c r="O75" s="25">
        <v>17</v>
      </c>
      <c r="P75" s="25">
        <v>14.6</v>
      </c>
      <c r="Q75" s="25">
        <v>13.2</v>
      </c>
      <c r="R75" s="24">
        <v>26</v>
      </c>
      <c r="S75" s="26">
        <v>14.501799999999999</v>
      </c>
      <c r="T75" s="52" t="s">
        <v>410</v>
      </c>
      <c r="U75" s="26">
        <v>17.668199999999999</v>
      </c>
      <c r="V75" s="26"/>
      <c r="W75" s="109"/>
      <c r="X75" s="24">
        <v>56</v>
      </c>
      <c r="Y75" s="110">
        <v>143143.23000000001</v>
      </c>
      <c r="Z75" s="25">
        <v>14</v>
      </c>
      <c r="AA75" s="26">
        <v>0</v>
      </c>
      <c r="AB75" s="26">
        <v>0</v>
      </c>
      <c r="AC75" s="109"/>
      <c r="AD75" s="26">
        <v>33.901200000000003</v>
      </c>
      <c r="AE75" s="26">
        <v>20.240500000000001</v>
      </c>
      <c r="AF75" s="26">
        <v>25.731400000000001</v>
      </c>
      <c r="AG75" s="26">
        <v>25.315000000000001</v>
      </c>
      <c r="AH75" s="57">
        <v>23.3276</v>
      </c>
      <c r="AI75" s="50">
        <f t="shared" si="3"/>
        <v>18.95356155</v>
      </c>
      <c r="AJ75" s="26">
        <f t="shared" si="4"/>
        <v>-4.3740384500000005</v>
      </c>
      <c r="AK75" s="62">
        <f t="shared" si="5"/>
        <v>-0.18750486333784874</v>
      </c>
    </row>
    <row r="76" spans="1:37" s="53" customFormat="1" x14ac:dyDescent="0.2">
      <c r="A76" s="21" t="s">
        <v>800</v>
      </c>
      <c r="B76" s="24" t="s">
        <v>801</v>
      </c>
      <c r="C76" s="24" t="s">
        <v>407</v>
      </c>
      <c r="D76" s="110">
        <v>6</v>
      </c>
      <c r="E76" s="109"/>
      <c r="F76" s="110">
        <v>0</v>
      </c>
      <c r="G76" s="110">
        <v>21683</v>
      </c>
      <c r="H76" s="110">
        <v>10916</v>
      </c>
      <c r="I76" s="110">
        <v>7006</v>
      </c>
      <c r="J76" s="110">
        <v>2548</v>
      </c>
      <c r="K76" s="24">
        <v>7.3</v>
      </c>
      <c r="L76" s="109"/>
      <c r="M76" s="110">
        <v>6889</v>
      </c>
      <c r="N76" s="110">
        <v>2290</v>
      </c>
      <c r="O76" s="25">
        <v>7.3</v>
      </c>
      <c r="P76" s="25">
        <v>2.7</v>
      </c>
      <c r="Q76" s="25">
        <v>6.9</v>
      </c>
      <c r="R76" s="24">
        <v>6</v>
      </c>
      <c r="S76" s="26">
        <v>2.0777999999999999</v>
      </c>
      <c r="T76" s="52" t="s">
        <v>407</v>
      </c>
      <c r="U76" s="26">
        <v>2.0777999999999999</v>
      </c>
      <c r="V76" s="26"/>
      <c r="W76" s="109"/>
      <c r="X76" s="24">
        <v>13</v>
      </c>
      <c r="Y76" s="110">
        <v>11949.12</v>
      </c>
      <c r="Z76" s="25">
        <v>6.9</v>
      </c>
      <c r="AA76" s="26">
        <v>0.36499999999999999</v>
      </c>
      <c r="AB76" s="26">
        <v>0.44990000000000002</v>
      </c>
      <c r="AC76" s="109"/>
      <c r="AD76" s="26">
        <v>2.6947999999999999</v>
      </c>
      <c r="AE76" s="26">
        <v>2.75</v>
      </c>
      <c r="AF76" s="26">
        <v>2.9539</v>
      </c>
      <c r="AG76" s="26">
        <v>2.7536999999999998</v>
      </c>
      <c r="AH76" s="57">
        <v>2.7429000000000001</v>
      </c>
      <c r="AI76" s="50">
        <f t="shared" si="3"/>
        <v>2.2289599500000001</v>
      </c>
      <c r="AJ76" s="26">
        <f t="shared" si="4"/>
        <v>-0.51394004999999998</v>
      </c>
      <c r="AK76" s="62">
        <f t="shared" si="5"/>
        <v>-0.18737104888986109</v>
      </c>
    </row>
    <row r="77" spans="1:37" s="53" customFormat="1" x14ac:dyDescent="0.2">
      <c r="A77" s="21" t="s">
        <v>1471</v>
      </c>
      <c r="B77" s="24" t="s">
        <v>1472</v>
      </c>
      <c r="C77" s="24" t="s">
        <v>410</v>
      </c>
      <c r="D77" s="110">
        <v>29</v>
      </c>
      <c r="E77" s="109"/>
      <c r="F77" s="110">
        <v>0</v>
      </c>
      <c r="G77" s="110">
        <v>7982</v>
      </c>
      <c r="H77" s="110">
        <v>6012</v>
      </c>
      <c r="I77" s="110">
        <v>2945</v>
      </c>
      <c r="J77" s="110">
        <v>1895</v>
      </c>
      <c r="K77" s="24">
        <v>2.2000000000000002</v>
      </c>
      <c r="L77" s="109"/>
      <c r="M77" s="110">
        <v>2944</v>
      </c>
      <c r="N77" s="110">
        <v>1836</v>
      </c>
      <c r="O77" s="25">
        <v>2.2000000000000002</v>
      </c>
      <c r="P77" s="25">
        <v>1.6</v>
      </c>
      <c r="Q77" s="25">
        <v>1.9</v>
      </c>
      <c r="R77" s="24">
        <v>23</v>
      </c>
      <c r="S77" s="26">
        <v>0.88790000000000002</v>
      </c>
      <c r="T77" s="52" t="s">
        <v>407</v>
      </c>
      <c r="U77" s="26">
        <v>0.88790000000000002</v>
      </c>
      <c r="V77" s="26"/>
      <c r="W77" s="109"/>
      <c r="X77" s="24">
        <v>5</v>
      </c>
      <c r="Y77" s="110">
        <v>6621.3</v>
      </c>
      <c r="Z77" s="25">
        <v>1.9</v>
      </c>
      <c r="AA77" s="26">
        <v>0.56999999999999995</v>
      </c>
      <c r="AB77" s="26">
        <v>0.57609999999999995</v>
      </c>
      <c r="AC77" s="109"/>
      <c r="AD77" s="26">
        <v>0.92749999999999999</v>
      </c>
      <c r="AE77" s="26">
        <v>0.99550000000000005</v>
      </c>
      <c r="AF77" s="26">
        <v>0.94310000000000005</v>
      </c>
      <c r="AG77" s="26">
        <v>0.84850000000000003</v>
      </c>
      <c r="AH77" s="57">
        <v>1.1704000000000001</v>
      </c>
      <c r="AI77" s="50">
        <f t="shared" si="3"/>
        <v>0.9524947250000001</v>
      </c>
      <c r="AJ77" s="26">
        <f t="shared" si="4"/>
        <v>-0.21790527500000001</v>
      </c>
      <c r="AK77" s="62">
        <f t="shared" si="5"/>
        <v>-0.18618017344497606</v>
      </c>
    </row>
    <row r="78" spans="1:37" s="53" customFormat="1" x14ac:dyDescent="0.2">
      <c r="A78" s="22" t="s">
        <v>814</v>
      </c>
      <c r="B78" s="17" t="s">
        <v>815</v>
      </c>
      <c r="C78" s="17" t="s">
        <v>407</v>
      </c>
      <c r="D78" s="111">
        <v>20</v>
      </c>
      <c r="E78" s="109"/>
      <c r="F78" s="111">
        <v>0</v>
      </c>
      <c r="G78" s="111">
        <v>11827</v>
      </c>
      <c r="H78" s="111">
        <v>6414</v>
      </c>
      <c r="I78" s="111">
        <v>5077</v>
      </c>
      <c r="J78" s="111">
        <v>2719</v>
      </c>
      <c r="K78" s="17">
        <v>4.0999999999999996</v>
      </c>
      <c r="L78" s="109"/>
      <c r="M78" s="111">
        <v>4908</v>
      </c>
      <c r="N78" s="111">
        <v>2241</v>
      </c>
      <c r="O78" s="18">
        <v>4.0999999999999996</v>
      </c>
      <c r="P78" s="18">
        <v>2.7</v>
      </c>
      <c r="Q78" s="18">
        <v>3.3</v>
      </c>
      <c r="R78" s="17">
        <v>12</v>
      </c>
      <c r="S78" s="19">
        <v>1.4802999999999999</v>
      </c>
      <c r="T78" s="44" t="s">
        <v>407</v>
      </c>
      <c r="U78" s="19">
        <v>1.4802999999999999</v>
      </c>
      <c r="V78" s="26"/>
      <c r="W78" s="109"/>
      <c r="X78" s="17">
        <v>9</v>
      </c>
      <c r="Y78" s="111">
        <v>10351.86</v>
      </c>
      <c r="Z78" s="18">
        <v>3.3</v>
      </c>
      <c r="AA78" s="19">
        <v>0.32540000000000002</v>
      </c>
      <c r="AB78" s="19">
        <v>0.30730000000000002</v>
      </c>
      <c r="AC78" s="109"/>
      <c r="AD78" s="19">
        <v>1.6697</v>
      </c>
      <c r="AE78" s="19">
        <v>1.9085000000000001</v>
      </c>
      <c r="AF78" s="19">
        <v>1.3875</v>
      </c>
      <c r="AG78" s="19">
        <v>1.7668999999999999</v>
      </c>
      <c r="AH78" s="59">
        <v>1.9369000000000001</v>
      </c>
      <c r="AI78" s="51">
        <f t="shared" si="3"/>
        <v>1.587991825</v>
      </c>
      <c r="AJ78" s="19">
        <f t="shared" si="4"/>
        <v>-0.34890817500000004</v>
      </c>
      <c r="AK78" s="63">
        <f t="shared" si="5"/>
        <v>-0.18013742320202386</v>
      </c>
    </row>
    <row r="79" spans="1:37" s="53" customFormat="1" x14ac:dyDescent="0.2">
      <c r="A79" s="21" t="s">
        <v>790</v>
      </c>
      <c r="B79" s="1" t="s">
        <v>791</v>
      </c>
      <c r="C79" s="1" t="s">
        <v>407</v>
      </c>
      <c r="D79" s="108">
        <v>2</v>
      </c>
      <c r="E79" s="109"/>
      <c r="F79" s="108">
        <v>0</v>
      </c>
      <c r="G79" s="108">
        <v>23069</v>
      </c>
      <c r="H79" s="108">
        <v>7463</v>
      </c>
      <c r="I79" s="108">
        <v>7027</v>
      </c>
      <c r="J79" s="108">
        <v>2410</v>
      </c>
      <c r="K79" s="1">
        <v>6</v>
      </c>
      <c r="L79" s="109"/>
      <c r="M79" s="108">
        <v>7027</v>
      </c>
      <c r="N79" s="108">
        <v>2410</v>
      </c>
      <c r="O79" s="2">
        <v>6</v>
      </c>
      <c r="P79" s="2">
        <v>2</v>
      </c>
      <c r="Q79" s="2">
        <v>5.7</v>
      </c>
      <c r="R79" s="1">
        <v>999</v>
      </c>
      <c r="S79" s="3">
        <v>2.1194000000000002</v>
      </c>
      <c r="T79" s="43" t="s">
        <v>410</v>
      </c>
      <c r="U79" s="3">
        <v>2.1640000000000001</v>
      </c>
      <c r="V79" s="3"/>
      <c r="W79" s="109"/>
      <c r="X79" s="1">
        <v>12</v>
      </c>
      <c r="Y79" s="108">
        <v>14661.71</v>
      </c>
      <c r="Z79" s="2">
        <v>6</v>
      </c>
      <c r="AA79" s="3">
        <v>0.79200000000000004</v>
      </c>
      <c r="AB79" s="3">
        <v>0.81469999999999998</v>
      </c>
      <c r="AC79" s="109"/>
      <c r="AD79" s="3">
        <v>3.0047000000000001</v>
      </c>
      <c r="AE79" s="3">
        <v>2.8588</v>
      </c>
      <c r="AF79" s="3">
        <v>2.7092999999999998</v>
      </c>
      <c r="AG79" s="3">
        <v>2.6821999999999999</v>
      </c>
      <c r="AH79" s="57">
        <v>2.8275999999999999</v>
      </c>
      <c r="AI79" s="50">
        <f t="shared" si="3"/>
        <v>2.3214310000000005</v>
      </c>
      <c r="AJ79" s="3">
        <f t="shared" si="4"/>
        <v>-0.50616899999999942</v>
      </c>
      <c r="AK79" s="62">
        <f t="shared" si="5"/>
        <v>-0.1790101145848067</v>
      </c>
    </row>
    <row r="80" spans="1:37" s="53" customFormat="1" x14ac:dyDescent="0.2">
      <c r="A80" s="21" t="s">
        <v>258</v>
      </c>
      <c r="B80" s="1" t="s">
        <v>259</v>
      </c>
      <c r="C80" s="1" t="s">
        <v>410</v>
      </c>
      <c r="D80" s="108">
        <v>108</v>
      </c>
      <c r="E80" s="109"/>
      <c r="F80" s="108">
        <v>1</v>
      </c>
      <c r="G80" s="108">
        <v>5423</v>
      </c>
      <c r="H80" s="108">
        <v>4135</v>
      </c>
      <c r="I80" s="108">
        <v>4082</v>
      </c>
      <c r="J80" s="108">
        <v>3308</v>
      </c>
      <c r="K80" s="1">
        <v>6</v>
      </c>
      <c r="L80" s="109"/>
      <c r="M80" s="108">
        <v>3897</v>
      </c>
      <c r="N80" s="108">
        <v>2246</v>
      </c>
      <c r="O80" s="2">
        <v>6</v>
      </c>
      <c r="P80" s="2">
        <v>4.5</v>
      </c>
      <c r="Q80" s="2">
        <v>4.8</v>
      </c>
      <c r="R80" s="1">
        <v>20</v>
      </c>
      <c r="S80" s="3">
        <v>1.1754</v>
      </c>
      <c r="T80" s="43" t="s">
        <v>407</v>
      </c>
      <c r="U80" s="3">
        <v>1.1754</v>
      </c>
      <c r="V80" s="3"/>
      <c r="W80" s="109"/>
      <c r="X80" s="1">
        <v>15</v>
      </c>
      <c r="Y80" s="108">
        <v>10499.52</v>
      </c>
      <c r="Z80" s="2">
        <v>4.8</v>
      </c>
      <c r="AA80" s="3">
        <v>1.3246</v>
      </c>
      <c r="AB80" s="3">
        <v>0.80859999999999999</v>
      </c>
      <c r="AC80" s="109"/>
      <c r="AD80" s="3">
        <v>1.3479000000000001</v>
      </c>
      <c r="AE80" s="3">
        <v>1.3039000000000001</v>
      </c>
      <c r="AF80" s="3">
        <v>1.2723</v>
      </c>
      <c r="AG80" s="3">
        <v>1.4014</v>
      </c>
      <c r="AH80" s="57">
        <v>1.5349999999999999</v>
      </c>
      <c r="AI80" s="50">
        <f t="shared" si="3"/>
        <v>1.2609103500000001</v>
      </c>
      <c r="AJ80" s="3">
        <f t="shared" si="4"/>
        <v>-0.27408964999999985</v>
      </c>
      <c r="AK80" s="62">
        <f t="shared" si="5"/>
        <v>-0.17856003257328981</v>
      </c>
    </row>
    <row r="81" spans="1:37" s="53" customFormat="1" x14ac:dyDescent="0.2">
      <c r="A81" s="21" t="s">
        <v>1109</v>
      </c>
      <c r="B81" s="1" t="s">
        <v>1110</v>
      </c>
      <c r="C81" s="1" t="s">
        <v>410</v>
      </c>
      <c r="D81" s="108">
        <v>0</v>
      </c>
      <c r="E81" s="109"/>
      <c r="F81" s="108">
        <v>0</v>
      </c>
      <c r="G81" s="108">
        <v>0</v>
      </c>
      <c r="H81" s="108">
        <v>0</v>
      </c>
      <c r="I81" s="108">
        <v>0</v>
      </c>
      <c r="J81" s="108">
        <v>0</v>
      </c>
      <c r="K81" s="1">
        <v>0</v>
      </c>
      <c r="L81" s="109"/>
      <c r="M81" s="108">
        <v>0</v>
      </c>
      <c r="N81" s="108">
        <v>0</v>
      </c>
      <c r="O81" s="2">
        <v>0</v>
      </c>
      <c r="P81" s="2">
        <v>0</v>
      </c>
      <c r="Q81" s="2">
        <v>0</v>
      </c>
      <c r="R81" s="1">
        <v>999</v>
      </c>
      <c r="S81" s="3">
        <v>0</v>
      </c>
      <c r="T81" s="43" t="s">
        <v>611</v>
      </c>
      <c r="U81" s="3">
        <v>0.67020000000000002</v>
      </c>
      <c r="V81" s="3"/>
      <c r="W81" s="109"/>
      <c r="X81" s="1">
        <v>11</v>
      </c>
      <c r="Y81" s="108">
        <v>4239.57</v>
      </c>
      <c r="Z81" s="2">
        <v>2.4</v>
      </c>
      <c r="AA81" s="3">
        <v>0.82550000000000001</v>
      </c>
      <c r="AB81" s="3">
        <v>0.81879999999999997</v>
      </c>
      <c r="AC81" s="109"/>
      <c r="AD81" s="3">
        <v>0.92349999999999999</v>
      </c>
      <c r="AE81" s="3">
        <v>0.93689999999999996</v>
      </c>
      <c r="AF81" s="3">
        <v>0.85</v>
      </c>
      <c r="AG81" s="3">
        <v>0.85609999999999997</v>
      </c>
      <c r="AH81" s="57">
        <v>0.87409999999999999</v>
      </c>
      <c r="AI81" s="50">
        <f t="shared" si="3"/>
        <v>0.7189570500000001</v>
      </c>
      <c r="AJ81" s="3">
        <f t="shared" si="4"/>
        <v>-0.15514294999999989</v>
      </c>
      <c r="AK81" s="62">
        <f t="shared" si="5"/>
        <v>-0.17748878846813854</v>
      </c>
    </row>
    <row r="82" spans="1:37" s="53" customFormat="1" x14ac:dyDescent="0.2">
      <c r="A82" s="21" t="s">
        <v>959</v>
      </c>
      <c r="B82" s="24" t="s">
        <v>960</v>
      </c>
      <c r="C82" s="24" t="s">
        <v>410</v>
      </c>
      <c r="D82" s="110">
        <v>8</v>
      </c>
      <c r="E82" s="109"/>
      <c r="F82" s="110">
        <v>0</v>
      </c>
      <c r="G82" s="110">
        <v>35247</v>
      </c>
      <c r="H82" s="110">
        <v>16008</v>
      </c>
      <c r="I82" s="110">
        <v>10354</v>
      </c>
      <c r="J82" s="110">
        <v>4292</v>
      </c>
      <c r="K82" s="24">
        <v>9.4</v>
      </c>
      <c r="L82" s="109"/>
      <c r="M82" s="110">
        <v>10100</v>
      </c>
      <c r="N82" s="110">
        <v>3692</v>
      </c>
      <c r="O82" s="25">
        <v>9.4</v>
      </c>
      <c r="P82" s="25">
        <v>5.0999999999999996</v>
      </c>
      <c r="Q82" s="25">
        <v>8.1999999999999993</v>
      </c>
      <c r="R82" s="24">
        <v>8</v>
      </c>
      <c r="S82" s="26">
        <v>3.0461999999999998</v>
      </c>
      <c r="T82" s="52" t="s">
        <v>407</v>
      </c>
      <c r="U82" s="26">
        <v>3.0461999999999998</v>
      </c>
      <c r="V82" s="26"/>
      <c r="W82" s="109"/>
      <c r="X82" s="24">
        <v>19</v>
      </c>
      <c r="Y82" s="110">
        <v>18680.48</v>
      </c>
      <c r="Z82" s="25">
        <v>8.1999999999999993</v>
      </c>
      <c r="AA82" s="26">
        <v>0.92630000000000001</v>
      </c>
      <c r="AB82" s="26">
        <v>0.73240000000000005</v>
      </c>
      <c r="AC82" s="109"/>
      <c r="AD82" s="26">
        <v>3.2646000000000002</v>
      </c>
      <c r="AE82" s="26">
        <v>3.1913</v>
      </c>
      <c r="AF82" s="26">
        <v>3.335</v>
      </c>
      <c r="AG82" s="26">
        <v>3.2968000000000002</v>
      </c>
      <c r="AH82" s="57">
        <v>3.9676</v>
      </c>
      <c r="AI82" s="50">
        <f t="shared" si="3"/>
        <v>3.2678110500000002</v>
      </c>
      <c r="AJ82" s="26">
        <f t="shared" si="4"/>
        <v>-0.69978894999999985</v>
      </c>
      <c r="AK82" s="62">
        <f t="shared" si="5"/>
        <v>-0.17637588214537753</v>
      </c>
    </row>
    <row r="83" spans="1:37" s="53" customFormat="1" x14ac:dyDescent="0.2">
      <c r="A83" s="22" t="s">
        <v>262</v>
      </c>
      <c r="B83" s="17" t="s">
        <v>263</v>
      </c>
      <c r="C83" s="17" t="s">
        <v>410</v>
      </c>
      <c r="D83" s="111">
        <v>59</v>
      </c>
      <c r="E83" s="109"/>
      <c r="F83" s="111">
        <v>4</v>
      </c>
      <c r="G83" s="111">
        <v>7568</v>
      </c>
      <c r="H83" s="111">
        <v>6696</v>
      </c>
      <c r="I83" s="111">
        <v>5210</v>
      </c>
      <c r="J83" s="111">
        <v>4264</v>
      </c>
      <c r="K83" s="17">
        <v>8.6999999999999993</v>
      </c>
      <c r="L83" s="109"/>
      <c r="M83" s="111">
        <v>4934</v>
      </c>
      <c r="N83" s="111">
        <v>3300</v>
      </c>
      <c r="O83" s="18">
        <v>8.6999999999999993</v>
      </c>
      <c r="P83" s="18">
        <v>8.1999999999999993</v>
      </c>
      <c r="Q83" s="18">
        <v>5.9</v>
      </c>
      <c r="R83" s="17">
        <v>26</v>
      </c>
      <c r="S83" s="19">
        <v>1.4881</v>
      </c>
      <c r="T83" s="44" t="s">
        <v>407</v>
      </c>
      <c r="U83" s="19">
        <v>1.4881</v>
      </c>
      <c r="V83" s="26"/>
      <c r="W83" s="109"/>
      <c r="X83" s="17">
        <v>25</v>
      </c>
      <c r="Y83" s="111">
        <v>13482.16</v>
      </c>
      <c r="Z83" s="18">
        <v>5.9</v>
      </c>
      <c r="AA83" s="19">
        <v>0.66590000000000005</v>
      </c>
      <c r="AB83" s="19">
        <v>1.0545</v>
      </c>
      <c r="AC83" s="109"/>
      <c r="AD83" s="19">
        <v>1.5472999999999999</v>
      </c>
      <c r="AE83" s="19">
        <v>1.5793999999999999</v>
      </c>
      <c r="AF83" s="19">
        <v>1.6725000000000001</v>
      </c>
      <c r="AG83" s="19">
        <v>1.6316999999999999</v>
      </c>
      <c r="AH83" s="59">
        <v>1.9198</v>
      </c>
      <c r="AI83" s="51">
        <f t="shared" si="3"/>
        <v>1.5963592750000002</v>
      </c>
      <c r="AJ83" s="19">
        <f t="shared" si="4"/>
        <v>-0.32344072499999976</v>
      </c>
      <c r="AK83" s="63">
        <f t="shared" si="5"/>
        <v>-0.16847626054797363</v>
      </c>
    </row>
    <row r="84" spans="1:37" s="53" customFormat="1" x14ac:dyDescent="0.2">
      <c r="A84" s="21" t="s">
        <v>411</v>
      </c>
      <c r="B84" s="1" t="s">
        <v>412</v>
      </c>
      <c r="C84" s="1" t="s">
        <v>407</v>
      </c>
      <c r="D84" s="108">
        <v>62</v>
      </c>
      <c r="E84" s="109"/>
      <c r="F84" s="108">
        <v>2</v>
      </c>
      <c r="G84" s="108">
        <v>35984</v>
      </c>
      <c r="H84" s="108">
        <v>41664</v>
      </c>
      <c r="I84" s="108">
        <v>11179</v>
      </c>
      <c r="J84" s="108">
        <v>13897</v>
      </c>
      <c r="K84" s="1">
        <v>9.1999999999999993</v>
      </c>
      <c r="L84" s="109"/>
      <c r="M84" s="108">
        <v>10114</v>
      </c>
      <c r="N84" s="108">
        <v>9703</v>
      </c>
      <c r="O84" s="2">
        <v>9.1999999999999993</v>
      </c>
      <c r="P84" s="2">
        <v>13.9</v>
      </c>
      <c r="Q84" s="2">
        <v>4.8</v>
      </c>
      <c r="R84" s="1">
        <v>54</v>
      </c>
      <c r="S84" s="3">
        <v>3.0503999999999998</v>
      </c>
      <c r="T84" s="43" t="s">
        <v>407</v>
      </c>
      <c r="U84" s="3">
        <v>3.0503999999999998</v>
      </c>
      <c r="V84" s="3"/>
      <c r="W84" s="109"/>
      <c r="X84" s="1">
        <v>36</v>
      </c>
      <c r="Y84" s="108">
        <v>38139.18</v>
      </c>
      <c r="Z84" s="2">
        <v>4.8</v>
      </c>
      <c r="AA84" s="3">
        <v>2.9693999999999998</v>
      </c>
      <c r="AB84" s="3">
        <v>2.2206000000000001</v>
      </c>
      <c r="AC84" s="109"/>
      <c r="AD84" s="3">
        <v>3.1396000000000002</v>
      </c>
      <c r="AE84" s="3">
        <v>4.3537999999999997</v>
      </c>
      <c r="AF84" s="3">
        <v>2.9548999999999999</v>
      </c>
      <c r="AG84" s="3">
        <v>3.4283000000000001</v>
      </c>
      <c r="AH84" s="57">
        <v>3.9180000000000001</v>
      </c>
      <c r="AI84" s="50">
        <f t="shared" si="3"/>
        <v>3.2723165999999999</v>
      </c>
      <c r="AJ84" s="3">
        <f t="shared" si="4"/>
        <v>-0.64568340000000024</v>
      </c>
      <c r="AK84" s="62">
        <f t="shared" si="5"/>
        <v>-0.16479923430321597</v>
      </c>
    </row>
    <row r="85" spans="1:37" s="53" customFormat="1" x14ac:dyDescent="0.2">
      <c r="A85" s="21" t="s">
        <v>379</v>
      </c>
      <c r="B85" s="24" t="s">
        <v>380</v>
      </c>
      <c r="C85" s="24" t="s">
        <v>611</v>
      </c>
      <c r="D85" s="110">
        <v>20</v>
      </c>
      <c r="E85" s="109"/>
      <c r="F85" s="110">
        <v>2</v>
      </c>
      <c r="G85" s="110">
        <v>69002</v>
      </c>
      <c r="H85" s="110">
        <v>49642</v>
      </c>
      <c r="I85" s="110">
        <v>18798</v>
      </c>
      <c r="J85" s="110">
        <v>10636</v>
      </c>
      <c r="K85" s="24">
        <v>13.8</v>
      </c>
      <c r="L85" s="109"/>
      <c r="M85" s="110">
        <v>18641</v>
      </c>
      <c r="N85" s="110">
        <v>10119</v>
      </c>
      <c r="O85" s="25">
        <v>13.8</v>
      </c>
      <c r="P85" s="25">
        <v>8.1999999999999993</v>
      </c>
      <c r="Q85" s="25">
        <v>11.7</v>
      </c>
      <c r="R85" s="24">
        <v>17</v>
      </c>
      <c r="S85" s="26">
        <v>5.6222000000000003</v>
      </c>
      <c r="T85" s="52" t="s">
        <v>407</v>
      </c>
      <c r="U85" s="26">
        <v>5.6222000000000003</v>
      </c>
      <c r="V85" s="26"/>
      <c r="W85" s="109"/>
      <c r="X85" s="24">
        <v>30</v>
      </c>
      <c r="Y85" s="110">
        <v>39431.839999999997</v>
      </c>
      <c r="Z85" s="25">
        <v>11.7</v>
      </c>
      <c r="AA85" s="26">
        <v>0.56740000000000002</v>
      </c>
      <c r="AB85" s="26">
        <v>0.46889999999999998</v>
      </c>
      <c r="AC85" s="109"/>
      <c r="AD85" s="26">
        <v>8.4830000000000005</v>
      </c>
      <c r="AE85" s="26">
        <v>8.8389000000000006</v>
      </c>
      <c r="AF85" s="26">
        <v>8.6640999999999995</v>
      </c>
      <c r="AG85" s="26">
        <v>7.5217000000000001</v>
      </c>
      <c r="AH85" s="57">
        <v>7.1994999999999996</v>
      </c>
      <c r="AI85" s="50">
        <f t="shared" si="3"/>
        <v>6.031215050000001</v>
      </c>
      <c r="AJ85" s="26">
        <f t="shared" si="4"/>
        <v>-1.1682849499999985</v>
      </c>
      <c r="AK85" s="62">
        <f t="shared" si="5"/>
        <v>-0.1622730675741369</v>
      </c>
    </row>
    <row r="86" spans="1:37" s="53" customFormat="1" x14ac:dyDescent="0.2">
      <c r="A86" s="21" t="s">
        <v>898</v>
      </c>
      <c r="B86" s="1" t="s">
        <v>899</v>
      </c>
      <c r="C86" s="1" t="s">
        <v>407</v>
      </c>
      <c r="D86" s="108">
        <v>3</v>
      </c>
      <c r="E86" s="109"/>
      <c r="F86" s="108">
        <v>0</v>
      </c>
      <c r="G86" s="108">
        <v>75806</v>
      </c>
      <c r="H86" s="108">
        <v>63075</v>
      </c>
      <c r="I86" s="108">
        <v>19148</v>
      </c>
      <c r="J86" s="108">
        <v>11398</v>
      </c>
      <c r="K86" s="1">
        <v>10</v>
      </c>
      <c r="L86" s="109"/>
      <c r="M86" s="108">
        <v>19148</v>
      </c>
      <c r="N86" s="108">
        <v>11398</v>
      </c>
      <c r="O86" s="2">
        <v>10</v>
      </c>
      <c r="P86" s="2">
        <v>4.0999999999999996</v>
      </c>
      <c r="Q86" s="2">
        <v>9.1</v>
      </c>
      <c r="R86" s="1">
        <v>999</v>
      </c>
      <c r="S86" s="3">
        <v>5.7751999999999999</v>
      </c>
      <c r="T86" s="43" t="s">
        <v>410</v>
      </c>
      <c r="U86" s="3">
        <v>5.4076000000000004</v>
      </c>
      <c r="V86" s="3"/>
      <c r="W86" s="109"/>
      <c r="X86" s="1">
        <v>31</v>
      </c>
      <c r="Y86" s="108">
        <v>55584.49</v>
      </c>
      <c r="Z86" s="2">
        <v>8</v>
      </c>
      <c r="AA86" s="3">
        <v>0</v>
      </c>
      <c r="AB86" s="3">
        <v>0</v>
      </c>
      <c r="AC86" s="109"/>
      <c r="AD86" s="3">
        <v>6.1600999999999999</v>
      </c>
      <c r="AE86" s="3">
        <v>5.0734000000000004</v>
      </c>
      <c r="AF86" s="3">
        <v>6.6871999999999998</v>
      </c>
      <c r="AG86" s="3">
        <v>6.4801000000000002</v>
      </c>
      <c r="AH86" s="57">
        <v>6.9188999999999998</v>
      </c>
      <c r="AI86" s="50">
        <f t="shared" si="3"/>
        <v>5.8010029000000012</v>
      </c>
      <c r="AJ86" s="3">
        <f t="shared" si="4"/>
        <v>-1.1178970999999986</v>
      </c>
      <c r="AK86" s="62">
        <f t="shared" si="5"/>
        <v>-0.16157150703146433</v>
      </c>
    </row>
    <row r="87" spans="1:37" s="53" customFormat="1" x14ac:dyDescent="0.2">
      <c r="A87" s="21" t="s">
        <v>896</v>
      </c>
      <c r="B87" s="24" t="s">
        <v>897</v>
      </c>
      <c r="C87" s="24" t="s">
        <v>407</v>
      </c>
      <c r="D87" s="110">
        <v>2</v>
      </c>
      <c r="E87" s="109"/>
      <c r="F87" s="110">
        <v>0</v>
      </c>
      <c r="G87" s="110">
        <v>36632</v>
      </c>
      <c r="H87" s="110">
        <v>20735</v>
      </c>
      <c r="I87" s="110">
        <v>14080</v>
      </c>
      <c r="J87" s="110">
        <v>8874</v>
      </c>
      <c r="K87" s="24">
        <v>6.5</v>
      </c>
      <c r="L87" s="109"/>
      <c r="M87" s="110">
        <v>14080</v>
      </c>
      <c r="N87" s="110">
        <v>8874</v>
      </c>
      <c r="O87" s="25">
        <v>6.5</v>
      </c>
      <c r="P87" s="25">
        <v>3.5</v>
      </c>
      <c r="Q87" s="25">
        <v>5.5</v>
      </c>
      <c r="R87" s="24">
        <v>999</v>
      </c>
      <c r="S87" s="26">
        <v>4.2465999999999999</v>
      </c>
      <c r="T87" s="52" t="s">
        <v>410</v>
      </c>
      <c r="U87" s="26">
        <v>4.1292</v>
      </c>
      <c r="V87" s="26"/>
      <c r="W87" s="109"/>
      <c r="X87" s="24">
        <v>24</v>
      </c>
      <c r="Y87" s="110">
        <v>48477.09</v>
      </c>
      <c r="Z87" s="25">
        <v>5.7</v>
      </c>
      <c r="AA87" s="26">
        <v>0</v>
      </c>
      <c r="AB87" s="26">
        <v>1.0488</v>
      </c>
      <c r="AC87" s="109"/>
      <c r="AD87" s="26">
        <v>2.6572</v>
      </c>
      <c r="AE87" s="26">
        <v>1.9497</v>
      </c>
      <c r="AF87" s="26">
        <v>2.036</v>
      </c>
      <c r="AG87" s="26">
        <v>4.1936</v>
      </c>
      <c r="AH87" s="57">
        <v>5.2816999999999998</v>
      </c>
      <c r="AI87" s="50">
        <f t="shared" si="3"/>
        <v>4.4295993000000005</v>
      </c>
      <c r="AJ87" s="26">
        <f t="shared" si="4"/>
        <v>-0.85210069999999938</v>
      </c>
      <c r="AK87" s="62">
        <f t="shared" si="5"/>
        <v>-0.16133076471590574</v>
      </c>
    </row>
    <row r="88" spans="1:37" s="53" customFormat="1" x14ac:dyDescent="0.2">
      <c r="A88" s="22" t="s">
        <v>345</v>
      </c>
      <c r="B88" s="17" t="s">
        <v>346</v>
      </c>
      <c r="C88" s="17" t="s">
        <v>410</v>
      </c>
      <c r="D88" s="111">
        <v>122</v>
      </c>
      <c r="E88" s="109"/>
      <c r="F88" s="111">
        <v>3</v>
      </c>
      <c r="G88" s="111">
        <v>24609</v>
      </c>
      <c r="H88" s="111">
        <v>31817</v>
      </c>
      <c r="I88" s="111">
        <v>8708</v>
      </c>
      <c r="J88" s="111">
        <v>8905</v>
      </c>
      <c r="K88" s="17">
        <v>8.3000000000000007</v>
      </c>
      <c r="L88" s="109"/>
      <c r="M88" s="111">
        <v>8152</v>
      </c>
      <c r="N88" s="111">
        <v>7121</v>
      </c>
      <c r="O88" s="18">
        <v>8.3000000000000007</v>
      </c>
      <c r="P88" s="18">
        <v>9.5</v>
      </c>
      <c r="Q88" s="18">
        <v>4.8</v>
      </c>
      <c r="R88" s="17">
        <v>45</v>
      </c>
      <c r="S88" s="19">
        <v>2.4586999999999999</v>
      </c>
      <c r="T88" s="44" t="s">
        <v>407</v>
      </c>
      <c r="U88" s="19">
        <v>2.4586999999999999</v>
      </c>
      <c r="V88" s="26"/>
      <c r="W88" s="109"/>
      <c r="X88" s="17">
        <v>27</v>
      </c>
      <c r="Y88" s="111">
        <v>25983.7</v>
      </c>
      <c r="Z88" s="18">
        <v>4.8</v>
      </c>
      <c r="AA88" s="19">
        <v>1.5522</v>
      </c>
      <c r="AB88" s="19">
        <v>1.51</v>
      </c>
      <c r="AC88" s="109"/>
      <c r="AD88" s="19">
        <v>3.3136000000000001</v>
      </c>
      <c r="AE88" s="19">
        <v>3.5165999999999999</v>
      </c>
      <c r="AF88" s="19">
        <v>3.5186999999999999</v>
      </c>
      <c r="AG88" s="19">
        <v>3.4906999999999999</v>
      </c>
      <c r="AH88" s="59">
        <v>3.1381999999999999</v>
      </c>
      <c r="AI88" s="51">
        <f t="shared" si="3"/>
        <v>2.6375704250000003</v>
      </c>
      <c r="AJ88" s="19">
        <f t="shared" si="4"/>
        <v>-0.5006295749999996</v>
      </c>
      <c r="AK88" s="63">
        <f t="shared" si="5"/>
        <v>-0.15952761933592494</v>
      </c>
    </row>
    <row r="89" spans="1:37" s="53" customFormat="1" x14ac:dyDescent="0.2">
      <c r="A89" s="21" t="s">
        <v>184</v>
      </c>
      <c r="B89" s="24" t="s">
        <v>185</v>
      </c>
      <c r="C89" s="24" t="s">
        <v>410</v>
      </c>
      <c r="D89" s="110">
        <v>1360</v>
      </c>
      <c r="E89" s="109"/>
      <c r="F89" s="110">
        <v>3</v>
      </c>
      <c r="G89" s="110">
        <v>1994</v>
      </c>
      <c r="H89" s="110">
        <v>2802</v>
      </c>
      <c r="I89" s="110">
        <v>1101</v>
      </c>
      <c r="J89" s="110">
        <v>1379</v>
      </c>
      <c r="K89" s="24">
        <v>2.2999999999999998</v>
      </c>
      <c r="L89" s="109"/>
      <c r="M89" s="110">
        <v>1053</v>
      </c>
      <c r="N89" s="110">
        <v>848</v>
      </c>
      <c r="O89" s="25">
        <v>2.2999999999999998</v>
      </c>
      <c r="P89" s="25">
        <v>1.5</v>
      </c>
      <c r="Q89" s="25">
        <v>2</v>
      </c>
      <c r="R89" s="24">
        <v>38</v>
      </c>
      <c r="S89" s="26">
        <v>0.31759999999999999</v>
      </c>
      <c r="T89" s="52" t="s">
        <v>407</v>
      </c>
      <c r="U89" s="26">
        <v>0.31759999999999999</v>
      </c>
      <c r="V89" s="26"/>
      <c r="W89" s="109"/>
      <c r="X89" s="24">
        <v>5</v>
      </c>
      <c r="Y89" s="110">
        <v>3776.26</v>
      </c>
      <c r="Z89" s="25">
        <v>2</v>
      </c>
      <c r="AA89" s="26">
        <v>0.84199999999999997</v>
      </c>
      <c r="AB89" s="26">
        <v>0.68279999999999996</v>
      </c>
      <c r="AC89" s="109"/>
      <c r="AD89" s="26">
        <v>0.29139999999999999</v>
      </c>
      <c r="AE89" s="26">
        <v>0.38329999999999997</v>
      </c>
      <c r="AF89" s="26">
        <v>0.37480000000000002</v>
      </c>
      <c r="AG89" s="26">
        <v>0.34699999999999998</v>
      </c>
      <c r="AH89" s="57">
        <v>0.40339999999999998</v>
      </c>
      <c r="AI89" s="50">
        <f t="shared" si="3"/>
        <v>0.34070540000000005</v>
      </c>
      <c r="AJ89" s="26">
        <f t="shared" si="4"/>
        <v>-6.2694599999999934E-2</v>
      </c>
      <c r="AK89" s="62">
        <f t="shared" si="5"/>
        <v>-0.15541546851760024</v>
      </c>
    </row>
    <row r="90" spans="1:37" s="53" customFormat="1" x14ac:dyDescent="0.2">
      <c r="A90" s="21" t="s">
        <v>702</v>
      </c>
      <c r="B90" s="24" t="s">
        <v>704</v>
      </c>
      <c r="C90" s="24" t="s">
        <v>407</v>
      </c>
      <c r="D90" s="110">
        <v>1</v>
      </c>
      <c r="E90" s="109"/>
      <c r="F90" s="110">
        <v>0</v>
      </c>
      <c r="G90" s="110">
        <v>100316</v>
      </c>
      <c r="H90" s="110">
        <v>0</v>
      </c>
      <c r="I90" s="110">
        <v>27148</v>
      </c>
      <c r="J90" s="110">
        <v>0</v>
      </c>
      <c r="K90" s="24">
        <v>8</v>
      </c>
      <c r="L90" s="109"/>
      <c r="M90" s="110">
        <v>27148</v>
      </c>
      <c r="N90" s="110">
        <v>0</v>
      </c>
      <c r="O90" s="25">
        <v>8</v>
      </c>
      <c r="P90" s="25">
        <v>0</v>
      </c>
      <c r="Q90" s="25">
        <v>8</v>
      </c>
      <c r="R90" s="24">
        <v>999</v>
      </c>
      <c r="S90" s="26">
        <v>8.1880000000000006</v>
      </c>
      <c r="T90" s="52" t="s">
        <v>410</v>
      </c>
      <c r="U90" s="26">
        <v>29.3993</v>
      </c>
      <c r="V90" s="26"/>
      <c r="W90" s="109"/>
      <c r="X90" s="24">
        <v>143</v>
      </c>
      <c r="Y90" s="110">
        <v>247275.17</v>
      </c>
      <c r="Z90" s="25">
        <v>23.1</v>
      </c>
      <c r="AA90" s="26">
        <v>0.96089999999999998</v>
      </c>
      <c r="AB90" s="26">
        <v>0.93799999999999994</v>
      </c>
      <c r="AC90" s="109"/>
      <c r="AD90" s="26">
        <v>26.376899999999999</v>
      </c>
      <c r="AE90" s="26">
        <v>26.5078</v>
      </c>
      <c r="AF90" s="26">
        <v>26.775700000000001</v>
      </c>
      <c r="AG90" s="26">
        <v>26.952100000000002</v>
      </c>
      <c r="AH90" s="57">
        <v>37.188899999999997</v>
      </c>
      <c r="AI90" s="50">
        <f t="shared" si="3"/>
        <v>31.538099075000002</v>
      </c>
      <c r="AJ90" s="26">
        <f t="shared" si="4"/>
        <v>-5.6508009249999951</v>
      </c>
      <c r="AK90" s="62">
        <f t="shared" si="5"/>
        <v>-0.15194859017072287</v>
      </c>
    </row>
    <row r="91" spans="1:37" s="53" customFormat="1" x14ac:dyDescent="0.2">
      <c r="A91" s="21" t="s">
        <v>1536</v>
      </c>
      <c r="B91" s="24" t="s">
        <v>64</v>
      </c>
      <c r="C91" s="24" t="s">
        <v>611</v>
      </c>
      <c r="D91" s="110">
        <v>1</v>
      </c>
      <c r="E91" s="109"/>
      <c r="F91" s="110">
        <v>0</v>
      </c>
      <c r="G91" s="110">
        <v>21983</v>
      </c>
      <c r="H91" s="110">
        <v>0</v>
      </c>
      <c r="I91" s="110">
        <v>7608</v>
      </c>
      <c r="J91" s="110">
        <v>0</v>
      </c>
      <c r="K91" s="24">
        <v>0</v>
      </c>
      <c r="L91" s="109"/>
      <c r="M91" s="110">
        <v>7608</v>
      </c>
      <c r="N91" s="110">
        <v>0</v>
      </c>
      <c r="O91" s="25">
        <v>0</v>
      </c>
      <c r="P91" s="25">
        <v>0</v>
      </c>
      <c r="Q91" s="25">
        <v>1</v>
      </c>
      <c r="R91" s="24">
        <v>999</v>
      </c>
      <c r="S91" s="26">
        <v>2.2946</v>
      </c>
      <c r="T91" s="52" t="s">
        <v>410</v>
      </c>
      <c r="U91" s="26">
        <v>3.1168999999999998</v>
      </c>
      <c r="V91" s="26"/>
      <c r="W91" s="109"/>
      <c r="X91" s="24">
        <v>16</v>
      </c>
      <c r="Y91" s="110">
        <v>25608.9</v>
      </c>
      <c r="Z91" s="25">
        <v>6.7</v>
      </c>
      <c r="AA91" s="26">
        <v>0.60599999999999998</v>
      </c>
      <c r="AB91" s="26">
        <v>0.4899</v>
      </c>
      <c r="AC91" s="109"/>
      <c r="AD91" s="26">
        <v>0</v>
      </c>
      <c r="AE91" s="26">
        <v>0</v>
      </c>
      <c r="AF91" s="26">
        <v>3.5868000000000002</v>
      </c>
      <c r="AG91" s="26">
        <v>3.6353</v>
      </c>
      <c r="AH91" s="57">
        <v>3.9422000000000001</v>
      </c>
      <c r="AI91" s="50">
        <f t="shared" si="3"/>
        <v>3.3436544750000001</v>
      </c>
      <c r="AJ91" s="26">
        <f t="shared" si="4"/>
        <v>-0.59854552500000002</v>
      </c>
      <c r="AK91" s="62">
        <f t="shared" si="5"/>
        <v>-0.15183032951144032</v>
      </c>
    </row>
    <row r="92" spans="1:37" s="53" customFormat="1" x14ac:dyDescent="0.2">
      <c r="A92" s="21" t="s">
        <v>935</v>
      </c>
      <c r="B92" s="24" t="s">
        <v>936</v>
      </c>
      <c r="C92" s="24" t="s">
        <v>410</v>
      </c>
      <c r="D92" s="110">
        <v>23</v>
      </c>
      <c r="E92" s="109"/>
      <c r="F92" s="110">
        <v>0</v>
      </c>
      <c r="G92" s="110">
        <v>9139</v>
      </c>
      <c r="H92" s="110">
        <v>4834</v>
      </c>
      <c r="I92" s="110">
        <v>3146</v>
      </c>
      <c r="J92" s="110">
        <v>1507</v>
      </c>
      <c r="K92" s="24">
        <v>2.2999999999999998</v>
      </c>
      <c r="L92" s="109"/>
      <c r="M92" s="110">
        <v>3198</v>
      </c>
      <c r="N92" s="110">
        <v>1482</v>
      </c>
      <c r="O92" s="25">
        <v>2.2999999999999998</v>
      </c>
      <c r="P92" s="25">
        <v>1.8</v>
      </c>
      <c r="Q92" s="25">
        <v>1.9</v>
      </c>
      <c r="R92" s="24">
        <v>13</v>
      </c>
      <c r="S92" s="26">
        <v>0.96450000000000002</v>
      </c>
      <c r="T92" s="52" t="s">
        <v>407</v>
      </c>
      <c r="U92" s="26">
        <v>0.96450000000000002</v>
      </c>
      <c r="V92" s="26"/>
      <c r="W92" s="109"/>
      <c r="X92" s="24">
        <v>6</v>
      </c>
      <c r="Y92" s="110">
        <v>6069.58</v>
      </c>
      <c r="Z92" s="25">
        <v>1.9</v>
      </c>
      <c r="AA92" s="26">
        <v>0.9123</v>
      </c>
      <c r="AB92" s="26">
        <v>0.89780000000000004</v>
      </c>
      <c r="AC92" s="109"/>
      <c r="AD92" s="26">
        <v>1.0382</v>
      </c>
      <c r="AE92" s="26">
        <v>1.0626</v>
      </c>
      <c r="AF92" s="26">
        <v>1.1227</v>
      </c>
      <c r="AG92" s="26">
        <v>1.0909</v>
      </c>
      <c r="AH92" s="57">
        <v>1.2179</v>
      </c>
      <c r="AI92" s="50">
        <f t="shared" si="3"/>
        <v>1.0346673750000002</v>
      </c>
      <c r="AJ92" s="26">
        <f t="shared" si="4"/>
        <v>-0.18323262499999982</v>
      </c>
      <c r="AK92" s="62">
        <f t="shared" si="5"/>
        <v>-0.15044964693324561</v>
      </c>
    </row>
    <row r="93" spans="1:37" s="53" customFormat="1" x14ac:dyDescent="0.2">
      <c r="A93" s="22" t="s">
        <v>758</v>
      </c>
      <c r="B93" s="17" t="s">
        <v>759</v>
      </c>
      <c r="C93" s="17" t="s">
        <v>407</v>
      </c>
      <c r="D93" s="111">
        <v>34</v>
      </c>
      <c r="E93" s="109"/>
      <c r="F93" s="111">
        <v>1</v>
      </c>
      <c r="G93" s="111">
        <v>6040</v>
      </c>
      <c r="H93" s="111">
        <v>3228</v>
      </c>
      <c r="I93" s="111">
        <v>2872</v>
      </c>
      <c r="J93" s="111">
        <v>1396</v>
      </c>
      <c r="K93" s="17">
        <v>3.9</v>
      </c>
      <c r="L93" s="109"/>
      <c r="M93" s="111">
        <v>2867</v>
      </c>
      <c r="N93" s="111">
        <v>1386</v>
      </c>
      <c r="O93" s="18">
        <v>3.9</v>
      </c>
      <c r="P93" s="18">
        <v>2</v>
      </c>
      <c r="Q93" s="18">
        <v>3.3</v>
      </c>
      <c r="R93" s="17">
        <v>14</v>
      </c>
      <c r="S93" s="19">
        <v>0.86470000000000002</v>
      </c>
      <c r="T93" s="44" t="s">
        <v>407</v>
      </c>
      <c r="U93" s="19">
        <v>0.86470000000000002</v>
      </c>
      <c r="V93" s="26"/>
      <c r="W93" s="109"/>
      <c r="X93" s="17">
        <v>8</v>
      </c>
      <c r="Y93" s="111">
        <v>5580.24</v>
      </c>
      <c r="Z93" s="18">
        <v>3.3</v>
      </c>
      <c r="AA93" s="19">
        <v>0.99160000000000004</v>
      </c>
      <c r="AB93" s="19">
        <v>0.79810000000000003</v>
      </c>
      <c r="AC93" s="109"/>
      <c r="AD93" s="19">
        <v>0.90049999999999997</v>
      </c>
      <c r="AE93" s="19">
        <v>0.93689999999999996</v>
      </c>
      <c r="AF93" s="19">
        <v>1.0327</v>
      </c>
      <c r="AG93" s="19">
        <v>1.0145</v>
      </c>
      <c r="AH93" s="59">
        <v>1.0914999999999999</v>
      </c>
      <c r="AI93" s="51">
        <f t="shared" si="3"/>
        <v>0.92760692500000008</v>
      </c>
      <c r="AJ93" s="19">
        <f t="shared" si="4"/>
        <v>-0.16389307499999983</v>
      </c>
      <c r="AK93" s="63">
        <f t="shared" si="5"/>
        <v>-0.15015398534127333</v>
      </c>
    </row>
    <row r="94" spans="1:37" s="53" customFormat="1" x14ac:dyDescent="0.2">
      <c r="A94" s="21" t="s">
        <v>716</v>
      </c>
      <c r="B94" s="24" t="s">
        <v>717</v>
      </c>
      <c r="C94" s="24" t="s">
        <v>407</v>
      </c>
      <c r="D94" s="110">
        <v>35</v>
      </c>
      <c r="E94" s="109"/>
      <c r="F94" s="110">
        <v>1</v>
      </c>
      <c r="G94" s="110">
        <v>41143</v>
      </c>
      <c r="H94" s="110">
        <v>23645</v>
      </c>
      <c r="I94" s="110">
        <v>13532</v>
      </c>
      <c r="J94" s="110">
        <v>7121</v>
      </c>
      <c r="K94" s="24">
        <v>9.1999999999999993</v>
      </c>
      <c r="L94" s="109"/>
      <c r="M94" s="110">
        <v>13188</v>
      </c>
      <c r="N94" s="110">
        <v>6176</v>
      </c>
      <c r="O94" s="25">
        <v>9.1999999999999993</v>
      </c>
      <c r="P94" s="25">
        <v>6.2</v>
      </c>
      <c r="Q94" s="25">
        <v>7.6</v>
      </c>
      <c r="R94" s="24">
        <v>13</v>
      </c>
      <c r="S94" s="26">
        <v>3.9775999999999998</v>
      </c>
      <c r="T94" s="52" t="s">
        <v>407</v>
      </c>
      <c r="U94" s="26">
        <v>3.9775999999999998</v>
      </c>
      <c r="V94" s="26"/>
      <c r="W94" s="109"/>
      <c r="X94" s="24">
        <v>21</v>
      </c>
      <c r="Y94" s="110">
        <v>27346.74</v>
      </c>
      <c r="Z94" s="25">
        <v>7.6</v>
      </c>
      <c r="AA94" s="26">
        <v>0.65129999999999999</v>
      </c>
      <c r="AB94" s="26">
        <v>0.5716</v>
      </c>
      <c r="AC94" s="109"/>
      <c r="AD94" s="26">
        <v>5.2766999999999999</v>
      </c>
      <c r="AE94" s="26">
        <v>5.0035999999999996</v>
      </c>
      <c r="AF94" s="26">
        <v>4.8467000000000002</v>
      </c>
      <c r="AG94" s="26">
        <v>5.2740999999999998</v>
      </c>
      <c r="AH94" s="57">
        <v>5.0175000000000001</v>
      </c>
      <c r="AI94" s="50">
        <f t="shared" si="3"/>
        <v>4.2669703999999999</v>
      </c>
      <c r="AJ94" s="26">
        <f t="shared" si="4"/>
        <v>-0.75052960000000013</v>
      </c>
      <c r="AK94" s="62">
        <f t="shared" si="5"/>
        <v>-0.14958238166417542</v>
      </c>
    </row>
    <row r="95" spans="1:37" s="53" customFormat="1" x14ac:dyDescent="0.2">
      <c r="A95" s="21" t="s">
        <v>1403</v>
      </c>
      <c r="B95" s="1" t="s">
        <v>1404</v>
      </c>
      <c r="C95" s="1" t="s">
        <v>611</v>
      </c>
      <c r="D95" s="108">
        <v>10</v>
      </c>
      <c r="E95" s="109"/>
      <c r="F95" s="108">
        <v>0</v>
      </c>
      <c r="G95" s="108">
        <v>6655</v>
      </c>
      <c r="H95" s="108">
        <v>4997</v>
      </c>
      <c r="I95" s="108">
        <v>2928</v>
      </c>
      <c r="J95" s="108">
        <v>1941</v>
      </c>
      <c r="K95" s="1">
        <v>4.3</v>
      </c>
      <c r="L95" s="109"/>
      <c r="M95" s="108">
        <v>2860</v>
      </c>
      <c r="N95" s="108">
        <v>1789</v>
      </c>
      <c r="O95" s="2">
        <v>4.3</v>
      </c>
      <c r="P95" s="2">
        <v>2.2999999999999998</v>
      </c>
      <c r="Q95" s="2">
        <v>3.6</v>
      </c>
      <c r="R95" s="1">
        <v>23</v>
      </c>
      <c r="S95" s="3">
        <v>0.86260000000000003</v>
      </c>
      <c r="T95" s="43" t="s">
        <v>410</v>
      </c>
      <c r="U95" s="3">
        <v>1.3076000000000001</v>
      </c>
      <c r="V95" s="3"/>
      <c r="W95" s="109"/>
      <c r="X95" s="1">
        <v>14</v>
      </c>
      <c r="Y95" s="108">
        <v>14323.28</v>
      </c>
      <c r="Z95" s="2">
        <v>4</v>
      </c>
      <c r="AA95" s="3">
        <v>5.5583999999999998</v>
      </c>
      <c r="AB95" s="3">
        <v>5.6022999999999996</v>
      </c>
      <c r="AC95" s="109"/>
      <c r="AD95" s="3">
        <v>1.3674999999999999</v>
      </c>
      <c r="AE95" s="3">
        <v>1.6107</v>
      </c>
      <c r="AF95" s="3">
        <v>1.3444</v>
      </c>
      <c r="AG95" s="3">
        <v>1.3464</v>
      </c>
      <c r="AH95" s="57">
        <v>1.6486000000000001</v>
      </c>
      <c r="AI95" s="50">
        <f t="shared" si="3"/>
        <v>1.4027279000000001</v>
      </c>
      <c r="AJ95" s="3">
        <f t="shared" si="4"/>
        <v>-0.24587209999999993</v>
      </c>
      <c r="AK95" s="62">
        <f t="shared" si="5"/>
        <v>-0.14913993691617125</v>
      </c>
    </row>
    <row r="96" spans="1:37" s="53" customFormat="1" x14ac:dyDescent="0.2">
      <c r="A96" s="21" t="s">
        <v>929</v>
      </c>
      <c r="B96" s="1" t="s">
        <v>930</v>
      </c>
      <c r="C96" s="1" t="s">
        <v>410</v>
      </c>
      <c r="D96" s="108">
        <v>48</v>
      </c>
      <c r="E96" s="109"/>
      <c r="F96" s="108">
        <v>1</v>
      </c>
      <c r="G96" s="108">
        <v>44496</v>
      </c>
      <c r="H96" s="108">
        <v>91695</v>
      </c>
      <c r="I96" s="108">
        <v>14475</v>
      </c>
      <c r="J96" s="108">
        <v>20874</v>
      </c>
      <c r="K96" s="1">
        <v>10.3</v>
      </c>
      <c r="L96" s="109"/>
      <c r="M96" s="108">
        <v>12658</v>
      </c>
      <c r="N96" s="108">
        <v>13456</v>
      </c>
      <c r="O96" s="2">
        <v>10.3</v>
      </c>
      <c r="P96" s="2">
        <v>10.7</v>
      </c>
      <c r="Q96" s="2">
        <v>7</v>
      </c>
      <c r="R96" s="1">
        <v>66</v>
      </c>
      <c r="S96" s="3">
        <v>3.8176999999999999</v>
      </c>
      <c r="T96" s="43" t="s">
        <v>410</v>
      </c>
      <c r="U96" s="3">
        <v>3.7519</v>
      </c>
      <c r="V96" s="3"/>
      <c r="W96" s="109"/>
      <c r="X96" s="1">
        <v>33</v>
      </c>
      <c r="Y96" s="108">
        <v>48149.760000000002</v>
      </c>
      <c r="Z96" s="2">
        <v>6.1</v>
      </c>
      <c r="AA96" s="3">
        <v>1.0665</v>
      </c>
      <c r="AB96" s="3">
        <v>0.81320000000000003</v>
      </c>
      <c r="AC96" s="109"/>
      <c r="AD96" s="3">
        <v>3.8862999999999999</v>
      </c>
      <c r="AE96" s="3">
        <v>3.4853999999999998</v>
      </c>
      <c r="AF96" s="3">
        <v>3.9579</v>
      </c>
      <c r="AG96" s="3">
        <v>4.6048999999999998</v>
      </c>
      <c r="AH96" s="57">
        <v>4.7275999999999998</v>
      </c>
      <c r="AI96" s="50">
        <f t="shared" si="3"/>
        <v>4.0248507250000003</v>
      </c>
      <c r="AJ96" s="3">
        <f t="shared" si="4"/>
        <v>-0.70274927499999951</v>
      </c>
      <c r="AK96" s="62">
        <f t="shared" si="5"/>
        <v>-0.14864820945088408</v>
      </c>
    </row>
    <row r="97" spans="1:37" s="53" customFormat="1" x14ac:dyDescent="0.2">
      <c r="A97" s="21" t="s">
        <v>1026</v>
      </c>
      <c r="B97" s="24" t="s">
        <v>1027</v>
      </c>
      <c r="C97" s="24" t="s">
        <v>410</v>
      </c>
      <c r="D97" s="110">
        <v>1</v>
      </c>
      <c r="E97" s="109"/>
      <c r="F97" s="110">
        <v>0</v>
      </c>
      <c r="G97" s="110">
        <v>9437</v>
      </c>
      <c r="H97" s="110">
        <v>0</v>
      </c>
      <c r="I97" s="110">
        <v>0</v>
      </c>
      <c r="J97" s="110">
        <v>0</v>
      </c>
      <c r="K97" s="24">
        <v>0</v>
      </c>
      <c r="L97" s="109"/>
      <c r="M97" s="110">
        <v>0</v>
      </c>
      <c r="N97" s="110">
        <v>0</v>
      </c>
      <c r="O97" s="25">
        <v>0</v>
      </c>
      <c r="P97" s="25">
        <v>0</v>
      </c>
      <c r="Q97" s="25">
        <v>0</v>
      </c>
      <c r="R97" s="24">
        <v>999</v>
      </c>
      <c r="S97" s="26">
        <v>0</v>
      </c>
      <c r="T97" s="52" t="s">
        <v>410</v>
      </c>
      <c r="U97" s="26">
        <v>2.3538999999999999</v>
      </c>
      <c r="V97" s="26"/>
      <c r="W97" s="109"/>
      <c r="X97" s="24">
        <v>12</v>
      </c>
      <c r="Y97" s="110">
        <v>19432.12</v>
      </c>
      <c r="Z97" s="25">
        <v>3.7</v>
      </c>
      <c r="AA97" s="26">
        <v>1.1892</v>
      </c>
      <c r="AB97" s="26">
        <v>1.2784</v>
      </c>
      <c r="AC97" s="109"/>
      <c r="AD97" s="26">
        <v>2.1999</v>
      </c>
      <c r="AE97" s="26">
        <v>1.6778</v>
      </c>
      <c r="AF97" s="26">
        <v>1.6554</v>
      </c>
      <c r="AG97" s="26">
        <v>1.6252</v>
      </c>
      <c r="AH97" s="57">
        <v>2.9542000000000002</v>
      </c>
      <c r="AI97" s="50">
        <f t="shared" si="3"/>
        <v>2.5251462250000003</v>
      </c>
      <c r="AJ97" s="26">
        <f t="shared" si="4"/>
        <v>-0.42905377499999986</v>
      </c>
      <c r="AK97" s="62">
        <f t="shared" si="5"/>
        <v>-0.14523518211360092</v>
      </c>
    </row>
    <row r="98" spans="1:37" s="53" customFormat="1" x14ac:dyDescent="0.2">
      <c r="A98" s="22" t="s">
        <v>272</v>
      </c>
      <c r="B98" s="17" t="s">
        <v>273</v>
      </c>
      <c r="C98" s="17" t="s">
        <v>410</v>
      </c>
      <c r="D98" s="111">
        <v>239</v>
      </c>
      <c r="E98" s="109"/>
      <c r="F98" s="111">
        <v>5</v>
      </c>
      <c r="G98" s="111">
        <v>5319</v>
      </c>
      <c r="H98" s="111">
        <v>4152</v>
      </c>
      <c r="I98" s="111">
        <v>2561</v>
      </c>
      <c r="J98" s="111">
        <v>1841</v>
      </c>
      <c r="K98" s="17">
        <v>4</v>
      </c>
      <c r="L98" s="109"/>
      <c r="M98" s="111">
        <v>2468</v>
      </c>
      <c r="N98" s="111">
        <v>1472</v>
      </c>
      <c r="O98" s="18">
        <v>4</v>
      </c>
      <c r="P98" s="18">
        <v>3.1</v>
      </c>
      <c r="Q98" s="18">
        <v>3.2</v>
      </c>
      <c r="R98" s="17">
        <v>21</v>
      </c>
      <c r="S98" s="19">
        <v>0.74439999999999995</v>
      </c>
      <c r="T98" s="44" t="s">
        <v>407</v>
      </c>
      <c r="U98" s="19">
        <v>0.74439999999999995</v>
      </c>
      <c r="V98" s="26"/>
      <c r="W98" s="109"/>
      <c r="X98" s="17">
        <v>10</v>
      </c>
      <c r="Y98" s="111">
        <v>6132.54</v>
      </c>
      <c r="Z98" s="18">
        <v>3.2</v>
      </c>
      <c r="AA98" s="19">
        <v>0.92589999999999995</v>
      </c>
      <c r="AB98" s="19">
        <v>0.82410000000000005</v>
      </c>
      <c r="AC98" s="109"/>
      <c r="AD98" s="19">
        <v>0.78120000000000001</v>
      </c>
      <c r="AE98" s="19">
        <v>0.83819999999999995</v>
      </c>
      <c r="AF98" s="19">
        <v>0.81989999999999996</v>
      </c>
      <c r="AG98" s="19">
        <v>0.92569999999999997</v>
      </c>
      <c r="AH98" s="59">
        <v>0.93320000000000003</v>
      </c>
      <c r="AI98" s="51">
        <f t="shared" si="3"/>
        <v>0.79855509999999996</v>
      </c>
      <c r="AJ98" s="19">
        <f t="shared" si="4"/>
        <v>-0.13464490000000007</v>
      </c>
      <c r="AK98" s="63">
        <f t="shared" si="5"/>
        <v>-0.14428300471495933</v>
      </c>
    </row>
    <row r="99" spans="1:37" s="53" customFormat="1" x14ac:dyDescent="0.2">
      <c r="A99" s="21" t="s">
        <v>1361</v>
      </c>
      <c r="B99" s="24" t="s">
        <v>1362</v>
      </c>
      <c r="C99" s="24" t="s">
        <v>410</v>
      </c>
      <c r="D99" s="110">
        <v>5</v>
      </c>
      <c r="E99" s="109"/>
      <c r="F99" s="110">
        <v>0</v>
      </c>
      <c r="G99" s="110">
        <v>8745</v>
      </c>
      <c r="H99" s="110">
        <v>8425</v>
      </c>
      <c r="I99" s="110">
        <v>4065</v>
      </c>
      <c r="J99" s="110">
        <v>4044</v>
      </c>
      <c r="K99" s="24">
        <v>6</v>
      </c>
      <c r="L99" s="109"/>
      <c r="M99" s="110">
        <v>4070</v>
      </c>
      <c r="N99" s="110">
        <v>4053</v>
      </c>
      <c r="O99" s="25">
        <v>6</v>
      </c>
      <c r="P99" s="25">
        <v>7.6</v>
      </c>
      <c r="Q99" s="25">
        <v>3</v>
      </c>
      <c r="R99" s="24">
        <v>58</v>
      </c>
      <c r="S99" s="26">
        <v>1.2275</v>
      </c>
      <c r="T99" s="52" t="s">
        <v>410</v>
      </c>
      <c r="U99" s="26">
        <v>0.64139999999999997</v>
      </c>
      <c r="V99" s="26"/>
      <c r="W99" s="109"/>
      <c r="X99" s="24">
        <v>7</v>
      </c>
      <c r="Y99" s="110">
        <v>6071.12</v>
      </c>
      <c r="Z99" s="25">
        <v>2</v>
      </c>
      <c r="AA99" s="26">
        <v>3.4908000000000001</v>
      </c>
      <c r="AB99" s="26">
        <v>1.5253000000000001</v>
      </c>
      <c r="AC99" s="109"/>
      <c r="AD99" s="26">
        <v>0.79400000000000004</v>
      </c>
      <c r="AE99" s="26">
        <v>0.7329</v>
      </c>
      <c r="AF99" s="26">
        <v>0.67949999999999999</v>
      </c>
      <c r="AG99" s="26">
        <v>0.68049999999999999</v>
      </c>
      <c r="AH99" s="57">
        <v>0.80179999999999996</v>
      </c>
      <c r="AI99" s="50">
        <f t="shared" si="3"/>
        <v>0.68806184999999997</v>
      </c>
      <c r="AJ99" s="26">
        <f t="shared" si="4"/>
        <v>-0.11373814999999998</v>
      </c>
      <c r="AK99" s="62">
        <f t="shared" si="5"/>
        <v>-0.14185351708655525</v>
      </c>
    </row>
    <row r="100" spans="1:37" s="53" customFormat="1" x14ac:dyDescent="0.2">
      <c r="A100" s="21" t="s">
        <v>581</v>
      </c>
      <c r="B100" s="1" t="s">
        <v>582</v>
      </c>
      <c r="C100" s="1" t="s">
        <v>407</v>
      </c>
      <c r="D100" s="108">
        <v>104</v>
      </c>
      <c r="E100" s="109"/>
      <c r="F100" s="108">
        <v>1</v>
      </c>
      <c r="G100" s="108">
        <v>7000</v>
      </c>
      <c r="H100" s="108">
        <v>5848</v>
      </c>
      <c r="I100" s="108">
        <v>3142</v>
      </c>
      <c r="J100" s="108">
        <v>2565</v>
      </c>
      <c r="K100" s="1">
        <v>3.7</v>
      </c>
      <c r="L100" s="109"/>
      <c r="M100" s="108">
        <v>3020</v>
      </c>
      <c r="N100" s="108">
        <v>2107</v>
      </c>
      <c r="O100" s="2">
        <v>3.7</v>
      </c>
      <c r="P100" s="2">
        <v>3.1</v>
      </c>
      <c r="Q100" s="2">
        <v>2.8</v>
      </c>
      <c r="R100" s="1">
        <v>29</v>
      </c>
      <c r="S100" s="3">
        <v>0.91090000000000004</v>
      </c>
      <c r="T100" s="43" t="s">
        <v>407</v>
      </c>
      <c r="U100" s="3">
        <v>0.91090000000000004</v>
      </c>
      <c r="V100" s="3"/>
      <c r="W100" s="109"/>
      <c r="X100" s="1">
        <v>10</v>
      </c>
      <c r="Y100" s="108">
        <v>8118.1</v>
      </c>
      <c r="Z100" s="2">
        <v>2.8</v>
      </c>
      <c r="AA100" s="3">
        <v>0.56169999999999998</v>
      </c>
      <c r="AB100" s="3">
        <v>0.44350000000000001</v>
      </c>
      <c r="AC100" s="109"/>
      <c r="AD100" s="3">
        <v>1.1695</v>
      </c>
      <c r="AE100" s="3">
        <v>1.1194999999999999</v>
      </c>
      <c r="AF100" s="3">
        <v>0.93530000000000002</v>
      </c>
      <c r="AG100" s="3">
        <v>0.99139999999999995</v>
      </c>
      <c r="AH100" s="57">
        <v>1.1332</v>
      </c>
      <c r="AI100" s="50">
        <f t="shared" si="3"/>
        <v>0.97716797500000008</v>
      </c>
      <c r="AJ100" s="3">
        <f t="shared" si="4"/>
        <v>-0.15603202499999991</v>
      </c>
      <c r="AK100" s="62">
        <f t="shared" si="5"/>
        <v>-0.13769151517825617</v>
      </c>
    </row>
    <row r="101" spans="1:37" s="53" customFormat="1" x14ac:dyDescent="0.2">
      <c r="A101" s="21" t="s">
        <v>571</v>
      </c>
      <c r="B101" s="1" t="s">
        <v>572</v>
      </c>
      <c r="C101" s="1" t="s">
        <v>407</v>
      </c>
      <c r="D101" s="108">
        <v>25</v>
      </c>
      <c r="E101" s="109"/>
      <c r="F101" s="108">
        <v>0</v>
      </c>
      <c r="G101" s="108">
        <v>5554</v>
      </c>
      <c r="H101" s="108">
        <v>4100</v>
      </c>
      <c r="I101" s="108">
        <v>2611</v>
      </c>
      <c r="J101" s="108">
        <v>1681</v>
      </c>
      <c r="K101" s="1">
        <v>3.5</v>
      </c>
      <c r="L101" s="109"/>
      <c r="M101" s="108">
        <v>2653</v>
      </c>
      <c r="N101" s="108">
        <v>1645</v>
      </c>
      <c r="O101" s="2">
        <v>3.5</v>
      </c>
      <c r="P101" s="2">
        <v>2.2000000000000002</v>
      </c>
      <c r="Q101" s="2">
        <v>3</v>
      </c>
      <c r="R101" s="1">
        <v>23</v>
      </c>
      <c r="S101" s="3">
        <v>0.80020000000000002</v>
      </c>
      <c r="T101" s="43" t="s">
        <v>407</v>
      </c>
      <c r="U101" s="3">
        <v>0.80020000000000002</v>
      </c>
      <c r="V101" s="3"/>
      <c r="W101" s="109"/>
      <c r="X101" s="1">
        <v>8</v>
      </c>
      <c r="Y101" s="108">
        <v>5872.14</v>
      </c>
      <c r="Z101" s="2">
        <v>3</v>
      </c>
      <c r="AA101" s="3">
        <v>0.81100000000000005</v>
      </c>
      <c r="AB101" s="3">
        <v>0.72040000000000004</v>
      </c>
      <c r="AC101" s="109"/>
      <c r="AD101" s="3">
        <v>0.77680000000000005</v>
      </c>
      <c r="AE101" s="3">
        <v>0.80400000000000005</v>
      </c>
      <c r="AF101" s="3">
        <v>0.79069999999999996</v>
      </c>
      <c r="AG101" s="3">
        <v>0.85950000000000004</v>
      </c>
      <c r="AH101" s="57">
        <v>0.99539999999999995</v>
      </c>
      <c r="AI101" s="50">
        <f t="shared" si="3"/>
        <v>0.85841455000000011</v>
      </c>
      <c r="AJ101" s="3">
        <f t="shared" si="4"/>
        <v>-0.13698544999999984</v>
      </c>
      <c r="AK101" s="62">
        <f t="shared" si="5"/>
        <v>-0.13761849507735568</v>
      </c>
    </row>
    <row r="102" spans="1:37" s="53" customFormat="1" x14ac:dyDescent="0.2">
      <c r="A102" s="21" t="s">
        <v>1415</v>
      </c>
      <c r="B102" s="24" t="s">
        <v>1416</v>
      </c>
      <c r="C102" s="24" t="s">
        <v>429</v>
      </c>
      <c r="D102" s="110">
        <v>45</v>
      </c>
      <c r="E102" s="109"/>
      <c r="F102" s="110">
        <v>0</v>
      </c>
      <c r="G102" s="110">
        <v>4352</v>
      </c>
      <c r="H102" s="110">
        <v>2952</v>
      </c>
      <c r="I102" s="110">
        <v>2498</v>
      </c>
      <c r="J102" s="110">
        <v>1593</v>
      </c>
      <c r="K102" s="24">
        <v>3.6</v>
      </c>
      <c r="L102" s="109"/>
      <c r="M102" s="110">
        <v>2482</v>
      </c>
      <c r="N102" s="110">
        <v>1497</v>
      </c>
      <c r="O102" s="25">
        <v>3.6</v>
      </c>
      <c r="P102" s="25">
        <v>2.7</v>
      </c>
      <c r="Q102" s="25">
        <v>2.9</v>
      </c>
      <c r="R102" s="24">
        <v>21</v>
      </c>
      <c r="S102" s="26">
        <v>0.74860000000000004</v>
      </c>
      <c r="T102" s="52" t="s">
        <v>407</v>
      </c>
      <c r="U102" s="26">
        <v>0.74860000000000004</v>
      </c>
      <c r="V102" s="26"/>
      <c r="W102" s="109"/>
      <c r="X102" s="24">
        <v>9</v>
      </c>
      <c r="Y102" s="110">
        <v>5588.42</v>
      </c>
      <c r="Z102" s="25">
        <v>2.9</v>
      </c>
      <c r="AA102" s="26">
        <v>3.3858000000000001</v>
      </c>
      <c r="AB102" s="26">
        <v>2.2124000000000001</v>
      </c>
      <c r="AC102" s="109"/>
      <c r="AD102" s="26">
        <v>0.86550000000000005</v>
      </c>
      <c r="AE102" s="26">
        <v>0.83389999999999997</v>
      </c>
      <c r="AF102" s="26">
        <v>0.89849999999999997</v>
      </c>
      <c r="AG102" s="26">
        <v>0.9012</v>
      </c>
      <c r="AH102" s="57">
        <v>0.92900000000000005</v>
      </c>
      <c r="AI102" s="50">
        <f t="shared" si="3"/>
        <v>0.80306065000000015</v>
      </c>
      <c r="AJ102" s="26">
        <f t="shared" si="4"/>
        <v>-0.12593934999999989</v>
      </c>
      <c r="AK102" s="62">
        <f t="shared" si="5"/>
        <v>-0.13556442411194822</v>
      </c>
    </row>
    <row r="103" spans="1:37" s="53" customFormat="1" x14ac:dyDescent="0.2">
      <c r="A103" s="22" t="s">
        <v>985</v>
      </c>
      <c r="B103" s="17" t="s">
        <v>986</v>
      </c>
      <c r="C103" s="17" t="s">
        <v>410</v>
      </c>
      <c r="D103" s="111">
        <v>1</v>
      </c>
      <c r="E103" s="109"/>
      <c r="F103" s="111">
        <v>0</v>
      </c>
      <c r="G103" s="111">
        <v>17402</v>
      </c>
      <c r="H103" s="111">
        <v>0</v>
      </c>
      <c r="I103" s="111">
        <v>6051</v>
      </c>
      <c r="J103" s="111">
        <v>0</v>
      </c>
      <c r="K103" s="17">
        <v>7</v>
      </c>
      <c r="L103" s="109"/>
      <c r="M103" s="111">
        <v>6051</v>
      </c>
      <c r="N103" s="111">
        <v>0</v>
      </c>
      <c r="O103" s="18">
        <v>7</v>
      </c>
      <c r="P103" s="18">
        <v>0</v>
      </c>
      <c r="Q103" s="18">
        <v>7</v>
      </c>
      <c r="R103" s="17">
        <v>999</v>
      </c>
      <c r="S103" s="19">
        <v>1.825</v>
      </c>
      <c r="T103" s="44" t="s">
        <v>410</v>
      </c>
      <c r="U103" s="19">
        <v>0.82640000000000002</v>
      </c>
      <c r="V103" s="26"/>
      <c r="W103" s="109"/>
      <c r="X103" s="17">
        <v>10</v>
      </c>
      <c r="Y103" s="111">
        <v>6092.29</v>
      </c>
      <c r="Z103" s="18">
        <v>3.4</v>
      </c>
      <c r="AA103" s="19">
        <v>0</v>
      </c>
      <c r="AB103" s="19">
        <v>0</v>
      </c>
      <c r="AC103" s="109"/>
      <c r="AD103" s="19">
        <v>1.0744</v>
      </c>
      <c r="AE103" s="19">
        <v>0.79690000000000005</v>
      </c>
      <c r="AF103" s="19">
        <v>0.74339999999999995</v>
      </c>
      <c r="AG103" s="19">
        <v>0.7177</v>
      </c>
      <c r="AH103" s="59">
        <v>1.0234000000000001</v>
      </c>
      <c r="AI103" s="51">
        <f t="shared" si="3"/>
        <v>0.8865206000000001</v>
      </c>
      <c r="AJ103" s="19">
        <f t="shared" si="4"/>
        <v>-0.13687939999999998</v>
      </c>
      <c r="AK103" s="63">
        <f t="shared" si="5"/>
        <v>-0.13374965800273594</v>
      </c>
    </row>
    <row r="104" spans="1:37" s="53" customFormat="1" x14ac:dyDescent="0.2">
      <c r="A104" s="21" t="s">
        <v>297</v>
      </c>
      <c r="B104" s="1" t="s">
        <v>298</v>
      </c>
      <c r="C104" s="1" t="s">
        <v>410</v>
      </c>
      <c r="D104" s="108">
        <v>14</v>
      </c>
      <c r="E104" s="109"/>
      <c r="F104" s="108">
        <v>0</v>
      </c>
      <c r="G104" s="108">
        <v>4889</v>
      </c>
      <c r="H104" s="108">
        <v>3233</v>
      </c>
      <c r="I104" s="108">
        <v>2031</v>
      </c>
      <c r="J104" s="108">
        <v>1137</v>
      </c>
      <c r="K104" s="1">
        <v>2</v>
      </c>
      <c r="L104" s="109"/>
      <c r="M104" s="108">
        <v>1966</v>
      </c>
      <c r="N104" s="108">
        <v>970</v>
      </c>
      <c r="O104" s="2">
        <v>2</v>
      </c>
      <c r="P104" s="2">
        <v>1.1000000000000001</v>
      </c>
      <c r="Q104" s="2">
        <v>1.8</v>
      </c>
      <c r="R104" s="1">
        <v>14</v>
      </c>
      <c r="S104" s="3">
        <v>0.59299999999999997</v>
      </c>
      <c r="T104" s="43" t="s">
        <v>407</v>
      </c>
      <c r="U104" s="3">
        <v>0.59299999999999997</v>
      </c>
      <c r="V104" s="3"/>
      <c r="W104" s="109"/>
      <c r="X104" s="1">
        <v>4</v>
      </c>
      <c r="Y104" s="108">
        <v>4236.78</v>
      </c>
      <c r="Z104" s="2">
        <v>1.8</v>
      </c>
      <c r="AA104" s="3">
        <v>0.79530000000000001</v>
      </c>
      <c r="AB104" s="3">
        <v>0.91579999999999995</v>
      </c>
      <c r="AC104" s="109"/>
      <c r="AD104" s="3">
        <v>0.74980000000000002</v>
      </c>
      <c r="AE104" s="3">
        <v>0.64190000000000003</v>
      </c>
      <c r="AF104" s="3">
        <v>0.62039999999999995</v>
      </c>
      <c r="AG104" s="3">
        <v>0.59850000000000003</v>
      </c>
      <c r="AH104" s="57">
        <v>0.73409999999999997</v>
      </c>
      <c r="AI104" s="50">
        <f t="shared" si="3"/>
        <v>0.63614075000000003</v>
      </c>
      <c r="AJ104" s="3">
        <f t="shared" si="4"/>
        <v>-9.7959249999999942E-2</v>
      </c>
      <c r="AK104" s="62">
        <f t="shared" si="5"/>
        <v>-0.13344128865277202</v>
      </c>
    </row>
    <row r="105" spans="1:37" s="53" customFormat="1" x14ac:dyDescent="0.2">
      <c r="A105" s="21" t="s">
        <v>1154</v>
      </c>
      <c r="B105" s="24" t="s">
        <v>1155</v>
      </c>
      <c r="C105" s="24" t="s">
        <v>410</v>
      </c>
      <c r="D105" s="110">
        <v>52</v>
      </c>
      <c r="E105" s="109"/>
      <c r="F105" s="110">
        <v>0</v>
      </c>
      <c r="G105" s="110">
        <v>4701</v>
      </c>
      <c r="H105" s="110">
        <v>3329</v>
      </c>
      <c r="I105" s="110">
        <v>2114</v>
      </c>
      <c r="J105" s="110">
        <v>1442</v>
      </c>
      <c r="K105" s="24">
        <v>2.7</v>
      </c>
      <c r="L105" s="109"/>
      <c r="M105" s="110">
        <v>2009</v>
      </c>
      <c r="N105" s="110">
        <v>950</v>
      </c>
      <c r="O105" s="25">
        <v>2.7</v>
      </c>
      <c r="P105" s="25">
        <v>1.8</v>
      </c>
      <c r="Q105" s="25">
        <v>2.2000000000000002</v>
      </c>
      <c r="R105" s="24">
        <v>13</v>
      </c>
      <c r="S105" s="26">
        <v>0.60589999999999999</v>
      </c>
      <c r="T105" s="52" t="s">
        <v>407</v>
      </c>
      <c r="U105" s="26">
        <v>0.60589999999999999</v>
      </c>
      <c r="V105" s="26"/>
      <c r="W105" s="109"/>
      <c r="X105" s="24">
        <v>6</v>
      </c>
      <c r="Y105" s="110">
        <v>4911.4799999999996</v>
      </c>
      <c r="Z105" s="25">
        <v>2.2000000000000002</v>
      </c>
      <c r="AA105" s="26">
        <v>0.81779999999999997</v>
      </c>
      <c r="AB105" s="26">
        <v>0.74819999999999998</v>
      </c>
      <c r="AC105" s="109"/>
      <c r="AD105" s="26">
        <v>0.78280000000000005</v>
      </c>
      <c r="AE105" s="26">
        <v>0.67369999999999997</v>
      </c>
      <c r="AF105" s="26">
        <v>0.71440000000000003</v>
      </c>
      <c r="AG105" s="26">
        <v>0.72629999999999995</v>
      </c>
      <c r="AH105" s="57">
        <v>0.74990000000000001</v>
      </c>
      <c r="AI105" s="50">
        <f t="shared" si="3"/>
        <v>0.64997922500000005</v>
      </c>
      <c r="AJ105" s="26">
        <f t="shared" si="4"/>
        <v>-9.9920774999999962E-2</v>
      </c>
      <c r="AK105" s="62">
        <f t="shared" si="5"/>
        <v>-0.13324546606214158</v>
      </c>
    </row>
    <row r="106" spans="1:37" s="53" customFormat="1" x14ac:dyDescent="0.2">
      <c r="A106" s="21" t="s">
        <v>856</v>
      </c>
      <c r="B106" s="24" t="s">
        <v>857</v>
      </c>
      <c r="C106" s="24" t="s">
        <v>407</v>
      </c>
      <c r="D106" s="110">
        <v>73</v>
      </c>
      <c r="E106" s="109"/>
      <c r="F106" s="110">
        <v>5</v>
      </c>
      <c r="G106" s="110">
        <v>8159</v>
      </c>
      <c r="H106" s="110">
        <v>7672</v>
      </c>
      <c r="I106" s="110">
        <v>3745</v>
      </c>
      <c r="J106" s="110">
        <v>3305</v>
      </c>
      <c r="K106" s="24">
        <v>4.5999999999999996</v>
      </c>
      <c r="L106" s="109"/>
      <c r="M106" s="110">
        <v>3521</v>
      </c>
      <c r="N106" s="110">
        <v>2586</v>
      </c>
      <c r="O106" s="25">
        <v>4.5999999999999996</v>
      </c>
      <c r="P106" s="25">
        <v>4.0999999999999996</v>
      </c>
      <c r="Q106" s="25">
        <v>3.4</v>
      </c>
      <c r="R106" s="24">
        <v>32</v>
      </c>
      <c r="S106" s="26">
        <v>1.0620000000000001</v>
      </c>
      <c r="T106" s="52" t="s">
        <v>407</v>
      </c>
      <c r="U106" s="26">
        <v>1.0620000000000001</v>
      </c>
      <c r="V106" s="26"/>
      <c r="W106" s="109"/>
      <c r="X106" s="24">
        <v>13</v>
      </c>
      <c r="Y106" s="110">
        <v>10156.700000000001</v>
      </c>
      <c r="Z106" s="25">
        <v>3.4</v>
      </c>
      <c r="AA106" s="26">
        <v>0.8327</v>
      </c>
      <c r="AB106" s="26">
        <v>0.88029999999999997</v>
      </c>
      <c r="AC106" s="109"/>
      <c r="AD106" s="26">
        <v>1.1378999999999999</v>
      </c>
      <c r="AE106" s="26">
        <v>1.0716000000000001</v>
      </c>
      <c r="AF106" s="26">
        <v>1.0671999999999999</v>
      </c>
      <c r="AG106" s="26">
        <v>1.1600999999999999</v>
      </c>
      <c r="AH106" s="57">
        <v>1.3132999999999999</v>
      </c>
      <c r="AI106" s="50">
        <f t="shared" si="3"/>
        <v>1.1392605000000002</v>
      </c>
      <c r="AJ106" s="26">
        <f t="shared" si="4"/>
        <v>-0.17403949999999968</v>
      </c>
      <c r="AK106" s="62">
        <f t="shared" si="5"/>
        <v>-0.13252074925759513</v>
      </c>
    </row>
    <row r="107" spans="1:37" s="53" customFormat="1" x14ac:dyDescent="0.2">
      <c r="A107" s="21" t="s">
        <v>778</v>
      </c>
      <c r="B107" s="24" t="s">
        <v>779</v>
      </c>
      <c r="C107" s="24" t="s">
        <v>407</v>
      </c>
      <c r="D107" s="110">
        <v>42</v>
      </c>
      <c r="E107" s="109"/>
      <c r="F107" s="110">
        <v>1</v>
      </c>
      <c r="G107" s="110">
        <v>5562</v>
      </c>
      <c r="H107" s="110">
        <v>4758</v>
      </c>
      <c r="I107" s="110">
        <v>2703</v>
      </c>
      <c r="J107" s="110">
        <v>2295</v>
      </c>
      <c r="K107" s="24">
        <v>2.9</v>
      </c>
      <c r="L107" s="109"/>
      <c r="M107" s="110">
        <v>2570</v>
      </c>
      <c r="N107" s="110">
        <v>1705</v>
      </c>
      <c r="O107" s="25">
        <v>2.9</v>
      </c>
      <c r="P107" s="25">
        <v>2.5</v>
      </c>
      <c r="Q107" s="25">
        <v>2.2999999999999998</v>
      </c>
      <c r="R107" s="24">
        <v>26</v>
      </c>
      <c r="S107" s="26">
        <v>0.77510000000000001</v>
      </c>
      <c r="T107" s="52" t="s">
        <v>407</v>
      </c>
      <c r="U107" s="26">
        <v>0.77510000000000001</v>
      </c>
      <c r="V107" s="26"/>
      <c r="W107" s="109"/>
      <c r="X107" s="24">
        <v>8</v>
      </c>
      <c r="Y107" s="110">
        <v>7155.3</v>
      </c>
      <c r="Z107" s="25">
        <v>2.2999999999999998</v>
      </c>
      <c r="AA107" s="26">
        <v>0.64590000000000003</v>
      </c>
      <c r="AB107" s="26">
        <v>0.60860000000000003</v>
      </c>
      <c r="AC107" s="109"/>
      <c r="AD107" s="26">
        <v>1.0199</v>
      </c>
      <c r="AE107" s="26">
        <v>0.95760000000000001</v>
      </c>
      <c r="AF107" s="26">
        <v>0.72589999999999999</v>
      </c>
      <c r="AG107" s="26">
        <v>0.73460000000000003</v>
      </c>
      <c r="AH107" s="57">
        <v>0.95760000000000001</v>
      </c>
      <c r="AI107" s="50">
        <f t="shared" si="3"/>
        <v>0.83148852500000003</v>
      </c>
      <c r="AJ107" s="26">
        <f t="shared" si="4"/>
        <v>-0.12611147499999997</v>
      </c>
      <c r="AK107" s="62">
        <f t="shared" si="5"/>
        <v>-0.13169535818713449</v>
      </c>
    </row>
    <row r="108" spans="1:37" s="53" customFormat="1" x14ac:dyDescent="0.2">
      <c r="A108" s="22" t="s">
        <v>595</v>
      </c>
      <c r="B108" s="17" t="s">
        <v>596</v>
      </c>
      <c r="C108" s="17" t="s">
        <v>407</v>
      </c>
      <c r="D108" s="111">
        <v>2</v>
      </c>
      <c r="E108" s="109"/>
      <c r="F108" s="111">
        <v>0</v>
      </c>
      <c r="G108" s="111">
        <v>16361</v>
      </c>
      <c r="H108" s="111">
        <v>7021</v>
      </c>
      <c r="I108" s="111">
        <v>6916</v>
      </c>
      <c r="J108" s="111">
        <v>2918</v>
      </c>
      <c r="K108" s="17">
        <v>5.5</v>
      </c>
      <c r="L108" s="109"/>
      <c r="M108" s="111">
        <v>6916</v>
      </c>
      <c r="N108" s="111">
        <v>2918</v>
      </c>
      <c r="O108" s="18">
        <v>5.5</v>
      </c>
      <c r="P108" s="18">
        <v>0.5</v>
      </c>
      <c r="Q108" s="18">
        <v>5.5</v>
      </c>
      <c r="R108" s="17">
        <v>999</v>
      </c>
      <c r="S108" s="19">
        <v>2.0859000000000001</v>
      </c>
      <c r="T108" s="44" t="s">
        <v>410</v>
      </c>
      <c r="U108" s="19">
        <v>0.88200000000000001</v>
      </c>
      <c r="V108" s="26"/>
      <c r="W108" s="109"/>
      <c r="X108" s="17">
        <v>8</v>
      </c>
      <c r="Y108" s="111">
        <v>7458.09</v>
      </c>
      <c r="Z108" s="18">
        <v>2.2000000000000002</v>
      </c>
      <c r="AA108" s="19">
        <v>1.8090999999999999</v>
      </c>
      <c r="AB108" s="19">
        <v>1.7326999999999999</v>
      </c>
      <c r="AC108" s="109"/>
      <c r="AD108" s="19">
        <v>1.1773</v>
      </c>
      <c r="AE108" s="19">
        <v>0.87219999999999998</v>
      </c>
      <c r="AF108" s="19">
        <v>0.92900000000000005</v>
      </c>
      <c r="AG108" s="19">
        <v>0.89590000000000003</v>
      </c>
      <c r="AH108" s="59">
        <v>1.0862000000000001</v>
      </c>
      <c r="AI108" s="51">
        <f t="shared" si="3"/>
        <v>0.9461655000000001</v>
      </c>
      <c r="AJ108" s="19">
        <f t="shared" si="4"/>
        <v>-0.14003449999999995</v>
      </c>
      <c r="AK108" s="63">
        <f t="shared" si="5"/>
        <v>-0.12892146934266244</v>
      </c>
    </row>
    <row r="109" spans="1:37" s="53" customFormat="1" x14ac:dyDescent="0.2">
      <c r="A109" s="21" t="s">
        <v>620</v>
      </c>
      <c r="B109" s="1" t="s">
        <v>621</v>
      </c>
      <c r="C109" s="1" t="s">
        <v>407</v>
      </c>
      <c r="D109" s="108">
        <v>1</v>
      </c>
      <c r="E109" s="109"/>
      <c r="F109" s="108">
        <v>0</v>
      </c>
      <c r="G109" s="108">
        <v>1096</v>
      </c>
      <c r="H109" s="108">
        <v>0</v>
      </c>
      <c r="I109" s="108">
        <v>1774</v>
      </c>
      <c r="J109" s="108">
        <v>0</v>
      </c>
      <c r="K109" s="1">
        <v>3</v>
      </c>
      <c r="L109" s="109"/>
      <c r="M109" s="108">
        <v>1774</v>
      </c>
      <c r="N109" s="108">
        <v>0</v>
      </c>
      <c r="O109" s="2">
        <v>3</v>
      </c>
      <c r="P109" s="2">
        <v>0</v>
      </c>
      <c r="Q109" s="2">
        <v>3</v>
      </c>
      <c r="R109" s="1">
        <v>999</v>
      </c>
      <c r="S109" s="3">
        <v>0.53500000000000003</v>
      </c>
      <c r="T109" s="43" t="s">
        <v>410</v>
      </c>
      <c r="U109" s="3">
        <v>0.43759999999999999</v>
      </c>
      <c r="V109" s="3"/>
      <c r="W109" s="109"/>
      <c r="X109" s="1">
        <v>6</v>
      </c>
      <c r="Y109" s="108">
        <v>4300.71</v>
      </c>
      <c r="Z109" s="2">
        <v>2.4</v>
      </c>
      <c r="AA109" s="3">
        <v>0</v>
      </c>
      <c r="AB109" s="3">
        <v>0</v>
      </c>
      <c r="AC109" s="109"/>
      <c r="AD109" s="3">
        <v>0.69389999999999996</v>
      </c>
      <c r="AE109" s="3">
        <v>0.42720000000000002</v>
      </c>
      <c r="AF109" s="3">
        <v>0.49109999999999998</v>
      </c>
      <c r="AG109" s="3">
        <v>0.4748</v>
      </c>
      <c r="AH109" s="57">
        <v>0.53869999999999996</v>
      </c>
      <c r="AI109" s="50">
        <f t="shared" si="3"/>
        <v>0.4694354</v>
      </c>
      <c r="AJ109" s="3">
        <f t="shared" si="4"/>
        <v>-6.9264599999999954E-2</v>
      </c>
      <c r="AK109" s="62">
        <f t="shared" si="5"/>
        <v>-0.12857731576016329</v>
      </c>
    </row>
    <row r="110" spans="1:37" s="53" customFormat="1" x14ac:dyDescent="0.2">
      <c r="A110" s="21" t="s">
        <v>268</v>
      </c>
      <c r="B110" s="24" t="s">
        <v>269</v>
      </c>
      <c r="C110" s="24" t="s">
        <v>410</v>
      </c>
      <c r="D110" s="110">
        <v>10</v>
      </c>
      <c r="E110" s="109"/>
      <c r="F110" s="110">
        <v>0</v>
      </c>
      <c r="G110" s="110">
        <v>7835</v>
      </c>
      <c r="H110" s="110">
        <v>8074</v>
      </c>
      <c r="I110" s="110">
        <v>6919</v>
      </c>
      <c r="J110" s="110">
        <v>9073</v>
      </c>
      <c r="K110" s="24">
        <v>8</v>
      </c>
      <c r="L110" s="109"/>
      <c r="M110" s="110">
        <v>6241</v>
      </c>
      <c r="N110" s="110">
        <v>7307</v>
      </c>
      <c r="O110" s="25">
        <v>8</v>
      </c>
      <c r="P110" s="25">
        <v>10.5</v>
      </c>
      <c r="Q110" s="25">
        <v>4.2</v>
      </c>
      <c r="R110" s="24">
        <v>81</v>
      </c>
      <c r="S110" s="26">
        <v>1.8823000000000001</v>
      </c>
      <c r="T110" s="52" t="s">
        <v>410</v>
      </c>
      <c r="U110" s="26">
        <v>1.2032</v>
      </c>
      <c r="V110" s="26"/>
      <c r="W110" s="109"/>
      <c r="X110" s="24">
        <v>27</v>
      </c>
      <c r="Y110" s="110">
        <v>12255.61</v>
      </c>
      <c r="Z110" s="25">
        <v>4.7</v>
      </c>
      <c r="AA110" s="26">
        <v>1.1847000000000001</v>
      </c>
      <c r="AB110" s="26">
        <v>1.1904999999999999</v>
      </c>
      <c r="AC110" s="109"/>
      <c r="AD110" s="26">
        <v>1.3651</v>
      </c>
      <c r="AE110" s="26">
        <v>1.7906</v>
      </c>
      <c r="AF110" s="26">
        <v>1.3425</v>
      </c>
      <c r="AG110" s="26">
        <v>1.2627999999999999</v>
      </c>
      <c r="AH110" s="57">
        <v>1.4809000000000001</v>
      </c>
      <c r="AI110" s="50">
        <f t="shared" si="3"/>
        <v>1.2907328000000002</v>
      </c>
      <c r="AJ110" s="26">
        <f t="shared" si="4"/>
        <v>-0.19016719999999987</v>
      </c>
      <c r="AK110" s="62">
        <f t="shared" si="5"/>
        <v>-0.12841326220541552</v>
      </c>
    </row>
    <row r="111" spans="1:37" s="53" customFormat="1" x14ac:dyDescent="0.2">
      <c r="A111" s="21" t="s">
        <v>698</v>
      </c>
      <c r="B111" s="24" t="s">
        <v>699</v>
      </c>
      <c r="C111" s="24" t="s">
        <v>407</v>
      </c>
      <c r="D111" s="110">
        <v>39</v>
      </c>
      <c r="E111" s="109"/>
      <c r="F111" s="110">
        <v>1</v>
      </c>
      <c r="G111" s="110">
        <v>9016</v>
      </c>
      <c r="H111" s="110">
        <v>6363</v>
      </c>
      <c r="I111" s="110">
        <v>3816</v>
      </c>
      <c r="J111" s="110">
        <v>2673</v>
      </c>
      <c r="K111" s="24">
        <v>4</v>
      </c>
      <c r="L111" s="109"/>
      <c r="M111" s="110">
        <v>3840</v>
      </c>
      <c r="N111" s="110">
        <v>2420</v>
      </c>
      <c r="O111" s="25">
        <v>4.0999999999999996</v>
      </c>
      <c r="P111" s="25">
        <v>2.5</v>
      </c>
      <c r="Q111" s="25">
        <v>3.3</v>
      </c>
      <c r="R111" s="24">
        <v>23</v>
      </c>
      <c r="S111" s="26">
        <v>1.1581999999999999</v>
      </c>
      <c r="T111" s="52" t="s">
        <v>407</v>
      </c>
      <c r="U111" s="26">
        <v>1.1581999999999999</v>
      </c>
      <c r="V111" s="26"/>
      <c r="W111" s="109"/>
      <c r="X111" s="24">
        <v>9</v>
      </c>
      <c r="Y111" s="110">
        <v>9001.6200000000008</v>
      </c>
      <c r="Z111" s="25">
        <v>3.3</v>
      </c>
      <c r="AA111" s="26">
        <v>2.2437</v>
      </c>
      <c r="AB111" s="26">
        <v>1.9033</v>
      </c>
      <c r="AC111" s="109"/>
      <c r="AD111" s="26">
        <v>1.4169</v>
      </c>
      <c r="AE111" s="26">
        <v>1.1713</v>
      </c>
      <c r="AF111" s="26">
        <v>1.1517999999999999</v>
      </c>
      <c r="AG111" s="26">
        <v>1.254</v>
      </c>
      <c r="AH111" s="57">
        <v>1.4238999999999999</v>
      </c>
      <c r="AI111" s="50">
        <f t="shared" si="3"/>
        <v>1.2424590499999999</v>
      </c>
      <c r="AJ111" s="26">
        <f t="shared" si="4"/>
        <v>-0.18144095000000005</v>
      </c>
      <c r="AK111" s="62">
        <f t="shared" si="5"/>
        <v>-0.12742534588103102</v>
      </c>
    </row>
    <row r="112" spans="1:37" s="53" customFormat="1" x14ac:dyDescent="0.2">
      <c r="A112" s="21" t="s">
        <v>920</v>
      </c>
      <c r="B112" s="24" t="s">
        <v>921</v>
      </c>
      <c r="C112" s="24" t="s">
        <v>410</v>
      </c>
      <c r="D112" s="110">
        <v>42</v>
      </c>
      <c r="E112" s="109"/>
      <c r="F112" s="110">
        <v>0</v>
      </c>
      <c r="G112" s="110">
        <v>13578</v>
      </c>
      <c r="H112" s="110">
        <v>6971</v>
      </c>
      <c r="I112" s="110">
        <v>4846</v>
      </c>
      <c r="J112" s="110">
        <v>2901</v>
      </c>
      <c r="K112" s="24">
        <v>3.4</v>
      </c>
      <c r="L112" s="109"/>
      <c r="M112" s="110">
        <v>4625</v>
      </c>
      <c r="N112" s="110">
        <v>2166</v>
      </c>
      <c r="O112" s="25">
        <v>3.4</v>
      </c>
      <c r="P112" s="25">
        <v>2.5</v>
      </c>
      <c r="Q112" s="25">
        <v>2.8</v>
      </c>
      <c r="R112" s="24">
        <v>13</v>
      </c>
      <c r="S112" s="26">
        <v>1.3949</v>
      </c>
      <c r="T112" s="52" t="s">
        <v>407</v>
      </c>
      <c r="U112" s="26">
        <v>1.3949</v>
      </c>
      <c r="V112" s="26"/>
      <c r="W112" s="109"/>
      <c r="X112" s="24">
        <v>8</v>
      </c>
      <c r="Y112" s="110">
        <v>10473.94</v>
      </c>
      <c r="Z112" s="25">
        <v>2.8</v>
      </c>
      <c r="AA112" s="26">
        <v>1.0271999999999999</v>
      </c>
      <c r="AB112" s="26">
        <v>0.78539999999999999</v>
      </c>
      <c r="AC112" s="109"/>
      <c r="AD112" s="26">
        <v>1.4997</v>
      </c>
      <c r="AE112" s="26">
        <v>1.6598999999999999</v>
      </c>
      <c r="AF112" s="26">
        <v>1.8904000000000001</v>
      </c>
      <c r="AG112" s="26">
        <v>1.7545999999999999</v>
      </c>
      <c r="AH112" s="57">
        <v>1.7123999999999999</v>
      </c>
      <c r="AI112" s="50">
        <f t="shared" si="3"/>
        <v>1.4963789750000001</v>
      </c>
      <c r="AJ112" s="26">
        <f t="shared" si="4"/>
        <v>-0.21602102499999987</v>
      </c>
      <c r="AK112" s="62">
        <f t="shared" si="5"/>
        <v>-0.12615103071712211</v>
      </c>
    </row>
    <row r="113" spans="1:37" s="53" customFormat="1" x14ac:dyDescent="0.2">
      <c r="A113" s="22" t="s">
        <v>194</v>
      </c>
      <c r="B113" s="17" t="s">
        <v>195</v>
      </c>
      <c r="C113" s="17" t="s">
        <v>410</v>
      </c>
      <c r="D113" s="111">
        <v>187</v>
      </c>
      <c r="E113" s="109"/>
      <c r="F113" s="111">
        <v>6</v>
      </c>
      <c r="G113" s="111">
        <v>10848</v>
      </c>
      <c r="H113" s="111">
        <v>13324</v>
      </c>
      <c r="I113" s="111">
        <v>4393</v>
      </c>
      <c r="J113" s="111">
        <v>3850</v>
      </c>
      <c r="K113" s="17">
        <v>5.4</v>
      </c>
      <c r="L113" s="109"/>
      <c r="M113" s="111">
        <v>4146</v>
      </c>
      <c r="N113" s="111">
        <v>3066</v>
      </c>
      <c r="O113" s="18">
        <v>5.4</v>
      </c>
      <c r="P113" s="18">
        <v>5</v>
      </c>
      <c r="Q113" s="18">
        <v>3.8</v>
      </c>
      <c r="R113" s="17">
        <v>32</v>
      </c>
      <c r="S113" s="19">
        <v>1.2504999999999999</v>
      </c>
      <c r="T113" s="44" t="s">
        <v>407</v>
      </c>
      <c r="U113" s="19">
        <v>1.2504999999999999</v>
      </c>
      <c r="V113" s="26"/>
      <c r="W113" s="109"/>
      <c r="X113" s="17">
        <v>15</v>
      </c>
      <c r="Y113" s="111">
        <v>11862</v>
      </c>
      <c r="Z113" s="18">
        <v>3.8</v>
      </c>
      <c r="AA113" s="19">
        <v>1.1886000000000001</v>
      </c>
      <c r="AB113" s="19">
        <v>0.91120000000000001</v>
      </c>
      <c r="AC113" s="109"/>
      <c r="AD113" s="19">
        <v>1.49</v>
      </c>
      <c r="AE113" s="19">
        <v>1.738</v>
      </c>
      <c r="AF113" s="19">
        <v>1.6457999999999999</v>
      </c>
      <c r="AG113" s="19">
        <v>1.6372</v>
      </c>
      <c r="AH113" s="59">
        <v>1.5290999999999999</v>
      </c>
      <c r="AI113" s="51">
        <f t="shared" si="3"/>
        <v>1.3414738750000001</v>
      </c>
      <c r="AJ113" s="19">
        <f t="shared" si="4"/>
        <v>-0.18762612499999975</v>
      </c>
      <c r="AK113" s="63">
        <f t="shared" si="5"/>
        <v>-0.12270363285592817</v>
      </c>
    </row>
    <row r="114" spans="1:37" s="53" customFormat="1" x14ac:dyDescent="0.2">
      <c r="A114" s="21" t="s">
        <v>846</v>
      </c>
      <c r="B114" s="24" t="s">
        <v>847</v>
      </c>
      <c r="C114" s="24" t="s">
        <v>407</v>
      </c>
      <c r="D114" s="110">
        <v>22</v>
      </c>
      <c r="E114" s="109"/>
      <c r="F114" s="110">
        <v>0</v>
      </c>
      <c r="G114" s="110">
        <v>4742</v>
      </c>
      <c r="H114" s="110">
        <v>3878</v>
      </c>
      <c r="I114" s="110">
        <v>2150</v>
      </c>
      <c r="J114" s="110">
        <v>1254</v>
      </c>
      <c r="K114" s="24">
        <v>2.5</v>
      </c>
      <c r="L114" s="109"/>
      <c r="M114" s="110">
        <v>2086</v>
      </c>
      <c r="N114" s="110">
        <v>1038</v>
      </c>
      <c r="O114" s="25">
        <v>2.5</v>
      </c>
      <c r="P114" s="25">
        <v>1.5</v>
      </c>
      <c r="Q114" s="25">
        <v>2.2999999999999998</v>
      </c>
      <c r="R114" s="24">
        <v>15</v>
      </c>
      <c r="S114" s="26">
        <v>0.62919999999999998</v>
      </c>
      <c r="T114" s="52" t="s">
        <v>407</v>
      </c>
      <c r="U114" s="26">
        <v>0.62919999999999998</v>
      </c>
      <c r="V114" s="26"/>
      <c r="W114" s="109"/>
      <c r="X114" s="24">
        <v>5</v>
      </c>
      <c r="Y114" s="110">
        <v>4582.76</v>
      </c>
      <c r="Z114" s="25">
        <v>2.2999999999999998</v>
      </c>
      <c r="AA114" s="26">
        <v>1.6733</v>
      </c>
      <c r="AB114" s="26">
        <v>1.9444999999999999</v>
      </c>
      <c r="AC114" s="109"/>
      <c r="AD114" s="26">
        <v>0.64370000000000005</v>
      </c>
      <c r="AE114" s="26">
        <v>0.42709999999999998</v>
      </c>
      <c r="AF114" s="26">
        <v>0.72989999999999999</v>
      </c>
      <c r="AG114" s="26">
        <v>0.92769999999999997</v>
      </c>
      <c r="AH114" s="57">
        <v>0.76870000000000005</v>
      </c>
      <c r="AI114" s="50">
        <f t="shared" si="3"/>
        <v>0.67497430000000003</v>
      </c>
      <c r="AJ114" s="26">
        <f t="shared" si="4"/>
        <v>-9.3725700000000023E-2</v>
      </c>
      <c r="AK114" s="62">
        <f t="shared" si="5"/>
        <v>-0.12192754000260182</v>
      </c>
    </row>
    <row r="115" spans="1:37" s="53" customFormat="1" x14ac:dyDescent="0.2">
      <c r="A115" s="21" t="s">
        <v>1522</v>
      </c>
      <c r="B115" s="24" t="s">
        <v>1523</v>
      </c>
      <c r="C115" s="24" t="s">
        <v>410</v>
      </c>
      <c r="D115" s="110">
        <v>56</v>
      </c>
      <c r="E115" s="109"/>
      <c r="F115" s="110">
        <v>0</v>
      </c>
      <c r="G115" s="110">
        <v>14771</v>
      </c>
      <c r="H115" s="110">
        <v>5634</v>
      </c>
      <c r="I115" s="110">
        <v>5748</v>
      </c>
      <c r="J115" s="110">
        <v>2664</v>
      </c>
      <c r="K115" s="24">
        <v>4.5999999999999996</v>
      </c>
      <c r="L115" s="109"/>
      <c r="M115" s="110">
        <v>5600</v>
      </c>
      <c r="N115" s="110">
        <v>2105</v>
      </c>
      <c r="O115" s="25">
        <v>4.5999999999999996</v>
      </c>
      <c r="P115" s="25">
        <v>2.7</v>
      </c>
      <c r="Q115" s="25">
        <v>3.9</v>
      </c>
      <c r="R115" s="24">
        <v>8</v>
      </c>
      <c r="S115" s="26">
        <v>1.6890000000000001</v>
      </c>
      <c r="T115" s="52" t="s">
        <v>407</v>
      </c>
      <c r="U115" s="26">
        <v>1.6890000000000001</v>
      </c>
      <c r="V115" s="26"/>
      <c r="W115" s="109"/>
      <c r="X115" s="24">
        <v>10</v>
      </c>
      <c r="Y115" s="110">
        <v>10916.16</v>
      </c>
      <c r="Z115" s="25">
        <v>3.9</v>
      </c>
      <c r="AA115" s="26">
        <v>0.93510000000000004</v>
      </c>
      <c r="AB115" s="26">
        <v>0.7601</v>
      </c>
      <c r="AC115" s="109"/>
      <c r="AD115" s="26">
        <v>1.6283000000000001</v>
      </c>
      <c r="AE115" s="26">
        <v>1.6375999999999999</v>
      </c>
      <c r="AF115" s="26">
        <v>2.0560999999999998</v>
      </c>
      <c r="AG115" s="26">
        <v>2.0106999999999999</v>
      </c>
      <c r="AH115" s="57">
        <v>2.0569000000000002</v>
      </c>
      <c r="AI115" s="50">
        <f t="shared" si="3"/>
        <v>1.8118747500000003</v>
      </c>
      <c r="AJ115" s="26">
        <f t="shared" si="4"/>
        <v>-0.24502524999999986</v>
      </c>
      <c r="AK115" s="62">
        <f t="shared" si="5"/>
        <v>-0.11912355972580088</v>
      </c>
    </row>
    <row r="116" spans="1:37" s="53" customFormat="1" x14ac:dyDescent="0.2">
      <c r="A116" s="21" t="s">
        <v>202</v>
      </c>
      <c r="B116" s="1" t="s">
        <v>203</v>
      </c>
      <c r="C116" s="1" t="s">
        <v>410</v>
      </c>
      <c r="D116" s="108">
        <v>18</v>
      </c>
      <c r="E116" s="109"/>
      <c r="F116" s="108">
        <v>0</v>
      </c>
      <c r="G116" s="108">
        <v>5179</v>
      </c>
      <c r="H116" s="108">
        <v>3523</v>
      </c>
      <c r="I116" s="108">
        <v>2736</v>
      </c>
      <c r="J116" s="108">
        <v>1719</v>
      </c>
      <c r="K116" s="1">
        <v>3.5</v>
      </c>
      <c r="L116" s="109"/>
      <c r="M116" s="108">
        <v>2780</v>
      </c>
      <c r="N116" s="108">
        <v>1553</v>
      </c>
      <c r="O116" s="2">
        <v>3.5</v>
      </c>
      <c r="P116" s="2">
        <v>1.6</v>
      </c>
      <c r="Q116" s="2">
        <v>3.2</v>
      </c>
      <c r="R116" s="1">
        <v>18</v>
      </c>
      <c r="S116" s="3">
        <v>0.83850000000000002</v>
      </c>
      <c r="T116" s="43" t="s">
        <v>407</v>
      </c>
      <c r="U116" s="3">
        <v>0.83850000000000002</v>
      </c>
      <c r="V116" s="3"/>
      <c r="W116" s="109"/>
      <c r="X116" s="1">
        <v>7</v>
      </c>
      <c r="Y116" s="108">
        <v>6070.86</v>
      </c>
      <c r="Z116" s="2">
        <v>3.2</v>
      </c>
      <c r="AA116" s="3">
        <v>0.68700000000000006</v>
      </c>
      <c r="AB116" s="3">
        <v>0.7409</v>
      </c>
      <c r="AC116" s="109"/>
      <c r="AD116" s="3">
        <v>0.80820000000000003</v>
      </c>
      <c r="AE116" s="3">
        <v>1.0767</v>
      </c>
      <c r="AF116" s="3">
        <v>0.78879999999999995</v>
      </c>
      <c r="AG116" s="3">
        <v>0.96809999999999996</v>
      </c>
      <c r="AH116" s="57">
        <v>1.0185</v>
      </c>
      <c r="AI116" s="50">
        <f t="shared" si="3"/>
        <v>0.89950087500000009</v>
      </c>
      <c r="AJ116" s="3">
        <f t="shared" si="4"/>
        <v>-0.11899912499999987</v>
      </c>
      <c r="AK116" s="62">
        <f t="shared" si="5"/>
        <v>-0.11683762886597926</v>
      </c>
    </row>
    <row r="117" spans="1:37" s="53" customFormat="1" x14ac:dyDescent="0.2">
      <c r="A117" s="21" t="s">
        <v>979</v>
      </c>
      <c r="B117" s="24" t="s">
        <v>980</v>
      </c>
      <c r="C117" s="24" t="s">
        <v>410</v>
      </c>
      <c r="D117" s="110">
        <v>114</v>
      </c>
      <c r="E117" s="109"/>
      <c r="F117" s="110">
        <v>5</v>
      </c>
      <c r="G117" s="110">
        <v>5320</v>
      </c>
      <c r="H117" s="110">
        <v>4067</v>
      </c>
      <c r="I117" s="110">
        <v>2671</v>
      </c>
      <c r="J117" s="110">
        <v>2292</v>
      </c>
      <c r="K117" s="24">
        <v>3.5</v>
      </c>
      <c r="L117" s="109"/>
      <c r="M117" s="110">
        <v>2482</v>
      </c>
      <c r="N117" s="110">
        <v>1516</v>
      </c>
      <c r="O117" s="25">
        <v>3.5</v>
      </c>
      <c r="P117" s="25">
        <v>3.8</v>
      </c>
      <c r="Q117" s="25">
        <v>2.6</v>
      </c>
      <c r="R117" s="24">
        <v>22</v>
      </c>
      <c r="S117" s="26">
        <v>0.74860000000000004</v>
      </c>
      <c r="T117" s="52" t="s">
        <v>407</v>
      </c>
      <c r="U117" s="26">
        <v>0.74860000000000004</v>
      </c>
      <c r="V117" s="26"/>
      <c r="W117" s="109"/>
      <c r="X117" s="24">
        <v>11</v>
      </c>
      <c r="Y117" s="110">
        <v>7117.48</v>
      </c>
      <c r="Z117" s="25">
        <v>2.6</v>
      </c>
      <c r="AA117" s="26">
        <v>0.75670000000000004</v>
      </c>
      <c r="AB117" s="26">
        <v>0.66890000000000005</v>
      </c>
      <c r="AC117" s="109"/>
      <c r="AD117" s="26">
        <v>0.8085</v>
      </c>
      <c r="AE117" s="26">
        <v>0.89139999999999997</v>
      </c>
      <c r="AF117" s="26">
        <v>0.75529999999999997</v>
      </c>
      <c r="AG117" s="26">
        <v>0.84650000000000003</v>
      </c>
      <c r="AH117" s="57">
        <v>0.90859999999999996</v>
      </c>
      <c r="AI117" s="50">
        <f t="shared" si="3"/>
        <v>0.80306065000000015</v>
      </c>
      <c r="AJ117" s="26">
        <f t="shared" si="4"/>
        <v>-0.10553934999999981</v>
      </c>
      <c r="AK117" s="62">
        <f t="shared" si="5"/>
        <v>-0.11615600924499209</v>
      </c>
    </row>
    <row r="118" spans="1:37" s="53" customFormat="1" x14ac:dyDescent="0.2">
      <c r="A118" s="22" t="s">
        <v>1042</v>
      </c>
      <c r="B118" s="17" t="s">
        <v>1043</v>
      </c>
      <c r="C118" s="17" t="s">
        <v>410</v>
      </c>
      <c r="D118" s="111">
        <v>10</v>
      </c>
      <c r="E118" s="109"/>
      <c r="F118" s="111">
        <v>0</v>
      </c>
      <c r="G118" s="111">
        <v>5329</v>
      </c>
      <c r="H118" s="111">
        <v>2969</v>
      </c>
      <c r="I118" s="111">
        <v>2006</v>
      </c>
      <c r="J118" s="111">
        <v>717</v>
      </c>
      <c r="K118" s="17">
        <v>2.8</v>
      </c>
      <c r="L118" s="109"/>
      <c r="M118" s="111">
        <v>2039</v>
      </c>
      <c r="N118" s="111">
        <v>770</v>
      </c>
      <c r="O118" s="18">
        <v>2.8</v>
      </c>
      <c r="P118" s="18">
        <v>1.4</v>
      </c>
      <c r="Q118" s="18">
        <v>2.4</v>
      </c>
      <c r="R118" s="17">
        <v>8</v>
      </c>
      <c r="S118" s="19">
        <v>0.61499999999999999</v>
      </c>
      <c r="T118" s="44" t="s">
        <v>407</v>
      </c>
      <c r="U118" s="19">
        <v>0.61499999999999999</v>
      </c>
      <c r="V118" s="26"/>
      <c r="W118" s="109"/>
      <c r="X118" s="17">
        <v>6</v>
      </c>
      <c r="Y118" s="111">
        <v>3396.98</v>
      </c>
      <c r="Z118" s="18">
        <v>2.4</v>
      </c>
      <c r="AA118" s="19">
        <v>1.6091</v>
      </c>
      <c r="AB118" s="19">
        <v>1.2692000000000001</v>
      </c>
      <c r="AC118" s="109"/>
      <c r="AD118" s="19">
        <v>0.57889999999999997</v>
      </c>
      <c r="AE118" s="19">
        <v>0.78600000000000003</v>
      </c>
      <c r="AF118" s="19">
        <v>0.79</v>
      </c>
      <c r="AG118" s="19">
        <v>0.66820000000000002</v>
      </c>
      <c r="AH118" s="59">
        <v>0.74380000000000002</v>
      </c>
      <c r="AI118" s="51">
        <f t="shared" si="3"/>
        <v>0.65974125000000006</v>
      </c>
      <c r="AJ118" s="19">
        <f t="shared" si="4"/>
        <v>-8.405874999999996E-2</v>
      </c>
      <c r="AK118" s="63">
        <f t="shared" si="5"/>
        <v>-0.11301257058349012</v>
      </c>
    </row>
    <row r="119" spans="1:37" s="53" customFormat="1" x14ac:dyDescent="0.2">
      <c r="A119" s="21" t="s">
        <v>436</v>
      </c>
      <c r="B119" s="24" t="s">
        <v>437</v>
      </c>
      <c r="C119" s="24" t="s">
        <v>407</v>
      </c>
      <c r="D119" s="110">
        <v>34</v>
      </c>
      <c r="E119" s="109"/>
      <c r="F119" s="110">
        <v>2</v>
      </c>
      <c r="G119" s="110">
        <v>6840</v>
      </c>
      <c r="H119" s="110">
        <v>5652</v>
      </c>
      <c r="I119" s="110">
        <v>3181</v>
      </c>
      <c r="J119" s="110">
        <v>2818</v>
      </c>
      <c r="K119" s="24">
        <v>3.8</v>
      </c>
      <c r="L119" s="109"/>
      <c r="M119" s="110">
        <v>2930</v>
      </c>
      <c r="N119" s="110">
        <v>2006</v>
      </c>
      <c r="O119" s="25">
        <v>3.8</v>
      </c>
      <c r="P119" s="25">
        <v>4.3</v>
      </c>
      <c r="Q119" s="25">
        <v>2.8</v>
      </c>
      <c r="R119" s="24">
        <v>28</v>
      </c>
      <c r="S119" s="26">
        <v>0.88370000000000004</v>
      </c>
      <c r="T119" s="52" t="s">
        <v>407</v>
      </c>
      <c r="U119" s="26">
        <v>0.88370000000000004</v>
      </c>
      <c r="V119" s="26"/>
      <c r="W119" s="109"/>
      <c r="X119" s="24">
        <v>12</v>
      </c>
      <c r="Y119" s="110">
        <v>8647.92</v>
      </c>
      <c r="Z119" s="25">
        <v>2.8</v>
      </c>
      <c r="AA119" s="26">
        <v>0.87829999999999997</v>
      </c>
      <c r="AB119" s="26">
        <v>0.84840000000000004</v>
      </c>
      <c r="AC119" s="109"/>
      <c r="AD119" s="26">
        <v>1.3216000000000001</v>
      </c>
      <c r="AE119" s="26">
        <v>0.98380000000000001</v>
      </c>
      <c r="AF119" s="26">
        <v>0.81820000000000004</v>
      </c>
      <c r="AG119" s="26">
        <v>0.96530000000000005</v>
      </c>
      <c r="AH119" s="57">
        <v>1.0666</v>
      </c>
      <c r="AI119" s="50">
        <f t="shared" si="3"/>
        <v>0.94798917500000013</v>
      </c>
      <c r="AJ119" s="26">
        <f t="shared" si="4"/>
        <v>-0.11861082499999986</v>
      </c>
      <c r="AK119" s="62">
        <f t="shared" si="5"/>
        <v>-0.11120459872492018</v>
      </c>
    </row>
    <row r="120" spans="1:37" s="53" customFormat="1" x14ac:dyDescent="0.2">
      <c r="A120" s="21" t="s">
        <v>624</v>
      </c>
      <c r="B120" s="24" t="s">
        <v>625</v>
      </c>
      <c r="C120" s="24" t="s">
        <v>407</v>
      </c>
      <c r="D120" s="110">
        <v>6</v>
      </c>
      <c r="E120" s="109"/>
      <c r="F120" s="110">
        <v>0</v>
      </c>
      <c r="G120" s="110">
        <v>5202</v>
      </c>
      <c r="H120" s="110">
        <v>3841</v>
      </c>
      <c r="I120" s="110">
        <v>2314</v>
      </c>
      <c r="J120" s="110">
        <v>1762</v>
      </c>
      <c r="K120" s="24">
        <v>2.2999999999999998</v>
      </c>
      <c r="L120" s="109"/>
      <c r="M120" s="110">
        <v>2273</v>
      </c>
      <c r="N120" s="110">
        <v>1677</v>
      </c>
      <c r="O120" s="25">
        <v>2.2999999999999998</v>
      </c>
      <c r="P120" s="25">
        <v>2.6</v>
      </c>
      <c r="Q120" s="25">
        <v>1.8</v>
      </c>
      <c r="R120" s="24">
        <v>32</v>
      </c>
      <c r="S120" s="26">
        <v>0.68559999999999999</v>
      </c>
      <c r="T120" s="52" t="s">
        <v>410</v>
      </c>
      <c r="U120" s="26">
        <v>0.94930000000000003</v>
      </c>
      <c r="V120" s="26"/>
      <c r="W120" s="109"/>
      <c r="X120" s="24">
        <v>7</v>
      </c>
      <c r="Y120" s="110">
        <v>7290.08</v>
      </c>
      <c r="Z120" s="25">
        <v>2.5</v>
      </c>
      <c r="AA120" s="26">
        <v>2.8491</v>
      </c>
      <c r="AB120" s="26">
        <v>3.0289999999999999</v>
      </c>
      <c r="AC120" s="109"/>
      <c r="AD120" s="26">
        <v>1.2249000000000001</v>
      </c>
      <c r="AE120" s="26">
        <v>0.91500000000000004</v>
      </c>
      <c r="AF120" s="26">
        <v>0.8226</v>
      </c>
      <c r="AG120" s="26">
        <v>0.42209999999999998</v>
      </c>
      <c r="AH120" s="57">
        <v>1.1432</v>
      </c>
      <c r="AI120" s="50">
        <f t="shared" si="3"/>
        <v>1.0183615750000001</v>
      </c>
      <c r="AJ120" s="26">
        <f t="shared" si="4"/>
        <v>-0.12483842499999986</v>
      </c>
      <c r="AK120" s="62">
        <f t="shared" si="5"/>
        <v>-0.10920086161651493</v>
      </c>
    </row>
    <row r="121" spans="1:37" s="53" customFormat="1" x14ac:dyDescent="0.2">
      <c r="A121" s="21" t="s">
        <v>963</v>
      </c>
      <c r="B121" s="24" t="s">
        <v>964</v>
      </c>
      <c r="C121" s="24" t="s">
        <v>410</v>
      </c>
      <c r="D121" s="110">
        <v>21</v>
      </c>
      <c r="E121" s="109"/>
      <c r="F121" s="110">
        <v>1</v>
      </c>
      <c r="G121" s="110">
        <v>9787</v>
      </c>
      <c r="H121" s="110">
        <v>6781</v>
      </c>
      <c r="I121" s="110">
        <v>5156</v>
      </c>
      <c r="J121" s="110">
        <v>3867</v>
      </c>
      <c r="K121" s="24">
        <v>9.9</v>
      </c>
      <c r="L121" s="109"/>
      <c r="M121" s="110">
        <v>4954</v>
      </c>
      <c r="N121" s="110">
        <v>3327</v>
      </c>
      <c r="O121" s="25">
        <v>9.9</v>
      </c>
      <c r="P121" s="25">
        <v>10.3</v>
      </c>
      <c r="Q121" s="25">
        <v>6.2</v>
      </c>
      <c r="R121" s="24">
        <v>27</v>
      </c>
      <c r="S121" s="26">
        <v>1.4942</v>
      </c>
      <c r="T121" s="52" t="s">
        <v>410</v>
      </c>
      <c r="U121" s="26">
        <v>1.181</v>
      </c>
      <c r="V121" s="26"/>
      <c r="W121" s="109"/>
      <c r="X121" s="24">
        <v>18</v>
      </c>
      <c r="Y121" s="110">
        <v>11642.93</v>
      </c>
      <c r="Z121" s="25">
        <v>3.6</v>
      </c>
      <c r="AA121" s="26">
        <v>1.0835999999999999</v>
      </c>
      <c r="AB121" s="26">
        <v>0.85760000000000003</v>
      </c>
      <c r="AC121" s="109"/>
      <c r="AD121" s="26">
        <v>1.3499000000000001</v>
      </c>
      <c r="AE121" s="26">
        <v>1.5622</v>
      </c>
      <c r="AF121" s="26">
        <v>1.4861</v>
      </c>
      <c r="AG121" s="26">
        <v>1.4433</v>
      </c>
      <c r="AH121" s="57">
        <v>1.4198</v>
      </c>
      <c r="AI121" s="50">
        <f t="shared" si="3"/>
        <v>1.2669177500000002</v>
      </c>
      <c r="AJ121" s="26">
        <f t="shared" si="4"/>
        <v>-0.15288224999999978</v>
      </c>
      <c r="AK121" s="62">
        <f t="shared" si="5"/>
        <v>-0.10767872235526114</v>
      </c>
    </row>
    <row r="122" spans="1:37" s="53" customFormat="1" x14ac:dyDescent="0.2">
      <c r="A122" s="21" t="s">
        <v>324</v>
      </c>
      <c r="B122" s="24" t="s">
        <v>325</v>
      </c>
      <c r="C122" s="24" t="s">
        <v>410</v>
      </c>
      <c r="D122" s="110">
        <v>16</v>
      </c>
      <c r="E122" s="109"/>
      <c r="F122" s="110">
        <v>0</v>
      </c>
      <c r="G122" s="110">
        <v>4447</v>
      </c>
      <c r="H122" s="110">
        <v>2174</v>
      </c>
      <c r="I122" s="110">
        <v>1729</v>
      </c>
      <c r="J122" s="110">
        <v>626</v>
      </c>
      <c r="K122" s="24">
        <v>2.1</v>
      </c>
      <c r="L122" s="109"/>
      <c r="M122" s="110">
        <v>1703</v>
      </c>
      <c r="N122" s="110">
        <v>563</v>
      </c>
      <c r="O122" s="25">
        <v>2.1</v>
      </c>
      <c r="P122" s="25">
        <v>1.4</v>
      </c>
      <c r="Q122" s="25">
        <v>1.9</v>
      </c>
      <c r="R122" s="24">
        <v>6</v>
      </c>
      <c r="S122" s="26">
        <v>0.51359999999999995</v>
      </c>
      <c r="T122" s="52" t="s">
        <v>407</v>
      </c>
      <c r="U122" s="26">
        <v>0.51359999999999995</v>
      </c>
      <c r="V122" s="26"/>
      <c r="W122" s="109"/>
      <c r="X122" s="24">
        <v>5</v>
      </c>
      <c r="Y122" s="110">
        <v>2943.44</v>
      </c>
      <c r="Z122" s="25">
        <v>1.9</v>
      </c>
      <c r="AA122" s="26">
        <v>2.3757000000000001</v>
      </c>
      <c r="AB122" s="26">
        <v>1.6388</v>
      </c>
      <c r="AC122" s="109"/>
      <c r="AD122" s="26">
        <v>1.0022</v>
      </c>
      <c r="AE122" s="26">
        <v>0.68510000000000004</v>
      </c>
      <c r="AF122" s="26">
        <v>0.47820000000000001</v>
      </c>
      <c r="AG122" s="26">
        <v>0.56220000000000003</v>
      </c>
      <c r="AH122" s="57">
        <v>0.61699999999999999</v>
      </c>
      <c r="AI122" s="50">
        <f t="shared" si="3"/>
        <v>0.55096440000000002</v>
      </c>
      <c r="AJ122" s="26">
        <f t="shared" si="4"/>
        <v>-6.6035599999999972E-2</v>
      </c>
      <c r="AK122" s="62">
        <f t="shared" si="5"/>
        <v>-0.10702690437601292</v>
      </c>
    </row>
    <row r="123" spans="1:37" s="53" customFormat="1" x14ac:dyDescent="0.2">
      <c r="A123" s="22" t="s">
        <v>377</v>
      </c>
      <c r="B123" s="17" t="s">
        <v>378</v>
      </c>
      <c r="C123" s="17"/>
      <c r="D123" s="111">
        <v>10</v>
      </c>
      <c r="E123" s="109"/>
      <c r="F123" s="111">
        <v>0</v>
      </c>
      <c r="G123" s="111">
        <v>142832</v>
      </c>
      <c r="H123" s="111">
        <v>82473</v>
      </c>
      <c r="I123" s="111">
        <v>40763</v>
      </c>
      <c r="J123" s="111">
        <v>23641</v>
      </c>
      <c r="K123" s="17">
        <v>23.6</v>
      </c>
      <c r="L123" s="109"/>
      <c r="M123" s="111">
        <v>42248</v>
      </c>
      <c r="N123" s="111">
        <v>25901</v>
      </c>
      <c r="O123" s="18">
        <v>23.6</v>
      </c>
      <c r="P123" s="18">
        <v>12.2</v>
      </c>
      <c r="Q123" s="18">
        <v>19.899999999999999</v>
      </c>
      <c r="R123" s="17">
        <v>22</v>
      </c>
      <c r="S123" s="19">
        <v>12.7423</v>
      </c>
      <c r="T123" s="44" t="s">
        <v>410</v>
      </c>
      <c r="U123" s="19">
        <v>6.7236000000000002</v>
      </c>
      <c r="V123" s="26"/>
      <c r="W123" s="109"/>
      <c r="X123" s="17">
        <v>33</v>
      </c>
      <c r="Y123" s="111">
        <v>71638.94</v>
      </c>
      <c r="Z123" s="18">
        <v>8.4</v>
      </c>
      <c r="AA123" s="19"/>
      <c r="AB123" s="19"/>
      <c r="AC123" s="109"/>
      <c r="AD123" s="19">
        <v>7.4059999999999997</v>
      </c>
      <c r="AE123" s="19">
        <v>6.9269999999999996</v>
      </c>
      <c r="AF123" s="19">
        <v>8.2855000000000008</v>
      </c>
      <c r="AG123" s="19">
        <v>8.1946999999999992</v>
      </c>
      <c r="AH123" s="59">
        <v>8.0668000000000006</v>
      </c>
      <c r="AI123" s="51">
        <f t="shared" si="3"/>
        <v>7.212741900000001</v>
      </c>
      <c r="AJ123" s="19">
        <f t="shared" si="4"/>
        <v>-0.8540580999999996</v>
      </c>
      <c r="AK123" s="63">
        <f t="shared" si="5"/>
        <v>-0.10587322110378335</v>
      </c>
    </row>
    <row r="124" spans="1:37" s="53" customFormat="1" x14ac:dyDescent="0.2">
      <c r="A124" s="21" t="s">
        <v>740</v>
      </c>
      <c r="B124" s="1" t="s">
        <v>741</v>
      </c>
      <c r="C124" s="1" t="s">
        <v>407</v>
      </c>
      <c r="D124" s="108">
        <v>26</v>
      </c>
      <c r="E124" s="109"/>
      <c r="F124" s="108">
        <v>15</v>
      </c>
      <c r="G124" s="108">
        <v>12558</v>
      </c>
      <c r="H124" s="108">
        <v>6714</v>
      </c>
      <c r="I124" s="108">
        <v>4849</v>
      </c>
      <c r="J124" s="108">
        <v>2356</v>
      </c>
      <c r="K124" s="1">
        <v>4.4000000000000004</v>
      </c>
      <c r="L124" s="109"/>
      <c r="M124" s="108">
        <v>4907</v>
      </c>
      <c r="N124" s="108">
        <v>2412</v>
      </c>
      <c r="O124" s="2">
        <v>4.4000000000000004</v>
      </c>
      <c r="P124" s="2">
        <v>2.4</v>
      </c>
      <c r="Q124" s="2">
        <v>3.8</v>
      </c>
      <c r="R124" s="1">
        <v>14</v>
      </c>
      <c r="S124" s="3">
        <v>1.48</v>
      </c>
      <c r="T124" s="43" t="s">
        <v>407</v>
      </c>
      <c r="U124" s="3">
        <v>1.48</v>
      </c>
      <c r="V124" s="3"/>
      <c r="W124" s="109"/>
      <c r="X124" s="1">
        <v>9</v>
      </c>
      <c r="Y124" s="108">
        <v>9419.64</v>
      </c>
      <c r="Z124" s="2">
        <v>3.8</v>
      </c>
      <c r="AA124" s="3">
        <v>0.53920000000000001</v>
      </c>
      <c r="AB124" s="3">
        <v>0.56710000000000005</v>
      </c>
      <c r="AC124" s="109"/>
      <c r="AD124" s="3">
        <v>1.6169</v>
      </c>
      <c r="AE124" s="3">
        <v>1.7048000000000001</v>
      </c>
      <c r="AF124" s="3">
        <v>1.5785</v>
      </c>
      <c r="AG124" s="3">
        <v>1.8124</v>
      </c>
      <c r="AH124" s="57">
        <v>1.7733000000000001</v>
      </c>
      <c r="AI124" s="50">
        <f t="shared" si="3"/>
        <v>1.5876700000000001</v>
      </c>
      <c r="AJ124" s="3">
        <f t="shared" si="4"/>
        <v>-0.18562999999999996</v>
      </c>
      <c r="AK124" s="62">
        <f t="shared" si="5"/>
        <v>-0.10468053910787795</v>
      </c>
    </row>
    <row r="125" spans="1:37" s="53" customFormat="1" x14ac:dyDescent="0.2">
      <c r="A125" s="21" t="s">
        <v>912</v>
      </c>
      <c r="B125" s="24" t="s">
        <v>913</v>
      </c>
      <c r="C125" s="24" t="s">
        <v>407</v>
      </c>
      <c r="D125" s="110">
        <v>29</v>
      </c>
      <c r="E125" s="109"/>
      <c r="F125" s="110">
        <v>1</v>
      </c>
      <c r="G125" s="110">
        <v>5409</v>
      </c>
      <c r="H125" s="110">
        <v>4270</v>
      </c>
      <c r="I125" s="110">
        <v>2467</v>
      </c>
      <c r="J125" s="110">
        <v>1841</v>
      </c>
      <c r="K125" s="24">
        <v>2.9</v>
      </c>
      <c r="L125" s="109"/>
      <c r="M125" s="110">
        <v>2353</v>
      </c>
      <c r="N125" s="110">
        <v>1395</v>
      </c>
      <c r="O125" s="25">
        <v>2.9</v>
      </c>
      <c r="P125" s="25">
        <v>2.4</v>
      </c>
      <c r="Q125" s="25">
        <v>2.2999999999999998</v>
      </c>
      <c r="R125" s="24">
        <v>21</v>
      </c>
      <c r="S125" s="26">
        <v>0.7097</v>
      </c>
      <c r="T125" s="52" t="s">
        <v>407</v>
      </c>
      <c r="U125" s="26">
        <v>0.7097</v>
      </c>
      <c r="V125" s="26"/>
      <c r="W125" s="109"/>
      <c r="X125" s="24">
        <v>8</v>
      </c>
      <c r="Y125" s="110">
        <v>6038.54</v>
      </c>
      <c r="Z125" s="25">
        <v>2.2999999999999998</v>
      </c>
      <c r="AA125" s="26">
        <v>3.6749999999999998</v>
      </c>
      <c r="AB125" s="26">
        <v>3.9874000000000001</v>
      </c>
      <c r="AC125" s="109"/>
      <c r="AD125" s="26">
        <v>0.67449999999999999</v>
      </c>
      <c r="AE125" s="26">
        <v>0.54610000000000003</v>
      </c>
      <c r="AF125" s="26">
        <v>0.6462</v>
      </c>
      <c r="AG125" s="26">
        <v>0.72809999999999997</v>
      </c>
      <c r="AH125" s="57">
        <v>0.85009999999999997</v>
      </c>
      <c r="AI125" s="50">
        <f t="shared" si="3"/>
        <v>0.76133067500000007</v>
      </c>
      <c r="AJ125" s="26">
        <f t="shared" si="4"/>
        <v>-8.8769324999999899E-2</v>
      </c>
      <c r="AK125" s="62">
        <f t="shared" si="5"/>
        <v>-0.10442221503352535</v>
      </c>
    </row>
    <row r="126" spans="1:37" s="53" customFormat="1" x14ac:dyDescent="0.2">
      <c r="A126" s="21" t="s">
        <v>756</v>
      </c>
      <c r="B126" s="24" t="s">
        <v>757</v>
      </c>
      <c r="C126" s="24" t="s">
        <v>407</v>
      </c>
      <c r="D126" s="110">
        <v>75</v>
      </c>
      <c r="E126" s="109"/>
      <c r="F126" s="110">
        <v>6</v>
      </c>
      <c r="G126" s="110">
        <v>8413</v>
      </c>
      <c r="H126" s="110">
        <v>6801</v>
      </c>
      <c r="I126" s="110">
        <v>4353</v>
      </c>
      <c r="J126" s="110">
        <v>3106</v>
      </c>
      <c r="K126" s="24">
        <v>5.8</v>
      </c>
      <c r="L126" s="109"/>
      <c r="M126" s="110">
        <v>4178</v>
      </c>
      <c r="N126" s="110">
        <v>2540</v>
      </c>
      <c r="O126" s="25">
        <v>5.8</v>
      </c>
      <c r="P126" s="25">
        <v>4.2</v>
      </c>
      <c r="Q126" s="25">
        <v>4.7</v>
      </c>
      <c r="R126" s="24">
        <v>22</v>
      </c>
      <c r="S126" s="26">
        <v>1.2601</v>
      </c>
      <c r="T126" s="52" t="s">
        <v>407</v>
      </c>
      <c r="U126" s="26">
        <v>1.2601</v>
      </c>
      <c r="V126" s="26"/>
      <c r="W126" s="109"/>
      <c r="X126" s="24">
        <v>14</v>
      </c>
      <c r="Y126" s="110">
        <v>10378.64</v>
      </c>
      <c r="Z126" s="25">
        <v>4.7</v>
      </c>
      <c r="AA126" s="26">
        <v>0.67169999999999996</v>
      </c>
      <c r="AB126" s="26">
        <v>0.70089999999999997</v>
      </c>
      <c r="AC126" s="109"/>
      <c r="AD126" s="26">
        <v>1.5056</v>
      </c>
      <c r="AE126" s="26">
        <v>1.3621000000000001</v>
      </c>
      <c r="AF126" s="26">
        <v>1.276</v>
      </c>
      <c r="AG126" s="26">
        <v>1.4020999999999999</v>
      </c>
      <c r="AH126" s="57">
        <v>1.5054000000000001</v>
      </c>
      <c r="AI126" s="50">
        <f t="shared" si="3"/>
        <v>1.3517722750000001</v>
      </c>
      <c r="AJ126" s="26">
        <f t="shared" si="4"/>
        <v>-0.15362772499999999</v>
      </c>
      <c r="AK126" s="62">
        <f t="shared" si="5"/>
        <v>-0.10205109937558123</v>
      </c>
    </row>
    <row r="127" spans="1:37" s="53" customFormat="1" x14ac:dyDescent="0.2">
      <c r="A127" s="21" t="s">
        <v>1036</v>
      </c>
      <c r="B127" s="24" t="s">
        <v>1037</v>
      </c>
      <c r="C127" s="24" t="s">
        <v>407</v>
      </c>
      <c r="D127" s="110">
        <v>407</v>
      </c>
      <c r="E127" s="109"/>
      <c r="F127" s="110">
        <v>10</v>
      </c>
      <c r="G127" s="110">
        <v>2816</v>
      </c>
      <c r="H127" s="110">
        <v>2125</v>
      </c>
      <c r="I127" s="110">
        <v>1486</v>
      </c>
      <c r="J127" s="110">
        <v>1006</v>
      </c>
      <c r="K127" s="24">
        <v>2.4</v>
      </c>
      <c r="L127" s="109"/>
      <c r="M127" s="110">
        <v>1454</v>
      </c>
      <c r="N127" s="110">
        <v>834</v>
      </c>
      <c r="O127" s="25">
        <v>2.4</v>
      </c>
      <c r="P127" s="25">
        <v>1.7</v>
      </c>
      <c r="Q127" s="25">
        <v>2</v>
      </c>
      <c r="R127" s="24">
        <v>19</v>
      </c>
      <c r="S127" s="26">
        <v>0.4385</v>
      </c>
      <c r="T127" s="52" t="s">
        <v>407</v>
      </c>
      <c r="U127" s="26">
        <v>0.4385</v>
      </c>
      <c r="V127" s="26"/>
      <c r="W127" s="109"/>
      <c r="X127" s="24">
        <v>6</v>
      </c>
      <c r="Y127" s="110">
        <v>3437.64</v>
      </c>
      <c r="Z127" s="25">
        <v>2</v>
      </c>
      <c r="AA127" s="26">
        <v>1.0853999999999999</v>
      </c>
      <c r="AB127" s="26">
        <v>1.2081999999999999</v>
      </c>
      <c r="AC127" s="109"/>
      <c r="AD127" s="26">
        <v>0.52270000000000005</v>
      </c>
      <c r="AE127" s="26">
        <v>0.50119999999999998</v>
      </c>
      <c r="AF127" s="26">
        <v>0.57489999999999997</v>
      </c>
      <c r="AG127" s="26">
        <v>0.57730000000000004</v>
      </c>
      <c r="AH127" s="57">
        <v>0.52359999999999995</v>
      </c>
      <c r="AI127" s="50">
        <f t="shared" si="3"/>
        <v>0.47040087500000005</v>
      </c>
      <c r="AJ127" s="26">
        <f t="shared" si="4"/>
        <v>-5.3199124999999903E-2</v>
      </c>
      <c r="AK127" s="62">
        <f t="shared" si="5"/>
        <v>-0.10160260695187148</v>
      </c>
    </row>
    <row r="128" spans="1:37" s="53" customFormat="1" x14ac:dyDescent="0.2">
      <c r="A128" s="22" t="s">
        <v>19</v>
      </c>
      <c r="B128" s="17" t="s">
        <v>20</v>
      </c>
      <c r="C128" s="17" t="s">
        <v>611</v>
      </c>
      <c r="D128" s="111">
        <v>219</v>
      </c>
      <c r="E128" s="109"/>
      <c r="F128" s="111">
        <v>6</v>
      </c>
      <c r="G128" s="111">
        <v>16226</v>
      </c>
      <c r="H128" s="111">
        <v>16091</v>
      </c>
      <c r="I128" s="111">
        <v>5912</v>
      </c>
      <c r="J128" s="111">
        <v>4575</v>
      </c>
      <c r="K128" s="17">
        <v>9.1</v>
      </c>
      <c r="L128" s="109"/>
      <c r="M128" s="111">
        <v>5791</v>
      </c>
      <c r="N128" s="111">
        <v>3832</v>
      </c>
      <c r="O128" s="18">
        <v>9.1</v>
      </c>
      <c r="P128" s="18">
        <v>6.1</v>
      </c>
      <c r="Q128" s="18">
        <v>7.3</v>
      </c>
      <c r="R128" s="17">
        <v>26</v>
      </c>
      <c r="S128" s="19">
        <v>1.7465999999999999</v>
      </c>
      <c r="T128" s="44" t="s">
        <v>407</v>
      </c>
      <c r="U128" s="19">
        <v>1.7465999999999999</v>
      </c>
      <c r="V128" s="26"/>
      <c r="W128" s="109"/>
      <c r="X128" s="17">
        <v>21</v>
      </c>
      <c r="Y128" s="111">
        <v>14787.5</v>
      </c>
      <c r="Z128" s="18">
        <v>7.3</v>
      </c>
      <c r="AA128" s="19">
        <v>0</v>
      </c>
      <c r="AB128" s="19">
        <v>0</v>
      </c>
      <c r="AC128" s="109"/>
      <c r="AD128" s="19">
        <v>2.0293999999999999</v>
      </c>
      <c r="AE128" s="19">
        <v>2.0358000000000001</v>
      </c>
      <c r="AF128" s="19">
        <v>2.2162999999999999</v>
      </c>
      <c r="AG128" s="19">
        <v>2.1518999999999999</v>
      </c>
      <c r="AH128" s="59">
        <v>2.0815999999999999</v>
      </c>
      <c r="AI128" s="51">
        <f t="shared" si="3"/>
        <v>1.8736651500000001</v>
      </c>
      <c r="AJ128" s="19">
        <f t="shared" si="4"/>
        <v>-0.20793484999999978</v>
      </c>
      <c r="AK128" s="63">
        <f t="shared" si="5"/>
        <v>-9.9891838009223577E-2</v>
      </c>
    </row>
    <row r="129" spans="1:37" s="53" customFormat="1" x14ac:dyDescent="0.2">
      <c r="A129" s="21" t="s">
        <v>492</v>
      </c>
      <c r="B129" s="24" t="s">
        <v>493</v>
      </c>
      <c r="C129" s="24" t="s">
        <v>407</v>
      </c>
      <c r="D129" s="110">
        <v>33</v>
      </c>
      <c r="E129" s="109"/>
      <c r="F129" s="110">
        <v>1</v>
      </c>
      <c r="G129" s="110">
        <v>27289</v>
      </c>
      <c r="H129" s="110">
        <v>18525</v>
      </c>
      <c r="I129" s="110">
        <v>10226</v>
      </c>
      <c r="J129" s="110">
        <v>7600</v>
      </c>
      <c r="K129" s="24">
        <v>10.1</v>
      </c>
      <c r="L129" s="109"/>
      <c r="M129" s="110">
        <v>9685</v>
      </c>
      <c r="N129" s="110">
        <v>5937</v>
      </c>
      <c r="O129" s="25">
        <v>10.1</v>
      </c>
      <c r="P129" s="25">
        <v>6.2</v>
      </c>
      <c r="Q129" s="25">
        <v>7.8</v>
      </c>
      <c r="R129" s="24">
        <v>22</v>
      </c>
      <c r="S129" s="26">
        <v>2.9211</v>
      </c>
      <c r="T129" s="52" t="s">
        <v>407</v>
      </c>
      <c r="U129" s="26">
        <v>2.9211</v>
      </c>
      <c r="V129" s="26"/>
      <c r="W129" s="109"/>
      <c r="X129" s="24">
        <v>22</v>
      </c>
      <c r="Y129" s="110">
        <v>24970</v>
      </c>
      <c r="Z129" s="25">
        <v>7.8</v>
      </c>
      <c r="AA129" s="26">
        <v>1.4594</v>
      </c>
      <c r="AB129" s="26">
        <v>1.4734</v>
      </c>
      <c r="AC129" s="109"/>
      <c r="AD129" s="26">
        <v>2.9699</v>
      </c>
      <c r="AE129" s="26">
        <v>3.2044000000000001</v>
      </c>
      <c r="AF129" s="26">
        <v>4.9790999999999999</v>
      </c>
      <c r="AG129" s="26">
        <v>3.9516</v>
      </c>
      <c r="AH129" s="57">
        <v>3.4790999999999999</v>
      </c>
      <c r="AI129" s="50">
        <f t="shared" si="3"/>
        <v>3.1336100250000003</v>
      </c>
      <c r="AJ129" s="26">
        <f t="shared" si="4"/>
        <v>-0.34548997499999956</v>
      </c>
      <c r="AK129" s="62">
        <f t="shared" si="5"/>
        <v>-9.9304410623436978E-2</v>
      </c>
    </row>
    <row r="130" spans="1:37" s="53" customFormat="1" x14ac:dyDescent="0.2">
      <c r="A130" s="21" t="s">
        <v>498</v>
      </c>
      <c r="B130" s="1" t="s">
        <v>499</v>
      </c>
      <c r="C130" s="1" t="s">
        <v>407</v>
      </c>
      <c r="D130" s="108">
        <v>135</v>
      </c>
      <c r="E130" s="109"/>
      <c r="F130" s="108">
        <v>1</v>
      </c>
      <c r="G130" s="108">
        <v>15675</v>
      </c>
      <c r="H130" s="108">
        <v>15675</v>
      </c>
      <c r="I130" s="108">
        <v>6997</v>
      </c>
      <c r="J130" s="108">
        <v>6814</v>
      </c>
      <c r="K130" s="1">
        <v>8</v>
      </c>
      <c r="L130" s="109"/>
      <c r="M130" s="108">
        <v>6700</v>
      </c>
      <c r="N130" s="108">
        <v>4908</v>
      </c>
      <c r="O130" s="2">
        <v>8</v>
      </c>
      <c r="P130" s="2">
        <v>6.3</v>
      </c>
      <c r="Q130" s="2">
        <v>6.2</v>
      </c>
      <c r="R130" s="1">
        <v>32</v>
      </c>
      <c r="S130" s="3">
        <v>2.0207999999999999</v>
      </c>
      <c r="T130" s="43" t="s">
        <v>407</v>
      </c>
      <c r="U130" s="3">
        <v>2.0207999999999999</v>
      </c>
      <c r="V130" s="3"/>
      <c r="W130" s="109"/>
      <c r="X130" s="1">
        <v>20</v>
      </c>
      <c r="Y130" s="108">
        <v>20216.16</v>
      </c>
      <c r="Z130" s="2">
        <v>6.2</v>
      </c>
      <c r="AA130" s="3">
        <v>1.3240000000000001</v>
      </c>
      <c r="AB130" s="3">
        <v>1.2204999999999999</v>
      </c>
      <c r="AC130" s="109"/>
      <c r="AD130" s="3">
        <v>2.0253000000000001</v>
      </c>
      <c r="AE130" s="3">
        <v>1.9228000000000001</v>
      </c>
      <c r="AF130" s="3">
        <v>2.2321</v>
      </c>
      <c r="AG130" s="3">
        <v>2.4085999999999999</v>
      </c>
      <c r="AH130" s="57">
        <v>2.4018000000000002</v>
      </c>
      <c r="AI130" s="50">
        <f t="shared" si="3"/>
        <v>2.1678132000000003</v>
      </c>
      <c r="AJ130" s="3">
        <f t="shared" si="4"/>
        <v>-0.23398679999999983</v>
      </c>
      <c r="AK130" s="62">
        <f t="shared" si="5"/>
        <v>-9.7421433924556503E-2</v>
      </c>
    </row>
    <row r="131" spans="1:37" s="53" customFormat="1" x14ac:dyDescent="0.2">
      <c r="A131" s="21" t="s">
        <v>1518</v>
      </c>
      <c r="B131" s="24" t="s">
        <v>1519</v>
      </c>
      <c r="C131" s="24" t="s">
        <v>611</v>
      </c>
      <c r="D131" s="110">
        <v>6</v>
      </c>
      <c r="E131" s="109"/>
      <c r="F131" s="110">
        <v>0</v>
      </c>
      <c r="G131" s="110">
        <v>19433</v>
      </c>
      <c r="H131" s="110">
        <v>6388</v>
      </c>
      <c r="I131" s="110">
        <v>6261</v>
      </c>
      <c r="J131" s="110">
        <v>1967</v>
      </c>
      <c r="K131" s="24">
        <v>3.5</v>
      </c>
      <c r="L131" s="109"/>
      <c r="M131" s="110">
        <v>6261</v>
      </c>
      <c r="N131" s="110">
        <v>1967</v>
      </c>
      <c r="O131" s="25">
        <v>3.5</v>
      </c>
      <c r="P131" s="25">
        <v>1.7</v>
      </c>
      <c r="Q131" s="25">
        <v>3</v>
      </c>
      <c r="R131" s="24">
        <v>6</v>
      </c>
      <c r="S131" s="26">
        <v>1.8884000000000001</v>
      </c>
      <c r="T131" s="52" t="s">
        <v>407</v>
      </c>
      <c r="U131" s="26">
        <v>1.8884000000000001</v>
      </c>
      <c r="V131" s="26"/>
      <c r="W131" s="109"/>
      <c r="X131" s="24">
        <v>7</v>
      </c>
      <c r="Y131" s="110">
        <v>10076.98</v>
      </c>
      <c r="Z131" s="25">
        <v>3</v>
      </c>
      <c r="AA131" s="26">
        <v>2.4449000000000001</v>
      </c>
      <c r="AB131" s="26">
        <v>1.4983</v>
      </c>
      <c r="AC131" s="109"/>
      <c r="AD131" s="26">
        <v>2.6044999999999998</v>
      </c>
      <c r="AE131" s="26">
        <v>2.3586</v>
      </c>
      <c r="AF131" s="26">
        <v>2.5489000000000002</v>
      </c>
      <c r="AG131" s="26">
        <v>2.5019999999999998</v>
      </c>
      <c r="AH131" s="57">
        <v>2.2425999999999999</v>
      </c>
      <c r="AI131" s="50">
        <f t="shared" si="3"/>
        <v>2.0257811000000001</v>
      </c>
      <c r="AJ131" s="26">
        <f t="shared" si="4"/>
        <v>-0.21681889999999981</v>
      </c>
      <c r="AK131" s="62">
        <f t="shared" si="5"/>
        <v>-9.668193168643531E-2</v>
      </c>
    </row>
    <row r="132" spans="1:37" s="53" customFormat="1" x14ac:dyDescent="0.2">
      <c r="A132" s="21" t="s">
        <v>700</v>
      </c>
      <c r="B132" s="24" t="s">
        <v>701</v>
      </c>
      <c r="C132" s="24" t="s">
        <v>407</v>
      </c>
      <c r="D132" s="110">
        <v>24</v>
      </c>
      <c r="E132" s="109"/>
      <c r="F132" s="110">
        <v>1</v>
      </c>
      <c r="G132" s="110">
        <v>4403</v>
      </c>
      <c r="H132" s="110">
        <v>2566</v>
      </c>
      <c r="I132" s="110">
        <v>1846</v>
      </c>
      <c r="J132" s="110">
        <v>884</v>
      </c>
      <c r="K132" s="24">
        <v>2.5</v>
      </c>
      <c r="L132" s="109"/>
      <c r="M132" s="110">
        <v>1923</v>
      </c>
      <c r="N132" s="110">
        <v>854</v>
      </c>
      <c r="O132" s="25">
        <v>2.5</v>
      </c>
      <c r="P132" s="25">
        <v>1.8</v>
      </c>
      <c r="Q132" s="25">
        <v>2.1</v>
      </c>
      <c r="R132" s="24">
        <v>12</v>
      </c>
      <c r="S132" s="26">
        <v>0.57999999999999996</v>
      </c>
      <c r="T132" s="52" t="s">
        <v>407</v>
      </c>
      <c r="U132" s="26">
        <v>0.57999999999999996</v>
      </c>
      <c r="V132" s="26"/>
      <c r="W132" s="109"/>
      <c r="X132" s="24">
        <v>6</v>
      </c>
      <c r="Y132" s="110">
        <v>3560.96</v>
      </c>
      <c r="Z132" s="25">
        <v>2.1</v>
      </c>
      <c r="AA132" s="26">
        <v>1.3118000000000001</v>
      </c>
      <c r="AB132" s="26">
        <v>1.2445999999999999</v>
      </c>
      <c r="AC132" s="109"/>
      <c r="AD132" s="26">
        <v>0.67749999999999999</v>
      </c>
      <c r="AE132" s="26">
        <v>0.67700000000000005</v>
      </c>
      <c r="AF132" s="26">
        <v>0.7944</v>
      </c>
      <c r="AG132" s="26">
        <v>0.55530000000000002</v>
      </c>
      <c r="AH132" s="57">
        <v>0.68740000000000001</v>
      </c>
      <c r="AI132" s="50">
        <f t="shared" si="3"/>
        <v>0.62219500000000005</v>
      </c>
      <c r="AJ132" s="26">
        <f t="shared" si="4"/>
        <v>-6.5204999999999957E-2</v>
      </c>
      <c r="AK132" s="62">
        <f t="shared" si="5"/>
        <v>-9.4857433808553909E-2</v>
      </c>
    </row>
    <row r="133" spans="1:37" s="53" customFormat="1" x14ac:dyDescent="0.2">
      <c r="A133" s="22" t="s">
        <v>1126</v>
      </c>
      <c r="B133" s="17" t="s">
        <v>1127</v>
      </c>
      <c r="C133" s="17" t="s">
        <v>410</v>
      </c>
      <c r="D133" s="111">
        <v>7</v>
      </c>
      <c r="E133" s="109"/>
      <c r="F133" s="111">
        <v>0</v>
      </c>
      <c r="G133" s="111">
        <v>11255</v>
      </c>
      <c r="H133" s="111">
        <v>4629</v>
      </c>
      <c r="I133" s="111">
        <v>4696</v>
      </c>
      <c r="J133" s="111">
        <v>2375</v>
      </c>
      <c r="K133" s="17">
        <v>3.9</v>
      </c>
      <c r="L133" s="109"/>
      <c r="M133" s="111">
        <v>4577</v>
      </c>
      <c r="N133" s="111">
        <v>2105</v>
      </c>
      <c r="O133" s="18">
        <v>3.9</v>
      </c>
      <c r="P133" s="18">
        <v>2.2000000000000002</v>
      </c>
      <c r="Q133" s="18">
        <v>3.4</v>
      </c>
      <c r="R133" s="17">
        <v>12</v>
      </c>
      <c r="S133" s="19">
        <v>1.3805000000000001</v>
      </c>
      <c r="T133" s="44" t="s">
        <v>410</v>
      </c>
      <c r="U133" s="19">
        <v>2.0310999999999999</v>
      </c>
      <c r="V133" s="26"/>
      <c r="W133" s="109"/>
      <c r="X133" s="17">
        <v>11</v>
      </c>
      <c r="Y133" s="111">
        <v>16013.97</v>
      </c>
      <c r="Z133" s="18">
        <v>4</v>
      </c>
      <c r="AA133" s="19">
        <v>0.82079999999999997</v>
      </c>
      <c r="AB133" s="19">
        <v>0.61209999999999998</v>
      </c>
      <c r="AC133" s="109"/>
      <c r="AD133" s="19">
        <v>1.2616000000000001</v>
      </c>
      <c r="AE133" s="19">
        <v>1.6073999999999999</v>
      </c>
      <c r="AF133" s="19">
        <v>1.2934000000000001</v>
      </c>
      <c r="AG133" s="19">
        <v>1.9721</v>
      </c>
      <c r="AH133" s="59">
        <v>2.4043999999999999</v>
      </c>
      <c r="AI133" s="51">
        <f t="shared" si="3"/>
        <v>2.178862525</v>
      </c>
      <c r="AJ133" s="19">
        <f t="shared" si="4"/>
        <v>-0.22553747499999988</v>
      </c>
      <c r="AK133" s="63">
        <f t="shared" si="5"/>
        <v>-9.3801977624355298E-2</v>
      </c>
    </row>
    <row r="134" spans="1:37" s="53" customFormat="1" x14ac:dyDescent="0.2">
      <c r="A134" s="21" t="s">
        <v>732</v>
      </c>
      <c r="B134" s="1" t="s">
        <v>733</v>
      </c>
      <c r="C134" s="1" t="s">
        <v>407</v>
      </c>
      <c r="D134" s="108">
        <v>1</v>
      </c>
      <c r="E134" s="109"/>
      <c r="F134" s="108">
        <v>0</v>
      </c>
      <c r="G134" s="108">
        <v>16386</v>
      </c>
      <c r="H134" s="108">
        <v>0</v>
      </c>
      <c r="I134" s="108">
        <v>0</v>
      </c>
      <c r="J134" s="108">
        <v>0</v>
      </c>
      <c r="K134" s="1">
        <v>0</v>
      </c>
      <c r="L134" s="109"/>
      <c r="M134" s="108">
        <v>0</v>
      </c>
      <c r="N134" s="108">
        <v>0</v>
      </c>
      <c r="O134" s="2">
        <v>0</v>
      </c>
      <c r="P134" s="2">
        <v>0</v>
      </c>
      <c r="Q134" s="2">
        <v>0</v>
      </c>
      <c r="R134" s="1">
        <v>999</v>
      </c>
      <c r="S134" s="3">
        <v>0</v>
      </c>
      <c r="T134" s="43" t="s">
        <v>410</v>
      </c>
      <c r="U134" s="3">
        <v>2.3738000000000001</v>
      </c>
      <c r="V134" s="3"/>
      <c r="W134" s="109"/>
      <c r="X134" s="1">
        <v>10</v>
      </c>
      <c r="Y134" s="108">
        <v>17701.060000000001</v>
      </c>
      <c r="Z134" s="2">
        <v>2.2000000000000002</v>
      </c>
      <c r="AA134" s="3">
        <v>1.0548999999999999</v>
      </c>
      <c r="AB134" s="3">
        <v>1.0009999999999999</v>
      </c>
      <c r="AC134" s="109"/>
      <c r="AD134" s="3">
        <v>2.7443</v>
      </c>
      <c r="AE134" s="3">
        <v>2.6156999999999999</v>
      </c>
      <c r="AF134" s="3">
        <v>2.5053999999999998</v>
      </c>
      <c r="AG134" s="3">
        <v>2.427</v>
      </c>
      <c r="AH134" s="57">
        <v>2.8090999999999999</v>
      </c>
      <c r="AI134" s="50">
        <f t="shared" si="3"/>
        <v>2.5464939500000003</v>
      </c>
      <c r="AJ134" s="3">
        <f t="shared" si="4"/>
        <v>-0.26260604999999959</v>
      </c>
      <c r="AK134" s="62">
        <f t="shared" si="5"/>
        <v>-9.348405183154733E-2</v>
      </c>
    </row>
    <row r="135" spans="1:37" s="53" customFormat="1" x14ac:dyDescent="0.2">
      <c r="A135" s="21" t="s">
        <v>244</v>
      </c>
      <c r="B135" s="24" t="s">
        <v>245</v>
      </c>
      <c r="C135" s="24" t="s">
        <v>410</v>
      </c>
      <c r="D135" s="110">
        <v>2</v>
      </c>
      <c r="E135" s="109"/>
      <c r="F135" s="110">
        <v>0</v>
      </c>
      <c r="G135" s="110">
        <v>12152</v>
      </c>
      <c r="H135" s="110">
        <v>6789</v>
      </c>
      <c r="I135" s="110">
        <v>3790</v>
      </c>
      <c r="J135" s="110">
        <v>1071</v>
      </c>
      <c r="K135" s="24">
        <v>4</v>
      </c>
      <c r="L135" s="109"/>
      <c r="M135" s="110">
        <v>3790</v>
      </c>
      <c r="N135" s="110">
        <v>1071</v>
      </c>
      <c r="O135" s="25">
        <v>4</v>
      </c>
      <c r="P135" s="25">
        <v>1</v>
      </c>
      <c r="Q135" s="25">
        <v>3.9</v>
      </c>
      <c r="R135" s="24">
        <v>999</v>
      </c>
      <c r="S135" s="26">
        <v>1.1431</v>
      </c>
      <c r="T135" s="52" t="s">
        <v>410</v>
      </c>
      <c r="U135" s="26">
        <v>0.83840000000000003</v>
      </c>
      <c r="V135" s="26"/>
      <c r="W135" s="109"/>
      <c r="X135" s="24">
        <v>8</v>
      </c>
      <c r="Y135" s="110">
        <v>6768.16</v>
      </c>
      <c r="Z135" s="25">
        <v>2.7</v>
      </c>
      <c r="AA135" s="26">
        <v>1.3172999999999999</v>
      </c>
      <c r="AB135" s="26">
        <v>1.1405000000000001</v>
      </c>
      <c r="AC135" s="109"/>
      <c r="AD135" s="26">
        <v>1.0412999999999999</v>
      </c>
      <c r="AE135" s="26">
        <v>0.59</v>
      </c>
      <c r="AF135" s="26">
        <v>0.87549999999999994</v>
      </c>
      <c r="AG135" s="26">
        <v>0.86829999999999996</v>
      </c>
      <c r="AH135" s="57">
        <v>0.98880000000000001</v>
      </c>
      <c r="AI135" s="50">
        <f t="shared" si="3"/>
        <v>0.89939360000000013</v>
      </c>
      <c r="AJ135" s="26">
        <f t="shared" si="4"/>
        <v>-8.9406399999999886E-2</v>
      </c>
      <c r="AK135" s="62">
        <f t="shared" si="5"/>
        <v>-9.0419093851132573E-2</v>
      </c>
    </row>
    <row r="136" spans="1:37" s="53" customFormat="1" x14ac:dyDescent="0.2">
      <c r="A136" s="21" t="s">
        <v>458</v>
      </c>
      <c r="B136" s="1" t="s">
        <v>459</v>
      </c>
      <c r="C136" s="1" t="s">
        <v>407</v>
      </c>
      <c r="D136" s="108">
        <v>2</v>
      </c>
      <c r="E136" s="109"/>
      <c r="F136" s="108">
        <v>0</v>
      </c>
      <c r="G136" s="108">
        <v>3857</v>
      </c>
      <c r="H136" s="108">
        <v>1118</v>
      </c>
      <c r="I136" s="108">
        <v>1793</v>
      </c>
      <c r="J136" s="108">
        <v>615</v>
      </c>
      <c r="K136" s="1">
        <v>1.5</v>
      </c>
      <c r="L136" s="109"/>
      <c r="M136" s="108">
        <v>1793</v>
      </c>
      <c r="N136" s="108">
        <v>615</v>
      </c>
      <c r="O136" s="2">
        <v>1.5</v>
      </c>
      <c r="P136" s="2">
        <v>0.5</v>
      </c>
      <c r="Q136" s="2">
        <v>1.4</v>
      </c>
      <c r="R136" s="1">
        <v>999</v>
      </c>
      <c r="S136" s="3">
        <v>0.54079999999999995</v>
      </c>
      <c r="T136" s="43" t="s">
        <v>410</v>
      </c>
      <c r="U136" s="3">
        <v>0.84489999999999998</v>
      </c>
      <c r="V136" s="3"/>
      <c r="W136" s="109"/>
      <c r="X136" s="1">
        <v>4</v>
      </c>
      <c r="Y136" s="108">
        <v>5897.23</v>
      </c>
      <c r="Z136" s="2">
        <v>1.7</v>
      </c>
      <c r="AA136" s="3">
        <v>0.96279999999999999</v>
      </c>
      <c r="AB136" s="3">
        <v>1.0739000000000001</v>
      </c>
      <c r="AC136" s="109"/>
      <c r="AD136" s="3">
        <v>0.80940000000000001</v>
      </c>
      <c r="AE136" s="3">
        <v>0.84509999999999996</v>
      </c>
      <c r="AF136" s="3">
        <v>0.80679999999999996</v>
      </c>
      <c r="AG136" s="3">
        <v>0.77680000000000005</v>
      </c>
      <c r="AH136" s="57">
        <v>0.99329999999999996</v>
      </c>
      <c r="AI136" s="50">
        <f t="shared" si="3"/>
        <v>0.90636647500000012</v>
      </c>
      <c r="AJ136" s="3">
        <f t="shared" si="4"/>
        <v>-8.6933524999999845E-2</v>
      </c>
      <c r="AK136" s="62">
        <f t="shared" si="5"/>
        <v>-8.7519908386187298E-2</v>
      </c>
    </row>
    <row r="137" spans="1:37" s="53" customFormat="1" x14ac:dyDescent="0.2">
      <c r="A137" s="21" t="s">
        <v>878</v>
      </c>
      <c r="B137" s="24" t="s">
        <v>879</v>
      </c>
      <c r="C137" s="24" t="s">
        <v>407</v>
      </c>
      <c r="D137" s="110">
        <v>17</v>
      </c>
      <c r="E137" s="109"/>
      <c r="F137" s="110">
        <v>1</v>
      </c>
      <c r="G137" s="110">
        <v>84568</v>
      </c>
      <c r="H137" s="110">
        <v>89835</v>
      </c>
      <c r="I137" s="110">
        <v>28469</v>
      </c>
      <c r="J137" s="110">
        <v>24547</v>
      </c>
      <c r="K137" s="24">
        <v>19.399999999999999</v>
      </c>
      <c r="L137" s="109"/>
      <c r="M137" s="110">
        <v>29390</v>
      </c>
      <c r="N137" s="110">
        <v>26037</v>
      </c>
      <c r="O137" s="25">
        <v>19.399999999999999</v>
      </c>
      <c r="P137" s="25">
        <v>17.8</v>
      </c>
      <c r="Q137" s="25">
        <v>13.6</v>
      </c>
      <c r="R137" s="24">
        <v>46</v>
      </c>
      <c r="S137" s="26">
        <v>8.8642000000000003</v>
      </c>
      <c r="T137" s="52" t="s">
        <v>410</v>
      </c>
      <c r="U137" s="26">
        <v>6.6238999999999999</v>
      </c>
      <c r="V137" s="26"/>
      <c r="W137" s="109"/>
      <c r="X137" s="24">
        <v>37</v>
      </c>
      <c r="Y137" s="110">
        <v>68891.199999999997</v>
      </c>
      <c r="Z137" s="25">
        <v>9.6</v>
      </c>
      <c r="AA137" s="26">
        <v>1.7188000000000001</v>
      </c>
      <c r="AB137" s="26">
        <v>1.5327</v>
      </c>
      <c r="AC137" s="109"/>
      <c r="AD137" s="26">
        <v>4.4565000000000001</v>
      </c>
      <c r="AE137" s="26">
        <v>7.5862999999999996</v>
      </c>
      <c r="AF137" s="26">
        <v>6.9942000000000002</v>
      </c>
      <c r="AG137" s="26">
        <v>6.8666999999999998</v>
      </c>
      <c r="AH137" s="57">
        <v>7.7858999999999998</v>
      </c>
      <c r="AI137" s="50">
        <f t="shared" ref="AI137:AI200" si="6">$AI$4*U137</f>
        <v>7.1057887250000009</v>
      </c>
      <c r="AJ137" s="26">
        <f t="shared" ref="AJ137:AJ200" si="7">AI137-AH137</f>
        <v>-0.6801112749999989</v>
      </c>
      <c r="AK137" s="62">
        <f t="shared" ref="AK137:AK200" si="8">AJ137/AH137</f>
        <v>-8.735165812558586E-2</v>
      </c>
    </row>
    <row r="138" spans="1:37" s="53" customFormat="1" x14ac:dyDescent="0.2">
      <c r="A138" s="22" t="s">
        <v>812</v>
      </c>
      <c r="B138" s="17" t="s">
        <v>813</v>
      </c>
      <c r="C138" s="17" t="s">
        <v>407</v>
      </c>
      <c r="D138" s="111">
        <v>13</v>
      </c>
      <c r="E138" s="109"/>
      <c r="F138" s="111">
        <v>0</v>
      </c>
      <c r="G138" s="111">
        <v>7619</v>
      </c>
      <c r="H138" s="111">
        <v>3649</v>
      </c>
      <c r="I138" s="111">
        <v>2763</v>
      </c>
      <c r="J138" s="111">
        <v>1304</v>
      </c>
      <c r="K138" s="17">
        <v>2.7</v>
      </c>
      <c r="L138" s="109"/>
      <c r="M138" s="111">
        <v>2754</v>
      </c>
      <c r="N138" s="111">
        <v>1286</v>
      </c>
      <c r="O138" s="18">
        <v>2.7</v>
      </c>
      <c r="P138" s="18">
        <v>2.2000000000000002</v>
      </c>
      <c r="Q138" s="18">
        <v>2</v>
      </c>
      <c r="R138" s="17">
        <v>13</v>
      </c>
      <c r="S138" s="19">
        <v>0.8306</v>
      </c>
      <c r="T138" s="44" t="s">
        <v>407</v>
      </c>
      <c r="U138" s="19">
        <v>0.8306</v>
      </c>
      <c r="V138" s="26"/>
      <c r="W138" s="109"/>
      <c r="X138" s="17">
        <v>7</v>
      </c>
      <c r="Y138" s="111">
        <v>5292.76</v>
      </c>
      <c r="Z138" s="18">
        <v>2</v>
      </c>
      <c r="AA138" s="19">
        <v>0.73660000000000003</v>
      </c>
      <c r="AB138" s="19">
        <v>0.77800000000000002</v>
      </c>
      <c r="AC138" s="109"/>
      <c r="AD138" s="19">
        <v>0.81079999999999997</v>
      </c>
      <c r="AE138" s="19">
        <v>0.94020000000000004</v>
      </c>
      <c r="AF138" s="19">
        <v>0.85160000000000002</v>
      </c>
      <c r="AG138" s="19">
        <v>0.83430000000000004</v>
      </c>
      <c r="AH138" s="59">
        <v>0.97399999999999998</v>
      </c>
      <c r="AI138" s="51">
        <f t="shared" si="6"/>
        <v>0.89102615000000007</v>
      </c>
      <c r="AJ138" s="19">
        <f t="shared" si="7"/>
        <v>-8.2973849999999905E-2</v>
      </c>
      <c r="AK138" s="63">
        <f t="shared" si="8"/>
        <v>-8.5188757700205245E-2</v>
      </c>
    </row>
    <row r="139" spans="1:37" s="53" customFormat="1" x14ac:dyDescent="0.2">
      <c r="A139" s="21" t="s">
        <v>168</v>
      </c>
      <c r="B139" s="24" t="s">
        <v>169</v>
      </c>
      <c r="C139" s="24" t="s">
        <v>410</v>
      </c>
      <c r="D139" s="110">
        <v>38</v>
      </c>
      <c r="E139" s="109"/>
      <c r="F139" s="110">
        <v>3</v>
      </c>
      <c r="G139" s="110">
        <v>1593</v>
      </c>
      <c r="H139" s="110">
        <v>1346</v>
      </c>
      <c r="I139" s="110">
        <v>848</v>
      </c>
      <c r="J139" s="110">
        <v>502</v>
      </c>
      <c r="K139" s="24">
        <v>0.5</v>
      </c>
      <c r="L139" s="109"/>
      <c r="M139" s="110">
        <v>811</v>
      </c>
      <c r="N139" s="110">
        <v>370</v>
      </c>
      <c r="O139" s="25">
        <v>0.5</v>
      </c>
      <c r="P139" s="25">
        <v>0.7</v>
      </c>
      <c r="Q139" s="25">
        <v>1</v>
      </c>
      <c r="R139" s="24">
        <v>12</v>
      </c>
      <c r="S139" s="26">
        <v>0.24460000000000001</v>
      </c>
      <c r="T139" s="52" t="s">
        <v>407</v>
      </c>
      <c r="U139" s="26">
        <v>0.24460000000000001</v>
      </c>
      <c r="V139" s="26"/>
      <c r="W139" s="109"/>
      <c r="X139" s="24">
        <v>2</v>
      </c>
      <c r="Y139" s="110">
        <v>1821.88</v>
      </c>
      <c r="Z139" s="25">
        <v>1</v>
      </c>
      <c r="AA139" s="26">
        <v>0.55510000000000004</v>
      </c>
      <c r="AB139" s="26">
        <v>0.44879999999999998</v>
      </c>
      <c r="AC139" s="109"/>
      <c r="AD139" s="26">
        <v>0.22800000000000001</v>
      </c>
      <c r="AE139" s="26">
        <v>0.25159999999999999</v>
      </c>
      <c r="AF139" s="26">
        <v>0.24260000000000001</v>
      </c>
      <c r="AG139" s="26">
        <v>0.26200000000000001</v>
      </c>
      <c r="AH139" s="57">
        <v>0.28660000000000002</v>
      </c>
      <c r="AI139" s="50">
        <f t="shared" si="6"/>
        <v>0.26239465000000006</v>
      </c>
      <c r="AJ139" s="26">
        <f t="shared" si="7"/>
        <v>-2.4205349999999959E-2</v>
      </c>
      <c r="AK139" s="62">
        <f t="shared" si="8"/>
        <v>-8.4456908583391332E-2</v>
      </c>
    </row>
    <row r="140" spans="1:37" s="53" customFormat="1" x14ac:dyDescent="0.2">
      <c r="A140" s="21" t="s">
        <v>472</v>
      </c>
      <c r="B140" s="1" t="s">
        <v>473</v>
      </c>
      <c r="C140" s="1" t="s">
        <v>407</v>
      </c>
      <c r="D140" s="108">
        <v>5</v>
      </c>
      <c r="E140" s="109"/>
      <c r="F140" s="108">
        <v>0</v>
      </c>
      <c r="G140" s="108">
        <v>3866</v>
      </c>
      <c r="H140" s="108">
        <v>1159</v>
      </c>
      <c r="I140" s="108">
        <v>2243</v>
      </c>
      <c r="J140" s="108">
        <v>597</v>
      </c>
      <c r="K140" s="1">
        <v>2.6</v>
      </c>
      <c r="L140" s="109"/>
      <c r="M140" s="108">
        <v>2243</v>
      </c>
      <c r="N140" s="108">
        <v>597</v>
      </c>
      <c r="O140" s="2">
        <v>2.6</v>
      </c>
      <c r="P140" s="2">
        <v>1</v>
      </c>
      <c r="Q140" s="2">
        <v>2.4</v>
      </c>
      <c r="R140" s="1">
        <v>4</v>
      </c>
      <c r="S140" s="3">
        <v>0.67649999999999999</v>
      </c>
      <c r="T140" s="43" t="s">
        <v>407</v>
      </c>
      <c r="U140" s="3">
        <v>0.67649999999999999</v>
      </c>
      <c r="V140" s="3"/>
      <c r="W140" s="109"/>
      <c r="X140" s="1">
        <v>5</v>
      </c>
      <c r="Y140" s="108">
        <v>3401.18</v>
      </c>
      <c r="Z140" s="2">
        <v>2.4</v>
      </c>
      <c r="AA140" s="3">
        <v>2.1440000000000001</v>
      </c>
      <c r="AB140" s="3">
        <v>1.7317</v>
      </c>
      <c r="AC140" s="109"/>
      <c r="AD140" s="3">
        <v>0.77539999999999998</v>
      </c>
      <c r="AE140" s="3">
        <v>0.75580000000000003</v>
      </c>
      <c r="AF140" s="3">
        <v>0.75349999999999995</v>
      </c>
      <c r="AG140" s="3">
        <v>0.35489999999999999</v>
      </c>
      <c r="AH140" s="57">
        <v>0.79239999999999999</v>
      </c>
      <c r="AI140" s="50">
        <f t="shared" si="6"/>
        <v>0.72571537500000005</v>
      </c>
      <c r="AJ140" s="3">
        <f t="shared" si="7"/>
        <v>-6.6684624999999942E-2</v>
      </c>
      <c r="AK140" s="62">
        <f t="shared" si="8"/>
        <v>-8.4155256183745517E-2</v>
      </c>
    </row>
    <row r="141" spans="1:37" s="53" customFormat="1" x14ac:dyDescent="0.2">
      <c r="A141" s="21" t="s">
        <v>1385</v>
      </c>
      <c r="B141" s="24" t="s">
        <v>1386</v>
      </c>
      <c r="C141" s="24" t="s">
        <v>410</v>
      </c>
      <c r="D141" s="110">
        <v>42</v>
      </c>
      <c r="E141" s="109"/>
      <c r="F141" s="110">
        <v>1</v>
      </c>
      <c r="G141" s="110">
        <v>30086</v>
      </c>
      <c r="H141" s="110">
        <v>27385</v>
      </c>
      <c r="I141" s="110">
        <v>10940</v>
      </c>
      <c r="J141" s="110">
        <v>8968</v>
      </c>
      <c r="K141" s="24">
        <v>13.6</v>
      </c>
      <c r="L141" s="109"/>
      <c r="M141" s="110">
        <v>10449</v>
      </c>
      <c r="N141" s="110">
        <v>7198</v>
      </c>
      <c r="O141" s="25">
        <v>13.6</v>
      </c>
      <c r="P141" s="25">
        <v>12.7</v>
      </c>
      <c r="Q141" s="25">
        <v>10.1</v>
      </c>
      <c r="R141" s="24">
        <v>28</v>
      </c>
      <c r="S141" s="26">
        <v>3.1515</v>
      </c>
      <c r="T141" s="52" t="s">
        <v>407</v>
      </c>
      <c r="U141" s="26">
        <v>3.1515</v>
      </c>
      <c r="V141" s="26"/>
      <c r="W141" s="109"/>
      <c r="X141" s="24">
        <v>38</v>
      </c>
      <c r="Y141" s="110">
        <v>28337.919999999998</v>
      </c>
      <c r="Z141" s="25">
        <v>10.1</v>
      </c>
      <c r="AA141" s="26">
        <v>2.2595000000000001</v>
      </c>
      <c r="AB141" s="26">
        <v>2.7238000000000002</v>
      </c>
      <c r="AC141" s="109"/>
      <c r="AD141" s="26">
        <v>3.8443999999999998</v>
      </c>
      <c r="AE141" s="26">
        <v>3.6053000000000002</v>
      </c>
      <c r="AF141" s="26">
        <v>2.9083999999999999</v>
      </c>
      <c r="AG141" s="26">
        <v>3.3595000000000002</v>
      </c>
      <c r="AH141" s="57">
        <v>3.6861000000000002</v>
      </c>
      <c r="AI141" s="50">
        <f t="shared" si="6"/>
        <v>3.3807716250000004</v>
      </c>
      <c r="AJ141" s="26">
        <f t="shared" si="7"/>
        <v>-0.30532837499999976</v>
      </c>
      <c r="AK141" s="62">
        <f t="shared" si="8"/>
        <v>-8.2832363473589909E-2</v>
      </c>
    </row>
    <row r="142" spans="1:37" s="53" customFormat="1" x14ac:dyDescent="0.2">
      <c r="A142" s="21" t="s">
        <v>198</v>
      </c>
      <c r="B142" s="24" t="s">
        <v>199</v>
      </c>
      <c r="C142" s="24" t="s">
        <v>410</v>
      </c>
      <c r="D142" s="110">
        <v>24</v>
      </c>
      <c r="E142" s="109"/>
      <c r="F142" s="110">
        <v>1</v>
      </c>
      <c r="G142" s="110">
        <v>4471</v>
      </c>
      <c r="H142" s="110">
        <v>2877</v>
      </c>
      <c r="I142" s="110">
        <v>1908</v>
      </c>
      <c r="J142" s="110">
        <v>1136</v>
      </c>
      <c r="K142" s="24">
        <v>2.5</v>
      </c>
      <c r="L142" s="109"/>
      <c r="M142" s="110">
        <v>1937</v>
      </c>
      <c r="N142" s="110">
        <v>1169</v>
      </c>
      <c r="O142" s="25">
        <v>2.5</v>
      </c>
      <c r="P142" s="25">
        <v>1.6</v>
      </c>
      <c r="Q142" s="25">
        <v>2.1</v>
      </c>
      <c r="R142" s="24">
        <v>21</v>
      </c>
      <c r="S142" s="26">
        <v>0.58420000000000005</v>
      </c>
      <c r="T142" s="52" t="s">
        <v>407</v>
      </c>
      <c r="U142" s="26">
        <v>0.58420000000000005</v>
      </c>
      <c r="V142" s="26"/>
      <c r="W142" s="109"/>
      <c r="X142" s="24">
        <v>6</v>
      </c>
      <c r="Y142" s="110">
        <v>4111.84</v>
      </c>
      <c r="Z142" s="25">
        <v>2.1</v>
      </c>
      <c r="AA142" s="26">
        <v>0.63980000000000004</v>
      </c>
      <c r="AB142" s="26">
        <v>0.49309999999999998</v>
      </c>
      <c r="AC142" s="109"/>
      <c r="AD142" s="26">
        <v>1.0506</v>
      </c>
      <c r="AE142" s="26">
        <v>1.7437</v>
      </c>
      <c r="AF142" s="26">
        <v>1.2191000000000001</v>
      </c>
      <c r="AG142" s="26">
        <v>1.6140000000000001</v>
      </c>
      <c r="AH142" s="57">
        <v>0.6825</v>
      </c>
      <c r="AI142" s="50">
        <f t="shared" si="6"/>
        <v>0.62670055000000013</v>
      </c>
      <c r="AJ142" s="26">
        <f t="shared" si="7"/>
        <v>-5.5799449999999862E-2</v>
      </c>
      <c r="AK142" s="62">
        <f t="shared" si="8"/>
        <v>-8.1757435897435699E-2</v>
      </c>
    </row>
    <row r="143" spans="1:37" s="53" customFormat="1" x14ac:dyDescent="0.2">
      <c r="A143" s="22" t="s">
        <v>738</v>
      </c>
      <c r="B143" s="17" t="s">
        <v>739</v>
      </c>
      <c r="C143" s="17" t="s">
        <v>407</v>
      </c>
      <c r="D143" s="111">
        <v>37</v>
      </c>
      <c r="E143" s="109"/>
      <c r="F143" s="111">
        <v>16</v>
      </c>
      <c r="G143" s="111">
        <v>18665</v>
      </c>
      <c r="H143" s="111">
        <v>20983</v>
      </c>
      <c r="I143" s="111">
        <v>7616</v>
      </c>
      <c r="J143" s="111">
        <v>6976</v>
      </c>
      <c r="K143" s="17">
        <v>6.7</v>
      </c>
      <c r="L143" s="109"/>
      <c r="M143" s="111">
        <v>7166</v>
      </c>
      <c r="N143" s="111">
        <v>5088</v>
      </c>
      <c r="O143" s="18">
        <v>6.7</v>
      </c>
      <c r="P143" s="18">
        <v>5</v>
      </c>
      <c r="Q143" s="18">
        <v>5.4</v>
      </c>
      <c r="R143" s="17">
        <v>30</v>
      </c>
      <c r="S143" s="19">
        <v>2.1613000000000002</v>
      </c>
      <c r="T143" s="44" t="s">
        <v>407</v>
      </c>
      <c r="U143" s="19">
        <v>2.1613000000000002</v>
      </c>
      <c r="V143" s="26"/>
      <c r="W143" s="109"/>
      <c r="X143" s="17">
        <v>16</v>
      </c>
      <c r="Y143" s="111">
        <v>21149.439999999999</v>
      </c>
      <c r="Z143" s="18">
        <v>5.4</v>
      </c>
      <c r="AA143" s="19">
        <v>0.62090000000000001</v>
      </c>
      <c r="AB143" s="19">
        <v>0.56820000000000004</v>
      </c>
      <c r="AC143" s="109"/>
      <c r="AD143" s="19">
        <v>2.7397999999999998</v>
      </c>
      <c r="AE143" s="19">
        <v>2.7711000000000001</v>
      </c>
      <c r="AF143" s="19">
        <v>2.4434999999999998</v>
      </c>
      <c r="AG143" s="19">
        <v>2.7715000000000001</v>
      </c>
      <c r="AH143" s="59">
        <v>2.5169000000000001</v>
      </c>
      <c r="AI143" s="51">
        <f t="shared" si="6"/>
        <v>2.3185345750000006</v>
      </c>
      <c r="AJ143" s="19">
        <f t="shared" si="7"/>
        <v>-0.19836542499999954</v>
      </c>
      <c r="AK143" s="63">
        <f t="shared" si="8"/>
        <v>-7.8813391473638014E-2</v>
      </c>
    </row>
    <row r="144" spans="1:37" s="53" customFormat="1" x14ac:dyDescent="0.2">
      <c r="A144" s="21" t="s">
        <v>278</v>
      </c>
      <c r="B144" s="1" t="s">
        <v>279</v>
      </c>
      <c r="C144" s="1" t="s">
        <v>410</v>
      </c>
      <c r="D144" s="108">
        <v>1</v>
      </c>
      <c r="E144" s="109"/>
      <c r="F144" s="108">
        <v>0</v>
      </c>
      <c r="G144" s="108">
        <v>6773</v>
      </c>
      <c r="H144" s="108">
        <v>0</v>
      </c>
      <c r="I144" s="108">
        <v>3891</v>
      </c>
      <c r="J144" s="108">
        <v>0</v>
      </c>
      <c r="K144" s="1">
        <v>3</v>
      </c>
      <c r="L144" s="109"/>
      <c r="M144" s="108">
        <v>3891</v>
      </c>
      <c r="N144" s="108">
        <v>0</v>
      </c>
      <c r="O144" s="2">
        <v>3</v>
      </c>
      <c r="P144" s="2">
        <v>0</v>
      </c>
      <c r="Q144" s="2">
        <v>3</v>
      </c>
      <c r="R144" s="1">
        <v>999</v>
      </c>
      <c r="S144" s="3">
        <v>1.1736</v>
      </c>
      <c r="T144" s="43" t="s">
        <v>410</v>
      </c>
      <c r="U144" s="3">
        <v>0.81720000000000004</v>
      </c>
      <c r="V144" s="3"/>
      <c r="W144" s="109"/>
      <c r="X144" s="1">
        <v>15</v>
      </c>
      <c r="Y144" s="108">
        <v>6434.89</v>
      </c>
      <c r="Z144" s="2">
        <v>5.3</v>
      </c>
      <c r="AA144" s="3">
        <v>1.4298999999999999</v>
      </c>
      <c r="AB144" s="3">
        <v>1.2972999999999999</v>
      </c>
      <c r="AC144" s="109"/>
      <c r="AD144" s="3">
        <v>1.7486999999999999</v>
      </c>
      <c r="AE144" s="3">
        <v>1.411</v>
      </c>
      <c r="AF144" s="3">
        <v>1.0209999999999999</v>
      </c>
      <c r="AG144" s="3">
        <v>1.0024999999999999</v>
      </c>
      <c r="AH144" s="57">
        <v>0.95120000000000005</v>
      </c>
      <c r="AI144" s="50">
        <f t="shared" si="6"/>
        <v>0.87665130000000013</v>
      </c>
      <c r="AJ144" s="3">
        <f t="shared" si="7"/>
        <v>-7.4548699999999912E-2</v>
      </c>
      <c r="AK144" s="62">
        <f t="shared" si="8"/>
        <v>-7.8373317914213522E-2</v>
      </c>
    </row>
    <row r="145" spans="1:37" s="53" customFormat="1" x14ac:dyDescent="0.2">
      <c r="A145" s="21" t="s">
        <v>573</v>
      </c>
      <c r="B145" s="24" t="s">
        <v>574</v>
      </c>
      <c r="C145" s="24" t="s">
        <v>410</v>
      </c>
      <c r="D145" s="110">
        <v>29</v>
      </c>
      <c r="E145" s="109"/>
      <c r="F145" s="110">
        <v>6</v>
      </c>
      <c r="G145" s="110">
        <v>23899</v>
      </c>
      <c r="H145" s="110">
        <v>22804</v>
      </c>
      <c r="I145" s="110">
        <v>9402</v>
      </c>
      <c r="J145" s="110">
        <v>9336</v>
      </c>
      <c r="K145" s="24">
        <v>10.7</v>
      </c>
      <c r="L145" s="109"/>
      <c r="M145" s="110">
        <v>9266</v>
      </c>
      <c r="N145" s="110">
        <v>9033</v>
      </c>
      <c r="O145" s="25">
        <v>10.7</v>
      </c>
      <c r="P145" s="25">
        <v>12.5</v>
      </c>
      <c r="Q145" s="25">
        <v>5.8</v>
      </c>
      <c r="R145" s="24">
        <v>56</v>
      </c>
      <c r="S145" s="26">
        <v>2.7947000000000002</v>
      </c>
      <c r="T145" s="52" t="s">
        <v>410</v>
      </c>
      <c r="U145" s="26">
        <v>2.8875000000000002</v>
      </c>
      <c r="V145" s="26"/>
      <c r="W145" s="109"/>
      <c r="X145" s="24">
        <v>25</v>
      </c>
      <c r="Y145" s="110">
        <v>32085.5</v>
      </c>
      <c r="Z145" s="25">
        <v>5.4</v>
      </c>
      <c r="AA145" s="26">
        <v>0.50439999999999996</v>
      </c>
      <c r="AB145" s="26">
        <v>0.63519999999999999</v>
      </c>
      <c r="AC145" s="109"/>
      <c r="AD145" s="26">
        <v>2.1347</v>
      </c>
      <c r="AE145" s="26">
        <v>2.3043999999999998</v>
      </c>
      <c r="AF145" s="26">
        <v>3.0377000000000001</v>
      </c>
      <c r="AG145" s="26">
        <v>2.9731999999999998</v>
      </c>
      <c r="AH145" s="57">
        <v>3.3586999999999998</v>
      </c>
      <c r="AI145" s="50">
        <f t="shared" si="6"/>
        <v>3.0975656250000005</v>
      </c>
      <c r="AJ145" s="26">
        <f t="shared" si="7"/>
        <v>-0.26113437499999925</v>
      </c>
      <c r="AK145" s="62">
        <f t="shared" si="8"/>
        <v>-7.7748645309196798E-2</v>
      </c>
    </row>
    <row r="146" spans="1:37" s="53" customFormat="1" x14ac:dyDescent="0.2">
      <c r="A146" s="21" t="s">
        <v>1140</v>
      </c>
      <c r="B146" s="24" t="s">
        <v>1141</v>
      </c>
      <c r="C146" s="24" t="s">
        <v>410</v>
      </c>
      <c r="D146" s="110">
        <v>28</v>
      </c>
      <c r="E146" s="109"/>
      <c r="F146" s="110">
        <v>0</v>
      </c>
      <c r="G146" s="110">
        <v>6621</v>
      </c>
      <c r="H146" s="110">
        <v>2631</v>
      </c>
      <c r="I146" s="110">
        <v>3258</v>
      </c>
      <c r="J146" s="110">
        <v>976</v>
      </c>
      <c r="K146" s="24">
        <v>2.2000000000000002</v>
      </c>
      <c r="L146" s="109"/>
      <c r="M146" s="110">
        <v>3197</v>
      </c>
      <c r="N146" s="110">
        <v>814</v>
      </c>
      <c r="O146" s="25">
        <v>2.2000000000000002</v>
      </c>
      <c r="P146" s="25">
        <v>1</v>
      </c>
      <c r="Q146" s="25">
        <v>2</v>
      </c>
      <c r="R146" s="24">
        <v>4</v>
      </c>
      <c r="S146" s="26">
        <v>0.96419999999999995</v>
      </c>
      <c r="T146" s="52" t="s">
        <v>407</v>
      </c>
      <c r="U146" s="26">
        <v>0.96419999999999995</v>
      </c>
      <c r="V146" s="26"/>
      <c r="W146" s="109"/>
      <c r="X146" s="24">
        <v>4</v>
      </c>
      <c r="Y146" s="110">
        <v>5151.4399999999996</v>
      </c>
      <c r="Z146" s="25">
        <v>2</v>
      </c>
      <c r="AA146" s="26">
        <v>1.4613</v>
      </c>
      <c r="AB146" s="26">
        <v>0.83079999999999998</v>
      </c>
      <c r="AC146" s="109"/>
      <c r="AD146" s="26">
        <v>1.2305999999999999</v>
      </c>
      <c r="AE146" s="26">
        <v>1.0404</v>
      </c>
      <c r="AF146" s="26">
        <v>1.0666</v>
      </c>
      <c r="AG146" s="26">
        <v>1.1297999999999999</v>
      </c>
      <c r="AH146" s="57">
        <v>1.1207</v>
      </c>
      <c r="AI146" s="50">
        <f t="shared" si="6"/>
        <v>1.0343455500000001</v>
      </c>
      <c r="AJ146" s="26">
        <f t="shared" si="7"/>
        <v>-8.6354449999999972E-2</v>
      </c>
      <c r="AK146" s="62">
        <f t="shared" si="8"/>
        <v>-7.7054028732042451E-2</v>
      </c>
    </row>
    <row r="147" spans="1:37" s="53" customFormat="1" x14ac:dyDescent="0.2">
      <c r="A147" s="21" t="s">
        <v>1028</v>
      </c>
      <c r="B147" s="24" t="s">
        <v>1029</v>
      </c>
      <c r="C147" s="24" t="s">
        <v>410</v>
      </c>
      <c r="D147" s="110">
        <v>197</v>
      </c>
      <c r="E147" s="109"/>
      <c r="F147" s="110">
        <v>1</v>
      </c>
      <c r="G147" s="110">
        <v>6945</v>
      </c>
      <c r="H147" s="110">
        <v>5803</v>
      </c>
      <c r="I147" s="110">
        <v>3232</v>
      </c>
      <c r="J147" s="110">
        <v>2118</v>
      </c>
      <c r="K147" s="24">
        <v>4.2</v>
      </c>
      <c r="L147" s="109"/>
      <c r="M147" s="110">
        <v>3157</v>
      </c>
      <c r="N147" s="110">
        <v>1828</v>
      </c>
      <c r="O147" s="25">
        <v>4.2</v>
      </c>
      <c r="P147" s="25">
        <v>2.8</v>
      </c>
      <c r="Q147" s="25">
        <v>3.4</v>
      </c>
      <c r="R147" s="24">
        <v>20</v>
      </c>
      <c r="S147" s="26">
        <v>0.95220000000000005</v>
      </c>
      <c r="T147" s="52" t="s">
        <v>407</v>
      </c>
      <c r="U147" s="26">
        <v>0.95220000000000005</v>
      </c>
      <c r="V147" s="26"/>
      <c r="W147" s="109"/>
      <c r="X147" s="24">
        <v>10</v>
      </c>
      <c r="Y147" s="110">
        <v>7340.92</v>
      </c>
      <c r="Z147" s="25">
        <v>3.4</v>
      </c>
      <c r="AA147" s="26">
        <v>0.83879999999999999</v>
      </c>
      <c r="AB147" s="26">
        <v>1.0148999999999999</v>
      </c>
      <c r="AC147" s="109"/>
      <c r="AD147" s="26">
        <v>1.0345</v>
      </c>
      <c r="AE147" s="26">
        <v>1.1082000000000001</v>
      </c>
      <c r="AF147" s="26">
        <v>1.2479</v>
      </c>
      <c r="AG147" s="26">
        <v>1.2417</v>
      </c>
      <c r="AH147" s="57">
        <v>1.1066</v>
      </c>
      <c r="AI147" s="50">
        <f t="shared" si="6"/>
        <v>1.0214725500000001</v>
      </c>
      <c r="AJ147" s="26">
        <f t="shared" si="7"/>
        <v>-8.5127449999999882E-2</v>
      </c>
      <c r="AK147" s="62">
        <f t="shared" si="8"/>
        <v>-7.6927028736670774E-2</v>
      </c>
    </row>
    <row r="148" spans="1:37" s="53" customFormat="1" x14ac:dyDescent="0.2">
      <c r="A148" s="22" t="s">
        <v>1465</v>
      </c>
      <c r="B148" s="17" t="s">
        <v>1466</v>
      </c>
      <c r="C148" s="17" t="s">
        <v>410</v>
      </c>
      <c r="D148" s="111">
        <v>156</v>
      </c>
      <c r="E148" s="109"/>
      <c r="F148" s="111">
        <v>5</v>
      </c>
      <c r="G148" s="111">
        <v>6972</v>
      </c>
      <c r="H148" s="111">
        <v>6156</v>
      </c>
      <c r="I148" s="111">
        <v>3366</v>
      </c>
      <c r="J148" s="111">
        <v>2849</v>
      </c>
      <c r="K148" s="17">
        <v>4.2</v>
      </c>
      <c r="L148" s="109"/>
      <c r="M148" s="111">
        <v>3212</v>
      </c>
      <c r="N148" s="111">
        <v>2197</v>
      </c>
      <c r="O148" s="18">
        <v>4.2</v>
      </c>
      <c r="P148" s="18">
        <v>3.3</v>
      </c>
      <c r="Q148" s="18">
        <v>3.3</v>
      </c>
      <c r="R148" s="17">
        <v>27</v>
      </c>
      <c r="S148" s="19">
        <v>0.96879999999999999</v>
      </c>
      <c r="T148" s="44" t="s">
        <v>407</v>
      </c>
      <c r="U148" s="19">
        <v>0.96879999999999999</v>
      </c>
      <c r="V148" s="26"/>
      <c r="W148" s="109"/>
      <c r="X148" s="17">
        <v>11</v>
      </c>
      <c r="Y148" s="111">
        <v>8893.06</v>
      </c>
      <c r="Z148" s="18">
        <v>3.3</v>
      </c>
      <c r="AA148" s="19">
        <v>1.5165</v>
      </c>
      <c r="AB148" s="19">
        <v>1.4429000000000001</v>
      </c>
      <c r="AC148" s="109"/>
      <c r="AD148" s="19">
        <v>1.0258</v>
      </c>
      <c r="AE148" s="19">
        <v>1.0874999999999999</v>
      </c>
      <c r="AF148" s="19">
        <v>0.99319999999999997</v>
      </c>
      <c r="AG148" s="19">
        <v>1.0365</v>
      </c>
      <c r="AH148" s="59">
        <v>1.1244000000000001</v>
      </c>
      <c r="AI148" s="51">
        <f t="shared" si="6"/>
        <v>1.0392802000000001</v>
      </c>
      <c r="AJ148" s="19">
        <f t="shared" si="7"/>
        <v>-8.5119799999999968E-2</v>
      </c>
      <c r="AK148" s="63">
        <f t="shared" si="8"/>
        <v>-7.5702419067947321E-2</v>
      </c>
    </row>
    <row r="149" spans="1:37" s="53" customFormat="1" x14ac:dyDescent="0.2">
      <c r="A149" s="21" t="s">
        <v>1118</v>
      </c>
      <c r="B149" s="24" t="s">
        <v>1119</v>
      </c>
      <c r="C149" s="24" t="s">
        <v>410</v>
      </c>
      <c r="D149" s="110">
        <v>5</v>
      </c>
      <c r="E149" s="109"/>
      <c r="F149" s="110">
        <v>0</v>
      </c>
      <c r="G149" s="110">
        <v>10717</v>
      </c>
      <c r="H149" s="110">
        <v>6940</v>
      </c>
      <c r="I149" s="110">
        <v>3641</v>
      </c>
      <c r="J149" s="110">
        <v>2707</v>
      </c>
      <c r="K149" s="24">
        <v>5</v>
      </c>
      <c r="L149" s="109"/>
      <c r="M149" s="110">
        <v>3641</v>
      </c>
      <c r="N149" s="110">
        <v>2707</v>
      </c>
      <c r="O149" s="25">
        <v>5</v>
      </c>
      <c r="P149" s="25">
        <v>3.6</v>
      </c>
      <c r="Q149" s="25">
        <v>3.6</v>
      </c>
      <c r="R149" s="24">
        <v>32</v>
      </c>
      <c r="S149" s="26">
        <v>1.0981000000000001</v>
      </c>
      <c r="T149" s="52" t="s">
        <v>410</v>
      </c>
      <c r="U149" s="26">
        <v>0.83050000000000002</v>
      </c>
      <c r="V149" s="26"/>
      <c r="W149" s="109"/>
      <c r="X149" s="24">
        <v>8</v>
      </c>
      <c r="Y149" s="110">
        <v>7854.17</v>
      </c>
      <c r="Z149" s="25">
        <v>3</v>
      </c>
      <c r="AA149" s="26">
        <v>2.6598999999999999</v>
      </c>
      <c r="AB149" s="26">
        <v>2.4685000000000001</v>
      </c>
      <c r="AC149" s="109"/>
      <c r="AD149" s="26">
        <v>0.79120000000000001</v>
      </c>
      <c r="AE149" s="26">
        <v>0.92359999999999998</v>
      </c>
      <c r="AF149" s="26">
        <v>0.84950000000000003</v>
      </c>
      <c r="AG149" s="26">
        <v>0.82579999999999998</v>
      </c>
      <c r="AH149" s="57">
        <v>0.96299999999999997</v>
      </c>
      <c r="AI149" s="50">
        <f t="shared" si="6"/>
        <v>0.89091887500000011</v>
      </c>
      <c r="AJ149" s="26">
        <f t="shared" si="7"/>
        <v>-7.2081124999999857E-2</v>
      </c>
      <c r="AK149" s="62">
        <f t="shared" si="8"/>
        <v>-7.4850597092419383E-2</v>
      </c>
    </row>
    <row r="150" spans="1:37" s="53" customFormat="1" x14ac:dyDescent="0.2">
      <c r="A150" s="21" t="s">
        <v>381</v>
      </c>
      <c r="B150" s="1" t="s">
        <v>382</v>
      </c>
      <c r="C150" s="1" t="s">
        <v>611</v>
      </c>
      <c r="D150" s="108">
        <v>11</v>
      </c>
      <c r="E150" s="109"/>
      <c r="F150" s="108">
        <v>0</v>
      </c>
      <c r="G150" s="108">
        <v>41334</v>
      </c>
      <c r="H150" s="108">
        <v>20896</v>
      </c>
      <c r="I150" s="108">
        <v>16039</v>
      </c>
      <c r="J150" s="108">
        <v>10847</v>
      </c>
      <c r="K150" s="1">
        <v>13.8</v>
      </c>
      <c r="L150" s="109"/>
      <c r="M150" s="108">
        <v>17039</v>
      </c>
      <c r="N150" s="108">
        <v>12155</v>
      </c>
      <c r="O150" s="2">
        <v>13.8</v>
      </c>
      <c r="P150" s="2">
        <v>10.3</v>
      </c>
      <c r="Q150" s="2">
        <v>8.4</v>
      </c>
      <c r="R150" s="1">
        <v>30</v>
      </c>
      <c r="S150" s="3">
        <v>5.1391</v>
      </c>
      <c r="T150" s="43" t="s">
        <v>410</v>
      </c>
      <c r="U150" s="3">
        <v>2.7071999999999998</v>
      </c>
      <c r="V150" s="3"/>
      <c r="W150" s="109"/>
      <c r="X150" s="1">
        <v>22</v>
      </c>
      <c r="Y150" s="108">
        <v>29002.82</v>
      </c>
      <c r="Z150" s="2">
        <v>4.7</v>
      </c>
      <c r="AA150" s="3">
        <v>1.383</v>
      </c>
      <c r="AB150" s="3">
        <v>1.2911999999999999</v>
      </c>
      <c r="AC150" s="109"/>
      <c r="AD150" s="3">
        <v>3.0687000000000002</v>
      </c>
      <c r="AE150" s="3">
        <v>2.8361000000000001</v>
      </c>
      <c r="AF150" s="3">
        <v>2.9009999999999998</v>
      </c>
      <c r="AG150" s="3">
        <v>2.8515000000000001</v>
      </c>
      <c r="AH150" s="57">
        <v>3.1337999999999999</v>
      </c>
      <c r="AI150" s="50">
        <f t="shared" si="6"/>
        <v>2.9041488000000002</v>
      </c>
      <c r="AJ150" s="3">
        <f t="shared" si="7"/>
        <v>-0.22965119999999972</v>
      </c>
      <c r="AK150" s="62">
        <f t="shared" si="8"/>
        <v>-7.3282021826536384E-2</v>
      </c>
    </row>
    <row r="151" spans="1:37" s="53" customFormat="1" x14ac:dyDescent="0.2">
      <c r="A151" s="21" t="s">
        <v>686</v>
      </c>
      <c r="B151" s="24" t="s">
        <v>687</v>
      </c>
      <c r="C151" s="24" t="s">
        <v>410</v>
      </c>
      <c r="D151" s="110">
        <v>5</v>
      </c>
      <c r="E151" s="109"/>
      <c r="F151" s="110">
        <v>1</v>
      </c>
      <c r="G151" s="110">
        <v>7269</v>
      </c>
      <c r="H151" s="110">
        <v>6014</v>
      </c>
      <c r="I151" s="110">
        <v>3037</v>
      </c>
      <c r="J151" s="110">
        <v>2081</v>
      </c>
      <c r="K151" s="24">
        <v>4.5999999999999996</v>
      </c>
      <c r="L151" s="109"/>
      <c r="M151" s="110">
        <v>3037</v>
      </c>
      <c r="N151" s="110">
        <v>2081</v>
      </c>
      <c r="O151" s="25">
        <v>4.5999999999999996</v>
      </c>
      <c r="P151" s="25">
        <v>2.9</v>
      </c>
      <c r="Q151" s="25">
        <v>3.8</v>
      </c>
      <c r="R151" s="24">
        <v>28</v>
      </c>
      <c r="S151" s="26">
        <v>0.91600000000000004</v>
      </c>
      <c r="T151" s="52" t="s">
        <v>410</v>
      </c>
      <c r="U151" s="26">
        <v>0.76400000000000001</v>
      </c>
      <c r="V151" s="26"/>
      <c r="W151" s="109"/>
      <c r="X151" s="24">
        <v>7</v>
      </c>
      <c r="Y151" s="110">
        <v>5836.85</v>
      </c>
      <c r="Z151" s="25">
        <v>2.7</v>
      </c>
      <c r="AA151" s="26">
        <v>1.35</v>
      </c>
      <c r="AB151" s="26">
        <v>1.0734999999999999</v>
      </c>
      <c r="AC151" s="109"/>
      <c r="AD151" s="26">
        <v>0.99260000000000004</v>
      </c>
      <c r="AE151" s="26">
        <v>0.68530000000000002</v>
      </c>
      <c r="AF151" s="26">
        <v>0.86219999999999997</v>
      </c>
      <c r="AG151" s="26">
        <v>0.85199999999999998</v>
      </c>
      <c r="AH151" s="57">
        <v>0.8841</v>
      </c>
      <c r="AI151" s="50">
        <f t="shared" si="6"/>
        <v>0.81958100000000011</v>
      </c>
      <c r="AJ151" s="26">
        <f t="shared" si="7"/>
        <v>-6.4518999999999882E-2</v>
      </c>
      <c r="AK151" s="62">
        <f t="shared" si="8"/>
        <v>-7.2977038796516097E-2</v>
      </c>
    </row>
    <row r="152" spans="1:37" s="53" customFormat="1" x14ac:dyDescent="0.2">
      <c r="A152" s="21" t="s">
        <v>333</v>
      </c>
      <c r="B152" s="24" t="s">
        <v>334</v>
      </c>
      <c r="C152" s="24" t="s">
        <v>410</v>
      </c>
      <c r="D152" s="110">
        <v>154</v>
      </c>
      <c r="E152" s="109"/>
      <c r="F152" s="110">
        <v>13</v>
      </c>
      <c r="G152" s="110">
        <v>24399</v>
      </c>
      <c r="H152" s="110">
        <v>19597</v>
      </c>
      <c r="I152" s="110">
        <v>12803</v>
      </c>
      <c r="J152" s="110">
        <v>10418</v>
      </c>
      <c r="K152" s="24">
        <v>20</v>
      </c>
      <c r="L152" s="109"/>
      <c r="M152" s="110">
        <v>12288</v>
      </c>
      <c r="N152" s="110">
        <v>8662</v>
      </c>
      <c r="O152" s="25">
        <v>20</v>
      </c>
      <c r="P152" s="25">
        <v>16</v>
      </c>
      <c r="Q152" s="25">
        <v>15.3</v>
      </c>
      <c r="R152" s="24">
        <v>29</v>
      </c>
      <c r="S152" s="26">
        <v>3.7061000000000002</v>
      </c>
      <c r="T152" s="52" t="s">
        <v>407</v>
      </c>
      <c r="U152" s="26">
        <v>3.7061000000000002</v>
      </c>
      <c r="V152" s="26"/>
      <c r="W152" s="109"/>
      <c r="X152" s="24">
        <v>51</v>
      </c>
      <c r="Y152" s="110">
        <v>33013.919999999998</v>
      </c>
      <c r="Z152" s="25">
        <v>15.3</v>
      </c>
      <c r="AA152" s="26">
        <v>2.1200999999999999</v>
      </c>
      <c r="AB152" s="26">
        <v>2.2515999999999998</v>
      </c>
      <c r="AC152" s="109"/>
      <c r="AD152" s="26">
        <v>5.0739999999999998</v>
      </c>
      <c r="AE152" s="26">
        <v>4.4682000000000004</v>
      </c>
      <c r="AF152" s="26">
        <v>4.2043999999999997</v>
      </c>
      <c r="AG152" s="26">
        <v>4.7560000000000002</v>
      </c>
      <c r="AH152" s="57">
        <v>4.2855999999999996</v>
      </c>
      <c r="AI152" s="50">
        <f t="shared" si="6"/>
        <v>3.9757187750000007</v>
      </c>
      <c r="AJ152" s="26">
        <f t="shared" si="7"/>
        <v>-0.30988122499999893</v>
      </c>
      <c r="AK152" s="62">
        <f t="shared" si="8"/>
        <v>-7.2307547367929562E-2</v>
      </c>
    </row>
    <row r="153" spans="1:37" s="53" customFormat="1" x14ac:dyDescent="0.2">
      <c r="A153" s="22" t="s">
        <v>587</v>
      </c>
      <c r="B153" s="17" t="s">
        <v>588</v>
      </c>
      <c r="C153" s="17" t="s">
        <v>407</v>
      </c>
      <c r="D153" s="111">
        <v>16</v>
      </c>
      <c r="E153" s="109"/>
      <c r="F153" s="111">
        <v>0</v>
      </c>
      <c r="G153" s="111">
        <v>15373</v>
      </c>
      <c r="H153" s="111">
        <v>11301</v>
      </c>
      <c r="I153" s="111">
        <v>5707</v>
      </c>
      <c r="J153" s="111">
        <v>5473</v>
      </c>
      <c r="K153" s="17">
        <v>3.7</v>
      </c>
      <c r="L153" s="109"/>
      <c r="M153" s="111">
        <v>5587</v>
      </c>
      <c r="N153" s="111">
        <v>4513</v>
      </c>
      <c r="O153" s="18">
        <v>3.7</v>
      </c>
      <c r="P153" s="18">
        <v>4.0999999999999996</v>
      </c>
      <c r="Q153" s="18">
        <v>2.5</v>
      </c>
      <c r="R153" s="17">
        <v>38</v>
      </c>
      <c r="S153" s="19">
        <v>1.6851</v>
      </c>
      <c r="T153" s="44" t="s">
        <v>410</v>
      </c>
      <c r="U153" s="19">
        <v>1.8695999999999999</v>
      </c>
      <c r="V153" s="26"/>
      <c r="W153" s="109"/>
      <c r="X153" s="17">
        <v>16</v>
      </c>
      <c r="Y153" s="111">
        <v>23817.09</v>
      </c>
      <c r="Z153" s="18">
        <v>2.6</v>
      </c>
      <c r="AA153" s="19">
        <v>1.853</v>
      </c>
      <c r="AB153" s="19">
        <v>1.7903</v>
      </c>
      <c r="AC153" s="109"/>
      <c r="AD153" s="19">
        <v>2.4885999999999999</v>
      </c>
      <c r="AE153" s="19">
        <v>1.6598999999999999</v>
      </c>
      <c r="AF153" s="19">
        <v>2.0853999999999999</v>
      </c>
      <c r="AG153" s="19">
        <v>1.851</v>
      </c>
      <c r="AH153" s="59">
        <v>2.1602999999999999</v>
      </c>
      <c r="AI153" s="51">
        <f t="shared" si="6"/>
        <v>2.0056134000000001</v>
      </c>
      <c r="AJ153" s="19">
        <f t="shared" si="7"/>
        <v>-0.15468659999999979</v>
      </c>
      <c r="AK153" s="63">
        <f t="shared" si="8"/>
        <v>-7.1604221635883814E-2</v>
      </c>
    </row>
    <row r="154" spans="1:37" s="53" customFormat="1" x14ac:dyDescent="0.2">
      <c r="A154" s="21" t="s">
        <v>510</v>
      </c>
      <c r="B154" s="24" t="s">
        <v>511</v>
      </c>
      <c r="C154" s="24" t="s">
        <v>407</v>
      </c>
      <c r="D154" s="110">
        <v>12</v>
      </c>
      <c r="E154" s="109"/>
      <c r="F154" s="110">
        <v>1</v>
      </c>
      <c r="G154" s="110">
        <v>10908</v>
      </c>
      <c r="H154" s="110">
        <v>8357</v>
      </c>
      <c r="I154" s="110">
        <v>5134</v>
      </c>
      <c r="J154" s="110">
        <v>3529</v>
      </c>
      <c r="K154" s="24">
        <v>5.0999999999999996</v>
      </c>
      <c r="L154" s="109"/>
      <c r="M154" s="110">
        <v>4908</v>
      </c>
      <c r="N154" s="110">
        <v>2947</v>
      </c>
      <c r="O154" s="25">
        <v>5.0999999999999996</v>
      </c>
      <c r="P154" s="25">
        <v>2.5</v>
      </c>
      <c r="Q154" s="25">
        <v>4.5</v>
      </c>
      <c r="R154" s="24">
        <v>21</v>
      </c>
      <c r="S154" s="26">
        <v>1.4802999999999999</v>
      </c>
      <c r="T154" s="52" t="s">
        <v>410</v>
      </c>
      <c r="U154" s="26">
        <v>1.6221000000000001</v>
      </c>
      <c r="V154" s="26"/>
      <c r="W154" s="109"/>
      <c r="X154" s="24">
        <v>14</v>
      </c>
      <c r="Y154" s="110">
        <v>14743.47</v>
      </c>
      <c r="Z154" s="25">
        <v>4.3</v>
      </c>
      <c r="AA154" s="26">
        <v>0.4541</v>
      </c>
      <c r="AB154" s="26">
        <v>0.42859999999999998</v>
      </c>
      <c r="AC154" s="109"/>
      <c r="AD154" s="26">
        <v>1.4733000000000001</v>
      </c>
      <c r="AE154" s="26">
        <v>1.9303999999999999</v>
      </c>
      <c r="AF154" s="26">
        <v>1.5994999999999999</v>
      </c>
      <c r="AG154" s="26">
        <v>1.5647</v>
      </c>
      <c r="AH154" s="57">
        <v>1.8732</v>
      </c>
      <c r="AI154" s="50">
        <f t="shared" si="6"/>
        <v>1.7401077750000002</v>
      </c>
      <c r="AJ154" s="26">
        <f t="shared" si="7"/>
        <v>-0.13309222499999973</v>
      </c>
      <c r="AK154" s="62">
        <f t="shared" si="8"/>
        <v>-7.1050728699551424E-2</v>
      </c>
    </row>
    <row r="155" spans="1:37" s="53" customFormat="1" x14ac:dyDescent="0.2">
      <c r="A155" s="21" t="s">
        <v>500</v>
      </c>
      <c r="B155" s="24" t="s">
        <v>501</v>
      </c>
      <c r="C155" s="24" t="s">
        <v>407</v>
      </c>
      <c r="D155" s="110">
        <v>9</v>
      </c>
      <c r="E155" s="109"/>
      <c r="F155" s="110">
        <v>0</v>
      </c>
      <c r="G155" s="110">
        <v>9443</v>
      </c>
      <c r="H155" s="110">
        <v>5264</v>
      </c>
      <c r="I155" s="110">
        <v>5521</v>
      </c>
      <c r="J155" s="110">
        <v>3235</v>
      </c>
      <c r="K155" s="24">
        <v>6.7</v>
      </c>
      <c r="L155" s="109"/>
      <c r="M155" s="110">
        <v>5755</v>
      </c>
      <c r="N155" s="110">
        <v>3585</v>
      </c>
      <c r="O155" s="25">
        <v>6.7</v>
      </c>
      <c r="P155" s="25">
        <v>4.5</v>
      </c>
      <c r="Q155" s="25">
        <v>5.3</v>
      </c>
      <c r="R155" s="24">
        <v>23</v>
      </c>
      <c r="S155" s="26">
        <v>1.7357</v>
      </c>
      <c r="T155" s="52" t="s">
        <v>410</v>
      </c>
      <c r="U155" s="26">
        <v>1.2165999999999999</v>
      </c>
      <c r="V155" s="26"/>
      <c r="W155" s="109"/>
      <c r="X155" s="24">
        <v>13</v>
      </c>
      <c r="Y155" s="110">
        <v>10848.46</v>
      </c>
      <c r="Z155" s="25">
        <v>4</v>
      </c>
      <c r="AA155" s="26">
        <v>0.50060000000000004</v>
      </c>
      <c r="AB155" s="26">
        <v>0.60780000000000001</v>
      </c>
      <c r="AC155" s="109"/>
      <c r="AD155" s="26">
        <v>1.5652999999999999</v>
      </c>
      <c r="AE155" s="26">
        <v>1.4596</v>
      </c>
      <c r="AF155" s="26">
        <v>0.96409999999999996</v>
      </c>
      <c r="AG155" s="26">
        <v>1.3056000000000001</v>
      </c>
      <c r="AH155" s="57">
        <v>1.4029</v>
      </c>
      <c r="AI155" s="50">
        <f t="shared" si="6"/>
        <v>1.3051076500000001</v>
      </c>
      <c r="AJ155" s="26">
        <f t="shared" si="7"/>
        <v>-9.7792349999999972E-2</v>
      </c>
      <c r="AK155" s="62">
        <f t="shared" si="8"/>
        <v>-6.9707284909829623E-2</v>
      </c>
    </row>
    <row r="156" spans="1:37" s="53" customFormat="1" x14ac:dyDescent="0.2">
      <c r="A156" s="21" t="s">
        <v>914</v>
      </c>
      <c r="B156" s="24" t="s">
        <v>915</v>
      </c>
      <c r="C156" s="24" t="s">
        <v>407</v>
      </c>
      <c r="D156" s="110">
        <v>122</v>
      </c>
      <c r="E156" s="109"/>
      <c r="F156" s="110">
        <v>2</v>
      </c>
      <c r="G156" s="110">
        <v>24608</v>
      </c>
      <c r="H156" s="110">
        <v>11938</v>
      </c>
      <c r="I156" s="110">
        <v>9767</v>
      </c>
      <c r="J156" s="110">
        <v>4976</v>
      </c>
      <c r="K156" s="24">
        <v>6.1</v>
      </c>
      <c r="L156" s="109"/>
      <c r="M156" s="110">
        <v>9436</v>
      </c>
      <c r="N156" s="110">
        <v>3618</v>
      </c>
      <c r="O156" s="25">
        <v>6.1</v>
      </c>
      <c r="P156" s="25">
        <v>3.7</v>
      </c>
      <c r="Q156" s="25">
        <v>5.4</v>
      </c>
      <c r="R156" s="24">
        <v>9</v>
      </c>
      <c r="S156" s="26">
        <v>2.8460000000000001</v>
      </c>
      <c r="T156" s="52" t="s">
        <v>407</v>
      </c>
      <c r="U156" s="26">
        <v>2.8460000000000001</v>
      </c>
      <c r="V156" s="26"/>
      <c r="W156" s="109"/>
      <c r="X156" s="24">
        <v>13</v>
      </c>
      <c r="Y156" s="110">
        <v>19420.439999999999</v>
      </c>
      <c r="Z156" s="25">
        <v>5.4</v>
      </c>
      <c r="AA156" s="26">
        <v>3.2791999999999999</v>
      </c>
      <c r="AB156" s="26">
        <v>4.3247999999999998</v>
      </c>
      <c r="AC156" s="109"/>
      <c r="AD156" s="26">
        <v>3.363</v>
      </c>
      <c r="AE156" s="26">
        <v>3.4148999999999998</v>
      </c>
      <c r="AF156" s="26">
        <v>3.2633999999999999</v>
      </c>
      <c r="AG156" s="26">
        <v>3.1284999999999998</v>
      </c>
      <c r="AH156" s="57">
        <v>3.2814000000000001</v>
      </c>
      <c r="AI156" s="50">
        <f t="shared" si="6"/>
        <v>3.0530465000000002</v>
      </c>
      <c r="AJ156" s="26">
        <f t="shared" si="7"/>
        <v>-0.22835349999999988</v>
      </c>
      <c r="AK156" s="62">
        <f t="shared" si="8"/>
        <v>-6.959026634972873E-2</v>
      </c>
    </row>
    <row r="157" spans="1:37" s="53" customFormat="1" x14ac:dyDescent="0.2">
      <c r="A157" s="21" t="s">
        <v>230</v>
      </c>
      <c r="B157" s="24" t="s">
        <v>231</v>
      </c>
      <c r="C157" s="24" t="s">
        <v>410</v>
      </c>
      <c r="D157" s="110">
        <v>6</v>
      </c>
      <c r="E157" s="109"/>
      <c r="F157" s="110">
        <v>2</v>
      </c>
      <c r="G157" s="110">
        <v>12321</v>
      </c>
      <c r="H157" s="110">
        <v>8731</v>
      </c>
      <c r="I157" s="110">
        <v>5244</v>
      </c>
      <c r="J157" s="110">
        <v>3996</v>
      </c>
      <c r="K157" s="24">
        <v>6.5</v>
      </c>
      <c r="L157" s="109"/>
      <c r="M157" s="110">
        <v>5244</v>
      </c>
      <c r="N157" s="110">
        <v>3996</v>
      </c>
      <c r="O157" s="25">
        <v>6.5</v>
      </c>
      <c r="P157" s="25">
        <v>4.5999999999999996</v>
      </c>
      <c r="Q157" s="25">
        <v>4.5</v>
      </c>
      <c r="R157" s="24">
        <v>34</v>
      </c>
      <c r="S157" s="26">
        <v>1.5815999999999999</v>
      </c>
      <c r="T157" s="52" t="s">
        <v>410</v>
      </c>
      <c r="U157" s="26">
        <v>1.7403</v>
      </c>
      <c r="V157" s="26"/>
      <c r="W157" s="109"/>
      <c r="X157" s="24">
        <v>21</v>
      </c>
      <c r="Y157" s="110">
        <v>19497.75</v>
      </c>
      <c r="Z157" s="25">
        <v>4.9000000000000004</v>
      </c>
      <c r="AA157" s="26">
        <v>1.1456</v>
      </c>
      <c r="AB157" s="26">
        <v>1.0575000000000001</v>
      </c>
      <c r="AC157" s="109"/>
      <c r="AD157" s="26">
        <v>1.9757</v>
      </c>
      <c r="AE157" s="26">
        <v>2.1589</v>
      </c>
      <c r="AF157" s="26">
        <v>1.8408</v>
      </c>
      <c r="AG157" s="26">
        <v>1.7793000000000001</v>
      </c>
      <c r="AH157" s="57">
        <v>2.0062000000000002</v>
      </c>
      <c r="AI157" s="50">
        <f t="shared" si="6"/>
        <v>1.866906825</v>
      </c>
      <c r="AJ157" s="26">
        <f t="shared" si="7"/>
        <v>-0.13929317500000016</v>
      </c>
      <c r="AK157" s="62">
        <f t="shared" si="8"/>
        <v>-6.9431350314026585E-2</v>
      </c>
    </row>
    <row r="158" spans="1:37" s="53" customFormat="1" x14ac:dyDescent="0.2">
      <c r="A158" s="22" t="s">
        <v>844</v>
      </c>
      <c r="B158" s="17" t="s">
        <v>845</v>
      </c>
      <c r="C158" s="17" t="s">
        <v>407</v>
      </c>
      <c r="D158" s="111">
        <v>136</v>
      </c>
      <c r="E158" s="109"/>
      <c r="F158" s="111">
        <v>7</v>
      </c>
      <c r="G158" s="111">
        <v>9946</v>
      </c>
      <c r="H158" s="111">
        <v>10496</v>
      </c>
      <c r="I158" s="111">
        <v>3983</v>
      </c>
      <c r="J158" s="111">
        <v>3449</v>
      </c>
      <c r="K158" s="17">
        <v>3.9</v>
      </c>
      <c r="L158" s="109"/>
      <c r="M158" s="111">
        <v>3786</v>
      </c>
      <c r="N158" s="111">
        <v>2583</v>
      </c>
      <c r="O158" s="18">
        <v>3.9</v>
      </c>
      <c r="P158" s="18">
        <v>3</v>
      </c>
      <c r="Q158" s="18">
        <v>3.1</v>
      </c>
      <c r="R158" s="17">
        <v>27</v>
      </c>
      <c r="S158" s="19">
        <v>1.1418999999999999</v>
      </c>
      <c r="T158" s="44" t="s">
        <v>407</v>
      </c>
      <c r="U158" s="19">
        <v>1.1418999999999999</v>
      </c>
      <c r="V158" s="26"/>
      <c r="W158" s="109"/>
      <c r="X158" s="17">
        <v>10</v>
      </c>
      <c r="Y158" s="111">
        <v>10674.06</v>
      </c>
      <c r="Z158" s="18">
        <v>3.1</v>
      </c>
      <c r="AA158" s="19">
        <v>1.6366000000000001</v>
      </c>
      <c r="AB158" s="19">
        <v>1.5474000000000001</v>
      </c>
      <c r="AC158" s="109"/>
      <c r="AD158" s="19">
        <v>1.1932</v>
      </c>
      <c r="AE158" s="19">
        <v>1.26</v>
      </c>
      <c r="AF158" s="19">
        <v>1.3249</v>
      </c>
      <c r="AG158" s="19">
        <v>1.2891999999999999</v>
      </c>
      <c r="AH158" s="59">
        <v>1.3163</v>
      </c>
      <c r="AI158" s="51">
        <f t="shared" si="6"/>
        <v>1.2249732250000001</v>
      </c>
      <c r="AJ158" s="19">
        <f t="shared" si="7"/>
        <v>-9.1326774999999971E-2</v>
      </c>
      <c r="AK158" s="63">
        <f t="shared" si="8"/>
        <v>-6.9381429005545822E-2</v>
      </c>
    </row>
    <row r="159" spans="1:37" s="53" customFormat="1" x14ac:dyDescent="0.2">
      <c r="A159" s="21" t="s">
        <v>1499</v>
      </c>
      <c r="B159" s="1" t="s">
        <v>1500</v>
      </c>
      <c r="C159" s="1" t="s">
        <v>429</v>
      </c>
      <c r="D159" s="108">
        <v>3</v>
      </c>
      <c r="E159" s="109"/>
      <c r="F159" s="108">
        <v>1</v>
      </c>
      <c r="G159" s="108">
        <v>3830</v>
      </c>
      <c r="H159" s="108">
        <v>177</v>
      </c>
      <c r="I159" s="108">
        <v>2162</v>
      </c>
      <c r="J159" s="108">
        <v>684</v>
      </c>
      <c r="K159" s="1">
        <v>2</v>
      </c>
      <c r="L159" s="109"/>
      <c r="M159" s="108">
        <v>2162</v>
      </c>
      <c r="N159" s="108">
        <v>684</v>
      </c>
      <c r="O159" s="2">
        <v>2</v>
      </c>
      <c r="P159" s="2">
        <v>0.8</v>
      </c>
      <c r="Q159" s="2">
        <v>1.8</v>
      </c>
      <c r="R159" s="1">
        <v>999</v>
      </c>
      <c r="S159" s="3">
        <v>0.65210000000000001</v>
      </c>
      <c r="T159" s="43" t="s">
        <v>410</v>
      </c>
      <c r="U159" s="3">
        <v>0.94230000000000003</v>
      </c>
      <c r="V159" s="3"/>
      <c r="W159" s="109"/>
      <c r="X159" s="1">
        <v>4</v>
      </c>
      <c r="Y159" s="108">
        <v>5275.7</v>
      </c>
      <c r="Z159" s="2">
        <v>2</v>
      </c>
      <c r="AA159" s="3">
        <v>0.94630000000000003</v>
      </c>
      <c r="AB159" s="3">
        <v>0.75380000000000003</v>
      </c>
      <c r="AC159" s="109"/>
      <c r="AD159" s="3">
        <v>0.93020000000000003</v>
      </c>
      <c r="AE159" s="3">
        <v>0.86450000000000005</v>
      </c>
      <c r="AF159" s="3">
        <v>0.94350000000000001</v>
      </c>
      <c r="AG159" s="3">
        <v>0.85340000000000005</v>
      </c>
      <c r="AH159" s="57">
        <v>1.0847</v>
      </c>
      <c r="AI159" s="50">
        <f t="shared" si="6"/>
        <v>1.0108523250000001</v>
      </c>
      <c r="AJ159" s="3">
        <f t="shared" si="7"/>
        <v>-7.384767499999989E-2</v>
      </c>
      <c r="AK159" s="62">
        <f t="shared" si="8"/>
        <v>-6.8081197566147222E-2</v>
      </c>
    </row>
    <row r="160" spans="1:37" s="53" customFormat="1" x14ac:dyDescent="0.2">
      <c r="A160" s="21" t="s">
        <v>1509</v>
      </c>
      <c r="B160" s="1" t="s">
        <v>1510</v>
      </c>
      <c r="C160" s="1" t="s">
        <v>410</v>
      </c>
      <c r="D160" s="108">
        <v>0</v>
      </c>
      <c r="E160" s="109"/>
      <c r="F160" s="108">
        <v>0</v>
      </c>
      <c r="G160" s="108">
        <v>0</v>
      </c>
      <c r="H160" s="108">
        <v>0</v>
      </c>
      <c r="I160" s="108">
        <v>0</v>
      </c>
      <c r="J160" s="108">
        <v>0</v>
      </c>
      <c r="K160" s="1">
        <v>0</v>
      </c>
      <c r="L160" s="109"/>
      <c r="M160" s="108">
        <v>0</v>
      </c>
      <c r="N160" s="108">
        <v>0</v>
      </c>
      <c r="O160" s="2">
        <v>0</v>
      </c>
      <c r="P160" s="2">
        <v>0</v>
      </c>
      <c r="Q160" s="2">
        <v>0</v>
      </c>
      <c r="R160" s="1">
        <v>999</v>
      </c>
      <c r="S160" s="3">
        <v>0</v>
      </c>
      <c r="T160" s="43" t="s">
        <v>410</v>
      </c>
      <c r="U160" s="3">
        <v>1.2289000000000001</v>
      </c>
      <c r="V160" s="3"/>
      <c r="W160" s="109"/>
      <c r="X160" s="1">
        <v>9</v>
      </c>
      <c r="Y160" s="108">
        <v>10023.58</v>
      </c>
      <c r="Z160" s="2">
        <v>2.5</v>
      </c>
      <c r="AA160" s="3">
        <v>0.40289999999999998</v>
      </c>
      <c r="AB160" s="3">
        <v>0.45</v>
      </c>
      <c r="AC160" s="109"/>
      <c r="AD160" s="3">
        <v>1.3855999999999999</v>
      </c>
      <c r="AE160" s="3">
        <v>1.0611999999999999</v>
      </c>
      <c r="AF160" s="3">
        <v>1.3129999999999999</v>
      </c>
      <c r="AG160" s="3">
        <v>1.2783</v>
      </c>
      <c r="AH160" s="57">
        <v>1.4097999999999999</v>
      </c>
      <c r="AI160" s="50">
        <f t="shared" si="6"/>
        <v>1.3183024750000003</v>
      </c>
      <c r="AJ160" s="3">
        <f t="shared" si="7"/>
        <v>-9.1497524999999635E-2</v>
      </c>
      <c r="AK160" s="62">
        <f t="shared" si="8"/>
        <v>-6.4901067527308579E-2</v>
      </c>
    </row>
    <row r="161" spans="1:37" s="53" customFormat="1" x14ac:dyDescent="0.2">
      <c r="A161" s="21" t="s">
        <v>894</v>
      </c>
      <c r="B161" s="24" t="s">
        <v>895</v>
      </c>
      <c r="C161" s="24" t="s">
        <v>410</v>
      </c>
      <c r="D161" s="110">
        <v>3</v>
      </c>
      <c r="E161" s="109"/>
      <c r="F161" s="110">
        <v>0</v>
      </c>
      <c r="G161" s="110">
        <v>19336</v>
      </c>
      <c r="H161" s="110">
        <v>9994</v>
      </c>
      <c r="I161" s="110">
        <v>9215</v>
      </c>
      <c r="J161" s="110">
        <v>4992</v>
      </c>
      <c r="K161" s="24">
        <v>7.7</v>
      </c>
      <c r="L161" s="109"/>
      <c r="M161" s="110">
        <v>9215</v>
      </c>
      <c r="N161" s="110">
        <v>4992</v>
      </c>
      <c r="O161" s="25">
        <v>7.7</v>
      </c>
      <c r="P161" s="25">
        <v>5.3</v>
      </c>
      <c r="Q161" s="25">
        <v>4.8</v>
      </c>
      <c r="R161" s="24">
        <v>999</v>
      </c>
      <c r="S161" s="26">
        <v>2.7793000000000001</v>
      </c>
      <c r="T161" s="52" t="s">
        <v>410</v>
      </c>
      <c r="U161" s="26">
        <v>3.4032</v>
      </c>
      <c r="V161" s="26"/>
      <c r="W161" s="109"/>
      <c r="X161" s="24">
        <v>20</v>
      </c>
      <c r="Y161" s="110">
        <v>26156.97</v>
      </c>
      <c r="Z161" s="25">
        <v>6.6</v>
      </c>
      <c r="AA161" s="26">
        <v>0</v>
      </c>
      <c r="AB161" s="26">
        <v>1.6917</v>
      </c>
      <c r="AC161" s="109"/>
      <c r="AD161" s="26">
        <v>4.4111000000000002</v>
      </c>
      <c r="AE161" s="26">
        <v>3.7751000000000001</v>
      </c>
      <c r="AF161" s="26">
        <v>2.8494999999999999</v>
      </c>
      <c r="AG161" s="26">
        <v>2.8016000000000001</v>
      </c>
      <c r="AH161" s="57">
        <v>3.9024999999999999</v>
      </c>
      <c r="AI161" s="50">
        <f t="shared" si="6"/>
        <v>3.6507828000000004</v>
      </c>
      <c r="AJ161" s="26">
        <f t="shared" si="7"/>
        <v>-0.25171719999999942</v>
      </c>
      <c r="AK161" s="62">
        <f t="shared" si="8"/>
        <v>-6.4501524663676979E-2</v>
      </c>
    </row>
    <row r="162" spans="1:37" s="53" customFormat="1" x14ac:dyDescent="0.2">
      <c r="A162" s="21" t="s">
        <v>250</v>
      </c>
      <c r="B162" s="24" t="s">
        <v>251</v>
      </c>
      <c r="C162" s="24" t="s">
        <v>410</v>
      </c>
      <c r="D162" s="110">
        <v>18</v>
      </c>
      <c r="E162" s="109"/>
      <c r="F162" s="110">
        <v>1</v>
      </c>
      <c r="G162" s="110">
        <v>15445</v>
      </c>
      <c r="H162" s="110">
        <v>16719</v>
      </c>
      <c r="I162" s="110">
        <v>6843</v>
      </c>
      <c r="J162" s="110">
        <v>6181</v>
      </c>
      <c r="K162" s="24">
        <v>8.1999999999999993</v>
      </c>
      <c r="L162" s="109"/>
      <c r="M162" s="110">
        <v>6620</v>
      </c>
      <c r="N162" s="110">
        <v>5326</v>
      </c>
      <c r="O162" s="25">
        <v>8.1999999999999993</v>
      </c>
      <c r="P162" s="25">
        <v>6.1</v>
      </c>
      <c r="Q162" s="25">
        <v>6.2</v>
      </c>
      <c r="R162" s="24">
        <v>38</v>
      </c>
      <c r="S162" s="26">
        <v>1.9965999999999999</v>
      </c>
      <c r="T162" s="52" t="s">
        <v>410</v>
      </c>
      <c r="U162" s="26">
        <v>2.0830000000000002</v>
      </c>
      <c r="V162" s="26"/>
      <c r="W162" s="109"/>
      <c r="X162" s="24">
        <v>21</v>
      </c>
      <c r="Y162" s="110">
        <v>29416.639999999999</v>
      </c>
      <c r="Z162" s="25">
        <v>4.5999999999999996</v>
      </c>
      <c r="AA162" s="26">
        <v>2.4605000000000001</v>
      </c>
      <c r="AB162" s="26">
        <v>1.1719999999999999</v>
      </c>
      <c r="AC162" s="109"/>
      <c r="AD162" s="26">
        <v>2.1453000000000002</v>
      </c>
      <c r="AE162" s="26">
        <v>2.3029000000000002</v>
      </c>
      <c r="AF162" s="26">
        <v>2.2719999999999998</v>
      </c>
      <c r="AG162" s="26">
        <v>2.2334999999999998</v>
      </c>
      <c r="AH162" s="57">
        <v>2.3873000000000002</v>
      </c>
      <c r="AI162" s="50">
        <f t="shared" si="6"/>
        <v>2.2345382500000004</v>
      </c>
      <c r="AJ162" s="26">
        <f t="shared" si="7"/>
        <v>-0.15276174999999981</v>
      </c>
      <c r="AK162" s="62">
        <f t="shared" si="8"/>
        <v>-6.3989339421103256E-2</v>
      </c>
    </row>
    <row r="163" spans="1:37" s="53" customFormat="1" x14ac:dyDescent="0.2">
      <c r="A163" s="22" t="s">
        <v>850</v>
      </c>
      <c r="B163" s="17" t="s">
        <v>851</v>
      </c>
      <c r="C163" s="17" t="s">
        <v>407</v>
      </c>
      <c r="D163" s="111">
        <v>10</v>
      </c>
      <c r="E163" s="109"/>
      <c r="F163" s="111">
        <v>0</v>
      </c>
      <c r="G163" s="111">
        <v>11306</v>
      </c>
      <c r="H163" s="111">
        <v>8965</v>
      </c>
      <c r="I163" s="111">
        <v>3639</v>
      </c>
      <c r="J163" s="111">
        <v>1627</v>
      </c>
      <c r="K163" s="17">
        <v>4.7</v>
      </c>
      <c r="L163" s="109"/>
      <c r="M163" s="111">
        <v>3557</v>
      </c>
      <c r="N163" s="111">
        <v>1436</v>
      </c>
      <c r="O163" s="18">
        <v>4.7</v>
      </c>
      <c r="P163" s="18">
        <v>2.6</v>
      </c>
      <c r="Q163" s="18">
        <v>4.0999999999999996</v>
      </c>
      <c r="R163" s="17">
        <v>10</v>
      </c>
      <c r="S163" s="19">
        <v>1.0728</v>
      </c>
      <c r="T163" s="44" t="s">
        <v>407</v>
      </c>
      <c r="U163" s="19">
        <v>1.0728</v>
      </c>
      <c r="V163" s="26"/>
      <c r="W163" s="109"/>
      <c r="X163" s="17">
        <v>10</v>
      </c>
      <c r="Y163" s="111">
        <v>6795.38</v>
      </c>
      <c r="Z163" s="18">
        <v>4.0999999999999996</v>
      </c>
      <c r="AA163" s="19">
        <v>1.7892999999999999</v>
      </c>
      <c r="AB163" s="19">
        <v>1.7845</v>
      </c>
      <c r="AC163" s="109"/>
      <c r="AD163" s="19">
        <v>0.77180000000000004</v>
      </c>
      <c r="AE163" s="19">
        <v>0.86560000000000004</v>
      </c>
      <c r="AF163" s="19">
        <v>1.0468999999999999</v>
      </c>
      <c r="AG163" s="19">
        <v>0.97419999999999995</v>
      </c>
      <c r="AH163" s="59">
        <v>1.2272000000000001</v>
      </c>
      <c r="AI163" s="51">
        <f t="shared" si="6"/>
        <v>1.1508462000000002</v>
      </c>
      <c r="AJ163" s="19">
        <f t="shared" si="7"/>
        <v>-7.6353799999999916E-2</v>
      </c>
      <c r="AK163" s="63">
        <f t="shared" si="8"/>
        <v>-6.2217894393741778E-2</v>
      </c>
    </row>
    <row r="164" spans="1:37" s="53" customFormat="1" x14ac:dyDescent="0.2">
      <c r="A164" s="21" t="s">
        <v>341</v>
      </c>
      <c r="B164" s="24" t="s">
        <v>342</v>
      </c>
      <c r="C164" s="24" t="s">
        <v>410</v>
      </c>
      <c r="D164" s="110">
        <v>3</v>
      </c>
      <c r="E164" s="109"/>
      <c r="F164" s="110">
        <v>0</v>
      </c>
      <c r="G164" s="110">
        <v>2833</v>
      </c>
      <c r="H164" s="110">
        <v>2296</v>
      </c>
      <c r="I164" s="110">
        <v>1317</v>
      </c>
      <c r="J164" s="110">
        <v>689</v>
      </c>
      <c r="K164" s="24">
        <v>2</v>
      </c>
      <c r="L164" s="109"/>
      <c r="M164" s="110">
        <v>1317</v>
      </c>
      <c r="N164" s="110">
        <v>689</v>
      </c>
      <c r="O164" s="25">
        <v>2</v>
      </c>
      <c r="P164" s="25">
        <v>2.2000000000000002</v>
      </c>
      <c r="Q164" s="25">
        <v>1.7</v>
      </c>
      <c r="R164" s="24">
        <v>999</v>
      </c>
      <c r="S164" s="26">
        <v>0.3972</v>
      </c>
      <c r="T164" s="52" t="s">
        <v>410</v>
      </c>
      <c r="U164" s="26">
        <v>1.2104999999999999</v>
      </c>
      <c r="V164" s="26"/>
      <c r="W164" s="109"/>
      <c r="X164" s="24">
        <v>46</v>
      </c>
      <c r="Y164" s="110">
        <v>13819.84</v>
      </c>
      <c r="Z164" s="25">
        <v>6.9</v>
      </c>
      <c r="AA164" s="26">
        <v>0.84760000000000002</v>
      </c>
      <c r="AB164" s="26">
        <v>1.1451</v>
      </c>
      <c r="AC164" s="109"/>
      <c r="AD164" s="26">
        <v>1.0564</v>
      </c>
      <c r="AE164" s="26">
        <v>0.94440000000000002</v>
      </c>
      <c r="AF164" s="26">
        <v>0.83099999999999996</v>
      </c>
      <c r="AG164" s="26">
        <v>0.83099999999999996</v>
      </c>
      <c r="AH164" s="57">
        <v>1.3835</v>
      </c>
      <c r="AI164" s="50">
        <f t="shared" si="6"/>
        <v>1.2985638749999999</v>
      </c>
      <c r="AJ164" s="26">
        <f t="shared" si="7"/>
        <v>-8.4936125000000029E-2</v>
      </c>
      <c r="AK164" s="62">
        <f t="shared" si="8"/>
        <v>-6.1392211781713071E-2</v>
      </c>
    </row>
    <row r="165" spans="1:37" s="53" customFormat="1" x14ac:dyDescent="0.2">
      <c r="A165" s="21" t="s">
        <v>1397</v>
      </c>
      <c r="B165" s="1" t="s">
        <v>1398</v>
      </c>
      <c r="C165" s="1" t="s">
        <v>410</v>
      </c>
      <c r="D165" s="108">
        <v>10</v>
      </c>
      <c r="E165" s="109"/>
      <c r="F165" s="108">
        <v>0</v>
      </c>
      <c r="G165" s="108">
        <v>21756</v>
      </c>
      <c r="H165" s="108">
        <v>15253</v>
      </c>
      <c r="I165" s="108">
        <v>9320</v>
      </c>
      <c r="J165" s="108">
        <v>7881</v>
      </c>
      <c r="K165" s="1">
        <v>7.6</v>
      </c>
      <c r="L165" s="109"/>
      <c r="M165" s="108">
        <v>9012</v>
      </c>
      <c r="N165" s="108">
        <v>7186</v>
      </c>
      <c r="O165" s="2">
        <v>7.6</v>
      </c>
      <c r="P165" s="2">
        <v>6.7</v>
      </c>
      <c r="Q165" s="2">
        <v>5.0999999999999996</v>
      </c>
      <c r="R165" s="1">
        <v>37</v>
      </c>
      <c r="S165" s="3">
        <v>2.7181000000000002</v>
      </c>
      <c r="T165" s="43" t="s">
        <v>410</v>
      </c>
      <c r="U165" s="3">
        <v>2.1850999999999998</v>
      </c>
      <c r="V165" s="3"/>
      <c r="W165" s="109"/>
      <c r="X165" s="1">
        <v>19</v>
      </c>
      <c r="Y165" s="108">
        <v>21148.15</v>
      </c>
      <c r="Z165" s="2">
        <v>4.7</v>
      </c>
      <c r="AA165" s="3">
        <v>2.0217000000000001</v>
      </c>
      <c r="AB165" s="3">
        <v>2.1432000000000002</v>
      </c>
      <c r="AC165" s="109"/>
      <c r="AD165" s="3">
        <v>2.5566</v>
      </c>
      <c r="AE165" s="3">
        <v>2.0503999999999998</v>
      </c>
      <c r="AF165" s="3">
        <v>2.5508000000000002</v>
      </c>
      <c r="AG165" s="3">
        <v>2.5998000000000001</v>
      </c>
      <c r="AH165" s="57">
        <v>2.4965999999999999</v>
      </c>
      <c r="AI165" s="50">
        <f t="shared" si="6"/>
        <v>2.3440660250000001</v>
      </c>
      <c r="AJ165" s="3">
        <f t="shared" si="7"/>
        <v>-0.15253397499999988</v>
      </c>
      <c r="AK165" s="62">
        <f t="shared" si="8"/>
        <v>-6.1096681486822034E-2</v>
      </c>
    </row>
    <row r="166" spans="1:37" s="53" customFormat="1" x14ac:dyDescent="0.2">
      <c r="A166" s="21" t="s">
        <v>270</v>
      </c>
      <c r="B166" s="24" t="s">
        <v>271</v>
      </c>
      <c r="C166" s="24" t="s">
        <v>410</v>
      </c>
      <c r="D166" s="110">
        <v>37</v>
      </c>
      <c r="E166" s="109"/>
      <c r="F166" s="110">
        <v>0</v>
      </c>
      <c r="G166" s="110">
        <v>3018</v>
      </c>
      <c r="H166" s="110">
        <v>1509</v>
      </c>
      <c r="I166" s="110">
        <v>1406</v>
      </c>
      <c r="J166" s="110">
        <v>558</v>
      </c>
      <c r="K166" s="24">
        <v>1.8</v>
      </c>
      <c r="L166" s="109"/>
      <c r="M166" s="110">
        <v>1382</v>
      </c>
      <c r="N166" s="110">
        <v>495</v>
      </c>
      <c r="O166" s="25">
        <v>1.8</v>
      </c>
      <c r="P166" s="25">
        <v>1.2</v>
      </c>
      <c r="Q166" s="25">
        <v>1.7</v>
      </c>
      <c r="R166" s="24">
        <v>8</v>
      </c>
      <c r="S166" s="26">
        <v>0.4168</v>
      </c>
      <c r="T166" s="52" t="s">
        <v>407</v>
      </c>
      <c r="U166" s="26">
        <v>0.4168</v>
      </c>
      <c r="V166" s="26"/>
      <c r="W166" s="109"/>
      <c r="X166" s="24">
        <v>4</v>
      </c>
      <c r="Y166" s="110">
        <v>2488.52</v>
      </c>
      <c r="Z166" s="25">
        <v>1.7</v>
      </c>
      <c r="AA166" s="26">
        <v>0.93530000000000002</v>
      </c>
      <c r="AB166" s="26">
        <v>0.64029999999999998</v>
      </c>
      <c r="AC166" s="109"/>
      <c r="AD166" s="26">
        <v>0.38040000000000002</v>
      </c>
      <c r="AE166" s="26">
        <v>0.41149999999999998</v>
      </c>
      <c r="AF166" s="26">
        <v>0.36749999999999999</v>
      </c>
      <c r="AG166" s="26">
        <v>0.45610000000000001</v>
      </c>
      <c r="AH166" s="57">
        <v>0.47610000000000002</v>
      </c>
      <c r="AI166" s="50">
        <f t="shared" si="6"/>
        <v>0.44712220000000003</v>
      </c>
      <c r="AJ166" s="26">
        <f t="shared" si="7"/>
        <v>-2.8977799999999998E-2</v>
      </c>
      <c r="AK166" s="62">
        <f t="shared" si="8"/>
        <v>-6.0864944339424486E-2</v>
      </c>
    </row>
    <row r="167" spans="1:37" s="53" customFormat="1" x14ac:dyDescent="0.2">
      <c r="A167" s="21" t="s">
        <v>1375</v>
      </c>
      <c r="B167" s="24" t="s">
        <v>1376</v>
      </c>
      <c r="C167" s="24" t="s">
        <v>407</v>
      </c>
      <c r="D167" s="110">
        <v>6</v>
      </c>
      <c r="E167" s="109"/>
      <c r="F167" s="110">
        <v>0</v>
      </c>
      <c r="G167" s="110">
        <v>6221</v>
      </c>
      <c r="H167" s="110">
        <v>1154</v>
      </c>
      <c r="I167" s="110">
        <v>2643</v>
      </c>
      <c r="J167" s="110">
        <v>290</v>
      </c>
      <c r="K167" s="24">
        <v>1.7</v>
      </c>
      <c r="L167" s="109"/>
      <c r="M167" s="110">
        <v>2643</v>
      </c>
      <c r="N167" s="110">
        <v>290</v>
      </c>
      <c r="O167" s="25">
        <v>1.7</v>
      </c>
      <c r="P167" s="25">
        <v>0.5</v>
      </c>
      <c r="Q167" s="25">
        <v>1.6</v>
      </c>
      <c r="R167" s="24">
        <v>1</v>
      </c>
      <c r="S167" s="26">
        <v>0.79710000000000003</v>
      </c>
      <c r="T167" s="52" t="s">
        <v>407</v>
      </c>
      <c r="U167" s="26">
        <v>0.79710000000000003</v>
      </c>
      <c r="V167" s="26"/>
      <c r="W167" s="109"/>
      <c r="X167" s="24">
        <v>3</v>
      </c>
      <c r="Y167" s="110">
        <v>3205.6</v>
      </c>
      <c r="Z167" s="25">
        <v>1.6</v>
      </c>
      <c r="AA167" s="26">
        <v>7.9920999999999998</v>
      </c>
      <c r="AB167" s="26">
        <v>10.0284</v>
      </c>
      <c r="AC167" s="109"/>
      <c r="AD167" s="26">
        <v>0.96619999999999995</v>
      </c>
      <c r="AE167" s="26">
        <v>0.88580000000000003</v>
      </c>
      <c r="AF167" s="26">
        <v>1.1634</v>
      </c>
      <c r="AG167" s="26">
        <v>0.99550000000000005</v>
      </c>
      <c r="AH167" s="57">
        <v>0.90990000000000004</v>
      </c>
      <c r="AI167" s="50">
        <f t="shared" si="6"/>
        <v>0.85508902500000006</v>
      </c>
      <c r="AJ167" s="26">
        <f t="shared" si="7"/>
        <v>-5.4810974999999984E-2</v>
      </c>
      <c r="AK167" s="62">
        <f t="shared" si="8"/>
        <v>-6.0238460270359361E-2</v>
      </c>
    </row>
    <row r="168" spans="1:37" s="53" customFormat="1" x14ac:dyDescent="0.2">
      <c r="A168" s="22" t="s">
        <v>502</v>
      </c>
      <c r="B168" s="17" t="s">
        <v>503</v>
      </c>
      <c r="C168" s="17" t="s">
        <v>410</v>
      </c>
      <c r="D168" s="111">
        <v>70</v>
      </c>
      <c r="E168" s="109"/>
      <c r="F168" s="111">
        <v>7</v>
      </c>
      <c r="G168" s="111">
        <v>14309</v>
      </c>
      <c r="H168" s="111">
        <v>17360</v>
      </c>
      <c r="I168" s="111">
        <v>6176</v>
      </c>
      <c r="J168" s="111">
        <v>7299</v>
      </c>
      <c r="K168" s="17">
        <v>6.5</v>
      </c>
      <c r="L168" s="109"/>
      <c r="M168" s="111">
        <v>5724</v>
      </c>
      <c r="N168" s="111">
        <v>4898</v>
      </c>
      <c r="O168" s="18">
        <v>6.5</v>
      </c>
      <c r="P168" s="18">
        <v>5.4</v>
      </c>
      <c r="Q168" s="18">
        <v>4.7</v>
      </c>
      <c r="R168" s="17">
        <v>43</v>
      </c>
      <c r="S168" s="19">
        <v>1.7263999999999999</v>
      </c>
      <c r="T168" s="44" t="s">
        <v>407</v>
      </c>
      <c r="U168" s="19">
        <v>1.7263999999999999</v>
      </c>
      <c r="V168" s="26"/>
      <c r="W168" s="109"/>
      <c r="X168" s="17">
        <v>17</v>
      </c>
      <c r="Y168" s="111">
        <v>20336.060000000001</v>
      </c>
      <c r="Z168" s="18">
        <v>4.7</v>
      </c>
      <c r="AA168" s="19">
        <v>1.1136999999999999</v>
      </c>
      <c r="AB168" s="19">
        <v>1.2763</v>
      </c>
      <c r="AC168" s="109"/>
      <c r="AD168" s="19">
        <v>1.6055999999999999</v>
      </c>
      <c r="AE168" s="19">
        <v>1.3557999999999999</v>
      </c>
      <c r="AF168" s="19">
        <v>1.4594</v>
      </c>
      <c r="AG168" s="19">
        <v>2.0537000000000001</v>
      </c>
      <c r="AH168" s="59">
        <v>1.9701</v>
      </c>
      <c r="AI168" s="51">
        <f t="shared" si="6"/>
        <v>1.8519956000000002</v>
      </c>
      <c r="AJ168" s="19">
        <f t="shared" si="7"/>
        <v>-0.11810439999999978</v>
      </c>
      <c r="AK168" s="63">
        <f t="shared" si="8"/>
        <v>-5.9948429013755536E-2</v>
      </c>
    </row>
    <row r="169" spans="1:37" s="53" customFormat="1" x14ac:dyDescent="0.2">
      <c r="A169" s="21" t="s">
        <v>1473</v>
      </c>
      <c r="B169" s="24" t="s">
        <v>1474</v>
      </c>
      <c r="C169" s="24" t="s">
        <v>410</v>
      </c>
      <c r="D169" s="110">
        <v>32</v>
      </c>
      <c r="E169" s="109"/>
      <c r="F169" s="110">
        <v>2</v>
      </c>
      <c r="G169" s="110">
        <v>3860</v>
      </c>
      <c r="H169" s="110">
        <v>3438</v>
      </c>
      <c r="I169" s="110">
        <v>1824</v>
      </c>
      <c r="J169" s="110">
        <v>1303</v>
      </c>
      <c r="K169" s="24">
        <v>1.6</v>
      </c>
      <c r="L169" s="109"/>
      <c r="M169" s="110">
        <v>1783</v>
      </c>
      <c r="N169" s="110">
        <v>1167</v>
      </c>
      <c r="O169" s="25">
        <v>1.6</v>
      </c>
      <c r="P169" s="25">
        <v>1.3</v>
      </c>
      <c r="Q169" s="25">
        <v>1.6</v>
      </c>
      <c r="R169" s="24">
        <v>25</v>
      </c>
      <c r="S169" s="26">
        <v>0.53779999999999994</v>
      </c>
      <c r="T169" s="52" t="s">
        <v>407</v>
      </c>
      <c r="U169" s="26">
        <v>0.53779999999999994</v>
      </c>
      <c r="V169" s="26"/>
      <c r="W169" s="109"/>
      <c r="X169" s="24">
        <v>4</v>
      </c>
      <c r="Y169" s="110">
        <v>4351.82</v>
      </c>
      <c r="Z169" s="25">
        <v>1.6</v>
      </c>
      <c r="AA169" s="26">
        <v>3.6796000000000002</v>
      </c>
      <c r="AB169" s="26">
        <v>2.9558</v>
      </c>
      <c r="AC169" s="109"/>
      <c r="AD169" s="26">
        <v>0.66379999999999995</v>
      </c>
      <c r="AE169" s="26">
        <v>0.69130000000000003</v>
      </c>
      <c r="AF169" s="26">
        <v>0.5706</v>
      </c>
      <c r="AG169" s="26">
        <v>0.64990000000000003</v>
      </c>
      <c r="AH169" s="57">
        <v>0.61370000000000002</v>
      </c>
      <c r="AI169" s="50">
        <f t="shared" si="6"/>
        <v>0.57692494999999999</v>
      </c>
      <c r="AJ169" s="26">
        <f t="shared" si="7"/>
        <v>-3.6775050000000031E-2</v>
      </c>
      <c r="AK169" s="62">
        <f t="shared" si="8"/>
        <v>-5.9923496822551783E-2</v>
      </c>
    </row>
    <row r="170" spans="1:37" s="53" customFormat="1" x14ac:dyDescent="0.2">
      <c r="A170" s="21" t="s">
        <v>1407</v>
      </c>
      <c r="B170" s="24" t="s">
        <v>1408</v>
      </c>
      <c r="C170" s="24" t="s">
        <v>410</v>
      </c>
      <c r="D170" s="110">
        <v>1</v>
      </c>
      <c r="E170" s="109"/>
      <c r="F170" s="110">
        <v>0</v>
      </c>
      <c r="G170" s="110">
        <v>6477</v>
      </c>
      <c r="H170" s="110">
        <v>0</v>
      </c>
      <c r="I170" s="110">
        <v>4493</v>
      </c>
      <c r="J170" s="110">
        <v>0</v>
      </c>
      <c r="K170" s="24">
        <v>5</v>
      </c>
      <c r="L170" s="109"/>
      <c r="M170" s="110">
        <v>4493</v>
      </c>
      <c r="N170" s="110">
        <v>0</v>
      </c>
      <c r="O170" s="25">
        <v>5</v>
      </c>
      <c r="P170" s="25">
        <v>0</v>
      </c>
      <c r="Q170" s="25">
        <v>5</v>
      </c>
      <c r="R170" s="24">
        <v>999</v>
      </c>
      <c r="S170" s="26">
        <v>1.3551</v>
      </c>
      <c r="T170" s="52" t="s">
        <v>410</v>
      </c>
      <c r="U170" s="26">
        <v>1.5194000000000001</v>
      </c>
      <c r="V170" s="26"/>
      <c r="W170" s="109"/>
      <c r="X170" s="24">
        <v>24</v>
      </c>
      <c r="Y170" s="110">
        <v>18754.55</v>
      </c>
      <c r="Z170" s="25">
        <v>4.5</v>
      </c>
      <c r="AA170" s="26">
        <v>2.0070000000000001</v>
      </c>
      <c r="AB170" s="26">
        <v>2.0447000000000002</v>
      </c>
      <c r="AC170" s="109"/>
      <c r="AD170" s="26">
        <v>2.0428000000000002</v>
      </c>
      <c r="AE170" s="26">
        <v>2.2456</v>
      </c>
      <c r="AF170" s="26">
        <v>1.6611</v>
      </c>
      <c r="AG170" s="26">
        <v>1.5871999999999999</v>
      </c>
      <c r="AH170" s="57">
        <v>1.7336</v>
      </c>
      <c r="AI170" s="50">
        <f t="shared" si="6"/>
        <v>1.6299363500000001</v>
      </c>
      <c r="AJ170" s="26">
        <f t="shared" si="7"/>
        <v>-0.10366364999999989</v>
      </c>
      <c r="AK170" s="62">
        <f t="shared" si="8"/>
        <v>-5.979675242270413E-2</v>
      </c>
    </row>
    <row r="171" spans="1:37" s="53" customFormat="1" x14ac:dyDescent="0.2">
      <c r="A171" s="21" t="s">
        <v>953</v>
      </c>
      <c r="B171" s="24" t="s">
        <v>954</v>
      </c>
      <c r="C171" s="24" t="s">
        <v>410</v>
      </c>
      <c r="D171" s="110">
        <v>5</v>
      </c>
      <c r="E171" s="109"/>
      <c r="F171" s="110">
        <v>0</v>
      </c>
      <c r="G171" s="110">
        <v>16631</v>
      </c>
      <c r="H171" s="110">
        <v>13498</v>
      </c>
      <c r="I171" s="110">
        <v>4974</v>
      </c>
      <c r="J171" s="110">
        <v>3096</v>
      </c>
      <c r="K171" s="24">
        <v>4.4000000000000004</v>
      </c>
      <c r="L171" s="109"/>
      <c r="M171" s="110">
        <v>4974</v>
      </c>
      <c r="N171" s="110">
        <v>3096</v>
      </c>
      <c r="O171" s="25">
        <v>4.4000000000000004</v>
      </c>
      <c r="P171" s="25">
        <v>4.7</v>
      </c>
      <c r="Q171" s="25">
        <v>2.4</v>
      </c>
      <c r="R171" s="24">
        <v>23</v>
      </c>
      <c r="S171" s="26">
        <v>1.5002</v>
      </c>
      <c r="T171" s="52" t="s">
        <v>410</v>
      </c>
      <c r="U171" s="26">
        <v>1.6235999999999999</v>
      </c>
      <c r="V171" s="26"/>
      <c r="W171" s="109"/>
      <c r="X171" s="24">
        <v>14</v>
      </c>
      <c r="Y171" s="110">
        <v>15463.21</v>
      </c>
      <c r="Z171" s="25">
        <v>2.6</v>
      </c>
      <c r="AA171" s="26">
        <v>2.3279000000000001</v>
      </c>
      <c r="AB171" s="26">
        <v>2.1223999999999998</v>
      </c>
      <c r="AC171" s="109"/>
      <c r="AD171" s="26">
        <v>1.2290000000000001</v>
      </c>
      <c r="AE171" s="26">
        <v>1.5153000000000001</v>
      </c>
      <c r="AF171" s="26">
        <v>1.3161</v>
      </c>
      <c r="AG171" s="26">
        <v>1.3107</v>
      </c>
      <c r="AH171" s="57">
        <v>1.8524</v>
      </c>
      <c r="AI171" s="50">
        <f t="shared" si="6"/>
        <v>1.7417169000000001</v>
      </c>
      <c r="AJ171" s="26">
        <f t="shared" si="7"/>
        <v>-0.11068309999999992</v>
      </c>
      <c r="AK171" s="62">
        <f t="shared" si="8"/>
        <v>-5.9751187648456015E-2</v>
      </c>
    </row>
    <row r="172" spans="1:37" s="53" customFormat="1" x14ac:dyDescent="0.2">
      <c r="A172" s="21" t="s">
        <v>750</v>
      </c>
      <c r="B172" s="24" t="s">
        <v>751</v>
      </c>
      <c r="C172" s="24" t="s">
        <v>410</v>
      </c>
      <c r="D172" s="110">
        <v>369</v>
      </c>
      <c r="E172" s="109"/>
      <c r="F172" s="110">
        <v>28</v>
      </c>
      <c r="G172" s="110">
        <v>11677</v>
      </c>
      <c r="H172" s="110">
        <v>12033</v>
      </c>
      <c r="I172" s="110">
        <v>4871</v>
      </c>
      <c r="J172" s="110">
        <v>3507</v>
      </c>
      <c r="K172" s="24">
        <v>5.5</v>
      </c>
      <c r="L172" s="109"/>
      <c r="M172" s="110">
        <v>4694</v>
      </c>
      <c r="N172" s="110">
        <v>2899</v>
      </c>
      <c r="O172" s="25">
        <v>5.5</v>
      </c>
      <c r="P172" s="25">
        <v>4</v>
      </c>
      <c r="Q172" s="25">
        <v>4.4000000000000004</v>
      </c>
      <c r="R172" s="24">
        <v>22</v>
      </c>
      <c r="S172" s="26">
        <v>1.4157</v>
      </c>
      <c r="T172" s="52" t="s">
        <v>407</v>
      </c>
      <c r="U172" s="26">
        <v>1.4157</v>
      </c>
      <c r="V172" s="26"/>
      <c r="W172" s="109"/>
      <c r="X172" s="24">
        <v>13</v>
      </c>
      <c r="Y172" s="110">
        <v>11674.58</v>
      </c>
      <c r="Z172" s="25">
        <v>4.4000000000000004</v>
      </c>
      <c r="AA172" s="26">
        <v>1.4353</v>
      </c>
      <c r="AB172" s="26">
        <v>1.8010999999999999</v>
      </c>
      <c r="AC172" s="109"/>
      <c r="AD172" s="26">
        <v>1.5139</v>
      </c>
      <c r="AE172" s="26">
        <v>1.4718</v>
      </c>
      <c r="AF172" s="26">
        <v>1.4530000000000001</v>
      </c>
      <c r="AG172" s="26">
        <v>1.5659000000000001</v>
      </c>
      <c r="AH172" s="57">
        <v>1.6141000000000001</v>
      </c>
      <c r="AI172" s="50">
        <f t="shared" si="6"/>
        <v>1.518692175</v>
      </c>
      <c r="AJ172" s="26">
        <f t="shared" si="7"/>
        <v>-9.5407825000000113E-2</v>
      </c>
      <c r="AK172" s="62">
        <f t="shared" si="8"/>
        <v>-5.9108992627470484E-2</v>
      </c>
    </row>
    <row r="173" spans="1:37" s="53" customFormat="1" x14ac:dyDescent="0.2">
      <c r="A173" s="22" t="s">
        <v>690</v>
      </c>
      <c r="B173" s="17" t="s">
        <v>691</v>
      </c>
      <c r="C173" s="17" t="s">
        <v>407</v>
      </c>
      <c r="D173" s="111">
        <v>213</v>
      </c>
      <c r="E173" s="109"/>
      <c r="F173" s="111">
        <v>3</v>
      </c>
      <c r="G173" s="111">
        <v>4884</v>
      </c>
      <c r="H173" s="111">
        <v>2897</v>
      </c>
      <c r="I173" s="111">
        <v>2248</v>
      </c>
      <c r="J173" s="111">
        <v>1332</v>
      </c>
      <c r="K173" s="17">
        <v>2.9</v>
      </c>
      <c r="L173" s="109"/>
      <c r="M173" s="111">
        <v>2180</v>
      </c>
      <c r="N173" s="111">
        <v>1097</v>
      </c>
      <c r="O173" s="18">
        <v>2.9</v>
      </c>
      <c r="P173" s="18">
        <v>1.8</v>
      </c>
      <c r="Q173" s="18">
        <v>2.5</v>
      </c>
      <c r="R173" s="17">
        <v>15</v>
      </c>
      <c r="S173" s="19">
        <v>0.65749999999999997</v>
      </c>
      <c r="T173" s="44" t="s">
        <v>407</v>
      </c>
      <c r="U173" s="19">
        <v>0.65749999999999997</v>
      </c>
      <c r="V173" s="26"/>
      <c r="W173" s="109"/>
      <c r="X173" s="17">
        <v>6</v>
      </c>
      <c r="Y173" s="111">
        <v>4832.08</v>
      </c>
      <c r="Z173" s="18">
        <v>2.5</v>
      </c>
      <c r="AA173" s="19">
        <v>2.9883000000000002</v>
      </c>
      <c r="AB173" s="19">
        <v>2.4868000000000001</v>
      </c>
      <c r="AC173" s="109"/>
      <c r="AD173" s="19">
        <v>0.76890000000000003</v>
      </c>
      <c r="AE173" s="19">
        <v>0.77310000000000001</v>
      </c>
      <c r="AF173" s="19">
        <v>0.73480000000000001</v>
      </c>
      <c r="AG173" s="19">
        <v>0.74770000000000003</v>
      </c>
      <c r="AH173" s="59">
        <v>0.74960000000000004</v>
      </c>
      <c r="AI173" s="51">
        <f t="shared" si="6"/>
        <v>0.70533312500000001</v>
      </c>
      <c r="AJ173" s="19">
        <f t="shared" si="7"/>
        <v>-4.4266875000000039E-2</v>
      </c>
      <c r="AK173" s="63">
        <f t="shared" si="8"/>
        <v>-5.9053995464247645E-2</v>
      </c>
    </row>
    <row r="174" spans="1:37" s="53" customFormat="1" x14ac:dyDescent="0.2">
      <c r="A174" s="21" t="s">
        <v>748</v>
      </c>
      <c r="B174" s="24" t="s">
        <v>749</v>
      </c>
      <c r="C174" s="24" t="s">
        <v>407</v>
      </c>
      <c r="D174" s="110">
        <v>4</v>
      </c>
      <c r="E174" s="109"/>
      <c r="F174" s="110">
        <v>0</v>
      </c>
      <c r="G174" s="110">
        <v>23959</v>
      </c>
      <c r="H174" s="110">
        <v>15073</v>
      </c>
      <c r="I174" s="110">
        <v>6028</v>
      </c>
      <c r="J174" s="110">
        <v>3507</v>
      </c>
      <c r="K174" s="24">
        <v>7.3</v>
      </c>
      <c r="L174" s="109"/>
      <c r="M174" s="110">
        <v>6028</v>
      </c>
      <c r="N174" s="110">
        <v>3507</v>
      </c>
      <c r="O174" s="25">
        <v>7.3</v>
      </c>
      <c r="P174" s="25">
        <v>4.3</v>
      </c>
      <c r="Q174" s="25">
        <v>6.1</v>
      </c>
      <c r="R174" s="24">
        <v>999</v>
      </c>
      <c r="S174" s="26">
        <v>1.8181</v>
      </c>
      <c r="T174" s="52" t="s">
        <v>410</v>
      </c>
      <c r="U174" s="26">
        <v>3.3351000000000002</v>
      </c>
      <c r="V174" s="26"/>
      <c r="W174" s="109"/>
      <c r="X174" s="24">
        <v>28</v>
      </c>
      <c r="Y174" s="110">
        <v>32375.56</v>
      </c>
      <c r="Z174" s="25">
        <v>7.7</v>
      </c>
      <c r="AA174" s="26">
        <v>2.8969</v>
      </c>
      <c r="AB174" s="26">
        <v>1.9717</v>
      </c>
      <c r="AC174" s="109"/>
      <c r="AD174" s="26">
        <v>3.3908999999999998</v>
      </c>
      <c r="AE174" s="26">
        <v>2.0501</v>
      </c>
      <c r="AF174" s="26">
        <v>3.3561000000000001</v>
      </c>
      <c r="AG174" s="26">
        <v>3.3563000000000001</v>
      </c>
      <c r="AH174" s="57">
        <v>3.8018999999999998</v>
      </c>
      <c r="AI174" s="50">
        <f t="shared" si="6"/>
        <v>3.5777285250000004</v>
      </c>
      <c r="AJ174" s="26">
        <f t="shared" si="7"/>
        <v>-0.22417147499999945</v>
      </c>
      <c r="AK174" s="62">
        <f t="shared" si="8"/>
        <v>-5.896301191509494E-2</v>
      </c>
    </row>
    <row r="175" spans="1:37" s="53" customFormat="1" x14ac:dyDescent="0.2">
      <c r="A175" s="21" t="s">
        <v>882</v>
      </c>
      <c r="B175" s="1" t="s">
        <v>883</v>
      </c>
      <c r="C175" s="1" t="s">
        <v>429</v>
      </c>
      <c r="D175" s="108">
        <v>6</v>
      </c>
      <c r="E175" s="109"/>
      <c r="F175" s="108">
        <v>0</v>
      </c>
      <c r="G175" s="108">
        <v>32579</v>
      </c>
      <c r="H175" s="108">
        <v>20098</v>
      </c>
      <c r="I175" s="108">
        <v>11844</v>
      </c>
      <c r="J175" s="108">
        <v>7328</v>
      </c>
      <c r="K175" s="1">
        <v>11</v>
      </c>
      <c r="L175" s="109"/>
      <c r="M175" s="108">
        <v>11844</v>
      </c>
      <c r="N175" s="108">
        <v>7328</v>
      </c>
      <c r="O175" s="2">
        <v>11</v>
      </c>
      <c r="P175" s="2">
        <v>6.1</v>
      </c>
      <c r="Q175" s="2">
        <v>9.1999999999999993</v>
      </c>
      <c r="R175" s="1">
        <v>23</v>
      </c>
      <c r="S175" s="3">
        <v>3.5722</v>
      </c>
      <c r="T175" s="43" t="s">
        <v>410</v>
      </c>
      <c r="U175" s="3">
        <v>4.2755999999999998</v>
      </c>
      <c r="V175" s="3"/>
      <c r="W175" s="109"/>
      <c r="X175" s="1">
        <v>24</v>
      </c>
      <c r="Y175" s="108">
        <v>34357.19</v>
      </c>
      <c r="Z175" s="2">
        <v>8.6999999999999993</v>
      </c>
      <c r="AA175" s="3">
        <v>16.8278</v>
      </c>
      <c r="AB175" s="3">
        <v>11.799200000000001</v>
      </c>
      <c r="AC175" s="109"/>
      <c r="AD175" s="3">
        <v>4.4560000000000004</v>
      </c>
      <c r="AE175" s="3">
        <v>4.7050999999999998</v>
      </c>
      <c r="AF175" s="3">
        <v>4.6433999999999997</v>
      </c>
      <c r="AG175" s="3">
        <v>4.5655000000000001</v>
      </c>
      <c r="AH175" s="57">
        <v>4.8661000000000003</v>
      </c>
      <c r="AI175" s="50">
        <f t="shared" si="6"/>
        <v>4.5866499000000003</v>
      </c>
      <c r="AJ175" s="3">
        <f t="shared" si="7"/>
        <v>-0.27945010000000003</v>
      </c>
      <c r="AK175" s="62">
        <f t="shared" si="8"/>
        <v>-5.7427940239616948E-2</v>
      </c>
    </row>
    <row r="176" spans="1:37" s="53" customFormat="1" x14ac:dyDescent="0.2">
      <c r="A176" s="21" t="s">
        <v>1170</v>
      </c>
      <c r="B176" s="24" t="s">
        <v>1171</v>
      </c>
      <c r="C176" s="24" t="s">
        <v>407</v>
      </c>
      <c r="D176" s="110">
        <v>135</v>
      </c>
      <c r="E176" s="109"/>
      <c r="F176" s="110">
        <v>3</v>
      </c>
      <c r="G176" s="110">
        <v>4460</v>
      </c>
      <c r="H176" s="110">
        <v>4224</v>
      </c>
      <c r="I176" s="110">
        <v>1922</v>
      </c>
      <c r="J176" s="110">
        <v>1470</v>
      </c>
      <c r="K176" s="24">
        <v>2.6</v>
      </c>
      <c r="L176" s="109"/>
      <c r="M176" s="110">
        <v>1855</v>
      </c>
      <c r="N176" s="110">
        <v>1234</v>
      </c>
      <c r="O176" s="25">
        <v>2.6</v>
      </c>
      <c r="P176" s="25">
        <v>2.1</v>
      </c>
      <c r="Q176" s="25">
        <v>2</v>
      </c>
      <c r="R176" s="24">
        <v>26</v>
      </c>
      <c r="S176" s="26">
        <v>0.5595</v>
      </c>
      <c r="T176" s="52" t="s">
        <v>407</v>
      </c>
      <c r="U176" s="26">
        <v>0.5595</v>
      </c>
      <c r="V176" s="26"/>
      <c r="W176" s="109"/>
      <c r="X176" s="24">
        <v>7</v>
      </c>
      <c r="Y176" s="110">
        <v>4773.8</v>
      </c>
      <c r="Z176" s="25">
        <v>2</v>
      </c>
      <c r="AA176" s="26">
        <v>0.75849999999999995</v>
      </c>
      <c r="AB176" s="26">
        <v>0.59730000000000005</v>
      </c>
      <c r="AC176" s="109"/>
      <c r="AD176" s="26">
        <v>0.65620000000000001</v>
      </c>
      <c r="AE176" s="26">
        <v>0.56440000000000001</v>
      </c>
      <c r="AF176" s="26">
        <v>0.58630000000000004</v>
      </c>
      <c r="AG176" s="26">
        <v>0.62760000000000005</v>
      </c>
      <c r="AH176" s="57">
        <v>0.63670000000000004</v>
      </c>
      <c r="AI176" s="50">
        <f t="shared" si="6"/>
        <v>0.60020362500000002</v>
      </c>
      <c r="AJ176" s="26">
        <f t="shared" si="7"/>
        <v>-3.6496375000000025E-2</v>
      </c>
      <c r="AK176" s="62">
        <f t="shared" si="8"/>
        <v>-5.7321148107428964E-2</v>
      </c>
    </row>
    <row r="177" spans="1:37" s="53" customFormat="1" x14ac:dyDescent="0.2">
      <c r="A177" s="21" t="s">
        <v>1111</v>
      </c>
      <c r="B177" s="24" t="s">
        <v>1115</v>
      </c>
      <c r="C177" s="24" t="s">
        <v>410</v>
      </c>
      <c r="D177" s="110">
        <v>1</v>
      </c>
      <c r="E177" s="109"/>
      <c r="F177" s="110">
        <v>0</v>
      </c>
      <c r="G177" s="110">
        <v>6202</v>
      </c>
      <c r="H177" s="110">
        <v>0</v>
      </c>
      <c r="I177" s="110">
        <v>4244</v>
      </c>
      <c r="J177" s="110">
        <v>0</v>
      </c>
      <c r="K177" s="24">
        <v>4</v>
      </c>
      <c r="L177" s="109"/>
      <c r="M177" s="110">
        <v>4244</v>
      </c>
      <c r="N177" s="110">
        <v>0</v>
      </c>
      <c r="O177" s="25">
        <v>4</v>
      </c>
      <c r="P177" s="25">
        <v>0</v>
      </c>
      <c r="Q177" s="25">
        <v>4</v>
      </c>
      <c r="R177" s="24">
        <v>999</v>
      </c>
      <c r="S177" s="26">
        <v>1.28</v>
      </c>
      <c r="T177" s="52" t="s">
        <v>410</v>
      </c>
      <c r="U177" s="26">
        <v>0.87009999999999998</v>
      </c>
      <c r="V177" s="26"/>
      <c r="W177" s="109"/>
      <c r="X177" s="24">
        <v>12</v>
      </c>
      <c r="Y177" s="110">
        <v>8254.1200000000008</v>
      </c>
      <c r="Z177" s="25">
        <v>3.1</v>
      </c>
      <c r="AA177" s="26">
        <v>0.8538</v>
      </c>
      <c r="AB177" s="26">
        <v>0.78149999999999997</v>
      </c>
      <c r="AC177" s="109"/>
      <c r="AD177" s="26">
        <v>1.3474999999999999</v>
      </c>
      <c r="AE177" s="26">
        <v>0.99670000000000003</v>
      </c>
      <c r="AF177" s="26">
        <v>0.99350000000000005</v>
      </c>
      <c r="AG177" s="26">
        <v>0.93279999999999996</v>
      </c>
      <c r="AH177" s="57">
        <v>0.98950000000000005</v>
      </c>
      <c r="AI177" s="50">
        <f t="shared" si="6"/>
        <v>0.93339977500000004</v>
      </c>
      <c r="AJ177" s="26">
        <f t="shared" si="7"/>
        <v>-5.6100225000000004E-2</v>
      </c>
      <c r="AK177" s="62">
        <f t="shared" si="8"/>
        <v>-5.6695528044466904E-2</v>
      </c>
    </row>
    <row r="178" spans="1:37" s="53" customFormat="1" x14ac:dyDescent="0.2">
      <c r="A178" s="22" t="s">
        <v>945</v>
      </c>
      <c r="B178" s="17" t="s">
        <v>946</v>
      </c>
      <c r="C178" s="17" t="s">
        <v>410</v>
      </c>
      <c r="D178" s="111">
        <v>7</v>
      </c>
      <c r="E178" s="109"/>
      <c r="F178" s="111">
        <v>0</v>
      </c>
      <c r="G178" s="111">
        <v>21184</v>
      </c>
      <c r="H178" s="111">
        <v>24035</v>
      </c>
      <c r="I178" s="111">
        <v>10494</v>
      </c>
      <c r="J178" s="111">
        <v>12885</v>
      </c>
      <c r="K178" s="17">
        <v>8.6</v>
      </c>
      <c r="L178" s="109"/>
      <c r="M178" s="111">
        <v>9823</v>
      </c>
      <c r="N178" s="111">
        <v>11351</v>
      </c>
      <c r="O178" s="18">
        <v>8.6</v>
      </c>
      <c r="P178" s="18">
        <v>11</v>
      </c>
      <c r="Q178" s="18">
        <v>3.9</v>
      </c>
      <c r="R178" s="17">
        <v>78</v>
      </c>
      <c r="S178" s="19">
        <v>2.9626999999999999</v>
      </c>
      <c r="T178" s="44" t="s">
        <v>410</v>
      </c>
      <c r="U178" s="19">
        <v>1.9876</v>
      </c>
      <c r="V178" s="26"/>
      <c r="W178" s="109"/>
      <c r="X178" s="17">
        <v>15</v>
      </c>
      <c r="Y178" s="111">
        <v>26144.91</v>
      </c>
      <c r="Z178" s="18">
        <v>3.4</v>
      </c>
      <c r="AA178" s="19">
        <v>2.3445</v>
      </c>
      <c r="AB178" s="19">
        <v>2.226</v>
      </c>
      <c r="AC178" s="109"/>
      <c r="AD178" s="19">
        <v>2.0950000000000002</v>
      </c>
      <c r="AE178" s="19">
        <v>1.9031</v>
      </c>
      <c r="AF178" s="19">
        <v>1.8656999999999999</v>
      </c>
      <c r="AG178" s="19">
        <v>1.8553999999999999</v>
      </c>
      <c r="AH178" s="59">
        <v>2.2595999999999998</v>
      </c>
      <c r="AI178" s="51">
        <f t="shared" si="6"/>
        <v>2.1321979000000004</v>
      </c>
      <c r="AJ178" s="19">
        <f t="shared" si="7"/>
        <v>-0.12740209999999941</v>
      </c>
      <c r="AK178" s="63">
        <f t="shared" si="8"/>
        <v>-5.6382589838909286E-2</v>
      </c>
    </row>
    <row r="179" spans="1:37" s="53" customFormat="1" x14ac:dyDescent="0.2">
      <c r="A179" s="21" t="s">
        <v>172</v>
      </c>
      <c r="B179" s="24" t="s">
        <v>173</v>
      </c>
      <c r="C179" s="24" t="s">
        <v>410</v>
      </c>
      <c r="D179" s="110">
        <v>105</v>
      </c>
      <c r="E179" s="109"/>
      <c r="F179" s="110">
        <v>12</v>
      </c>
      <c r="G179" s="110">
        <v>3347</v>
      </c>
      <c r="H179" s="110">
        <v>2900</v>
      </c>
      <c r="I179" s="110">
        <v>1628</v>
      </c>
      <c r="J179" s="110">
        <v>1338</v>
      </c>
      <c r="K179" s="24">
        <v>2</v>
      </c>
      <c r="L179" s="109"/>
      <c r="M179" s="110">
        <v>1560</v>
      </c>
      <c r="N179" s="110">
        <v>1000</v>
      </c>
      <c r="O179" s="25">
        <v>2</v>
      </c>
      <c r="P179" s="25">
        <v>1.8</v>
      </c>
      <c r="Q179" s="25">
        <v>1.8</v>
      </c>
      <c r="R179" s="24">
        <v>24</v>
      </c>
      <c r="S179" s="26">
        <v>0.47049999999999997</v>
      </c>
      <c r="T179" s="52" t="s">
        <v>407</v>
      </c>
      <c r="U179" s="26">
        <v>0.47049999999999997</v>
      </c>
      <c r="V179" s="26"/>
      <c r="W179" s="109"/>
      <c r="X179" s="24">
        <v>5</v>
      </c>
      <c r="Y179" s="110">
        <v>4223.72</v>
      </c>
      <c r="Z179" s="25">
        <v>1.8</v>
      </c>
      <c r="AA179" s="26">
        <v>1.3011999999999999</v>
      </c>
      <c r="AB179" s="26">
        <v>1.0625</v>
      </c>
      <c r="AC179" s="109"/>
      <c r="AD179" s="26">
        <v>0.48010000000000003</v>
      </c>
      <c r="AE179" s="26">
        <v>0.43070000000000003</v>
      </c>
      <c r="AF179" s="26">
        <v>0.40500000000000003</v>
      </c>
      <c r="AG179" s="26">
        <v>0.43</v>
      </c>
      <c r="AH179" s="57">
        <v>0.53480000000000005</v>
      </c>
      <c r="AI179" s="50">
        <f t="shared" si="6"/>
        <v>0.50472887499999997</v>
      </c>
      <c r="AJ179" s="26">
        <f t="shared" si="7"/>
        <v>-3.0071125000000087E-2</v>
      </c>
      <c r="AK179" s="62">
        <f t="shared" si="8"/>
        <v>-5.6228730366492306E-2</v>
      </c>
    </row>
    <row r="180" spans="1:37" s="53" customFormat="1" x14ac:dyDescent="0.2">
      <c r="A180" s="21" t="s">
        <v>752</v>
      </c>
      <c r="B180" s="24" t="s">
        <v>753</v>
      </c>
      <c r="C180" s="24" t="s">
        <v>407</v>
      </c>
      <c r="D180" s="110">
        <v>16</v>
      </c>
      <c r="E180" s="109"/>
      <c r="F180" s="110">
        <v>1</v>
      </c>
      <c r="G180" s="110">
        <v>5921</v>
      </c>
      <c r="H180" s="110">
        <v>4598</v>
      </c>
      <c r="I180" s="110">
        <v>3302</v>
      </c>
      <c r="J180" s="110">
        <v>2301</v>
      </c>
      <c r="K180" s="24">
        <v>5.2</v>
      </c>
      <c r="L180" s="109"/>
      <c r="M180" s="110">
        <v>3101</v>
      </c>
      <c r="N180" s="110">
        <v>1677</v>
      </c>
      <c r="O180" s="25">
        <v>5.2</v>
      </c>
      <c r="P180" s="25">
        <v>3</v>
      </c>
      <c r="Q180" s="25">
        <v>4.3</v>
      </c>
      <c r="R180" s="24">
        <v>17</v>
      </c>
      <c r="S180" s="26">
        <v>0.93530000000000002</v>
      </c>
      <c r="T180" s="52" t="s">
        <v>410</v>
      </c>
      <c r="U180" s="26">
        <v>0.95930000000000004</v>
      </c>
      <c r="V180" s="26"/>
      <c r="W180" s="109"/>
      <c r="X180" s="24">
        <v>11</v>
      </c>
      <c r="Y180" s="110">
        <v>8867.11</v>
      </c>
      <c r="Z180" s="25">
        <v>4.7</v>
      </c>
      <c r="AA180" s="26">
        <v>0.998</v>
      </c>
      <c r="AB180" s="26">
        <v>0.97889999999999999</v>
      </c>
      <c r="AC180" s="109"/>
      <c r="AD180" s="26">
        <v>1.3196000000000001</v>
      </c>
      <c r="AE180" s="26">
        <v>1.5403</v>
      </c>
      <c r="AF180" s="26">
        <v>1.081</v>
      </c>
      <c r="AG180" s="26">
        <v>1.4431</v>
      </c>
      <c r="AH180" s="57">
        <v>1.0896999999999999</v>
      </c>
      <c r="AI180" s="50">
        <f t="shared" si="6"/>
        <v>1.0290890750000001</v>
      </c>
      <c r="AJ180" s="26">
        <f t="shared" si="7"/>
        <v>-6.061092499999976E-2</v>
      </c>
      <c r="AK180" s="62">
        <f t="shared" si="8"/>
        <v>-5.5621661925300325E-2</v>
      </c>
    </row>
    <row r="181" spans="1:37" s="53" customFormat="1" x14ac:dyDescent="0.2">
      <c r="A181" s="21" t="s">
        <v>1503</v>
      </c>
      <c r="B181" s="1" t="s">
        <v>1504</v>
      </c>
      <c r="C181" s="1" t="s">
        <v>410</v>
      </c>
      <c r="D181" s="108">
        <v>2</v>
      </c>
      <c r="E181" s="109"/>
      <c r="F181" s="108">
        <v>0</v>
      </c>
      <c r="G181" s="108">
        <v>14177</v>
      </c>
      <c r="H181" s="108">
        <v>10277</v>
      </c>
      <c r="I181" s="108">
        <v>7006</v>
      </c>
      <c r="J181" s="108">
        <v>4905</v>
      </c>
      <c r="K181" s="1">
        <v>5.5</v>
      </c>
      <c r="L181" s="109"/>
      <c r="M181" s="108">
        <v>7006</v>
      </c>
      <c r="N181" s="108">
        <v>4905</v>
      </c>
      <c r="O181" s="2">
        <v>5.5</v>
      </c>
      <c r="P181" s="2">
        <v>4.5</v>
      </c>
      <c r="Q181" s="2">
        <v>3.2</v>
      </c>
      <c r="R181" s="1">
        <v>999</v>
      </c>
      <c r="S181" s="3">
        <v>2.1131000000000002</v>
      </c>
      <c r="T181" s="43" t="s">
        <v>410</v>
      </c>
      <c r="U181" s="3">
        <v>1.3779999999999999</v>
      </c>
      <c r="V181" s="3"/>
      <c r="W181" s="109"/>
      <c r="X181" s="1">
        <v>15</v>
      </c>
      <c r="Y181" s="108">
        <v>19111.39</v>
      </c>
      <c r="Z181" s="2">
        <v>2.5</v>
      </c>
      <c r="AA181" s="3">
        <v>1.2850999999999999</v>
      </c>
      <c r="AB181" s="3">
        <v>1.0479000000000001</v>
      </c>
      <c r="AC181" s="109"/>
      <c r="AD181" s="3">
        <v>1.2619</v>
      </c>
      <c r="AE181" s="3">
        <v>1.0742</v>
      </c>
      <c r="AF181" s="3">
        <v>1.2069000000000001</v>
      </c>
      <c r="AG181" s="3">
        <v>1.1605000000000001</v>
      </c>
      <c r="AH181" s="57">
        <v>1.5647</v>
      </c>
      <c r="AI181" s="50">
        <f t="shared" si="6"/>
        <v>1.4782495</v>
      </c>
      <c r="AJ181" s="3">
        <f t="shared" si="7"/>
        <v>-8.6450499999999986E-2</v>
      </c>
      <c r="AK181" s="62">
        <f t="shared" si="8"/>
        <v>-5.5250527257621258E-2</v>
      </c>
    </row>
    <row r="182" spans="1:37" s="53" customFormat="1" x14ac:dyDescent="0.2">
      <c r="A182" s="21" t="s">
        <v>1040</v>
      </c>
      <c r="B182" s="24" t="s">
        <v>1041</v>
      </c>
      <c r="C182" s="24" t="s">
        <v>410</v>
      </c>
      <c r="D182" s="110">
        <v>15</v>
      </c>
      <c r="E182" s="109"/>
      <c r="F182" s="110">
        <v>2</v>
      </c>
      <c r="G182" s="110">
        <v>7217</v>
      </c>
      <c r="H182" s="110">
        <v>6646</v>
      </c>
      <c r="I182" s="110">
        <v>3317</v>
      </c>
      <c r="J182" s="110">
        <v>2398</v>
      </c>
      <c r="K182" s="24">
        <v>3.9</v>
      </c>
      <c r="L182" s="109"/>
      <c r="M182" s="110">
        <v>3309</v>
      </c>
      <c r="N182" s="110">
        <v>2383</v>
      </c>
      <c r="O182" s="25">
        <v>3.9</v>
      </c>
      <c r="P182" s="25">
        <v>2.9</v>
      </c>
      <c r="Q182" s="25">
        <v>3</v>
      </c>
      <c r="R182" s="24">
        <v>30</v>
      </c>
      <c r="S182" s="26">
        <v>0.998</v>
      </c>
      <c r="T182" s="52" t="s">
        <v>410</v>
      </c>
      <c r="U182" s="26">
        <v>1.3788</v>
      </c>
      <c r="V182" s="26"/>
      <c r="W182" s="109"/>
      <c r="X182" s="24">
        <v>14</v>
      </c>
      <c r="Y182" s="110">
        <v>13436.97</v>
      </c>
      <c r="Z182" s="25">
        <v>4</v>
      </c>
      <c r="AA182" s="26">
        <v>9.0799000000000003</v>
      </c>
      <c r="AB182" s="26">
        <v>7.8544</v>
      </c>
      <c r="AC182" s="109"/>
      <c r="AD182" s="26">
        <v>1.2990999999999999</v>
      </c>
      <c r="AE182" s="26">
        <v>1.6069</v>
      </c>
      <c r="AF182" s="26">
        <v>1.3721000000000001</v>
      </c>
      <c r="AG182" s="26">
        <v>1.3446</v>
      </c>
      <c r="AH182" s="57">
        <v>1.5651999999999999</v>
      </c>
      <c r="AI182" s="50">
        <f t="shared" si="6"/>
        <v>1.4791077000000001</v>
      </c>
      <c r="AJ182" s="26">
        <f t="shared" si="7"/>
        <v>-8.6092299999999788E-2</v>
      </c>
      <c r="AK182" s="62">
        <f t="shared" si="8"/>
        <v>-5.5004025044722585E-2</v>
      </c>
    </row>
    <row r="183" spans="1:37" s="53" customFormat="1" x14ac:dyDescent="0.2">
      <c r="A183" s="22" t="s">
        <v>852</v>
      </c>
      <c r="B183" s="17" t="s">
        <v>853</v>
      </c>
      <c r="C183" s="17" t="s">
        <v>407</v>
      </c>
      <c r="D183" s="111">
        <v>9</v>
      </c>
      <c r="E183" s="109"/>
      <c r="F183" s="111">
        <v>0</v>
      </c>
      <c r="G183" s="111">
        <v>6147</v>
      </c>
      <c r="H183" s="111">
        <v>3761</v>
      </c>
      <c r="I183" s="111">
        <v>2411</v>
      </c>
      <c r="J183" s="111">
        <v>1410</v>
      </c>
      <c r="K183" s="17">
        <v>3.3</v>
      </c>
      <c r="L183" s="109"/>
      <c r="M183" s="111">
        <v>2585</v>
      </c>
      <c r="N183" s="111">
        <v>1624</v>
      </c>
      <c r="O183" s="18">
        <v>3.3</v>
      </c>
      <c r="P183" s="18">
        <v>1.8</v>
      </c>
      <c r="Q183" s="18">
        <v>2.8</v>
      </c>
      <c r="R183" s="17">
        <v>23</v>
      </c>
      <c r="S183" s="19">
        <v>0.77969999999999995</v>
      </c>
      <c r="T183" s="44" t="s">
        <v>410</v>
      </c>
      <c r="U183" s="19">
        <v>0.80330000000000001</v>
      </c>
      <c r="V183" s="26"/>
      <c r="W183" s="109"/>
      <c r="X183" s="17">
        <v>6</v>
      </c>
      <c r="Y183" s="111">
        <v>5737.49</v>
      </c>
      <c r="Z183" s="18">
        <v>2.2000000000000002</v>
      </c>
      <c r="AA183" s="19">
        <v>2.4811999999999999</v>
      </c>
      <c r="AB183" s="19">
        <v>2.6078000000000001</v>
      </c>
      <c r="AC183" s="109"/>
      <c r="AD183" s="19">
        <v>0.73699999999999999</v>
      </c>
      <c r="AE183" s="19">
        <v>0.86539999999999995</v>
      </c>
      <c r="AF183" s="19">
        <v>0.78449999999999998</v>
      </c>
      <c r="AG183" s="19">
        <v>0.78220000000000001</v>
      </c>
      <c r="AH183" s="59">
        <v>0.91159999999999997</v>
      </c>
      <c r="AI183" s="51">
        <f t="shared" si="6"/>
        <v>0.86174007500000005</v>
      </c>
      <c r="AJ183" s="19">
        <f t="shared" si="7"/>
        <v>-4.9859924999999916E-2</v>
      </c>
      <c r="AK183" s="63">
        <f t="shared" si="8"/>
        <v>-5.469495941202273E-2</v>
      </c>
    </row>
    <row r="184" spans="1:37" s="53" customFormat="1" x14ac:dyDescent="0.2">
      <c r="A184" s="21" t="s">
        <v>1524</v>
      </c>
      <c r="B184" s="1" t="s">
        <v>1525</v>
      </c>
      <c r="C184" s="1" t="s">
        <v>410</v>
      </c>
      <c r="D184" s="108">
        <v>55</v>
      </c>
      <c r="E184" s="109"/>
      <c r="F184" s="108">
        <v>0</v>
      </c>
      <c r="G184" s="108">
        <v>9728</v>
      </c>
      <c r="H184" s="108">
        <v>3814</v>
      </c>
      <c r="I184" s="108">
        <v>3987</v>
      </c>
      <c r="J184" s="108">
        <v>1502</v>
      </c>
      <c r="K184" s="1">
        <v>2.7</v>
      </c>
      <c r="L184" s="109"/>
      <c r="M184" s="108">
        <v>3931</v>
      </c>
      <c r="N184" s="108">
        <v>1245</v>
      </c>
      <c r="O184" s="2">
        <v>2.7</v>
      </c>
      <c r="P184" s="2">
        <v>1.4</v>
      </c>
      <c r="Q184" s="2">
        <v>2.2999999999999998</v>
      </c>
      <c r="R184" s="1">
        <v>6</v>
      </c>
      <c r="S184" s="3">
        <v>1.1856</v>
      </c>
      <c r="T184" s="43" t="s">
        <v>407</v>
      </c>
      <c r="U184" s="3">
        <v>1.1856</v>
      </c>
      <c r="V184" s="3"/>
      <c r="W184" s="109"/>
      <c r="X184" s="1">
        <v>5</v>
      </c>
      <c r="Y184" s="108">
        <v>6900.88</v>
      </c>
      <c r="Z184" s="2">
        <v>2.2999999999999998</v>
      </c>
      <c r="AA184" s="3">
        <v>1.8238000000000001</v>
      </c>
      <c r="AB184" s="3">
        <v>1.327</v>
      </c>
      <c r="AC184" s="109"/>
      <c r="AD184" s="3">
        <v>1.2275</v>
      </c>
      <c r="AE184" s="3">
        <v>1.2696000000000001</v>
      </c>
      <c r="AF184" s="3">
        <v>1.3194999999999999</v>
      </c>
      <c r="AG184" s="3">
        <v>1.3828</v>
      </c>
      <c r="AH184" s="57">
        <v>1.3429</v>
      </c>
      <c r="AI184" s="50">
        <f t="shared" si="6"/>
        <v>1.2718524</v>
      </c>
      <c r="AJ184" s="3">
        <f t="shared" si="7"/>
        <v>-7.1047599999999989E-2</v>
      </c>
      <c r="AK184" s="62">
        <f t="shared" si="8"/>
        <v>-5.2906098741529517E-2</v>
      </c>
    </row>
    <row r="185" spans="1:37" s="53" customFormat="1" x14ac:dyDescent="0.2">
      <c r="A185" s="21" t="s">
        <v>768</v>
      </c>
      <c r="B185" s="1" t="s">
        <v>769</v>
      </c>
      <c r="C185" s="1" t="s">
        <v>407</v>
      </c>
      <c r="D185" s="108">
        <v>1</v>
      </c>
      <c r="E185" s="109"/>
      <c r="F185" s="108">
        <v>0</v>
      </c>
      <c r="G185" s="108">
        <v>19840</v>
      </c>
      <c r="H185" s="108">
        <v>0</v>
      </c>
      <c r="I185" s="108">
        <v>0</v>
      </c>
      <c r="J185" s="108">
        <v>0</v>
      </c>
      <c r="K185" s="1">
        <v>0</v>
      </c>
      <c r="L185" s="109"/>
      <c r="M185" s="108">
        <v>0</v>
      </c>
      <c r="N185" s="108">
        <v>0</v>
      </c>
      <c r="O185" s="2">
        <v>0</v>
      </c>
      <c r="P185" s="2">
        <v>0</v>
      </c>
      <c r="Q185" s="2">
        <v>0</v>
      </c>
      <c r="R185" s="1">
        <v>999</v>
      </c>
      <c r="S185" s="3">
        <v>0</v>
      </c>
      <c r="T185" s="43" t="s">
        <v>410</v>
      </c>
      <c r="U185" s="3">
        <v>0.77790000000000004</v>
      </c>
      <c r="V185" s="3"/>
      <c r="W185" s="109"/>
      <c r="X185" s="1">
        <v>7</v>
      </c>
      <c r="Y185" s="108">
        <v>4917.9799999999996</v>
      </c>
      <c r="Z185" s="2">
        <v>1.9</v>
      </c>
      <c r="AA185" s="3">
        <v>1.306</v>
      </c>
      <c r="AB185" s="3">
        <v>1.3030999999999999</v>
      </c>
      <c r="AC185" s="109"/>
      <c r="AD185" s="3">
        <v>1.0915999999999999</v>
      </c>
      <c r="AE185" s="3">
        <v>0.85529999999999995</v>
      </c>
      <c r="AF185" s="3">
        <v>0.86899999999999999</v>
      </c>
      <c r="AG185" s="3">
        <v>0.83440000000000003</v>
      </c>
      <c r="AH185" s="57">
        <v>0.88070000000000004</v>
      </c>
      <c r="AI185" s="50">
        <f t="shared" si="6"/>
        <v>0.83449222500000009</v>
      </c>
      <c r="AJ185" s="3">
        <f t="shared" si="7"/>
        <v>-4.6207774999999951E-2</v>
      </c>
      <c r="AK185" s="62">
        <f t="shared" si="8"/>
        <v>-5.2467100034063754E-2</v>
      </c>
    </row>
    <row r="186" spans="1:37" s="53" customFormat="1" x14ac:dyDescent="0.2">
      <c r="A186" s="21" t="s">
        <v>722</v>
      </c>
      <c r="B186" s="1" t="s">
        <v>723</v>
      </c>
      <c r="C186" s="1" t="s">
        <v>407</v>
      </c>
      <c r="D186" s="108">
        <v>20</v>
      </c>
      <c r="E186" s="109"/>
      <c r="F186" s="108">
        <v>0</v>
      </c>
      <c r="G186" s="108">
        <v>37975</v>
      </c>
      <c r="H186" s="108">
        <v>34814</v>
      </c>
      <c r="I186" s="108">
        <v>14245</v>
      </c>
      <c r="J186" s="108">
        <v>12703</v>
      </c>
      <c r="K186" s="1">
        <v>12.3</v>
      </c>
      <c r="L186" s="109"/>
      <c r="M186" s="108">
        <v>13251</v>
      </c>
      <c r="N186" s="108">
        <v>10065</v>
      </c>
      <c r="O186" s="2">
        <v>12.3</v>
      </c>
      <c r="P186" s="2">
        <v>8.4</v>
      </c>
      <c r="Q186" s="2">
        <v>10</v>
      </c>
      <c r="R186" s="1">
        <v>34</v>
      </c>
      <c r="S186" s="3">
        <v>3.9965999999999999</v>
      </c>
      <c r="T186" s="43" t="s">
        <v>410</v>
      </c>
      <c r="U186" s="3">
        <v>3.8083</v>
      </c>
      <c r="V186" s="3"/>
      <c r="W186" s="109"/>
      <c r="X186" s="1">
        <v>28</v>
      </c>
      <c r="Y186" s="108">
        <v>41428.49</v>
      </c>
      <c r="Z186" s="2">
        <v>8.3000000000000007</v>
      </c>
      <c r="AA186" s="3">
        <v>1.2578</v>
      </c>
      <c r="AB186" s="3">
        <v>1.3872</v>
      </c>
      <c r="AC186" s="109"/>
      <c r="AD186" s="3">
        <v>3.9834000000000001</v>
      </c>
      <c r="AE186" s="3">
        <v>3.7452999999999999</v>
      </c>
      <c r="AF186" s="3">
        <v>3.9906999999999999</v>
      </c>
      <c r="AG186" s="3">
        <v>3.9106000000000001</v>
      </c>
      <c r="AH186" s="57">
        <v>4.3064</v>
      </c>
      <c r="AI186" s="50">
        <f t="shared" si="6"/>
        <v>4.0853538250000003</v>
      </c>
      <c r="AJ186" s="3">
        <f t="shared" si="7"/>
        <v>-0.22104617499999968</v>
      </c>
      <c r="AK186" s="62">
        <f t="shared" si="8"/>
        <v>-5.1329689531859485E-2</v>
      </c>
    </row>
    <row r="187" spans="1:37" s="53" customFormat="1" x14ac:dyDescent="0.2">
      <c r="A187" s="21" t="s">
        <v>975</v>
      </c>
      <c r="B187" s="24" t="s">
        <v>976</v>
      </c>
      <c r="C187" s="24" t="s">
        <v>410</v>
      </c>
      <c r="D187" s="110">
        <v>16</v>
      </c>
      <c r="E187" s="109"/>
      <c r="F187" s="110">
        <v>0</v>
      </c>
      <c r="G187" s="110">
        <v>8892</v>
      </c>
      <c r="H187" s="110">
        <v>12178</v>
      </c>
      <c r="I187" s="110">
        <v>4233</v>
      </c>
      <c r="J187" s="110">
        <v>5624</v>
      </c>
      <c r="K187" s="24">
        <v>6.3</v>
      </c>
      <c r="L187" s="109"/>
      <c r="M187" s="110">
        <v>3582</v>
      </c>
      <c r="N187" s="110">
        <v>3200</v>
      </c>
      <c r="O187" s="25">
        <v>6.3</v>
      </c>
      <c r="P187" s="25">
        <v>10.4</v>
      </c>
      <c r="Q187" s="25">
        <v>3.8</v>
      </c>
      <c r="R187" s="24">
        <v>47</v>
      </c>
      <c r="S187" s="26">
        <v>1.0804</v>
      </c>
      <c r="T187" s="52" t="s">
        <v>410</v>
      </c>
      <c r="U187" s="26">
        <v>0.93</v>
      </c>
      <c r="V187" s="26"/>
      <c r="W187" s="109"/>
      <c r="X187" s="24">
        <v>8</v>
      </c>
      <c r="Y187" s="110">
        <v>8077.41</v>
      </c>
      <c r="Z187" s="25">
        <v>2.9</v>
      </c>
      <c r="AA187" s="26">
        <v>0</v>
      </c>
      <c r="AB187" s="26">
        <v>0</v>
      </c>
      <c r="AC187" s="109"/>
      <c r="AD187" s="26">
        <v>0.79590000000000005</v>
      </c>
      <c r="AE187" s="26">
        <v>0.80640000000000001</v>
      </c>
      <c r="AF187" s="26">
        <v>0.95299999999999996</v>
      </c>
      <c r="AG187" s="26">
        <v>0.96109999999999995</v>
      </c>
      <c r="AH187" s="57">
        <v>1.0508</v>
      </c>
      <c r="AI187" s="50">
        <f t="shared" si="6"/>
        <v>0.99765750000000009</v>
      </c>
      <c r="AJ187" s="26">
        <f t="shared" si="7"/>
        <v>-5.314249999999987E-2</v>
      </c>
      <c r="AK187" s="62">
        <f t="shared" si="8"/>
        <v>-5.0573372668442973E-2</v>
      </c>
    </row>
    <row r="188" spans="1:37" s="53" customFormat="1" x14ac:dyDescent="0.2">
      <c r="A188" s="22" t="s">
        <v>1124</v>
      </c>
      <c r="B188" s="17" t="s">
        <v>1125</v>
      </c>
      <c r="C188" s="17" t="s">
        <v>410</v>
      </c>
      <c r="D188" s="111">
        <v>4</v>
      </c>
      <c r="E188" s="109"/>
      <c r="F188" s="111">
        <v>0</v>
      </c>
      <c r="G188" s="111">
        <v>26819</v>
      </c>
      <c r="H188" s="111">
        <v>7176</v>
      </c>
      <c r="I188" s="111">
        <v>8780</v>
      </c>
      <c r="J188" s="111">
        <v>3155</v>
      </c>
      <c r="K188" s="17">
        <v>13</v>
      </c>
      <c r="L188" s="109"/>
      <c r="M188" s="111">
        <v>8780</v>
      </c>
      <c r="N188" s="111">
        <v>3155</v>
      </c>
      <c r="O188" s="18">
        <v>13</v>
      </c>
      <c r="P188" s="18">
        <v>6.3</v>
      </c>
      <c r="Q188" s="18">
        <v>11</v>
      </c>
      <c r="R188" s="17">
        <v>999</v>
      </c>
      <c r="S188" s="19">
        <v>2.6480999999999999</v>
      </c>
      <c r="T188" s="44" t="s">
        <v>410</v>
      </c>
      <c r="U188" s="19">
        <v>2.8908999999999998</v>
      </c>
      <c r="V188" s="26"/>
      <c r="W188" s="109"/>
      <c r="X188" s="17">
        <v>14</v>
      </c>
      <c r="Y188" s="111">
        <v>24332.639999999999</v>
      </c>
      <c r="Z188" s="18">
        <v>4.2</v>
      </c>
      <c r="AA188" s="19">
        <v>0.66120000000000001</v>
      </c>
      <c r="AB188" s="19">
        <v>0.50139999999999996</v>
      </c>
      <c r="AC188" s="109"/>
      <c r="AD188" s="19">
        <v>2.1741000000000001</v>
      </c>
      <c r="AE188" s="19">
        <v>2.5384000000000002</v>
      </c>
      <c r="AF188" s="19">
        <v>3.0691000000000002</v>
      </c>
      <c r="AG188" s="19">
        <v>3.0531999999999999</v>
      </c>
      <c r="AH188" s="59">
        <v>3.2656000000000001</v>
      </c>
      <c r="AI188" s="51">
        <f t="shared" si="6"/>
        <v>3.1012129750000001</v>
      </c>
      <c r="AJ188" s="19">
        <f t="shared" si="7"/>
        <v>-0.16438702499999991</v>
      </c>
      <c r="AK188" s="63">
        <f t="shared" si="8"/>
        <v>-5.0338995896619276E-2</v>
      </c>
    </row>
    <row r="189" spans="1:37" s="53" customFormat="1" x14ac:dyDescent="0.2">
      <c r="A189" s="21" t="s">
        <v>240</v>
      </c>
      <c r="B189" s="24" t="s">
        <v>241</v>
      </c>
      <c r="C189" s="24" t="s">
        <v>407</v>
      </c>
      <c r="D189" s="110">
        <v>37</v>
      </c>
      <c r="E189" s="109"/>
      <c r="F189" s="110">
        <v>0</v>
      </c>
      <c r="G189" s="110">
        <v>7266</v>
      </c>
      <c r="H189" s="110">
        <v>5363</v>
      </c>
      <c r="I189" s="110">
        <v>3033</v>
      </c>
      <c r="J189" s="110">
        <v>1710</v>
      </c>
      <c r="K189" s="24">
        <v>4.2</v>
      </c>
      <c r="L189" s="109"/>
      <c r="M189" s="110">
        <v>3044</v>
      </c>
      <c r="N189" s="110">
        <v>1723</v>
      </c>
      <c r="O189" s="25">
        <v>4.2</v>
      </c>
      <c r="P189" s="25">
        <v>2.4</v>
      </c>
      <c r="Q189" s="25">
        <v>3.4</v>
      </c>
      <c r="R189" s="24">
        <v>19</v>
      </c>
      <c r="S189" s="26">
        <v>0.91810000000000003</v>
      </c>
      <c r="T189" s="52" t="s">
        <v>407</v>
      </c>
      <c r="U189" s="26">
        <v>0.91810000000000003</v>
      </c>
      <c r="V189" s="26"/>
      <c r="W189" s="109"/>
      <c r="X189" s="24">
        <v>9</v>
      </c>
      <c r="Y189" s="110">
        <v>6350.4</v>
      </c>
      <c r="Z189" s="25">
        <v>3.4</v>
      </c>
      <c r="AA189" s="26">
        <v>0.75949999999999995</v>
      </c>
      <c r="AB189" s="26">
        <v>0.70020000000000004</v>
      </c>
      <c r="AC189" s="109"/>
      <c r="AD189" s="26">
        <v>1.1237999999999999</v>
      </c>
      <c r="AE189" s="26">
        <v>0.99939999999999996</v>
      </c>
      <c r="AF189" s="26">
        <v>0.95009999999999994</v>
      </c>
      <c r="AG189" s="26">
        <v>0.9587</v>
      </c>
      <c r="AH189" s="57">
        <v>1.0365</v>
      </c>
      <c r="AI189" s="50">
        <f t="shared" si="6"/>
        <v>0.98489177500000014</v>
      </c>
      <c r="AJ189" s="26">
        <f t="shared" si="7"/>
        <v>-5.1608224999999841E-2</v>
      </c>
      <c r="AK189" s="62">
        <f t="shared" si="8"/>
        <v>-4.979085865894823E-2</v>
      </c>
    </row>
    <row r="190" spans="1:37" s="53" customFormat="1" x14ac:dyDescent="0.2">
      <c r="A190" s="21" t="s">
        <v>204</v>
      </c>
      <c r="B190" s="24" t="s">
        <v>205</v>
      </c>
      <c r="C190" s="24" t="s">
        <v>410</v>
      </c>
      <c r="D190" s="110">
        <v>5</v>
      </c>
      <c r="E190" s="109"/>
      <c r="F190" s="110">
        <v>0</v>
      </c>
      <c r="G190" s="110">
        <v>97582</v>
      </c>
      <c r="H190" s="110">
        <v>74627</v>
      </c>
      <c r="I190" s="110">
        <v>30900</v>
      </c>
      <c r="J190" s="110">
        <v>15060</v>
      </c>
      <c r="K190" s="24">
        <v>18.600000000000001</v>
      </c>
      <c r="L190" s="109"/>
      <c r="M190" s="110">
        <v>30900</v>
      </c>
      <c r="N190" s="110">
        <v>15060</v>
      </c>
      <c r="O190" s="25">
        <v>18.600000000000001</v>
      </c>
      <c r="P190" s="25">
        <v>7.2</v>
      </c>
      <c r="Q190" s="25">
        <v>16.600000000000001</v>
      </c>
      <c r="R190" s="24">
        <v>14</v>
      </c>
      <c r="S190" s="26">
        <v>9.3195999999999994</v>
      </c>
      <c r="T190" s="52" t="s">
        <v>410</v>
      </c>
      <c r="U190" s="26">
        <v>3.8315999999999999</v>
      </c>
      <c r="V190" s="26"/>
      <c r="W190" s="109"/>
      <c r="X190" s="24">
        <v>32</v>
      </c>
      <c r="Y190" s="110">
        <v>59045.95</v>
      </c>
      <c r="Z190" s="25">
        <v>5.4</v>
      </c>
      <c r="AA190" s="26">
        <v>0.7823</v>
      </c>
      <c r="AB190" s="26">
        <v>0.87319999999999998</v>
      </c>
      <c r="AC190" s="109"/>
      <c r="AD190" s="26">
        <v>2.9224000000000001</v>
      </c>
      <c r="AE190" s="26">
        <v>4.1681999999999997</v>
      </c>
      <c r="AF190" s="26">
        <v>3.7473999999999998</v>
      </c>
      <c r="AG190" s="26">
        <v>3.6513</v>
      </c>
      <c r="AH190" s="57">
        <v>4.3250000000000002</v>
      </c>
      <c r="AI190" s="50">
        <f t="shared" si="6"/>
        <v>4.1103489</v>
      </c>
      <c r="AJ190" s="26">
        <f t="shared" si="7"/>
        <v>-0.21465110000000021</v>
      </c>
      <c r="AK190" s="62">
        <f t="shared" si="8"/>
        <v>-4.9630312138728372E-2</v>
      </c>
    </row>
    <row r="191" spans="1:37" s="53" customFormat="1" x14ac:dyDescent="0.2">
      <c r="A191" s="21" t="s">
        <v>170</v>
      </c>
      <c r="B191" s="24" t="s">
        <v>171</v>
      </c>
      <c r="C191" s="24" t="s">
        <v>410</v>
      </c>
      <c r="D191" s="110">
        <v>752</v>
      </c>
      <c r="E191" s="109"/>
      <c r="F191" s="110">
        <v>30</v>
      </c>
      <c r="G191" s="110">
        <v>4461</v>
      </c>
      <c r="H191" s="110">
        <v>4385</v>
      </c>
      <c r="I191" s="110">
        <v>2036</v>
      </c>
      <c r="J191" s="110">
        <v>2000</v>
      </c>
      <c r="K191" s="24">
        <v>2.7</v>
      </c>
      <c r="L191" s="109"/>
      <c r="M191" s="110">
        <v>1909</v>
      </c>
      <c r="N191" s="110">
        <v>1268</v>
      </c>
      <c r="O191" s="25">
        <v>2.7</v>
      </c>
      <c r="P191" s="25">
        <v>3.3</v>
      </c>
      <c r="Q191" s="25">
        <v>2.1</v>
      </c>
      <c r="R191" s="24">
        <v>26</v>
      </c>
      <c r="S191" s="26">
        <v>0.57579999999999998</v>
      </c>
      <c r="T191" s="52" t="s">
        <v>407</v>
      </c>
      <c r="U191" s="26">
        <v>0.57579999999999998</v>
      </c>
      <c r="V191" s="26"/>
      <c r="W191" s="109"/>
      <c r="X191" s="24">
        <v>9</v>
      </c>
      <c r="Y191" s="110">
        <v>5916</v>
      </c>
      <c r="Z191" s="25">
        <v>2.1</v>
      </c>
      <c r="AA191" s="26">
        <v>1.9515</v>
      </c>
      <c r="AB191" s="26">
        <v>1.4221999999999999</v>
      </c>
      <c r="AC191" s="109"/>
      <c r="AD191" s="26">
        <v>0.55010000000000003</v>
      </c>
      <c r="AE191" s="26">
        <v>0.55179999999999996</v>
      </c>
      <c r="AF191" s="26">
        <v>0.61099999999999999</v>
      </c>
      <c r="AG191" s="26">
        <v>0.64239999999999997</v>
      </c>
      <c r="AH191" s="57">
        <v>0.64959999999999996</v>
      </c>
      <c r="AI191" s="50">
        <f t="shared" si="6"/>
        <v>0.61768945000000008</v>
      </c>
      <c r="AJ191" s="26">
        <f t="shared" si="7"/>
        <v>-3.1910549999999871E-2</v>
      </c>
      <c r="AK191" s="62">
        <f t="shared" si="8"/>
        <v>-4.9123383620689458E-2</v>
      </c>
    </row>
    <row r="192" spans="1:37" s="53" customFormat="1" x14ac:dyDescent="0.2">
      <c r="A192" s="21" t="s">
        <v>1411</v>
      </c>
      <c r="B192" s="24" t="s">
        <v>1412</v>
      </c>
      <c r="C192" s="24" t="s">
        <v>410</v>
      </c>
      <c r="D192" s="110">
        <v>3</v>
      </c>
      <c r="E192" s="109"/>
      <c r="F192" s="110">
        <v>0</v>
      </c>
      <c r="G192" s="110">
        <v>8363</v>
      </c>
      <c r="H192" s="110">
        <v>5767</v>
      </c>
      <c r="I192" s="110">
        <v>2562</v>
      </c>
      <c r="J192" s="110">
        <v>1191</v>
      </c>
      <c r="K192" s="24">
        <v>4.3</v>
      </c>
      <c r="L192" s="109"/>
      <c r="M192" s="110">
        <v>2562</v>
      </c>
      <c r="N192" s="110">
        <v>1191</v>
      </c>
      <c r="O192" s="25">
        <v>4.3</v>
      </c>
      <c r="P192" s="25">
        <v>2.1</v>
      </c>
      <c r="Q192" s="25">
        <v>3.8</v>
      </c>
      <c r="R192" s="24">
        <v>999</v>
      </c>
      <c r="S192" s="26">
        <v>0.77270000000000005</v>
      </c>
      <c r="T192" s="52" t="s">
        <v>410</v>
      </c>
      <c r="U192" s="26">
        <v>0.77690000000000003</v>
      </c>
      <c r="V192" s="26"/>
      <c r="W192" s="109"/>
      <c r="X192" s="24">
        <v>7</v>
      </c>
      <c r="Y192" s="110">
        <v>6199.38</v>
      </c>
      <c r="Z192" s="25">
        <v>2.7</v>
      </c>
      <c r="AA192" s="26">
        <v>4.4184000000000001</v>
      </c>
      <c r="AB192" s="26">
        <v>3.9828999999999999</v>
      </c>
      <c r="AC192" s="109"/>
      <c r="AD192" s="26">
        <v>1.2295</v>
      </c>
      <c r="AE192" s="26">
        <v>0.84960000000000002</v>
      </c>
      <c r="AF192" s="26">
        <v>0.73429999999999995</v>
      </c>
      <c r="AG192" s="26">
        <v>0.71389999999999998</v>
      </c>
      <c r="AH192" s="57">
        <v>0.87619999999999998</v>
      </c>
      <c r="AI192" s="50">
        <f t="shared" si="6"/>
        <v>0.83341947500000013</v>
      </c>
      <c r="AJ192" s="26">
        <f t="shared" si="7"/>
        <v>-4.2780524999999847E-2</v>
      </c>
      <c r="AK192" s="62">
        <f t="shared" si="8"/>
        <v>-4.8825068477516373E-2</v>
      </c>
    </row>
    <row r="193" spans="1:37" s="53" customFormat="1" x14ac:dyDescent="0.2">
      <c r="A193" s="22" t="s">
        <v>864</v>
      </c>
      <c r="B193" s="17" t="s">
        <v>865</v>
      </c>
      <c r="C193" s="17" t="s">
        <v>407</v>
      </c>
      <c r="D193" s="111">
        <v>507</v>
      </c>
      <c r="E193" s="109"/>
      <c r="F193" s="111">
        <v>6</v>
      </c>
      <c r="G193" s="111">
        <v>2561</v>
      </c>
      <c r="H193" s="111">
        <v>2077</v>
      </c>
      <c r="I193" s="111">
        <v>1492</v>
      </c>
      <c r="J193" s="111">
        <v>1088</v>
      </c>
      <c r="K193" s="17">
        <v>2.1</v>
      </c>
      <c r="L193" s="109"/>
      <c r="M193" s="111">
        <v>1453</v>
      </c>
      <c r="N193" s="111">
        <v>789</v>
      </c>
      <c r="O193" s="18">
        <v>2.1</v>
      </c>
      <c r="P193" s="18">
        <v>1.3</v>
      </c>
      <c r="Q193" s="18">
        <v>1.9</v>
      </c>
      <c r="R193" s="17">
        <v>17</v>
      </c>
      <c r="S193" s="19">
        <v>0.43819999999999998</v>
      </c>
      <c r="T193" s="44" t="s">
        <v>407</v>
      </c>
      <c r="U193" s="19">
        <v>0.43819999999999998</v>
      </c>
      <c r="V193" s="26"/>
      <c r="W193" s="109"/>
      <c r="X193" s="17">
        <v>5</v>
      </c>
      <c r="Y193" s="111">
        <v>3602.72</v>
      </c>
      <c r="Z193" s="18">
        <v>1.9</v>
      </c>
      <c r="AA193" s="19">
        <v>0.67749999999999999</v>
      </c>
      <c r="AB193" s="19">
        <v>0.59330000000000005</v>
      </c>
      <c r="AC193" s="109"/>
      <c r="AD193" s="19">
        <v>0.50109999999999999</v>
      </c>
      <c r="AE193" s="19">
        <v>0.52680000000000005</v>
      </c>
      <c r="AF193" s="19">
        <v>0.46250000000000002</v>
      </c>
      <c r="AG193" s="19">
        <v>0.50090000000000001</v>
      </c>
      <c r="AH193" s="59">
        <v>0.49419999999999997</v>
      </c>
      <c r="AI193" s="51">
        <f t="shared" si="6"/>
        <v>0.47007905</v>
      </c>
      <c r="AJ193" s="19">
        <f t="shared" si="7"/>
        <v>-2.4120949999999974E-2</v>
      </c>
      <c r="AK193" s="63">
        <f t="shared" si="8"/>
        <v>-4.8808073654390882E-2</v>
      </c>
    </row>
    <row r="194" spans="1:37" s="53" customFormat="1" x14ac:dyDescent="0.2">
      <c r="A194" s="21" t="s">
        <v>1172</v>
      </c>
      <c r="B194" s="1" t="s">
        <v>1173</v>
      </c>
      <c r="C194" s="1" t="s">
        <v>410</v>
      </c>
      <c r="D194" s="108">
        <v>30</v>
      </c>
      <c r="E194" s="109"/>
      <c r="F194" s="108">
        <v>0</v>
      </c>
      <c r="G194" s="108">
        <v>12148</v>
      </c>
      <c r="H194" s="108">
        <v>9987</v>
      </c>
      <c r="I194" s="108">
        <v>4416</v>
      </c>
      <c r="J194" s="108">
        <v>3010</v>
      </c>
      <c r="K194" s="1">
        <v>3.5</v>
      </c>
      <c r="L194" s="109"/>
      <c r="M194" s="108">
        <v>4318</v>
      </c>
      <c r="N194" s="108">
        <v>2666</v>
      </c>
      <c r="O194" s="2">
        <v>3.5</v>
      </c>
      <c r="P194" s="2">
        <v>3</v>
      </c>
      <c r="Q194" s="2">
        <v>2.6</v>
      </c>
      <c r="R194" s="1">
        <v>22</v>
      </c>
      <c r="S194" s="3">
        <v>1.3023</v>
      </c>
      <c r="T194" s="43" t="s">
        <v>407</v>
      </c>
      <c r="U194" s="3">
        <v>1.3023</v>
      </c>
      <c r="V194" s="3"/>
      <c r="W194" s="109"/>
      <c r="X194" s="1">
        <v>9</v>
      </c>
      <c r="Y194" s="108">
        <v>10255.4</v>
      </c>
      <c r="Z194" s="2">
        <v>2.6</v>
      </c>
      <c r="AA194" s="3">
        <v>1.6045</v>
      </c>
      <c r="AB194" s="3">
        <v>1.6248</v>
      </c>
      <c r="AC194" s="109"/>
      <c r="AD194" s="3">
        <v>1.5174000000000001</v>
      </c>
      <c r="AE194" s="3">
        <v>1.0144</v>
      </c>
      <c r="AF194" s="3">
        <v>1.6558999999999999</v>
      </c>
      <c r="AG194" s="3">
        <v>1.4252</v>
      </c>
      <c r="AH194" s="57">
        <v>1.4685999999999999</v>
      </c>
      <c r="AI194" s="50">
        <f t="shared" si="6"/>
        <v>1.3970423250000001</v>
      </c>
      <c r="AJ194" s="3">
        <f t="shared" si="7"/>
        <v>-7.1557674999999765E-2</v>
      </c>
      <c r="AK194" s="62">
        <f t="shared" si="8"/>
        <v>-4.8725095328884492E-2</v>
      </c>
    </row>
    <row r="195" spans="1:37" s="53" customFormat="1" x14ac:dyDescent="0.2">
      <c r="A195" s="21" t="s">
        <v>1413</v>
      </c>
      <c r="B195" s="1" t="s">
        <v>1414</v>
      </c>
      <c r="C195" s="1" t="s">
        <v>410</v>
      </c>
      <c r="D195" s="108">
        <v>89</v>
      </c>
      <c r="E195" s="109"/>
      <c r="F195" s="108">
        <v>4</v>
      </c>
      <c r="G195" s="108">
        <v>9123</v>
      </c>
      <c r="H195" s="108">
        <v>13505</v>
      </c>
      <c r="I195" s="108">
        <v>4142</v>
      </c>
      <c r="J195" s="108">
        <v>4959</v>
      </c>
      <c r="K195" s="1">
        <v>5.5</v>
      </c>
      <c r="L195" s="109"/>
      <c r="M195" s="108">
        <v>3714</v>
      </c>
      <c r="N195" s="108">
        <v>2909</v>
      </c>
      <c r="O195" s="2">
        <v>5.5</v>
      </c>
      <c r="P195" s="2">
        <v>6</v>
      </c>
      <c r="Q195" s="2">
        <v>4.0999999999999996</v>
      </c>
      <c r="R195" s="1">
        <v>36</v>
      </c>
      <c r="S195" s="3">
        <v>1.1202000000000001</v>
      </c>
      <c r="T195" s="43" t="s">
        <v>407</v>
      </c>
      <c r="U195" s="3">
        <v>1.1202000000000001</v>
      </c>
      <c r="V195" s="3"/>
      <c r="W195" s="109"/>
      <c r="X195" s="1">
        <v>17</v>
      </c>
      <c r="Y195" s="108">
        <v>13762.46</v>
      </c>
      <c r="Z195" s="2">
        <v>4.0999999999999996</v>
      </c>
      <c r="AA195" s="3">
        <v>0</v>
      </c>
      <c r="AB195" s="3">
        <v>0</v>
      </c>
      <c r="AC195" s="109"/>
      <c r="AD195" s="3">
        <v>1.1709000000000001</v>
      </c>
      <c r="AE195" s="3">
        <v>1.2318</v>
      </c>
      <c r="AF195" s="3">
        <v>1.3794</v>
      </c>
      <c r="AG195" s="3">
        <v>1.4376</v>
      </c>
      <c r="AH195" s="57">
        <v>1.262</v>
      </c>
      <c r="AI195" s="50">
        <f t="shared" si="6"/>
        <v>1.2016945500000003</v>
      </c>
      <c r="AJ195" s="3">
        <f t="shared" si="7"/>
        <v>-6.0305449999999761E-2</v>
      </c>
      <c r="AK195" s="62">
        <f t="shared" si="8"/>
        <v>-4.7785618066560821E-2</v>
      </c>
    </row>
    <row r="196" spans="1:37" s="53" customFormat="1" x14ac:dyDescent="0.2">
      <c r="A196" s="21" t="s">
        <v>264</v>
      </c>
      <c r="B196" s="24" t="s">
        <v>265</v>
      </c>
      <c r="C196" s="24" t="s">
        <v>410</v>
      </c>
      <c r="D196" s="110">
        <v>1833</v>
      </c>
      <c r="E196" s="109"/>
      <c r="F196" s="110">
        <v>30</v>
      </c>
      <c r="G196" s="110">
        <v>6759</v>
      </c>
      <c r="H196" s="110">
        <v>4942</v>
      </c>
      <c r="I196" s="110">
        <v>4402</v>
      </c>
      <c r="J196" s="110">
        <v>3050</v>
      </c>
      <c r="K196" s="24">
        <v>7.6</v>
      </c>
      <c r="L196" s="109"/>
      <c r="M196" s="110">
        <v>4247</v>
      </c>
      <c r="N196" s="110">
        <v>2443</v>
      </c>
      <c r="O196" s="25">
        <v>7.6</v>
      </c>
      <c r="P196" s="25">
        <v>5.4</v>
      </c>
      <c r="Q196" s="25">
        <v>6.2</v>
      </c>
      <c r="R196" s="24">
        <v>19</v>
      </c>
      <c r="S196" s="26">
        <v>1.2808999999999999</v>
      </c>
      <c r="T196" s="52" t="s">
        <v>407</v>
      </c>
      <c r="U196" s="26">
        <v>1.2808999999999999</v>
      </c>
      <c r="V196" s="26"/>
      <c r="W196" s="109"/>
      <c r="X196" s="24">
        <v>18</v>
      </c>
      <c r="Y196" s="110">
        <v>10319</v>
      </c>
      <c r="Z196" s="25">
        <v>6.2</v>
      </c>
      <c r="AA196" s="26">
        <v>0</v>
      </c>
      <c r="AB196" s="26">
        <v>0</v>
      </c>
      <c r="AC196" s="109"/>
      <c r="AD196" s="26">
        <v>1.4793000000000001</v>
      </c>
      <c r="AE196" s="26">
        <v>1.4651000000000001</v>
      </c>
      <c r="AF196" s="26">
        <v>1.4186000000000001</v>
      </c>
      <c r="AG196" s="26">
        <v>1.4867999999999999</v>
      </c>
      <c r="AH196" s="57">
        <v>1.4426000000000001</v>
      </c>
      <c r="AI196" s="50">
        <f t="shared" si="6"/>
        <v>1.374085475</v>
      </c>
      <c r="AJ196" s="26">
        <f t="shared" si="7"/>
        <v>-6.8514525000000104E-2</v>
      </c>
      <c r="AK196" s="62">
        <f t="shared" si="8"/>
        <v>-4.7493778594204977E-2</v>
      </c>
    </row>
    <row r="197" spans="1:37" s="53" customFormat="1" x14ac:dyDescent="0.2">
      <c r="A197" s="21" t="s">
        <v>971</v>
      </c>
      <c r="B197" s="24" t="s">
        <v>972</v>
      </c>
      <c r="C197" s="24" t="s">
        <v>410</v>
      </c>
      <c r="D197" s="110">
        <v>30</v>
      </c>
      <c r="E197" s="109"/>
      <c r="F197" s="110">
        <v>4</v>
      </c>
      <c r="G197" s="110">
        <v>14117</v>
      </c>
      <c r="H197" s="110">
        <v>14092</v>
      </c>
      <c r="I197" s="110">
        <v>6077</v>
      </c>
      <c r="J197" s="110">
        <v>6098</v>
      </c>
      <c r="K197" s="24">
        <v>7.2</v>
      </c>
      <c r="L197" s="109"/>
      <c r="M197" s="110">
        <v>5846</v>
      </c>
      <c r="N197" s="110">
        <v>5332</v>
      </c>
      <c r="O197" s="25">
        <v>7.2</v>
      </c>
      <c r="P197" s="25">
        <v>7.1</v>
      </c>
      <c r="Q197" s="25">
        <v>4.8</v>
      </c>
      <c r="R197" s="24">
        <v>49</v>
      </c>
      <c r="S197" s="26">
        <v>1.7632000000000001</v>
      </c>
      <c r="T197" s="52" t="s">
        <v>410</v>
      </c>
      <c r="U197" s="26">
        <v>1.3097000000000001</v>
      </c>
      <c r="V197" s="26"/>
      <c r="W197" s="109"/>
      <c r="X197" s="24">
        <v>16</v>
      </c>
      <c r="Y197" s="110">
        <v>13178.53</v>
      </c>
      <c r="Z197" s="25">
        <v>4.8</v>
      </c>
      <c r="AA197" s="26">
        <v>0</v>
      </c>
      <c r="AB197" s="26">
        <v>0</v>
      </c>
      <c r="AC197" s="109"/>
      <c r="AD197" s="26">
        <v>1.5309999999999999</v>
      </c>
      <c r="AE197" s="26">
        <v>1.6867000000000001</v>
      </c>
      <c r="AF197" s="26">
        <v>1.8834</v>
      </c>
      <c r="AG197" s="26">
        <v>1.4697</v>
      </c>
      <c r="AH197" s="57">
        <v>1.4744999999999999</v>
      </c>
      <c r="AI197" s="50">
        <f t="shared" si="6"/>
        <v>1.4049806750000002</v>
      </c>
      <c r="AJ197" s="26">
        <f t="shared" si="7"/>
        <v>-6.9519324999999688E-2</v>
      </c>
      <c r="AK197" s="62">
        <f t="shared" si="8"/>
        <v>-4.7147728043404336E-2</v>
      </c>
    </row>
    <row r="198" spans="1:37" s="53" customFormat="1" x14ac:dyDescent="0.2">
      <c r="A198" s="22" t="s">
        <v>354</v>
      </c>
      <c r="B198" s="17" t="s">
        <v>355</v>
      </c>
      <c r="C198" s="17" t="s">
        <v>410</v>
      </c>
      <c r="D198" s="111">
        <v>20</v>
      </c>
      <c r="E198" s="109"/>
      <c r="F198" s="111">
        <v>0</v>
      </c>
      <c r="G198" s="111">
        <v>48404</v>
      </c>
      <c r="H198" s="111">
        <v>67098</v>
      </c>
      <c r="I198" s="111">
        <v>15111</v>
      </c>
      <c r="J198" s="111">
        <v>16476</v>
      </c>
      <c r="K198" s="17">
        <v>14.4</v>
      </c>
      <c r="L198" s="109"/>
      <c r="M198" s="111">
        <v>14296</v>
      </c>
      <c r="N198" s="111">
        <v>14331</v>
      </c>
      <c r="O198" s="18">
        <v>14.4</v>
      </c>
      <c r="P198" s="18">
        <v>15.4</v>
      </c>
      <c r="Q198" s="18">
        <v>6.9</v>
      </c>
      <c r="R198" s="17">
        <v>59</v>
      </c>
      <c r="S198" s="19">
        <v>4.3117999999999999</v>
      </c>
      <c r="T198" s="44" t="s">
        <v>410</v>
      </c>
      <c r="U198" s="19">
        <v>6.8647</v>
      </c>
      <c r="V198" s="26"/>
      <c r="W198" s="109"/>
      <c r="X198" s="17">
        <v>43</v>
      </c>
      <c r="Y198" s="111">
        <v>78893.05</v>
      </c>
      <c r="Z198" s="18">
        <v>8.4</v>
      </c>
      <c r="AA198" s="19">
        <v>2.1897000000000002</v>
      </c>
      <c r="AB198" s="19">
        <v>1.7961</v>
      </c>
      <c r="AC198" s="109"/>
      <c r="AD198" s="19">
        <v>7.3644999999999996</v>
      </c>
      <c r="AE198" s="19">
        <v>7.1978999999999997</v>
      </c>
      <c r="AF198" s="19">
        <v>6.3224</v>
      </c>
      <c r="AG198" s="19">
        <v>6.0427</v>
      </c>
      <c r="AH198" s="59">
        <v>7.7279999999999998</v>
      </c>
      <c r="AI198" s="51">
        <f t="shared" si="6"/>
        <v>7.3641069250000006</v>
      </c>
      <c r="AJ198" s="19">
        <f t="shared" si="7"/>
        <v>-0.36389307499999912</v>
      </c>
      <c r="AK198" s="63">
        <f t="shared" si="8"/>
        <v>-4.7087613224637566E-2</v>
      </c>
    </row>
    <row r="199" spans="1:37" s="53" customFormat="1" x14ac:dyDescent="0.2">
      <c r="A199" s="21" t="s">
        <v>784</v>
      </c>
      <c r="B199" s="24" t="s">
        <v>785</v>
      </c>
      <c r="C199" s="24" t="s">
        <v>407</v>
      </c>
      <c r="D199" s="110">
        <v>128</v>
      </c>
      <c r="E199" s="109"/>
      <c r="F199" s="110">
        <v>2</v>
      </c>
      <c r="G199" s="110">
        <v>14764</v>
      </c>
      <c r="H199" s="110">
        <v>22470</v>
      </c>
      <c r="I199" s="110">
        <v>5550</v>
      </c>
      <c r="J199" s="110">
        <v>6004</v>
      </c>
      <c r="K199" s="24">
        <v>5.9</v>
      </c>
      <c r="L199" s="109"/>
      <c r="M199" s="110">
        <v>5150</v>
      </c>
      <c r="N199" s="110">
        <v>3723</v>
      </c>
      <c r="O199" s="25">
        <v>5.9</v>
      </c>
      <c r="P199" s="25">
        <v>5.5</v>
      </c>
      <c r="Q199" s="25">
        <v>4.3</v>
      </c>
      <c r="R199" s="24">
        <v>31</v>
      </c>
      <c r="S199" s="26">
        <v>1.5532999999999999</v>
      </c>
      <c r="T199" s="52" t="s">
        <v>407</v>
      </c>
      <c r="U199" s="26">
        <v>1.5532999999999999</v>
      </c>
      <c r="V199" s="26"/>
      <c r="W199" s="109"/>
      <c r="X199" s="24">
        <v>17</v>
      </c>
      <c r="Y199" s="110">
        <v>17197.759999999998</v>
      </c>
      <c r="Z199" s="25">
        <v>4.3</v>
      </c>
      <c r="AA199" s="26">
        <v>0.97240000000000004</v>
      </c>
      <c r="AB199" s="26">
        <v>0.96089999999999998</v>
      </c>
      <c r="AC199" s="109"/>
      <c r="AD199" s="26">
        <v>1.9703999999999999</v>
      </c>
      <c r="AE199" s="26">
        <v>1.6952</v>
      </c>
      <c r="AF199" s="26">
        <v>1.6397999999999999</v>
      </c>
      <c r="AG199" s="26">
        <v>1.5190999999999999</v>
      </c>
      <c r="AH199" s="57">
        <v>1.7483</v>
      </c>
      <c r="AI199" s="50">
        <f t="shared" si="6"/>
        <v>1.666302575</v>
      </c>
      <c r="AJ199" s="26">
        <f t="shared" si="7"/>
        <v>-8.1997424999999957E-2</v>
      </c>
      <c r="AK199" s="62">
        <f t="shared" si="8"/>
        <v>-4.6901232625979498E-2</v>
      </c>
    </row>
    <row r="200" spans="1:37" s="53" customFormat="1" x14ac:dyDescent="0.2">
      <c r="A200" s="21" t="s">
        <v>1034</v>
      </c>
      <c r="B200" s="1" t="s">
        <v>1035</v>
      </c>
      <c r="C200" s="1" t="s">
        <v>410</v>
      </c>
      <c r="D200" s="108">
        <v>45</v>
      </c>
      <c r="E200" s="109"/>
      <c r="F200" s="108">
        <v>1</v>
      </c>
      <c r="G200" s="108">
        <v>4716</v>
      </c>
      <c r="H200" s="108">
        <v>4163</v>
      </c>
      <c r="I200" s="108">
        <v>2161</v>
      </c>
      <c r="J200" s="108">
        <v>1548</v>
      </c>
      <c r="K200" s="1">
        <v>3</v>
      </c>
      <c r="L200" s="109"/>
      <c r="M200" s="108">
        <v>2119</v>
      </c>
      <c r="N200" s="108">
        <v>1393</v>
      </c>
      <c r="O200" s="2">
        <v>3</v>
      </c>
      <c r="P200" s="2">
        <v>2</v>
      </c>
      <c r="Q200" s="2">
        <v>2.4</v>
      </c>
      <c r="R200" s="1">
        <v>25</v>
      </c>
      <c r="S200" s="3">
        <v>0.6391</v>
      </c>
      <c r="T200" s="43" t="s">
        <v>407</v>
      </c>
      <c r="U200" s="3">
        <v>0.6391</v>
      </c>
      <c r="V200" s="3"/>
      <c r="W200" s="109"/>
      <c r="X200" s="1">
        <v>7</v>
      </c>
      <c r="Y200" s="108">
        <v>5164.12</v>
      </c>
      <c r="Z200" s="2">
        <v>2.4</v>
      </c>
      <c r="AA200" s="3">
        <v>0.91</v>
      </c>
      <c r="AB200" s="3">
        <v>1.4184000000000001</v>
      </c>
      <c r="AC200" s="109"/>
      <c r="AD200" s="3">
        <v>0.55910000000000004</v>
      </c>
      <c r="AE200" s="3">
        <v>0.53620000000000001</v>
      </c>
      <c r="AF200" s="3">
        <v>0.78539999999999999</v>
      </c>
      <c r="AG200" s="3">
        <v>0.66500000000000004</v>
      </c>
      <c r="AH200" s="57">
        <v>0.71870000000000001</v>
      </c>
      <c r="AI200" s="50">
        <f t="shared" si="6"/>
        <v>0.68559452500000007</v>
      </c>
      <c r="AJ200" s="3">
        <f t="shared" si="7"/>
        <v>-3.310547499999994E-2</v>
      </c>
      <c r="AK200" s="62">
        <f t="shared" si="8"/>
        <v>-4.606299568665638E-2</v>
      </c>
    </row>
    <row r="201" spans="1:37" s="53" customFormat="1" x14ac:dyDescent="0.2">
      <c r="A201" s="21" t="s">
        <v>965</v>
      </c>
      <c r="B201" s="24" t="s">
        <v>966</v>
      </c>
      <c r="C201" s="24" t="s">
        <v>611</v>
      </c>
      <c r="D201" s="110">
        <v>10</v>
      </c>
      <c r="E201" s="109"/>
      <c r="F201" s="110">
        <v>0</v>
      </c>
      <c r="G201" s="110">
        <v>12821</v>
      </c>
      <c r="H201" s="110">
        <v>14536</v>
      </c>
      <c r="I201" s="110">
        <v>7726</v>
      </c>
      <c r="J201" s="110">
        <v>7955</v>
      </c>
      <c r="K201" s="24">
        <v>10.8</v>
      </c>
      <c r="L201" s="109"/>
      <c r="M201" s="110">
        <v>7555</v>
      </c>
      <c r="N201" s="110">
        <v>7595</v>
      </c>
      <c r="O201" s="25">
        <v>10.8</v>
      </c>
      <c r="P201" s="25">
        <v>12</v>
      </c>
      <c r="Q201" s="25">
        <v>5.4</v>
      </c>
      <c r="R201" s="24">
        <v>59</v>
      </c>
      <c r="S201" s="26">
        <v>2.2786</v>
      </c>
      <c r="T201" s="52" t="s">
        <v>410</v>
      </c>
      <c r="U201" s="26">
        <v>1.1004</v>
      </c>
      <c r="V201" s="26"/>
      <c r="W201" s="109"/>
      <c r="X201" s="24">
        <v>20</v>
      </c>
      <c r="Y201" s="110">
        <v>12074.93</v>
      </c>
      <c r="Z201" s="25">
        <v>4.7</v>
      </c>
      <c r="AA201" s="26">
        <v>0.63460000000000005</v>
      </c>
      <c r="AB201" s="26">
        <v>0.48699999999999999</v>
      </c>
      <c r="AC201" s="109"/>
      <c r="AD201" s="26">
        <v>1.0561</v>
      </c>
      <c r="AE201" s="26">
        <v>1.0742</v>
      </c>
      <c r="AF201" s="26">
        <v>1.0295000000000001</v>
      </c>
      <c r="AG201" s="26">
        <v>1.0132000000000001</v>
      </c>
      <c r="AH201" s="57">
        <v>1.2369000000000001</v>
      </c>
      <c r="AI201" s="50">
        <f t="shared" ref="AI201:AI264" si="9">$AI$4*U201</f>
        <v>1.1804541000000002</v>
      </c>
      <c r="AJ201" s="26">
        <f t="shared" ref="AJ201:AJ264" si="10">AI201-AH201</f>
        <v>-5.6445899999999938E-2</v>
      </c>
      <c r="AK201" s="62">
        <f t="shared" ref="AK201:AK264" si="11">AJ201/AH201</f>
        <v>-4.5634974533106908E-2</v>
      </c>
    </row>
    <row r="202" spans="1:37" s="53" customFormat="1" x14ac:dyDescent="0.2">
      <c r="A202" s="21" t="s">
        <v>518</v>
      </c>
      <c r="B202" s="24" t="s">
        <v>519</v>
      </c>
      <c r="C202" s="24" t="s">
        <v>407</v>
      </c>
      <c r="D202" s="110">
        <v>483</v>
      </c>
      <c r="E202" s="109"/>
      <c r="F202" s="110">
        <v>16</v>
      </c>
      <c r="G202" s="110">
        <v>9447</v>
      </c>
      <c r="H202" s="110">
        <v>8142</v>
      </c>
      <c r="I202" s="110">
        <v>4388</v>
      </c>
      <c r="J202" s="110">
        <v>3162</v>
      </c>
      <c r="K202" s="24">
        <v>5.2</v>
      </c>
      <c r="L202" s="109"/>
      <c r="M202" s="110">
        <v>4197</v>
      </c>
      <c r="N202" s="110">
        <v>2464</v>
      </c>
      <c r="O202" s="25">
        <v>5.2</v>
      </c>
      <c r="P202" s="25">
        <v>3.6</v>
      </c>
      <c r="Q202" s="25">
        <v>4.3</v>
      </c>
      <c r="R202" s="24">
        <v>20</v>
      </c>
      <c r="S202" s="26">
        <v>1.2658</v>
      </c>
      <c r="T202" s="52" t="s">
        <v>407</v>
      </c>
      <c r="U202" s="26">
        <v>1.2658</v>
      </c>
      <c r="V202" s="26"/>
      <c r="W202" s="109"/>
      <c r="X202" s="24">
        <v>12</v>
      </c>
      <c r="Y202" s="110">
        <v>10522.28</v>
      </c>
      <c r="Z202" s="25">
        <v>4.3</v>
      </c>
      <c r="AA202" s="26">
        <v>1.7869999999999999</v>
      </c>
      <c r="AB202" s="26">
        <v>2.2336999999999998</v>
      </c>
      <c r="AC202" s="109"/>
      <c r="AD202" s="26">
        <v>1.3833</v>
      </c>
      <c r="AE202" s="26">
        <v>1.4039999999999999</v>
      </c>
      <c r="AF202" s="26">
        <v>1.3744000000000001</v>
      </c>
      <c r="AG202" s="26">
        <v>1.4282999999999999</v>
      </c>
      <c r="AH202" s="57">
        <v>1.4212</v>
      </c>
      <c r="AI202" s="50">
        <f t="shared" si="9"/>
        <v>1.3578869500000001</v>
      </c>
      <c r="AJ202" s="26">
        <f t="shared" si="10"/>
        <v>-6.3313049999999871E-2</v>
      </c>
      <c r="AK202" s="62">
        <f t="shared" si="11"/>
        <v>-4.4549007880664133E-2</v>
      </c>
    </row>
    <row r="203" spans="1:37" s="53" customFormat="1" x14ac:dyDescent="0.2">
      <c r="A203" s="22" t="s">
        <v>1505</v>
      </c>
      <c r="B203" s="17" t="s">
        <v>1506</v>
      </c>
      <c r="C203" s="17" t="s">
        <v>410</v>
      </c>
      <c r="D203" s="111">
        <v>2</v>
      </c>
      <c r="E203" s="109"/>
      <c r="F203" s="111">
        <v>0</v>
      </c>
      <c r="G203" s="111">
        <v>4267</v>
      </c>
      <c r="H203" s="111">
        <v>1703</v>
      </c>
      <c r="I203" s="111">
        <v>2197</v>
      </c>
      <c r="J203" s="111">
        <v>558</v>
      </c>
      <c r="K203" s="17">
        <v>1.5</v>
      </c>
      <c r="L203" s="109"/>
      <c r="M203" s="111">
        <v>2197</v>
      </c>
      <c r="N203" s="111">
        <v>558</v>
      </c>
      <c r="O203" s="18">
        <v>1.5</v>
      </c>
      <c r="P203" s="18">
        <v>1.5</v>
      </c>
      <c r="Q203" s="18">
        <v>1.7</v>
      </c>
      <c r="R203" s="17">
        <v>999</v>
      </c>
      <c r="S203" s="19">
        <v>0.66259999999999997</v>
      </c>
      <c r="T203" s="44" t="s">
        <v>410</v>
      </c>
      <c r="U203" s="19">
        <v>0.77270000000000005</v>
      </c>
      <c r="V203" s="26"/>
      <c r="W203" s="109"/>
      <c r="X203" s="17">
        <v>3</v>
      </c>
      <c r="Y203" s="111">
        <v>4781.21</v>
      </c>
      <c r="Z203" s="18">
        <v>1.2</v>
      </c>
      <c r="AA203" s="19">
        <v>1.9488000000000001</v>
      </c>
      <c r="AB203" s="19">
        <v>1.4067000000000001</v>
      </c>
      <c r="AC203" s="109"/>
      <c r="AD203" s="19">
        <v>0.65880000000000005</v>
      </c>
      <c r="AE203" s="19">
        <v>0.75049999999999994</v>
      </c>
      <c r="AF203" s="19">
        <v>0.62409999999999999</v>
      </c>
      <c r="AG203" s="19">
        <v>0.75819999999999999</v>
      </c>
      <c r="AH203" s="59">
        <v>0.8669</v>
      </c>
      <c r="AI203" s="51">
        <f t="shared" si="9"/>
        <v>0.82891392500000016</v>
      </c>
      <c r="AJ203" s="19">
        <f t="shared" si="10"/>
        <v>-3.7986074999999841E-2</v>
      </c>
      <c r="AK203" s="63">
        <f t="shared" si="11"/>
        <v>-4.3818289306724927E-2</v>
      </c>
    </row>
    <row r="204" spans="1:37" s="53" customFormat="1" x14ac:dyDescent="0.2">
      <c r="A204" s="21" t="s">
        <v>218</v>
      </c>
      <c r="B204" s="1" t="s">
        <v>219</v>
      </c>
      <c r="C204" s="1" t="s">
        <v>410</v>
      </c>
      <c r="D204" s="108">
        <v>1</v>
      </c>
      <c r="E204" s="109"/>
      <c r="F204" s="108">
        <v>0</v>
      </c>
      <c r="G204" s="108">
        <v>12365</v>
      </c>
      <c r="H204" s="108">
        <v>0</v>
      </c>
      <c r="I204" s="108">
        <v>8073</v>
      </c>
      <c r="J204" s="108">
        <v>0</v>
      </c>
      <c r="K204" s="1">
        <v>4</v>
      </c>
      <c r="L204" s="109"/>
      <c r="M204" s="108">
        <v>8073</v>
      </c>
      <c r="N204" s="108">
        <v>0</v>
      </c>
      <c r="O204" s="2">
        <v>4</v>
      </c>
      <c r="P204" s="2">
        <v>0</v>
      </c>
      <c r="Q204" s="2">
        <v>4</v>
      </c>
      <c r="R204" s="1">
        <v>999</v>
      </c>
      <c r="S204" s="3">
        <v>2.4348999999999998</v>
      </c>
      <c r="T204" s="43" t="s">
        <v>410</v>
      </c>
      <c r="U204" s="3">
        <v>2.1606999999999998</v>
      </c>
      <c r="V204" s="3"/>
      <c r="W204" s="109"/>
      <c r="X204" s="1">
        <v>9</v>
      </c>
      <c r="Y204" s="108">
        <v>13300.89</v>
      </c>
      <c r="Z204" s="2">
        <v>3.9</v>
      </c>
      <c r="AA204" s="3">
        <v>1.2168000000000001</v>
      </c>
      <c r="AB204" s="3">
        <v>1.4109</v>
      </c>
      <c r="AC204" s="109"/>
      <c r="AD204" s="3">
        <v>2.3639999999999999</v>
      </c>
      <c r="AE204" s="3">
        <v>2.4895999999999998</v>
      </c>
      <c r="AF204" s="3">
        <v>2.2572000000000001</v>
      </c>
      <c r="AG204" s="3">
        <v>2.2361</v>
      </c>
      <c r="AH204" s="57">
        <v>2.4234</v>
      </c>
      <c r="AI204" s="50">
        <f t="shared" si="9"/>
        <v>2.3178909249999999</v>
      </c>
      <c r="AJ204" s="3">
        <f t="shared" si="10"/>
        <v>-0.10550907500000006</v>
      </c>
      <c r="AK204" s="62">
        <f t="shared" si="11"/>
        <v>-4.3537622761409614E-2</v>
      </c>
    </row>
    <row r="205" spans="1:37" s="53" customFormat="1" x14ac:dyDescent="0.2">
      <c r="A205" s="21" t="s">
        <v>232</v>
      </c>
      <c r="B205" s="1" t="s">
        <v>233</v>
      </c>
      <c r="C205" s="1" t="s">
        <v>410</v>
      </c>
      <c r="D205" s="108">
        <v>4</v>
      </c>
      <c r="E205" s="109"/>
      <c r="F205" s="108">
        <v>0</v>
      </c>
      <c r="G205" s="108">
        <v>6126</v>
      </c>
      <c r="H205" s="108">
        <v>2704</v>
      </c>
      <c r="I205" s="108">
        <v>3276</v>
      </c>
      <c r="J205" s="108">
        <v>2306</v>
      </c>
      <c r="K205" s="1">
        <v>3.3</v>
      </c>
      <c r="L205" s="109"/>
      <c r="M205" s="108">
        <v>3276</v>
      </c>
      <c r="N205" s="108">
        <v>2306</v>
      </c>
      <c r="O205" s="2">
        <v>3.3</v>
      </c>
      <c r="P205" s="2">
        <v>2.9</v>
      </c>
      <c r="Q205" s="2">
        <v>2.2000000000000002</v>
      </c>
      <c r="R205" s="1">
        <v>999</v>
      </c>
      <c r="S205" s="3">
        <v>0.98809999999999998</v>
      </c>
      <c r="T205" s="43" t="s">
        <v>410</v>
      </c>
      <c r="U205" s="3">
        <v>1.1229</v>
      </c>
      <c r="V205" s="3"/>
      <c r="W205" s="109"/>
      <c r="X205" s="1">
        <v>13</v>
      </c>
      <c r="Y205" s="108">
        <v>12323.6</v>
      </c>
      <c r="Z205" s="2">
        <v>3.1</v>
      </c>
      <c r="AA205" s="3">
        <v>2.1772999999999998</v>
      </c>
      <c r="AB205" s="3">
        <v>1.9670000000000001</v>
      </c>
      <c r="AC205" s="109"/>
      <c r="AD205" s="3">
        <v>1.3247</v>
      </c>
      <c r="AE205" s="3">
        <v>1.528</v>
      </c>
      <c r="AF205" s="3">
        <v>1.2505999999999999</v>
      </c>
      <c r="AG205" s="3">
        <v>1.1828000000000001</v>
      </c>
      <c r="AH205" s="57">
        <v>1.2589999999999999</v>
      </c>
      <c r="AI205" s="50">
        <f t="shared" si="9"/>
        <v>1.2045909750000001</v>
      </c>
      <c r="AJ205" s="3">
        <f t="shared" si="10"/>
        <v>-5.4409024999999778E-2</v>
      </c>
      <c r="AK205" s="62">
        <f t="shared" si="11"/>
        <v>-4.3216064336775044E-2</v>
      </c>
    </row>
    <row r="206" spans="1:37" s="53" customFormat="1" x14ac:dyDescent="0.2">
      <c r="A206" s="21" t="s">
        <v>427</v>
      </c>
      <c r="B206" s="1" t="s">
        <v>428</v>
      </c>
      <c r="C206" s="1" t="s">
        <v>407</v>
      </c>
      <c r="D206" s="108">
        <v>4</v>
      </c>
      <c r="E206" s="109"/>
      <c r="F206" s="108">
        <v>2</v>
      </c>
      <c r="G206" s="108">
        <v>6531</v>
      </c>
      <c r="H206" s="108">
        <v>3989</v>
      </c>
      <c r="I206" s="108">
        <v>3106</v>
      </c>
      <c r="J206" s="108">
        <v>1512</v>
      </c>
      <c r="K206" s="1">
        <v>4.3</v>
      </c>
      <c r="L206" s="109"/>
      <c r="M206" s="108">
        <v>3106</v>
      </c>
      <c r="N206" s="108">
        <v>1512</v>
      </c>
      <c r="O206" s="2">
        <v>4.3</v>
      </c>
      <c r="P206" s="2">
        <v>2.5</v>
      </c>
      <c r="Q206" s="2">
        <v>3.4</v>
      </c>
      <c r="R206" s="1">
        <v>999</v>
      </c>
      <c r="S206" s="3">
        <v>0.93679999999999997</v>
      </c>
      <c r="T206" s="43" t="s">
        <v>410</v>
      </c>
      <c r="U206" s="3">
        <v>1.1331</v>
      </c>
      <c r="V206" s="3"/>
      <c r="W206" s="109"/>
      <c r="X206" s="1">
        <v>9</v>
      </c>
      <c r="Y206" s="108">
        <v>9941.41</v>
      </c>
      <c r="Z206" s="2">
        <v>2.5</v>
      </c>
      <c r="AA206" s="3">
        <v>0.76029999999999998</v>
      </c>
      <c r="AB206" s="3">
        <v>0.73250000000000004</v>
      </c>
      <c r="AC206" s="109"/>
      <c r="AD206" s="3">
        <v>1.1095999999999999</v>
      </c>
      <c r="AE206" s="3">
        <v>1.2438</v>
      </c>
      <c r="AF206" s="3">
        <v>1.1415</v>
      </c>
      <c r="AG206" s="3">
        <v>1.1195999999999999</v>
      </c>
      <c r="AH206" s="57">
        <v>1.2693000000000001</v>
      </c>
      <c r="AI206" s="50">
        <f t="shared" si="9"/>
        <v>1.215533025</v>
      </c>
      <c r="AJ206" s="3">
        <f t="shared" si="10"/>
        <v>-5.376697500000005E-2</v>
      </c>
      <c r="AK206" s="62">
        <f t="shared" si="11"/>
        <v>-4.235954857007803E-2</v>
      </c>
    </row>
    <row r="207" spans="1:37" s="53" customFormat="1" x14ac:dyDescent="0.2">
      <c r="A207" s="21" t="s">
        <v>981</v>
      </c>
      <c r="B207" s="24" t="s">
        <v>982</v>
      </c>
      <c r="C207" s="24" t="s">
        <v>410</v>
      </c>
      <c r="D207" s="110">
        <v>10</v>
      </c>
      <c r="E207" s="109"/>
      <c r="F207" s="110">
        <v>0</v>
      </c>
      <c r="G207" s="110">
        <v>7513</v>
      </c>
      <c r="H207" s="110">
        <v>4448</v>
      </c>
      <c r="I207" s="110">
        <v>3511</v>
      </c>
      <c r="J207" s="110">
        <v>2127</v>
      </c>
      <c r="K207" s="24">
        <v>5.4</v>
      </c>
      <c r="L207" s="109"/>
      <c r="M207" s="110">
        <v>3555</v>
      </c>
      <c r="N207" s="110">
        <v>2204</v>
      </c>
      <c r="O207" s="25">
        <v>5.4</v>
      </c>
      <c r="P207" s="25">
        <v>3.7</v>
      </c>
      <c r="Q207" s="25">
        <v>4.4000000000000004</v>
      </c>
      <c r="R207" s="24">
        <v>23</v>
      </c>
      <c r="S207" s="26">
        <v>1.0722</v>
      </c>
      <c r="T207" s="52" t="s">
        <v>410</v>
      </c>
      <c r="U207" s="26">
        <v>1.0104</v>
      </c>
      <c r="V207" s="26"/>
      <c r="W207" s="109"/>
      <c r="X207" s="24">
        <v>13</v>
      </c>
      <c r="Y207" s="110">
        <v>9386.39</v>
      </c>
      <c r="Z207" s="25">
        <v>3.9</v>
      </c>
      <c r="AA207" s="26">
        <v>0.54649999999999999</v>
      </c>
      <c r="AB207" s="26">
        <v>0.45579999999999998</v>
      </c>
      <c r="AC207" s="109"/>
      <c r="AD207" s="26">
        <v>0.99180000000000001</v>
      </c>
      <c r="AE207" s="26">
        <v>1.0044</v>
      </c>
      <c r="AF207" s="26">
        <v>1.0135000000000001</v>
      </c>
      <c r="AG207" s="26">
        <v>0.97409999999999997</v>
      </c>
      <c r="AH207" s="57">
        <v>1.1313</v>
      </c>
      <c r="AI207" s="50">
        <f t="shared" si="9"/>
        <v>1.0839066000000002</v>
      </c>
      <c r="AJ207" s="26">
        <f t="shared" si="10"/>
        <v>-4.7393399999999808E-2</v>
      </c>
      <c r="AK207" s="62">
        <f t="shared" si="11"/>
        <v>-4.1892866613630168E-2</v>
      </c>
    </row>
    <row r="208" spans="1:37" s="53" customFormat="1" x14ac:dyDescent="0.2">
      <c r="A208" s="22" t="s">
        <v>888</v>
      </c>
      <c r="B208" s="17" t="s">
        <v>889</v>
      </c>
      <c r="C208" s="17" t="s">
        <v>407</v>
      </c>
      <c r="D208" s="111">
        <v>5</v>
      </c>
      <c r="E208" s="109"/>
      <c r="F208" s="111">
        <v>0</v>
      </c>
      <c r="G208" s="111">
        <v>12823</v>
      </c>
      <c r="H208" s="111">
        <v>6505</v>
      </c>
      <c r="I208" s="111">
        <v>5108</v>
      </c>
      <c r="J208" s="111">
        <v>1695</v>
      </c>
      <c r="K208" s="17">
        <v>4.2</v>
      </c>
      <c r="L208" s="109"/>
      <c r="M208" s="111">
        <v>5108</v>
      </c>
      <c r="N208" s="111">
        <v>1695</v>
      </c>
      <c r="O208" s="18">
        <v>4.2</v>
      </c>
      <c r="P208" s="18">
        <v>2.4</v>
      </c>
      <c r="Q208" s="18">
        <v>3.6</v>
      </c>
      <c r="R208" s="17">
        <v>6</v>
      </c>
      <c r="S208" s="19">
        <v>1.5406</v>
      </c>
      <c r="T208" s="44" t="s">
        <v>429</v>
      </c>
      <c r="U208" s="19">
        <v>1.5406</v>
      </c>
      <c r="V208" s="26"/>
      <c r="W208" s="109"/>
      <c r="X208" s="17">
        <v>9</v>
      </c>
      <c r="Y208" s="111">
        <v>8396.2999999999993</v>
      </c>
      <c r="Z208" s="18">
        <v>3.6</v>
      </c>
      <c r="AA208" s="19">
        <v>5.6806999999999999</v>
      </c>
      <c r="AB208" s="19">
        <v>8.4367999999999999</v>
      </c>
      <c r="AC208" s="109"/>
      <c r="AD208" s="19">
        <v>2.3081999999999998</v>
      </c>
      <c r="AE208" s="19">
        <v>2.0007999999999999</v>
      </c>
      <c r="AF208" s="19">
        <v>2.2843</v>
      </c>
      <c r="AG208" s="19">
        <v>2.2429000000000001</v>
      </c>
      <c r="AH208" s="59">
        <v>1.7249000000000001</v>
      </c>
      <c r="AI208" s="51">
        <f t="shared" si="9"/>
        <v>1.6526786500000001</v>
      </c>
      <c r="AJ208" s="19">
        <f t="shared" si="10"/>
        <v>-7.2221349999999962E-2</v>
      </c>
      <c r="AK208" s="63">
        <f t="shared" si="11"/>
        <v>-4.1869876514580531E-2</v>
      </c>
    </row>
    <row r="209" spans="1:37" s="53" customFormat="1" x14ac:dyDescent="0.2">
      <c r="A209" s="21" t="s">
        <v>961</v>
      </c>
      <c r="B209" s="1" t="s">
        <v>962</v>
      </c>
      <c r="C209" s="1" t="s">
        <v>410</v>
      </c>
      <c r="D209" s="108">
        <v>10</v>
      </c>
      <c r="E209" s="109"/>
      <c r="F209" s="108">
        <v>0</v>
      </c>
      <c r="G209" s="108">
        <v>14406</v>
      </c>
      <c r="H209" s="108">
        <v>5188</v>
      </c>
      <c r="I209" s="108">
        <v>4859</v>
      </c>
      <c r="J209" s="108">
        <v>1303</v>
      </c>
      <c r="K209" s="1">
        <v>2.2000000000000002</v>
      </c>
      <c r="L209" s="109"/>
      <c r="M209" s="108">
        <v>5105</v>
      </c>
      <c r="N209" s="108">
        <v>1509</v>
      </c>
      <c r="O209" s="2">
        <v>2.2000000000000002</v>
      </c>
      <c r="P209" s="2">
        <v>1.2</v>
      </c>
      <c r="Q209" s="2">
        <v>1.9</v>
      </c>
      <c r="R209" s="1">
        <v>5</v>
      </c>
      <c r="S209" s="3">
        <v>1.5397000000000001</v>
      </c>
      <c r="T209" s="43" t="s">
        <v>407</v>
      </c>
      <c r="U209" s="3">
        <v>1.5397000000000001</v>
      </c>
      <c r="V209" s="3"/>
      <c r="W209" s="109"/>
      <c r="X209" s="1">
        <v>5</v>
      </c>
      <c r="Y209" s="108">
        <v>7386.82</v>
      </c>
      <c r="Z209" s="2">
        <v>1.9</v>
      </c>
      <c r="AA209" s="3">
        <v>0.97870000000000001</v>
      </c>
      <c r="AB209" s="3">
        <v>0.97599999999999998</v>
      </c>
      <c r="AC209" s="109"/>
      <c r="AD209" s="3">
        <v>1.2179</v>
      </c>
      <c r="AE209" s="3">
        <v>1.8091999999999999</v>
      </c>
      <c r="AF209" s="3">
        <v>1.5113000000000001</v>
      </c>
      <c r="AG209" s="3">
        <v>1.4843999999999999</v>
      </c>
      <c r="AH209" s="57">
        <v>1.7225999999999999</v>
      </c>
      <c r="AI209" s="50">
        <f t="shared" si="9"/>
        <v>1.6517131750000003</v>
      </c>
      <c r="AJ209" s="3">
        <f t="shared" si="10"/>
        <v>-7.0886824999999654E-2</v>
      </c>
      <c r="AK209" s="62">
        <f t="shared" si="11"/>
        <v>-4.1151065250202984E-2</v>
      </c>
    </row>
    <row r="210" spans="1:37" s="53" customFormat="1" x14ac:dyDescent="0.2">
      <c r="A210" s="21" t="s">
        <v>577</v>
      </c>
      <c r="B210" s="24" t="s">
        <v>578</v>
      </c>
      <c r="C210" s="24" t="s">
        <v>407</v>
      </c>
      <c r="D210" s="110">
        <v>3</v>
      </c>
      <c r="E210" s="109"/>
      <c r="F210" s="110">
        <v>1</v>
      </c>
      <c r="G210" s="110">
        <v>3240</v>
      </c>
      <c r="H210" s="110">
        <v>1249</v>
      </c>
      <c r="I210" s="110">
        <v>1790</v>
      </c>
      <c r="J210" s="110">
        <v>779</v>
      </c>
      <c r="K210" s="24">
        <v>2.2999999999999998</v>
      </c>
      <c r="L210" s="109"/>
      <c r="M210" s="110">
        <v>1790</v>
      </c>
      <c r="N210" s="110">
        <v>779</v>
      </c>
      <c r="O210" s="25">
        <v>2.2999999999999998</v>
      </c>
      <c r="P210" s="25">
        <v>1.2</v>
      </c>
      <c r="Q210" s="25">
        <v>2</v>
      </c>
      <c r="R210" s="24">
        <v>999</v>
      </c>
      <c r="S210" s="26">
        <v>0.53990000000000005</v>
      </c>
      <c r="T210" s="52" t="s">
        <v>410</v>
      </c>
      <c r="U210" s="26">
        <v>1.1080000000000001</v>
      </c>
      <c r="V210" s="26"/>
      <c r="W210" s="109"/>
      <c r="X210" s="24">
        <v>10</v>
      </c>
      <c r="Y210" s="110">
        <v>11749.38</v>
      </c>
      <c r="Z210" s="25">
        <v>2.9</v>
      </c>
      <c r="AA210" s="26">
        <v>0.50280000000000002</v>
      </c>
      <c r="AB210" s="26">
        <v>0.48670000000000002</v>
      </c>
      <c r="AC210" s="109"/>
      <c r="AD210" s="26">
        <v>1.2876000000000001</v>
      </c>
      <c r="AE210" s="26">
        <v>1.1809000000000001</v>
      </c>
      <c r="AF210" s="26">
        <v>1.1173999999999999</v>
      </c>
      <c r="AG210" s="26">
        <v>1.1247</v>
      </c>
      <c r="AH210" s="57">
        <v>1.2388999999999999</v>
      </c>
      <c r="AI210" s="50">
        <f t="shared" si="9"/>
        <v>1.1886070000000002</v>
      </c>
      <c r="AJ210" s="26">
        <f t="shared" si="10"/>
        <v>-5.0292999999999699E-2</v>
      </c>
      <c r="AK210" s="62">
        <f t="shared" si="11"/>
        <v>-4.0594882557106873E-2</v>
      </c>
    </row>
    <row r="211" spans="1:37" s="53" customFormat="1" x14ac:dyDescent="0.2">
      <c r="A211" s="21" t="s">
        <v>989</v>
      </c>
      <c r="B211" s="24" t="s">
        <v>990</v>
      </c>
      <c r="C211" s="24" t="s">
        <v>407</v>
      </c>
      <c r="D211" s="110">
        <v>8</v>
      </c>
      <c r="E211" s="109"/>
      <c r="F211" s="110">
        <v>2</v>
      </c>
      <c r="G211" s="110">
        <v>6683</v>
      </c>
      <c r="H211" s="110">
        <v>3069</v>
      </c>
      <c r="I211" s="110">
        <v>2572</v>
      </c>
      <c r="J211" s="110">
        <v>1540</v>
      </c>
      <c r="K211" s="24">
        <v>3.1</v>
      </c>
      <c r="L211" s="109"/>
      <c r="M211" s="110">
        <v>2539</v>
      </c>
      <c r="N211" s="110">
        <v>1471</v>
      </c>
      <c r="O211" s="25">
        <v>3.1</v>
      </c>
      <c r="P211" s="25">
        <v>1.8</v>
      </c>
      <c r="Q211" s="25">
        <v>2.6</v>
      </c>
      <c r="R211" s="24">
        <v>20</v>
      </c>
      <c r="S211" s="26">
        <v>0.76580000000000004</v>
      </c>
      <c r="T211" s="52" t="s">
        <v>410</v>
      </c>
      <c r="U211" s="26">
        <v>0.85819999999999996</v>
      </c>
      <c r="V211" s="26"/>
      <c r="W211" s="109"/>
      <c r="X211" s="24">
        <v>11</v>
      </c>
      <c r="Y211" s="110">
        <v>8537.85</v>
      </c>
      <c r="Z211" s="25">
        <v>2.8</v>
      </c>
      <c r="AA211" s="26">
        <v>5.7769000000000004</v>
      </c>
      <c r="AB211" s="26">
        <v>5.7050000000000001</v>
      </c>
      <c r="AC211" s="109"/>
      <c r="AD211" s="26">
        <v>0.75880000000000003</v>
      </c>
      <c r="AE211" s="26">
        <v>0.85470000000000002</v>
      </c>
      <c r="AF211" s="26">
        <v>0.84460000000000002</v>
      </c>
      <c r="AG211" s="26">
        <v>0.83930000000000005</v>
      </c>
      <c r="AH211" s="57">
        <v>0.95930000000000004</v>
      </c>
      <c r="AI211" s="50">
        <f t="shared" si="9"/>
        <v>0.92063405000000009</v>
      </c>
      <c r="AJ211" s="26">
        <f t="shared" si="10"/>
        <v>-3.8665949999999949E-2</v>
      </c>
      <c r="AK211" s="62">
        <f t="shared" si="11"/>
        <v>-4.0306421348900182E-2</v>
      </c>
    </row>
    <row r="212" spans="1:37" s="53" customFormat="1" x14ac:dyDescent="0.2">
      <c r="A212" s="21" t="s">
        <v>1012</v>
      </c>
      <c r="B212" s="24" t="s">
        <v>1013</v>
      </c>
      <c r="C212" s="24" t="s">
        <v>410</v>
      </c>
      <c r="D212" s="110">
        <v>2</v>
      </c>
      <c r="E212" s="109"/>
      <c r="F212" s="110">
        <v>0</v>
      </c>
      <c r="G212" s="110">
        <v>89970</v>
      </c>
      <c r="H212" s="110">
        <v>64819</v>
      </c>
      <c r="I212" s="110">
        <v>39350</v>
      </c>
      <c r="J212" s="110">
        <v>28594</v>
      </c>
      <c r="K212" s="24">
        <v>25.5</v>
      </c>
      <c r="L212" s="109"/>
      <c r="M212" s="110">
        <v>39350</v>
      </c>
      <c r="N212" s="110">
        <v>28594</v>
      </c>
      <c r="O212" s="25">
        <v>25.5</v>
      </c>
      <c r="P212" s="25">
        <v>19.5</v>
      </c>
      <c r="Q212" s="25">
        <v>16.399999999999999</v>
      </c>
      <c r="R212" s="24">
        <v>999</v>
      </c>
      <c r="S212" s="26">
        <v>11.8682</v>
      </c>
      <c r="T212" s="52" t="s">
        <v>410</v>
      </c>
      <c r="U212" s="26">
        <v>3.2418999999999998</v>
      </c>
      <c r="V212" s="26"/>
      <c r="W212" s="109"/>
      <c r="X212" s="24">
        <v>15</v>
      </c>
      <c r="Y212" s="110">
        <v>24317.21</v>
      </c>
      <c r="Z212" s="25">
        <v>4.8</v>
      </c>
      <c r="AA212" s="26">
        <v>1.7230000000000001</v>
      </c>
      <c r="AB212" s="26">
        <v>1.6812</v>
      </c>
      <c r="AC212" s="109"/>
      <c r="AD212" s="26">
        <v>2.0903999999999998</v>
      </c>
      <c r="AE212" s="26">
        <v>3.9426000000000001</v>
      </c>
      <c r="AF212" s="26">
        <v>1.958</v>
      </c>
      <c r="AG212" s="26">
        <v>1.6889000000000001</v>
      </c>
      <c r="AH212" s="57">
        <v>3.6217999999999999</v>
      </c>
      <c r="AI212" s="50">
        <f t="shared" si="9"/>
        <v>3.477748225</v>
      </c>
      <c r="AJ212" s="26">
        <f t="shared" si="10"/>
        <v>-0.14405177499999988</v>
      </c>
      <c r="AK212" s="62">
        <f t="shared" si="11"/>
        <v>-3.9773531117124047E-2</v>
      </c>
    </row>
    <row r="213" spans="1:37" s="53" customFormat="1" x14ac:dyDescent="0.2">
      <c r="A213" s="22" t="s">
        <v>1064</v>
      </c>
      <c r="B213" s="17" t="s">
        <v>1065</v>
      </c>
      <c r="C213" s="17" t="s">
        <v>410</v>
      </c>
      <c r="D213" s="111">
        <v>0</v>
      </c>
      <c r="E213" s="109"/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7">
        <v>0</v>
      </c>
      <c r="L213" s="109"/>
      <c r="M213" s="111">
        <v>0</v>
      </c>
      <c r="N213" s="111">
        <v>0</v>
      </c>
      <c r="O213" s="18">
        <v>0</v>
      </c>
      <c r="P213" s="18">
        <v>0</v>
      </c>
      <c r="Q213" s="18">
        <v>0</v>
      </c>
      <c r="R213" s="17">
        <v>999</v>
      </c>
      <c r="S213" s="19">
        <v>0</v>
      </c>
      <c r="T213" s="44" t="s">
        <v>410</v>
      </c>
      <c r="U213" s="19">
        <v>1.3627</v>
      </c>
      <c r="V213" s="3"/>
      <c r="W213" s="109"/>
      <c r="X213" s="17">
        <v>9</v>
      </c>
      <c r="Y213" s="111">
        <v>11342.35</v>
      </c>
      <c r="Z213" s="18">
        <v>2.2999999999999998</v>
      </c>
      <c r="AA213" s="19">
        <v>1.1599999999999999</v>
      </c>
      <c r="AB213" s="19">
        <v>0.63160000000000005</v>
      </c>
      <c r="AC213" s="109"/>
      <c r="AD213" s="19">
        <v>1.6887000000000001</v>
      </c>
      <c r="AE213" s="19">
        <v>1.7474000000000001</v>
      </c>
      <c r="AF213" s="19">
        <v>1.4177</v>
      </c>
      <c r="AG213" s="19">
        <v>1.3718999999999999</v>
      </c>
      <c r="AH213" s="59">
        <v>1.5221</v>
      </c>
      <c r="AI213" s="51">
        <f t="shared" si="9"/>
        <v>1.4618364250000002</v>
      </c>
      <c r="AJ213" s="19">
        <f t="shared" si="10"/>
        <v>-6.0263574999999792E-2</v>
      </c>
      <c r="AK213" s="63">
        <f t="shared" si="11"/>
        <v>-3.9592388804940405E-2</v>
      </c>
    </row>
    <row r="214" spans="1:37" s="53" customFormat="1" x14ac:dyDescent="0.2">
      <c r="A214" s="21" t="s">
        <v>1066</v>
      </c>
      <c r="B214" s="24" t="s">
        <v>1067</v>
      </c>
      <c r="C214" s="24" t="s">
        <v>410</v>
      </c>
      <c r="D214" s="110">
        <v>2</v>
      </c>
      <c r="E214" s="109"/>
      <c r="F214" s="110">
        <v>0</v>
      </c>
      <c r="G214" s="110">
        <v>14974</v>
      </c>
      <c r="H214" s="110">
        <v>651</v>
      </c>
      <c r="I214" s="110">
        <v>5505</v>
      </c>
      <c r="J214" s="110">
        <v>510</v>
      </c>
      <c r="K214" s="24">
        <v>3.5</v>
      </c>
      <c r="L214" s="109"/>
      <c r="M214" s="110">
        <v>5505</v>
      </c>
      <c r="N214" s="110">
        <v>510</v>
      </c>
      <c r="O214" s="25">
        <v>3.5</v>
      </c>
      <c r="P214" s="25">
        <v>0.5</v>
      </c>
      <c r="Q214" s="25">
        <v>3.5</v>
      </c>
      <c r="R214" s="24">
        <v>999</v>
      </c>
      <c r="S214" s="26">
        <v>1.6603000000000001</v>
      </c>
      <c r="T214" s="52" t="s">
        <v>410</v>
      </c>
      <c r="U214" s="26">
        <v>1.3627</v>
      </c>
      <c r="V214" s="26"/>
      <c r="W214" s="109"/>
      <c r="X214" s="24">
        <v>7</v>
      </c>
      <c r="Y214" s="110">
        <v>8451.02</v>
      </c>
      <c r="Z214" s="25">
        <v>2.2000000000000002</v>
      </c>
      <c r="AA214" s="26">
        <v>1.9233</v>
      </c>
      <c r="AB214" s="26">
        <v>1.7882</v>
      </c>
      <c r="AC214" s="109"/>
      <c r="AD214" s="26">
        <v>0.91979999999999995</v>
      </c>
      <c r="AE214" s="26">
        <v>1.0790999999999999</v>
      </c>
      <c r="AF214" s="26">
        <v>1.1992</v>
      </c>
      <c r="AG214" s="26">
        <v>1.1767000000000001</v>
      </c>
      <c r="AH214" s="57">
        <v>1.5221</v>
      </c>
      <c r="AI214" s="50">
        <f t="shared" si="9"/>
        <v>1.4618364250000002</v>
      </c>
      <c r="AJ214" s="26">
        <f t="shared" si="10"/>
        <v>-6.0263574999999792E-2</v>
      </c>
      <c r="AK214" s="62">
        <f t="shared" si="11"/>
        <v>-3.9592388804940405E-2</v>
      </c>
    </row>
    <row r="215" spans="1:37" s="53" customFormat="1" x14ac:dyDescent="0.2">
      <c r="A215" s="21" t="s">
        <v>618</v>
      </c>
      <c r="B215" s="24" t="s">
        <v>619</v>
      </c>
      <c r="C215" s="24" t="s">
        <v>410</v>
      </c>
      <c r="D215" s="110">
        <v>1</v>
      </c>
      <c r="E215" s="109"/>
      <c r="F215" s="110">
        <v>0</v>
      </c>
      <c r="G215" s="110">
        <v>5760</v>
      </c>
      <c r="H215" s="110">
        <v>0</v>
      </c>
      <c r="I215" s="110">
        <v>2362</v>
      </c>
      <c r="J215" s="110">
        <v>0</v>
      </c>
      <c r="K215" s="24">
        <v>2</v>
      </c>
      <c r="L215" s="109"/>
      <c r="M215" s="110">
        <v>2362</v>
      </c>
      <c r="N215" s="110">
        <v>0</v>
      </c>
      <c r="O215" s="25">
        <v>2</v>
      </c>
      <c r="P215" s="25">
        <v>0</v>
      </c>
      <c r="Q215" s="25">
        <v>2</v>
      </c>
      <c r="R215" s="24">
        <v>999</v>
      </c>
      <c r="S215" s="26">
        <v>0.71240000000000003</v>
      </c>
      <c r="T215" s="52" t="s">
        <v>410</v>
      </c>
      <c r="U215" s="26">
        <v>1.2697000000000001</v>
      </c>
      <c r="V215" s="26"/>
      <c r="W215" s="109"/>
      <c r="X215" s="24">
        <v>9</v>
      </c>
      <c r="Y215" s="110">
        <v>9274.2000000000007</v>
      </c>
      <c r="Z215" s="25">
        <v>2.1</v>
      </c>
      <c r="AA215" s="26">
        <v>6.2904</v>
      </c>
      <c r="AB215" s="26">
        <v>6.9050000000000002</v>
      </c>
      <c r="AC215" s="109"/>
      <c r="AD215" s="26">
        <v>1.0906</v>
      </c>
      <c r="AE215" s="26">
        <v>1.1997</v>
      </c>
      <c r="AF215" s="26">
        <v>1.371</v>
      </c>
      <c r="AG215" s="26">
        <v>1.5652999999999999</v>
      </c>
      <c r="AH215" s="57">
        <v>1.4168000000000001</v>
      </c>
      <c r="AI215" s="50">
        <f t="shared" si="9"/>
        <v>1.3620706750000002</v>
      </c>
      <c r="AJ215" s="26">
        <f t="shared" si="10"/>
        <v>-5.4729324999999829E-2</v>
      </c>
      <c r="AK215" s="62">
        <f t="shared" si="11"/>
        <v>-3.8628829051383276E-2</v>
      </c>
    </row>
    <row r="216" spans="1:37" s="53" customFormat="1" x14ac:dyDescent="0.2">
      <c r="A216" s="21" t="s">
        <v>1531</v>
      </c>
      <c r="B216" s="24" t="s">
        <v>1532</v>
      </c>
      <c r="C216" s="24" t="s">
        <v>410</v>
      </c>
      <c r="D216" s="110">
        <v>53</v>
      </c>
      <c r="E216" s="109"/>
      <c r="F216" s="110">
        <v>0</v>
      </c>
      <c r="G216" s="110">
        <v>21207</v>
      </c>
      <c r="H216" s="110">
        <v>10201</v>
      </c>
      <c r="I216" s="110">
        <v>6928</v>
      </c>
      <c r="J216" s="110">
        <v>2808</v>
      </c>
      <c r="K216" s="24">
        <v>3.6</v>
      </c>
      <c r="L216" s="109"/>
      <c r="M216" s="110">
        <v>7019</v>
      </c>
      <c r="N216" s="110">
        <v>2784</v>
      </c>
      <c r="O216" s="25">
        <v>3.6</v>
      </c>
      <c r="P216" s="25">
        <v>1.7</v>
      </c>
      <c r="Q216" s="25">
        <v>3.1</v>
      </c>
      <c r="R216" s="24">
        <v>9</v>
      </c>
      <c r="S216" s="26">
        <v>2.117</v>
      </c>
      <c r="T216" s="52" t="s">
        <v>407</v>
      </c>
      <c r="U216" s="26">
        <v>2.117</v>
      </c>
      <c r="V216" s="26"/>
      <c r="W216" s="109"/>
      <c r="X216" s="24">
        <v>7</v>
      </c>
      <c r="Y216" s="110">
        <v>12375.52</v>
      </c>
      <c r="Z216" s="25">
        <v>3.1</v>
      </c>
      <c r="AA216" s="26">
        <v>0.88160000000000005</v>
      </c>
      <c r="AB216" s="26">
        <v>0.89680000000000004</v>
      </c>
      <c r="AC216" s="109"/>
      <c r="AD216" s="26">
        <v>0</v>
      </c>
      <c r="AE216" s="26">
        <v>0</v>
      </c>
      <c r="AF216" s="26">
        <v>2.2153</v>
      </c>
      <c r="AG216" s="26">
        <v>2.3856000000000002</v>
      </c>
      <c r="AH216" s="57">
        <v>2.3607</v>
      </c>
      <c r="AI216" s="50">
        <f t="shared" si="9"/>
        <v>2.27101175</v>
      </c>
      <c r="AJ216" s="26">
        <f t="shared" si="10"/>
        <v>-8.9688250000000025E-2</v>
      </c>
      <c r="AK216" s="62">
        <f t="shared" si="11"/>
        <v>-3.7992226881857084E-2</v>
      </c>
    </row>
    <row r="217" spans="1:37" s="53" customFormat="1" x14ac:dyDescent="0.2">
      <c r="A217" s="21" t="s">
        <v>1</v>
      </c>
      <c r="B217" s="24" t="s">
        <v>2</v>
      </c>
      <c r="C217" s="24" t="s">
        <v>611</v>
      </c>
      <c r="D217" s="110">
        <v>8</v>
      </c>
      <c r="E217" s="109"/>
      <c r="F217" s="110">
        <v>0</v>
      </c>
      <c r="G217" s="110">
        <v>26915</v>
      </c>
      <c r="H217" s="110">
        <v>9800</v>
      </c>
      <c r="I217" s="110">
        <v>11052</v>
      </c>
      <c r="J217" s="110">
        <v>5947</v>
      </c>
      <c r="K217" s="24">
        <v>9.6</v>
      </c>
      <c r="L217" s="109"/>
      <c r="M217" s="110">
        <v>11052</v>
      </c>
      <c r="N217" s="110">
        <v>5947</v>
      </c>
      <c r="O217" s="25">
        <v>9.6</v>
      </c>
      <c r="P217" s="25">
        <v>4.7</v>
      </c>
      <c r="Q217" s="25">
        <v>8.1</v>
      </c>
      <c r="R217" s="24">
        <v>17</v>
      </c>
      <c r="S217" s="26">
        <v>3.3334000000000001</v>
      </c>
      <c r="T217" s="52" t="s">
        <v>410</v>
      </c>
      <c r="U217" s="26">
        <v>4.2279</v>
      </c>
      <c r="V217" s="26"/>
      <c r="W217" s="109"/>
      <c r="X217" s="24">
        <v>24</v>
      </c>
      <c r="Y217" s="110">
        <v>45165.760000000002</v>
      </c>
      <c r="Z217" s="25">
        <v>6.6</v>
      </c>
      <c r="AA217" s="26">
        <v>2.7073999999999998</v>
      </c>
      <c r="AB217" s="26">
        <v>2.7338</v>
      </c>
      <c r="AC217" s="109"/>
      <c r="AD217" s="26">
        <v>0</v>
      </c>
      <c r="AE217" s="26">
        <v>0</v>
      </c>
      <c r="AF217" s="26">
        <v>0</v>
      </c>
      <c r="AG217" s="26">
        <v>4.0933000000000002</v>
      </c>
      <c r="AH217" s="57">
        <v>4.7035</v>
      </c>
      <c r="AI217" s="50">
        <f t="shared" si="9"/>
        <v>4.5354797250000001</v>
      </c>
      <c r="AJ217" s="26">
        <f t="shared" si="10"/>
        <v>-0.16802027499999994</v>
      </c>
      <c r="AK217" s="62">
        <f t="shared" si="11"/>
        <v>-3.572239289890506E-2</v>
      </c>
    </row>
    <row r="218" spans="1:37" s="53" customFormat="1" x14ac:dyDescent="0.2">
      <c r="A218" s="22" t="s">
        <v>967</v>
      </c>
      <c r="B218" s="17" t="s">
        <v>968</v>
      </c>
      <c r="C218" s="17" t="s">
        <v>410</v>
      </c>
      <c r="D218" s="111">
        <v>0</v>
      </c>
      <c r="E218" s="109"/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7">
        <v>0</v>
      </c>
      <c r="L218" s="109"/>
      <c r="M218" s="111">
        <v>0</v>
      </c>
      <c r="N218" s="111">
        <v>0</v>
      </c>
      <c r="O218" s="18">
        <v>0</v>
      </c>
      <c r="P218" s="18">
        <v>0</v>
      </c>
      <c r="Q218" s="18">
        <v>0</v>
      </c>
      <c r="R218" s="17">
        <v>999</v>
      </c>
      <c r="S218" s="19">
        <v>0</v>
      </c>
      <c r="T218" s="44" t="s">
        <v>410</v>
      </c>
      <c r="U218" s="19">
        <v>0.73229999999999995</v>
      </c>
      <c r="V218" s="26"/>
      <c r="W218" s="109"/>
      <c r="X218" s="17">
        <v>8</v>
      </c>
      <c r="Y218" s="111">
        <v>5780.23</v>
      </c>
      <c r="Z218" s="18">
        <v>2.5</v>
      </c>
      <c r="AA218" s="19">
        <v>0.92079999999999995</v>
      </c>
      <c r="AB218" s="19">
        <v>0.66720000000000002</v>
      </c>
      <c r="AC218" s="109"/>
      <c r="AD218" s="19">
        <v>0.81010000000000004</v>
      </c>
      <c r="AE218" s="19">
        <v>0.97299999999999998</v>
      </c>
      <c r="AF218" s="19">
        <v>0.80630000000000002</v>
      </c>
      <c r="AG218" s="19">
        <v>0.8024</v>
      </c>
      <c r="AH218" s="59">
        <v>0.81420000000000003</v>
      </c>
      <c r="AI218" s="51">
        <f t="shared" si="9"/>
        <v>0.78557482499999998</v>
      </c>
      <c r="AJ218" s="19">
        <f t="shared" si="10"/>
        <v>-2.8625175000000058E-2</v>
      </c>
      <c r="AK218" s="63">
        <f t="shared" si="11"/>
        <v>-3.5157424465733306E-2</v>
      </c>
    </row>
    <row r="219" spans="1:37" s="53" customFormat="1" x14ac:dyDescent="0.2">
      <c r="A219" s="21" t="s">
        <v>486</v>
      </c>
      <c r="B219" s="1" t="s">
        <v>487</v>
      </c>
      <c r="C219" s="1" t="s">
        <v>410</v>
      </c>
      <c r="D219" s="108">
        <v>6</v>
      </c>
      <c r="E219" s="109"/>
      <c r="F219" s="108">
        <v>0</v>
      </c>
      <c r="G219" s="108">
        <v>7510</v>
      </c>
      <c r="H219" s="108">
        <v>4108</v>
      </c>
      <c r="I219" s="108">
        <v>3223</v>
      </c>
      <c r="J219" s="108">
        <v>2119</v>
      </c>
      <c r="K219" s="1">
        <v>3.2</v>
      </c>
      <c r="L219" s="109"/>
      <c r="M219" s="108">
        <v>3223</v>
      </c>
      <c r="N219" s="108">
        <v>2119</v>
      </c>
      <c r="O219" s="2">
        <v>3.2</v>
      </c>
      <c r="P219" s="2">
        <v>2.1</v>
      </c>
      <c r="Q219" s="2">
        <v>2.4</v>
      </c>
      <c r="R219" s="1">
        <v>25</v>
      </c>
      <c r="S219" s="3">
        <v>0.97209999999999996</v>
      </c>
      <c r="T219" s="43" t="s">
        <v>410</v>
      </c>
      <c r="U219" s="3">
        <v>0.85770000000000002</v>
      </c>
      <c r="V219" s="3"/>
      <c r="W219" s="109"/>
      <c r="X219" s="1">
        <v>8</v>
      </c>
      <c r="Y219" s="108">
        <v>8136.69</v>
      </c>
      <c r="Z219" s="2">
        <v>2.6</v>
      </c>
      <c r="AA219" s="3">
        <v>1.1890000000000001</v>
      </c>
      <c r="AB219" s="3">
        <v>1.2867999999999999</v>
      </c>
      <c r="AC219" s="109"/>
      <c r="AD219" s="3">
        <v>1.1166</v>
      </c>
      <c r="AE219" s="3">
        <v>0.99750000000000005</v>
      </c>
      <c r="AF219" s="3">
        <v>0.97209999999999996</v>
      </c>
      <c r="AG219" s="3">
        <v>0.92549999999999999</v>
      </c>
      <c r="AH219" s="57">
        <v>0.95320000000000005</v>
      </c>
      <c r="AI219" s="50">
        <f t="shared" si="9"/>
        <v>0.92009767500000006</v>
      </c>
      <c r="AJ219" s="3">
        <f t="shared" si="10"/>
        <v>-3.3102324999999988E-2</v>
      </c>
      <c r="AK219" s="62">
        <f t="shared" si="11"/>
        <v>-3.4727575535039849E-2</v>
      </c>
    </row>
    <row r="220" spans="1:37" s="53" customFormat="1" x14ac:dyDescent="0.2">
      <c r="A220" s="21" t="s">
        <v>684</v>
      </c>
      <c r="B220" s="24" t="s">
        <v>685</v>
      </c>
      <c r="C220" s="24" t="s">
        <v>410</v>
      </c>
      <c r="D220" s="110">
        <v>15</v>
      </c>
      <c r="E220" s="109"/>
      <c r="F220" s="110">
        <v>1</v>
      </c>
      <c r="G220" s="110">
        <v>13866</v>
      </c>
      <c r="H220" s="110">
        <v>10641</v>
      </c>
      <c r="I220" s="110">
        <v>6536</v>
      </c>
      <c r="J220" s="110">
        <v>4649</v>
      </c>
      <c r="K220" s="24">
        <v>7.2</v>
      </c>
      <c r="L220" s="109"/>
      <c r="M220" s="110">
        <v>6356</v>
      </c>
      <c r="N220" s="110">
        <v>4222</v>
      </c>
      <c r="O220" s="25">
        <v>7.2</v>
      </c>
      <c r="P220" s="25">
        <v>4.5</v>
      </c>
      <c r="Q220" s="25">
        <v>5.4</v>
      </c>
      <c r="R220" s="24">
        <v>26</v>
      </c>
      <c r="S220" s="26">
        <v>1.917</v>
      </c>
      <c r="T220" s="52" t="s">
        <v>410</v>
      </c>
      <c r="U220" s="26">
        <v>1.4755</v>
      </c>
      <c r="V220" s="26"/>
      <c r="W220" s="109"/>
      <c r="X220" s="24">
        <v>14</v>
      </c>
      <c r="Y220" s="110">
        <v>13357.13</v>
      </c>
      <c r="Z220" s="25">
        <v>4.0999999999999996</v>
      </c>
      <c r="AA220" s="26">
        <v>1.6998</v>
      </c>
      <c r="AB220" s="26">
        <v>1.776</v>
      </c>
      <c r="AC220" s="109"/>
      <c r="AD220" s="26">
        <v>1.7401</v>
      </c>
      <c r="AE220" s="26">
        <v>1.7181</v>
      </c>
      <c r="AF220" s="26">
        <v>1.7177</v>
      </c>
      <c r="AG220" s="26">
        <v>1.7015</v>
      </c>
      <c r="AH220" s="57">
        <v>1.6383000000000001</v>
      </c>
      <c r="AI220" s="50">
        <f t="shared" si="9"/>
        <v>1.5828426250000003</v>
      </c>
      <c r="AJ220" s="26">
        <f t="shared" si="10"/>
        <v>-5.5457374999999809E-2</v>
      </c>
      <c r="AK220" s="62">
        <f t="shared" si="11"/>
        <v>-3.3850561557712142E-2</v>
      </c>
    </row>
    <row r="221" spans="1:37" s="53" customFormat="1" x14ac:dyDescent="0.2">
      <c r="A221" s="21" t="s">
        <v>430</v>
      </c>
      <c r="B221" s="24" t="s">
        <v>431</v>
      </c>
      <c r="C221" s="24" t="s">
        <v>410</v>
      </c>
      <c r="D221" s="110">
        <v>31</v>
      </c>
      <c r="E221" s="109"/>
      <c r="F221" s="110">
        <v>6</v>
      </c>
      <c r="G221" s="110">
        <v>7240</v>
      </c>
      <c r="H221" s="110">
        <v>9169</v>
      </c>
      <c r="I221" s="110">
        <v>5477</v>
      </c>
      <c r="J221" s="110">
        <v>7912</v>
      </c>
      <c r="K221" s="24">
        <v>6.1</v>
      </c>
      <c r="L221" s="109"/>
      <c r="M221" s="110">
        <v>4911</v>
      </c>
      <c r="N221" s="110">
        <v>6157</v>
      </c>
      <c r="O221" s="25">
        <v>6.1</v>
      </c>
      <c r="P221" s="25">
        <v>8</v>
      </c>
      <c r="Q221" s="25">
        <v>3.5</v>
      </c>
      <c r="R221" s="24">
        <v>92</v>
      </c>
      <c r="S221" s="26">
        <v>1.4812000000000001</v>
      </c>
      <c r="T221" s="52" t="s">
        <v>410</v>
      </c>
      <c r="U221" s="26">
        <v>1.2802</v>
      </c>
      <c r="V221" s="26"/>
      <c r="W221" s="109"/>
      <c r="X221" s="24">
        <v>24</v>
      </c>
      <c r="Y221" s="110">
        <v>13251.84</v>
      </c>
      <c r="Z221" s="25">
        <v>5.4</v>
      </c>
      <c r="AA221" s="26">
        <v>0.87960000000000005</v>
      </c>
      <c r="AB221" s="26">
        <v>0.79400000000000004</v>
      </c>
      <c r="AC221" s="109"/>
      <c r="AD221" s="26">
        <v>1.2034</v>
      </c>
      <c r="AE221" s="26">
        <v>1.5185999999999999</v>
      </c>
      <c r="AF221" s="26">
        <v>1.3322000000000001</v>
      </c>
      <c r="AG221" s="26">
        <v>1.3036000000000001</v>
      </c>
      <c r="AH221" s="57">
        <v>1.4188000000000001</v>
      </c>
      <c r="AI221" s="50">
        <f t="shared" si="9"/>
        <v>1.37333455</v>
      </c>
      <c r="AJ221" s="26">
        <f t="shared" si="10"/>
        <v>-4.5465450000000018E-2</v>
      </c>
      <c r="AK221" s="62">
        <f t="shared" si="11"/>
        <v>-3.2045002819283915E-2</v>
      </c>
    </row>
    <row r="222" spans="1:37" s="53" customFormat="1" x14ac:dyDescent="0.2">
      <c r="A222" s="21" t="s">
        <v>828</v>
      </c>
      <c r="B222" s="24" t="s">
        <v>829</v>
      </c>
      <c r="C222" s="24" t="s">
        <v>407</v>
      </c>
      <c r="D222" s="110">
        <v>31</v>
      </c>
      <c r="E222" s="109"/>
      <c r="F222" s="110">
        <v>0</v>
      </c>
      <c r="G222" s="110">
        <v>9670</v>
      </c>
      <c r="H222" s="110">
        <v>6046</v>
      </c>
      <c r="I222" s="110">
        <v>3952</v>
      </c>
      <c r="J222" s="110">
        <v>1968</v>
      </c>
      <c r="K222" s="24">
        <v>3.4</v>
      </c>
      <c r="L222" s="109"/>
      <c r="M222" s="110">
        <v>3969</v>
      </c>
      <c r="N222" s="110">
        <v>1965</v>
      </c>
      <c r="O222" s="25">
        <v>3.4</v>
      </c>
      <c r="P222" s="25">
        <v>2.2000000000000002</v>
      </c>
      <c r="Q222" s="25">
        <v>2.8</v>
      </c>
      <c r="R222" s="24">
        <v>14</v>
      </c>
      <c r="S222" s="26">
        <v>1.1971000000000001</v>
      </c>
      <c r="T222" s="52" t="s">
        <v>407</v>
      </c>
      <c r="U222" s="26">
        <v>1.1971000000000001</v>
      </c>
      <c r="V222" s="26"/>
      <c r="W222" s="109"/>
      <c r="X222" s="24">
        <v>8</v>
      </c>
      <c r="Y222" s="110">
        <v>7769.92</v>
      </c>
      <c r="Z222" s="25">
        <v>2.8</v>
      </c>
      <c r="AA222" s="26">
        <v>0.80779999999999996</v>
      </c>
      <c r="AB222" s="26">
        <v>0.93179999999999996</v>
      </c>
      <c r="AC222" s="109"/>
      <c r="AD222" s="26">
        <v>1.4053</v>
      </c>
      <c r="AE222" s="26">
        <v>1.6207</v>
      </c>
      <c r="AF222" s="26">
        <v>1.2154</v>
      </c>
      <c r="AG222" s="26">
        <v>1.2496</v>
      </c>
      <c r="AH222" s="57">
        <v>1.3261000000000001</v>
      </c>
      <c r="AI222" s="50">
        <f t="shared" si="9"/>
        <v>1.2841890250000001</v>
      </c>
      <c r="AJ222" s="26">
        <f t="shared" si="10"/>
        <v>-4.1910974999999961E-2</v>
      </c>
      <c r="AK222" s="62">
        <f t="shared" si="11"/>
        <v>-3.1604686675213003E-2</v>
      </c>
    </row>
    <row r="223" spans="1:37" s="53" customFormat="1" x14ac:dyDescent="0.2">
      <c r="A223" s="22" t="s">
        <v>15</v>
      </c>
      <c r="B223" s="17" t="s">
        <v>16</v>
      </c>
      <c r="C223" s="17" t="s">
        <v>611</v>
      </c>
      <c r="D223" s="111">
        <v>208</v>
      </c>
      <c r="E223" s="109"/>
      <c r="F223" s="111">
        <v>16</v>
      </c>
      <c r="G223" s="111">
        <v>36813</v>
      </c>
      <c r="H223" s="111">
        <v>38972</v>
      </c>
      <c r="I223" s="111">
        <v>13187</v>
      </c>
      <c r="J223" s="111">
        <v>13282</v>
      </c>
      <c r="K223" s="17">
        <v>19.399999999999999</v>
      </c>
      <c r="L223" s="109"/>
      <c r="M223" s="111">
        <v>12398</v>
      </c>
      <c r="N223" s="111">
        <v>9858</v>
      </c>
      <c r="O223" s="18">
        <v>19.5</v>
      </c>
      <c r="P223" s="18">
        <v>14.3</v>
      </c>
      <c r="Q223" s="18">
        <v>15</v>
      </c>
      <c r="R223" s="17">
        <v>37</v>
      </c>
      <c r="S223" s="19">
        <v>3.7393000000000001</v>
      </c>
      <c r="T223" s="44" t="s">
        <v>407</v>
      </c>
      <c r="U223" s="19">
        <v>3.7393000000000001</v>
      </c>
      <c r="V223" s="19"/>
      <c r="W223" s="109"/>
      <c r="X223" s="17">
        <v>47</v>
      </c>
      <c r="Y223" s="111">
        <v>38954.080000000002</v>
      </c>
      <c r="Z223" s="18">
        <v>15</v>
      </c>
      <c r="AA223" s="19">
        <v>18.290700000000001</v>
      </c>
      <c r="AB223" s="19">
        <v>14.692600000000001</v>
      </c>
      <c r="AC223" s="109"/>
      <c r="AD223" s="19">
        <v>3.9171</v>
      </c>
      <c r="AE223" s="19">
        <v>4.3531000000000004</v>
      </c>
      <c r="AF223" s="19">
        <v>4.2074999999999996</v>
      </c>
      <c r="AG223" s="19">
        <v>3.8662000000000001</v>
      </c>
      <c r="AH223" s="59">
        <v>4.1375999999999999</v>
      </c>
      <c r="AI223" s="51">
        <f t="shared" si="9"/>
        <v>4.0113340750000006</v>
      </c>
      <c r="AJ223" s="19">
        <f t="shared" si="10"/>
        <v>-0.12626592499999933</v>
      </c>
      <c r="AK223" s="63">
        <f t="shared" si="11"/>
        <v>-3.0516706544856761E-2</v>
      </c>
    </row>
    <row r="224" spans="1:37" s="53" customFormat="1" x14ac:dyDescent="0.2">
      <c r="A224" s="21" t="s">
        <v>242</v>
      </c>
      <c r="B224" s="1" t="s">
        <v>243</v>
      </c>
      <c r="C224" s="1" t="s">
        <v>410</v>
      </c>
      <c r="D224" s="108">
        <v>13</v>
      </c>
      <c r="E224" s="109"/>
      <c r="F224" s="108">
        <v>1</v>
      </c>
      <c r="G224" s="108">
        <v>10269</v>
      </c>
      <c r="H224" s="108">
        <v>11788</v>
      </c>
      <c r="I224" s="108">
        <v>4125</v>
      </c>
      <c r="J224" s="108">
        <v>4110</v>
      </c>
      <c r="K224" s="1">
        <v>5.0999999999999996</v>
      </c>
      <c r="L224" s="109"/>
      <c r="M224" s="108">
        <v>4242</v>
      </c>
      <c r="N224" s="108">
        <v>4096</v>
      </c>
      <c r="O224" s="2">
        <v>5.0999999999999996</v>
      </c>
      <c r="P224" s="2">
        <v>4.5999999999999996</v>
      </c>
      <c r="Q224" s="2">
        <v>3.5</v>
      </c>
      <c r="R224" s="1">
        <v>55</v>
      </c>
      <c r="S224" s="3">
        <v>1.2794000000000001</v>
      </c>
      <c r="T224" s="43" t="s">
        <v>410</v>
      </c>
      <c r="U224" s="3">
        <v>1.2665</v>
      </c>
      <c r="V224" s="3"/>
      <c r="W224" s="109"/>
      <c r="X224" s="1">
        <v>11</v>
      </c>
      <c r="Y224" s="108">
        <v>12920.6</v>
      </c>
      <c r="Z224" s="2">
        <v>3.5</v>
      </c>
      <c r="AA224" s="3">
        <v>0.4829</v>
      </c>
      <c r="AB224" s="3">
        <v>0.58069999999999999</v>
      </c>
      <c r="AC224" s="109"/>
      <c r="AD224" s="3">
        <v>1.5002</v>
      </c>
      <c r="AE224" s="3">
        <v>1.3956</v>
      </c>
      <c r="AF224" s="3">
        <v>1.2985</v>
      </c>
      <c r="AG224" s="3">
        <v>1.2799</v>
      </c>
      <c r="AH224" s="57">
        <v>1.4012</v>
      </c>
      <c r="AI224" s="50">
        <f t="shared" si="9"/>
        <v>1.3586378750000001</v>
      </c>
      <c r="AJ224" s="3">
        <f t="shared" si="10"/>
        <v>-4.2562124999999895E-2</v>
      </c>
      <c r="AK224" s="62">
        <f t="shared" si="11"/>
        <v>-3.0375481729945687E-2</v>
      </c>
    </row>
    <row r="225" spans="1:37" s="53" customFormat="1" x14ac:dyDescent="0.2">
      <c r="A225" s="21" t="s">
        <v>506</v>
      </c>
      <c r="B225" s="1" t="s">
        <v>507</v>
      </c>
      <c r="C225" s="1" t="s">
        <v>407</v>
      </c>
      <c r="D225" s="108">
        <v>1</v>
      </c>
      <c r="E225" s="109"/>
      <c r="F225" s="108">
        <v>0</v>
      </c>
      <c r="G225" s="108">
        <v>767</v>
      </c>
      <c r="H225" s="108">
        <v>0</v>
      </c>
      <c r="I225" s="108">
        <v>405</v>
      </c>
      <c r="J225" s="108">
        <v>0</v>
      </c>
      <c r="K225" s="1">
        <v>1</v>
      </c>
      <c r="L225" s="109"/>
      <c r="M225" s="108">
        <v>405</v>
      </c>
      <c r="N225" s="108">
        <v>0</v>
      </c>
      <c r="O225" s="2">
        <v>1</v>
      </c>
      <c r="P225" s="2">
        <v>0</v>
      </c>
      <c r="Q225" s="2">
        <v>1</v>
      </c>
      <c r="R225" s="1">
        <v>999</v>
      </c>
      <c r="S225" s="3">
        <v>0.1222</v>
      </c>
      <c r="T225" s="43" t="s">
        <v>410</v>
      </c>
      <c r="U225" s="3">
        <v>1.2063999999999999</v>
      </c>
      <c r="V225" s="3"/>
      <c r="W225" s="109"/>
      <c r="X225" s="1">
        <v>11</v>
      </c>
      <c r="Y225" s="108">
        <v>10143.23</v>
      </c>
      <c r="Z225" s="2">
        <v>3.8</v>
      </c>
      <c r="AA225" s="3">
        <v>0.82369999999999999</v>
      </c>
      <c r="AB225" s="3">
        <v>0.87729999999999997</v>
      </c>
      <c r="AC225" s="109"/>
      <c r="AD225" s="3">
        <v>1.5124</v>
      </c>
      <c r="AE225" s="3">
        <v>1.2688999999999999</v>
      </c>
      <c r="AF225" s="3">
        <v>1.3405</v>
      </c>
      <c r="AG225" s="3">
        <v>1.2998000000000001</v>
      </c>
      <c r="AH225" s="57">
        <v>1.3335999999999999</v>
      </c>
      <c r="AI225" s="50">
        <f t="shared" si="9"/>
        <v>1.2941655999999999</v>
      </c>
      <c r="AJ225" s="3">
        <f t="shared" si="10"/>
        <v>-3.9434399999999981E-2</v>
      </c>
      <c r="AK225" s="62">
        <f t="shared" si="11"/>
        <v>-2.9569886022795429E-2</v>
      </c>
    </row>
    <row r="226" spans="1:37" s="53" customFormat="1" x14ac:dyDescent="0.2">
      <c r="A226" s="21" t="s">
        <v>820</v>
      </c>
      <c r="B226" s="1" t="s">
        <v>821</v>
      </c>
      <c r="C226" s="1" t="s">
        <v>407</v>
      </c>
      <c r="D226" s="108">
        <v>2</v>
      </c>
      <c r="E226" s="109"/>
      <c r="F226" s="108">
        <v>0</v>
      </c>
      <c r="G226" s="108">
        <v>3340</v>
      </c>
      <c r="H226" s="108">
        <v>217</v>
      </c>
      <c r="I226" s="108">
        <v>1678</v>
      </c>
      <c r="J226" s="108">
        <v>137</v>
      </c>
      <c r="K226" s="1">
        <v>1.5</v>
      </c>
      <c r="L226" s="109"/>
      <c r="M226" s="108">
        <v>1678</v>
      </c>
      <c r="N226" s="108">
        <v>137</v>
      </c>
      <c r="O226" s="2">
        <v>1.5</v>
      </c>
      <c r="P226" s="2">
        <v>0.5</v>
      </c>
      <c r="Q226" s="2">
        <v>1.4</v>
      </c>
      <c r="R226" s="1">
        <v>999</v>
      </c>
      <c r="S226" s="3">
        <v>0.50609999999999999</v>
      </c>
      <c r="T226" s="43" t="s">
        <v>410</v>
      </c>
      <c r="U226" s="3">
        <v>0.96679999999999999</v>
      </c>
      <c r="V226" s="3"/>
      <c r="W226" s="109"/>
      <c r="X226" s="1">
        <v>5</v>
      </c>
      <c r="Y226" s="108">
        <v>6236.56</v>
      </c>
      <c r="Z226" s="2">
        <v>1.6</v>
      </c>
      <c r="AA226" s="3">
        <v>0.75529999999999997</v>
      </c>
      <c r="AB226" s="3">
        <v>0.87949999999999995</v>
      </c>
      <c r="AC226" s="109"/>
      <c r="AD226" s="3">
        <v>0.94679999999999997</v>
      </c>
      <c r="AE226" s="3">
        <v>0.90790000000000004</v>
      </c>
      <c r="AF226" s="3">
        <v>0.97409999999999997</v>
      </c>
      <c r="AG226" s="3">
        <v>0.95079999999999998</v>
      </c>
      <c r="AH226" s="57">
        <v>1.0687</v>
      </c>
      <c r="AI226" s="50">
        <f t="shared" si="9"/>
        <v>1.0371347000000002</v>
      </c>
      <c r="AJ226" s="3">
        <f t="shared" si="10"/>
        <v>-3.1565299999999796E-2</v>
      </c>
      <c r="AK226" s="62">
        <f t="shared" si="11"/>
        <v>-2.9536165434640028E-2</v>
      </c>
    </row>
    <row r="227" spans="1:37" s="53" customFormat="1" x14ac:dyDescent="0.2">
      <c r="A227" s="21" t="s">
        <v>274</v>
      </c>
      <c r="B227" s="24" t="s">
        <v>275</v>
      </c>
      <c r="C227" s="24" t="s">
        <v>410</v>
      </c>
      <c r="D227" s="110">
        <v>228</v>
      </c>
      <c r="E227" s="109"/>
      <c r="F227" s="110">
        <v>3</v>
      </c>
      <c r="G227" s="110">
        <v>4044</v>
      </c>
      <c r="H227" s="110">
        <v>2516</v>
      </c>
      <c r="I227" s="110">
        <v>2161</v>
      </c>
      <c r="J227" s="110">
        <v>1322</v>
      </c>
      <c r="K227" s="24">
        <v>3.5</v>
      </c>
      <c r="L227" s="109"/>
      <c r="M227" s="110">
        <v>2097</v>
      </c>
      <c r="N227" s="110">
        <v>1134</v>
      </c>
      <c r="O227" s="25">
        <v>3.5</v>
      </c>
      <c r="P227" s="25">
        <v>2.5</v>
      </c>
      <c r="Q227" s="25">
        <v>2.8</v>
      </c>
      <c r="R227" s="24">
        <v>17</v>
      </c>
      <c r="S227" s="26">
        <v>0.63249999999999995</v>
      </c>
      <c r="T227" s="52" t="s">
        <v>407</v>
      </c>
      <c r="U227" s="26">
        <v>0.63249999999999995</v>
      </c>
      <c r="V227" s="26"/>
      <c r="W227" s="109"/>
      <c r="X227" s="24">
        <v>8</v>
      </c>
      <c r="Y227" s="110">
        <v>4725.68</v>
      </c>
      <c r="Z227" s="25">
        <v>2.8</v>
      </c>
      <c r="AA227" s="26">
        <v>1.2818000000000001</v>
      </c>
      <c r="AB227" s="26">
        <v>0.69850000000000001</v>
      </c>
      <c r="AC227" s="109"/>
      <c r="AD227" s="26">
        <v>0.60750000000000004</v>
      </c>
      <c r="AE227" s="26">
        <v>0.6069</v>
      </c>
      <c r="AF227" s="26">
        <v>0.54779999999999995</v>
      </c>
      <c r="AG227" s="26">
        <v>0.65610000000000002</v>
      </c>
      <c r="AH227" s="57">
        <v>0.69889999999999997</v>
      </c>
      <c r="AI227" s="50">
        <f t="shared" si="9"/>
        <v>0.678514375</v>
      </c>
      <c r="AJ227" s="26">
        <f t="shared" si="10"/>
        <v>-2.0385624999999963E-2</v>
      </c>
      <c r="AK227" s="62">
        <f t="shared" si="11"/>
        <v>-2.9168157104020553E-2</v>
      </c>
    </row>
    <row r="228" spans="1:37" s="53" customFormat="1" x14ac:dyDescent="0.2">
      <c r="A228" s="22" t="s">
        <v>782</v>
      </c>
      <c r="B228" s="17" t="s">
        <v>783</v>
      </c>
      <c r="C228" s="17" t="s">
        <v>407</v>
      </c>
      <c r="D228" s="111">
        <v>248</v>
      </c>
      <c r="E228" s="109"/>
      <c r="F228" s="111">
        <v>10</v>
      </c>
      <c r="G228" s="111">
        <v>5808</v>
      </c>
      <c r="H228" s="111">
        <v>4143</v>
      </c>
      <c r="I228" s="111">
        <v>2454</v>
      </c>
      <c r="J228" s="111">
        <v>1657</v>
      </c>
      <c r="K228" s="17">
        <v>2</v>
      </c>
      <c r="L228" s="109"/>
      <c r="M228" s="111">
        <v>2375</v>
      </c>
      <c r="N228" s="111">
        <v>1312</v>
      </c>
      <c r="O228" s="18">
        <v>2</v>
      </c>
      <c r="P228" s="18">
        <v>1.7</v>
      </c>
      <c r="Q228" s="18">
        <v>1.7</v>
      </c>
      <c r="R228" s="17">
        <v>18</v>
      </c>
      <c r="S228" s="19">
        <v>0.71630000000000005</v>
      </c>
      <c r="T228" s="44" t="s">
        <v>407</v>
      </c>
      <c r="U228" s="19">
        <v>0.71630000000000005</v>
      </c>
      <c r="V228" s="19"/>
      <c r="W228" s="109"/>
      <c r="X228" s="17">
        <v>5</v>
      </c>
      <c r="Y228" s="111">
        <v>5668.58</v>
      </c>
      <c r="Z228" s="18">
        <v>1.7</v>
      </c>
      <c r="AA228" s="19">
        <v>1.1975</v>
      </c>
      <c r="AB228" s="19">
        <v>1.1575</v>
      </c>
      <c r="AC228" s="109"/>
      <c r="AD228" s="19">
        <v>0.76319999999999999</v>
      </c>
      <c r="AE228" s="19">
        <v>0.71030000000000004</v>
      </c>
      <c r="AF228" s="19">
        <v>0.75260000000000005</v>
      </c>
      <c r="AG228" s="19">
        <v>0.75980000000000003</v>
      </c>
      <c r="AH228" s="59">
        <v>0.79069999999999996</v>
      </c>
      <c r="AI228" s="51">
        <f t="shared" si="9"/>
        <v>0.76841082500000013</v>
      </c>
      <c r="AJ228" s="19">
        <f t="shared" si="10"/>
        <v>-2.2289174999999828E-2</v>
      </c>
      <c r="AK228" s="63">
        <f t="shared" si="11"/>
        <v>-2.8189167825976767E-2</v>
      </c>
    </row>
    <row r="229" spans="1:37" s="53" customFormat="1" x14ac:dyDescent="0.2">
      <c r="A229" s="21" t="s">
        <v>1497</v>
      </c>
      <c r="B229" s="24" t="s">
        <v>1498</v>
      </c>
      <c r="C229" s="24" t="s">
        <v>410</v>
      </c>
      <c r="D229" s="110">
        <v>9</v>
      </c>
      <c r="E229" s="109"/>
      <c r="F229" s="110">
        <v>0</v>
      </c>
      <c r="G229" s="110">
        <v>9675</v>
      </c>
      <c r="H229" s="110">
        <v>6880</v>
      </c>
      <c r="I229" s="110">
        <v>4687</v>
      </c>
      <c r="J229" s="110">
        <v>3060</v>
      </c>
      <c r="K229" s="24">
        <v>5</v>
      </c>
      <c r="L229" s="109"/>
      <c r="M229" s="110">
        <v>4587</v>
      </c>
      <c r="N229" s="110">
        <v>2841</v>
      </c>
      <c r="O229" s="25">
        <v>5</v>
      </c>
      <c r="P229" s="25">
        <v>3.4</v>
      </c>
      <c r="Q229" s="25">
        <v>3.7</v>
      </c>
      <c r="R229" s="24">
        <v>23</v>
      </c>
      <c r="S229" s="26">
        <v>1.3835</v>
      </c>
      <c r="T229" s="52" t="s">
        <v>410</v>
      </c>
      <c r="U229" s="26">
        <v>1.1919</v>
      </c>
      <c r="V229" s="26"/>
      <c r="W229" s="109"/>
      <c r="X229" s="24">
        <v>8</v>
      </c>
      <c r="Y229" s="110">
        <v>9124.08</v>
      </c>
      <c r="Z229" s="25">
        <v>2.7</v>
      </c>
      <c r="AA229" s="26">
        <v>1.0458000000000001</v>
      </c>
      <c r="AB229" s="26">
        <v>0.81340000000000001</v>
      </c>
      <c r="AC229" s="109"/>
      <c r="AD229" s="26">
        <v>1.1798</v>
      </c>
      <c r="AE229" s="26">
        <v>0.86450000000000005</v>
      </c>
      <c r="AF229" s="26">
        <v>1.1957</v>
      </c>
      <c r="AG229" s="26">
        <v>1.2376</v>
      </c>
      <c r="AH229" s="57">
        <v>1.3152999999999999</v>
      </c>
      <c r="AI229" s="50">
        <f t="shared" si="9"/>
        <v>1.2786107250000001</v>
      </c>
      <c r="AJ229" s="26">
        <f t="shared" si="10"/>
        <v>-3.6689274999999855E-2</v>
      </c>
      <c r="AK229" s="62">
        <f t="shared" si="11"/>
        <v>-2.7894225651942415E-2</v>
      </c>
    </row>
    <row r="230" spans="1:37" s="53" customFormat="1" x14ac:dyDescent="0.2">
      <c r="A230" s="21" t="s">
        <v>848</v>
      </c>
      <c r="B230" s="1" t="s">
        <v>849</v>
      </c>
      <c r="C230" s="1" t="s">
        <v>407</v>
      </c>
      <c r="D230" s="108">
        <v>16</v>
      </c>
      <c r="E230" s="109"/>
      <c r="F230" s="108">
        <v>0</v>
      </c>
      <c r="G230" s="108">
        <v>9127</v>
      </c>
      <c r="H230" s="108">
        <v>6562</v>
      </c>
      <c r="I230" s="108">
        <v>5168</v>
      </c>
      <c r="J230" s="108">
        <v>3986</v>
      </c>
      <c r="K230" s="1">
        <v>5.8</v>
      </c>
      <c r="L230" s="109"/>
      <c r="M230" s="108">
        <v>5047</v>
      </c>
      <c r="N230" s="108">
        <v>3712</v>
      </c>
      <c r="O230" s="2">
        <v>5.8</v>
      </c>
      <c r="P230" s="2">
        <v>3.9</v>
      </c>
      <c r="Q230" s="2">
        <v>4.5</v>
      </c>
      <c r="R230" s="1">
        <v>32</v>
      </c>
      <c r="S230" s="3">
        <v>1.5222</v>
      </c>
      <c r="T230" s="43" t="s">
        <v>410</v>
      </c>
      <c r="U230" s="3">
        <v>1.3453999999999999</v>
      </c>
      <c r="V230" s="3"/>
      <c r="W230" s="109"/>
      <c r="X230" s="1">
        <v>12</v>
      </c>
      <c r="Y230" s="108">
        <v>11997.79</v>
      </c>
      <c r="Z230" s="2">
        <v>3.6</v>
      </c>
      <c r="AA230" s="3">
        <v>1.9528000000000001</v>
      </c>
      <c r="AB230" s="3">
        <v>1.9265000000000001</v>
      </c>
      <c r="AC230" s="109"/>
      <c r="AD230" s="3">
        <v>1.3867</v>
      </c>
      <c r="AE230" s="3">
        <v>1.2633000000000001</v>
      </c>
      <c r="AF230" s="3">
        <v>1.3472</v>
      </c>
      <c r="AG230" s="3">
        <v>1.3292999999999999</v>
      </c>
      <c r="AH230" s="57">
        <v>1.484</v>
      </c>
      <c r="AI230" s="50">
        <f t="shared" si="9"/>
        <v>1.4432778500000001</v>
      </c>
      <c r="AJ230" s="3">
        <f t="shared" si="10"/>
        <v>-4.0722149999999901E-2</v>
      </c>
      <c r="AK230" s="62">
        <f t="shared" si="11"/>
        <v>-2.7440801886792387E-2</v>
      </c>
    </row>
    <row r="231" spans="1:37" s="53" customFormat="1" x14ac:dyDescent="0.2">
      <c r="A231" s="21" t="s">
        <v>1469</v>
      </c>
      <c r="B231" s="1" t="s">
        <v>1470</v>
      </c>
      <c r="C231" s="1" t="s">
        <v>410</v>
      </c>
      <c r="D231" s="108">
        <v>104</v>
      </c>
      <c r="E231" s="109"/>
      <c r="F231" s="108">
        <v>2</v>
      </c>
      <c r="G231" s="108">
        <v>4053</v>
      </c>
      <c r="H231" s="108">
        <v>2575</v>
      </c>
      <c r="I231" s="108">
        <v>2210</v>
      </c>
      <c r="J231" s="108">
        <v>1709</v>
      </c>
      <c r="K231" s="1">
        <v>3</v>
      </c>
      <c r="L231" s="109"/>
      <c r="M231" s="108">
        <v>2096</v>
      </c>
      <c r="N231" s="108">
        <v>1229</v>
      </c>
      <c r="O231" s="2">
        <v>3</v>
      </c>
      <c r="P231" s="2">
        <v>2</v>
      </c>
      <c r="Q231" s="2">
        <v>2.6</v>
      </c>
      <c r="R231" s="1">
        <v>20</v>
      </c>
      <c r="S231" s="3">
        <v>0.63219999999999998</v>
      </c>
      <c r="T231" s="43" t="s">
        <v>407</v>
      </c>
      <c r="U231" s="3">
        <v>0.63219999999999998</v>
      </c>
      <c r="V231" s="3"/>
      <c r="W231" s="109"/>
      <c r="X231" s="1">
        <v>7</v>
      </c>
      <c r="Y231" s="108">
        <v>5525.46</v>
      </c>
      <c r="Z231" s="2">
        <v>2.6</v>
      </c>
      <c r="AA231" s="3">
        <v>2.6930999999999998</v>
      </c>
      <c r="AB231" s="3">
        <v>2.5219</v>
      </c>
      <c r="AC231" s="109"/>
      <c r="AD231" s="3">
        <v>0.66049999999999998</v>
      </c>
      <c r="AE231" s="3">
        <v>0.69589999999999996</v>
      </c>
      <c r="AF231" s="3">
        <v>0.69740000000000002</v>
      </c>
      <c r="AG231" s="3">
        <v>0.65610000000000002</v>
      </c>
      <c r="AH231" s="57">
        <v>0.69730000000000003</v>
      </c>
      <c r="AI231" s="50">
        <f t="shared" si="9"/>
        <v>0.67819255000000001</v>
      </c>
      <c r="AJ231" s="3">
        <f t="shared" si="10"/>
        <v>-1.9107450000000026E-2</v>
      </c>
      <c r="AK231" s="62">
        <f t="shared" si="11"/>
        <v>-2.7402050767245122E-2</v>
      </c>
    </row>
    <row r="232" spans="1:37" s="53" customFormat="1" x14ac:dyDescent="0.2">
      <c r="A232" s="21" t="s">
        <v>276</v>
      </c>
      <c r="B232" s="24" t="s">
        <v>277</v>
      </c>
      <c r="C232" s="24" t="s">
        <v>410</v>
      </c>
      <c r="D232" s="110">
        <v>0</v>
      </c>
      <c r="E232" s="109"/>
      <c r="F232" s="110">
        <v>0</v>
      </c>
      <c r="G232" s="110">
        <v>0</v>
      </c>
      <c r="H232" s="110">
        <v>0</v>
      </c>
      <c r="I232" s="110">
        <v>0</v>
      </c>
      <c r="J232" s="110">
        <v>0</v>
      </c>
      <c r="K232" s="24">
        <v>0</v>
      </c>
      <c r="L232" s="109"/>
      <c r="M232" s="110">
        <v>0</v>
      </c>
      <c r="N232" s="110">
        <v>0</v>
      </c>
      <c r="O232" s="25">
        <v>0</v>
      </c>
      <c r="P232" s="25">
        <v>0</v>
      </c>
      <c r="Q232" s="25">
        <v>0</v>
      </c>
      <c r="R232" s="24">
        <v>999</v>
      </c>
      <c r="S232" s="26">
        <v>0</v>
      </c>
      <c r="T232" s="52" t="s">
        <v>410</v>
      </c>
      <c r="U232" s="26">
        <v>0.83420000000000005</v>
      </c>
      <c r="V232" s="26"/>
      <c r="W232" s="109"/>
      <c r="X232" s="24">
        <v>23</v>
      </c>
      <c r="Y232" s="110">
        <v>6577.91</v>
      </c>
      <c r="Z232" s="25">
        <v>8.6999999999999993</v>
      </c>
      <c r="AA232" s="26">
        <v>3.98</v>
      </c>
      <c r="AB232" s="26">
        <v>3.4159999999999999</v>
      </c>
      <c r="AC232" s="109"/>
      <c r="AD232" s="26">
        <v>1.2275</v>
      </c>
      <c r="AE232" s="26">
        <v>1.3746</v>
      </c>
      <c r="AF232" s="26">
        <v>1.1383000000000001</v>
      </c>
      <c r="AG232" s="26">
        <v>1.1077999999999999</v>
      </c>
      <c r="AH232" s="57">
        <v>0.91949999999999998</v>
      </c>
      <c r="AI232" s="50">
        <f t="shared" si="9"/>
        <v>0.89488805000000016</v>
      </c>
      <c r="AJ232" s="26">
        <f t="shared" si="10"/>
        <v>-2.4611949999999827E-2</v>
      </c>
      <c r="AK232" s="62">
        <f t="shared" si="11"/>
        <v>-2.676666666666648E-2</v>
      </c>
    </row>
    <row r="233" spans="1:37" s="53" customFormat="1" x14ac:dyDescent="0.2">
      <c r="A233" s="22" t="s">
        <v>1493</v>
      </c>
      <c r="B233" s="17" t="s">
        <v>1494</v>
      </c>
      <c r="C233" s="17" t="s">
        <v>410</v>
      </c>
      <c r="D233" s="111">
        <v>2</v>
      </c>
      <c r="E233" s="109"/>
      <c r="F233" s="111">
        <v>0</v>
      </c>
      <c r="G233" s="111">
        <v>16083</v>
      </c>
      <c r="H233" s="111">
        <v>421</v>
      </c>
      <c r="I233" s="111">
        <v>5932</v>
      </c>
      <c r="J233" s="111">
        <v>961</v>
      </c>
      <c r="K233" s="17">
        <v>4</v>
      </c>
      <c r="L233" s="109"/>
      <c r="M233" s="111">
        <v>5932</v>
      </c>
      <c r="N233" s="111">
        <v>961</v>
      </c>
      <c r="O233" s="18">
        <v>4</v>
      </c>
      <c r="P233" s="18">
        <v>1</v>
      </c>
      <c r="Q233" s="18">
        <v>3.9</v>
      </c>
      <c r="R233" s="17">
        <v>999</v>
      </c>
      <c r="S233" s="19">
        <v>1.7890999999999999</v>
      </c>
      <c r="T233" s="44" t="s">
        <v>410</v>
      </c>
      <c r="U233" s="19">
        <v>2.3978000000000002</v>
      </c>
      <c r="V233" s="19"/>
      <c r="W233" s="109"/>
      <c r="X233" s="17">
        <v>9</v>
      </c>
      <c r="Y233" s="111">
        <v>16251.93</v>
      </c>
      <c r="Z233" s="18">
        <v>3.7</v>
      </c>
      <c r="AA233" s="19">
        <v>2.7938000000000001</v>
      </c>
      <c r="AB233" s="19">
        <v>2.1591</v>
      </c>
      <c r="AC233" s="109"/>
      <c r="AD233" s="19">
        <v>2.6179999999999999</v>
      </c>
      <c r="AE233" s="19">
        <v>2.7835999999999999</v>
      </c>
      <c r="AF233" s="19">
        <v>2.5678000000000001</v>
      </c>
      <c r="AG233" s="19">
        <v>2.5514999999999999</v>
      </c>
      <c r="AH233" s="59">
        <v>2.6427999999999998</v>
      </c>
      <c r="AI233" s="51">
        <f t="shared" si="9"/>
        <v>2.5722399500000006</v>
      </c>
      <c r="AJ233" s="19">
        <f t="shared" si="10"/>
        <v>-7.0560049999999208E-2</v>
      </c>
      <c r="AK233" s="63">
        <f t="shared" si="11"/>
        <v>-2.6698974572422891E-2</v>
      </c>
    </row>
    <row r="234" spans="1:37" s="53" customFormat="1" x14ac:dyDescent="0.2">
      <c r="A234" s="21" t="s">
        <v>991</v>
      </c>
      <c r="B234" s="1" t="s">
        <v>1358</v>
      </c>
      <c r="C234" s="1" t="s">
        <v>410</v>
      </c>
      <c r="D234" s="108">
        <v>7</v>
      </c>
      <c r="E234" s="109"/>
      <c r="F234" s="108">
        <v>0</v>
      </c>
      <c r="G234" s="108">
        <v>4530</v>
      </c>
      <c r="H234" s="108">
        <v>3514</v>
      </c>
      <c r="I234" s="108">
        <v>2606</v>
      </c>
      <c r="J234" s="108">
        <v>1827</v>
      </c>
      <c r="K234" s="1">
        <v>3.4</v>
      </c>
      <c r="L234" s="109"/>
      <c r="M234" s="108">
        <v>2606</v>
      </c>
      <c r="N234" s="108">
        <v>1827</v>
      </c>
      <c r="O234" s="2">
        <v>3.4</v>
      </c>
      <c r="P234" s="2">
        <v>3.2</v>
      </c>
      <c r="Q234" s="2">
        <v>2.6</v>
      </c>
      <c r="R234" s="1">
        <v>29</v>
      </c>
      <c r="S234" s="3">
        <v>0.78600000000000003</v>
      </c>
      <c r="T234" s="43" t="s">
        <v>410</v>
      </c>
      <c r="U234" s="3">
        <v>0.99650000000000005</v>
      </c>
      <c r="V234" s="3"/>
      <c r="W234" s="109"/>
      <c r="X234" s="1">
        <v>18</v>
      </c>
      <c r="Y234" s="108">
        <v>11341.54</v>
      </c>
      <c r="Z234" s="2">
        <v>3.1</v>
      </c>
      <c r="AA234" s="3">
        <v>6.1142000000000003</v>
      </c>
      <c r="AB234" s="3">
        <v>6.3715999999999999</v>
      </c>
      <c r="AC234" s="109"/>
      <c r="AD234" s="3">
        <v>0.84609999999999996</v>
      </c>
      <c r="AE234" s="3">
        <v>0.98550000000000004</v>
      </c>
      <c r="AF234" s="3">
        <v>0.91279999999999994</v>
      </c>
      <c r="AG234" s="3">
        <v>0.9032</v>
      </c>
      <c r="AH234" s="57">
        <v>1.0982000000000001</v>
      </c>
      <c r="AI234" s="50">
        <f t="shared" si="9"/>
        <v>1.0689953750000001</v>
      </c>
      <c r="AJ234" s="3">
        <f t="shared" si="10"/>
        <v>-2.9204624999999984E-2</v>
      </c>
      <c r="AK234" s="62">
        <f t="shared" si="11"/>
        <v>-2.659317519577489E-2</v>
      </c>
    </row>
    <row r="235" spans="1:37" s="53" customFormat="1" x14ac:dyDescent="0.2">
      <c r="A235" s="21" t="s">
        <v>605</v>
      </c>
      <c r="B235" s="1" t="s">
        <v>606</v>
      </c>
      <c r="C235" s="1" t="s">
        <v>407</v>
      </c>
      <c r="D235" s="108">
        <v>2</v>
      </c>
      <c r="E235" s="109"/>
      <c r="F235" s="108">
        <v>0</v>
      </c>
      <c r="G235" s="108">
        <v>11582</v>
      </c>
      <c r="H235" s="108">
        <v>1303</v>
      </c>
      <c r="I235" s="108">
        <v>2257</v>
      </c>
      <c r="J235" s="108">
        <v>126</v>
      </c>
      <c r="K235" s="1">
        <v>1</v>
      </c>
      <c r="L235" s="109"/>
      <c r="M235" s="108">
        <v>2257</v>
      </c>
      <c r="N235" s="108">
        <v>126</v>
      </c>
      <c r="O235" s="2">
        <v>1</v>
      </c>
      <c r="P235" s="2">
        <v>1</v>
      </c>
      <c r="Q235" s="2">
        <v>1.4</v>
      </c>
      <c r="R235" s="1">
        <v>999</v>
      </c>
      <c r="S235" s="3">
        <v>0.68069999999999997</v>
      </c>
      <c r="T235" s="43" t="s">
        <v>410</v>
      </c>
      <c r="U235" s="3">
        <v>1.0928</v>
      </c>
      <c r="V235" s="3"/>
      <c r="W235" s="109"/>
      <c r="X235" s="1">
        <v>4</v>
      </c>
      <c r="Y235" s="108">
        <v>8290.9500000000007</v>
      </c>
      <c r="Z235" s="2">
        <v>1.3</v>
      </c>
      <c r="AA235" s="3">
        <v>1.1843999999999999</v>
      </c>
      <c r="AB235" s="3">
        <v>1.0144</v>
      </c>
      <c r="AC235" s="109"/>
      <c r="AD235" s="3">
        <v>0.79679999999999995</v>
      </c>
      <c r="AE235" s="3">
        <v>1.2148000000000001</v>
      </c>
      <c r="AF235" s="3">
        <v>1.3447</v>
      </c>
      <c r="AG235" s="3">
        <v>1.3429</v>
      </c>
      <c r="AH235" s="57">
        <v>1.2041999999999999</v>
      </c>
      <c r="AI235" s="50">
        <f t="shared" si="9"/>
        <v>1.1723012000000002</v>
      </c>
      <c r="AJ235" s="3">
        <f t="shared" si="10"/>
        <v>-3.1898799999999783E-2</v>
      </c>
      <c r="AK235" s="62">
        <f t="shared" si="11"/>
        <v>-2.6489619664507379E-2</v>
      </c>
    </row>
    <row r="236" spans="1:37" s="53" customFormat="1" x14ac:dyDescent="0.2">
      <c r="A236" s="21" t="s">
        <v>234</v>
      </c>
      <c r="B236" s="24" t="s">
        <v>235</v>
      </c>
      <c r="C236" s="24" t="s">
        <v>410</v>
      </c>
      <c r="D236" s="110">
        <v>50</v>
      </c>
      <c r="E236" s="109"/>
      <c r="F236" s="110">
        <v>2</v>
      </c>
      <c r="G236" s="110">
        <v>35947</v>
      </c>
      <c r="H236" s="110">
        <v>39458</v>
      </c>
      <c r="I236" s="110">
        <v>14094</v>
      </c>
      <c r="J236" s="110">
        <v>14494</v>
      </c>
      <c r="K236" s="24">
        <v>14.2</v>
      </c>
      <c r="L236" s="109"/>
      <c r="M236" s="110">
        <v>13523</v>
      </c>
      <c r="N236" s="110">
        <v>12833</v>
      </c>
      <c r="O236" s="25">
        <v>14.2</v>
      </c>
      <c r="P236" s="25">
        <v>15.1</v>
      </c>
      <c r="Q236" s="25">
        <v>8.1999999999999993</v>
      </c>
      <c r="R236" s="24">
        <v>53</v>
      </c>
      <c r="S236" s="26">
        <v>4.0785999999999998</v>
      </c>
      <c r="T236" s="52" t="s">
        <v>410</v>
      </c>
      <c r="U236" s="26">
        <v>4.5601000000000003</v>
      </c>
      <c r="V236" s="26"/>
      <c r="W236" s="109"/>
      <c r="X236" s="24">
        <v>31</v>
      </c>
      <c r="Y236" s="110">
        <v>52225.07</v>
      </c>
      <c r="Z236" s="25">
        <v>7.9</v>
      </c>
      <c r="AA236" s="26">
        <v>0.60899999999999999</v>
      </c>
      <c r="AB236" s="26">
        <v>1.1626000000000001</v>
      </c>
      <c r="AC236" s="109"/>
      <c r="AD236" s="26">
        <v>4.0744999999999996</v>
      </c>
      <c r="AE236" s="26">
        <v>4.4233000000000002</v>
      </c>
      <c r="AF236" s="26">
        <v>3.9521000000000002</v>
      </c>
      <c r="AG236" s="26">
        <v>3.9672999999999998</v>
      </c>
      <c r="AH236" s="57">
        <v>5.0198</v>
      </c>
      <c r="AI236" s="50">
        <f t="shared" si="9"/>
        <v>4.8918472750000008</v>
      </c>
      <c r="AJ236" s="26">
        <f t="shared" si="10"/>
        <v>-0.12795272499999921</v>
      </c>
      <c r="AK236" s="62">
        <f t="shared" si="11"/>
        <v>-2.5489606159607794E-2</v>
      </c>
    </row>
    <row r="237" spans="1:37" s="53" customFormat="1" x14ac:dyDescent="0.2">
      <c r="A237" s="21" t="s">
        <v>1014</v>
      </c>
      <c r="B237" s="24" t="s">
        <v>1015</v>
      </c>
      <c r="C237" s="24" t="s">
        <v>410</v>
      </c>
      <c r="D237" s="110">
        <v>12</v>
      </c>
      <c r="E237" s="109"/>
      <c r="F237" s="110">
        <v>0</v>
      </c>
      <c r="G237" s="110">
        <v>40826</v>
      </c>
      <c r="H237" s="110">
        <v>53508</v>
      </c>
      <c r="I237" s="110">
        <v>18280</v>
      </c>
      <c r="J237" s="110">
        <v>30295</v>
      </c>
      <c r="K237" s="24">
        <v>20.399999999999999</v>
      </c>
      <c r="L237" s="109"/>
      <c r="M237" s="110">
        <v>14915</v>
      </c>
      <c r="N237" s="110">
        <v>19366</v>
      </c>
      <c r="O237" s="25">
        <v>20.399999999999999</v>
      </c>
      <c r="P237" s="25">
        <v>32.5</v>
      </c>
      <c r="Q237" s="25">
        <v>11.2</v>
      </c>
      <c r="R237" s="24">
        <v>99</v>
      </c>
      <c r="S237" s="26">
        <v>4.4984999999999999</v>
      </c>
      <c r="T237" s="52" t="s">
        <v>410</v>
      </c>
      <c r="U237" s="26">
        <v>2.4702999999999999</v>
      </c>
      <c r="V237" s="26"/>
      <c r="W237" s="109"/>
      <c r="X237" s="24">
        <v>22</v>
      </c>
      <c r="Y237" s="110">
        <v>26963.77</v>
      </c>
      <c r="Z237" s="25">
        <v>6.8</v>
      </c>
      <c r="AA237" s="26">
        <v>0.65249999999999997</v>
      </c>
      <c r="AB237" s="26">
        <v>1.0646</v>
      </c>
      <c r="AC237" s="109"/>
      <c r="AD237" s="26">
        <v>2.2275999999999998</v>
      </c>
      <c r="AE237" s="26">
        <v>3.2738999999999998</v>
      </c>
      <c r="AF237" s="26">
        <v>3.0301</v>
      </c>
      <c r="AG237" s="26">
        <v>3.0348000000000002</v>
      </c>
      <c r="AH237" s="57">
        <v>2.7172999999999998</v>
      </c>
      <c r="AI237" s="50">
        <f t="shared" si="9"/>
        <v>2.6500143250000003</v>
      </c>
      <c r="AJ237" s="26">
        <f t="shared" si="10"/>
        <v>-6.728567499999949E-2</v>
      </c>
      <c r="AK237" s="62">
        <f t="shared" si="11"/>
        <v>-2.4761960401869315E-2</v>
      </c>
    </row>
    <row r="238" spans="1:37" s="53" customFormat="1" x14ac:dyDescent="0.2">
      <c r="A238" s="22" t="s">
        <v>987</v>
      </c>
      <c r="B238" s="17" t="s">
        <v>988</v>
      </c>
      <c r="C238" s="17" t="s">
        <v>410</v>
      </c>
      <c r="D238" s="111">
        <v>33</v>
      </c>
      <c r="E238" s="109"/>
      <c r="F238" s="111">
        <v>0</v>
      </c>
      <c r="G238" s="111">
        <v>4416</v>
      </c>
      <c r="H238" s="111">
        <v>2732</v>
      </c>
      <c r="I238" s="111">
        <v>2096</v>
      </c>
      <c r="J238" s="111">
        <v>1176</v>
      </c>
      <c r="K238" s="17">
        <v>2.5</v>
      </c>
      <c r="L238" s="109"/>
      <c r="M238" s="111">
        <v>2115</v>
      </c>
      <c r="N238" s="111">
        <v>1112</v>
      </c>
      <c r="O238" s="18">
        <v>2.5</v>
      </c>
      <c r="P238" s="18">
        <v>1.6</v>
      </c>
      <c r="Q238" s="18">
        <v>2.2000000000000002</v>
      </c>
      <c r="R238" s="17">
        <v>16</v>
      </c>
      <c r="S238" s="19">
        <v>0.63790000000000002</v>
      </c>
      <c r="T238" s="44" t="s">
        <v>407</v>
      </c>
      <c r="U238" s="19">
        <v>0.63790000000000002</v>
      </c>
      <c r="V238" s="19"/>
      <c r="W238" s="109"/>
      <c r="X238" s="17">
        <v>6</v>
      </c>
      <c r="Y238" s="111">
        <v>4377.4399999999996</v>
      </c>
      <c r="Z238" s="18">
        <v>2.2000000000000002</v>
      </c>
      <c r="AA238" s="19">
        <v>0.47610000000000002</v>
      </c>
      <c r="AB238" s="19">
        <v>1.1200000000000001</v>
      </c>
      <c r="AC238" s="109"/>
      <c r="AD238" s="19">
        <v>0.91349999999999998</v>
      </c>
      <c r="AE238" s="19">
        <v>0.65210000000000001</v>
      </c>
      <c r="AF238" s="19">
        <v>1.0722</v>
      </c>
      <c r="AG238" s="19">
        <v>0.73019999999999996</v>
      </c>
      <c r="AH238" s="59">
        <v>0.7006</v>
      </c>
      <c r="AI238" s="51">
        <f t="shared" si="9"/>
        <v>0.68430722500000007</v>
      </c>
      <c r="AJ238" s="19">
        <f t="shared" si="10"/>
        <v>-1.6292774999999926E-2</v>
      </c>
      <c r="AK238" s="63">
        <f t="shared" si="11"/>
        <v>-2.325545960605185E-2</v>
      </c>
    </row>
    <row r="239" spans="1:37" s="53" customFormat="1" x14ac:dyDescent="0.2">
      <c r="A239" s="21" t="s">
        <v>632</v>
      </c>
      <c r="B239" s="1" t="s">
        <v>633</v>
      </c>
      <c r="C239" s="1" t="s">
        <v>407</v>
      </c>
      <c r="D239" s="108">
        <v>5</v>
      </c>
      <c r="E239" s="109"/>
      <c r="F239" s="108">
        <v>0</v>
      </c>
      <c r="G239" s="108">
        <v>31036</v>
      </c>
      <c r="H239" s="108">
        <v>23484</v>
      </c>
      <c r="I239" s="108">
        <v>12320</v>
      </c>
      <c r="J239" s="108">
        <v>8900</v>
      </c>
      <c r="K239" s="1">
        <v>7.2</v>
      </c>
      <c r="L239" s="109"/>
      <c r="M239" s="108">
        <v>12320</v>
      </c>
      <c r="N239" s="108">
        <v>8900</v>
      </c>
      <c r="O239" s="2">
        <v>7.2</v>
      </c>
      <c r="P239" s="2">
        <v>4.3</v>
      </c>
      <c r="Q239" s="2">
        <v>6.1</v>
      </c>
      <c r="R239" s="1">
        <v>31</v>
      </c>
      <c r="S239" s="3">
        <v>3.7158000000000002</v>
      </c>
      <c r="T239" s="43" t="s">
        <v>410</v>
      </c>
      <c r="U239" s="3">
        <v>3.0485000000000002</v>
      </c>
      <c r="V239" s="3"/>
      <c r="W239" s="109"/>
      <c r="X239" s="1">
        <v>16</v>
      </c>
      <c r="Y239" s="108">
        <v>29618.05</v>
      </c>
      <c r="Z239" s="2">
        <v>3.7</v>
      </c>
      <c r="AA239" s="3">
        <v>2.4689000000000001</v>
      </c>
      <c r="AB239" s="3">
        <v>2.4546000000000001</v>
      </c>
      <c r="AC239" s="109"/>
      <c r="AD239" s="3">
        <v>3.4821</v>
      </c>
      <c r="AE239" s="3">
        <v>3.9298000000000002</v>
      </c>
      <c r="AF239" s="3">
        <v>3.5945999999999998</v>
      </c>
      <c r="AG239" s="3">
        <v>3.5626000000000002</v>
      </c>
      <c r="AH239" s="57">
        <v>3.3473000000000002</v>
      </c>
      <c r="AI239" s="50">
        <f t="shared" si="9"/>
        <v>3.2702783750000006</v>
      </c>
      <c r="AJ239" s="3">
        <f t="shared" si="10"/>
        <v>-7.7021624999999538E-2</v>
      </c>
      <c r="AK239" s="62">
        <f t="shared" si="11"/>
        <v>-2.3010075284557563E-2</v>
      </c>
    </row>
    <row r="240" spans="1:37" s="53" customFormat="1" x14ac:dyDescent="0.2">
      <c r="A240" s="21" t="s">
        <v>1365</v>
      </c>
      <c r="B240" s="24" t="s">
        <v>1366</v>
      </c>
      <c r="C240" s="24" t="s">
        <v>410</v>
      </c>
      <c r="D240" s="110">
        <v>13</v>
      </c>
      <c r="E240" s="109"/>
      <c r="F240" s="110">
        <v>1</v>
      </c>
      <c r="G240" s="110">
        <v>5298</v>
      </c>
      <c r="H240" s="110">
        <v>2894</v>
      </c>
      <c r="I240" s="110">
        <v>2666</v>
      </c>
      <c r="J240" s="110">
        <v>1905</v>
      </c>
      <c r="K240" s="24">
        <v>3.2</v>
      </c>
      <c r="L240" s="109"/>
      <c r="M240" s="110">
        <v>2589</v>
      </c>
      <c r="N240" s="110">
        <v>1726</v>
      </c>
      <c r="O240" s="25">
        <v>3.2</v>
      </c>
      <c r="P240" s="25">
        <v>1.5</v>
      </c>
      <c r="Q240" s="25">
        <v>2.7</v>
      </c>
      <c r="R240" s="24">
        <v>26</v>
      </c>
      <c r="S240" s="26">
        <v>0.78090000000000004</v>
      </c>
      <c r="T240" s="52" t="s">
        <v>410</v>
      </c>
      <c r="U240" s="26">
        <v>0.98309999999999997</v>
      </c>
      <c r="V240" s="26"/>
      <c r="W240" s="109"/>
      <c r="X240" s="24">
        <v>14</v>
      </c>
      <c r="Y240" s="110">
        <v>10084.31</v>
      </c>
      <c r="Z240" s="25">
        <v>3.5</v>
      </c>
      <c r="AA240" s="26">
        <v>2.3479999999999999</v>
      </c>
      <c r="AB240" s="26">
        <v>2.0297999999999998</v>
      </c>
      <c r="AC240" s="109"/>
      <c r="AD240" s="26">
        <v>1.0165</v>
      </c>
      <c r="AE240" s="26">
        <v>0.83620000000000005</v>
      </c>
      <c r="AF240" s="26">
        <v>0.72809999999999997</v>
      </c>
      <c r="AG240" s="26">
        <v>1.0069999999999999</v>
      </c>
      <c r="AH240" s="57">
        <v>1.0780000000000001</v>
      </c>
      <c r="AI240" s="50">
        <f t="shared" si="9"/>
        <v>1.054620525</v>
      </c>
      <c r="AJ240" s="26">
        <f t="shared" si="10"/>
        <v>-2.3379475000000038E-2</v>
      </c>
      <c r="AK240" s="62">
        <f t="shared" si="11"/>
        <v>-2.1687824675324711E-2</v>
      </c>
    </row>
    <row r="241" spans="1:37" s="53" customFormat="1" x14ac:dyDescent="0.2">
      <c r="A241" s="21" t="s">
        <v>663</v>
      </c>
      <c r="B241" s="24" t="s">
        <v>679</v>
      </c>
      <c r="C241" s="24" t="s">
        <v>407</v>
      </c>
      <c r="D241" s="110">
        <v>1155</v>
      </c>
      <c r="E241" s="109"/>
      <c r="F241" s="110">
        <v>26</v>
      </c>
      <c r="G241" s="110">
        <v>4646</v>
      </c>
      <c r="H241" s="110">
        <v>4368</v>
      </c>
      <c r="I241" s="110">
        <v>2460</v>
      </c>
      <c r="J241" s="110">
        <v>1791</v>
      </c>
      <c r="K241" s="24">
        <v>3.2</v>
      </c>
      <c r="L241" s="109"/>
      <c r="M241" s="110">
        <v>2360</v>
      </c>
      <c r="N241" s="110">
        <v>1385</v>
      </c>
      <c r="O241" s="25">
        <v>3.2</v>
      </c>
      <c r="P241" s="25">
        <v>2</v>
      </c>
      <c r="Q241" s="25">
        <v>2.7</v>
      </c>
      <c r="R241" s="24">
        <v>20</v>
      </c>
      <c r="S241" s="26">
        <v>0.71179999999999999</v>
      </c>
      <c r="T241" s="52" t="s">
        <v>407</v>
      </c>
      <c r="U241" s="26">
        <v>0.71179999999999999</v>
      </c>
      <c r="V241" s="26"/>
      <c r="W241" s="109"/>
      <c r="X241" s="24">
        <v>7</v>
      </c>
      <c r="Y241" s="110">
        <v>5934.54</v>
      </c>
      <c r="Z241" s="25">
        <v>2.7</v>
      </c>
      <c r="AA241" s="26">
        <v>1.9428000000000001</v>
      </c>
      <c r="AB241" s="26">
        <v>1.5818000000000001</v>
      </c>
      <c r="AC241" s="109"/>
      <c r="AD241" s="26">
        <v>0.76580000000000004</v>
      </c>
      <c r="AE241" s="26">
        <v>0.76049999999999995</v>
      </c>
      <c r="AF241" s="26">
        <v>0.74419999999999997</v>
      </c>
      <c r="AG241" s="26">
        <v>0.77929999999999999</v>
      </c>
      <c r="AH241" s="57">
        <v>0.77980000000000005</v>
      </c>
      <c r="AI241" s="50">
        <f t="shared" si="9"/>
        <v>0.76358345000000005</v>
      </c>
      <c r="AJ241" s="26">
        <f t="shared" si="10"/>
        <v>-1.6216549999999996E-2</v>
      </c>
      <c r="AK241" s="62">
        <f t="shared" si="11"/>
        <v>-2.0795780969479347E-2</v>
      </c>
    </row>
    <row r="242" spans="1:37" s="53" customFormat="1" x14ac:dyDescent="0.2">
      <c r="A242" s="21" t="s">
        <v>248</v>
      </c>
      <c r="B242" s="24" t="s">
        <v>249</v>
      </c>
      <c r="C242" s="24" t="s">
        <v>410</v>
      </c>
      <c r="D242" s="110">
        <v>197</v>
      </c>
      <c r="E242" s="109"/>
      <c r="F242" s="110">
        <v>3</v>
      </c>
      <c r="G242" s="110">
        <v>3324</v>
      </c>
      <c r="H242" s="110">
        <v>2472</v>
      </c>
      <c r="I242" s="110">
        <v>1738</v>
      </c>
      <c r="J242" s="110">
        <v>1033</v>
      </c>
      <c r="K242" s="24">
        <v>2.2999999999999998</v>
      </c>
      <c r="L242" s="109"/>
      <c r="M242" s="110">
        <v>1695</v>
      </c>
      <c r="N242" s="110">
        <v>855</v>
      </c>
      <c r="O242" s="25">
        <v>2.2999999999999998</v>
      </c>
      <c r="P242" s="25">
        <v>1.3</v>
      </c>
      <c r="Q242" s="25">
        <v>2.1</v>
      </c>
      <c r="R242" s="24">
        <v>15</v>
      </c>
      <c r="S242" s="26">
        <v>0.51119999999999999</v>
      </c>
      <c r="T242" s="52" t="s">
        <v>407</v>
      </c>
      <c r="U242" s="26">
        <v>0.51119999999999999</v>
      </c>
      <c r="V242" s="26"/>
      <c r="W242" s="109"/>
      <c r="X242" s="24">
        <v>5</v>
      </c>
      <c r="Y242" s="110">
        <v>3742.02</v>
      </c>
      <c r="Z242" s="25">
        <v>2.1</v>
      </c>
      <c r="AA242" s="26">
        <v>2.7776000000000001</v>
      </c>
      <c r="AB242" s="26">
        <v>2.4529000000000001</v>
      </c>
      <c r="AC242" s="109"/>
      <c r="AD242" s="26">
        <v>0.5464</v>
      </c>
      <c r="AE242" s="26">
        <v>0.59330000000000005</v>
      </c>
      <c r="AF242" s="26">
        <v>0.58160000000000001</v>
      </c>
      <c r="AG242" s="26">
        <v>0.57520000000000004</v>
      </c>
      <c r="AH242" s="57">
        <v>0.55940000000000001</v>
      </c>
      <c r="AI242" s="50">
        <f t="shared" si="9"/>
        <v>0.54838980000000004</v>
      </c>
      <c r="AJ242" s="26">
        <f t="shared" si="10"/>
        <v>-1.101019999999997E-2</v>
      </c>
      <c r="AK242" s="62">
        <f t="shared" si="11"/>
        <v>-1.9682159456560547E-2</v>
      </c>
    </row>
    <row r="243" spans="1:37" s="53" customFormat="1" x14ac:dyDescent="0.2">
      <c r="A243" s="22" t="s">
        <v>1377</v>
      </c>
      <c r="B243" s="17" t="s">
        <v>1378</v>
      </c>
      <c r="C243" s="17" t="s">
        <v>410</v>
      </c>
      <c r="D243" s="111">
        <v>1</v>
      </c>
      <c r="E243" s="109"/>
      <c r="F243" s="111">
        <v>0</v>
      </c>
      <c r="G243" s="111">
        <v>8791</v>
      </c>
      <c r="H243" s="111">
        <v>0</v>
      </c>
      <c r="I243" s="111">
        <v>3643</v>
      </c>
      <c r="J243" s="111">
        <v>0</v>
      </c>
      <c r="K243" s="17">
        <v>2</v>
      </c>
      <c r="L243" s="109"/>
      <c r="M243" s="111">
        <v>3643</v>
      </c>
      <c r="N243" s="111">
        <v>0</v>
      </c>
      <c r="O243" s="18">
        <v>2</v>
      </c>
      <c r="P243" s="18">
        <v>0</v>
      </c>
      <c r="Q243" s="18">
        <v>2</v>
      </c>
      <c r="R243" s="17">
        <v>999</v>
      </c>
      <c r="S243" s="19">
        <v>1.0988</v>
      </c>
      <c r="T243" s="44" t="s">
        <v>410</v>
      </c>
      <c r="U243" s="19">
        <v>1.3371999999999999</v>
      </c>
      <c r="V243" s="19"/>
      <c r="W243" s="109"/>
      <c r="X243" s="17">
        <v>8</v>
      </c>
      <c r="Y243" s="111">
        <v>10510.06</v>
      </c>
      <c r="Z243" s="18">
        <v>1.7</v>
      </c>
      <c r="AA243" s="19">
        <v>2.2786</v>
      </c>
      <c r="AB243" s="19">
        <v>1.9591000000000001</v>
      </c>
      <c r="AC243" s="109"/>
      <c r="AD243" s="19">
        <v>1.1921999999999999</v>
      </c>
      <c r="AE243" s="19">
        <v>1.4698</v>
      </c>
      <c r="AF243" s="19">
        <v>1.3806</v>
      </c>
      <c r="AG243" s="19">
        <v>1.3854</v>
      </c>
      <c r="AH243" s="59">
        <v>1.4607000000000001</v>
      </c>
      <c r="AI243" s="51">
        <f t="shared" si="9"/>
        <v>1.4344813000000001</v>
      </c>
      <c r="AJ243" s="19">
        <f t="shared" si="10"/>
        <v>-2.6218700000000039E-2</v>
      </c>
      <c r="AK243" s="63">
        <f t="shared" si="11"/>
        <v>-1.7949407818169397E-2</v>
      </c>
    </row>
    <row r="244" spans="1:37" s="53" customFormat="1" x14ac:dyDescent="0.2">
      <c r="A244" s="21" t="s">
        <v>947</v>
      </c>
      <c r="B244" s="1" t="s">
        <v>948</v>
      </c>
      <c r="C244" s="1" t="s">
        <v>410</v>
      </c>
      <c r="D244" s="108">
        <v>12</v>
      </c>
      <c r="E244" s="109"/>
      <c r="F244" s="108">
        <v>0</v>
      </c>
      <c r="G244" s="108">
        <v>13074</v>
      </c>
      <c r="H244" s="108">
        <v>8480</v>
      </c>
      <c r="I244" s="108">
        <v>3830</v>
      </c>
      <c r="J244" s="108">
        <v>2106</v>
      </c>
      <c r="K244" s="1">
        <v>3.2</v>
      </c>
      <c r="L244" s="109"/>
      <c r="M244" s="108">
        <v>3820</v>
      </c>
      <c r="N244" s="108">
        <v>2060</v>
      </c>
      <c r="O244" s="2">
        <v>3.2</v>
      </c>
      <c r="P244" s="2">
        <v>2.4</v>
      </c>
      <c r="Q244" s="2">
        <v>2.6</v>
      </c>
      <c r="R244" s="1">
        <v>17</v>
      </c>
      <c r="S244" s="3">
        <v>1.1520999999999999</v>
      </c>
      <c r="T244" s="43" t="s">
        <v>410</v>
      </c>
      <c r="U244" s="3">
        <v>1.2098</v>
      </c>
      <c r="V244" s="3"/>
      <c r="W244" s="109"/>
      <c r="X244" s="1">
        <v>7</v>
      </c>
      <c r="Y244" s="108">
        <v>8880.39</v>
      </c>
      <c r="Z244" s="2">
        <v>1.9</v>
      </c>
      <c r="AA244" s="3">
        <v>0.77700000000000002</v>
      </c>
      <c r="AB244" s="3">
        <v>0.62960000000000005</v>
      </c>
      <c r="AC244" s="109"/>
      <c r="AD244" s="3">
        <v>0.85250000000000004</v>
      </c>
      <c r="AE244" s="3">
        <v>0.96589999999999998</v>
      </c>
      <c r="AF244" s="3">
        <v>1.1952</v>
      </c>
      <c r="AG244" s="3">
        <v>1.1775</v>
      </c>
      <c r="AH244" s="57">
        <v>1.3212999999999999</v>
      </c>
      <c r="AI244" s="50">
        <f t="shared" si="9"/>
        <v>1.2978129500000002</v>
      </c>
      <c r="AJ244" s="3">
        <f t="shared" si="10"/>
        <v>-2.3487049999999732E-2</v>
      </c>
      <c r="AK244" s="62">
        <f t="shared" si="11"/>
        <v>-1.7775713312646435E-2</v>
      </c>
    </row>
    <row r="245" spans="1:37" s="53" customFormat="1" x14ac:dyDescent="0.2">
      <c r="A245" s="21" t="s">
        <v>680</v>
      </c>
      <c r="B245" s="1" t="s">
        <v>681</v>
      </c>
      <c r="C245" s="1" t="s">
        <v>407</v>
      </c>
      <c r="D245" s="108">
        <v>9</v>
      </c>
      <c r="E245" s="109"/>
      <c r="F245" s="108">
        <v>0</v>
      </c>
      <c r="G245" s="108">
        <v>8487</v>
      </c>
      <c r="H245" s="108">
        <v>5939</v>
      </c>
      <c r="I245" s="108">
        <v>3409</v>
      </c>
      <c r="J245" s="108">
        <v>1931</v>
      </c>
      <c r="K245" s="1">
        <v>5.9</v>
      </c>
      <c r="L245" s="109"/>
      <c r="M245" s="108">
        <v>3327</v>
      </c>
      <c r="N245" s="108">
        <v>1746</v>
      </c>
      <c r="O245" s="2">
        <v>5.9</v>
      </c>
      <c r="P245" s="2">
        <v>3.2</v>
      </c>
      <c r="Q245" s="2">
        <v>4.8</v>
      </c>
      <c r="R245" s="1">
        <v>16</v>
      </c>
      <c r="S245" s="3">
        <v>1.0034000000000001</v>
      </c>
      <c r="T245" s="43" t="s">
        <v>410</v>
      </c>
      <c r="U245" s="3">
        <v>1.6836</v>
      </c>
      <c r="V245" s="3"/>
      <c r="W245" s="109"/>
      <c r="X245" s="1">
        <v>15</v>
      </c>
      <c r="Y245" s="108">
        <v>19768.599999999999</v>
      </c>
      <c r="Z245" s="2">
        <v>4.5</v>
      </c>
      <c r="AA245" s="3">
        <v>1.5660000000000001</v>
      </c>
      <c r="AB245" s="3">
        <v>1.4946999999999999</v>
      </c>
      <c r="AC245" s="109"/>
      <c r="AD245" s="3">
        <v>1.591</v>
      </c>
      <c r="AE245" s="3">
        <v>1.9301999999999999</v>
      </c>
      <c r="AF245" s="3">
        <v>1.6113</v>
      </c>
      <c r="AG245" s="3">
        <v>1.4224000000000001</v>
      </c>
      <c r="AH245" s="57">
        <v>1.8387</v>
      </c>
      <c r="AI245" s="50">
        <f t="shared" si="9"/>
        <v>1.8060819000000001</v>
      </c>
      <c r="AJ245" s="3">
        <f t="shared" si="10"/>
        <v>-3.2618099999999872E-2</v>
      </c>
      <c r="AK245" s="62">
        <f t="shared" si="11"/>
        <v>-1.7739761788219868E-2</v>
      </c>
    </row>
    <row r="246" spans="1:37" s="53" customFormat="1" x14ac:dyDescent="0.2">
      <c r="A246" s="21" t="s">
        <v>977</v>
      </c>
      <c r="B246" s="24" t="s">
        <v>978</v>
      </c>
      <c r="C246" s="24" t="s">
        <v>410</v>
      </c>
      <c r="D246" s="110">
        <v>5</v>
      </c>
      <c r="E246" s="109"/>
      <c r="F246" s="110">
        <v>1</v>
      </c>
      <c r="G246" s="110">
        <v>6014</v>
      </c>
      <c r="H246" s="110">
        <v>4737</v>
      </c>
      <c r="I246" s="110">
        <v>2259</v>
      </c>
      <c r="J246" s="110">
        <v>1915</v>
      </c>
      <c r="K246" s="24">
        <v>3.4</v>
      </c>
      <c r="L246" s="109"/>
      <c r="M246" s="110">
        <v>2259</v>
      </c>
      <c r="N246" s="110">
        <v>1915</v>
      </c>
      <c r="O246" s="25">
        <v>3.4</v>
      </c>
      <c r="P246" s="25">
        <v>2.9</v>
      </c>
      <c r="Q246" s="25">
        <v>2.4</v>
      </c>
      <c r="R246" s="24">
        <v>42</v>
      </c>
      <c r="S246" s="26">
        <v>0.68130000000000002</v>
      </c>
      <c r="T246" s="52" t="s">
        <v>410</v>
      </c>
      <c r="U246" s="26">
        <v>1.1893</v>
      </c>
      <c r="V246" s="26"/>
      <c r="W246" s="109"/>
      <c r="X246" s="24">
        <v>16</v>
      </c>
      <c r="Y246" s="110">
        <v>10960.57</v>
      </c>
      <c r="Z246" s="25">
        <v>4.2</v>
      </c>
      <c r="AA246" s="26">
        <v>1.3080000000000001</v>
      </c>
      <c r="AB246" s="26">
        <v>1.518</v>
      </c>
      <c r="AC246" s="109"/>
      <c r="AD246" s="26">
        <v>2.1385000000000001</v>
      </c>
      <c r="AE246" s="26">
        <v>0.86119999999999997</v>
      </c>
      <c r="AF246" s="26">
        <v>1.2742</v>
      </c>
      <c r="AG246" s="26">
        <v>1.2466999999999999</v>
      </c>
      <c r="AH246" s="57">
        <v>1.2982</v>
      </c>
      <c r="AI246" s="50">
        <f t="shared" si="9"/>
        <v>1.2758215750000002</v>
      </c>
      <c r="AJ246" s="26">
        <f t="shared" si="10"/>
        <v>-2.2378424999999869E-2</v>
      </c>
      <c r="AK246" s="62">
        <f t="shared" si="11"/>
        <v>-1.7238041133877575E-2</v>
      </c>
    </row>
    <row r="247" spans="1:37" s="53" customFormat="1" x14ac:dyDescent="0.2">
      <c r="A247" s="21" t="s">
        <v>266</v>
      </c>
      <c r="B247" s="24" t="s">
        <v>267</v>
      </c>
      <c r="C247" s="24" t="s">
        <v>410</v>
      </c>
      <c r="D247" s="110">
        <v>319</v>
      </c>
      <c r="E247" s="109"/>
      <c r="F247" s="110">
        <v>4</v>
      </c>
      <c r="G247" s="110">
        <v>7590</v>
      </c>
      <c r="H247" s="110">
        <v>5023</v>
      </c>
      <c r="I247" s="110">
        <v>4670</v>
      </c>
      <c r="J247" s="110">
        <v>2926</v>
      </c>
      <c r="K247" s="24">
        <v>8.1</v>
      </c>
      <c r="L247" s="109"/>
      <c r="M247" s="110">
        <v>4561</v>
      </c>
      <c r="N247" s="110">
        <v>2243</v>
      </c>
      <c r="O247" s="25">
        <v>8.1</v>
      </c>
      <c r="P247" s="25">
        <v>4.9000000000000004</v>
      </c>
      <c r="Q247" s="25">
        <v>7</v>
      </c>
      <c r="R247" s="24">
        <v>14</v>
      </c>
      <c r="S247" s="26">
        <v>1.3755999999999999</v>
      </c>
      <c r="T247" s="52" t="s">
        <v>407</v>
      </c>
      <c r="U247" s="26">
        <v>1.3755999999999999</v>
      </c>
      <c r="V247" s="26"/>
      <c r="W247" s="109"/>
      <c r="X247" s="24">
        <v>18</v>
      </c>
      <c r="Y247" s="110">
        <v>10346.44</v>
      </c>
      <c r="Z247" s="25">
        <v>7</v>
      </c>
      <c r="AA247" s="26">
        <v>0.95909999999999995</v>
      </c>
      <c r="AB247" s="26">
        <v>0.69530000000000003</v>
      </c>
      <c r="AC247" s="109"/>
      <c r="AD247" s="26">
        <v>1.6889000000000001</v>
      </c>
      <c r="AE247" s="26">
        <v>1.5645</v>
      </c>
      <c r="AF247" s="26">
        <v>1.2231000000000001</v>
      </c>
      <c r="AG247" s="26">
        <v>1.2365999999999999</v>
      </c>
      <c r="AH247" s="57">
        <v>1.5007999999999999</v>
      </c>
      <c r="AI247" s="50">
        <f t="shared" si="9"/>
        <v>1.4756749</v>
      </c>
      <c r="AJ247" s="26">
        <f t="shared" si="10"/>
        <v>-2.51250999999999E-2</v>
      </c>
      <c r="AK247" s="62">
        <f t="shared" si="11"/>
        <v>-1.6741138059701427E-2</v>
      </c>
    </row>
    <row r="248" spans="1:37" s="53" customFormat="1" x14ac:dyDescent="0.2">
      <c r="A248" s="22" t="s">
        <v>1018</v>
      </c>
      <c r="B248" s="17" t="s">
        <v>1019</v>
      </c>
      <c r="C248" s="17" t="s">
        <v>429</v>
      </c>
      <c r="D248" s="111">
        <v>3</v>
      </c>
      <c r="E248" s="109"/>
      <c r="F248" s="111">
        <v>0</v>
      </c>
      <c r="G248" s="111">
        <v>13790</v>
      </c>
      <c r="H248" s="111">
        <v>6794</v>
      </c>
      <c r="I248" s="111">
        <v>4556</v>
      </c>
      <c r="J248" s="111">
        <v>955</v>
      </c>
      <c r="K248" s="17">
        <v>3.3</v>
      </c>
      <c r="L248" s="109"/>
      <c r="M248" s="111">
        <v>4556</v>
      </c>
      <c r="N248" s="111">
        <v>955</v>
      </c>
      <c r="O248" s="18">
        <v>3.3</v>
      </c>
      <c r="P248" s="18">
        <v>1.7</v>
      </c>
      <c r="Q248" s="18">
        <v>2.7</v>
      </c>
      <c r="R248" s="17">
        <v>999</v>
      </c>
      <c r="S248" s="19">
        <v>1.3741000000000001</v>
      </c>
      <c r="T248" s="44" t="s">
        <v>410</v>
      </c>
      <c r="U248" s="19">
        <v>1.4296</v>
      </c>
      <c r="V248" s="19"/>
      <c r="W248" s="109"/>
      <c r="X248" s="17">
        <v>7</v>
      </c>
      <c r="Y248" s="111">
        <v>10769.99</v>
      </c>
      <c r="Z248" s="18">
        <v>1.9</v>
      </c>
      <c r="AA248" s="19">
        <v>2.8803999999999998</v>
      </c>
      <c r="AB248" s="19">
        <v>3.0497000000000001</v>
      </c>
      <c r="AC248" s="109"/>
      <c r="AD248" s="19">
        <v>1.4596</v>
      </c>
      <c r="AE248" s="19">
        <v>1.5084</v>
      </c>
      <c r="AF248" s="19">
        <v>1.3295999999999999</v>
      </c>
      <c r="AG248" s="19">
        <v>1.2998000000000001</v>
      </c>
      <c r="AH248" s="59">
        <v>1.5597000000000001</v>
      </c>
      <c r="AI248" s="51">
        <f t="shared" si="9"/>
        <v>1.5336034000000001</v>
      </c>
      <c r="AJ248" s="19">
        <f t="shared" si="10"/>
        <v>-2.6096600000000025E-2</v>
      </c>
      <c r="AK248" s="63">
        <f t="shared" si="11"/>
        <v>-1.673180739885877E-2</v>
      </c>
    </row>
    <row r="249" spans="1:37" s="53" customFormat="1" x14ac:dyDescent="0.2">
      <c r="A249" s="21" t="s">
        <v>1495</v>
      </c>
      <c r="B249" s="24" t="s">
        <v>1496</v>
      </c>
      <c r="C249" s="24" t="s">
        <v>410</v>
      </c>
      <c r="D249" s="110">
        <v>0</v>
      </c>
      <c r="E249" s="109"/>
      <c r="F249" s="110">
        <v>0</v>
      </c>
      <c r="G249" s="110">
        <v>0</v>
      </c>
      <c r="H249" s="110">
        <v>0</v>
      </c>
      <c r="I249" s="110">
        <v>0</v>
      </c>
      <c r="J249" s="110">
        <v>0</v>
      </c>
      <c r="K249" s="24">
        <v>0</v>
      </c>
      <c r="L249" s="109"/>
      <c r="M249" s="110">
        <v>0</v>
      </c>
      <c r="N249" s="110">
        <v>0</v>
      </c>
      <c r="O249" s="25">
        <v>0</v>
      </c>
      <c r="P249" s="25">
        <v>0</v>
      </c>
      <c r="Q249" s="25">
        <v>0</v>
      </c>
      <c r="R249" s="24">
        <v>999</v>
      </c>
      <c r="S249" s="26">
        <v>0</v>
      </c>
      <c r="T249" s="52" t="s">
        <v>410</v>
      </c>
      <c r="U249" s="26">
        <v>1.9104000000000001</v>
      </c>
      <c r="V249" s="26"/>
      <c r="W249" s="109"/>
      <c r="X249" s="24">
        <v>6</v>
      </c>
      <c r="Y249" s="110">
        <v>11009.61</v>
      </c>
      <c r="Z249" s="25">
        <v>3.2</v>
      </c>
      <c r="AA249" s="26">
        <v>0.52290000000000003</v>
      </c>
      <c r="AB249" s="26">
        <v>0.5202</v>
      </c>
      <c r="AC249" s="109"/>
      <c r="AD249" s="26">
        <v>2.2475999999999998</v>
      </c>
      <c r="AE249" s="26">
        <v>2.3489</v>
      </c>
      <c r="AF249" s="26">
        <v>2.1516000000000002</v>
      </c>
      <c r="AG249" s="26">
        <v>2.1112000000000002</v>
      </c>
      <c r="AH249" s="57">
        <v>2.0827</v>
      </c>
      <c r="AI249" s="50">
        <f t="shared" si="9"/>
        <v>2.0493816000000002</v>
      </c>
      <c r="AJ249" s="26">
        <f t="shared" si="10"/>
        <v>-3.3318399999999748E-2</v>
      </c>
      <c r="AK249" s="62">
        <f t="shared" si="11"/>
        <v>-1.5997695299370888E-2</v>
      </c>
    </row>
    <row r="250" spans="1:37" s="53" customFormat="1" x14ac:dyDescent="0.2">
      <c r="A250" s="21" t="s">
        <v>480</v>
      </c>
      <c r="B250" s="24" t="s">
        <v>481</v>
      </c>
      <c r="C250" s="24" t="s">
        <v>410</v>
      </c>
      <c r="D250" s="110">
        <v>213</v>
      </c>
      <c r="E250" s="109"/>
      <c r="F250" s="110">
        <v>7</v>
      </c>
      <c r="G250" s="110">
        <v>3414</v>
      </c>
      <c r="H250" s="110">
        <v>3261</v>
      </c>
      <c r="I250" s="110">
        <v>1691</v>
      </c>
      <c r="J250" s="110">
        <v>1072</v>
      </c>
      <c r="K250" s="24">
        <v>2.2000000000000002</v>
      </c>
      <c r="L250" s="109"/>
      <c r="M250" s="110">
        <v>1654</v>
      </c>
      <c r="N250" s="110">
        <v>879</v>
      </c>
      <c r="O250" s="25">
        <v>2.2000000000000002</v>
      </c>
      <c r="P250" s="25">
        <v>1.3</v>
      </c>
      <c r="Q250" s="25">
        <v>1.9</v>
      </c>
      <c r="R250" s="24">
        <v>17</v>
      </c>
      <c r="S250" s="26">
        <v>0.49890000000000001</v>
      </c>
      <c r="T250" s="52" t="s">
        <v>407</v>
      </c>
      <c r="U250" s="26">
        <v>0.49890000000000001</v>
      </c>
      <c r="V250" s="26"/>
      <c r="W250" s="109"/>
      <c r="X250" s="24">
        <v>5</v>
      </c>
      <c r="Y250" s="110">
        <v>3770.68</v>
      </c>
      <c r="Z250" s="25">
        <v>1.9</v>
      </c>
      <c r="AA250" s="26">
        <v>1.6811</v>
      </c>
      <c r="AB250" s="26">
        <v>1.5274000000000001</v>
      </c>
      <c r="AC250" s="109"/>
      <c r="AD250" s="26">
        <v>0.55410000000000004</v>
      </c>
      <c r="AE250" s="26">
        <v>0.58630000000000004</v>
      </c>
      <c r="AF250" s="26">
        <v>0.61099999999999999</v>
      </c>
      <c r="AG250" s="26">
        <v>0.58520000000000005</v>
      </c>
      <c r="AH250" s="57">
        <v>0.54359999999999997</v>
      </c>
      <c r="AI250" s="50">
        <f t="shared" si="9"/>
        <v>0.53519497500000002</v>
      </c>
      <c r="AJ250" s="26">
        <f t="shared" si="10"/>
        <v>-8.4050249999999549E-3</v>
      </c>
      <c r="AK250" s="62">
        <f t="shared" si="11"/>
        <v>-1.546178256070632E-2</v>
      </c>
    </row>
    <row r="251" spans="1:37" s="53" customFormat="1" x14ac:dyDescent="0.2">
      <c r="A251" s="21" t="s">
        <v>1134</v>
      </c>
      <c r="B251" s="24" t="s">
        <v>1135</v>
      </c>
      <c r="C251" s="24" t="s">
        <v>410</v>
      </c>
      <c r="D251" s="110">
        <v>101</v>
      </c>
      <c r="E251" s="109"/>
      <c r="F251" s="110">
        <v>0</v>
      </c>
      <c r="G251" s="110">
        <v>11947</v>
      </c>
      <c r="H251" s="110">
        <v>7377</v>
      </c>
      <c r="I251" s="110">
        <v>4333</v>
      </c>
      <c r="J251" s="110">
        <v>1910</v>
      </c>
      <c r="K251" s="24">
        <v>3.9</v>
      </c>
      <c r="L251" s="109"/>
      <c r="M251" s="110">
        <v>4247</v>
      </c>
      <c r="N251" s="110">
        <v>1646</v>
      </c>
      <c r="O251" s="25">
        <v>3.9</v>
      </c>
      <c r="P251" s="25">
        <v>2.2999999999999998</v>
      </c>
      <c r="Q251" s="25">
        <v>3.3</v>
      </c>
      <c r="R251" s="24">
        <v>9</v>
      </c>
      <c r="S251" s="26">
        <v>1.2808999999999999</v>
      </c>
      <c r="T251" s="52" t="s">
        <v>407</v>
      </c>
      <c r="U251" s="26">
        <v>1.2808999999999999</v>
      </c>
      <c r="V251" s="26"/>
      <c r="W251" s="109"/>
      <c r="X251" s="24">
        <v>8</v>
      </c>
      <c r="Y251" s="110">
        <v>8038.4</v>
      </c>
      <c r="Z251" s="25">
        <v>3.3</v>
      </c>
      <c r="AA251" s="26">
        <v>1.0155000000000001</v>
      </c>
      <c r="AB251" s="26">
        <v>0.79620000000000002</v>
      </c>
      <c r="AC251" s="109"/>
      <c r="AD251" s="26">
        <v>1.3019000000000001</v>
      </c>
      <c r="AE251" s="26">
        <v>1.5099</v>
      </c>
      <c r="AF251" s="26">
        <v>1.3593999999999999</v>
      </c>
      <c r="AG251" s="26">
        <v>1.4151</v>
      </c>
      <c r="AH251" s="57">
        <v>1.3952</v>
      </c>
      <c r="AI251" s="50">
        <f t="shared" si="9"/>
        <v>1.374085475</v>
      </c>
      <c r="AJ251" s="26">
        <f t="shared" si="10"/>
        <v>-2.1114524999999995E-2</v>
      </c>
      <c r="AK251" s="62">
        <f t="shared" si="11"/>
        <v>-1.5133690510321098E-2</v>
      </c>
    </row>
    <row r="252" spans="1:37" s="53" customFormat="1" x14ac:dyDescent="0.2">
      <c r="A252" s="21" t="s">
        <v>220</v>
      </c>
      <c r="B252" s="24" t="s">
        <v>221</v>
      </c>
      <c r="C252" s="24" t="s">
        <v>410</v>
      </c>
      <c r="D252" s="110">
        <v>1</v>
      </c>
      <c r="E252" s="109"/>
      <c r="F252" s="110">
        <v>0</v>
      </c>
      <c r="G252" s="110">
        <v>17851</v>
      </c>
      <c r="H252" s="110">
        <v>0</v>
      </c>
      <c r="I252" s="110">
        <v>4964</v>
      </c>
      <c r="J252" s="110">
        <v>0</v>
      </c>
      <c r="K252" s="24">
        <v>3</v>
      </c>
      <c r="L252" s="109"/>
      <c r="M252" s="110">
        <v>4964</v>
      </c>
      <c r="N252" s="110">
        <v>0</v>
      </c>
      <c r="O252" s="25">
        <v>3</v>
      </c>
      <c r="P252" s="25">
        <v>0</v>
      </c>
      <c r="Q252" s="25">
        <v>3</v>
      </c>
      <c r="R252" s="24">
        <v>999</v>
      </c>
      <c r="S252" s="26">
        <v>1.4972000000000001</v>
      </c>
      <c r="T252" s="52" t="s">
        <v>410</v>
      </c>
      <c r="U252" s="26">
        <v>2.5655999999999999</v>
      </c>
      <c r="V252" s="26"/>
      <c r="W252" s="109"/>
      <c r="X252" s="24">
        <v>19</v>
      </c>
      <c r="Y252" s="110">
        <v>27403.39</v>
      </c>
      <c r="Z252" s="25">
        <v>3.9</v>
      </c>
      <c r="AA252" s="26">
        <v>1.3017000000000001</v>
      </c>
      <c r="AB252" s="26">
        <v>1.2599</v>
      </c>
      <c r="AC252" s="109"/>
      <c r="AD252" s="26">
        <v>2.3071999999999999</v>
      </c>
      <c r="AE252" s="26">
        <v>2.8725999999999998</v>
      </c>
      <c r="AF252" s="26">
        <v>2.6735000000000002</v>
      </c>
      <c r="AG252" s="26">
        <v>2.6482000000000001</v>
      </c>
      <c r="AH252" s="57">
        <v>2.7938999999999998</v>
      </c>
      <c r="AI252" s="50">
        <f t="shared" si="9"/>
        <v>2.7522473999999999</v>
      </c>
      <c r="AJ252" s="26">
        <f t="shared" si="10"/>
        <v>-4.1652599999999929E-2</v>
      </c>
      <c r="AK252" s="62">
        <f t="shared" si="11"/>
        <v>-1.4908407602276363E-2</v>
      </c>
    </row>
    <row r="253" spans="1:37" s="53" customFormat="1" x14ac:dyDescent="0.2">
      <c r="A253" s="22" t="s">
        <v>730</v>
      </c>
      <c r="B253" s="17" t="s">
        <v>731</v>
      </c>
      <c r="C253" s="17" t="s">
        <v>407</v>
      </c>
      <c r="D253" s="111">
        <v>1</v>
      </c>
      <c r="E253" s="109"/>
      <c r="F253" s="111">
        <v>0</v>
      </c>
      <c r="G253" s="111">
        <v>25887</v>
      </c>
      <c r="H253" s="111">
        <v>0</v>
      </c>
      <c r="I253" s="111">
        <v>0</v>
      </c>
      <c r="J253" s="111">
        <v>0</v>
      </c>
      <c r="K253" s="17">
        <v>0</v>
      </c>
      <c r="L253" s="109"/>
      <c r="M253" s="111">
        <v>0</v>
      </c>
      <c r="N253" s="111">
        <v>0</v>
      </c>
      <c r="O253" s="18">
        <v>0</v>
      </c>
      <c r="P253" s="18">
        <v>0</v>
      </c>
      <c r="Q253" s="18">
        <v>0</v>
      </c>
      <c r="R253" s="17">
        <v>999</v>
      </c>
      <c r="S253" s="19">
        <v>0</v>
      </c>
      <c r="T253" s="44" t="s">
        <v>410</v>
      </c>
      <c r="U253" s="19">
        <v>1.8788</v>
      </c>
      <c r="V253" s="19"/>
      <c r="W253" s="109"/>
      <c r="X253" s="17">
        <v>13</v>
      </c>
      <c r="Y253" s="111">
        <v>18656.95</v>
      </c>
      <c r="Z253" s="18">
        <v>2.6</v>
      </c>
      <c r="AA253" s="19">
        <v>0.84870000000000001</v>
      </c>
      <c r="AB253" s="19">
        <v>0.78280000000000005</v>
      </c>
      <c r="AC253" s="109"/>
      <c r="AD253" s="19">
        <v>2.1810999999999998</v>
      </c>
      <c r="AE253" s="19">
        <v>1.7554000000000001</v>
      </c>
      <c r="AF253" s="19">
        <v>1.7356</v>
      </c>
      <c r="AG253" s="19">
        <v>1.6719999999999999</v>
      </c>
      <c r="AH253" s="59">
        <v>2.0449999999999999</v>
      </c>
      <c r="AI253" s="51">
        <f t="shared" si="9"/>
        <v>2.0154827000000002</v>
      </c>
      <c r="AJ253" s="19">
        <f t="shared" si="10"/>
        <v>-2.9517299999999747E-2</v>
      </c>
      <c r="AK253" s="63">
        <f t="shared" si="11"/>
        <v>-1.4433887530562224E-2</v>
      </c>
    </row>
    <row r="254" spans="1:37" s="53" customFormat="1" x14ac:dyDescent="0.2">
      <c r="A254" s="21" t="s">
        <v>860</v>
      </c>
      <c r="B254" s="24" t="s">
        <v>861</v>
      </c>
      <c r="C254" s="24" t="s">
        <v>429</v>
      </c>
      <c r="D254" s="110">
        <v>345</v>
      </c>
      <c r="E254" s="109"/>
      <c r="F254" s="110">
        <v>4</v>
      </c>
      <c r="G254" s="110">
        <v>6948</v>
      </c>
      <c r="H254" s="110">
        <v>6507</v>
      </c>
      <c r="I254" s="110">
        <v>3051</v>
      </c>
      <c r="J254" s="110">
        <v>2476</v>
      </c>
      <c r="K254" s="24">
        <v>3.7</v>
      </c>
      <c r="L254" s="109"/>
      <c r="M254" s="110">
        <v>2914</v>
      </c>
      <c r="N254" s="110">
        <v>1812</v>
      </c>
      <c r="O254" s="25">
        <v>3.7</v>
      </c>
      <c r="P254" s="25">
        <v>3.1</v>
      </c>
      <c r="Q254" s="25">
        <v>2.9</v>
      </c>
      <c r="R254" s="24">
        <v>23</v>
      </c>
      <c r="S254" s="26">
        <v>0.87890000000000001</v>
      </c>
      <c r="T254" s="52" t="s">
        <v>407</v>
      </c>
      <c r="U254" s="26">
        <v>0.87890000000000001</v>
      </c>
      <c r="V254" s="26"/>
      <c r="W254" s="109"/>
      <c r="X254" s="24">
        <v>10</v>
      </c>
      <c r="Y254" s="110">
        <v>7854.44</v>
      </c>
      <c r="Z254" s="25">
        <v>2.9</v>
      </c>
      <c r="AA254" s="26">
        <v>0.76729999999999998</v>
      </c>
      <c r="AB254" s="26">
        <v>0.37619999999999998</v>
      </c>
      <c r="AC254" s="109"/>
      <c r="AD254" s="26">
        <v>0.84319999999999995</v>
      </c>
      <c r="AE254" s="26">
        <v>0.88980000000000004</v>
      </c>
      <c r="AF254" s="26">
        <v>0.82230000000000003</v>
      </c>
      <c r="AG254" s="26">
        <v>0.88129999999999997</v>
      </c>
      <c r="AH254" s="57">
        <v>0.95589999999999997</v>
      </c>
      <c r="AI254" s="50">
        <f t="shared" si="9"/>
        <v>0.94283997500000005</v>
      </c>
      <c r="AJ254" s="26">
        <f t="shared" si="10"/>
        <v>-1.306002499999992E-2</v>
      </c>
      <c r="AK254" s="62">
        <f t="shared" si="11"/>
        <v>-1.3662543153049399E-2</v>
      </c>
    </row>
    <row r="255" spans="1:37" s="53" customFormat="1" x14ac:dyDescent="0.2">
      <c r="A255" s="21" t="s">
        <v>774</v>
      </c>
      <c r="B255" s="24" t="s">
        <v>775</v>
      </c>
      <c r="C255" s="24" t="s">
        <v>407</v>
      </c>
      <c r="D255" s="110">
        <v>26</v>
      </c>
      <c r="E255" s="109"/>
      <c r="F255" s="110">
        <v>2</v>
      </c>
      <c r="G255" s="110">
        <v>4197</v>
      </c>
      <c r="H255" s="110">
        <v>3474</v>
      </c>
      <c r="I255" s="110">
        <v>1771</v>
      </c>
      <c r="J255" s="110">
        <v>1199</v>
      </c>
      <c r="K255" s="24">
        <v>1.8</v>
      </c>
      <c r="L255" s="109"/>
      <c r="M255" s="110">
        <v>1690</v>
      </c>
      <c r="N255" s="110">
        <v>894</v>
      </c>
      <c r="O255" s="25">
        <v>1.8</v>
      </c>
      <c r="P255" s="25">
        <v>1.5</v>
      </c>
      <c r="Q255" s="25">
        <v>1.6</v>
      </c>
      <c r="R255" s="24">
        <v>16</v>
      </c>
      <c r="S255" s="26">
        <v>0.50970000000000004</v>
      </c>
      <c r="T255" s="52" t="s">
        <v>407</v>
      </c>
      <c r="U255" s="26">
        <v>0.50970000000000004</v>
      </c>
      <c r="V255" s="26"/>
      <c r="W255" s="109"/>
      <c r="X255" s="24">
        <v>5</v>
      </c>
      <c r="Y255" s="110">
        <v>4097.0600000000004</v>
      </c>
      <c r="Z255" s="25">
        <v>1.6</v>
      </c>
      <c r="AA255" s="26">
        <v>0.82489999999999997</v>
      </c>
      <c r="AB255" s="26">
        <v>1.0004999999999999</v>
      </c>
      <c r="AC255" s="109"/>
      <c r="AD255" s="26">
        <v>0.84540000000000004</v>
      </c>
      <c r="AE255" s="26">
        <v>0.73060000000000003</v>
      </c>
      <c r="AF255" s="26">
        <v>0.76770000000000005</v>
      </c>
      <c r="AG255" s="26">
        <v>0.77869999999999995</v>
      </c>
      <c r="AH255" s="57">
        <v>0.55379999999999996</v>
      </c>
      <c r="AI255" s="50">
        <f t="shared" si="9"/>
        <v>0.54678067500000005</v>
      </c>
      <c r="AJ255" s="26">
        <f t="shared" si="10"/>
        <v>-7.0193249999999097E-3</v>
      </c>
      <c r="AK255" s="62">
        <f t="shared" si="11"/>
        <v>-1.2674837486457043E-2</v>
      </c>
    </row>
    <row r="256" spans="1:37" s="53" customFormat="1" x14ac:dyDescent="0.2">
      <c r="A256" s="21" t="s">
        <v>504</v>
      </c>
      <c r="B256" s="24" t="s">
        <v>505</v>
      </c>
      <c r="C256" s="24" t="s">
        <v>407</v>
      </c>
      <c r="D256" s="110">
        <v>76</v>
      </c>
      <c r="E256" s="109"/>
      <c r="F256" s="110">
        <v>2</v>
      </c>
      <c r="G256" s="110">
        <v>15008</v>
      </c>
      <c r="H256" s="110">
        <v>14001</v>
      </c>
      <c r="I256" s="110">
        <v>5967</v>
      </c>
      <c r="J256" s="110">
        <v>4646</v>
      </c>
      <c r="K256" s="24">
        <v>6.8</v>
      </c>
      <c r="L256" s="109"/>
      <c r="M256" s="110">
        <v>5674</v>
      </c>
      <c r="N256" s="110">
        <v>3741</v>
      </c>
      <c r="O256" s="25">
        <v>6.8</v>
      </c>
      <c r="P256" s="25">
        <v>6.2</v>
      </c>
      <c r="Q256" s="25">
        <v>4.9000000000000004</v>
      </c>
      <c r="R256" s="24">
        <v>26</v>
      </c>
      <c r="S256" s="26">
        <v>1.7113</v>
      </c>
      <c r="T256" s="52" t="s">
        <v>407</v>
      </c>
      <c r="U256" s="26">
        <v>1.7113</v>
      </c>
      <c r="V256" s="26"/>
      <c r="W256" s="109"/>
      <c r="X256" s="24">
        <v>19</v>
      </c>
      <c r="Y256" s="110">
        <v>14980.24</v>
      </c>
      <c r="Z256" s="25">
        <v>4.9000000000000004</v>
      </c>
      <c r="AA256" s="26">
        <v>1.0999000000000001</v>
      </c>
      <c r="AB256" s="26">
        <v>1.1146</v>
      </c>
      <c r="AC256" s="109"/>
      <c r="AD256" s="26">
        <v>1.6834</v>
      </c>
      <c r="AE256" s="26">
        <v>1.8473999999999999</v>
      </c>
      <c r="AF256" s="26">
        <v>1.4915</v>
      </c>
      <c r="AG256" s="26">
        <v>1.5078</v>
      </c>
      <c r="AH256" s="57">
        <v>1.8562000000000001</v>
      </c>
      <c r="AI256" s="50">
        <f t="shared" si="9"/>
        <v>1.8357970750000001</v>
      </c>
      <c r="AJ256" s="26">
        <f t="shared" si="10"/>
        <v>-2.0402924999999961E-2</v>
      </c>
      <c r="AK256" s="62">
        <f t="shared" si="11"/>
        <v>-1.0991770822109665E-2</v>
      </c>
    </row>
    <row r="257" spans="1:37" s="53" customFormat="1" x14ac:dyDescent="0.2">
      <c r="A257" s="21" t="s">
        <v>246</v>
      </c>
      <c r="B257" s="24" t="s">
        <v>247</v>
      </c>
      <c r="C257" s="24" t="s">
        <v>410</v>
      </c>
      <c r="D257" s="110">
        <v>16</v>
      </c>
      <c r="E257" s="109"/>
      <c r="F257" s="110">
        <v>0</v>
      </c>
      <c r="G257" s="110">
        <v>7159</v>
      </c>
      <c r="H257" s="110">
        <v>10182</v>
      </c>
      <c r="I257" s="110">
        <v>2952</v>
      </c>
      <c r="J257" s="110">
        <v>3991</v>
      </c>
      <c r="K257" s="24">
        <v>3.6</v>
      </c>
      <c r="L257" s="109"/>
      <c r="M257" s="110">
        <v>2497</v>
      </c>
      <c r="N257" s="110">
        <v>2318</v>
      </c>
      <c r="O257" s="25">
        <v>3.6</v>
      </c>
      <c r="P257" s="25">
        <v>4.2</v>
      </c>
      <c r="Q257" s="25">
        <v>2.5</v>
      </c>
      <c r="R257" s="24">
        <v>51</v>
      </c>
      <c r="S257" s="26">
        <v>0.75309999999999999</v>
      </c>
      <c r="T257" s="52" t="s">
        <v>410</v>
      </c>
      <c r="U257" s="26">
        <v>0.8357</v>
      </c>
      <c r="V257" s="26"/>
      <c r="W257" s="109"/>
      <c r="X257" s="24">
        <v>9</v>
      </c>
      <c r="Y257" s="110">
        <v>10517.57</v>
      </c>
      <c r="Z257" s="25">
        <v>2.5</v>
      </c>
      <c r="AA257" s="26">
        <v>0.8448</v>
      </c>
      <c r="AB257" s="26">
        <v>0.50749999999999995</v>
      </c>
      <c r="AC257" s="109"/>
      <c r="AD257" s="26">
        <v>0.77839999999999998</v>
      </c>
      <c r="AE257" s="26">
        <v>0.69299999999999995</v>
      </c>
      <c r="AF257" s="26">
        <v>0.87209999999999999</v>
      </c>
      <c r="AG257" s="26">
        <v>0.86439999999999995</v>
      </c>
      <c r="AH257" s="57">
        <v>0.90600000000000003</v>
      </c>
      <c r="AI257" s="50">
        <f t="shared" si="9"/>
        <v>0.89649717500000004</v>
      </c>
      <c r="AJ257" s="26">
        <f t="shared" si="10"/>
        <v>-9.5028249999999925E-3</v>
      </c>
      <c r="AK257" s="62">
        <f t="shared" si="11"/>
        <v>-1.0488769315673281E-2</v>
      </c>
    </row>
    <row r="258" spans="1:37" s="53" customFormat="1" x14ac:dyDescent="0.2">
      <c r="A258" s="22" t="s">
        <v>1371</v>
      </c>
      <c r="B258" s="17" t="s">
        <v>1372</v>
      </c>
      <c r="C258" s="17" t="s">
        <v>407</v>
      </c>
      <c r="D258" s="111">
        <v>12</v>
      </c>
      <c r="E258" s="109"/>
      <c r="F258" s="111">
        <v>0</v>
      </c>
      <c r="G258" s="111">
        <v>4666</v>
      </c>
      <c r="H258" s="111">
        <v>3229</v>
      </c>
      <c r="I258" s="111">
        <v>2020</v>
      </c>
      <c r="J258" s="111">
        <v>1309</v>
      </c>
      <c r="K258" s="17">
        <v>2.8</v>
      </c>
      <c r="L258" s="109"/>
      <c r="M258" s="111">
        <v>2020</v>
      </c>
      <c r="N258" s="111">
        <v>1309</v>
      </c>
      <c r="O258" s="18">
        <v>2.8</v>
      </c>
      <c r="P258" s="18">
        <v>2.2999999999999998</v>
      </c>
      <c r="Q258" s="18">
        <v>2.2999999999999998</v>
      </c>
      <c r="R258" s="17">
        <v>25</v>
      </c>
      <c r="S258" s="19">
        <v>0.60919999999999996</v>
      </c>
      <c r="T258" s="44" t="s">
        <v>410</v>
      </c>
      <c r="U258" s="19">
        <v>1.1294</v>
      </c>
      <c r="V258" s="19"/>
      <c r="W258" s="109"/>
      <c r="X258" s="17">
        <v>16</v>
      </c>
      <c r="Y258" s="111">
        <v>12700.96</v>
      </c>
      <c r="Z258" s="18">
        <v>3.4</v>
      </c>
      <c r="AA258" s="19">
        <v>4.1565000000000003</v>
      </c>
      <c r="AB258" s="19">
        <v>3.4710000000000001</v>
      </c>
      <c r="AC258" s="109"/>
      <c r="AD258" s="19">
        <v>0.96319999999999995</v>
      </c>
      <c r="AE258" s="19">
        <v>1.0474000000000001</v>
      </c>
      <c r="AF258" s="19">
        <v>0.94020000000000004</v>
      </c>
      <c r="AG258" s="19">
        <v>0.88890000000000002</v>
      </c>
      <c r="AH258" s="59">
        <v>1.2243999999999999</v>
      </c>
      <c r="AI258" s="51">
        <f t="shared" si="9"/>
        <v>1.2115638500000001</v>
      </c>
      <c r="AJ258" s="19">
        <f t="shared" si="10"/>
        <v>-1.2836149999999824E-2</v>
      </c>
      <c r="AK258" s="63">
        <f t="shared" si="11"/>
        <v>-1.0483624632472904E-2</v>
      </c>
    </row>
    <row r="259" spans="1:37" s="53" customFormat="1" x14ac:dyDescent="0.2">
      <c r="A259" s="21" t="s">
        <v>452</v>
      </c>
      <c r="B259" s="24" t="s">
        <v>453</v>
      </c>
      <c r="C259" s="24" t="s">
        <v>407</v>
      </c>
      <c r="D259" s="110">
        <v>1</v>
      </c>
      <c r="E259" s="109"/>
      <c r="F259" s="110">
        <v>0</v>
      </c>
      <c r="G259" s="110">
        <v>8169</v>
      </c>
      <c r="H259" s="110">
        <v>0</v>
      </c>
      <c r="I259" s="110">
        <v>3191</v>
      </c>
      <c r="J259" s="110">
        <v>0</v>
      </c>
      <c r="K259" s="24">
        <v>1</v>
      </c>
      <c r="L259" s="109"/>
      <c r="M259" s="110">
        <v>3191</v>
      </c>
      <c r="N259" s="110">
        <v>0</v>
      </c>
      <c r="O259" s="25">
        <v>1</v>
      </c>
      <c r="P259" s="25">
        <v>0</v>
      </c>
      <c r="Q259" s="25">
        <v>1</v>
      </c>
      <c r="R259" s="24">
        <v>999</v>
      </c>
      <c r="S259" s="26">
        <v>0.96240000000000003</v>
      </c>
      <c r="T259" s="52" t="s">
        <v>410</v>
      </c>
      <c r="U259" s="26">
        <v>1.2401</v>
      </c>
      <c r="V259" s="26"/>
      <c r="W259" s="109"/>
      <c r="X259" s="24">
        <v>4</v>
      </c>
      <c r="Y259" s="110">
        <v>11525.72</v>
      </c>
      <c r="Z259" s="25">
        <v>1.5</v>
      </c>
      <c r="AA259" s="26">
        <v>1.0523</v>
      </c>
      <c r="AB259" s="26">
        <v>0.95009999999999994</v>
      </c>
      <c r="AC259" s="109"/>
      <c r="AD259" s="26">
        <v>1.252</v>
      </c>
      <c r="AE259" s="26">
        <v>1.2393000000000001</v>
      </c>
      <c r="AF259" s="26">
        <v>1.2154</v>
      </c>
      <c r="AG259" s="26">
        <v>1.2493000000000001</v>
      </c>
      <c r="AH259" s="57">
        <v>1.3435999999999999</v>
      </c>
      <c r="AI259" s="50">
        <f t="shared" si="9"/>
        <v>1.3303172750000001</v>
      </c>
      <c r="AJ259" s="26">
        <f t="shared" si="10"/>
        <v>-1.3282724999999829E-2</v>
      </c>
      <c r="AK259" s="62">
        <f t="shared" si="11"/>
        <v>-9.8859221494491147E-3</v>
      </c>
    </row>
    <row r="260" spans="1:37" s="53" customFormat="1" x14ac:dyDescent="0.2">
      <c r="A260" s="21" t="s">
        <v>182</v>
      </c>
      <c r="B260" s="1" t="s">
        <v>183</v>
      </c>
      <c r="C260" s="1" t="s">
        <v>410</v>
      </c>
      <c r="D260" s="108">
        <v>861</v>
      </c>
      <c r="E260" s="109"/>
      <c r="F260" s="108">
        <v>14</v>
      </c>
      <c r="G260" s="108">
        <v>6879</v>
      </c>
      <c r="H260" s="108">
        <v>18706</v>
      </c>
      <c r="I260" s="108">
        <v>2780</v>
      </c>
      <c r="J260" s="108">
        <v>6374</v>
      </c>
      <c r="K260" s="1">
        <v>4</v>
      </c>
      <c r="L260" s="109"/>
      <c r="M260" s="108">
        <v>2519</v>
      </c>
      <c r="N260" s="108">
        <v>2970</v>
      </c>
      <c r="O260" s="2">
        <v>4.0999999999999996</v>
      </c>
      <c r="P260" s="2">
        <v>5.5</v>
      </c>
      <c r="Q260" s="2">
        <v>2.9</v>
      </c>
      <c r="R260" s="1">
        <v>82</v>
      </c>
      <c r="S260" s="3">
        <v>0.75970000000000004</v>
      </c>
      <c r="T260" s="43" t="s">
        <v>407</v>
      </c>
      <c r="U260" s="3">
        <v>0.75970000000000004</v>
      </c>
      <c r="V260" s="3"/>
      <c r="W260" s="109"/>
      <c r="X260" s="1">
        <v>14</v>
      </c>
      <c r="Y260" s="108">
        <v>15145.56</v>
      </c>
      <c r="Z260" s="2">
        <v>2.9</v>
      </c>
      <c r="AA260" s="3">
        <v>0.73409999999999997</v>
      </c>
      <c r="AB260" s="3">
        <v>0.91890000000000005</v>
      </c>
      <c r="AC260" s="109"/>
      <c r="AD260" s="3">
        <v>0.83650000000000002</v>
      </c>
      <c r="AE260" s="3">
        <v>0.85880000000000001</v>
      </c>
      <c r="AF260" s="3">
        <v>0.92490000000000006</v>
      </c>
      <c r="AG260" s="3">
        <v>0.85780000000000001</v>
      </c>
      <c r="AH260" s="57">
        <v>0.82289999999999996</v>
      </c>
      <c r="AI260" s="50">
        <f t="shared" si="9"/>
        <v>0.81496817500000007</v>
      </c>
      <c r="AJ260" s="3">
        <f t="shared" si="10"/>
        <v>-7.9318249999998924E-3</v>
      </c>
      <c r="AK260" s="62">
        <f t="shared" si="11"/>
        <v>-9.6388686353140029E-3</v>
      </c>
    </row>
    <row r="261" spans="1:37" s="53" customFormat="1" x14ac:dyDescent="0.2">
      <c r="A261" s="21" t="s">
        <v>626</v>
      </c>
      <c r="B261" s="24" t="s">
        <v>627</v>
      </c>
      <c r="C261" s="24" t="s">
        <v>410</v>
      </c>
      <c r="D261" s="110">
        <v>1</v>
      </c>
      <c r="E261" s="109"/>
      <c r="F261" s="110">
        <v>0</v>
      </c>
      <c r="G261" s="110">
        <v>4960</v>
      </c>
      <c r="H261" s="110">
        <v>0</v>
      </c>
      <c r="I261" s="110">
        <v>2206</v>
      </c>
      <c r="J261" s="110">
        <v>0</v>
      </c>
      <c r="K261" s="24">
        <v>0</v>
      </c>
      <c r="L261" s="109"/>
      <c r="M261" s="110">
        <v>2206</v>
      </c>
      <c r="N261" s="110">
        <v>0</v>
      </c>
      <c r="O261" s="25">
        <v>0</v>
      </c>
      <c r="P261" s="25">
        <v>0</v>
      </c>
      <c r="Q261" s="25">
        <v>1</v>
      </c>
      <c r="R261" s="24">
        <v>999</v>
      </c>
      <c r="S261" s="26">
        <v>0.6653</v>
      </c>
      <c r="T261" s="52" t="s">
        <v>410</v>
      </c>
      <c r="U261" s="26">
        <v>0.97230000000000005</v>
      </c>
      <c r="V261" s="26"/>
      <c r="W261" s="109"/>
      <c r="X261" s="24">
        <v>10</v>
      </c>
      <c r="Y261" s="110">
        <v>9421.92</v>
      </c>
      <c r="Z261" s="25">
        <v>2.9</v>
      </c>
      <c r="AA261" s="26">
        <v>4.3281999999999998</v>
      </c>
      <c r="AB261" s="26">
        <v>3.5587</v>
      </c>
      <c r="AC261" s="109"/>
      <c r="AD261" s="26">
        <v>0.75180000000000002</v>
      </c>
      <c r="AE261" s="26">
        <v>1.0972</v>
      </c>
      <c r="AF261" s="26">
        <v>1.1666000000000001</v>
      </c>
      <c r="AG261" s="26">
        <v>1.1489</v>
      </c>
      <c r="AH261" s="57">
        <v>1.0528</v>
      </c>
      <c r="AI261" s="50">
        <f t="shared" si="9"/>
        <v>1.0430348250000001</v>
      </c>
      <c r="AJ261" s="26">
        <f t="shared" si="10"/>
        <v>-9.7651749999998483E-3</v>
      </c>
      <c r="AK261" s="62">
        <f t="shared" si="11"/>
        <v>-9.2754321808509194E-3</v>
      </c>
    </row>
    <row r="262" spans="1:37" s="53" customFormat="1" x14ac:dyDescent="0.2">
      <c r="A262" s="21" t="s">
        <v>320</v>
      </c>
      <c r="B262" s="24" t="s">
        <v>321</v>
      </c>
      <c r="C262" s="24" t="s">
        <v>410</v>
      </c>
      <c r="D262" s="110">
        <v>10</v>
      </c>
      <c r="E262" s="109"/>
      <c r="F262" s="110">
        <v>0</v>
      </c>
      <c r="G262" s="110">
        <v>3880</v>
      </c>
      <c r="H262" s="110">
        <v>1996</v>
      </c>
      <c r="I262" s="110">
        <v>2283</v>
      </c>
      <c r="J262" s="110">
        <v>1108</v>
      </c>
      <c r="K262" s="24">
        <v>2.5</v>
      </c>
      <c r="L262" s="109"/>
      <c r="M262" s="110">
        <v>2283</v>
      </c>
      <c r="N262" s="110">
        <v>1108</v>
      </c>
      <c r="O262" s="25">
        <v>2.5</v>
      </c>
      <c r="P262" s="25">
        <v>1.3</v>
      </c>
      <c r="Q262" s="25">
        <v>2.2000000000000002</v>
      </c>
      <c r="R262" s="24">
        <v>14</v>
      </c>
      <c r="S262" s="26">
        <v>0.68859999999999999</v>
      </c>
      <c r="T262" s="52" t="s">
        <v>410</v>
      </c>
      <c r="U262" s="26">
        <v>0.70989999999999998</v>
      </c>
      <c r="V262" s="26"/>
      <c r="W262" s="109"/>
      <c r="X262" s="24">
        <v>8</v>
      </c>
      <c r="Y262" s="110">
        <v>6830.79</v>
      </c>
      <c r="Z262" s="25">
        <v>2.1</v>
      </c>
      <c r="AA262" s="26">
        <v>0.79279999999999995</v>
      </c>
      <c r="AB262" s="26">
        <v>0.54010000000000002</v>
      </c>
      <c r="AC262" s="109"/>
      <c r="AD262" s="26">
        <v>0.74760000000000004</v>
      </c>
      <c r="AE262" s="26">
        <v>0.72040000000000004</v>
      </c>
      <c r="AF262" s="26">
        <v>0.66210000000000002</v>
      </c>
      <c r="AG262" s="26">
        <v>0.88849999999999996</v>
      </c>
      <c r="AH262" s="57">
        <v>0.76819999999999999</v>
      </c>
      <c r="AI262" s="50">
        <f t="shared" si="9"/>
        <v>0.76154522499999999</v>
      </c>
      <c r="AJ262" s="26">
        <f t="shared" si="10"/>
        <v>-6.6547750000000017E-3</v>
      </c>
      <c r="AK262" s="62">
        <f t="shared" si="11"/>
        <v>-8.6628156730018252E-3</v>
      </c>
    </row>
    <row r="263" spans="1:37" s="53" customFormat="1" x14ac:dyDescent="0.2">
      <c r="A263" s="22" t="s">
        <v>188</v>
      </c>
      <c r="B263" s="17" t="s">
        <v>189</v>
      </c>
      <c r="C263" s="17" t="s">
        <v>410</v>
      </c>
      <c r="D263" s="111">
        <v>4</v>
      </c>
      <c r="E263" s="109"/>
      <c r="F263" s="111">
        <v>0</v>
      </c>
      <c r="G263" s="111">
        <v>13239</v>
      </c>
      <c r="H263" s="111">
        <v>4921</v>
      </c>
      <c r="I263" s="111">
        <v>6430</v>
      </c>
      <c r="J263" s="111">
        <v>3314</v>
      </c>
      <c r="K263" s="17">
        <v>2.5</v>
      </c>
      <c r="L263" s="109"/>
      <c r="M263" s="111">
        <v>6430</v>
      </c>
      <c r="N263" s="111">
        <v>3314</v>
      </c>
      <c r="O263" s="18">
        <v>2.5</v>
      </c>
      <c r="P263" s="18">
        <v>1.5</v>
      </c>
      <c r="Q263" s="18">
        <v>2</v>
      </c>
      <c r="R263" s="17">
        <v>999</v>
      </c>
      <c r="S263" s="19">
        <v>1.9393</v>
      </c>
      <c r="T263" s="44" t="s">
        <v>410</v>
      </c>
      <c r="U263" s="19">
        <v>3.5790000000000002</v>
      </c>
      <c r="V263" s="19"/>
      <c r="W263" s="109"/>
      <c r="X263" s="17">
        <v>23</v>
      </c>
      <c r="Y263" s="111">
        <v>38916.71</v>
      </c>
      <c r="Z263" s="18">
        <v>5.5</v>
      </c>
      <c r="AA263" s="19">
        <v>0.57110000000000005</v>
      </c>
      <c r="AB263" s="19">
        <v>0.6421</v>
      </c>
      <c r="AC263" s="109"/>
      <c r="AD263" s="19">
        <v>3.6738</v>
      </c>
      <c r="AE263" s="19">
        <v>3.3955000000000002</v>
      </c>
      <c r="AF263" s="19">
        <v>1.8462000000000001</v>
      </c>
      <c r="AG263" s="19">
        <v>1.9456</v>
      </c>
      <c r="AH263" s="59">
        <v>3.8700999999999999</v>
      </c>
      <c r="AI263" s="51">
        <f t="shared" si="9"/>
        <v>3.8393722500000007</v>
      </c>
      <c r="AJ263" s="19">
        <f t="shared" si="10"/>
        <v>-3.0727749999999165E-2</v>
      </c>
      <c r="AK263" s="63">
        <f t="shared" si="11"/>
        <v>-7.9397819177796872E-3</v>
      </c>
    </row>
    <row r="264" spans="1:37" s="53" customFormat="1" x14ac:dyDescent="0.2">
      <c r="A264" s="21" t="s">
        <v>840</v>
      </c>
      <c r="B264" s="24" t="s">
        <v>841</v>
      </c>
      <c r="C264" s="24" t="s">
        <v>407</v>
      </c>
      <c r="D264" s="110">
        <v>27</v>
      </c>
      <c r="E264" s="109"/>
      <c r="F264" s="110">
        <v>0</v>
      </c>
      <c r="G264" s="110">
        <v>15424</v>
      </c>
      <c r="H264" s="110">
        <v>13093</v>
      </c>
      <c r="I264" s="110">
        <v>6628</v>
      </c>
      <c r="J264" s="110">
        <v>5295</v>
      </c>
      <c r="K264" s="24">
        <v>7.5</v>
      </c>
      <c r="L264" s="109"/>
      <c r="M264" s="110">
        <v>6578</v>
      </c>
      <c r="N264" s="110">
        <v>5151</v>
      </c>
      <c r="O264" s="25">
        <v>7.5</v>
      </c>
      <c r="P264" s="25">
        <v>6.9</v>
      </c>
      <c r="Q264" s="25">
        <v>5</v>
      </c>
      <c r="R264" s="24">
        <v>36</v>
      </c>
      <c r="S264" s="26">
        <v>1.984</v>
      </c>
      <c r="T264" s="52" t="s">
        <v>410</v>
      </c>
      <c r="U264" s="26">
        <v>1.7393000000000001</v>
      </c>
      <c r="V264" s="26"/>
      <c r="W264" s="109"/>
      <c r="X264" s="24">
        <v>19</v>
      </c>
      <c r="Y264" s="110">
        <v>17326.12</v>
      </c>
      <c r="Z264" s="25">
        <v>4.7</v>
      </c>
      <c r="AA264" s="26">
        <v>1.1594</v>
      </c>
      <c r="AB264" s="26">
        <v>1.5653999999999999</v>
      </c>
      <c r="AC264" s="109"/>
      <c r="AD264" s="26">
        <v>1.1715</v>
      </c>
      <c r="AE264" s="26">
        <v>2.3839999999999999</v>
      </c>
      <c r="AF264" s="26">
        <v>1.6926000000000001</v>
      </c>
      <c r="AG264" s="26">
        <v>1.8706</v>
      </c>
      <c r="AH264" s="57">
        <v>1.8806</v>
      </c>
      <c r="AI264" s="50">
        <f t="shared" si="9"/>
        <v>1.8658340750000002</v>
      </c>
      <c r="AJ264" s="26">
        <f t="shared" si="10"/>
        <v>-1.4765924999999847E-2</v>
      </c>
      <c r="AK264" s="62">
        <f t="shared" si="11"/>
        <v>-7.8517095607783926E-3</v>
      </c>
    </row>
    <row r="265" spans="1:37" s="53" customFormat="1" x14ac:dyDescent="0.2">
      <c r="A265" s="21" t="s">
        <v>1052</v>
      </c>
      <c r="B265" s="24" t="s">
        <v>1053</v>
      </c>
      <c r="C265" s="24" t="s">
        <v>410</v>
      </c>
      <c r="D265" s="110">
        <v>1</v>
      </c>
      <c r="E265" s="109"/>
      <c r="F265" s="110">
        <v>0</v>
      </c>
      <c r="G265" s="110">
        <v>25526</v>
      </c>
      <c r="H265" s="110">
        <v>0</v>
      </c>
      <c r="I265" s="110">
        <v>11426</v>
      </c>
      <c r="J265" s="110">
        <v>0</v>
      </c>
      <c r="K265" s="24">
        <v>18</v>
      </c>
      <c r="L265" s="109"/>
      <c r="M265" s="110">
        <v>11426</v>
      </c>
      <c r="N265" s="110">
        <v>0</v>
      </c>
      <c r="O265" s="25">
        <v>18</v>
      </c>
      <c r="P265" s="25">
        <v>0</v>
      </c>
      <c r="Q265" s="25">
        <v>18</v>
      </c>
      <c r="R265" s="24">
        <v>999</v>
      </c>
      <c r="S265" s="26">
        <v>3.4462000000000002</v>
      </c>
      <c r="T265" s="52" t="s">
        <v>410</v>
      </c>
      <c r="U265" s="26">
        <v>1.5901000000000001</v>
      </c>
      <c r="V265" s="26"/>
      <c r="W265" s="109"/>
      <c r="X265" s="24">
        <v>14</v>
      </c>
      <c r="Y265" s="110">
        <v>16770.73</v>
      </c>
      <c r="Z265" s="25">
        <v>3.2</v>
      </c>
      <c r="AA265" s="26">
        <v>1.5026999999999999</v>
      </c>
      <c r="AB265" s="26">
        <v>1.3895999999999999</v>
      </c>
      <c r="AC265" s="109"/>
      <c r="AD265" s="26">
        <v>1.3065</v>
      </c>
      <c r="AE265" s="26">
        <v>1.8968</v>
      </c>
      <c r="AF265" s="26">
        <v>1.7083999999999999</v>
      </c>
      <c r="AG265" s="26">
        <v>1.7053</v>
      </c>
      <c r="AH265" s="57">
        <v>1.7192000000000001</v>
      </c>
      <c r="AI265" s="50">
        <f t="shared" ref="AI265:AI328" si="12">$AI$4*U265</f>
        <v>1.7057797750000003</v>
      </c>
      <c r="AJ265" s="26">
        <f t="shared" ref="AJ265:AJ328" si="13">AI265-AH265</f>
        <v>-1.342022499999973E-2</v>
      </c>
      <c r="AK265" s="62">
        <f t="shared" ref="AK265:AK328" si="14">AJ265/AH265</f>
        <v>-7.8060871335503311E-3</v>
      </c>
    </row>
    <row r="266" spans="1:37" s="53" customFormat="1" x14ac:dyDescent="0.2">
      <c r="A266" s="21" t="s">
        <v>186</v>
      </c>
      <c r="B266" s="24" t="s">
        <v>187</v>
      </c>
      <c r="C266" s="24" t="s">
        <v>410</v>
      </c>
      <c r="D266" s="110">
        <v>9061</v>
      </c>
      <c r="E266" s="109"/>
      <c r="F266" s="110">
        <v>4</v>
      </c>
      <c r="G266" s="110">
        <v>1090</v>
      </c>
      <c r="H266" s="110">
        <v>1576</v>
      </c>
      <c r="I266" s="110">
        <v>696</v>
      </c>
      <c r="J266" s="110">
        <v>724</v>
      </c>
      <c r="K266" s="24">
        <v>1.7</v>
      </c>
      <c r="L266" s="109"/>
      <c r="M266" s="110">
        <v>656</v>
      </c>
      <c r="N266" s="110">
        <v>441</v>
      </c>
      <c r="O266" s="25">
        <v>1.7</v>
      </c>
      <c r="P266" s="25">
        <v>1.2</v>
      </c>
      <c r="Q266" s="25">
        <v>1.5</v>
      </c>
      <c r="R266" s="24">
        <v>27</v>
      </c>
      <c r="S266" s="26">
        <v>0.19789999999999999</v>
      </c>
      <c r="T266" s="52" t="s">
        <v>407</v>
      </c>
      <c r="U266" s="26">
        <v>0.19789999999999999</v>
      </c>
      <c r="V266" s="26"/>
      <c r="W266" s="109"/>
      <c r="X266" s="24">
        <v>4</v>
      </c>
      <c r="Y266" s="110">
        <v>2100.56</v>
      </c>
      <c r="Z266" s="25">
        <v>1.5</v>
      </c>
      <c r="AA266" s="26">
        <v>0.51619999999999999</v>
      </c>
      <c r="AB266" s="26">
        <v>0.60240000000000005</v>
      </c>
      <c r="AC266" s="109"/>
      <c r="AD266" s="26">
        <v>0.2334</v>
      </c>
      <c r="AE266" s="26">
        <v>0.2024</v>
      </c>
      <c r="AF266" s="26">
        <v>0.25130000000000002</v>
      </c>
      <c r="AG266" s="26">
        <v>0.2268</v>
      </c>
      <c r="AH266" s="57">
        <v>0.21390000000000001</v>
      </c>
      <c r="AI266" s="50">
        <f t="shared" si="12"/>
        <v>0.21229722500000001</v>
      </c>
      <c r="AJ266" s="26">
        <f t="shared" si="13"/>
        <v>-1.6027750000000007E-3</v>
      </c>
      <c r="AK266" s="62">
        <f t="shared" si="14"/>
        <v>-7.4931042543244534E-3</v>
      </c>
    </row>
    <row r="267" spans="1:37" s="53" customFormat="1" x14ac:dyDescent="0.2">
      <c r="A267" s="21" t="s">
        <v>1401</v>
      </c>
      <c r="B267" s="24" t="s">
        <v>1402</v>
      </c>
      <c r="C267" s="24" t="s">
        <v>429</v>
      </c>
      <c r="D267" s="110">
        <v>27</v>
      </c>
      <c r="E267" s="109"/>
      <c r="F267" s="110">
        <v>0</v>
      </c>
      <c r="G267" s="110">
        <v>9406</v>
      </c>
      <c r="H267" s="110">
        <v>9255</v>
      </c>
      <c r="I267" s="110">
        <v>5543</v>
      </c>
      <c r="J267" s="110">
        <v>6125</v>
      </c>
      <c r="K267" s="24">
        <v>8</v>
      </c>
      <c r="L267" s="109"/>
      <c r="M267" s="110">
        <v>4963</v>
      </c>
      <c r="N267" s="110">
        <v>3779</v>
      </c>
      <c r="O267" s="25">
        <v>8</v>
      </c>
      <c r="P267" s="25">
        <v>9.5</v>
      </c>
      <c r="Q267" s="25">
        <v>5.5</v>
      </c>
      <c r="R267" s="24">
        <v>34</v>
      </c>
      <c r="S267" s="26">
        <v>1.4968999999999999</v>
      </c>
      <c r="T267" s="52" t="s">
        <v>410</v>
      </c>
      <c r="U267" s="26">
        <v>1.3557999999999999</v>
      </c>
      <c r="V267" s="26"/>
      <c r="W267" s="109"/>
      <c r="X267" s="24">
        <v>19</v>
      </c>
      <c r="Y267" s="110">
        <v>14331.84</v>
      </c>
      <c r="Z267" s="25">
        <v>5.3</v>
      </c>
      <c r="AA267" s="26">
        <v>4.4843000000000002</v>
      </c>
      <c r="AB267" s="26">
        <v>4.2401</v>
      </c>
      <c r="AC267" s="109"/>
      <c r="AD267" s="26">
        <v>1.5132000000000001</v>
      </c>
      <c r="AE267" s="26">
        <v>1.8882000000000001</v>
      </c>
      <c r="AF267" s="26">
        <v>1.3923000000000001</v>
      </c>
      <c r="AG267" s="26">
        <v>1.3724000000000001</v>
      </c>
      <c r="AH267" s="57">
        <v>1.4635</v>
      </c>
      <c r="AI267" s="50">
        <f t="shared" si="12"/>
        <v>1.4544344499999999</v>
      </c>
      <c r="AJ267" s="26">
        <f t="shared" si="13"/>
        <v>-9.0655500000000888E-3</v>
      </c>
      <c r="AK267" s="62">
        <f t="shared" si="14"/>
        <v>-6.1944311581825003E-3</v>
      </c>
    </row>
    <row r="268" spans="1:37" s="53" customFormat="1" x14ac:dyDescent="0.2">
      <c r="A268" s="22" t="s">
        <v>415</v>
      </c>
      <c r="B268" s="17" t="s">
        <v>416</v>
      </c>
      <c r="C268" s="17" t="s">
        <v>407</v>
      </c>
      <c r="D268" s="111">
        <v>26</v>
      </c>
      <c r="E268" s="109"/>
      <c r="F268" s="111">
        <v>0</v>
      </c>
      <c r="G268" s="111">
        <v>16252</v>
      </c>
      <c r="H268" s="111">
        <v>9649</v>
      </c>
      <c r="I268" s="111">
        <v>5260</v>
      </c>
      <c r="J268" s="111">
        <v>3970</v>
      </c>
      <c r="K268" s="17">
        <v>3</v>
      </c>
      <c r="L268" s="109"/>
      <c r="M268" s="111">
        <v>5096</v>
      </c>
      <c r="N268" s="111">
        <v>3197</v>
      </c>
      <c r="O268" s="18">
        <v>3</v>
      </c>
      <c r="P268" s="18">
        <v>3.4</v>
      </c>
      <c r="Q268" s="18">
        <v>2</v>
      </c>
      <c r="R268" s="17">
        <v>23</v>
      </c>
      <c r="S268" s="19">
        <v>1.5369999999999999</v>
      </c>
      <c r="T268" s="44" t="s">
        <v>407</v>
      </c>
      <c r="U268" s="19">
        <v>1.5369999999999999</v>
      </c>
      <c r="V268" s="19"/>
      <c r="W268" s="109"/>
      <c r="X268" s="17">
        <v>10</v>
      </c>
      <c r="Y268" s="111">
        <v>12961.8</v>
      </c>
      <c r="Z268" s="18">
        <v>2</v>
      </c>
      <c r="AA268" s="19">
        <v>3.3365999999999998</v>
      </c>
      <c r="AB268" s="19">
        <v>1.5428999999999999</v>
      </c>
      <c r="AC268" s="109"/>
      <c r="AD268" s="19">
        <v>2.2408000000000001</v>
      </c>
      <c r="AE268" s="19">
        <v>2.2109999999999999</v>
      </c>
      <c r="AF268" s="19">
        <v>1.8288</v>
      </c>
      <c r="AG268" s="19">
        <v>1.7486999999999999</v>
      </c>
      <c r="AH268" s="59">
        <v>1.6588000000000001</v>
      </c>
      <c r="AI268" s="51">
        <f t="shared" si="12"/>
        <v>1.6488167500000002</v>
      </c>
      <c r="AJ268" s="19">
        <f t="shared" si="13"/>
        <v>-9.983249999999888E-3</v>
      </c>
      <c r="AK268" s="63">
        <f t="shared" si="14"/>
        <v>-6.0183566433565754E-3</v>
      </c>
    </row>
    <row r="269" spans="1:37" s="53" customFormat="1" x14ac:dyDescent="0.2">
      <c r="A269" s="21" t="s">
        <v>460</v>
      </c>
      <c r="B269" s="24" t="s">
        <v>461</v>
      </c>
      <c r="C269" s="24" t="s">
        <v>407</v>
      </c>
      <c r="D269" s="110">
        <v>6</v>
      </c>
      <c r="E269" s="109"/>
      <c r="F269" s="110">
        <v>0</v>
      </c>
      <c r="G269" s="110">
        <v>10359</v>
      </c>
      <c r="H269" s="110">
        <v>8368</v>
      </c>
      <c r="I269" s="110">
        <v>4136</v>
      </c>
      <c r="J269" s="110">
        <v>4074</v>
      </c>
      <c r="K269" s="24">
        <v>3.5</v>
      </c>
      <c r="L269" s="109"/>
      <c r="M269" s="110">
        <v>4005</v>
      </c>
      <c r="N269" s="110">
        <v>3798</v>
      </c>
      <c r="O269" s="25">
        <v>3.5</v>
      </c>
      <c r="P269" s="25">
        <v>3.1</v>
      </c>
      <c r="Q269" s="25">
        <v>2.5</v>
      </c>
      <c r="R269" s="24">
        <v>53</v>
      </c>
      <c r="S269" s="26">
        <v>1.2079</v>
      </c>
      <c r="T269" s="52" t="s">
        <v>410</v>
      </c>
      <c r="U269" s="26">
        <v>0.82630000000000003</v>
      </c>
      <c r="V269" s="26"/>
      <c r="W269" s="109"/>
      <c r="X269" s="24">
        <v>7</v>
      </c>
      <c r="Y269" s="110">
        <v>8390.43</v>
      </c>
      <c r="Z269" s="25">
        <v>1.6</v>
      </c>
      <c r="AA269" s="26">
        <v>0.63990000000000002</v>
      </c>
      <c r="AB269" s="26">
        <v>0.60619999999999996</v>
      </c>
      <c r="AC269" s="109"/>
      <c r="AD269" s="26">
        <v>0.82299999999999995</v>
      </c>
      <c r="AE269" s="26">
        <v>0.80589999999999995</v>
      </c>
      <c r="AF269" s="26">
        <v>0.7369</v>
      </c>
      <c r="AG269" s="26">
        <v>0.70279999999999998</v>
      </c>
      <c r="AH269" s="57">
        <v>0.89159999999999995</v>
      </c>
      <c r="AI269" s="50">
        <f t="shared" si="12"/>
        <v>0.88641332500000014</v>
      </c>
      <c r="AJ269" s="26">
        <f t="shared" si="13"/>
        <v>-5.1866749999998074E-3</v>
      </c>
      <c r="AK269" s="62">
        <f t="shared" si="14"/>
        <v>-5.817266711529618E-3</v>
      </c>
    </row>
    <row r="270" spans="1:37" s="53" customFormat="1" x14ac:dyDescent="0.2">
      <c r="A270" s="21" t="s">
        <v>238</v>
      </c>
      <c r="B270" s="1" t="s">
        <v>239</v>
      </c>
      <c r="C270" s="1" t="s">
        <v>410</v>
      </c>
      <c r="D270" s="108">
        <v>60</v>
      </c>
      <c r="E270" s="109"/>
      <c r="F270" s="108">
        <v>3</v>
      </c>
      <c r="G270" s="108">
        <v>7167</v>
      </c>
      <c r="H270" s="108">
        <v>10057</v>
      </c>
      <c r="I270" s="108">
        <v>3493</v>
      </c>
      <c r="J270" s="108">
        <v>4540</v>
      </c>
      <c r="K270" s="1">
        <v>4.7</v>
      </c>
      <c r="L270" s="109"/>
      <c r="M270" s="108">
        <v>3059</v>
      </c>
      <c r="N270" s="108">
        <v>2511</v>
      </c>
      <c r="O270" s="2">
        <v>4.7</v>
      </c>
      <c r="P270" s="2">
        <v>5.2</v>
      </c>
      <c r="Q270" s="2">
        <v>3.5</v>
      </c>
      <c r="R270" s="1">
        <v>40</v>
      </c>
      <c r="S270" s="3">
        <v>0.92259999999999998</v>
      </c>
      <c r="T270" s="43" t="s">
        <v>407</v>
      </c>
      <c r="U270" s="3">
        <v>0.92259999999999998</v>
      </c>
      <c r="V270" s="3"/>
      <c r="W270" s="109"/>
      <c r="X270" s="1">
        <v>15</v>
      </c>
      <c r="Y270" s="108">
        <v>12300.6</v>
      </c>
      <c r="Z270" s="2">
        <v>3.5</v>
      </c>
      <c r="AA270" s="3">
        <v>0.77869999999999995</v>
      </c>
      <c r="AB270" s="3">
        <v>1.2065999999999999</v>
      </c>
      <c r="AC270" s="109"/>
      <c r="AD270" s="3">
        <v>1.0769</v>
      </c>
      <c r="AE270" s="3">
        <v>1.1778999999999999</v>
      </c>
      <c r="AF270" s="3">
        <v>1.0143</v>
      </c>
      <c r="AG270" s="3">
        <v>1.1173999999999999</v>
      </c>
      <c r="AH270" s="57">
        <v>0.99509999999999998</v>
      </c>
      <c r="AI270" s="50">
        <f t="shared" si="12"/>
        <v>0.9897191500000001</v>
      </c>
      <c r="AJ270" s="3">
        <f t="shared" si="13"/>
        <v>-5.3808499999998816E-3</v>
      </c>
      <c r="AK270" s="62">
        <f t="shared" si="14"/>
        <v>-5.4073459953772303E-3</v>
      </c>
    </row>
    <row r="271" spans="1:37" s="53" customFormat="1" x14ac:dyDescent="0.2">
      <c r="A271" s="21" t="s">
        <v>1363</v>
      </c>
      <c r="B271" s="1" t="s">
        <v>1364</v>
      </c>
      <c r="C271" s="1" t="s">
        <v>410</v>
      </c>
      <c r="D271" s="108">
        <v>1</v>
      </c>
      <c r="E271" s="109"/>
      <c r="F271" s="108">
        <v>0</v>
      </c>
      <c r="G271" s="108">
        <v>2304</v>
      </c>
      <c r="H271" s="108">
        <v>0</v>
      </c>
      <c r="I271" s="108">
        <v>1223</v>
      </c>
      <c r="J271" s="108">
        <v>0</v>
      </c>
      <c r="K271" s="1">
        <v>2</v>
      </c>
      <c r="L271" s="109"/>
      <c r="M271" s="108">
        <v>1223</v>
      </c>
      <c r="N271" s="108">
        <v>0</v>
      </c>
      <c r="O271" s="2">
        <v>2</v>
      </c>
      <c r="P271" s="2">
        <v>0</v>
      </c>
      <c r="Q271" s="2">
        <v>2</v>
      </c>
      <c r="R271" s="1">
        <v>999</v>
      </c>
      <c r="S271" s="3">
        <v>0.36890000000000001</v>
      </c>
      <c r="T271" s="43" t="s">
        <v>410</v>
      </c>
      <c r="U271" s="3">
        <v>0.58679999999999999</v>
      </c>
      <c r="V271" s="3"/>
      <c r="W271" s="109"/>
      <c r="X271" s="1">
        <v>4</v>
      </c>
      <c r="Y271" s="108">
        <v>3820.96</v>
      </c>
      <c r="Z271" s="2">
        <v>1.2</v>
      </c>
      <c r="AA271" s="3">
        <v>6.8343999999999996</v>
      </c>
      <c r="AB271" s="3">
        <v>6.0246000000000004</v>
      </c>
      <c r="AC271" s="109"/>
      <c r="AD271" s="3">
        <v>0.61529999999999996</v>
      </c>
      <c r="AE271" s="3">
        <v>0.63239999999999996</v>
      </c>
      <c r="AF271" s="3">
        <v>0.53649999999999998</v>
      </c>
      <c r="AG271" s="3">
        <v>0.52759999999999996</v>
      </c>
      <c r="AH271" s="57">
        <v>0.63280000000000003</v>
      </c>
      <c r="AI271" s="50">
        <f t="shared" si="12"/>
        <v>0.62948970000000004</v>
      </c>
      <c r="AJ271" s="3">
        <f t="shared" si="13"/>
        <v>-3.3102999999999883E-3</v>
      </c>
      <c r="AK271" s="62">
        <f t="shared" si="14"/>
        <v>-5.2311946902654678E-3</v>
      </c>
    </row>
    <row r="272" spans="1:37" s="53" customFormat="1" x14ac:dyDescent="0.2">
      <c r="A272" s="21" t="s">
        <v>1030</v>
      </c>
      <c r="B272" s="24" t="s">
        <v>1031</v>
      </c>
      <c r="C272" s="24" t="s">
        <v>410</v>
      </c>
      <c r="D272" s="110">
        <v>239</v>
      </c>
      <c r="E272" s="109"/>
      <c r="F272" s="110">
        <v>5</v>
      </c>
      <c r="G272" s="110">
        <v>6297</v>
      </c>
      <c r="H272" s="110">
        <v>4332</v>
      </c>
      <c r="I272" s="110">
        <v>2922</v>
      </c>
      <c r="J272" s="110">
        <v>1614</v>
      </c>
      <c r="K272" s="24">
        <v>3.9</v>
      </c>
      <c r="L272" s="109"/>
      <c r="M272" s="110">
        <v>2894</v>
      </c>
      <c r="N272" s="110">
        <v>1471</v>
      </c>
      <c r="O272" s="25">
        <v>3.9</v>
      </c>
      <c r="P272" s="25">
        <v>2.6</v>
      </c>
      <c r="Q272" s="25">
        <v>3.2</v>
      </c>
      <c r="R272" s="24">
        <v>15</v>
      </c>
      <c r="S272" s="26">
        <v>0.87280000000000002</v>
      </c>
      <c r="T272" s="52" t="s">
        <v>407</v>
      </c>
      <c r="U272" s="26">
        <v>0.87280000000000002</v>
      </c>
      <c r="V272" s="26"/>
      <c r="W272" s="109"/>
      <c r="X272" s="24">
        <v>9</v>
      </c>
      <c r="Y272" s="110">
        <v>6053.16</v>
      </c>
      <c r="Z272" s="25">
        <v>3.2</v>
      </c>
      <c r="AA272" s="26">
        <v>1.1679999999999999</v>
      </c>
      <c r="AB272" s="26">
        <v>0.6915</v>
      </c>
      <c r="AC272" s="109"/>
      <c r="AD272" s="26">
        <v>0.87350000000000005</v>
      </c>
      <c r="AE272" s="26">
        <v>0.95399999999999996</v>
      </c>
      <c r="AF272" s="26">
        <v>0.8044</v>
      </c>
      <c r="AG272" s="26">
        <v>0.82099999999999995</v>
      </c>
      <c r="AH272" s="57">
        <v>0.94110000000000005</v>
      </c>
      <c r="AI272" s="50">
        <f t="shared" si="12"/>
        <v>0.93629620000000013</v>
      </c>
      <c r="AJ272" s="26">
        <f t="shared" si="13"/>
        <v>-4.8037999999999137E-3</v>
      </c>
      <c r="AK272" s="62">
        <f t="shared" si="14"/>
        <v>-5.1044522367441432E-3</v>
      </c>
    </row>
    <row r="273" spans="1:37" s="53" customFormat="1" x14ac:dyDescent="0.2">
      <c r="A273" s="22" t="s">
        <v>287</v>
      </c>
      <c r="B273" s="17" t="s">
        <v>288</v>
      </c>
      <c r="C273" s="17" t="s">
        <v>407</v>
      </c>
      <c r="D273" s="111">
        <v>34</v>
      </c>
      <c r="E273" s="109"/>
      <c r="F273" s="111">
        <v>3</v>
      </c>
      <c r="G273" s="111">
        <v>37993</v>
      </c>
      <c r="H273" s="111">
        <v>60236</v>
      </c>
      <c r="I273" s="111">
        <v>12493</v>
      </c>
      <c r="J273" s="111">
        <v>21745</v>
      </c>
      <c r="K273" s="17">
        <v>8.9</v>
      </c>
      <c r="L273" s="109"/>
      <c r="M273" s="111">
        <v>10456</v>
      </c>
      <c r="N273" s="111">
        <v>12346</v>
      </c>
      <c r="O273" s="18">
        <v>8.9</v>
      </c>
      <c r="P273" s="18">
        <v>15.3</v>
      </c>
      <c r="Q273" s="18">
        <v>4.5999999999999996</v>
      </c>
      <c r="R273" s="17">
        <v>82</v>
      </c>
      <c r="S273" s="19">
        <v>3.1536</v>
      </c>
      <c r="T273" s="44" t="s">
        <v>410</v>
      </c>
      <c r="U273" s="19">
        <v>3.2126000000000001</v>
      </c>
      <c r="V273" s="19"/>
      <c r="W273" s="109"/>
      <c r="X273" s="17">
        <v>22</v>
      </c>
      <c r="Y273" s="111">
        <v>37423.449999999997</v>
      </c>
      <c r="Z273" s="18">
        <v>4.7</v>
      </c>
      <c r="AA273" s="19">
        <v>0.68540000000000001</v>
      </c>
      <c r="AB273" s="19">
        <v>0.58399999999999996</v>
      </c>
      <c r="AC273" s="109"/>
      <c r="AD273" s="19">
        <v>3.0234999999999999</v>
      </c>
      <c r="AE273" s="19">
        <v>2.8555000000000001</v>
      </c>
      <c r="AF273" s="19">
        <v>3.1455000000000002</v>
      </c>
      <c r="AG273" s="19">
        <v>3.1029</v>
      </c>
      <c r="AH273" s="59">
        <v>3.4581</v>
      </c>
      <c r="AI273" s="51">
        <f t="shared" si="12"/>
        <v>3.4463166500000004</v>
      </c>
      <c r="AJ273" s="19">
        <f t="shared" si="13"/>
        <v>-1.1783349999999526E-2</v>
      </c>
      <c r="AK273" s="63">
        <f t="shared" si="14"/>
        <v>-3.4074636361006122E-3</v>
      </c>
    </row>
    <row r="274" spans="1:37" s="53" customFormat="1" x14ac:dyDescent="0.2">
      <c r="A274" s="21" t="s">
        <v>1379</v>
      </c>
      <c r="B274" s="24" t="s">
        <v>1380</v>
      </c>
      <c r="C274" s="24" t="s">
        <v>410</v>
      </c>
      <c r="D274" s="110">
        <v>1</v>
      </c>
      <c r="E274" s="109"/>
      <c r="F274" s="110">
        <v>0</v>
      </c>
      <c r="G274" s="110">
        <v>17428</v>
      </c>
      <c r="H274" s="110">
        <v>0</v>
      </c>
      <c r="I274" s="110">
        <v>0</v>
      </c>
      <c r="J274" s="110">
        <v>0</v>
      </c>
      <c r="K274" s="24">
        <v>0</v>
      </c>
      <c r="L274" s="109"/>
      <c r="M274" s="110">
        <v>0</v>
      </c>
      <c r="N274" s="110">
        <v>0</v>
      </c>
      <c r="O274" s="25">
        <v>0</v>
      </c>
      <c r="P274" s="25">
        <v>0</v>
      </c>
      <c r="Q274" s="25">
        <v>0</v>
      </c>
      <c r="R274" s="24">
        <v>999</v>
      </c>
      <c r="S274" s="26">
        <v>0</v>
      </c>
      <c r="T274" s="52" t="s">
        <v>410</v>
      </c>
      <c r="U274" s="26">
        <v>1.1362000000000001</v>
      </c>
      <c r="V274" s="26"/>
      <c r="W274" s="109"/>
      <c r="X274" s="24">
        <v>3</v>
      </c>
      <c r="Y274" s="110">
        <v>7213</v>
      </c>
      <c r="Z274" s="25">
        <v>1.4</v>
      </c>
      <c r="AA274" s="26">
        <v>1.7877000000000001</v>
      </c>
      <c r="AB274" s="26">
        <v>1.2279</v>
      </c>
      <c r="AC274" s="109"/>
      <c r="AD274" s="26">
        <v>1.0254000000000001</v>
      </c>
      <c r="AE274" s="26">
        <v>1.1444000000000001</v>
      </c>
      <c r="AF274" s="26">
        <v>1.1244000000000001</v>
      </c>
      <c r="AG274" s="26">
        <v>1.1119000000000001</v>
      </c>
      <c r="AH274" s="57">
        <v>1.2230000000000001</v>
      </c>
      <c r="AI274" s="50">
        <f t="shared" si="12"/>
        <v>1.2188585500000002</v>
      </c>
      <c r="AJ274" s="26">
        <f t="shared" si="13"/>
        <v>-4.1414499999998799E-3</v>
      </c>
      <c r="AK274" s="62">
        <f t="shared" si="14"/>
        <v>-3.386304170073491E-3</v>
      </c>
    </row>
    <row r="275" spans="1:37" s="53" customFormat="1" x14ac:dyDescent="0.2">
      <c r="A275" s="21" t="s">
        <v>1168</v>
      </c>
      <c r="B275" s="24" t="s">
        <v>1169</v>
      </c>
      <c r="C275" s="24" t="s">
        <v>410</v>
      </c>
      <c r="D275" s="110">
        <v>3</v>
      </c>
      <c r="E275" s="109"/>
      <c r="F275" s="110">
        <v>0</v>
      </c>
      <c r="G275" s="110">
        <v>4040</v>
      </c>
      <c r="H275" s="110">
        <v>1785</v>
      </c>
      <c r="I275" s="110">
        <v>1480</v>
      </c>
      <c r="J275" s="110">
        <v>361</v>
      </c>
      <c r="K275" s="24">
        <v>1</v>
      </c>
      <c r="L275" s="109"/>
      <c r="M275" s="110">
        <v>1480</v>
      </c>
      <c r="N275" s="110">
        <v>361</v>
      </c>
      <c r="O275" s="25">
        <v>1</v>
      </c>
      <c r="P275" s="25">
        <v>0</v>
      </c>
      <c r="Q275" s="25">
        <v>1</v>
      </c>
      <c r="R275" s="24">
        <v>999</v>
      </c>
      <c r="S275" s="26">
        <v>0.44640000000000002</v>
      </c>
      <c r="T275" s="52" t="s">
        <v>410</v>
      </c>
      <c r="U275" s="26">
        <v>1.2008000000000001</v>
      </c>
      <c r="V275" s="26"/>
      <c r="W275" s="109"/>
      <c r="X275" s="24">
        <v>7</v>
      </c>
      <c r="Y275" s="110">
        <v>13760.05</v>
      </c>
      <c r="Z275" s="25">
        <v>2.4</v>
      </c>
      <c r="AA275" s="26">
        <v>0.58479999999999999</v>
      </c>
      <c r="AB275" s="26">
        <v>1.51</v>
      </c>
      <c r="AC275" s="109"/>
      <c r="AD275" s="26">
        <v>0.7127</v>
      </c>
      <c r="AE275" s="26">
        <v>0.85819999999999996</v>
      </c>
      <c r="AF275" s="26">
        <v>0.82909999999999995</v>
      </c>
      <c r="AG275" s="26">
        <v>0.80720000000000003</v>
      </c>
      <c r="AH275" s="57">
        <v>1.2918000000000001</v>
      </c>
      <c r="AI275" s="50">
        <f t="shared" si="12"/>
        <v>1.2881582000000003</v>
      </c>
      <c r="AJ275" s="26">
        <f t="shared" si="13"/>
        <v>-3.6417999999998063E-3</v>
      </c>
      <c r="AK275" s="62">
        <f t="shared" si="14"/>
        <v>-2.8191670537233366E-3</v>
      </c>
    </row>
    <row r="276" spans="1:37" s="53" customFormat="1" x14ac:dyDescent="0.2">
      <c r="A276" s="21" t="s">
        <v>159</v>
      </c>
      <c r="B276" s="24" t="s">
        <v>160</v>
      </c>
      <c r="C276" s="24" t="s">
        <v>407</v>
      </c>
      <c r="D276" s="110">
        <v>310</v>
      </c>
      <c r="E276" s="109"/>
      <c r="F276" s="110">
        <v>17</v>
      </c>
      <c r="G276" s="110">
        <v>3792</v>
      </c>
      <c r="H276" s="110">
        <v>3118</v>
      </c>
      <c r="I276" s="110">
        <v>1821</v>
      </c>
      <c r="J276" s="110">
        <v>1258</v>
      </c>
      <c r="K276" s="24">
        <v>2.4</v>
      </c>
      <c r="L276" s="109"/>
      <c r="M276" s="110">
        <v>1756</v>
      </c>
      <c r="N276" s="110">
        <v>1056</v>
      </c>
      <c r="O276" s="25">
        <v>2.4</v>
      </c>
      <c r="P276" s="25">
        <v>2.2000000000000002</v>
      </c>
      <c r="Q276" s="25">
        <v>2</v>
      </c>
      <c r="R276" s="24">
        <v>21</v>
      </c>
      <c r="S276" s="26">
        <v>0.52959999999999996</v>
      </c>
      <c r="T276" s="52" t="s">
        <v>407</v>
      </c>
      <c r="U276" s="26">
        <v>0.52959999999999996</v>
      </c>
      <c r="V276" s="26"/>
      <c r="W276" s="109"/>
      <c r="X276" s="24">
        <v>7</v>
      </c>
      <c r="Y276" s="110">
        <v>4261.5200000000004</v>
      </c>
      <c r="Z276" s="25">
        <v>2</v>
      </c>
      <c r="AA276" s="26">
        <v>1.0584</v>
      </c>
      <c r="AB276" s="26">
        <v>1.2174</v>
      </c>
      <c r="AC276" s="109"/>
      <c r="AD276" s="26">
        <v>0.52439999999999998</v>
      </c>
      <c r="AE276" s="26">
        <v>0.54879999999999995</v>
      </c>
      <c r="AF276" s="26">
        <v>0.51129999999999998</v>
      </c>
      <c r="AG276" s="26">
        <v>0.58040000000000003</v>
      </c>
      <c r="AH276" s="57">
        <v>0.56899999999999995</v>
      </c>
      <c r="AI276" s="50">
        <f t="shared" si="12"/>
        <v>0.56812839999999998</v>
      </c>
      <c r="AJ276" s="26">
        <f t="shared" si="13"/>
        <v>-8.715999999999724E-4</v>
      </c>
      <c r="AK276" s="62">
        <f t="shared" si="14"/>
        <v>-1.5318101933215686E-3</v>
      </c>
    </row>
    <row r="277" spans="1:37" s="53" customFormat="1" x14ac:dyDescent="0.2">
      <c r="A277" s="21" t="s">
        <v>1107</v>
      </c>
      <c r="B277" s="24" t="s">
        <v>1108</v>
      </c>
      <c r="C277" s="24" t="s">
        <v>410</v>
      </c>
      <c r="D277" s="110">
        <v>4</v>
      </c>
      <c r="E277" s="109"/>
      <c r="F277" s="110">
        <v>0</v>
      </c>
      <c r="G277" s="110">
        <v>15549</v>
      </c>
      <c r="H277" s="110">
        <v>6750</v>
      </c>
      <c r="I277" s="110">
        <v>6870</v>
      </c>
      <c r="J277" s="110">
        <v>2645</v>
      </c>
      <c r="K277" s="24">
        <v>8</v>
      </c>
      <c r="L277" s="109"/>
      <c r="M277" s="110">
        <v>6870</v>
      </c>
      <c r="N277" s="110">
        <v>2645</v>
      </c>
      <c r="O277" s="25">
        <v>8</v>
      </c>
      <c r="P277" s="25">
        <v>4.0999999999999996</v>
      </c>
      <c r="Q277" s="25">
        <v>6.9</v>
      </c>
      <c r="R277" s="24">
        <v>999</v>
      </c>
      <c r="S277" s="26">
        <v>2.0720000000000001</v>
      </c>
      <c r="T277" s="52" t="s">
        <v>410</v>
      </c>
      <c r="U277" s="26">
        <v>1.2512000000000001</v>
      </c>
      <c r="V277" s="26"/>
      <c r="W277" s="109"/>
      <c r="X277" s="24">
        <v>16</v>
      </c>
      <c r="Y277" s="110">
        <v>11654.51</v>
      </c>
      <c r="Z277" s="25">
        <v>3.9</v>
      </c>
      <c r="AA277" s="26">
        <v>0.65980000000000005</v>
      </c>
      <c r="AB277" s="26">
        <v>0.6351</v>
      </c>
      <c r="AC277" s="109"/>
      <c r="AD277" s="26">
        <v>1.8265</v>
      </c>
      <c r="AE277" s="26">
        <v>1.4052</v>
      </c>
      <c r="AF277" s="26">
        <v>1.3325</v>
      </c>
      <c r="AG277" s="26">
        <v>1.2675000000000001</v>
      </c>
      <c r="AH277" s="57">
        <v>1.3433999999999999</v>
      </c>
      <c r="AI277" s="50">
        <f t="shared" si="12"/>
        <v>1.3422248000000001</v>
      </c>
      <c r="AJ277" s="26">
        <f t="shared" si="13"/>
        <v>-1.1751999999998208E-3</v>
      </c>
      <c r="AK277" s="62">
        <f t="shared" si="14"/>
        <v>-8.7479529551869951E-4</v>
      </c>
    </row>
    <row r="278" spans="1:37" s="53" customFormat="1" x14ac:dyDescent="0.2">
      <c r="A278" s="22" t="s">
        <v>163</v>
      </c>
      <c r="B278" s="17" t="s">
        <v>167</v>
      </c>
      <c r="C278" s="17" t="s">
        <v>410</v>
      </c>
      <c r="D278" s="111">
        <v>59</v>
      </c>
      <c r="E278" s="109"/>
      <c r="F278" s="111">
        <v>0</v>
      </c>
      <c r="G278" s="111">
        <v>5825</v>
      </c>
      <c r="H278" s="111">
        <v>2721</v>
      </c>
      <c r="I278" s="111">
        <v>2324</v>
      </c>
      <c r="J278" s="111">
        <v>994</v>
      </c>
      <c r="K278" s="17">
        <v>1.4</v>
      </c>
      <c r="L278" s="109"/>
      <c r="M278" s="111">
        <v>2251</v>
      </c>
      <c r="N278" s="111">
        <v>755</v>
      </c>
      <c r="O278" s="18">
        <v>1.4</v>
      </c>
      <c r="P278" s="18">
        <v>1.1000000000000001</v>
      </c>
      <c r="Q278" s="18">
        <v>1.3</v>
      </c>
      <c r="R278" s="17">
        <v>7</v>
      </c>
      <c r="S278" s="19">
        <v>0.67889999999999995</v>
      </c>
      <c r="T278" s="44" t="s">
        <v>407</v>
      </c>
      <c r="U278" s="19">
        <v>0.67889999999999995</v>
      </c>
      <c r="V278" s="19"/>
      <c r="W278" s="109"/>
      <c r="X278" s="17">
        <v>4</v>
      </c>
      <c r="Y278" s="111">
        <v>4252.3599999999997</v>
      </c>
      <c r="Z278" s="18">
        <v>1.3</v>
      </c>
      <c r="AA278" s="19">
        <v>0</v>
      </c>
      <c r="AB278" s="19">
        <v>0</v>
      </c>
      <c r="AC278" s="109"/>
      <c r="AD278" s="19">
        <v>0.7248</v>
      </c>
      <c r="AE278" s="19">
        <v>0.75349999999999995</v>
      </c>
      <c r="AF278" s="19">
        <v>0.78339999999999999</v>
      </c>
      <c r="AG278" s="19">
        <v>0.83099999999999996</v>
      </c>
      <c r="AH278" s="59">
        <v>0.72850000000000004</v>
      </c>
      <c r="AI278" s="51">
        <f t="shared" si="12"/>
        <v>0.72828997500000003</v>
      </c>
      <c r="AJ278" s="19">
        <f t="shared" si="13"/>
        <v>-2.1002500000000257E-4</v>
      </c>
      <c r="AK278" s="63">
        <f t="shared" si="14"/>
        <v>-2.8829787234042903E-4</v>
      </c>
    </row>
    <row r="279" spans="1:37" s="53" customFormat="1" x14ac:dyDescent="0.2">
      <c r="A279" s="21" t="s">
        <v>371</v>
      </c>
      <c r="B279" s="1" t="s">
        <v>372</v>
      </c>
      <c r="C279" s="1"/>
      <c r="D279" s="108">
        <v>21</v>
      </c>
      <c r="E279" s="109"/>
      <c r="F279" s="108">
        <v>0</v>
      </c>
      <c r="G279" s="108">
        <v>50677</v>
      </c>
      <c r="H279" s="108">
        <v>33784</v>
      </c>
      <c r="I279" s="108">
        <v>20155</v>
      </c>
      <c r="J279" s="108">
        <v>11086</v>
      </c>
      <c r="K279" s="1">
        <v>14.6</v>
      </c>
      <c r="L279" s="109"/>
      <c r="M279" s="108">
        <v>20340</v>
      </c>
      <c r="N279" s="108">
        <v>11129</v>
      </c>
      <c r="O279" s="2">
        <v>14.6</v>
      </c>
      <c r="P279" s="2">
        <v>9.9</v>
      </c>
      <c r="Q279" s="2">
        <v>11.6</v>
      </c>
      <c r="R279" s="1">
        <v>18</v>
      </c>
      <c r="S279" s="3">
        <v>6.1346999999999996</v>
      </c>
      <c r="T279" s="43" t="s">
        <v>407</v>
      </c>
      <c r="U279" s="3">
        <v>6.1346999999999996</v>
      </c>
      <c r="V279" s="3"/>
      <c r="W279" s="109"/>
      <c r="X279" s="1">
        <v>34</v>
      </c>
      <c r="Y279" s="108">
        <v>41661.839999999997</v>
      </c>
      <c r="Z279" s="2">
        <v>11.6</v>
      </c>
      <c r="AA279" s="3"/>
      <c r="AB279" s="3"/>
      <c r="AC279" s="109"/>
      <c r="AD279" s="3">
        <v>6.7762000000000002</v>
      </c>
      <c r="AE279" s="3">
        <v>6.6105999999999998</v>
      </c>
      <c r="AF279" s="3">
        <v>5.4625000000000004</v>
      </c>
      <c r="AG279" s="3">
        <v>5.3402000000000003</v>
      </c>
      <c r="AH279" s="57">
        <v>6.5808</v>
      </c>
      <c r="AI279" s="50">
        <f t="shared" si="12"/>
        <v>6.5809994249999999</v>
      </c>
      <c r="AJ279" s="3">
        <f t="shared" si="13"/>
        <v>1.9942499999991981E-4</v>
      </c>
      <c r="AK279" s="62">
        <f t="shared" si="14"/>
        <v>3.0304066374896641E-5</v>
      </c>
    </row>
    <row r="280" spans="1:37" s="53" customFormat="1" x14ac:dyDescent="0.2">
      <c r="A280" s="21" t="s">
        <v>1132</v>
      </c>
      <c r="B280" s="1" t="s">
        <v>1133</v>
      </c>
      <c r="C280" s="1" t="s">
        <v>410</v>
      </c>
      <c r="D280" s="108">
        <v>5</v>
      </c>
      <c r="E280" s="109"/>
      <c r="F280" s="108">
        <v>0</v>
      </c>
      <c r="G280" s="108">
        <v>20277</v>
      </c>
      <c r="H280" s="108">
        <v>17119</v>
      </c>
      <c r="I280" s="108">
        <v>6772</v>
      </c>
      <c r="J280" s="108">
        <v>4965</v>
      </c>
      <c r="K280" s="1">
        <v>6.2</v>
      </c>
      <c r="L280" s="109"/>
      <c r="M280" s="108">
        <v>6772</v>
      </c>
      <c r="N280" s="108">
        <v>4965</v>
      </c>
      <c r="O280" s="2">
        <v>6.2</v>
      </c>
      <c r="P280" s="2">
        <v>4.8</v>
      </c>
      <c r="Q280" s="2">
        <v>4.4000000000000004</v>
      </c>
      <c r="R280" s="1">
        <v>32</v>
      </c>
      <c r="S280" s="3">
        <v>2.0425</v>
      </c>
      <c r="T280" s="43" t="s">
        <v>410</v>
      </c>
      <c r="U280" s="3">
        <v>3.0741999999999998</v>
      </c>
      <c r="V280" s="3"/>
      <c r="W280" s="109"/>
      <c r="X280" s="1">
        <v>17</v>
      </c>
      <c r="Y280" s="108">
        <v>27186.26</v>
      </c>
      <c r="Z280" s="2">
        <v>5.7</v>
      </c>
      <c r="AA280" s="3">
        <v>0.66590000000000005</v>
      </c>
      <c r="AB280" s="3">
        <v>0.77869999999999995</v>
      </c>
      <c r="AC280" s="109"/>
      <c r="AD280" s="3">
        <v>3.1427</v>
      </c>
      <c r="AE280" s="3">
        <v>3.2079</v>
      </c>
      <c r="AF280" s="3">
        <v>3.0327000000000002</v>
      </c>
      <c r="AG280" s="3">
        <v>2.9902000000000002</v>
      </c>
      <c r="AH280" s="57">
        <v>3.2972000000000001</v>
      </c>
      <c r="AI280" s="50">
        <f t="shared" si="12"/>
        <v>3.2978480500000003</v>
      </c>
      <c r="AJ280" s="3">
        <f t="shared" si="13"/>
        <v>6.4805000000012214E-4</v>
      </c>
      <c r="AK280" s="62">
        <f t="shared" si="14"/>
        <v>1.9654555380326403E-4</v>
      </c>
    </row>
    <row r="281" spans="1:37" s="53" customFormat="1" x14ac:dyDescent="0.2">
      <c r="A281" s="21" t="s">
        <v>842</v>
      </c>
      <c r="B281" s="1" t="s">
        <v>843</v>
      </c>
      <c r="C281" s="1" t="s">
        <v>407</v>
      </c>
      <c r="D281" s="108">
        <v>3</v>
      </c>
      <c r="E281" s="109"/>
      <c r="F281" s="108">
        <v>0</v>
      </c>
      <c r="G281" s="108">
        <v>4047</v>
      </c>
      <c r="H281" s="108">
        <v>2793</v>
      </c>
      <c r="I281" s="108">
        <v>2025</v>
      </c>
      <c r="J281" s="108">
        <v>1481</v>
      </c>
      <c r="K281" s="1">
        <v>3</v>
      </c>
      <c r="L281" s="109"/>
      <c r="M281" s="108">
        <v>2025</v>
      </c>
      <c r="N281" s="108">
        <v>1481</v>
      </c>
      <c r="O281" s="2">
        <v>3</v>
      </c>
      <c r="P281" s="2">
        <v>2.8</v>
      </c>
      <c r="Q281" s="2">
        <v>1.9</v>
      </c>
      <c r="R281" s="1">
        <v>999</v>
      </c>
      <c r="S281" s="3">
        <v>0.61080000000000001</v>
      </c>
      <c r="T281" s="43" t="s">
        <v>410</v>
      </c>
      <c r="U281" s="3">
        <v>1.0150999999999999</v>
      </c>
      <c r="V281" s="3"/>
      <c r="W281" s="109"/>
      <c r="X281" s="1">
        <v>11</v>
      </c>
      <c r="Y281" s="108">
        <v>9070.7999999999993</v>
      </c>
      <c r="Z281" s="2">
        <v>2.6</v>
      </c>
      <c r="AA281" s="3">
        <v>1.6102000000000001</v>
      </c>
      <c r="AB281" s="3">
        <v>1.4428000000000001</v>
      </c>
      <c r="AC281" s="109"/>
      <c r="AD281" s="3">
        <v>1.1715</v>
      </c>
      <c r="AE281" s="3">
        <v>1.3962000000000001</v>
      </c>
      <c r="AF281" s="3">
        <v>0.98350000000000004</v>
      </c>
      <c r="AG281" s="3">
        <v>0.91259999999999997</v>
      </c>
      <c r="AH281" s="57">
        <v>1.0885</v>
      </c>
      <c r="AI281" s="50">
        <f t="shared" si="12"/>
        <v>1.0889485249999999</v>
      </c>
      <c r="AJ281" s="3">
        <f t="shared" si="13"/>
        <v>4.485249999999219E-4</v>
      </c>
      <c r="AK281" s="62">
        <f t="shared" si="14"/>
        <v>4.1205787781343307E-4</v>
      </c>
    </row>
    <row r="282" spans="1:37" s="53" customFormat="1" x14ac:dyDescent="0.2">
      <c r="A282" s="21" t="s">
        <v>1044</v>
      </c>
      <c r="B282" s="24" t="s">
        <v>1045</v>
      </c>
      <c r="C282" s="24" t="s">
        <v>410</v>
      </c>
      <c r="D282" s="110">
        <v>3</v>
      </c>
      <c r="E282" s="109"/>
      <c r="F282" s="110">
        <v>0</v>
      </c>
      <c r="G282" s="110">
        <v>118899</v>
      </c>
      <c r="H282" s="110">
        <v>35264</v>
      </c>
      <c r="I282" s="110">
        <v>41248</v>
      </c>
      <c r="J282" s="110">
        <v>14270</v>
      </c>
      <c r="K282" s="24">
        <v>13.7</v>
      </c>
      <c r="L282" s="109"/>
      <c r="M282" s="110">
        <v>41248</v>
      </c>
      <c r="N282" s="110">
        <v>14270</v>
      </c>
      <c r="O282" s="25">
        <v>13.7</v>
      </c>
      <c r="P282" s="25">
        <v>5.2</v>
      </c>
      <c r="Q282" s="25">
        <v>12.8</v>
      </c>
      <c r="R282" s="24">
        <v>999</v>
      </c>
      <c r="S282" s="26">
        <v>12.4407</v>
      </c>
      <c r="T282" s="52" t="s">
        <v>410</v>
      </c>
      <c r="U282" s="26">
        <v>10.1684</v>
      </c>
      <c r="V282" s="26"/>
      <c r="W282" s="109"/>
      <c r="X282" s="24">
        <v>27</v>
      </c>
      <c r="Y282" s="110">
        <v>68117.119999999995</v>
      </c>
      <c r="Z282" s="25">
        <v>8.5</v>
      </c>
      <c r="AA282" s="26">
        <v>0.60070000000000001</v>
      </c>
      <c r="AB282" s="26">
        <v>0.48709999999999998</v>
      </c>
      <c r="AC282" s="109"/>
      <c r="AD282" s="26">
        <v>13.74</v>
      </c>
      <c r="AE282" s="26">
        <v>13.283300000000001</v>
      </c>
      <c r="AF282" s="26">
        <v>12.1815</v>
      </c>
      <c r="AG282" s="26">
        <v>11.8797</v>
      </c>
      <c r="AH282" s="57">
        <v>10.885400000000001</v>
      </c>
      <c r="AI282" s="50">
        <f t="shared" si="12"/>
        <v>10.908151100000001</v>
      </c>
      <c r="AJ282" s="26">
        <f t="shared" si="13"/>
        <v>2.275110000000069E-2</v>
      </c>
      <c r="AK282" s="62">
        <f t="shared" si="14"/>
        <v>2.0900564058280529E-3</v>
      </c>
    </row>
    <row r="283" spans="1:37" s="53" customFormat="1" x14ac:dyDescent="0.2">
      <c r="A283" s="22" t="s">
        <v>862</v>
      </c>
      <c r="B283" s="17" t="s">
        <v>863</v>
      </c>
      <c r="C283" s="17" t="s">
        <v>407</v>
      </c>
      <c r="D283" s="111">
        <v>172</v>
      </c>
      <c r="E283" s="109"/>
      <c r="F283" s="111">
        <v>3</v>
      </c>
      <c r="G283" s="111">
        <v>5172</v>
      </c>
      <c r="H283" s="111">
        <v>3861</v>
      </c>
      <c r="I283" s="111">
        <v>2177</v>
      </c>
      <c r="J283" s="111">
        <v>1337</v>
      </c>
      <c r="K283" s="17">
        <v>2.4</v>
      </c>
      <c r="L283" s="109"/>
      <c r="M283" s="111">
        <v>2106</v>
      </c>
      <c r="N283" s="111">
        <v>1120</v>
      </c>
      <c r="O283" s="18">
        <v>2.4</v>
      </c>
      <c r="P283" s="18">
        <v>1.8</v>
      </c>
      <c r="Q283" s="18">
        <v>2</v>
      </c>
      <c r="R283" s="17">
        <v>17</v>
      </c>
      <c r="S283" s="19">
        <v>0.63519999999999999</v>
      </c>
      <c r="T283" s="44" t="s">
        <v>407</v>
      </c>
      <c r="U283" s="19">
        <v>0.63519999999999999</v>
      </c>
      <c r="V283" s="19"/>
      <c r="W283" s="109"/>
      <c r="X283" s="17">
        <v>6</v>
      </c>
      <c r="Y283" s="111">
        <v>4770.78</v>
      </c>
      <c r="Z283" s="18">
        <v>2</v>
      </c>
      <c r="AA283" s="19">
        <v>0.95920000000000005</v>
      </c>
      <c r="AB283" s="19">
        <v>0.85260000000000002</v>
      </c>
      <c r="AC283" s="109"/>
      <c r="AD283" s="19">
        <v>0.66239999999999999</v>
      </c>
      <c r="AE283" s="19">
        <v>0.72160000000000002</v>
      </c>
      <c r="AF283" s="19">
        <v>0.71919999999999995</v>
      </c>
      <c r="AG283" s="19">
        <v>0.76870000000000005</v>
      </c>
      <c r="AH283" s="59">
        <v>0.67979999999999996</v>
      </c>
      <c r="AI283" s="51">
        <f t="shared" si="12"/>
        <v>0.68141080000000009</v>
      </c>
      <c r="AJ283" s="19">
        <f t="shared" si="13"/>
        <v>1.6108000000001343E-3</v>
      </c>
      <c r="AK283" s="63">
        <f t="shared" si="14"/>
        <v>2.369520447190548E-3</v>
      </c>
    </row>
    <row r="284" spans="1:37" s="53" customFormat="1" x14ac:dyDescent="0.2">
      <c r="A284" s="21" t="s">
        <v>1419</v>
      </c>
      <c r="B284" s="24" t="s">
        <v>1420</v>
      </c>
      <c r="C284" s="24" t="s">
        <v>410</v>
      </c>
      <c r="D284" s="110">
        <v>10</v>
      </c>
      <c r="E284" s="109"/>
      <c r="F284" s="110">
        <v>0</v>
      </c>
      <c r="G284" s="110">
        <v>9765</v>
      </c>
      <c r="H284" s="110">
        <v>8113</v>
      </c>
      <c r="I284" s="110">
        <v>4312</v>
      </c>
      <c r="J284" s="110">
        <v>2925</v>
      </c>
      <c r="K284" s="24">
        <v>4.4000000000000004</v>
      </c>
      <c r="L284" s="109"/>
      <c r="M284" s="110">
        <v>4221</v>
      </c>
      <c r="N284" s="110">
        <v>2727</v>
      </c>
      <c r="O284" s="25">
        <v>4.4000000000000004</v>
      </c>
      <c r="P284" s="25">
        <v>3.6</v>
      </c>
      <c r="Q284" s="25">
        <v>3.1</v>
      </c>
      <c r="R284" s="24">
        <v>25</v>
      </c>
      <c r="S284" s="26">
        <v>1.2730999999999999</v>
      </c>
      <c r="T284" s="52" t="s">
        <v>410</v>
      </c>
      <c r="U284" s="26">
        <v>0.8931</v>
      </c>
      <c r="V284" s="26"/>
      <c r="W284" s="109"/>
      <c r="X284" s="24">
        <v>11</v>
      </c>
      <c r="Y284" s="110">
        <v>8466.6200000000008</v>
      </c>
      <c r="Z284" s="25">
        <v>2.8</v>
      </c>
      <c r="AA284" s="26">
        <v>0.94589999999999996</v>
      </c>
      <c r="AB284" s="26">
        <v>2.1034999999999999</v>
      </c>
      <c r="AC284" s="109"/>
      <c r="AD284" s="26">
        <v>0.94259999999999999</v>
      </c>
      <c r="AE284" s="26">
        <v>0.91069999999999995</v>
      </c>
      <c r="AF284" s="26">
        <v>0.91100000000000003</v>
      </c>
      <c r="AG284" s="26">
        <v>0.87719999999999998</v>
      </c>
      <c r="AH284" s="57">
        <v>0.95530000000000004</v>
      </c>
      <c r="AI284" s="50">
        <f t="shared" si="12"/>
        <v>0.95807302500000013</v>
      </c>
      <c r="AJ284" s="26">
        <f t="shared" si="13"/>
        <v>2.7730250000000956E-3</v>
      </c>
      <c r="AK284" s="62">
        <f t="shared" si="14"/>
        <v>2.9027792316550774E-3</v>
      </c>
    </row>
    <row r="285" spans="1:37" s="53" customFormat="1" x14ac:dyDescent="0.2">
      <c r="A285" s="21" t="s">
        <v>373</v>
      </c>
      <c r="B285" s="24" t="s">
        <v>374</v>
      </c>
      <c r="C285" s="24"/>
      <c r="D285" s="110">
        <v>83</v>
      </c>
      <c r="E285" s="109"/>
      <c r="F285" s="110">
        <v>7</v>
      </c>
      <c r="G285" s="110">
        <v>286065</v>
      </c>
      <c r="H285" s="110">
        <v>273355</v>
      </c>
      <c r="I285" s="110">
        <v>82782</v>
      </c>
      <c r="J285" s="110">
        <v>73666</v>
      </c>
      <c r="K285" s="24">
        <v>54.4</v>
      </c>
      <c r="L285" s="109"/>
      <c r="M285" s="110">
        <v>77385</v>
      </c>
      <c r="N285" s="110">
        <v>57207</v>
      </c>
      <c r="O285" s="25">
        <v>54.4</v>
      </c>
      <c r="P285" s="25">
        <v>49.4</v>
      </c>
      <c r="Q285" s="25">
        <v>40.6</v>
      </c>
      <c r="R285" s="24">
        <v>32</v>
      </c>
      <c r="S285" s="26">
        <v>23.3398</v>
      </c>
      <c r="T285" s="52" t="s">
        <v>407</v>
      </c>
      <c r="U285" s="26">
        <v>23.3398</v>
      </c>
      <c r="V285" s="26"/>
      <c r="W285" s="109"/>
      <c r="X285" s="24">
        <v>150</v>
      </c>
      <c r="Y285" s="110">
        <v>225694.04</v>
      </c>
      <c r="Z285" s="25">
        <v>40.6</v>
      </c>
      <c r="AA285" s="26"/>
      <c r="AB285" s="26"/>
      <c r="AC285" s="109"/>
      <c r="AD285" s="26">
        <v>22.574000000000002</v>
      </c>
      <c r="AE285" s="26">
        <v>24.412800000000001</v>
      </c>
      <c r="AF285" s="26">
        <v>20.827500000000001</v>
      </c>
      <c r="AG285" s="26">
        <v>20.425599999999999</v>
      </c>
      <c r="AH285" s="57">
        <v>24.965299999999999</v>
      </c>
      <c r="AI285" s="50">
        <f t="shared" si="12"/>
        <v>25.037770450000004</v>
      </c>
      <c r="AJ285" s="26">
        <f t="shared" si="13"/>
        <v>7.2470450000004405E-2</v>
      </c>
      <c r="AK285" s="62">
        <f t="shared" si="14"/>
        <v>2.90284715184694E-3</v>
      </c>
    </row>
    <row r="286" spans="1:37" s="53" customFormat="1" x14ac:dyDescent="0.2">
      <c r="A286" s="21" t="s">
        <v>931</v>
      </c>
      <c r="B286" s="24" t="s">
        <v>932</v>
      </c>
      <c r="C286" s="24" t="s">
        <v>410</v>
      </c>
      <c r="D286" s="110">
        <v>43</v>
      </c>
      <c r="E286" s="109"/>
      <c r="F286" s="110">
        <v>0</v>
      </c>
      <c r="G286" s="110">
        <v>17411</v>
      </c>
      <c r="H286" s="110">
        <v>14037</v>
      </c>
      <c r="I286" s="110">
        <v>7116</v>
      </c>
      <c r="J286" s="110">
        <v>5433</v>
      </c>
      <c r="K286" s="24">
        <v>6.1</v>
      </c>
      <c r="L286" s="109"/>
      <c r="M286" s="110">
        <v>6727</v>
      </c>
      <c r="N286" s="110">
        <v>3823</v>
      </c>
      <c r="O286" s="25">
        <v>6.1</v>
      </c>
      <c r="P286" s="25">
        <v>6.4</v>
      </c>
      <c r="Q286" s="25">
        <v>4.5999999999999996</v>
      </c>
      <c r="R286" s="24">
        <v>19</v>
      </c>
      <c r="S286" s="26">
        <v>2.0289000000000001</v>
      </c>
      <c r="T286" s="52" t="s">
        <v>407</v>
      </c>
      <c r="U286" s="26">
        <v>2.0289000000000001</v>
      </c>
      <c r="V286" s="26"/>
      <c r="W286" s="109"/>
      <c r="X286" s="24">
        <v>19</v>
      </c>
      <c r="Y286" s="110">
        <v>17656.02</v>
      </c>
      <c r="Z286" s="25">
        <v>4.5999999999999996</v>
      </c>
      <c r="AA286" s="26">
        <v>1.0557000000000001</v>
      </c>
      <c r="AB286" s="26">
        <v>0.80559999999999998</v>
      </c>
      <c r="AC286" s="109"/>
      <c r="AD286" s="26">
        <v>1.8794</v>
      </c>
      <c r="AE286" s="26">
        <v>1.8746</v>
      </c>
      <c r="AF286" s="26">
        <v>1.87</v>
      </c>
      <c r="AG286" s="26">
        <v>2.0451999999999999</v>
      </c>
      <c r="AH286" s="57">
        <v>2.1694</v>
      </c>
      <c r="AI286" s="50">
        <f t="shared" si="12"/>
        <v>2.1765024750000004</v>
      </c>
      <c r="AJ286" s="26">
        <f t="shared" si="13"/>
        <v>7.1024750000003856E-3</v>
      </c>
      <c r="AK286" s="62">
        <f t="shared" si="14"/>
        <v>3.2739351894534828E-3</v>
      </c>
    </row>
    <row r="287" spans="1:37" s="53" customFormat="1" x14ac:dyDescent="0.2">
      <c r="A287" s="21" t="s">
        <v>692</v>
      </c>
      <c r="B287" s="24" t="s">
        <v>693</v>
      </c>
      <c r="C287" s="24" t="s">
        <v>407</v>
      </c>
      <c r="D287" s="110">
        <v>1362</v>
      </c>
      <c r="E287" s="109"/>
      <c r="F287" s="110">
        <v>18</v>
      </c>
      <c r="G287" s="110">
        <v>4158</v>
      </c>
      <c r="H287" s="110">
        <v>3681</v>
      </c>
      <c r="I287" s="110">
        <v>2139</v>
      </c>
      <c r="J287" s="110">
        <v>1642</v>
      </c>
      <c r="K287" s="24">
        <v>2.8</v>
      </c>
      <c r="L287" s="109"/>
      <c r="M287" s="110">
        <v>2047</v>
      </c>
      <c r="N287" s="110">
        <v>1241</v>
      </c>
      <c r="O287" s="25">
        <v>2.8</v>
      </c>
      <c r="P287" s="25">
        <v>2</v>
      </c>
      <c r="Q287" s="25">
        <v>2.2999999999999998</v>
      </c>
      <c r="R287" s="24">
        <v>22</v>
      </c>
      <c r="S287" s="26">
        <v>0.61739999999999995</v>
      </c>
      <c r="T287" s="52" t="s">
        <v>407</v>
      </c>
      <c r="U287" s="26">
        <v>0.61739999999999995</v>
      </c>
      <c r="V287" s="26"/>
      <c r="W287" s="109"/>
      <c r="X287" s="24">
        <v>7</v>
      </c>
      <c r="Y287" s="110">
        <v>5324.48</v>
      </c>
      <c r="Z287" s="25">
        <v>2.2999999999999998</v>
      </c>
      <c r="AA287" s="26">
        <v>2.2528999999999999</v>
      </c>
      <c r="AB287" s="26">
        <v>1.5940000000000001</v>
      </c>
      <c r="AC287" s="109"/>
      <c r="AD287" s="26">
        <v>0.68179999999999996</v>
      </c>
      <c r="AE287" s="26">
        <v>0.6764</v>
      </c>
      <c r="AF287" s="26">
        <v>0.67630000000000001</v>
      </c>
      <c r="AG287" s="26">
        <v>0.68230000000000002</v>
      </c>
      <c r="AH287" s="57">
        <v>0.66010000000000002</v>
      </c>
      <c r="AI287" s="50">
        <f t="shared" si="12"/>
        <v>0.66231585000000004</v>
      </c>
      <c r="AJ287" s="26">
        <f t="shared" si="13"/>
        <v>2.2158500000000192E-3</v>
      </c>
      <c r="AK287" s="62">
        <f t="shared" si="14"/>
        <v>3.3568398727465824E-3</v>
      </c>
    </row>
    <row r="288" spans="1:37" s="53" customFormat="1" x14ac:dyDescent="0.2">
      <c r="A288" s="22" t="s">
        <v>357</v>
      </c>
      <c r="B288" s="17" t="s">
        <v>358</v>
      </c>
      <c r="C288" s="17" t="s">
        <v>410</v>
      </c>
      <c r="D288" s="111">
        <v>169</v>
      </c>
      <c r="E288" s="109"/>
      <c r="F288" s="111">
        <v>17</v>
      </c>
      <c r="G288" s="111">
        <v>45834</v>
      </c>
      <c r="H288" s="111">
        <v>36506</v>
      </c>
      <c r="I288" s="111">
        <v>16182</v>
      </c>
      <c r="J288" s="111">
        <v>13264</v>
      </c>
      <c r="K288" s="17">
        <v>11.3</v>
      </c>
      <c r="L288" s="109"/>
      <c r="M288" s="111">
        <v>15822</v>
      </c>
      <c r="N288" s="111">
        <v>11621</v>
      </c>
      <c r="O288" s="18">
        <v>11.3</v>
      </c>
      <c r="P288" s="18">
        <v>8.6999999999999993</v>
      </c>
      <c r="Q288" s="18">
        <v>8.1</v>
      </c>
      <c r="R288" s="17">
        <v>32</v>
      </c>
      <c r="S288" s="19">
        <v>4.7720000000000002</v>
      </c>
      <c r="T288" s="44" t="s">
        <v>407</v>
      </c>
      <c r="U288" s="19">
        <v>4.7720000000000002</v>
      </c>
      <c r="V288" s="19"/>
      <c r="W288" s="109"/>
      <c r="X288" s="17">
        <v>28</v>
      </c>
      <c r="Y288" s="111">
        <v>41914.160000000003</v>
      </c>
      <c r="Z288" s="18">
        <v>8.1</v>
      </c>
      <c r="AA288" s="19">
        <v>3.2673999999999999</v>
      </c>
      <c r="AB288" s="19">
        <v>2.9529000000000001</v>
      </c>
      <c r="AC288" s="109"/>
      <c r="AD288" s="19">
        <v>5.1925999999999997</v>
      </c>
      <c r="AE288" s="19">
        <v>4.8038999999999996</v>
      </c>
      <c r="AF288" s="19">
        <v>4.5354000000000001</v>
      </c>
      <c r="AG288" s="19">
        <v>4.8483000000000001</v>
      </c>
      <c r="AH288" s="59">
        <v>5.1017000000000001</v>
      </c>
      <c r="AI288" s="51">
        <f t="shared" si="12"/>
        <v>5.1191630000000004</v>
      </c>
      <c r="AJ288" s="19">
        <f t="shared" si="13"/>
        <v>1.7463000000000228E-2</v>
      </c>
      <c r="AK288" s="63">
        <f t="shared" si="14"/>
        <v>3.4229766548405879E-3</v>
      </c>
    </row>
    <row r="289" spans="1:37" s="53" customFormat="1" x14ac:dyDescent="0.2">
      <c r="A289" s="21" t="s">
        <v>824</v>
      </c>
      <c r="B289" s="24" t="s">
        <v>825</v>
      </c>
      <c r="C289" s="24" t="s">
        <v>407</v>
      </c>
      <c r="D289" s="110">
        <v>29</v>
      </c>
      <c r="E289" s="109"/>
      <c r="F289" s="110">
        <v>0</v>
      </c>
      <c r="G289" s="110">
        <v>17461</v>
      </c>
      <c r="H289" s="110">
        <v>9740</v>
      </c>
      <c r="I289" s="110">
        <v>6800</v>
      </c>
      <c r="J289" s="110">
        <v>3939</v>
      </c>
      <c r="K289" s="24">
        <v>7.2</v>
      </c>
      <c r="L289" s="109"/>
      <c r="M289" s="110">
        <v>6659</v>
      </c>
      <c r="N289" s="110">
        <v>3541</v>
      </c>
      <c r="O289" s="25">
        <v>7.2</v>
      </c>
      <c r="P289" s="25">
        <v>3.6</v>
      </c>
      <c r="Q289" s="25">
        <v>6.3</v>
      </c>
      <c r="R289" s="24">
        <v>17</v>
      </c>
      <c r="S289" s="26">
        <v>2.0084</v>
      </c>
      <c r="T289" s="52" t="s">
        <v>407</v>
      </c>
      <c r="U289" s="26">
        <v>2.0084</v>
      </c>
      <c r="V289" s="26"/>
      <c r="W289" s="109"/>
      <c r="X289" s="24">
        <v>14</v>
      </c>
      <c r="Y289" s="110">
        <v>14441.66</v>
      </c>
      <c r="Z289" s="25">
        <v>6.3</v>
      </c>
      <c r="AA289" s="26">
        <v>1.8522000000000001</v>
      </c>
      <c r="AB289" s="26">
        <v>1.3075000000000001</v>
      </c>
      <c r="AC289" s="109"/>
      <c r="AD289" s="26">
        <v>2.9116</v>
      </c>
      <c r="AE289" s="26">
        <v>2.5636000000000001</v>
      </c>
      <c r="AF289" s="26">
        <v>2.3984000000000001</v>
      </c>
      <c r="AG289" s="26">
        <v>2.2603</v>
      </c>
      <c r="AH289" s="57">
        <v>2.1457999999999999</v>
      </c>
      <c r="AI289" s="50">
        <f t="shared" si="12"/>
        <v>2.1545111000000001</v>
      </c>
      <c r="AJ289" s="26">
        <f t="shared" si="13"/>
        <v>8.7111000000001937E-3</v>
      </c>
      <c r="AK289" s="62">
        <f t="shared" si="14"/>
        <v>4.0596048093951877E-3</v>
      </c>
    </row>
    <row r="290" spans="1:37" s="53" customFormat="1" x14ac:dyDescent="0.2">
      <c r="A290" s="21" t="s">
        <v>413</v>
      </c>
      <c r="B290" s="24" t="s">
        <v>414</v>
      </c>
      <c r="C290" s="24" t="s">
        <v>407</v>
      </c>
      <c r="D290" s="110">
        <v>20</v>
      </c>
      <c r="E290" s="109"/>
      <c r="F290" s="110">
        <v>1</v>
      </c>
      <c r="G290" s="110">
        <v>51172</v>
      </c>
      <c r="H290" s="110">
        <v>59218</v>
      </c>
      <c r="I290" s="110">
        <v>21365</v>
      </c>
      <c r="J290" s="110">
        <v>32990</v>
      </c>
      <c r="K290" s="24">
        <v>14.5</v>
      </c>
      <c r="L290" s="109"/>
      <c r="M290" s="110">
        <v>18333</v>
      </c>
      <c r="N290" s="110">
        <v>23954</v>
      </c>
      <c r="O290" s="25">
        <v>14.5</v>
      </c>
      <c r="P290" s="25">
        <v>23</v>
      </c>
      <c r="Q290" s="25">
        <v>7.4</v>
      </c>
      <c r="R290" s="24">
        <v>100</v>
      </c>
      <c r="S290" s="26">
        <v>5.5293999999999999</v>
      </c>
      <c r="T290" s="52" t="s">
        <v>410</v>
      </c>
      <c r="U290" s="26">
        <v>3.6861000000000002</v>
      </c>
      <c r="V290" s="26"/>
      <c r="W290" s="109"/>
      <c r="X290" s="24">
        <v>24</v>
      </c>
      <c r="Y290" s="110">
        <v>36657.980000000003</v>
      </c>
      <c r="Z290" s="25">
        <v>4.5999999999999996</v>
      </c>
      <c r="AA290" s="26">
        <v>1.8914</v>
      </c>
      <c r="AB290" s="26">
        <v>1.8657999999999999</v>
      </c>
      <c r="AC290" s="109"/>
      <c r="AD290" s="26">
        <v>3.1829000000000001</v>
      </c>
      <c r="AE290" s="26">
        <v>3.6785999999999999</v>
      </c>
      <c r="AF290" s="26">
        <v>3.8464999999999998</v>
      </c>
      <c r="AG290" s="26">
        <v>3.7599</v>
      </c>
      <c r="AH290" s="57">
        <v>3.9367000000000001</v>
      </c>
      <c r="AI290" s="50">
        <f t="shared" si="12"/>
        <v>3.9542637750000007</v>
      </c>
      <c r="AJ290" s="26">
        <f t="shared" si="13"/>
        <v>1.7563775000000614E-2</v>
      </c>
      <c r="AK290" s="62">
        <f t="shared" si="14"/>
        <v>4.4615477430336612E-3</v>
      </c>
    </row>
    <row r="291" spans="1:37" s="53" customFormat="1" x14ac:dyDescent="0.2">
      <c r="A291" s="21" t="s">
        <v>1150</v>
      </c>
      <c r="B291" s="24" t="s">
        <v>1151</v>
      </c>
      <c r="C291" s="24" t="s">
        <v>410</v>
      </c>
      <c r="D291" s="110">
        <v>9</v>
      </c>
      <c r="E291" s="109"/>
      <c r="F291" s="110">
        <v>1</v>
      </c>
      <c r="G291" s="110">
        <v>10223</v>
      </c>
      <c r="H291" s="110">
        <v>5822</v>
      </c>
      <c r="I291" s="110">
        <v>4648</v>
      </c>
      <c r="J291" s="110">
        <v>2518</v>
      </c>
      <c r="K291" s="24">
        <v>4.8</v>
      </c>
      <c r="L291" s="109"/>
      <c r="M291" s="110">
        <v>4925</v>
      </c>
      <c r="N291" s="110">
        <v>2878</v>
      </c>
      <c r="O291" s="25">
        <v>4.8</v>
      </c>
      <c r="P291" s="25">
        <v>3.5</v>
      </c>
      <c r="Q291" s="25">
        <v>3.6</v>
      </c>
      <c r="R291" s="24">
        <v>20</v>
      </c>
      <c r="S291" s="26">
        <v>1.4854000000000001</v>
      </c>
      <c r="T291" s="52" t="s">
        <v>410</v>
      </c>
      <c r="U291" s="26">
        <v>1.6645000000000001</v>
      </c>
      <c r="V291" s="26"/>
      <c r="W291" s="109"/>
      <c r="X291" s="24">
        <v>20</v>
      </c>
      <c r="Y291" s="110">
        <v>20719.169999999998</v>
      </c>
      <c r="Z291" s="25">
        <v>4.2</v>
      </c>
      <c r="AA291" s="26">
        <v>0.88770000000000004</v>
      </c>
      <c r="AB291" s="26">
        <v>0.9143</v>
      </c>
      <c r="AC291" s="109"/>
      <c r="AD291" s="26">
        <v>2.1503000000000001</v>
      </c>
      <c r="AE291" s="26">
        <v>1.8706</v>
      </c>
      <c r="AF291" s="26">
        <v>1.5768</v>
      </c>
      <c r="AG291" s="26">
        <v>1.5470999999999999</v>
      </c>
      <c r="AH291" s="57">
        <v>1.7766</v>
      </c>
      <c r="AI291" s="50">
        <f t="shared" si="12"/>
        <v>1.7855923750000002</v>
      </c>
      <c r="AJ291" s="26">
        <f t="shared" si="13"/>
        <v>8.9923750000002745E-3</v>
      </c>
      <c r="AK291" s="62">
        <f t="shared" si="14"/>
        <v>5.0615642237984209E-3</v>
      </c>
    </row>
    <row r="292" spans="1:37" s="53" customFormat="1" x14ac:dyDescent="0.2">
      <c r="A292" s="21" t="s">
        <v>927</v>
      </c>
      <c r="B292" s="24" t="s">
        <v>928</v>
      </c>
      <c r="C292" s="24" t="s">
        <v>410</v>
      </c>
      <c r="D292" s="110">
        <v>5</v>
      </c>
      <c r="E292" s="109"/>
      <c r="F292" s="110">
        <v>0</v>
      </c>
      <c r="G292" s="110">
        <v>28908</v>
      </c>
      <c r="H292" s="110">
        <v>13525</v>
      </c>
      <c r="I292" s="110">
        <v>9937</v>
      </c>
      <c r="J292" s="110">
        <v>3558</v>
      </c>
      <c r="K292" s="24">
        <v>11.2</v>
      </c>
      <c r="L292" s="109"/>
      <c r="M292" s="110">
        <v>9937</v>
      </c>
      <c r="N292" s="110">
        <v>3558</v>
      </c>
      <c r="O292" s="25">
        <v>11.2</v>
      </c>
      <c r="P292" s="25">
        <v>5.7</v>
      </c>
      <c r="Q292" s="25">
        <v>9.4</v>
      </c>
      <c r="R292" s="24">
        <v>8</v>
      </c>
      <c r="S292" s="26">
        <v>2.9971000000000001</v>
      </c>
      <c r="T292" s="52" t="s">
        <v>410</v>
      </c>
      <c r="U292" s="26">
        <v>2.7313000000000001</v>
      </c>
      <c r="V292" s="26"/>
      <c r="W292" s="109"/>
      <c r="X292" s="24">
        <v>19</v>
      </c>
      <c r="Y292" s="110">
        <v>23362.7</v>
      </c>
      <c r="Z292" s="25">
        <v>4.9000000000000004</v>
      </c>
      <c r="AA292" s="26">
        <v>0.51919999999999999</v>
      </c>
      <c r="AB292" s="26">
        <v>0.4607</v>
      </c>
      <c r="AC292" s="109"/>
      <c r="AD292" s="26">
        <v>2.4685999999999999</v>
      </c>
      <c r="AE292" s="26">
        <v>3.0621</v>
      </c>
      <c r="AF292" s="26">
        <v>2.9131</v>
      </c>
      <c r="AG292" s="26">
        <v>2.8786</v>
      </c>
      <c r="AH292" s="57">
        <v>2.9138000000000002</v>
      </c>
      <c r="AI292" s="50">
        <f t="shared" si="12"/>
        <v>2.9300020750000004</v>
      </c>
      <c r="AJ292" s="26">
        <f t="shared" si="13"/>
        <v>1.620207500000026E-2</v>
      </c>
      <c r="AK292" s="62">
        <f t="shared" si="14"/>
        <v>5.5604622829295968E-3</v>
      </c>
    </row>
    <row r="293" spans="1:37" s="53" customFormat="1" x14ac:dyDescent="0.2">
      <c r="A293" s="22" t="s">
        <v>1160</v>
      </c>
      <c r="B293" s="17" t="s">
        <v>1161</v>
      </c>
      <c r="C293" s="17" t="s">
        <v>410</v>
      </c>
      <c r="D293" s="111">
        <v>1425</v>
      </c>
      <c r="E293" s="109"/>
      <c r="F293" s="111">
        <v>0</v>
      </c>
      <c r="G293" s="111">
        <v>6896</v>
      </c>
      <c r="H293" s="111">
        <v>3409</v>
      </c>
      <c r="I293" s="111">
        <v>3163</v>
      </c>
      <c r="J293" s="111">
        <v>1248</v>
      </c>
      <c r="K293" s="17">
        <v>3.1</v>
      </c>
      <c r="L293" s="109"/>
      <c r="M293" s="111">
        <v>3101</v>
      </c>
      <c r="N293" s="111">
        <v>953</v>
      </c>
      <c r="O293" s="18">
        <v>3.1</v>
      </c>
      <c r="P293" s="18">
        <v>1.7</v>
      </c>
      <c r="Q293" s="18">
        <v>2.9</v>
      </c>
      <c r="R293" s="17">
        <v>6</v>
      </c>
      <c r="S293" s="19">
        <v>0.93530000000000002</v>
      </c>
      <c r="T293" s="44" t="s">
        <v>407</v>
      </c>
      <c r="U293" s="19">
        <v>0.93530000000000002</v>
      </c>
      <c r="V293" s="19"/>
      <c r="W293" s="109"/>
      <c r="X293" s="17">
        <v>6</v>
      </c>
      <c r="Y293" s="111">
        <v>5584.12</v>
      </c>
      <c r="Z293" s="18">
        <v>2.9</v>
      </c>
      <c r="AA293" s="19">
        <v>0.52029999999999998</v>
      </c>
      <c r="AB293" s="19">
        <v>0.33829999999999999</v>
      </c>
      <c r="AC293" s="109"/>
      <c r="AD293" s="19">
        <v>0.95879999999999999</v>
      </c>
      <c r="AE293" s="19">
        <v>0.96689999999999998</v>
      </c>
      <c r="AF293" s="19">
        <v>0.97950000000000004</v>
      </c>
      <c r="AG293" s="19">
        <v>1.0114000000000001</v>
      </c>
      <c r="AH293" s="59">
        <v>0.99770000000000003</v>
      </c>
      <c r="AI293" s="51">
        <f t="shared" si="12"/>
        <v>1.0033430750000001</v>
      </c>
      <c r="AJ293" s="19">
        <f t="shared" si="13"/>
        <v>5.6430750000000529E-3</v>
      </c>
      <c r="AK293" s="63">
        <f t="shared" si="14"/>
        <v>5.6560839931843769E-3</v>
      </c>
    </row>
    <row r="294" spans="1:37" s="53" customFormat="1" x14ac:dyDescent="0.2">
      <c r="A294" s="21" t="s">
        <v>208</v>
      </c>
      <c r="B294" s="1" t="s">
        <v>209</v>
      </c>
      <c r="C294" s="1" t="s">
        <v>410</v>
      </c>
      <c r="D294" s="108">
        <v>1</v>
      </c>
      <c r="E294" s="109"/>
      <c r="F294" s="108">
        <v>0</v>
      </c>
      <c r="G294" s="108">
        <v>18510</v>
      </c>
      <c r="H294" s="108">
        <v>0</v>
      </c>
      <c r="I294" s="108">
        <v>0</v>
      </c>
      <c r="J294" s="108">
        <v>0</v>
      </c>
      <c r="K294" s="1">
        <v>0</v>
      </c>
      <c r="L294" s="109"/>
      <c r="M294" s="108">
        <v>0</v>
      </c>
      <c r="N294" s="108">
        <v>0</v>
      </c>
      <c r="O294" s="2">
        <v>0</v>
      </c>
      <c r="P294" s="2">
        <v>0</v>
      </c>
      <c r="Q294" s="2">
        <v>0</v>
      </c>
      <c r="R294" s="1">
        <v>999</v>
      </c>
      <c r="S294" s="3">
        <v>0</v>
      </c>
      <c r="T294" s="43" t="s">
        <v>410</v>
      </c>
      <c r="U294" s="3">
        <v>1.8672</v>
      </c>
      <c r="V294" s="3"/>
      <c r="W294" s="109"/>
      <c r="X294" s="1">
        <v>11</v>
      </c>
      <c r="Y294" s="108">
        <v>14622.29</v>
      </c>
      <c r="Z294" s="2">
        <v>2.8</v>
      </c>
      <c r="AA294" s="3">
        <v>1.2424999999999999</v>
      </c>
      <c r="AB294" s="3">
        <v>1.0734999999999999</v>
      </c>
      <c r="AC294" s="109"/>
      <c r="AD294" s="3">
        <v>1.5446</v>
      </c>
      <c r="AE294" s="3">
        <v>1.8418000000000001</v>
      </c>
      <c r="AF294" s="3">
        <v>1.7383999999999999</v>
      </c>
      <c r="AG294" s="3">
        <v>1.7116</v>
      </c>
      <c r="AH294" s="57">
        <v>1.9903999999999999</v>
      </c>
      <c r="AI294" s="50">
        <f t="shared" si="12"/>
        <v>2.0030388000000001</v>
      </c>
      <c r="AJ294" s="3">
        <f t="shared" si="13"/>
        <v>1.2638800000000172E-2</v>
      </c>
      <c r="AK294" s="62">
        <f t="shared" si="14"/>
        <v>6.3498794212219515E-3</v>
      </c>
    </row>
    <row r="295" spans="1:37" s="53" customFormat="1" x14ac:dyDescent="0.2">
      <c r="A295" s="21" t="s">
        <v>1461</v>
      </c>
      <c r="B295" s="24" t="s">
        <v>1462</v>
      </c>
      <c r="C295" s="24" t="s">
        <v>410</v>
      </c>
      <c r="D295" s="110">
        <v>3</v>
      </c>
      <c r="E295" s="109"/>
      <c r="F295" s="110">
        <v>0</v>
      </c>
      <c r="G295" s="110">
        <v>13555</v>
      </c>
      <c r="H295" s="110">
        <v>959</v>
      </c>
      <c r="I295" s="110">
        <v>6764</v>
      </c>
      <c r="J295" s="110">
        <v>1056</v>
      </c>
      <c r="K295" s="24">
        <v>8</v>
      </c>
      <c r="L295" s="109"/>
      <c r="M295" s="110">
        <v>6764</v>
      </c>
      <c r="N295" s="110">
        <v>1056</v>
      </c>
      <c r="O295" s="25">
        <v>8</v>
      </c>
      <c r="P295" s="25">
        <v>4.2</v>
      </c>
      <c r="Q295" s="25">
        <v>7</v>
      </c>
      <c r="R295" s="24">
        <v>999</v>
      </c>
      <c r="S295" s="26">
        <v>2.0400999999999998</v>
      </c>
      <c r="T295" s="52" t="s">
        <v>410</v>
      </c>
      <c r="U295" s="26">
        <v>1.4103000000000001</v>
      </c>
      <c r="V295" s="26"/>
      <c r="W295" s="109"/>
      <c r="X295" s="24">
        <v>14</v>
      </c>
      <c r="Y295" s="110">
        <v>13085.13</v>
      </c>
      <c r="Z295" s="25">
        <v>4</v>
      </c>
      <c r="AA295" s="26">
        <v>3.8224</v>
      </c>
      <c r="AB295" s="26">
        <v>3.6221000000000001</v>
      </c>
      <c r="AC295" s="109"/>
      <c r="AD295" s="26">
        <v>1.2408999999999999</v>
      </c>
      <c r="AE295" s="26">
        <v>1.8322000000000001</v>
      </c>
      <c r="AF295" s="26">
        <v>1.4774</v>
      </c>
      <c r="AG295" s="26">
        <v>1.4355</v>
      </c>
      <c r="AH295" s="57">
        <v>1.5029999999999999</v>
      </c>
      <c r="AI295" s="50">
        <f t="shared" si="12"/>
        <v>1.5128993250000002</v>
      </c>
      <c r="AJ295" s="26">
        <f t="shared" si="13"/>
        <v>9.8993250000003474E-3</v>
      </c>
      <c r="AK295" s="62">
        <f t="shared" si="14"/>
        <v>6.5863772455092137E-3</v>
      </c>
    </row>
    <row r="296" spans="1:37" s="53" customFormat="1" x14ac:dyDescent="0.2">
      <c r="A296" s="21" t="s">
        <v>836</v>
      </c>
      <c r="B296" s="24" t="s">
        <v>837</v>
      </c>
      <c r="C296" s="24" t="s">
        <v>407</v>
      </c>
      <c r="D296" s="110">
        <v>14</v>
      </c>
      <c r="E296" s="109"/>
      <c r="F296" s="110">
        <v>0</v>
      </c>
      <c r="G296" s="110">
        <v>26567</v>
      </c>
      <c r="H296" s="110">
        <v>30268</v>
      </c>
      <c r="I296" s="110">
        <v>10256</v>
      </c>
      <c r="J296" s="110">
        <v>12642</v>
      </c>
      <c r="K296" s="24">
        <v>8.5</v>
      </c>
      <c r="L296" s="109"/>
      <c r="M296" s="110">
        <v>9100</v>
      </c>
      <c r="N296" s="110">
        <v>9114</v>
      </c>
      <c r="O296" s="25">
        <v>8.5</v>
      </c>
      <c r="P296" s="25">
        <v>7.3</v>
      </c>
      <c r="Q296" s="25">
        <v>6.1</v>
      </c>
      <c r="R296" s="24">
        <v>59</v>
      </c>
      <c r="S296" s="26">
        <v>2.7446000000000002</v>
      </c>
      <c r="T296" s="52" t="s">
        <v>410</v>
      </c>
      <c r="U296" s="26">
        <v>3.7382</v>
      </c>
      <c r="V296" s="26"/>
      <c r="W296" s="109"/>
      <c r="X296" s="24">
        <v>27</v>
      </c>
      <c r="Y296" s="110">
        <v>41416.400000000001</v>
      </c>
      <c r="Z296" s="25">
        <v>6.6</v>
      </c>
      <c r="AA296" s="26">
        <v>0.77829999999999999</v>
      </c>
      <c r="AB296" s="26">
        <v>0.98980000000000001</v>
      </c>
      <c r="AC296" s="109"/>
      <c r="AD296" s="26">
        <v>4.0682999999999998</v>
      </c>
      <c r="AE296" s="26">
        <v>3.8818000000000001</v>
      </c>
      <c r="AF296" s="26">
        <v>3.6009000000000002</v>
      </c>
      <c r="AG296" s="26">
        <v>3.4971999999999999</v>
      </c>
      <c r="AH296" s="57">
        <v>3.9826000000000001</v>
      </c>
      <c r="AI296" s="50">
        <f t="shared" si="12"/>
        <v>4.0101540500000006</v>
      </c>
      <c r="AJ296" s="26">
        <f t="shared" si="13"/>
        <v>2.7554050000000441E-2</v>
      </c>
      <c r="AK296" s="62">
        <f t="shared" si="14"/>
        <v>6.918608446743444E-3</v>
      </c>
    </row>
    <row r="297" spans="1:37" s="53" customFormat="1" x14ac:dyDescent="0.2">
      <c r="A297" s="21" t="s">
        <v>1020</v>
      </c>
      <c r="B297" s="24" t="s">
        <v>1021</v>
      </c>
      <c r="C297" s="24" t="s">
        <v>407</v>
      </c>
      <c r="D297" s="110">
        <v>23</v>
      </c>
      <c r="E297" s="109"/>
      <c r="F297" s="110">
        <v>0</v>
      </c>
      <c r="G297" s="110">
        <v>8753</v>
      </c>
      <c r="H297" s="110">
        <v>4632</v>
      </c>
      <c r="I297" s="110">
        <v>3640</v>
      </c>
      <c r="J297" s="110">
        <v>2475</v>
      </c>
      <c r="K297" s="24">
        <v>2.2999999999999998</v>
      </c>
      <c r="L297" s="109"/>
      <c r="M297" s="110">
        <v>3423</v>
      </c>
      <c r="N297" s="110">
        <v>1706</v>
      </c>
      <c r="O297" s="25">
        <v>2.2999999999999998</v>
      </c>
      <c r="P297" s="25">
        <v>3.6</v>
      </c>
      <c r="Q297" s="25">
        <v>1.6</v>
      </c>
      <c r="R297" s="24">
        <v>15</v>
      </c>
      <c r="S297" s="26">
        <v>1.0324</v>
      </c>
      <c r="T297" s="52" t="s">
        <v>407</v>
      </c>
      <c r="U297" s="26">
        <v>1.0324</v>
      </c>
      <c r="V297" s="26"/>
      <c r="W297" s="109"/>
      <c r="X297" s="24">
        <v>9</v>
      </c>
      <c r="Y297" s="110">
        <v>8441.5</v>
      </c>
      <c r="Z297" s="25">
        <v>1.6</v>
      </c>
      <c r="AA297" s="26">
        <v>1.3</v>
      </c>
      <c r="AB297" s="26">
        <v>1.2442</v>
      </c>
      <c r="AC297" s="109"/>
      <c r="AD297" s="26">
        <v>0.88749999999999996</v>
      </c>
      <c r="AE297" s="26">
        <v>0.96619999999999995</v>
      </c>
      <c r="AF297" s="26">
        <v>0.93769999999999998</v>
      </c>
      <c r="AG297" s="26">
        <v>0.91710000000000003</v>
      </c>
      <c r="AH297" s="57">
        <v>1.099</v>
      </c>
      <c r="AI297" s="50">
        <f t="shared" si="12"/>
        <v>1.1075071000000001</v>
      </c>
      <c r="AJ297" s="26">
        <f t="shared" si="13"/>
        <v>8.5071000000001007E-3</v>
      </c>
      <c r="AK297" s="62">
        <f t="shared" si="14"/>
        <v>7.740764331210283E-3</v>
      </c>
    </row>
    <row r="298" spans="1:37" s="53" customFormat="1" x14ac:dyDescent="0.2">
      <c r="A298" s="22" t="s">
        <v>1004</v>
      </c>
      <c r="B298" s="17" t="s">
        <v>1005</v>
      </c>
      <c r="C298" s="17" t="s">
        <v>410</v>
      </c>
      <c r="D298" s="111">
        <v>14</v>
      </c>
      <c r="E298" s="109"/>
      <c r="F298" s="111">
        <v>2</v>
      </c>
      <c r="G298" s="111">
        <v>4881</v>
      </c>
      <c r="H298" s="111">
        <v>3074</v>
      </c>
      <c r="I298" s="111">
        <v>2082</v>
      </c>
      <c r="J298" s="111">
        <v>1155</v>
      </c>
      <c r="K298" s="17">
        <v>1.4</v>
      </c>
      <c r="L298" s="109"/>
      <c r="M298" s="111">
        <v>2130</v>
      </c>
      <c r="N298" s="111">
        <v>1221</v>
      </c>
      <c r="O298" s="18">
        <v>1.4</v>
      </c>
      <c r="P298" s="18">
        <v>1</v>
      </c>
      <c r="Q298" s="18">
        <v>1.3</v>
      </c>
      <c r="R298" s="17">
        <v>19</v>
      </c>
      <c r="S298" s="19">
        <v>0.64239999999999997</v>
      </c>
      <c r="T298" s="44" t="s">
        <v>410</v>
      </c>
      <c r="U298" s="19">
        <v>0.65859999999999996</v>
      </c>
      <c r="V298" s="19"/>
      <c r="W298" s="109"/>
      <c r="X298" s="17">
        <v>4</v>
      </c>
      <c r="Y298" s="111">
        <v>5209.79</v>
      </c>
      <c r="Z298" s="18">
        <v>1.4</v>
      </c>
      <c r="AA298" s="19">
        <v>3.8109999999999999</v>
      </c>
      <c r="AB298" s="19">
        <v>2.5344000000000002</v>
      </c>
      <c r="AC298" s="109"/>
      <c r="AD298" s="19">
        <v>0.68049999999999999</v>
      </c>
      <c r="AE298" s="19">
        <v>0.70569999999999999</v>
      </c>
      <c r="AF298" s="19">
        <v>0.70520000000000005</v>
      </c>
      <c r="AG298" s="19">
        <v>0.68189999999999995</v>
      </c>
      <c r="AH298" s="59">
        <v>0.70079999999999998</v>
      </c>
      <c r="AI298" s="51">
        <f t="shared" si="12"/>
        <v>0.70651315000000003</v>
      </c>
      <c r="AJ298" s="19">
        <f t="shared" si="13"/>
        <v>5.7131500000000557E-3</v>
      </c>
      <c r="AK298" s="63">
        <f t="shared" si="14"/>
        <v>8.1523259132420881E-3</v>
      </c>
    </row>
    <row r="299" spans="1:37" s="53" customFormat="1" x14ac:dyDescent="0.2">
      <c r="A299" s="21" t="s">
        <v>281</v>
      </c>
      <c r="B299" s="1" t="s">
        <v>282</v>
      </c>
      <c r="C299" s="1" t="s">
        <v>410</v>
      </c>
      <c r="D299" s="108">
        <v>3</v>
      </c>
      <c r="E299" s="109"/>
      <c r="F299" s="108">
        <v>0</v>
      </c>
      <c r="G299" s="108">
        <v>28645</v>
      </c>
      <c r="H299" s="108">
        <v>29473</v>
      </c>
      <c r="I299" s="108">
        <v>8166</v>
      </c>
      <c r="J299" s="108">
        <v>7290</v>
      </c>
      <c r="K299" s="1">
        <v>13</v>
      </c>
      <c r="L299" s="109"/>
      <c r="M299" s="108">
        <v>8166</v>
      </c>
      <c r="N299" s="108">
        <v>7290</v>
      </c>
      <c r="O299" s="2">
        <v>13</v>
      </c>
      <c r="P299" s="2">
        <v>13.6</v>
      </c>
      <c r="Q299" s="2">
        <v>5.8</v>
      </c>
      <c r="R299" s="1">
        <v>999</v>
      </c>
      <c r="S299" s="3">
        <v>2.4628999999999999</v>
      </c>
      <c r="T299" s="43" t="s">
        <v>410</v>
      </c>
      <c r="U299" s="3">
        <v>2.5486</v>
      </c>
      <c r="V299" s="3"/>
      <c r="W299" s="109"/>
      <c r="X299" s="1">
        <v>22</v>
      </c>
      <c r="Y299" s="108">
        <v>32602.83</v>
      </c>
      <c r="Z299" s="2">
        <v>4.4000000000000004</v>
      </c>
      <c r="AA299" s="3">
        <v>2.16</v>
      </c>
      <c r="AB299" s="3">
        <v>1.9834000000000001</v>
      </c>
      <c r="AC299" s="109"/>
      <c r="AD299" s="3">
        <v>3.1503000000000001</v>
      </c>
      <c r="AE299" s="3">
        <v>1.9390000000000001</v>
      </c>
      <c r="AF299" s="3">
        <v>2.6349</v>
      </c>
      <c r="AG299" s="3">
        <v>2.5943000000000001</v>
      </c>
      <c r="AH299" s="57">
        <v>2.7107999999999999</v>
      </c>
      <c r="AI299" s="50">
        <f t="shared" si="12"/>
        <v>2.7340106500000001</v>
      </c>
      <c r="AJ299" s="3">
        <f t="shared" si="13"/>
        <v>2.3210650000000221E-2</v>
      </c>
      <c r="AK299" s="62">
        <f t="shared" si="14"/>
        <v>8.562287885495139E-3</v>
      </c>
    </row>
    <row r="300" spans="1:37" s="53" customFormat="1" x14ac:dyDescent="0.2">
      <c r="A300" s="21" t="s">
        <v>1148</v>
      </c>
      <c r="B300" s="24" t="s">
        <v>1149</v>
      </c>
      <c r="C300" s="24" t="s">
        <v>429</v>
      </c>
      <c r="D300" s="110">
        <v>9</v>
      </c>
      <c r="E300" s="109"/>
      <c r="F300" s="110">
        <v>0</v>
      </c>
      <c r="G300" s="110">
        <v>31608</v>
      </c>
      <c r="H300" s="110">
        <v>38484</v>
      </c>
      <c r="I300" s="110">
        <v>11560</v>
      </c>
      <c r="J300" s="110">
        <v>15613</v>
      </c>
      <c r="K300" s="24">
        <v>7.3</v>
      </c>
      <c r="L300" s="109"/>
      <c r="M300" s="110">
        <v>10247</v>
      </c>
      <c r="N300" s="110">
        <v>12122</v>
      </c>
      <c r="O300" s="25">
        <v>7.3</v>
      </c>
      <c r="P300" s="25">
        <v>8.6999999999999993</v>
      </c>
      <c r="Q300" s="25">
        <v>4.4000000000000004</v>
      </c>
      <c r="R300" s="24">
        <v>82</v>
      </c>
      <c r="S300" s="26">
        <v>3.0905999999999998</v>
      </c>
      <c r="T300" s="52" t="s">
        <v>410</v>
      </c>
      <c r="U300" s="26">
        <v>2.0510000000000002</v>
      </c>
      <c r="V300" s="26"/>
      <c r="W300" s="109"/>
      <c r="X300" s="24">
        <v>13</v>
      </c>
      <c r="Y300" s="110">
        <v>20512.47</v>
      </c>
      <c r="Z300" s="25">
        <v>3.3</v>
      </c>
      <c r="AA300" s="26">
        <v>0.82930000000000004</v>
      </c>
      <c r="AB300" s="26">
        <v>0.8589</v>
      </c>
      <c r="AC300" s="109"/>
      <c r="AD300" s="26">
        <v>1.4399</v>
      </c>
      <c r="AE300" s="26">
        <v>2.1991999999999998</v>
      </c>
      <c r="AF300" s="26">
        <v>1.9000999999999999</v>
      </c>
      <c r="AG300" s="26">
        <v>1.8589</v>
      </c>
      <c r="AH300" s="57">
        <v>2.1793999999999998</v>
      </c>
      <c r="AI300" s="50">
        <f t="shared" si="12"/>
        <v>2.2002102500000005</v>
      </c>
      <c r="AJ300" s="26">
        <f t="shared" si="13"/>
        <v>2.0810250000000696E-2</v>
      </c>
      <c r="AK300" s="62">
        <f t="shared" si="14"/>
        <v>9.548614297513398E-3</v>
      </c>
    </row>
    <row r="301" spans="1:37" s="53" customFormat="1" x14ac:dyDescent="0.2">
      <c r="A301" s="21" t="s">
        <v>440</v>
      </c>
      <c r="B301" s="24" t="s">
        <v>441</v>
      </c>
      <c r="C301" s="24" t="s">
        <v>407</v>
      </c>
      <c r="D301" s="110">
        <v>2</v>
      </c>
      <c r="E301" s="109"/>
      <c r="F301" s="110">
        <v>0</v>
      </c>
      <c r="G301" s="110">
        <v>13372</v>
      </c>
      <c r="H301" s="110">
        <v>8451</v>
      </c>
      <c r="I301" s="110">
        <v>5342</v>
      </c>
      <c r="J301" s="110">
        <v>2457</v>
      </c>
      <c r="K301" s="24">
        <v>2.5</v>
      </c>
      <c r="L301" s="109"/>
      <c r="M301" s="110">
        <v>5342</v>
      </c>
      <c r="N301" s="110">
        <v>2457</v>
      </c>
      <c r="O301" s="25">
        <v>2.5</v>
      </c>
      <c r="P301" s="25">
        <v>0.5</v>
      </c>
      <c r="Q301" s="25">
        <v>2.4</v>
      </c>
      <c r="R301" s="24">
        <v>999</v>
      </c>
      <c r="S301" s="26">
        <v>1.6112</v>
      </c>
      <c r="T301" s="52" t="s">
        <v>410</v>
      </c>
      <c r="U301" s="26">
        <v>1.3344</v>
      </c>
      <c r="V301" s="26"/>
      <c r="W301" s="109"/>
      <c r="X301" s="24">
        <v>5</v>
      </c>
      <c r="Y301" s="110">
        <v>9272.5</v>
      </c>
      <c r="Z301" s="25">
        <v>1.6</v>
      </c>
      <c r="AA301" s="26">
        <v>1.6394</v>
      </c>
      <c r="AB301" s="26">
        <v>1.7150000000000001</v>
      </c>
      <c r="AC301" s="109"/>
      <c r="AD301" s="26">
        <v>1.1897</v>
      </c>
      <c r="AE301" s="26">
        <v>1.1849000000000001</v>
      </c>
      <c r="AF301" s="26">
        <v>1.1655</v>
      </c>
      <c r="AG301" s="26">
        <v>1.1372</v>
      </c>
      <c r="AH301" s="57">
        <v>1.4178999999999999</v>
      </c>
      <c r="AI301" s="50">
        <f t="shared" si="12"/>
        <v>1.4314776000000002</v>
      </c>
      <c r="AJ301" s="26">
        <f t="shared" si="13"/>
        <v>1.3577600000000301E-2</v>
      </c>
      <c r="AK301" s="62">
        <f t="shared" si="14"/>
        <v>9.5758516115384031E-3</v>
      </c>
    </row>
    <row r="302" spans="1:37" s="53" customFormat="1" x14ac:dyDescent="0.2">
      <c r="A302" s="21" t="s">
        <v>983</v>
      </c>
      <c r="B302" s="24" t="s">
        <v>984</v>
      </c>
      <c r="C302" s="24" t="s">
        <v>410</v>
      </c>
      <c r="D302" s="110">
        <v>3</v>
      </c>
      <c r="E302" s="109"/>
      <c r="F302" s="110">
        <v>0</v>
      </c>
      <c r="G302" s="110">
        <v>5633</v>
      </c>
      <c r="H302" s="110">
        <v>865</v>
      </c>
      <c r="I302" s="110">
        <v>2301</v>
      </c>
      <c r="J302" s="110">
        <v>240</v>
      </c>
      <c r="K302" s="24">
        <v>3.3</v>
      </c>
      <c r="L302" s="109"/>
      <c r="M302" s="110">
        <v>2301</v>
      </c>
      <c r="N302" s="110">
        <v>240</v>
      </c>
      <c r="O302" s="25">
        <v>3.3</v>
      </c>
      <c r="P302" s="25">
        <v>0.9</v>
      </c>
      <c r="Q302" s="25">
        <v>3.2</v>
      </c>
      <c r="R302" s="24">
        <v>999</v>
      </c>
      <c r="S302" s="26">
        <v>0.69399999999999995</v>
      </c>
      <c r="T302" s="52" t="s">
        <v>410</v>
      </c>
      <c r="U302" s="26">
        <v>0.81689999999999996</v>
      </c>
      <c r="V302" s="26"/>
      <c r="W302" s="109"/>
      <c r="X302" s="24">
        <v>15</v>
      </c>
      <c r="Y302" s="110">
        <v>6671.71</v>
      </c>
      <c r="Z302" s="25">
        <v>3.9</v>
      </c>
      <c r="AA302" s="26">
        <v>0</v>
      </c>
      <c r="AB302" s="26">
        <v>0</v>
      </c>
      <c r="AC302" s="109"/>
      <c r="AD302" s="26">
        <v>0.62870000000000004</v>
      </c>
      <c r="AE302" s="26">
        <v>0.82069999999999999</v>
      </c>
      <c r="AF302" s="26">
        <v>0.68720000000000003</v>
      </c>
      <c r="AG302" s="26">
        <v>0.66549999999999998</v>
      </c>
      <c r="AH302" s="57">
        <v>0.8679</v>
      </c>
      <c r="AI302" s="50">
        <f t="shared" si="12"/>
        <v>0.87632947500000002</v>
      </c>
      <c r="AJ302" s="26">
        <f t="shared" si="13"/>
        <v>8.4294750000000196E-3</v>
      </c>
      <c r="AK302" s="62">
        <f t="shared" si="14"/>
        <v>9.7124956792257397E-3</v>
      </c>
    </row>
    <row r="303" spans="1:37" s="53" customFormat="1" x14ac:dyDescent="0.2">
      <c r="A303" s="22" t="s">
        <v>1467</v>
      </c>
      <c r="B303" s="17" t="s">
        <v>1468</v>
      </c>
      <c r="C303" s="17" t="s">
        <v>410</v>
      </c>
      <c r="D303" s="111">
        <v>46</v>
      </c>
      <c r="E303" s="109"/>
      <c r="F303" s="111">
        <v>0</v>
      </c>
      <c r="G303" s="111">
        <v>4366</v>
      </c>
      <c r="H303" s="111">
        <v>2343</v>
      </c>
      <c r="I303" s="111">
        <v>2284</v>
      </c>
      <c r="J303" s="111">
        <v>1257</v>
      </c>
      <c r="K303" s="17">
        <v>3</v>
      </c>
      <c r="L303" s="109"/>
      <c r="M303" s="111">
        <v>2288</v>
      </c>
      <c r="N303" s="111">
        <v>1245</v>
      </c>
      <c r="O303" s="18">
        <v>3</v>
      </c>
      <c r="P303" s="18">
        <v>2.1</v>
      </c>
      <c r="Q303" s="18">
        <v>2.2999999999999998</v>
      </c>
      <c r="R303" s="17">
        <v>17</v>
      </c>
      <c r="S303" s="19">
        <v>0.69010000000000005</v>
      </c>
      <c r="T303" s="44" t="s">
        <v>407</v>
      </c>
      <c r="U303" s="19">
        <v>0.69010000000000005</v>
      </c>
      <c r="V303" s="19"/>
      <c r="W303" s="109"/>
      <c r="X303" s="17">
        <v>7</v>
      </c>
      <c r="Y303" s="111">
        <v>4722.58</v>
      </c>
      <c r="Z303" s="18">
        <v>2.2999999999999998</v>
      </c>
      <c r="AA303" s="19">
        <v>0.86060000000000003</v>
      </c>
      <c r="AB303" s="19">
        <v>0.40079999999999999</v>
      </c>
      <c r="AC303" s="109"/>
      <c r="AD303" s="19">
        <v>0.71609999999999996</v>
      </c>
      <c r="AE303" s="19">
        <v>0.67010000000000003</v>
      </c>
      <c r="AF303" s="19">
        <v>0.73419999999999996</v>
      </c>
      <c r="AG303" s="19">
        <v>0.75390000000000001</v>
      </c>
      <c r="AH303" s="59">
        <v>0.73280000000000001</v>
      </c>
      <c r="AI303" s="51">
        <f t="shared" si="12"/>
        <v>0.74030477500000014</v>
      </c>
      <c r="AJ303" s="19">
        <f t="shared" si="13"/>
        <v>7.5047750000001301E-3</v>
      </c>
      <c r="AK303" s="63">
        <f t="shared" si="14"/>
        <v>1.0241232259825504E-2</v>
      </c>
    </row>
    <row r="304" spans="1:37" s="53" customFormat="1" x14ac:dyDescent="0.2">
      <c r="A304" s="21" t="s">
        <v>746</v>
      </c>
      <c r="B304" s="24" t="s">
        <v>747</v>
      </c>
      <c r="C304" s="24" t="s">
        <v>407</v>
      </c>
      <c r="D304" s="110">
        <v>101</v>
      </c>
      <c r="E304" s="109"/>
      <c r="F304" s="110">
        <v>2</v>
      </c>
      <c r="G304" s="110">
        <v>11337</v>
      </c>
      <c r="H304" s="110">
        <v>5579</v>
      </c>
      <c r="I304" s="110">
        <v>4100</v>
      </c>
      <c r="J304" s="110">
        <v>1984</v>
      </c>
      <c r="K304" s="24">
        <v>2.7</v>
      </c>
      <c r="L304" s="109"/>
      <c r="M304" s="110">
        <v>4014</v>
      </c>
      <c r="N304" s="110">
        <v>1741</v>
      </c>
      <c r="O304" s="25">
        <v>2.7</v>
      </c>
      <c r="P304" s="25">
        <v>2.2000000000000002</v>
      </c>
      <c r="Q304" s="25">
        <v>2.1</v>
      </c>
      <c r="R304" s="24">
        <v>11</v>
      </c>
      <c r="S304" s="26">
        <v>1.2105999999999999</v>
      </c>
      <c r="T304" s="52" t="s">
        <v>407</v>
      </c>
      <c r="U304" s="26">
        <v>1.2105999999999999</v>
      </c>
      <c r="V304" s="26"/>
      <c r="W304" s="109"/>
      <c r="X304" s="24">
        <v>7</v>
      </c>
      <c r="Y304" s="110">
        <v>7948.96</v>
      </c>
      <c r="Z304" s="25">
        <v>2.1</v>
      </c>
      <c r="AA304" s="26">
        <v>0.92100000000000004</v>
      </c>
      <c r="AB304" s="26">
        <v>1.4842</v>
      </c>
      <c r="AC304" s="109"/>
      <c r="AD304" s="26">
        <v>1.3678999999999999</v>
      </c>
      <c r="AE304" s="26">
        <v>1.4524999999999999</v>
      </c>
      <c r="AF304" s="26">
        <v>1.2579</v>
      </c>
      <c r="AG304" s="26">
        <v>1.2634000000000001</v>
      </c>
      <c r="AH304" s="57">
        <v>1.2853000000000001</v>
      </c>
      <c r="AI304" s="50">
        <f t="shared" si="12"/>
        <v>1.2986711500000001</v>
      </c>
      <c r="AJ304" s="26">
        <f t="shared" si="13"/>
        <v>1.3371149999999998E-2</v>
      </c>
      <c r="AK304" s="62">
        <f t="shared" si="14"/>
        <v>1.0403135454757642E-2</v>
      </c>
    </row>
    <row r="305" spans="1:37" s="53" customFormat="1" x14ac:dyDescent="0.2">
      <c r="A305" s="21" t="s">
        <v>728</v>
      </c>
      <c r="B305" s="1" t="s">
        <v>729</v>
      </c>
      <c r="C305" s="1" t="s">
        <v>410</v>
      </c>
      <c r="D305" s="108">
        <v>128</v>
      </c>
      <c r="E305" s="109"/>
      <c r="F305" s="108">
        <v>0</v>
      </c>
      <c r="G305" s="108">
        <v>32254</v>
      </c>
      <c r="H305" s="108">
        <v>17907</v>
      </c>
      <c r="I305" s="108">
        <v>9978</v>
      </c>
      <c r="J305" s="108">
        <v>5485</v>
      </c>
      <c r="K305" s="1">
        <v>4.7</v>
      </c>
      <c r="L305" s="109"/>
      <c r="M305" s="108">
        <v>9747</v>
      </c>
      <c r="N305" s="108">
        <v>4054</v>
      </c>
      <c r="O305" s="2">
        <v>4.7</v>
      </c>
      <c r="P305" s="2">
        <v>6.3</v>
      </c>
      <c r="Q305" s="2">
        <v>3.1</v>
      </c>
      <c r="R305" s="1">
        <v>10</v>
      </c>
      <c r="S305" s="3">
        <v>2.9398</v>
      </c>
      <c r="T305" s="43" t="s">
        <v>407</v>
      </c>
      <c r="U305" s="3">
        <v>2.9398</v>
      </c>
      <c r="V305" s="3"/>
      <c r="W305" s="109"/>
      <c r="X305" s="1">
        <v>17</v>
      </c>
      <c r="Y305" s="108">
        <v>20618.900000000001</v>
      </c>
      <c r="Z305" s="2">
        <v>3.1</v>
      </c>
      <c r="AA305" s="3">
        <v>1.127</v>
      </c>
      <c r="AB305" s="3">
        <v>0.97729999999999995</v>
      </c>
      <c r="AC305" s="109"/>
      <c r="AD305" s="3">
        <v>3.1233</v>
      </c>
      <c r="AE305" s="3">
        <v>3.1339999999999999</v>
      </c>
      <c r="AF305" s="3">
        <v>3.5190999999999999</v>
      </c>
      <c r="AG305" s="3">
        <v>3.44</v>
      </c>
      <c r="AH305" s="57">
        <v>3.1211000000000002</v>
      </c>
      <c r="AI305" s="50">
        <f t="shared" si="12"/>
        <v>3.1536704500000003</v>
      </c>
      <c r="AJ305" s="3">
        <f t="shared" si="13"/>
        <v>3.257045000000014E-2</v>
      </c>
      <c r="AK305" s="62">
        <f t="shared" si="14"/>
        <v>1.0435567588350306E-2</v>
      </c>
    </row>
    <row r="306" spans="1:37" s="53" customFormat="1" x14ac:dyDescent="0.2">
      <c r="A306" s="21" t="s">
        <v>1166</v>
      </c>
      <c r="B306" s="24" t="s">
        <v>1167</v>
      </c>
      <c r="C306" s="24" t="s">
        <v>410</v>
      </c>
      <c r="D306" s="110">
        <v>488</v>
      </c>
      <c r="E306" s="109"/>
      <c r="F306" s="110">
        <v>0</v>
      </c>
      <c r="G306" s="110">
        <v>6150</v>
      </c>
      <c r="H306" s="110">
        <v>2744</v>
      </c>
      <c r="I306" s="110">
        <v>2738</v>
      </c>
      <c r="J306" s="110">
        <v>1318</v>
      </c>
      <c r="K306" s="24">
        <v>1.9</v>
      </c>
      <c r="L306" s="109"/>
      <c r="M306" s="110">
        <v>2666</v>
      </c>
      <c r="N306" s="110">
        <v>994</v>
      </c>
      <c r="O306" s="25">
        <v>1.9</v>
      </c>
      <c r="P306" s="25">
        <v>1.5</v>
      </c>
      <c r="Q306" s="25">
        <v>1.7</v>
      </c>
      <c r="R306" s="24">
        <v>8</v>
      </c>
      <c r="S306" s="26">
        <v>0.80410000000000004</v>
      </c>
      <c r="T306" s="52" t="s">
        <v>407</v>
      </c>
      <c r="U306" s="26">
        <v>0.80410000000000004</v>
      </c>
      <c r="V306" s="26"/>
      <c r="W306" s="109"/>
      <c r="X306" s="24">
        <v>5</v>
      </c>
      <c r="Y306" s="110">
        <v>5294.92</v>
      </c>
      <c r="Z306" s="25">
        <v>1.7</v>
      </c>
      <c r="AA306" s="26">
        <v>1.5603</v>
      </c>
      <c r="AB306" s="26">
        <v>1.2332000000000001</v>
      </c>
      <c r="AC306" s="109"/>
      <c r="AD306" s="26">
        <v>0.79279999999999995</v>
      </c>
      <c r="AE306" s="26">
        <v>0.7954</v>
      </c>
      <c r="AF306" s="26">
        <v>0.85829999999999995</v>
      </c>
      <c r="AG306" s="26">
        <v>0.88090000000000002</v>
      </c>
      <c r="AH306" s="57">
        <v>0.85289999999999999</v>
      </c>
      <c r="AI306" s="50">
        <f t="shared" si="12"/>
        <v>0.86259827500000008</v>
      </c>
      <c r="AJ306" s="26">
        <f t="shared" si="13"/>
        <v>9.6982750000000895E-3</v>
      </c>
      <c r="AK306" s="62">
        <f t="shared" si="14"/>
        <v>1.1370940321256993E-2</v>
      </c>
    </row>
    <row r="307" spans="1:37" s="53" customFormat="1" x14ac:dyDescent="0.2">
      <c r="A307" s="21" t="s">
        <v>688</v>
      </c>
      <c r="B307" s="24" t="s">
        <v>689</v>
      </c>
      <c r="C307" s="24" t="s">
        <v>407</v>
      </c>
      <c r="D307" s="110">
        <v>169</v>
      </c>
      <c r="E307" s="109"/>
      <c r="F307" s="110">
        <v>0</v>
      </c>
      <c r="G307" s="110">
        <v>7239</v>
      </c>
      <c r="H307" s="110">
        <v>8562</v>
      </c>
      <c r="I307" s="110">
        <v>3618</v>
      </c>
      <c r="J307" s="110">
        <v>4315</v>
      </c>
      <c r="K307" s="24">
        <v>4</v>
      </c>
      <c r="L307" s="109"/>
      <c r="M307" s="110">
        <v>3363</v>
      </c>
      <c r="N307" s="110">
        <v>2297</v>
      </c>
      <c r="O307" s="25">
        <v>4</v>
      </c>
      <c r="P307" s="25">
        <v>4.2</v>
      </c>
      <c r="Q307" s="25">
        <v>3.2</v>
      </c>
      <c r="R307" s="24">
        <v>27</v>
      </c>
      <c r="S307" s="26">
        <v>1.0143</v>
      </c>
      <c r="T307" s="52" t="s">
        <v>407</v>
      </c>
      <c r="U307" s="26">
        <v>1.0143</v>
      </c>
      <c r="V307" s="3"/>
      <c r="W307" s="109"/>
      <c r="X307" s="24">
        <v>12</v>
      </c>
      <c r="Y307" s="110">
        <v>11989.1</v>
      </c>
      <c r="Z307" s="25">
        <v>3.2</v>
      </c>
      <c r="AA307" s="26">
        <v>3.4603999999999999</v>
      </c>
      <c r="AB307" s="26">
        <v>3.2139000000000002</v>
      </c>
      <c r="AC307" s="109"/>
      <c r="AD307" s="26">
        <v>1.0551999999999999</v>
      </c>
      <c r="AE307" s="26">
        <v>1.0397000000000001</v>
      </c>
      <c r="AF307" s="26">
        <v>0.97719999999999996</v>
      </c>
      <c r="AG307" s="26">
        <v>0.97350000000000003</v>
      </c>
      <c r="AH307" s="57">
        <v>1.0757000000000001</v>
      </c>
      <c r="AI307" s="50">
        <f t="shared" si="12"/>
        <v>1.088090325</v>
      </c>
      <c r="AJ307" s="26">
        <f t="shared" si="13"/>
        <v>1.2390324999999924E-2</v>
      </c>
      <c r="AK307" s="62">
        <f t="shared" si="14"/>
        <v>1.1518383378265244E-2</v>
      </c>
    </row>
    <row r="308" spans="1:37" s="53" customFormat="1" x14ac:dyDescent="0.2">
      <c r="A308" s="22" t="s">
        <v>900</v>
      </c>
      <c r="B308" s="17" t="s">
        <v>901</v>
      </c>
      <c r="C308" s="17" t="s">
        <v>407</v>
      </c>
      <c r="D308" s="111">
        <v>120</v>
      </c>
      <c r="E308" s="109"/>
      <c r="F308" s="111">
        <v>1</v>
      </c>
      <c r="G308" s="111">
        <v>14311</v>
      </c>
      <c r="H308" s="111">
        <v>18950</v>
      </c>
      <c r="I308" s="111">
        <v>5877</v>
      </c>
      <c r="J308" s="111">
        <v>5445</v>
      </c>
      <c r="K308" s="17">
        <v>6.3</v>
      </c>
      <c r="L308" s="109"/>
      <c r="M308" s="111">
        <v>5691</v>
      </c>
      <c r="N308" s="111">
        <v>4643</v>
      </c>
      <c r="O308" s="18">
        <v>6.3</v>
      </c>
      <c r="P308" s="18">
        <v>4.9000000000000004</v>
      </c>
      <c r="Q308" s="18">
        <v>4.7</v>
      </c>
      <c r="R308" s="17">
        <v>39</v>
      </c>
      <c r="S308" s="19">
        <v>1.7163999999999999</v>
      </c>
      <c r="T308" s="44" t="s">
        <v>407</v>
      </c>
      <c r="U308" s="19">
        <v>1.7163999999999999</v>
      </c>
      <c r="V308" s="19"/>
      <c r="W308" s="109"/>
      <c r="X308" s="17">
        <v>16</v>
      </c>
      <c r="Y308" s="111">
        <v>16440.3</v>
      </c>
      <c r="Z308" s="18">
        <v>4.7</v>
      </c>
      <c r="AA308" s="19">
        <v>0</v>
      </c>
      <c r="AB308" s="19">
        <v>0</v>
      </c>
      <c r="AC308" s="109"/>
      <c r="AD308" s="19">
        <v>1.8747</v>
      </c>
      <c r="AE308" s="19">
        <v>2.0337999999999998</v>
      </c>
      <c r="AF308" s="19">
        <v>1.7889999999999999</v>
      </c>
      <c r="AG308" s="19">
        <v>1.9123000000000001</v>
      </c>
      <c r="AH308" s="59">
        <v>1.8177000000000001</v>
      </c>
      <c r="AI308" s="51">
        <f t="shared" si="12"/>
        <v>1.8412681000000002</v>
      </c>
      <c r="AJ308" s="19">
        <f t="shared" si="13"/>
        <v>2.3568100000000092E-2</v>
      </c>
      <c r="AK308" s="63">
        <f t="shared" si="14"/>
        <v>1.2965890961104743E-2</v>
      </c>
    </row>
    <row r="309" spans="1:37" s="53" customFormat="1" x14ac:dyDescent="0.2">
      <c r="A309" s="21" t="s">
        <v>607</v>
      </c>
      <c r="B309" s="24" t="s">
        <v>608</v>
      </c>
      <c r="C309" s="24" t="s">
        <v>407</v>
      </c>
      <c r="D309" s="110">
        <v>2</v>
      </c>
      <c r="E309" s="109"/>
      <c r="F309" s="110">
        <v>0</v>
      </c>
      <c r="G309" s="110">
        <v>15353</v>
      </c>
      <c r="H309" s="110">
        <v>6119</v>
      </c>
      <c r="I309" s="110">
        <v>4915</v>
      </c>
      <c r="J309" s="110">
        <v>60</v>
      </c>
      <c r="K309" s="24">
        <v>3.5</v>
      </c>
      <c r="L309" s="109"/>
      <c r="M309" s="110">
        <v>4915</v>
      </c>
      <c r="N309" s="110">
        <v>60</v>
      </c>
      <c r="O309" s="25">
        <v>3.5</v>
      </c>
      <c r="P309" s="25">
        <v>0.5</v>
      </c>
      <c r="Q309" s="25">
        <v>3.5</v>
      </c>
      <c r="R309" s="24">
        <v>999</v>
      </c>
      <c r="S309" s="26">
        <v>1.4823999999999999</v>
      </c>
      <c r="T309" s="52" t="s">
        <v>410</v>
      </c>
      <c r="U309" s="26">
        <v>1.7366999999999999</v>
      </c>
      <c r="V309" s="3"/>
      <c r="W309" s="109"/>
      <c r="X309" s="24">
        <v>9</v>
      </c>
      <c r="Y309" s="110">
        <v>12346.99</v>
      </c>
      <c r="Z309" s="25">
        <v>2.4</v>
      </c>
      <c r="AA309" s="26">
        <v>0.7107</v>
      </c>
      <c r="AB309" s="26">
        <v>0.73409999999999997</v>
      </c>
      <c r="AC309" s="109"/>
      <c r="AD309" s="26">
        <v>1.4967999999999999</v>
      </c>
      <c r="AE309" s="26">
        <v>1.5868</v>
      </c>
      <c r="AF309" s="26">
        <v>1.7615000000000001</v>
      </c>
      <c r="AG309" s="26">
        <v>1.7173</v>
      </c>
      <c r="AH309" s="57">
        <v>1.8369</v>
      </c>
      <c r="AI309" s="50">
        <f t="shared" si="12"/>
        <v>1.8630449250000001</v>
      </c>
      <c r="AJ309" s="26">
        <f t="shared" si="13"/>
        <v>2.6144925000000097E-2</v>
      </c>
      <c r="AK309" s="62">
        <f t="shared" si="14"/>
        <v>1.4233178180630463E-2</v>
      </c>
    </row>
    <row r="310" spans="1:37" s="53" customFormat="1" x14ac:dyDescent="0.2">
      <c r="A310" s="21" t="s">
        <v>933</v>
      </c>
      <c r="B310" s="24" t="s">
        <v>934</v>
      </c>
      <c r="C310" s="24" t="s">
        <v>410</v>
      </c>
      <c r="D310" s="110">
        <v>46</v>
      </c>
      <c r="E310" s="109"/>
      <c r="F310" s="110">
        <v>1</v>
      </c>
      <c r="G310" s="110">
        <v>13556</v>
      </c>
      <c r="H310" s="110">
        <v>8746</v>
      </c>
      <c r="I310" s="110">
        <v>5032</v>
      </c>
      <c r="J310" s="110">
        <v>3265</v>
      </c>
      <c r="K310" s="24">
        <v>3.2</v>
      </c>
      <c r="L310" s="109"/>
      <c r="M310" s="110">
        <v>4847</v>
      </c>
      <c r="N310" s="110">
        <v>2554</v>
      </c>
      <c r="O310" s="25">
        <v>3.2</v>
      </c>
      <c r="P310" s="25">
        <v>2.5</v>
      </c>
      <c r="Q310" s="25">
        <v>2.6</v>
      </c>
      <c r="R310" s="24">
        <v>16</v>
      </c>
      <c r="S310" s="26">
        <v>1.4619</v>
      </c>
      <c r="T310" s="52" t="s">
        <v>407</v>
      </c>
      <c r="U310" s="26">
        <v>1.4619</v>
      </c>
      <c r="V310" s="3"/>
      <c r="W310" s="109"/>
      <c r="X310" s="24">
        <v>8</v>
      </c>
      <c r="Y310" s="110">
        <v>11366.1</v>
      </c>
      <c r="Z310" s="25">
        <v>2.6</v>
      </c>
      <c r="AA310" s="26">
        <v>0.91249999999999998</v>
      </c>
      <c r="AB310" s="26">
        <v>1.0129999999999999</v>
      </c>
      <c r="AC310" s="109"/>
      <c r="AD310" s="26">
        <v>1.1856</v>
      </c>
      <c r="AE310" s="26">
        <v>1.3444</v>
      </c>
      <c r="AF310" s="26">
        <v>1.4701</v>
      </c>
      <c r="AG310" s="26">
        <v>1.5925</v>
      </c>
      <c r="AH310" s="57">
        <v>1.5462</v>
      </c>
      <c r="AI310" s="50">
        <f t="shared" si="12"/>
        <v>1.5682532250000001</v>
      </c>
      <c r="AJ310" s="26">
        <f t="shared" si="13"/>
        <v>2.2053225000000065E-2</v>
      </c>
      <c r="AK310" s="62">
        <f t="shared" si="14"/>
        <v>1.4262854093907687E-2</v>
      </c>
    </row>
    <row r="311" spans="1:37" s="53" customFormat="1" x14ac:dyDescent="0.2">
      <c r="A311" s="21" t="s">
        <v>1046</v>
      </c>
      <c r="B311" s="24" t="s">
        <v>1047</v>
      </c>
      <c r="C311" s="24" t="s">
        <v>410</v>
      </c>
      <c r="D311" s="110">
        <v>11</v>
      </c>
      <c r="E311" s="109"/>
      <c r="F311" s="110">
        <v>0</v>
      </c>
      <c r="G311" s="110">
        <v>31122</v>
      </c>
      <c r="H311" s="110">
        <v>16207</v>
      </c>
      <c r="I311" s="110">
        <v>11496</v>
      </c>
      <c r="J311" s="110">
        <v>6824</v>
      </c>
      <c r="K311" s="24">
        <v>8.1</v>
      </c>
      <c r="L311" s="109"/>
      <c r="M311" s="110">
        <v>11306</v>
      </c>
      <c r="N311" s="110">
        <v>6412</v>
      </c>
      <c r="O311" s="25">
        <v>8.1</v>
      </c>
      <c r="P311" s="25">
        <v>4</v>
      </c>
      <c r="Q311" s="25">
        <v>7.2</v>
      </c>
      <c r="R311" s="24">
        <v>19</v>
      </c>
      <c r="S311" s="26">
        <v>3.41</v>
      </c>
      <c r="T311" s="52" t="s">
        <v>410</v>
      </c>
      <c r="U311" s="26">
        <v>3.7404999999999999</v>
      </c>
      <c r="V311" s="26"/>
      <c r="W311" s="109"/>
      <c r="X311" s="24">
        <v>19</v>
      </c>
      <c r="Y311" s="110">
        <v>32620.47</v>
      </c>
      <c r="Z311" s="25">
        <v>6.6</v>
      </c>
      <c r="AA311" s="26">
        <v>0.60509999999999997</v>
      </c>
      <c r="AB311" s="26">
        <v>0.76119999999999999</v>
      </c>
      <c r="AC311" s="109"/>
      <c r="AD311" s="26">
        <v>3.9218000000000002</v>
      </c>
      <c r="AE311" s="26">
        <v>4.2759999999999998</v>
      </c>
      <c r="AF311" s="26">
        <v>3.7273000000000001</v>
      </c>
      <c r="AG311" s="26">
        <v>2.3666</v>
      </c>
      <c r="AH311" s="57">
        <v>3.9539</v>
      </c>
      <c r="AI311" s="50">
        <f t="shared" si="12"/>
        <v>4.0126213750000002</v>
      </c>
      <c r="AJ311" s="26">
        <f t="shared" si="13"/>
        <v>5.8721375000000187E-2</v>
      </c>
      <c r="AK311" s="62">
        <f t="shared" si="14"/>
        <v>1.4851507372467737E-2</v>
      </c>
    </row>
    <row r="312" spans="1:37" s="53" customFormat="1" x14ac:dyDescent="0.2">
      <c r="A312" s="21" t="s">
        <v>1475</v>
      </c>
      <c r="B312" s="24" t="s">
        <v>1476</v>
      </c>
      <c r="C312" s="24" t="s">
        <v>410</v>
      </c>
      <c r="D312" s="110">
        <v>9</v>
      </c>
      <c r="E312" s="109"/>
      <c r="F312" s="110">
        <v>0</v>
      </c>
      <c r="G312" s="110">
        <v>7977</v>
      </c>
      <c r="H312" s="110">
        <v>11534</v>
      </c>
      <c r="I312" s="110">
        <v>2624</v>
      </c>
      <c r="J312" s="110">
        <v>2643</v>
      </c>
      <c r="K312" s="24">
        <v>2.7</v>
      </c>
      <c r="L312" s="109"/>
      <c r="M312" s="110">
        <v>2374</v>
      </c>
      <c r="N312" s="110">
        <v>1949</v>
      </c>
      <c r="O312" s="25">
        <v>2.7</v>
      </c>
      <c r="P312" s="25">
        <v>1.8</v>
      </c>
      <c r="Q312" s="25">
        <v>2.1</v>
      </c>
      <c r="R312" s="24">
        <v>40</v>
      </c>
      <c r="S312" s="26">
        <v>0.71599999999999997</v>
      </c>
      <c r="T312" s="52" t="s">
        <v>410</v>
      </c>
      <c r="U312" s="26">
        <v>0.92549999999999999</v>
      </c>
      <c r="V312" s="26"/>
      <c r="W312" s="109"/>
      <c r="X312" s="24">
        <v>10</v>
      </c>
      <c r="Y312" s="110">
        <v>9382.6200000000008</v>
      </c>
      <c r="Z312" s="25">
        <v>2.8</v>
      </c>
      <c r="AA312" s="26">
        <v>0.93600000000000005</v>
      </c>
      <c r="AB312" s="26">
        <v>0.94750000000000001</v>
      </c>
      <c r="AC312" s="109"/>
      <c r="AD312" s="26">
        <v>0.7913</v>
      </c>
      <c r="AE312" s="26">
        <v>1.0522</v>
      </c>
      <c r="AF312" s="26">
        <v>0.84719999999999995</v>
      </c>
      <c r="AG312" s="26">
        <v>0.82340000000000002</v>
      </c>
      <c r="AH312" s="57">
        <v>0.97740000000000005</v>
      </c>
      <c r="AI312" s="50">
        <f t="shared" si="12"/>
        <v>0.99283012500000012</v>
      </c>
      <c r="AJ312" s="26">
        <f t="shared" si="13"/>
        <v>1.5430125000000072E-2</v>
      </c>
      <c r="AK312" s="62">
        <f t="shared" si="14"/>
        <v>1.578690914671585E-2</v>
      </c>
    </row>
    <row r="313" spans="1:37" s="53" customFormat="1" x14ac:dyDescent="0.2">
      <c r="A313" s="22" t="s">
        <v>957</v>
      </c>
      <c r="B313" s="17" t="s">
        <v>958</v>
      </c>
      <c r="C313" s="17" t="s">
        <v>410</v>
      </c>
      <c r="D313" s="111">
        <v>1</v>
      </c>
      <c r="E313" s="109"/>
      <c r="F313" s="111">
        <v>0</v>
      </c>
      <c r="G313" s="111">
        <v>8813</v>
      </c>
      <c r="H313" s="111">
        <v>0</v>
      </c>
      <c r="I313" s="111">
        <v>3325</v>
      </c>
      <c r="J313" s="111">
        <v>0</v>
      </c>
      <c r="K313" s="17">
        <v>2</v>
      </c>
      <c r="L313" s="109"/>
      <c r="M313" s="111">
        <v>3325</v>
      </c>
      <c r="N313" s="111">
        <v>0</v>
      </c>
      <c r="O313" s="18">
        <v>2</v>
      </c>
      <c r="P313" s="18">
        <v>0</v>
      </c>
      <c r="Q313" s="18">
        <v>2</v>
      </c>
      <c r="R313" s="17">
        <v>999</v>
      </c>
      <c r="S313" s="19">
        <v>1.0027999999999999</v>
      </c>
      <c r="T313" s="44" t="s">
        <v>410</v>
      </c>
      <c r="U313" s="19">
        <v>1.3631</v>
      </c>
      <c r="V313" s="19"/>
      <c r="W313" s="109"/>
      <c r="X313" s="17">
        <v>6</v>
      </c>
      <c r="Y313" s="111">
        <v>10597.71</v>
      </c>
      <c r="Z313" s="18">
        <v>1.7</v>
      </c>
      <c r="AA313" s="19">
        <v>0.79079999999999995</v>
      </c>
      <c r="AB313" s="19">
        <v>1.325</v>
      </c>
      <c r="AC313" s="109"/>
      <c r="AD313" s="19">
        <v>1.3762000000000001</v>
      </c>
      <c r="AE313" s="19">
        <v>1.3525</v>
      </c>
      <c r="AF313" s="19">
        <v>1.3925000000000001</v>
      </c>
      <c r="AG313" s="19">
        <v>1.3454999999999999</v>
      </c>
      <c r="AH313" s="59">
        <v>1.4395</v>
      </c>
      <c r="AI313" s="51">
        <f t="shared" si="12"/>
        <v>1.4622655250000001</v>
      </c>
      <c r="AJ313" s="19">
        <f t="shared" si="13"/>
        <v>2.2765525000000064E-2</v>
      </c>
      <c r="AK313" s="63">
        <f t="shared" si="14"/>
        <v>1.5814883640152877E-2</v>
      </c>
    </row>
    <row r="314" spans="1:37" s="53" customFormat="1" x14ac:dyDescent="0.2">
      <c r="A314" s="21" t="s">
        <v>806</v>
      </c>
      <c r="B314" s="24" t="s">
        <v>807</v>
      </c>
      <c r="C314" s="24" t="s">
        <v>407</v>
      </c>
      <c r="D314" s="110">
        <v>18</v>
      </c>
      <c r="E314" s="109"/>
      <c r="F314" s="110">
        <v>0</v>
      </c>
      <c r="G314" s="110">
        <v>11395</v>
      </c>
      <c r="H314" s="110">
        <v>4366</v>
      </c>
      <c r="I314" s="110">
        <v>5018</v>
      </c>
      <c r="J314" s="110">
        <v>2159</v>
      </c>
      <c r="K314" s="24">
        <v>3.4</v>
      </c>
      <c r="L314" s="109"/>
      <c r="M314" s="110">
        <v>4902</v>
      </c>
      <c r="N314" s="110">
        <v>1854</v>
      </c>
      <c r="O314" s="25">
        <v>3.4</v>
      </c>
      <c r="P314" s="25">
        <v>2.2000000000000002</v>
      </c>
      <c r="Q314" s="25">
        <v>2.9</v>
      </c>
      <c r="R314" s="24">
        <v>8</v>
      </c>
      <c r="S314" s="26">
        <v>1.4784999999999999</v>
      </c>
      <c r="T314" s="52" t="s">
        <v>407</v>
      </c>
      <c r="U314" s="26">
        <v>1.4784999999999999</v>
      </c>
      <c r="V314" s="26"/>
      <c r="W314" s="109"/>
      <c r="X314" s="24">
        <v>8</v>
      </c>
      <c r="Y314" s="110">
        <v>9206.4599999999991</v>
      </c>
      <c r="Z314" s="25">
        <v>2.9</v>
      </c>
      <c r="AA314" s="26">
        <v>0.52380000000000004</v>
      </c>
      <c r="AB314" s="26">
        <v>0.57099999999999995</v>
      </c>
      <c r="AC314" s="109"/>
      <c r="AD314" s="26">
        <v>2.2541000000000002</v>
      </c>
      <c r="AE314" s="26">
        <v>1.8922000000000001</v>
      </c>
      <c r="AF314" s="26">
        <v>2.0916999999999999</v>
      </c>
      <c r="AG314" s="26">
        <v>2.0638000000000001</v>
      </c>
      <c r="AH314" s="57">
        <v>1.5590999999999999</v>
      </c>
      <c r="AI314" s="50">
        <f t="shared" si="12"/>
        <v>1.586060875</v>
      </c>
      <c r="AJ314" s="26">
        <f t="shared" si="13"/>
        <v>2.6960875000000106E-2</v>
      </c>
      <c r="AK314" s="62">
        <f t="shared" si="14"/>
        <v>1.7292588672952414E-2</v>
      </c>
    </row>
    <row r="315" spans="1:37" s="53" customFormat="1" x14ac:dyDescent="0.2">
      <c r="A315" s="21" t="s">
        <v>196</v>
      </c>
      <c r="B315" s="24" t="s">
        <v>197</v>
      </c>
      <c r="C315" s="24" t="s">
        <v>407</v>
      </c>
      <c r="D315" s="110">
        <v>96</v>
      </c>
      <c r="E315" s="109"/>
      <c r="F315" s="110">
        <v>1</v>
      </c>
      <c r="G315" s="110">
        <v>8810</v>
      </c>
      <c r="H315" s="110">
        <v>8128</v>
      </c>
      <c r="I315" s="110">
        <v>3513</v>
      </c>
      <c r="J315" s="110">
        <v>3154</v>
      </c>
      <c r="K315" s="24">
        <v>3.9</v>
      </c>
      <c r="L315" s="109"/>
      <c r="M315" s="110">
        <v>3334</v>
      </c>
      <c r="N315" s="110">
        <v>2576</v>
      </c>
      <c r="O315" s="25">
        <v>3.9</v>
      </c>
      <c r="P315" s="25">
        <v>3</v>
      </c>
      <c r="Q315" s="25">
        <v>3.1</v>
      </c>
      <c r="R315" s="24">
        <v>35</v>
      </c>
      <c r="S315" s="26">
        <v>1.0056</v>
      </c>
      <c r="T315" s="52" t="s">
        <v>407</v>
      </c>
      <c r="U315" s="26">
        <v>1.0056</v>
      </c>
      <c r="V315" s="26"/>
      <c r="W315" s="109"/>
      <c r="X315" s="24">
        <v>10</v>
      </c>
      <c r="Y315" s="110">
        <v>9631.76</v>
      </c>
      <c r="Z315" s="25">
        <v>3.1</v>
      </c>
      <c r="AA315" s="26">
        <v>1.4934000000000001</v>
      </c>
      <c r="AB315" s="26">
        <v>1.7566999999999999</v>
      </c>
      <c r="AC315" s="109"/>
      <c r="AD315" s="26">
        <v>1.1738999999999999</v>
      </c>
      <c r="AE315" s="26">
        <v>1.1122000000000001</v>
      </c>
      <c r="AF315" s="26">
        <v>1.1113999999999999</v>
      </c>
      <c r="AG315" s="26">
        <v>0.94320000000000004</v>
      </c>
      <c r="AH315" s="57">
        <v>1.0586</v>
      </c>
      <c r="AI315" s="50">
        <f t="shared" si="12"/>
        <v>1.0787574000000002</v>
      </c>
      <c r="AJ315" s="26">
        <f t="shared" si="13"/>
        <v>2.0157400000000214E-2</v>
      </c>
      <c r="AK315" s="62">
        <f t="shared" si="14"/>
        <v>1.9041564330247698E-2</v>
      </c>
    </row>
    <row r="316" spans="1:37" s="53" customFormat="1" x14ac:dyDescent="0.2">
      <c r="A316" s="21" t="s">
        <v>468</v>
      </c>
      <c r="B316" s="24" t="s">
        <v>469</v>
      </c>
      <c r="C316" s="24" t="s">
        <v>407</v>
      </c>
      <c r="D316" s="110">
        <v>6</v>
      </c>
      <c r="E316" s="109"/>
      <c r="F316" s="110">
        <v>0</v>
      </c>
      <c r="G316" s="110">
        <v>10411</v>
      </c>
      <c r="H316" s="110">
        <v>5339</v>
      </c>
      <c r="I316" s="110">
        <v>4758</v>
      </c>
      <c r="J316" s="110">
        <v>2350</v>
      </c>
      <c r="K316" s="24">
        <v>4.8</v>
      </c>
      <c r="L316" s="109"/>
      <c r="M316" s="110">
        <v>4745</v>
      </c>
      <c r="N316" s="110">
        <v>2325</v>
      </c>
      <c r="O316" s="25">
        <v>4.8</v>
      </c>
      <c r="P316" s="25">
        <v>2.4</v>
      </c>
      <c r="Q316" s="25">
        <v>4.4000000000000004</v>
      </c>
      <c r="R316" s="24">
        <v>14</v>
      </c>
      <c r="S316" s="26">
        <v>1.4311</v>
      </c>
      <c r="T316" s="52" t="s">
        <v>410</v>
      </c>
      <c r="U316" s="26">
        <v>1.7498</v>
      </c>
      <c r="V316" s="3"/>
      <c r="W316" s="109"/>
      <c r="X316" s="24">
        <v>48</v>
      </c>
      <c r="Y316" s="110">
        <v>21055.05</v>
      </c>
      <c r="Z316" s="25">
        <v>4.0999999999999996</v>
      </c>
      <c r="AA316" s="26">
        <v>1.6295999999999999</v>
      </c>
      <c r="AB316" s="26">
        <v>1.2684</v>
      </c>
      <c r="AC316" s="109"/>
      <c r="AD316" s="26">
        <v>2.2677</v>
      </c>
      <c r="AE316" s="26">
        <v>2.1821999999999999</v>
      </c>
      <c r="AF316" s="26">
        <v>1.7957000000000001</v>
      </c>
      <c r="AG316" s="26">
        <v>1.6963999999999999</v>
      </c>
      <c r="AH316" s="57">
        <v>1.8416999999999999</v>
      </c>
      <c r="AI316" s="50">
        <f t="shared" si="12"/>
        <v>1.8770979500000002</v>
      </c>
      <c r="AJ316" s="26">
        <f t="shared" si="13"/>
        <v>3.5397950000000344E-2</v>
      </c>
      <c r="AK316" s="62">
        <f t="shared" si="14"/>
        <v>1.9220258456860699E-2</v>
      </c>
    </row>
    <row r="317" spans="1:37" s="53" customFormat="1" x14ac:dyDescent="0.2">
      <c r="A317" s="21" t="s">
        <v>512</v>
      </c>
      <c r="B317" s="24" t="s">
        <v>513</v>
      </c>
      <c r="C317" s="24" t="s">
        <v>410</v>
      </c>
      <c r="D317" s="110">
        <v>2</v>
      </c>
      <c r="E317" s="109"/>
      <c r="F317" s="110">
        <v>0</v>
      </c>
      <c r="G317" s="110">
        <v>6259</v>
      </c>
      <c r="H317" s="110">
        <v>2679</v>
      </c>
      <c r="I317" s="110">
        <v>2265</v>
      </c>
      <c r="J317" s="110">
        <v>1005</v>
      </c>
      <c r="K317" s="24">
        <v>3</v>
      </c>
      <c r="L317" s="109"/>
      <c r="M317" s="110">
        <v>2265</v>
      </c>
      <c r="N317" s="110">
        <v>1005</v>
      </c>
      <c r="O317" s="25">
        <v>3</v>
      </c>
      <c r="P317" s="25">
        <v>1</v>
      </c>
      <c r="Q317" s="25">
        <v>2.8</v>
      </c>
      <c r="R317" s="24">
        <v>999</v>
      </c>
      <c r="S317" s="26">
        <v>0.68310000000000004</v>
      </c>
      <c r="T317" s="52" t="s">
        <v>410</v>
      </c>
      <c r="U317" s="26">
        <v>1.0995999999999999</v>
      </c>
      <c r="V317" s="3"/>
      <c r="W317" s="109"/>
      <c r="X317" s="24">
        <v>9</v>
      </c>
      <c r="Y317" s="110">
        <v>8915.56</v>
      </c>
      <c r="Z317" s="25">
        <v>2.8</v>
      </c>
      <c r="AA317" s="26">
        <v>1.5512999999999999</v>
      </c>
      <c r="AB317" s="26">
        <v>1.2091000000000001</v>
      </c>
      <c r="AC317" s="109"/>
      <c r="AD317" s="26">
        <v>1.2756000000000001</v>
      </c>
      <c r="AE317" s="26">
        <v>1.0807</v>
      </c>
      <c r="AF317" s="26">
        <v>1.0750999999999999</v>
      </c>
      <c r="AG317" s="26">
        <v>1.0402</v>
      </c>
      <c r="AH317" s="57">
        <v>1.1573</v>
      </c>
      <c r="AI317" s="50">
        <f t="shared" si="12"/>
        <v>1.1795959</v>
      </c>
      <c r="AJ317" s="26">
        <f t="shared" si="13"/>
        <v>2.2295900000000035E-2</v>
      </c>
      <c r="AK317" s="62">
        <f t="shared" si="14"/>
        <v>1.9265445433336244E-2</v>
      </c>
    </row>
    <row r="318" spans="1:37" s="53" customFormat="1" x14ac:dyDescent="0.2">
      <c r="A318" s="22" t="s">
        <v>17</v>
      </c>
      <c r="B318" s="17" t="s">
        <v>18</v>
      </c>
      <c r="C318" s="17" t="s">
        <v>611</v>
      </c>
      <c r="D318" s="111">
        <v>77</v>
      </c>
      <c r="E318" s="109"/>
      <c r="F318" s="111">
        <v>1</v>
      </c>
      <c r="G318" s="111">
        <v>37768</v>
      </c>
      <c r="H318" s="111">
        <v>54379</v>
      </c>
      <c r="I318" s="111">
        <v>13358</v>
      </c>
      <c r="J318" s="111">
        <v>18159</v>
      </c>
      <c r="K318" s="17">
        <v>14.2</v>
      </c>
      <c r="L318" s="109"/>
      <c r="M318" s="111">
        <v>11693</v>
      </c>
      <c r="N318" s="111">
        <v>10532</v>
      </c>
      <c r="O318" s="18">
        <v>14.2</v>
      </c>
      <c r="P318" s="18">
        <v>15.5</v>
      </c>
      <c r="Q318" s="18">
        <v>10.1</v>
      </c>
      <c r="R318" s="17">
        <v>48</v>
      </c>
      <c r="S318" s="19">
        <v>3.5266999999999999</v>
      </c>
      <c r="T318" s="44" t="s">
        <v>407</v>
      </c>
      <c r="U318" s="19">
        <v>3.5266999999999999</v>
      </c>
      <c r="V318" s="19"/>
      <c r="W318" s="109"/>
      <c r="X318" s="17">
        <v>44</v>
      </c>
      <c r="Y318" s="111">
        <v>48586.46</v>
      </c>
      <c r="Z318" s="18">
        <v>10.1</v>
      </c>
      <c r="AA318" s="19">
        <v>0</v>
      </c>
      <c r="AB318" s="19">
        <v>0</v>
      </c>
      <c r="AC318" s="109"/>
      <c r="AD318" s="19">
        <v>4.5564999999999998</v>
      </c>
      <c r="AE318" s="19">
        <v>3.5847000000000002</v>
      </c>
      <c r="AF318" s="19">
        <v>5.2140000000000004</v>
      </c>
      <c r="AG318" s="19">
        <v>3.9106000000000001</v>
      </c>
      <c r="AH318" s="59">
        <v>3.7111000000000001</v>
      </c>
      <c r="AI318" s="51">
        <f t="shared" si="12"/>
        <v>3.7832674250000005</v>
      </c>
      <c r="AJ318" s="19">
        <f t="shared" si="13"/>
        <v>7.2167425000000396E-2</v>
      </c>
      <c r="AK318" s="63">
        <f t="shared" si="14"/>
        <v>1.9446370348414323E-2</v>
      </c>
    </row>
    <row r="319" spans="1:37" s="53" customFormat="1" x14ac:dyDescent="0.2">
      <c r="A319" s="21" t="s">
        <v>969</v>
      </c>
      <c r="B319" s="24" t="s">
        <v>970</v>
      </c>
      <c r="C319" s="24" t="s">
        <v>410</v>
      </c>
      <c r="D319" s="110">
        <v>13</v>
      </c>
      <c r="E319" s="109"/>
      <c r="F319" s="110">
        <v>2</v>
      </c>
      <c r="G319" s="110">
        <v>15045</v>
      </c>
      <c r="H319" s="110">
        <v>8835</v>
      </c>
      <c r="I319" s="110">
        <v>6812</v>
      </c>
      <c r="J319" s="110">
        <v>3601</v>
      </c>
      <c r="K319" s="24">
        <v>8</v>
      </c>
      <c r="L319" s="109"/>
      <c r="M319" s="110">
        <v>6633</v>
      </c>
      <c r="N319" s="110">
        <v>3166</v>
      </c>
      <c r="O319" s="25">
        <v>8</v>
      </c>
      <c r="P319" s="25">
        <v>5</v>
      </c>
      <c r="Q319" s="25">
        <v>6.7</v>
      </c>
      <c r="R319" s="24">
        <v>13</v>
      </c>
      <c r="S319" s="26">
        <v>2.0005999999999999</v>
      </c>
      <c r="T319" s="52" t="s">
        <v>407</v>
      </c>
      <c r="U319" s="26">
        <v>2.0005999999999999</v>
      </c>
      <c r="V319" s="26"/>
      <c r="W319" s="109"/>
      <c r="X319" s="24">
        <v>18</v>
      </c>
      <c r="Y319" s="110">
        <v>13797.94</v>
      </c>
      <c r="Z319" s="25">
        <v>6.7</v>
      </c>
      <c r="AA319" s="26">
        <v>0.78120000000000001</v>
      </c>
      <c r="AB319" s="26">
        <v>0.59789999999999999</v>
      </c>
      <c r="AC319" s="109"/>
      <c r="AD319" s="26">
        <v>1.3806</v>
      </c>
      <c r="AE319" s="26">
        <v>1.2597</v>
      </c>
      <c r="AF319" s="26">
        <v>1.0840000000000001</v>
      </c>
      <c r="AG319" s="26">
        <v>0.91120000000000001</v>
      </c>
      <c r="AH319" s="57">
        <v>2.1051000000000002</v>
      </c>
      <c r="AI319" s="50">
        <f t="shared" si="12"/>
        <v>2.14614365</v>
      </c>
      <c r="AJ319" s="26">
        <f t="shared" si="13"/>
        <v>4.1043649999999765E-2</v>
      </c>
      <c r="AK319" s="62">
        <f t="shared" si="14"/>
        <v>1.9497244786470837E-2</v>
      </c>
    </row>
    <row r="320" spans="1:37" s="53" customFormat="1" x14ac:dyDescent="0.2">
      <c r="A320" s="21" t="s">
        <v>870</v>
      </c>
      <c r="B320" s="1" t="s">
        <v>871</v>
      </c>
      <c r="C320" s="1" t="s">
        <v>407</v>
      </c>
      <c r="D320" s="108">
        <v>1</v>
      </c>
      <c r="E320" s="109"/>
      <c r="F320" s="108">
        <v>0</v>
      </c>
      <c r="G320" s="108">
        <v>7328</v>
      </c>
      <c r="H320" s="108">
        <v>0</v>
      </c>
      <c r="I320" s="108">
        <v>2747</v>
      </c>
      <c r="J320" s="108">
        <v>0</v>
      </c>
      <c r="K320" s="1">
        <v>3</v>
      </c>
      <c r="L320" s="109"/>
      <c r="M320" s="108">
        <v>2747</v>
      </c>
      <c r="N320" s="108">
        <v>0</v>
      </c>
      <c r="O320" s="2">
        <v>3</v>
      </c>
      <c r="P320" s="2">
        <v>0</v>
      </c>
      <c r="Q320" s="2">
        <v>3</v>
      </c>
      <c r="R320" s="1">
        <v>999</v>
      </c>
      <c r="S320" s="3">
        <v>0.82850000000000001</v>
      </c>
      <c r="T320" s="43" t="s">
        <v>410</v>
      </c>
      <c r="U320" s="3">
        <v>1.1404000000000001</v>
      </c>
      <c r="V320" s="3"/>
      <c r="W320" s="109"/>
      <c r="X320" s="1">
        <v>6</v>
      </c>
      <c r="Y320" s="108">
        <v>9400.2000000000007</v>
      </c>
      <c r="Z320" s="2">
        <v>2.5</v>
      </c>
      <c r="AA320" s="3">
        <v>2.2742</v>
      </c>
      <c r="AB320" s="3">
        <v>3.1595</v>
      </c>
      <c r="AC320" s="109"/>
      <c r="AD320" s="3">
        <v>1.2423999999999999</v>
      </c>
      <c r="AE320" s="3">
        <v>1.1194</v>
      </c>
      <c r="AF320" s="3">
        <v>1.004</v>
      </c>
      <c r="AG320" s="3">
        <v>0.99390000000000001</v>
      </c>
      <c r="AH320" s="57">
        <v>1.1997</v>
      </c>
      <c r="AI320" s="50">
        <f t="shared" si="12"/>
        <v>1.2233641000000002</v>
      </c>
      <c r="AJ320" s="3">
        <f t="shared" si="13"/>
        <v>2.3664100000000188E-2</v>
      </c>
      <c r="AK320" s="62">
        <f t="shared" si="14"/>
        <v>1.9725014586980234E-2</v>
      </c>
    </row>
    <row r="321" spans="1:37" s="53" customFormat="1" x14ac:dyDescent="0.2">
      <c r="A321" s="21" t="s">
        <v>1477</v>
      </c>
      <c r="B321" s="24" t="s">
        <v>1478</v>
      </c>
      <c r="C321" s="24" t="s">
        <v>410</v>
      </c>
      <c r="D321" s="110">
        <v>2</v>
      </c>
      <c r="E321" s="109"/>
      <c r="F321" s="110">
        <v>0</v>
      </c>
      <c r="G321" s="110">
        <v>5705</v>
      </c>
      <c r="H321" s="110">
        <v>1347</v>
      </c>
      <c r="I321" s="110">
        <v>2177</v>
      </c>
      <c r="J321" s="110">
        <v>393</v>
      </c>
      <c r="K321" s="24">
        <v>4.5</v>
      </c>
      <c r="L321" s="109"/>
      <c r="M321" s="110">
        <v>2177</v>
      </c>
      <c r="N321" s="110">
        <v>393</v>
      </c>
      <c r="O321" s="25">
        <v>4.5</v>
      </c>
      <c r="P321" s="25">
        <v>0.5</v>
      </c>
      <c r="Q321" s="25">
        <v>4.5</v>
      </c>
      <c r="R321" s="24">
        <v>999</v>
      </c>
      <c r="S321" s="26">
        <v>0.65659999999999996</v>
      </c>
      <c r="T321" s="52" t="s">
        <v>410</v>
      </c>
      <c r="U321" s="26">
        <v>0.6915</v>
      </c>
      <c r="V321" s="26"/>
      <c r="W321" s="109"/>
      <c r="X321" s="24">
        <v>7</v>
      </c>
      <c r="Y321" s="110">
        <v>8171.06</v>
      </c>
      <c r="Z321" s="25">
        <v>2</v>
      </c>
      <c r="AA321" s="26">
        <v>0.85360000000000003</v>
      </c>
      <c r="AB321" s="26">
        <v>0.61250000000000004</v>
      </c>
      <c r="AC321" s="109"/>
      <c r="AD321" s="26">
        <v>0.7913</v>
      </c>
      <c r="AE321" s="26">
        <v>0.69750000000000001</v>
      </c>
      <c r="AF321" s="26">
        <v>0.62439999999999996</v>
      </c>
      <c r="AG321" s="26">
        <v>0.58009999999999995</v>
      </c>
      <c r="AH321" s="57">
        <v>0.7268</v>
      </c>
      <c r="AI321" s="50">
        <f t="shared" si="12"/>
        <v>0.74180662500000005</v>
      </c>
      <c r="AJ321" s="26">
        <f t="shared" si="13"/>
        <v>1.5006625000000051E-2</v>
      </c>
      <c r="AK321" s="62">
        <f t="shared" si="14"/>
        <v>2.0647530269675359E-2</v>
      </c>
    </row>
    <row r="322" spans="1:37" s="53" customFormat="1" x14ac:dyDescent="0.2">
      <c r="A322" s="21" t="s">
        <v>1162</v>
      </c>
      <c r="B322" s="24" t="s">
        <v>1163</v>
      </c>
      <c r="C322" s="24" t="s">
        <v>410</v>
      </c>
      <c r="D322" s="110">
        <v>957</v>
      </c>
      <c r="E322" s="109"/>
      <c r="F322" s="110">
        <v>0</v>
      </c>
      <c r="G322" s="110">
        <v>5368</v>
      </c>
      <c r="H322" s="110">
        <v>3301</v>
      </c>
      <c r="I322" s="110">
        <v>2311</v>
      </c>
      <c r="J322" s="110">
        <v>1277</v>
      </c>
      <c r="K322" s="24">
        <v>2.2000000000000002</v>
      </c>
      <c r="L322" s="109"/>
      <c r="M322" s="110">
        <v>2236</v>
      </c>
      <c r="N322" s="110">
        <v>965</v>
      </c>
      <c r="O322" s="25">
        <v>2.2000000000000002</v>
      </c>
      <c r="P322" s="25">
        <v>1.5</v>
      </c>
      <c r="Q322" s="25">
        <v>1.9</v>
      </c>
      <c r="R322" s="24">
        <v>11</v>
      </c>
      <c r="S322" s="26">
        <v>0.6744</v>
      </c>
      <c r="T322" s="52" t="s">
        <v>407</v>
      </c>
      <c r="U322" s="26">
        <v>0.6744</v>
      </c>
      <c r="V322" s="3"/>
      <c r="W322" s="109"/>
      <c r="X322" s="24">
        <v>5</v>
      </c>
      <c r="Y322" s="110">
        <v>4788.38</v>
      </c>
      <c r="Z322" s="25">
        <v>1.9</v>
      </c>
      <c r="AA322" s="26">
        <v>1.5789</v>
      </c>
      <c r="AB322" s="26">
        <v>1.6092</v>
      </c>
      <c r="AC322" s="109"/>
      <c r="AD322" s="26">
        <v>0.64370000000000005</v>
      </c>
      <c r="AE322" s="26">
        <v>0.65539999999999998</v>
      </c>
      <c r="AF322" s="26">
        <v>0.73660000000000003</v>
      </c>
      <c r="AG322" s="26">
        <v>0.75109999999999999</v>
      </c>
      <c r="AH322" s="57">
        <v>0.70879999999999999</v>
      </c>
      <c r="AI322" s="50">
        <f t="shared" si="12"/>
        <v>0.72346260000000007</v>
      </c>
      <c r="AJ322" s="26">
        <f t="shared" si="13"/>
        <v>1.4662600000000081E-2</v>
      </c>
      <c r="AK322" s="62">
        <f t="shared" si="14"/>
        <v>2.0686512415350002E-2</v>
      </c>
    </row>
    <row r="323" spans="1:37" s="53" customFormat="1" x14ac:dyDescent="0.2">
      <c r="A323" s="22" t="s">
        <v>1395</v>
      </c>
      <c r="B323" s="17" t="s">
        <v>1396</v>
      </c>
      <c r="C323" s="17" t="s">
        <v>410</v>
      </c>
      <c r="D323" s="111">
        <v>1</v>
      </c>
      <c r="E323" s="109"/>
      <c r="F323" s="111">
        <v>0</v>
      </c>
      <c r="G323" s="111">
        <v>57020</v>
      </c>
      <c r="H323" s="111">
        <v>0</v>
      </c>
      <c r="I323" s="111">
        <v>21065</v>
      </c>
      <c r="J323" s="111">
        <v>0</v>
      </c>
      <c r="K323" s="17">
        <v>25</v>
      </c>
      <c r="L323" s="109"/>
      <c r="M323" s="111">
        <v>21065</v>
      </c>
      <c r="N323" s="111">
        <v>0</v>
      </c>
      <c r="O323" s="18">
        <v>25</v>
      </c>
      <c r="P323" s="18">
        <v>0</v>
      </c>
      <c r="Q323" s="18">
        <v>25</v>
      </c>
      <c r="R323" s="17">
        <v>999</v>
      </c>
      <c r="S323" s="19">
        <v>6.3532999999999999</v>
      </c>
      <c r="T323" s="44" t="s">
        <v>410</v>
      </c>
      <c r="U323" s="19">
        <v>1.7115</v>
      </c>
      <c r="V323" s="19"/>
      <c r="W323" s="109"/>
      <c r="X323" s="17">
        <v>7</v>
      </c>
      <c r="Y323" s="111">
        <v>12209.23</v>
      </c>
      <c r="Z323" s="18">
        <v>1.9</v>
      </c>
      <c r="AA323" s="19">
        <v>1.0147999999999999</v>
      </c>
      <c r="AB323" s="19">
        <v>1.3776999999999999</v>
      </c>
      <c r="AC323" s="109"/>
      <c r="AD323" s="19">
        <v>1.3726</v>
      </c>
      <c r="AE323" s="19">
        <v>1.5546</v>
      </c>
      <c r="AF323" s="19">
        <v>1.4249000000000001</v>
      </c>
      <c r="AG323" s="19">
        <v>1.3815999999999999</v>
      </c>
      <c r="AH323" s="59">
        <v>1.7966</v>
      </c>
      <c r="AI323" s="51">
        <f t="shared" si="12"/>
        <v>1.8360116250000003</v>
      </c>
      <c r="AJ323" s="19">
        <f t="shared" si="13"/>
        <v>3.9411625000000283E-2</v>
      </c>
      <c r="AK323" s="63">
        <f t="shared" si="14"/>
        <v>2.1936783368585264E-2</v>
      </c>
    </row>
    <row r="324" spans="1:37" s="53" customFormat="1" x14ac:dyDescent="0.2">
      <c r="A324" s="21" t="s">
        <v>764</v>
      </c>
      <c r="B324" s="24" t="s">
        <v>765</v>
      </c>
      <c r="C324" s="24" t="s">
        <v>407</v>
      </c>
      <c r="D324" s="110">
        <v>48</v>
      </c>
      <c r="E324" s="109"/>
      <c r="F324" s="110">
        <v>3</v>
      </c>
      <c r="G324" s="110">
        <v>5910</v>
      </c>
      <c r="H324" s="110">
        <v>4029</v>
      </c>
      <c r="I324" s="110">
        <v>2793</v>
      </c>
      <c r="J324" s="110">
        <v>1995</v>
      </c>
      <c r="K324" s="24">
        <v>3</v>
      </c>
      <c r="L324" s="109"/>
      <c r="M324" s="110">
        <v>2710</v>
      </c>
      <c r="N324" s="110">
        <v>1715</v>
      </c>
      <c r="O324" s="25">
        <v>3</v>
      </c>
      <c r="P324" s="25">
        <v>2.2000000000000002</v>
      </c>
      <c r="Q324" s="25">
        <v>2.4</v>
      </c>
      <c r="R324" s="24">
        <v>24</v>
      </c>
      <c r="S324" s="26">
        <v>0.81740000000000002</v>
      </c>
      <c r="T324" s="52" t="s">
        <v>407</v>
      </c>
      <c r="U324" s="26">
        <v>0.81740000000000002</v>
      </c>
      <c r="V324" s="26"/>
      <c r="W324" s="109"/>
      <c r="X324" s="24">
        <v>7</v>
      </c>
      <c r="Y324" s="110">
        <v>6663.3</v>
      </c>
      <c r="Z324" s="25">
        <v>2.4</v>
      </c>
      <c r="AA324" s="26">
        <v>1.0471999999999999</v>
      </c>
      <c r="AB324" s="26">
        <v>0.9194</v>
      </c>
      <c r="AC324" s="109"/>
      <c r="AD324" s="26">
        <v>0.92779999999999996</v>
      </c>
      <c r="AE324" s="26">
        <v>0.89049999999999996</v>
      </c>
      <c r="AF324" s="26">
        <v>0.78639999999999999</v>
      </c>
      <c r="AG324" s="26">
        <v>0.83169999999999999</v>
      </c>
      <c r="AH324" s="57">
        <v>0.85780000000000001</v>
      </c>
      <c r="AI324" s="50">
        <f t="shared" si="12"/>
        <v>0.87686585000000006</v>
      </c>
      <c r="AJ324" s="26">
        <f t="shared" si="13"/>
        <v>1.9065850000000051E-2</v>
      </c>
      <c r="AK324" s="62">
        <f t="shared" si="14"/>
        <v>2.2226451387269818E-2</v>
      </c>
    </row>
    <row r="325" spans="1:37" s="53" customFormat="1" x14ac:dyDescent="0.2">
      <c r="A325" s="21" t="s">
        <v>1136</v>
      </c>
      <c r="B325" s="24" t="s">
        <v>1137</v>
      </c>
      <c r="C325" s="24" t="s">
        <v>410</v>
      </c>
      <c r="D325" s="110">
        <v>150</v>
      </c>
      <c r="E325" s="109"/>
      <c r="F325" s="110">
        <v>0</v>
      </c>
      <c r="G325" s="110">
        <v>8050</v>
      </c>
      <c r="H325" s="110">
        <v>3712</v>
      </c>
      <c r="I325" s="110">
        <v>3359</v>
      </c>
      <c r="J325" s="110">
        <v>1154</v>
      </c>
      <c r="K325" s="24">
        <v>2.6</v>
      </c>
      <c r="L325" s="109"/>
      <c r="M325" s="110">
        <v>3316</v>
      </c>
      <c r="N325" s="110">
        <v>1042</v>
      </c>
      <c r="O325" s="25">
        <v>2.6</v>
      </c>
      <c r="P325" s="25">
        <v>1</v>
      </c>
      <c r="Q325" s="25">
        <v>2.4</v>
      </c>
      <c r="R325" s="24">
        <v>6</v>
      </c>
      <c r="S325" s="26">
        <v>1.0001</v>
      </c>
      <c r="T325" s="52" t="s">
        <v>407</v>
      </c>
      <c r="U325" s="26">
        <v>1.0001</v>
      </c>
      <c r="V325" s="3"/>
      <c r="W325" s="109"/>
      <c r="X325" s="24">
        <v>5</v>
      </c>
      <c r="Y325" s="110">
        <v>5597.76</v>
      </c>
      <c r="Z325" s="25">
        <v>2.4</v>
      </c>
      <c r="AA325" s="26">
        <v>0.65229999999999999</v>
      </c>
      <c r="AB325" s="26">
        <v>0.49880000000000002</v>
      </c>
      <c r="AC325" s="109"/>
      <c r="AD325" s="26">
        <v>1.0012000000000001</v>
      </c>
      <c r="AE325" s="26">
        <v>1.0111000000000001</v>
      </c>
      <c r="AF325" s="26">
        <v>1.1221000000000001</v>
      </c>
      <c r="AG325" s="26">
        <v>1.0743</v>
      </c>
      <c r="AH325" s="57">
        <v>1.0494000000000001</v>
      </c>
      <c r="AI325" s="50">
        <f t="shared" si="12"/>
        <v>1.0728572750000001</v>
      </c>
      <c r="AJ325" s="26">
        <f t="shared" si="13"/>
        <v>2.3457274999999944E-2</v>
      </c>
      <c r="AK325" s="62">
        <f t="shared" si="14"/>
        <v>2.2353035067657654E-2</v>
      </c>
    </row>
    <row r="326" spans="1:37" s="53" customFormat="1" x14ac:dyDescent="0.2">
      <c r="A326" s="21" t="s">
        <v>834</v>
      </c>
      <c r="B326" s="24" t="s">
        <v>835</v>
      </c>
      <c r="C326" s="24" t="s">
        <v>407</v>
      </c>
      <c r="D326" s="110">
        <v>3</v>
      </c>
      <c r="E326" s="109"/>
      <c r="F326" s="110">
        <v>1</v>
      </c>
      <c r="G326" s="110">
        <v>13007</v>
      </c>
      <c r="H326" s="110">
        <v>3808</v>
      </c>
      <c r="I326" s="110">
        <v>2576</v>
      </c>
      <c r="J326" s="110">
        <v>707</v>
      </c>
      <c r="K326" s="24">
        <v>2</v>
      </c>
      <c r="L326" s="109"/>
      <c r="M326" s="110">
        <v>2576</v>
      </c>
      <c r="N326" s="110">
        <v>707</v>
      </c>
      <c r="O326" s="25">
        <v>2</v>
      </c>
      <c r="P326" s="25">
        <v>0.8</v>
      </c>
      <c r="Q326" s="25">
        <v>1.8</v>
      </c>
      <c r="R326" s="24">
        <v>999</v>
      </c>
      <c r="S326" s="26">
        <v>0.77690000000000003</v>
      </c>
      <c r="T326" s="52" t="s">
        <v>410</v>
      </c>
      <c r="U326" s="26">
        <v>1.3032999999999999</v>
      </c>
      <c r="V326" s="3"/>
      <c r="W326" s="109"/>
      <c r="X326" s="24">
        <v>5</v>
      </c>
      <c r="Y326" s="110">
        <v>9692.8799999999992</v>
      </c>
      <c r="Z326" s="25">
        <v>1.8</v>
      </c>
      <c r="AA326" s="26">
        <v>1.0007999999999999</v>
      </c>
      <c r="AB326" s="26">
        <v>0.9556</v>
      </c>
      <c r="AC326" s="109"/>
      <c r="AD326" s="26">
        <v>1.4151</v>
      </c>
      <c r="AE326" s="26">
        <v>1.2464999999999999</v>
      </c>
      <c r="AF326" s="26">
        <v>1.2291000000000001</v>
      </c>
      <c r="AG326" s="26">
        <v>1.2267999999999999</v>
      </c>
      <c r="AH326" s="57">
        <v>1.3667</v>
      </c>
      <c r="AI326" s="50">
        <f t="shared" si="12"/>
        <v>1.398115075</v>
      </c>
      <c r="AJ326" s="26">
        <f t="shared" si="13"/>
        <v>3.1415074999999959E-2</v>
      </c>
      <c r="AK326" s="62">
        <f t="shared" si="14"/>
        <v>2.2986079607814413E-2</v>
      </c>
    </row>
    <row r="327" spans="1:37" s="53" customFormat="1" x14ac:dyDescent="0.2">
      <c r="A327" s="21" t="s">
        <v>682</v>
      </c>
      <c r="B327" s="24" t="s">
        <v>683</v>
      </c>
      <c r="C327" s="24" t="s">
        <v>407</v>
      </c>
      <c r="D327" s="110">
        <v>3</v>
      </c>
      <c r="E327" s="109"/>
      <c r="F327" s="110">
        <v>0</v>
      </c>
      <c r="G327" s="110">
        <v>4641</v>
      </c>
      <c r="H327" s="110">
        <v>1026</v>
      </c>
      <c r="I327" s="110">
        <v>2401</v>
      </c>
      <c r="J327" s="110">
        <v>419</v>
      </c>
      <c r="K327" s="24">
        <v>2.2999999999999998</v>
      </c>
      <c r="L327" s="109"/>
      <c r="M327" s="110">
        <v>2401</v>
      </c>
      <c r="N327" s="110">
        <v>419</v>
      </c>
      <c r="O327" s="25">
        <v>2.2999999999999998</v>
      </c>
      <c r="P327" s="25">
        <v>0.5</v>
      </c>
      <c r="Q327" s="25">
        <v>2.2999999999999998</v>
      </c>
      <c r="R327" s="24">
        <v>999</v>
      </c>
      <c r="S327" s="26">
        <v>0.72419999999999995</v>
      </c>
      <c r="T327" s="52" t="s">
        <v>410</v>
      </c>
      <c r="U327" s="26">
        <v>1.3021</v>
      </c>
      <c r="V327" s="3"/>
      <c r="W327" s="109"/>
      <c r="X327" s="24">
        <v>9</v>
      </c>
      <c r="Y327" s="110">
        <v>11056.31</v>
      </c>
      <c r="Z327" s="25">
        <v>3.1</v>
      </c>
      <c r="AA327" s="26">
        <v>1.3097000000000001</v>
      </c>
      <c r="AB327" s="26">
        <v>1.3458000000000001</v>
      </c>
      <c r="AC327" s="109"/>
      <c r="AD327" s="26">
        <v>1.4119999999999999</v>
      </c>
      <c r="AE327" s="26">
        <v>1.0999000000000001</v>
      </c>
      <c r="AF327" s="26">
        <v>1.0633999999999999</v>
      </c>
      <c r="AG327" s="26">
        <v>1.0381</v>
      </c>
      <c r="AH327" s="57">
        <v>1.3653999999999999</v>
      </c>
      <c r="AI327" s="50">
        <f t="shared" si="12"/>
        <v>1.3968277750000002</v>
      </c>
      <c r="AJ327" s="26">
        <f t="shared" si="13"/>
        <v>3.1427775000000269E-2</v>
      </c>
      <c r="AK327" s="62">
        <f t="shared" si="14"/>
        <v>2.3017266002636788E-2</v>
      </c>
    </row>
    <row r="328" spans="1:37" s="53" customFormat="1" x14ac:dyDescent="0.2">
      <c r="A328" s="22" t="s">
        <v>1367</v>
      </c>
      <c r="B328" s="17" t="s">
        <v>1368</v>
      </c>
      <c r="C328" s="17" t="s">
        <v>410</v>
      </c>
      <c r="D328" s="111">
        <v>5</v>
      </c>
      <c r="E328" s="109"/>
      <c r="F328" s="111">
        <v>2</v>
      </c>
      <c r="G328" s="111">
        <v>2503</v>
      </c>
      <c r="H328" s="111">
        <v>1191</v>
      </c>
      <c r="I328" s="111">
        <v>5104</v>
      </c>
      <c r="J328" s="111">
        <v>7755</v>
      </c>
      <c r="K328" s="17">
        <v>8.1999999999999993</v>
      </c>
      <c r="L328" s="109"/>
      <c r="M328" s="111">
        <v>5011</v>
      </c>
      <c r="N328" s="111">
        <v>7570</v>
      </c>
      <c r="O328" s="18">
        <v>8.1999999999999993</v>
      </c>
      <c r="P328" s="18">
        <v>12.4</v>
      </c>
      <c r="Q328" s="18">
        <v>3.6</v>
      </c>
      <c r="R328" s="17">
        <v>134</v>
      </c>
      <c r="S328" s="19">
        <v>1.5113000000000001</v>
      </c>
      <c r="T328" s="44" t="s">
        <v>410</v>
      </c>
      <c r="U328" s="19">
        <v>0.64729999999999999</v>
      </c>
      <c r="V328" s="19"/>
      <c r="W328" s="109"/>
      <c r="X328" s="17">
        <v>9</v>
      </c>
      <c r="Y328" s="111">
        <v>6364.72</v>
      </c>
      <c r="Z328" s="18">
        <v>2.2999999999999998</v>
      </c>
      <c r="AA328" s="19">
        <v>1.7983</v>
      </c>
      <c r="AB328" s="19">
        <v>3.4645000000000001</v>
      </c>
      <c r="AC328" s="109"/>
      <c r="AD328" s="19">
        <v>0.74480000000000002</v>
      </c>
      <c r="AE328" s="19">
        <v>0.72589999999999999</v>
      </c>
      <c r="AF328" s="19">
        <v>0.66959999999999997</v>
      </c>
      <c r="AG328" s="19">
        <v>0.6351</v>
      </c>
      <c r="AH328" s="59">
        <v>0.67859999999999998</v>
      </c>
      <c r="AI328" s="51">
        <f t="shared" si="12"/>
        <v>0.69439107500000008</v>
      </c>
      <c r="AJ328" s="19">
        <f t="shared" si="13"/>
        <v>1.5791075000000099E-2</v>
      </c>
      <c r="AK328" s="63">
        <f t="shared" si="14"/>
        <v>2.32700781019748E-2</v>
      </c>
    </row>
    <row r="329" spans="1:37" s="53" customFormat="1" x14ac:dyDescent="0.2">
      <c r="A329" s="21" t="s">
        <v>760</v>
      </c>
      <c r="B329" s="24" t="s">
        <v>761</v>
      </c>
      <c r="C329" s="24" t="s">
        <v>407</v>
      </c>
      <c r="D329" s="110">
        <v>59</v>
      </c>
      <c r="E329" s="109"/>
      <c r="F329" s="110">
        <v>15</v>
      </c>
      <c r="G329" s="110">
        <v>6802</v>
      </c>
      <c r="H329" s="110">
        <v>4993</v>
      </c>
      <c r="I329" s="110">
        <v>3032</v>
      </c>
      <c r="J329" s="110">
        <v>1963</v>
      </c>
      <c r="K329" s="24">
        <v>3.1</v>
      </c>
      <c r="L329" s="109"/>
      <c r="M329" s="110">
        <v>2966</v>
      </c>
      <c r="N329" s="110">
        <v>1597</v>
      </c>
      <c r="O329" s="25">
        <v>3.1</v>
      </c>
      <c r="P329" s="25">
        <v>2.7</v>
      </c>
      <c r="Q329" s="25">
        <v>2.4</v>
      </c>
      <c r="R329" s="24">
        <v>17</v>
      </c>
      <c r="S329" s="26">
        <v>0.89459999999999995</v>
      </c>
      <c r="T329" s="52" t="s">
        <v>407</v>
      </c>
      <c r="U329" s="26">
        <v>0.89459999999999995</v>
      </c>
      <c r="V329" s="26"/>
      <c r="W329" s="109"/>
      <c r="X329" s="24">
        <v>8</v>
      </c>
      <c r="Y329" s="110">
        <v>6840.22</v>
      </c>
      <c r="Z329" s="25">
        <v>2.4</v>
      </c>
      <c r="AA329" s="26">
        <v>0.55420000000000003</v>
      </c>
      <c r="AB329" s="26">
        <v>0.48080000000000001</v>
      </c>
      <c r="AC329" s="109"/>
      <c r="AD329" s="26">
        <v>0.79149999999999998</v>
      </c>
      <c r="AE329" s="26">
        <v>0.79610000000000003</v>
      </c>
      <c r="AF329" s="26">
        <v>0.96909999999999996</v>
      </c>
      <c r="AG329" s="26">
        <v>0.95430000000000004</v>
      </c>
      <c r="AH329" s="57">
        <v>0.9375</v>
      </c>
      <c r="AI329" s="50">
        <f t="shared" ref="AI329:AI392" si="15">$AI$4*U329</f>
        <v>0.95968215000000001</v>
      </c>
      <c r="AJ329" s="26">
        <f t="shared" ref="AJ329:AJ392" si="16">AI329-AH329</f>
        <v>2.2182150000000012E-2</v>
      </c>
      <c r="AK329" s="62">
        <f t="shared" ref="AK329:AK392" si="17">AJ329/AH329</f>
        <v>2.3660960000000012E-2</v>
      </c>
    </row>
    <row r="330" spans="1:37" s="53" customFormat="1" x14ac:dyDescent="0.2">
      <c r="A330" s="21" t="s">
        <v>906</v>
      </c>
      <c r="B330" s="24" t="s">
        <v>907</v>
      </c>
      <c r="C330" s="24" t="s">
        <v>407</v>
      </c>
      <c r="D330" s="110">
        <v>87</v>
      </c>
      <c r="E330" s="109"/>
      <c r="F330" s="110">
        <v>2</v>
      </c>
      <c r="G330" s="110">
        <v>12568</v>
      </c>
      <c r="H330" s="110">
        <v>17504</v>
      </c>
      <c r="I330" s="110">
        <v>5891</v>
      </c>
      <c r="J330" s="110">
        <v>8155</v>
      </c>
      <c r="K330" s="24">
        <v>5.9</v>
      </c>
      <c r="L330" s="109"/>
      <c r="M330" s="110">
        <v>5393</v>
      </c>
      <c r="N330" s="110">
        <v>4798</v>
      </c>
      <c r="O330" s="25">
        <v>5.9</v>
      </c>
      <c r="P330" s="25">
        <v>6.4</v>
      </c>
      <c r="Q330" s="25">
        <v>4.2</v>
      </c>
      <c r="R330" s="24">
        <v>47</v>
      </c>
      <c r="S330" s="26">
        <v>1.6266</v>
      </c>
      <c r="T330" s="52" t="s">
        <v>407</v>
      </c>
      <c r="U330" s="26">
        <v>1.6266</v>
      </c>
      <c r="V330" s="26"/>
      <c r="W330" s="109"/>
      <c r="X330" s="24">
        <v>18</v>
      </c>
      <c r="Y330" s="110">
        <v>21711.7</v>
      </c>
      <c r="Z330" s="25">
        <v>4.2</v>
      </c>
      <c r="AA330" s="26">
        <v>0</v>
      </c>
      <c r="AB330" s="26">
        <v>0</v>
      </c>
      <c r="AC330" s="109"/>
      <c r="AD330" s="26">
        <v>2.3294000000000001</v>
      </c>
      <c r="AE330" s="26">
        <v>1.8035000000000001</v>
      </c>
      <c r="AF330" s="26">
        <v>1.2870999999999999</v>
      </c>
      <c r="AG330" s="26">
        <v>1.2458</v>
      </c>
      <c r="AH330" s="57">
        <v>1.7044999999999999</v>
      </c>
      <c r="AI330" s="50">
        <f t="shared" si="15"/>
        <v>1.7449351500000001</v>
      </c>
      <c r="AJ330" s="26">
        <f t="shared" si="16"/>
        <v>4.0435150000000197E-2</v>
      </c>
      <c r="AK330" s="62">
        <f t="shared" si="17"/>
        <v>2.3722587268993955E-2</v>
      </c>
    </row>
    <row r="331" spans="1:37" s="53" customFormat="1" x14ac:dyDescent="0.2">
      <c r="A331" s="21" t="s">
        <v>720</v>
      </c>
      <c r="B331" s="1" t="s">
        <v>721</v>
      </c>
      <c r="C331" s="1" t="s">
        <v>407</v>
      </c>
      <c r="D331" s="108">
        <v>36</v>
      </c>
      <c r="E331" s="109"/>
      <c r="F331" s="108">
        <v>0</v>
      </c>
      <c r="G331" s="108">
        <v>23002</v>
      </c>
      <c r="H331" s="108">
        <v>7297</v>
      </c>
      <c r="I331" s="108">
        <v>6907</v>
      </c>
      <c r="J331" s="108">
        <v>2712</v>
      </c>
      <c r="K331" s="1">
        <v>3.9</v>
      </c>
      <c r="L331" s="109"/>
      <c r="M331" s="108">
        <v>6905</v>
      </c>
      <c r="N331" s="108">
        <v>2693</v>
      </c>
      <c r="O331" s="2">
        <v>3.9</v>
      </c>
      <c r="P331" s="2">
        <v>3.6</v>
      </c>
      <c r="Q331" s="2">
        <v>2.8</v>
      </c>
      <c r="R331" s="1">
        <v>9</v>
      </c>
      <c r="S331" s="3">
        <v>2.0825999999999998</v>
      </c>
      <c r="T331" s="43" t="s">
        <v>407</v>
      </c>
      <c r="U331" s="3">
        <v>2.0825999999999998</v>
      </c>
      <c r="V331" s="3"/>
      <c r="W331" s="109"/>
      <c r="X331" s="1">
        <v>11</v>
      </c>
      <c r="Y331" s="108">
        <v>12168.28</v>
      </c>
      <c r="Z331" s="2">
        <v>2.8</v>
      </c>
      <c r="AA331" s="3">
        <v>4.0231000000000003</v>
      </c>
      <c r="AB331" s="3">
        <v>3.4497</v>
      </c>
      <c r="AC331" s="109"/>
      <c r="AD331" s="3">
        <v>2.8281999999999998</v>
      </c>
      <c r="AE331" s="3">
        <v>2.9790999999999999</v>
      </c>
      <c r="AF331" s="3">
        <v>2.5265</v>
      </c>
      <c r="AG331" s="3">
        <v>2.577</v>
      </c>
      <c r="AH331" s="57">
        <v>2.1816</v>
      </c>
      <c r="AI331" s="50">
        <f t="shared" si="15"/>
        <v>2.2341091500000001</v>
      </c>
      <c r="AJ331" s="3">
        <f t="shared" si="16"/>
        <v>5.2509150000000115E-2</v>
      </c>
      <c r="AK331" s="62">
        <f t="shared" si="17"/>
        <v>2.406910066006606E-2</v>
      </c>
    </row>
    <row r="332" spans="1:37" s="53" customFormat="1" x14ac:dyDescent="0.2">
      <c r="A332" s="21" t="s">
        <v>291</v>
      </c>
      <c r="B332" s="24" t="s">
        <v>292</v>
      </c>
      <c r="C332" s="24" t="s">
        <v>410</v>
      </c>
      <c r="D332" s="110">
        <v>9</v>
      </c>
      <c r="E332" s="109"/>
      <c r="F332" s="110">
        <v>0</v>
      </c>
      <c r="G332" s="110">
        <v>8622</v>
      </c>
      <c r="H332" s="110">
        <v>7660</v>
      </c>
      <c r="I332" s="110">
        <v>2938</v>
      </c>
      <c r="J332" s="110">
        <v>1603</v>
      </c>
      <c r="K332" s="24">
        <v>2.8</v>
      </c>
      <c r="L332" s="109"/>
      <c r="M332" s="110">
        <v>2927</v>
      </c>
      <c r="N332" s="110">
        <v>1580</v>
      </c>
      <c r="O332" s="25">
        <v>2.8</v>
      </c>
      <c r="P332" s="25">
        <v>1.8</v>
      </c>
      <c r="Q332" s="25">
        <v>2.4</v>
      </c>
      <c r="R332" s="24">
        <v>17</v>
      </c>
      <c r="S332" s="26">
        <v>0.88280000000000003</v>
      </c>
      <c r="T332" s="52" t="s">
        <v>410</v>
      </c>
      <c r="U332" s="26">
        <v>1.0161</v>
      </c>
      <c r="V332" s="3"/>
      <c r="W332" s="109"/>
      <c r="X332" s="24">
        <v>10</v>
      </c>
      <c r="Y332" s="110">
        <v>9362.48</v>
      </c>
      <c r="Z332" s="25">
        <v>2.9</v>
      </c>
      <c r="AA332" s="26">
        <v>0.94930000000000003</v>
      </c>
      <c r="AB332" s="26">
        <v>0.94299999999999995</v>
      </c>
      <c r="AC332" s="109"/>
      <c r="AD332" s="26">
        <v>0.96840000000000004</v>
      </c>
      <c r="AE332" s="26">
        <v>1.0156000000000001</v>
      </c>
      <c r="AF332" s="26">
        <v>0.95779999999999998</v>
      </c>
      <c r="AG332" s="26">
        <v>0.89359999999999995</v>
      </c>
      <c r="AH332" s="57">
        <v>1.0627</v>
      </c>
      <c r="AI332" s="50">
        <f t="shared" si="15"/>
        <v>1.090021275</v>
      </c>
      <c r="AJ332" s="26">
        <f t="shared" si="16"/>
        <v>2.7321275000000034E-2</v>
      </c>
      <c r="AK332" s="62">
        <f t="shared" si="17"/>
        <v>2.5709301778488788E-2</v>
      </c>
    </row>
    <row r="333" spans="1:37" s="53" customFormat="1" x14ac:dyDescent="0.2">
      <c r="A333" s="22" t="s">
        <v>484</v>
      </c>
      <c r="B333" s="17" t="s">
        <v>485</v>
      </c>
      <c r="C333" s="17" t="s">
        <v>410</v>
      </c>
      <c r="D333" s="111">
        <v>0</v>
      </c>
      <c r="E333" s="109"/>
      <c r="F333" s="111">
        <v>0</v>
      </c>
      <c r="G333" s="111">
        <v>0</v>
      </c>
      <c r="H333" s="111">
        <v>0</v>
      </c>
      <c r="I333" s="111">
        <v>0</v>
      </c>
      <c r="J333" s="111">
        <v>0</v>
      </c>
      <c r="K333" s="17">
        <v>0</v>
      </c>
      <c r="L333" s="109"/>
      <c r="M333" s="111">
        <v>0</v>
      </c>
      <c r="N333" s="111">
        <v>0</v>
      </c>
      <c r="O333" s="18">
        <v>0</v>
      </c>
      <c r="P333" s="18">
        <v>0</v>
      </c>
      <c r="Q333" s="18">
        <v>0</v>
      </c>
      <c r="R333" s="17">
        <v>999</v>
      </c>
      <c r="S333" s="19">
        <v>0</v>
      </c>
      <c r="T333" s="44" t="s">
        <v>410</v>
      </c>
      <c r="U333" s="19">
        <v>0.81140000000000001</v>
      </c>
      <c r="V333" s="19"/>
      <c r="W333" s="109"/>
      <c r="X333" s="17">
        <v>6</v>
      </c>
      <c r="Y333" s="111">
        <v>6157.42</v>
      </c>
      <c r="Z333" s="18">
        <v>1.7</v>
      </c>
      <c r="AA333" s="19">
        <v>1.1227</v>
      </c>
      <c r="AB333" s="19">
        <v>1.2251000000000001</v>
      </c>
      <c r="AC333" s="109"/>
      <c r="AD333" s="19">
        <v>1.2329000000000001</v>
      </c>
      <c r="AE333" s="19">
        <v>0.88149999999999995</v>
      </c>
      <c r="AF333" s="19">
        <v>0.83840000000000003</v>
      </c>
      <c r="AG333" s="19">
        <v>0.78739999999999999</v>
      </c>
      <c r="AH333" s="59">
        <v>0.84840000000000004</v>
      </c>
      <c r="AI333" s="51">
        <f t="shared" si="15"/>
        <v>0.8704293500000001</v>
      </c>
      <c r="AJ333" s="19">
        <f t="shared" si="16"/>
        <v>2.2029350000000059E-2</v>
      </c>
      <c r="AK333" s="63">
        <f t="shared" si="17"/>
        <v>2.596575907590766E-2</v>
      </c>
    </row>
    <row r="334" spans="1:37" s="53" customFormat="1" x14ac:dyDescent="0.2">
      <c r="A334" s="21" t="s">
        <v>1373</v>
      </c>
      <c r="B334" s="1" t="s">
        <v>1374</v>
      </c>
      <c r="C334" s="1" t="s">
        <v>410</v>
      </c>
      <c r="D334" s="108">
        <v>9</v>
      </c>
      <c r="E334" s="109"/>
      <c r="F334" s="108">
        <v>0</v>
      </c>
      <c r="G334" s="108">
        <v>12807</v>
      </c>
      <c r="H334" s="108">
        <v>11537</v>
      </c>
      <c r="I334" s="108">
        <v>5245</v>
      </c>
      <c r="J334" s="108">
        <v>4183</v>
      </c>
      <c r="K334" s="1">
        <v>3.8</v>
      </c>
      <c r="L334" s="109"/>
      <c r="M334" s="108">
        <v>4936</v>
      </c>
      <c r="N334" s="108">
        <v>3393</v>
      </c>
      <c r="O334" s="2">
        <v>3.8</v>
      </c>
      <c r="P334" s="2">
        <v>4.8</v>
      </c>
      <c r="Q334" s="2">
        <v>2.4</v>
      </c>
      <c r="R334" s="1">
        <v>28</v>
      </c>
      <c r="S334" s="3">
        <v>1.4886999999999999</v>
      </c>
      <c r="T334" s="43" t="s">
        <v>410</v>
      </c>
      <c r="U334" s="3">
        <v>1.4689000000000001</v>
      </c>
      <c r="V334" s="3"/>
      <c r="W334" s="109"/>
      <c r="X334" s="1">
        <v>8</v>
      </c>
      <c r="Y334" s="108">
        <v>11809.93</v>
      </c>
      <c r="Z334" s="2">
        <v>2.2999999999999998</v>
      </c>
      <c r="AA334" s="3">
        <v>0.8377</v>
      </c>
      <c r="AB334" s="3">
        <v>1.8297000000000001</v>
      </c>
      <c r="AC334" s="109"/>
      <c r="AD334" s="3">
        <v>1.0928</v>
      </c>
      <c r="AE334" s="3">
        <v>1.3404</v>
      </c>
      <c r="AF334" s="3">
        <v>1.3408</v>
      </c>
      <c r="AG334" s="3">
        <v>1.2376</v>
      </c>
      <c r="AH334" s="57">
        <v>1.5347999999999999</v>
      </c>
      <c r="AI334" s="50">
        <f t="shared" si="15"/>
        <v>1.5757624750000003</v>
      </c>
      <c r="AJ334" s="3">
        <f t="shared" si="16"/>
        <v>4.0962475000000387E-2</v>
      </c>
      <c r="AK334" s="62">
        <f t="shared" si="17"/>
        <v>2.6689128876726861E-2</v>
      </c>
    </row>
    <row r="335" spans="1:37" s="53" customFormat="1" x14ac:dyDescent="0.2">
      <c r="A335" s="21" t="s">
        <v>583</v>
      </c>
      <c r="B335" s="24" t="s">
        <v>584</v>
      </c>
      <c r="C335" s="24" t="s">
        <v>410</v>
      </c>
      <c r="D335" s="110">
        <v>131</v>
      </c>
      <c r="E335" s="109"/>
      <c r="F335" s="110">
        <v>1</v>
      </c>
      <c r="G335" s="110">
        <v>4821</v>
      </c>
      <c r="H335" s="110">
        <v>4317</v>
      </c>
      <c r="I335" s="110">
        <v>2292</v>
      </c>
      <c r="J335" s="110">
        <v>1901</v>
      </c>
      <c r="K335" s="24">
        <v>2.6</v>
      </c>
      <c r="L335" s="109"/>
      <c r="M335" s="110">
        <v>2220</v>
      </c>
      <c r="N335" s="110">
        <v>1497</v>
      </c>
      <c r="O335" s="25">
        <v>2.6</v>
      </c>
      <c r="P335" s="25">
        <v>2.1</v>
      </c>
      <c r="Q335" s="25">
        <v>2.1</v>
      </c>
      <c r="R335" s="24">
        <v>27</v>
      </c>
      <c r="S335" s="26">
        <v>0.66959999999999997</v>
      </c>
      <c r="T335" s="52" t="s">
        <v>407</v>
      </c>
      <c r="U335" s="26">
        <v>0.66959999999999997</v>
      </c>
      <c r="V335" s="26"/>
      <c r="W335" s="109"/>
      <c r="X335" s="24">
        <v>7</v>
      </c>
      <c r="Y335" s="110">
        <v>5979.94</v>
      </c>
      <c r="Z335" s="25">
        <v>2.1</v>
      </c>
      <c r="AA335" s="26">
        <v>3.4849999999999999</v>
      </c>
      <c r="AB335" s="26">
        <v>3.7422</v>
      </c>
      <c r="AC335" s="109"/>
      <c r="AD335" s="26">
        <v>0.99219999999999997</v>
      </c>
      <c r="AE335" s="26">
        <v>0.96089999999999998</v>
      </c>
      <c r="AF335" s="26">
        <v>0.75129999999999997</v>
      </c>
      <c r="AG335" s="26">
        <v>0.71260000000000001</v>
      </c>
      <c r="AH335" s="57">
        <v>0.69889999999999997</v>
      </c>
      <c r="AI335" s="50">
        <f t="shared" si="15"/>
        <v>0.71831339999999999</v>
      </c>
      <c r="AJ335" s="26">
        <f t="shared" si="16"/>
        <v>1.9413400000000025E-2</v>
      </c>
      <c r="AK335" s="62">
        <f t="shared" si="17"/>
        <v>2.7777078265846366E-2</v>
      </c>
    </row>
    <row r="336" spans="1:37" s="53" customFormat="1" x14ac:dyDescent="0.2">
      <c r="A336" s="21" t="s">
        <v>256</v>
      </c>
      <c r="B336" s="24" t="s">
        <v>257</v>
      </c>
      <c r="C336" s="24" t="s">
        <v>410</v>
      </c>
      <c r="D336" s="110">
        <v>128</v>
      </c>
      <c r="E336" s="109"/>
      <c r="F336" s="110">
        <v>0</v>
      </c>
      <c r="G336" s="110">
        <v>5683</v>
      </c>
      <c r="H336" s="110">
        <v>3604</v>
      </c>
      <c r="I336" s="110">
        <v>4152</v>
      </c>
      <c r="J336" s="110">
        <v>2339</v>
      </c>
      <c r="K336" s="24">
        <v>6.4</v>
      </c>
      <c r="L336" s="109"/>
      <c r="M336" s="110">
        <v>4087</v>
      </c>
      <c r="N336" s="110">
        <v>2162</v>
      </c>
      <c r="O336" s="25">
        <v>6.4</v>
      </c>
      <c r="P336" s="25">
        <v>3.8</v>
      </c>
      <c r="Q336" s="25">
        <v>5.3</v>
      </c>
      <c r="R336" s="24">
        <v>16</v>
      </c>
      <c r="S336" s="26">
        <v>1.2326999999999999</v>
      </c>
      <c r="T336" s="52" t="s">
        <v>407</v>
      </c>
      <c r="U336" s="26">
        <v>1.2326999999999999</v>
      </c>
      <c r="V336" s="26"/>
      <c r="W336" s="109"/>
      <c r="X336" s="24">
        <v>14</v>
      </c>
      <c r="Y336" s="110">
        <v>8689.66</v>
      </c>
      <c r="Z336" s="25">
        <v>5.3</v>
      </c>
      <c r="AA336" s="26">
        <v>0.98709999999999998</v>
      </c>
      <c r="AB336" s="26">
        <v>1.0179</v>
      </c>
      <c r="AC336" s="109"/>
      <c r="AD336" s="26">
        <v>1.2892999999999999</v>
      </c>
      <c r="AE336" s="26">
        <v>1.1713</v>
      </c>
      <c r="AF336" s="26">
        <v>1.0206</v>
      </c>
      <c r="AG336" s="26">
        <v>1.0375000000000001</v>
      </c>
      <c r="AH336" s="57">
        <v>1.2857000000000001</v>
      </c>
      <c r="AI336" s="50">
        <f t="shared" si="15"/>
        <v>1.322378925</v>
      </c>
      <c r="AJ336" s="26">
        <f t="shared" si="16"/>
        <v>3.6678924999999918E-2</v>
      </c>
      <c r="AK336" s="62">
        <f t="shared" si="17"/>
        <v>2.852836975966393E-2</v>
      </c>
    </row>
    <row r="337" spans="1:37" s="53" customFormat="1" x14ac:dyDescent="0.2">
      <c r="A337" s="21" t="s">
        <v>450</v>
      </c>
      <c r="B337" s="24" t="s">
        <v>451</v>
      </c>
      <c r="C337" s="24" t="s">
        <v>407</v>
      </c>
      <c r="D337" s="110">
        <v>3</v>
      </c>
      <c r="E337" s="109"/>
      <c r="F337" s="110">
        <v>0</v>
      </c>
      <c r="G337" s="110">
        <v>11460</v>
      </c>
      <c r="H337" s="110">
        <v>2347</v>
      </c>
      <c r="I337" s="110">
        <v>3359</v>
      </c>
      <c r="J337" s="110">
        <v>510</v>
      </c>
      <c r="K337" s="24">
        <v>2</v>
      </c>
      <c r="L337" s="109"/>
      <c r="M337" s="110">
        <v>3359</v>
      </c>
      <c r="N337" s="110">
        <v>510</v>
      </c>
      <c r="O337" s="25">
        <v>2</v>
      </c>
      <c r="P337" s="25">
        <v>0.8</v>
      </c>
      <c r="Q337" s="25">
        <v>1.8</v>
      </c>
      <c r="R337" s="24">
        <v>999</v>
      </c>
      <c r="S337" s="26">
        <v>1.0130999999999999</v>
      </c>
      <c r="T337" s="52" t="s">
        <v>410</v>
      </c>
      <c r="U337" s="26">
        <v>1.5961000000000001</v>
      </c>
      <c r="V337" s="26"/>
      <c r="W337" s="109"/>
      <c r="X337" s="24">
        <v>10</v>
      </c>
      <c r="Y337" s="110">
        <v>16742.86</v>
      </c>
      <c r="Z337" s="25">
        <v>1.9</v>
      </c>
      <c r="AA337" s="26">
        <v>1.0809</v>
      </c>
      <c r="AB337" s="26">
        <v>0.90920000000000001</v>
      </c>
      <c r="AC337" s="109"/>
      <c r="AD337" s="26">
        <v>1.4349000000000001</v>
      </c>
      <c r="AE337" s="26">
        <v>1.2670999999999999</v>
      </c>
      <c r="AF337" s="26">
        <v>1.391</v>
      </c>
      <c r="AG337" s="26">
        <v>1.3779999999999999</v>
      </c>
      <c r="AH337" s="57">
        <v>1.6645000000000001</v>
      </c>
      <c r="AI337" s="50">
        <f t="shared" si="15"/>
        <v>1.7122162750000003</v>
      </c>
      <c r="AJ337" s="26">
        <f t="shared" si="16"/>
        <v>4.7716275000000197E-2</v>
      </c>
      <c r="AK337" s="62">
        <f t="shared" si="17"/>
        <v>2.8667032141784437E-2</v>
      </c>
    </row>
    <row r="338" spans="1:37" s="53" customFormat="1" x14ac:dyDescent="0.2">
      <c r="A338" s="22" t="s">
        <v>1489</v>
      </c>
      <c r="B338" s="17" t="s">
        <v>1490</v>
      </c>
      <c r="C338" s="17" t="s">
        <v>410</v>
      </c>
      <c r="D338" s="111">
        <v>10</v>
      </c>
      <c r="E338" s="109"/>
      <c r="F338" s="111">
        <v>0</v>
      </c>
      <c r="G338" s="111">
        <v>11644</v>
      </c>
      <c r="H338" s="111">
        <v>8144</v>
      </c>
      <c r="I338" s="111">
        <v>4158</v>
      </c>
      <c r="J338" s="111">
        <v>2350</v>
      </c>
      <c r="K338" s="17">
        <v>4.5</v>
      </c>
      <c r="L338" s="109"/>
      <c r="M338" s="111">
        <v>4108</v>
      </c>
      <c r="N338" s="111">
        <v>2245</v>
      </c>
      <c r="O338" s="18">
        <v>4.5</v>
      </c>
      <c r="P338" s="18">
        <v>3.2</v>
      </c>
      <c r="Q338" s="18">
        <v>3.2</v>
      </c>
      <c r="R338" s="17">
        <v>18</v>
      </c>
      <c r="S338" s="19">
        <v>1.2390000000000001</v>
      </c>
      <c r="T338" s="44" t="s">
        <v>410</v>
      </c>
      <c r="U338" s="19">
        <v>0.77159999999999995</v>
      </c>
      <c r="V338" s="19"/>
      <c r="W338" s="109"/>
      <c r="X338" s="17">
        <v>8</v>
      </c>
      <c r="Y338" s="111">
        <v>9056.34</v>
      </c>
      <c r="Z338" s="18">
        <v>2.1</v>
      </c>
      <c r="AA338" s="19">
        <v>1.1556</v>
      </c>
      <c r="AB338" s="19">
        <v>1.0186999999999999</v>
      </c>
      <c r="AC338" s="109"/>
      <c r="AD338" s="19">
        <v>0.74680000000000002</v>
      </c>
      <c r="AE338" s="19">
        <v>0.77439999999999998</v>
      </c>
      <c r="AF338" s="19">
        <v>0.89670000000000005</v>
      </c>
      <c r="AG338" s="19">
        <v>0.87660000000000005</v>
      </c>
      <c r="AH338" s="59">
        <v>0.8044</v>
      </c>
      <c r="AI338" s="51">
        <f t="shared" si="15"/>
        <v>0.82773390000000002</v>
      </c>
      <c r="AJ338" s="19">
        <f t="shared" si="16"/>
        <v>2.3333900000000019E-2</v>
      </c>
      <c r="AK338" s="63">
        <f t="shared" si="17"/>
        <v>2.9007831924415736E-2</v>
      </c>
    </row>
    <row r="339" spans="1:37" s="53" customFormat="1" x14ac:dyDescent="0.2">
      <c r="A339" s="21" t="s">
        <v>516</v>
      </c>
      <c r="B339" s="1" t="s">
        <v>517</v>
      </c>
      <c r="C339" s="1" t="s">
        <v>410</v>
      </c>
      <c r="D339" s="108">
        <v>470</v>
      </c>
      <c r="E339" s="109"/>
      <c r="F339" s="108">
        <v>11</v>
      </c>
      <c r="G339" s="108">
        <v>8263</v>
      </c>
      <c r="H339" s="108">
        <v>6060</v>
      </c>
      <c r="I339" s="108">
        <v>3910</v>
      </c>
      <c r="J339" s="108">
        <v>2753</v>
      </c>
      <c r="K339" s="1">
        <v>4.5999999999999996</v>
      </c>
      <c r="L339" s="109"/>
      <c r="M339" s="108">
        <v>3796</v>
      </c>
      <c r="N339" s="108">
        <v>2304</v>
      </c>
      <c r="O339" s="2">
        <v>4.5999999999999996</v>
      </c>
      <c r="P339" s="2">
        <v>3.1</v>
      </c>
      <c r="Q339" s="2">
        <v>3.8</v>
      </c>
      <c r="R339" s="1">
        <v>22</v>
      </c>
      <c r="S339" s="3">
        <v>1.1449</v>
      </c>
      <c r="T339" s="43" t="s">
        <v>407</v>
      </c>
      <c r="U339" s="3">
        <v>1.1449</v>
      </c>
      <c r="V339" s="3"/>
      <c r="W339" s="109"/>
      <c r="X339" s="1">
        <v>11</v>
      </c>
      <c r="Y339" s="108">
        <v>9250.82</v>
      </c>
      <c r="Z339" s="2">
        <v>3.8</v>
      </c>
      <c r="AA339" s="3">
        <v>1.8021</v>
      </c>
      <c r="AB339" s="3">
        <v>1.7513000000000001</v>
      </c>
      <c r="AC339" s="109"/>
      <c r="AD339" s="3">
        <v>1.2642</v>
      </c>
      <c r="AE339" s="3">
        <v>1.2657</v>
      </c>
      <c r="AF339" s="3">
        <v>1.2048000000000001</v>
      </c>
      <c r="AG339" s="3">
        <v>1.1759999999999999</v>
      </c>
      <c r="AH339" s="57">
        <v>1.1928000000000001</v>
      </c>
      <c r="AI339" s="50">
        <f t="shared" si="15"/>
        <v>1.228191475</v>
      </c>
      <c r="AJ339" s="3">
        <f t="shared" si="16"/>
        <v>3.539147499999995E-2</v>
      </c>
      <c r="AK339" s="62">
        <f t="shared" si="17"/>
        <v>2.9670921361502303E-2</v>
      </c>
    </row>
    <row r="340" spans="1:37" s="53" customFormat="1" x14ac:dyDescent="0.2">
      <c r="A340" s="21" t="s">
        <v>212</v>
      </c>
      <c r="B340" s="24" t="s">
        <v>213</v>
      </c>
      <c r="C340" s="24" t="s">
        <v>410</v>
      </c>
      <c r="D340" s="110">
        <v>1</v>
      </c>
      <c r="E340" s="109"/>
      <c r="F340" s="110">
        <v>2</v>
      </c>
      <c r="G340" s="110">
        <v>18349</v>
      </c>
      <c r="H340" s="110">
        <v>0</v>
      </c>
      <c r="I340" s="110">
        <v>7164</v>
      </c>
      <c r="J340" s="110">
        <v>0</v>
      </c>
      <c r="K340" s="24">
        <v>8</v>
      </c>
      <c r="L340" s="109"/>
      <c r="M340" s="110">
        <v>7164</v>
      </c>
      <c r="N340" s="110">
        <v>0</v>
      </c>
      <c r="O340" s="25">
        <v>8</v>
      </c>
      <c r="P340" s="25">
        <v>0</v>
      </c>
      <c r="Q340" s="25">
        <v>8</v>
      </c>
      <c r="R340" s="24">
        <v>999</v>
      </c>
      <c r="S340" s="26">
        <v>2.1606999999999998</v>
      </c>
      <c r="T340" s="52" t="s">
        <v>410</v>
      </c>
      <c r="U340" s="26">
        <v>1.2808999999999999</v>
      </c>
      <c r="V340" s="3"/>
      <c r="W340" s="109"/>
      <c r="X340" s="24">
        <v>11</v>
      </c>
      <c r="Y340" s="110">
        <v>11422.98</v>
      </c>
      <c r="Z340" s="25">
        <v>3.3</v>
      </c>
      <c r="AA340" s="26">
        <v>1.4488000000000001</v>
      </c>
      <c r="AB340" s="26">
        <v>1.2444</v>
      </c>
      <c r="AC340" s="109"/>
      <c r="AD340" s="26">
        <v>2.3845999999999998</v>
      </c>
      <c r="AE340" s="26">
        <v>1.7690999999999999</v>
      </c>
      <c r="AF340" s="26">
        <v>1.3997999999999999</v>
      </c>
      <c r="AG340" s="26">
        <v>1.3349</v>
      </c>
      <c r="AH340" s="57">
        <v>1.3338000000000001</v>
      </c>
      <c r="AI340" s="50">
        <f t="shared" si="15"/>
        <v>1.374085475</v>
      </c>
      <c r="AJ340" s="26">
        <f t="shared" si="16"/>
        <v>4.0285474999999904E-2</v>
      </c>
      <c r="AK340" s="62">
        <f t="shared" si="17"/>
        <v>3.0203535012745465E-2</v>
      </c>
    </row>
    <row r="341" spans="1:37" s="53" customFormat="1" x14ac:dyDescent="0.2">
      <c r="A341" s="21" t="s">
        <v>939</v>
      </c>
      <c r="B341" s="24" t="s">
        <v>940</v>
      </c>
      <c r="C341" s="24" t="s">
        <v>410</v>
      </c>
      <c r="D341" s="110">
        <v>12</v>
      </c>
      <c r="E341" s="109"/>
      <c r="F341" s="110">
        <v>0</v>
      </c>
      <c r="G341" s="110">
        <v>13230</v>
      </c>
      <c r="H341" s="110">
        <v>7024</v>
      </c>
      <c r="I341" s="110">
        <v>4441</v>
      </c>
      <c r="J341" s="110">
        <v>2208</v>
      </c>
      <c r="K341" s="24">
        <v>3.6</v>
      </c>
      <c r="L341" s="109"/>
      <c r="M341" s="110">
        <v>4381</v>
      </c>
      <c r="N341" s="110">
        <v>2078</v>
      </c>
      <c r="O341" s="25">
        <v>3.6</v>
      </c>
      <c r="P341" s="25">
        <v>2.5</v>
      </c>
      <c r="Q341" s="25">
        <v>2.7</v>
      </c>
      <c r="R341" s="24">
        <v>13</v>
      </c>
      <c r="S341" s="26">
        <v>1.3212999999999999</v>
      </c>
      <c r="T341" s="52" t="s">
        <v>410</v>
      </c>
      <c r="U341" s="26">
        <v>1.3353999999999999</v>
      </c>
      <c r="V341" s="26"/>
      <c r="W341" s="109"/>
      <c r="X341" s="24">
        <v>6</v>
      </c>
      <c r="Y341" s="110">
        <v>10429.58</v>
      </c>
      <c r="Z341" s="25">
        <v>1.8</v>
      </c>
      <c r="AA341" s="26">
        <v>1.2209000000000001</v>
      </c>
      <c r="AB341" s="26">
        <v>0.83209999999999995</v>
      </c>
      <c r="AC341" s="109"/>
      <c r="AD341" s="26">
        <v>1.0146999999999999</v>
      </c>
      <c r="AE341" s="26">
        <v>0.93779999999999997</v>
      </c>
      <c r="AF341" s="26">
        <v>1.0702</v>
      </c>
      <c r="AG341" s="26">
        <v>0.98380000000000001</v>
      </c>
      <c r="AH341" s="57">
        <v>1.3904000000000001</v>
      </c>
      <c r="AI341" s="50">
        <f t="shared" si="15"/>
        <v>1.4325503500000001</v>
      </c>
      <c r="AJ341" s="26">
        <f t="shared" si="16"/>
        <v>4.2150350000000003E-2</v>
      </c>
      <c r="AK341" s="62">
        <f t="shared" si="17"/>
        <v>3.0315268987341774E-2</v>
      </c>
    </row>
    <row r="342" spans="1:37" s="53" customFormat="1" x14ac:dyDescent="0.2">
      <c r="A342" s="21" t="s">
        <v>858</v>
      </c>
      <c r="B342" s="24" t="s">
        <v>859</v>
      </c>
      <c r="C342" s="24" t="s">
        <v>407</v>
      </c>
      <c r="D342" s="110">
        <v>34</v>
      </c>
      <c r="E342" s="109"/>
      <c r="F342" s="110">
        <v>0</v>
      </c>
      <c r="G342" s="110">
        <v>5134</v>
      </c>
      <c r="H342" s="110">
        <v>4421</v>
      </c>
      <c r="I342" s="110">
        <v>2502</v>
      </c>
      <c r="J342" s="110">
        <v>2000</v>
      </c>
      <c r="K342" s="24">
        <v>3</v>
      </c>
      <c r="L342" s="109"/>
      <c r="M342" s="110">
        <v>2360</v>
      </c>
      <c r="N342" s="110">
        <v>1491</v>
      </c>
      <c r="O342" s="25">
        <v>3</v>
      </c>
      <c r="P342" s="25">
        <v>2</v>
      </c>
      <c r="Q342" s="25">
        <v>2.5</v>
      </c>
      <c r="R342" s="24">
        <v>23</v>
      </c>
      <c r="S342" s="26">
        <v>0.71179999999999999</v>
      </c>
      <c r="T342" s="52" t="s">
        <v>407</v>
      </c>
      <c r="U342" s="26">
        <v>0.71179999999999999</v>
      </c>
      <c r="V342" s="26"/>
      <c r="W342" s="109"/>
      <c r="X342" s="24">
        <v>7</v>
      </c>
      <c r="Y342" s="110">
        <v>6382</v>
      </c>
      <c r="Z342" s="25">
        <v>2.5</v>
      </c>
      <c r="AA342" s="26">
        <v>0.68220000000000003</v>
      </c>
      <c r="AB342" s="26">
        <v>0.63970000000000005</v>
      </c>
      <c r="AC342" s="109"/>
      <c r="AD342" s="26">
        <v>0.60540000000000005</v>
      </c>
      <c r="AE342" s="26">
        <v>0.79369999999999996</v>
      </c>
      <c r="AF342" s="26">
        <v>0.62509999999999999</v>
      </c>
      <c r="AG342" s="26">
        <v>0.61970000000000003</v>
      </c>
      <c r="AH342" s="57">
        <v>0.74080000000000001</v>
      </c>
      <c r="AI342" s="50">
        <f t="shared" si="15"/>
        <v>0.76358345000000005</v>
      </c>
      <c r="AJ342" s="26">
        <f t="shared" si="16"/>
        <v>2.2783450000000038E-2</v>
      </c>
      <c r="AK342" s="62">
        <f t="shared" si="17"/>
        <v>3.0755197084233313E-2</v>
      </c>
    </row>
    <row r="343" spans="1:37" s="53" customFormat="1" x14ac:dyDescent="0.2">
      <c r="A343" s="22" t="s">
        <v>1381</v>
      </c>
      <c r="B343" s="17" t="s">
        <v>1382</v>
      </c>
      <c r="C343" s="17" t="s">
        <v>410</v>
      </c>
      <c r="D343" s="111">
        <v>3</v>
      </c>
      <c r="E343" s="109"/>
      <c r="F343" s="111">
        <v>0</v>
      </c>
      <c r="G343" s="111">
        <v>12960</v>
      </c>
      <c r="H343" s="111">
        <v>9333</v>
      </c>
      <c r="I343" s="111">
        <v>5309</v>
      </c>
      <c r="J343" s="111">
        <v>3373</v>
      </c>
      <c r="K343" s="17">
        <v>3.3</v>
      </c>
      <c r="L343" s="109"/>
      <c r="M343" s="111">
        <v>5309</v>
      </c>
      <c r="N343" s="111">
        <v>3373</v>
      </c>
      <c r="O343" s="18">
        <v>3.3</v>
      </c>
      <c r="P343" s="18">
        <v>0.9</v>
      </c>
      <c r="Q343" s="18">
        <v>3.2</v>
      </c>
      <c r="R343" s="17">
        <v>999</v>
      </c>
      <c r="S343" s="19">
        <v>1.6012</v>
      </c>
      <c r="T343" s="44" t="s">
        <v>410</v>
      </c>
      <c r="U343" s="19">
        <v>1.6297999999999999</v>
      </c>
      <c r="V343" s="19"/>
      <c r="W343" s="109"/>
      <c r="X343" s="17">
        <v>5</v>
      </c>
      <c r="Y343" s="111">
        <v>11732.5</v>
      </c>
      <c r="Z343" s="18">
        <v>1.6</v>
      </c>
      <c r="AA343" s="19">
        <v>4.0514000000000001</v>
      </c>
      <c r="AB343" s="19">
        <v>3.8327</v>
      </c>
      <c r="AC343" s="109"/>
      <c r="AD343" s="19">
        <v>1.2771999999999999</v>
      </c>
      <c r="AE343" s="19">
        <v>1.3211999999999999</v>
      </c>
      <c r="AF343" s="19">
        <v>1.3844000000000001</v>
      </c>
      <c r="AG343" s="19">
        <v>1.3532</v>
      </c>
      <c r="AH343" s="59">
        <v>1.6952</v>
      </c>
      <c r="AI343" s="51">
        <f t="shared" si="15"/>
        <v>1.74836795</v>
      </c>
      <c r="AJ343" s="19">
        <f t="shared" si="16"/>
        <v>5.3167949999999964E-2</v>
      </c>
      <c r="AK343" s="63">
        <f t="shared" si="17"/>
        <v>3.1363821378008472E-2</v>
      </c>
    </row>
    <row r="344" spans="1:37" s="53" customFormat="1" x14ac:dyDescent="0.2">
      <c r="A344" s="21" t="s">
        <v>1010</v>
      </c>
      <c r="B344" s="24" t="s">
        <v>1011</v>
      </c>
      <c r="C344" s="24" t="s">
        <v>407</v>
      </c>
      <c r="D344" s="110">
        <v>9</v>
      </c>
      <c r="E344" s="109"/>
      <c r="F344" s="110">
        <v>1</v>
      </c>
      <c r="G344" s="110">
        <v>21695</v>
      </c>
      <c r="H344" s="110">
        <v>15283</v>
      </c>
      <c r="I344" s="110">
        <v>10738</v>
      </c>
      <c r="J344" s="110">
        <v>8682</v>
      </c>
      <c r="K344" s="24">
        <v>12.4</v>
      </c>
      <c r="L344" s="109"/>
      <c r="M344" s="110">
        <v>10591</v>
      </c>
      <c r="N344" s="110">
        <v>8379</v>
      </c>
      <c r="O344" s="25">
        <v>12.4</v>
      </c>
      <c r="P344" s="25">
        <v>9</v>
      </c>
      <c r="Q344" s="25">
        <v>9.1</v>
      </c>
      <c r="R344" s="24">
        <v>37</v>
      </c>
      <c r="S344" s="26">
        <v>3.1943000000000001</v>
      </c>
      <c r="T344" s="52" t="s">
        <v>410</v>
      </c>
      <c r="U344" s="26">
        <v>2.8999000000000001</v>
      </c>
      <c r="V344" s="26"/>
      <c r="W344" s="109"/>
      <c r="X344" s="24">
        <v>20</v>
      </c>
      <c r="Y344" s="110">
        <v>23999.43</v>
      </c>
      <c r="Z344" s="25">
        <v>7.5</v>
      </c>
      <c r="AA344" s="26">
        <v>1.3874</v>
      </c>
      <c r="AB344" s="26">
        <v>1.2236</v>
      </c>
      <c r="AC344" s="109"/>
      <c r="AD344" s="26">
        <v>4.1197999999999997</v>
      </c>
      <c r="AE344" s="26">
        <v>2.5022000000000002</v>
      </c>
      <c r="AF344" s="26">
        <v>3.3687</v>
      </c>
      <c r="AG344" s="26">
        <v>3.2850000000000001</v>
      </c>
      <c r="AH344" s="57">
        <v>3.0156999999999998</v>
      </c>
      <c r="AI344" s="50">
        <f t="shared" si="15"/>
        <v>3.1108677250000003</v>
      </c>
      <c r="AJ344" s="26">
        <f t="shared" si="16"/>
        <v>9.516772500000048E-2</v>
      </c>
      <c r="AK344" s="62">
        <f t="shared" si="17"/>
        <v>3.155742447856235E-2</v>
      </c>
    </row>
    <row r="345" spans="1:37" s="53" customFormat="1" x14ac:dyDescent="0.2">
      <c r="A345" s="21" t="s">
        <v>818</v>
      </c>
      <c r="B345" s="24" t="s">
        <v>819</v>
      </c>
      <c r="C345" s="24" t="s">
        <v>407</v>
      </c>
      <c r="D345" s="110">
        <v>3</v>
      </c>
      <c r="E345" s="109"/>
      <c r="F345" s="110">
        <v>1</v>
      </c>
      <c r="G345" s="110">
        <v>9705</v>
      </c>
      <c r="H345" s="110">
        <v>2622</v>
      </c>
      <c r="I345" s="110">
        <v>6005</v>
      </c>
      <c r="J345" s="110">
        <v>2310</v>
      </c>
      <c r="K345" s="24">
        <v>7.3</v>
      </c>
      <c r="L345" s="109"/>
      <c r="M345" s="110">
        <v>6005</v>
      </c>
      <c r="N345" s="110">
        <v>2310</v>
      </c>
      <c r="O345" s="25">
        <v>7.3</v>
      </c>
      <c r="P345" s="25">
        <v>2.6</v>
      </c>
      <c r="Q345" s="25">
        <v>6.9</v>
      </c>
      <c r="R345" s="24">
        <v>999</v>
      </c>
      <c r="S345" s="26">
        <v>1.8110999999999999</v>
      </c>
      <c r="T345" s="52" t="s">
        <v>410</v>
      </c>
      <c r="U345" s="26">
        <v>1.5432999999999999</v>
      </c>
      <c r="V345" s="26"/>
      <c r="W345" s="109"/>
      <c r="X345" s="24">
        <v>10</v>
      </c>
      <c r="Y345" s="110">
        <v>13448.47</v>
      </c>
      <c r="Z345" s="25">
        <v>2.9</v>
      </c>
      <c r="AA345" s="26">
        <v>1.4883999999999999</v>
      </c>
      <c r="AB345" s="26">
        <v>1.3756999999999999</v>
      </c>
      <c r="AC345" s="109"/>
      <c r="AD345" s="26">
        <v>1.538</v>
      </c>
      <c r="AE345" s="26">
        <v>1.385</v>
      </c>
      <c r="AF345" s="26">
        <v>1.341</v>
      </c>
      <c r="AG345" s="26">
        <v>1.3343</v>
      </c>
      <c r="AH345" s="57">
        <v>1.6039000000000001</v>
      </c>
      <c r="AI345" s="50">
        <f t="shared" si="15"/>
        <v>1.655575075</v>
      </c>
      <c r="AJ345" s="26">
        <f t="shared" si="16"/>
        <v>5.1675074999999904E-2</v>
      </c>
      <c r="AK345" s="62">
        <f t="shared" si="17"/>
        <v>3.2218389550470662E-2</v>
      </c>
    </row>
    <row r="346" spans="1:37" s="53" customFormat="1" x14ac:dyDescent="0.2">
      <c r="A346" s="21" t="s">
        <v>886</v>
      </c>
      <c r="B346" s="24" t="s">
        <v>887</v>
      </c>
      <c r="C346" s="24" t="s">
        <v>410</v>
      </c>
      <c r="D346" s="110">
        <v>10</v>
      </c>
      <c r="E346" s="109"/>
      <c r="F346" s="110">
        <v>0</v>
      </c>
      <c r="G346" s="110">
        <v>17388</v>
      </c>
      <c r="H346" s="110">
        <v>9925</v>
      </c>
      <c r="I346" s="110">
        <v>6862</v>
      </c>
      <c r="J346" s="110">
        <v>4068</v>
      </c>
      <c r="K346" s="24">
        <v>5.3</v>
      </c>
      <c r="L346" s="109"/>
      <c r="M346" s="110">
        <v>7232</v>
      </c>
      <c r="N346" s="110">
        <v>4543</v>
      </c>
      <c r="O346" s="25">
        <v>5.3</v>
      </c>
      <c r="P346" s="25">
        <v>4</v>
      </c>
      <c r="Q346" s="25">
        <v>3.7</v>
      </c>
      <c r="R346" s="24">
        <v>23</v>
      </c>
      <c r="S346" s="26">
        <v>2.1812</v>
      </c>
      <c r="T346" s="52" t="s">
        <v>410</v>
      </c>
      <c r="U346" s="26">
        <v>3.6141999999999999</v>
      </c>
      <c r="V346" s="26"/>
      <c r="W346" s="109"/>
      <c r="X346" s="24">
        <v>18</v>
      </c>
      <c r="Y346" s="110">
        <v>30235.86</v>
      </c>
      <c r="Z346" s="25">
        <v>7</v>
      </c>
      <c r="AA346" s="26">
        <v>7.9581</v>
      </c>
      <c r="AB346" s="26">
        <v>7.3959000000000001</v>
      </c>
      <c r="AC346" s="109"/>
      <c r="AD346" s="26">
        <v>2.4618000000000002</v>
      </c>
      <c r="AE346" s="26">
        <v>2.0007999999999999</v>
      </c>
      <c r="AF346" s="26">
        <v>3.4102999999999999</v>
      </c>
      <c r="AG346" s="26">
        <v>3.3721000000000001</v>
      </c>
      <c r="AH346" s="57">
        <v>3.7549000000000001</v>
      </c>
      <c r="AI346" s="50">
        <f t="shared" si="15"/>
        <v>3.8771330500000003</v>
      </c>
      <c r="AJ346" s="26">
        <f t="shared" si="16"/>
        <v>0.12223305000000018</v>
      </c>
      <c r="AK346" s="62">
        <f t="shared" si="17"/>
        <v>3.2552944152973495E-2</v>
      </c>
    </row>
    <row r="347" spans="1:37" s="53" customFormat="1" x14ac:dyDescent="0.2">
      <c r="A347" s="21" t="s">
        <v>387</v>
      </c>
      <c r="B347" s="24" t="s">
        <v>1517</v>
      </c>
      <c r="C347" s="24" t="s">
        <v>611</v>
      </c>
      <c r="D347" s="110">
        <v>14</v>
      </c>
      <c r="E347" s="109"/>
      <c r="F347" s="110">
        <v>2</v>
      </c>
      <c r="G347" s="110">
        <v>15345</v>
      </c>
      <c r="H347" s="110">
        <v>15874</v>
      </c>
      <c r="I347" s="110">
        <v>6214</v>
      </c>
      <c r="J347" s="110">
        <v>5354</v>
      </c>
      <c r="K347" s="24">
        <v>6.9</v>
      </c>
      <c r="L347" s="109"/>
      <c r="M347" s="110">
        <v>5723</v>
      </c>
      <c r="N347" s="110">
        <v>3851</v>
      </c>
      <c r="O347" s="25">
        <v>6.9</v>
      </c>
      <c r="P347" s="25">
        <v>6.3</v>
      </c>
      <c r="Q347" s="25">
        <v>5</v>
      </c>
      <c r="R347" s="24">
        <v>27</v>
      </c>
      <c r="S347" s="26">
        <v>1.7261</v>
      </c>
      <c r="T347" s="52" t="s">
        <v>410</v>
      </c>
      <c r="U347" s="26">
        <v>1.6093999999999999</v>
      </c>
      <c r="V347" s="26"/>
      <c r="W347" s="109"/>
      <c r="X347" s="24">
        <v>13</v>
      </c>
      <c r="Y347" s="110">
        <v>22061.61</v>
      </c>
      <c r="Z347" s="25">
        <v>3.4</v>
      </c>
      <c r="AA347" s="26">
        <v>1.5503</v>
      </c>
      <c r="AB347" s="26">
        <v>1.4404999999999999</v>
      </c>
      <c r="AC347" s="109"/>
      <c r="AD347" s="26">
        <v>1.3455999999999999</v>
      </c>
      <c r="AE347" s="26">
        <v>1.1746000000000001</v>
      </c>
      <c r="AF347" s="26">
        <v>1.2307999999999999</v>
      </c>
      <c r="AG347" s="26">
        <v>1.2181999999999999</v>
      </c>
      <c r="AH347" s="57">
        <v>1.6711</v>
      </c>
      <c r="AI347" s="50">
        <f t="shared" si="15"/>
        <v>1.7264838500000002</v>
      </c>
      <c r="AJ347" s="26">
        <f t="shared" si="16"/>
        <v>5.5383850000000123E-2</v>
      </c>
      <c r="AK347" s="62">
        <f t="shared" si="17"/>
        <v>3.3142151876009884E-2</v>
      </c>
    </row>
    <row r="348" spans="1:37" s="53" customFormat="1" x14ac:dyDescent="0.2">
      <c r="A348" s="22" t="s">
        <v>585</v>
      </c>
      <c r="B348" s="17" t="s">
        <v>586</v>
      </c>
      <c r="C348" s="17" t="s">
        <v>407</v>
      </c>
      <c r="D348" s="111">
        <v>271</v>
      </c>
      <c r="E348" s="109"/>
      <c r="F348" s="111">
        <v>4</v>
      </c>
      <c r="G348" s="111">
        <v>5102</v>
      </c>
      <c r="H348" s="111">
        <v>5868</v>
      </c>
      <c r="I348" s="111">
        <v>2071</v>
      </c>
      <c r="J348" s="111">
        <v>1950</v>
      </c>
      <c r="K348" s="17">
        <v>2.4</v>
      </c>
      <c r="L348" s="109"/>
      <c r="M348" s="111">
        <v>1931</v>
      </c>
      <c r="N348" s="111">
        <v>1240</v>
      </c>
      <c r="O348" s="18">
        <v>2.4</v>
      </c>
      <c r="P348" s="18">
        <v>2.4</v>
      </c>
      <c r="Q348" s="18">
        <v>1.9</v>
      </c>
      <c r="R348" s="17">
        <v>24</v>
      </c>
      <c r="S348" s="19">
        <v>0.58240000000000003</v>
      </c>
      <c r="T348" s="44" t="s">
        <v>407</v>
      </c>
      <c r="U348" s="19">
        <v>0.58240000000000003</v>
      </c>
      <c r="V348" s="19"/>
      <c r="W348" s="109"/>
      <c r="X348" s="17">
        <v>7</v>
      </c>
      <c r="Y348" s="111">
        <v>5854</v>
      </c>
      <c r="Z348" s="18">
        <v>1.9</v>
      </c>
      <c r="AA348" s="19">
        <v>3.6335000000000002</v>
      </c>
      <c r="AB348" s="19">
        <v>2.8519999999999999</v>
      </c>
      <c r="AC348" s="109"/>
      <c r="AD348" s="19">
        <v>0.73650000000000004</v>
      </c>
      <c r="AE348" s="19">
        <v>0.75049999999999994</v>
      </c>
      <c r="AF348" s="19">
        <v>0.66190000000000004</v>
      </c>
      <c r="AG348" s="19">
        <v>0.68189999999999995</v>
      </c>
      <c r="AH348" s="59">
        <v>0.60419999999999996</v>
      </c>
      <c r="AI348" s="51">
        <f t="shared" si="15"/>
        <v>0.62476960000000004</v>
      </c>
      <c r="AJ348" s="19">
        <f t="shared" si="16"/>
        <v>2.0569600000000077E-2</v>
      </c>
      <c r="AK348" s="63">
        <f t="shared" si="17"/>
        <v>3.4044356173452625E-2</v>
      </c>
    </row>
    <row r="349" spans="1:37" s="53" customFormat="1" x14ac:dyDescent="0.2">
      <c r="A349" s="21" t="s">
        <v>880</v>
      </c>
      <c r="B349" s="1" t="s">
        <v>881</v>
      </c>
      <c r="C349" s="1" t="s">
        <v>407</v>
      </c>
      <c r="D349" s="108">
        <v>1</v>
      </c>
      <c r="E349" s="109"/>
      <c r="F349" s="108">
        <v>0</v>
      </c>
      <c r="G349" s="108">
        <v>67039</v>
      </c>
      <c r="H349" s="108">
        <v>0</v>
      </c>
      <c r="I349" s="108">
        <v>31120</v>
      </c>
      <c r="J349" s="108">
        <v>0</v>
      </c>
      <c r="K349" s="1">
        <v>30</v>
      </c>
      <c r="L349" s="109"/>
      <c r="M349" s="108">
        <v>31120</v>
      </c>
      <c r="N349" s="108">
        <v>0</v>
      </c>
      <c r="O349" s="2">
        <v>30</v>
      </c>
      <c r="P349" s="2">
        <v>0</v>
      </c>
      <c r="Q349" s="2">
        <v>30</v>
      </c>
      <c r="R349" s="1">
        <v>999</v>
      </c>
      <c r="S349" s="3">
        <v>9.3859999999999992</v>
      </c>
      <c r="T349" s="43" t="s">
        <v>410</v>
      </c>
      <c r="U349" s="3">
        <v>3.0825</v>
      </c>
      <c r="V349" s="3"/>
      <c r="W349" s="109"/>
      <c r="X349" s="1">
        <v>17</v>
      </c>
      <c r="Y349" s="108">
        <v>22408.26</v>
      </c>
      <c r="Z349" s="2">
        <v>5.6</v>
      </c>
      <c r="AA349" s="3">
        <v>2.8574999999999999</v>
      </c>
      <c r="AB349" s="3">
        <v>2.6423000000000001</v>
      </c>
      <c r="AC349" s="109"/>
      <c r="AD349" s="3">
        <v>3.0714000000000001</v>
      </c>
      <c r="AE349" s="3">
        <v>3.5167000000000002</v>
      </c>
      <c r="AF349" s="3">
        <v>2.875</v>
      </c>
      <c r="AG349" s="3">
        <v>2.8624999999999998</v>
      </c>
      <c r="AH349" s="57">
        <v>3.1957</v>
      </c>
      <c r="AI349" s="50">
        <f t="shared" si="15"/>
        <v>3.3067518750000002</v>
      </c>
      <c r="AJ349" s="3">
        <f t="shared" si="16"/>
        <v>0.11105187500000024</v>
      </c>
      <c r="AK349" s="62">
        <f t="shared" si="17"/>
        <v>3.4750406796633049E-2</v>
      </c>
    </row>
    <row r="350" spans="1:37" s="53" customFormat="1" x14ac:dyDescent="0.2">
      <c r="A350" s="21" t="s">
        <v>7</v>
      </c>
      <c r="B350" s="24" t="s">
        <v>8</v>
      </c>
      <c r="C350" s="24" t="s">
        <v>611</v>
      </c>
      <c r="D350" s="110">
        <v>12</v>
      </c>
      <c r="E350" s="109"/>
      <c r="F350" s="110">
        <v>1</v>
      </c>
      <c r="G350" s="110">
        <v>13214</v>
      </c>
      <c r="H350" s="110">
        <v>11232</v>
      </c>
      <c r="I350" s="110">
        <v>6382</v>
      </c>
      <c r="J350" s="110">
        <v>6291</v>
      </c>
      <c r="K350" s="24">
        <v>7.3</v>
      </c>
      <c r="L350" s="109"/>
      <c r="M350" s="110">
        <v>5885</v>
      </c>
      <c r="N350" s="110">
        <v>4922</v>
      </c>
      <c r="O350" s="25">
        <v>7.3</v>
      </c>
      <c r="P350" s="25">
        <v>5.4</v>
      </c>
      <c r="Q350" s="25">
        <v>5.3</v>
      </c>
      <c r="R350" s="24">
        <v>41</v>
      </c>
      <c r="S350" s="26">
        <v>1.7749999999999999</v>
      </c>
      <c r="T350" s="52" t="s">
        <v>410</v>
      </c>
      <c r="U350" s="26">
        <v>3.0362</v>
      </c>
      <c r="V350" s="26"/>
      <c r="W350" s="109"/>
      <c r="X350" s="24">
        <v>24</v>
      </c>
      <c r="Y350" s="110">
        <v>40921.81</v>
      </c>
      <c r="Z350" s="25">
        <v>5</v>
      </c>
      <c r="AA350" s="26">
        <v>1.0139</v>
      </c>
      <c r="AB350" s="26">
        <v>2.5947</v>
      </c>
      <c r="AC350" s="109"/>
      <c r="AD350" s="26">
        <v>0</v>
      </c>
      <c r="AE350" s="26">
        <v>0</v>
      </c>
      <c r="AF350" s="26">
        <v>0</v>
      </c>
      <c r="AG350" s="26">
        <v>1.9236</v>
      </c>
      <c r="AH350" s="57">
        <v>3.1473</v>
      </c>
      <c r="AI350" s="50">
        <f t="shared" si="15"/>
        <v>3.2570835500000004</v>
      </c>
      <c r="AJ350" s="26">
        <f t="shared" si="16"/>
        <v>0.1097835500000004</v>
      </c>
      <c r="AK350" s="62">
        <f t="shared" si="17"/>
        <v>3.4881819337209796E-2</v>
      </c>
    </row>
    <row r="351" spans="1:37" s="53" customFormat="1" x14ac:dyDescent="0.2">
      <c r="A351" s="21" t="s">
        <v>1048</v>
      </c>
      <c r="B351" s="1" t="s">
        <v>1049</v>
      </c>
      <c r="C351" s="1" t="s">
        <v>410</v>
      </c>
      <c r="D351" s="108">
        <v>22</v>
      </c>
      <c r="E351" s="109"/>
      <c r="F351" s="108">
        <v>3</v>
      </c>
      <c r="G351" s="108">
        <v>24335</v>
      </c>
      <c r="H351" s="108">
        <v>11822</v>
      </c>
      <c r="I351" s="108">
        <v>8597</v>
      </c>
      <c r="J351" s="108">
        <v>4571</v>
      </c>
      <c r="K351" s="1">
        <v>6.5</v>
      </c>
      <c r="L351" s="109"/>
      <c r="M351" s="108">
        <v>8498</v>
      </c>
      <c r="N351" s="108">
        <v>4245</v>
      </c>
      <c r="O351" s="2">
        <v>6.5</v>
      </c>
      <c r="P351" s="2">
        <v>2.2999999999999998</v>
      </c>
      <c r="Q351" s="2">
        <v>6.1</v>
      </c>
      <c r="R351" s="1">
        <v>15</v>
      </c>
      <c r="S351" s="3">
        <v>2.5630999999999999</v>
      </c>
      <c r="T351" s="43" t="s">
        <v>407</v>
      </c>
      <c r="U351" s="3">
        <v>2.5630999999999999</v>
      </c>
      <c r="V351" s="3"/>
      <c r="W351" s="109"/>
      <c r="X351" s="1">
        <v>11</v>
      </c>
      <c r="Y351" s="108">
        <v>17464.740000000002</v>
      </c>
      <c r="Z351" s="2">
        <v>6.1</v>
      </c>
      <c r="AA351" s="3">
        <v>1.7265999999999999</v>
      </c>
      <c r="AB351" s="3">
        <v>1.4531000000000001</v>
      </c>
      <c r="AC351" s="109"/>
      <c r="AD351" s="3">
        <v>2.5085000000000002</v>
      </c>
      <c r="AE351" s="3">
        <v>2.4346999999999999</v>
      </c>
      <c r="AF351" s="3">
        <v>2.6520999999999999</v>
      </c>
      <c r="AG351" s="3">
        <v>2.6107</v>
      </c>
      <c r="AH351" s="57">
        <v>2.6496</v>
      </c>
      <c r="AI351" s="50">
        <f t="shared" si="15"/>
        <v>2.749565525</v>
      </c>
      <c r="AJ351" s="3">
        <f t="shared" si="16"/>
        <v>9.9965525E-2</v>
      </c>
      <c r="AK351" s="62">
        <f t="shared" si="17"/>
        <v>3.7728534495772945E-2</v>
      </c>
    </row>
    <row r="352" spans="1:37" s="53" customFormat="1" x14ac:dyDescent="0.2">
      <c r="A352" s="21" t="s">
        <v>283</v>
      </c>
      <c r="B352" s="24" t="s">
        <v>284</v>
      </c>
      <c r="C352" s="24" t="s">
        <v>410</v>
      </c>
      <c r="D352" s="110">
        <v>19</v>
      </c>
      <c r="E352" s="109"/>
      <c r="F352" s="110">
        <v>0</v>
      </c>
      <c r="G352" s="110">
        <v>26610</v>
      </c>
      <c r="H352" s="110">
        <v>20015</v>
      </c>
      <c r="I352" s="110">
        <v>10721</v>
      </c>
      <c r="J352" s="110">
        <v>8804</v>
      </c>
      <c r="K352" s="24">
        <v>11.4</v>
      </c>
      <c r="L352" s="109"/>
      <c r="M352" s="110">
        <v>10201</v>
      </c>
      <c r="N352" s="110">
        <v>7371</v>
      </c>
      <c r="O352" s="25">
        <v>11.4</v>
      </c>
      <c r="P352" s="25">
        <v>10.1</v>
      </c>
      <c r="Q352" s="25">
        <v>7.2</v>
      </c>
      <c r="R352" s="24">
        <v>31</v>
      </c>
      <c r="S352" s="26">
        <v>3.0767000000000002</v>
      </c>
      <c r="T352" s="52" t="s">
        <v>410</v>
      </c>
      <c r="U352" s="26">
        <v>2.3433999999999999</v>
      </c>
      <c r="V352" s="26"/>
      <c r="W352" s="109"/>
      <c r="X352" s="24">
        <v>21</v>
      </c>
      <c r="Y352" s="110">
        <v>26930.11</v>
      </c>
      <c r="Z352" s="25">
        <v>4.2</v>
      </c>
      <c r="AA352" s="26">
        <v>0.79830000000000001</v>
      </c>
      <c r="AB352" s="26">
        <v>0.75460000000000005</v>
      </c>
      <c r="AC352" s="109"/>
      <c r="AD352" s="26">
        <v>2.5045999999999999</v>
      </c>
      <c r="AE352" s="26">
        <v>2.1069</v>
      </c>
      <c r="AF352" s="26">
        <v>2.5648</v>
      </c>
      <c r="AG352" s="26">
        <v>2.5242</v>
      </c>
      <c r="AH352" s="57">
        <v>2.4203000000000001</v>
      </c>
      <c r="AI352" s="50">
        <f t="shared" si="15"/>
        <v>2.5138823500000003</v>
      </c>
      <c r="AJ352" s="26">
        <f t="shared" si="16"/>
        <v>9.3582350000000147E-2</v>
      </c>
      <c r="AK352" s="62">
        <f t="shared" si="17"/>
        <v>3.8665599305871233E-2</v>
      </c>
    </row>
    <row r="353" spans="1:37" s="53" customFormat="1" x14ac:dyDescent="0.2">
      <c r="A353" s="22" t="s">
        <v>1158</v>
      </c>
      <c r="B353" s="17" t="s">
        <v>1159</v>
      </c>
      <c r="C353" s="17" t="s">
        <v>410</v>
      </c>
      <c r="D353" s="111">
        <v>989</v>
      </c>
      <c r="E353" s="109"/>
      <c r="F353" s="111">
        <v>2</v>
      </c>
      <c r="G353" s="111">
        <v>8949</v>
      </c>
      <c r="H353" s="111">
        <v>6302</v>
      </c>
      <c r="I353" s="111">
        <v>3807</v>
      </c>
      <c r="J353" s="111">
        <v>2350</v>
      </c>
      <c r="K353" s="17">
        <v>4</v>
      </c>
      <c r="L353" s="109"/>
      <c r="M353" s="111">
        <v>3656</v>
      </c>
      <c r="N353" s="111">
        <v>1560</v>
      </c>
      <c r="O353" s="18">
        <v>4</v>
      </c>
      <c r="P353" s="18">
        <v>3.2</v>
      </c>
      <c r="Q353" s="18">
        <v>3.5</v>
      </c>
      <c r="R353" s="17">
        <v>11</v>
      </c>
      <c r="S353" s="19">
        <v>1.1027</v>
      </c>
      <c r="T353" s="44" t="s">
        <v>407</v>
      </c>
      <c r="U353" s="19">
        <v>1.1027</v>
      </c>
      <c r="V353" s="19"/>
      <c r="W353" s="109"/>
      <c r="X353" s="17">
        <v>10</v>
      </c>
      <c r="Y353" s="111">
        <v>8366</v>
      </c>
      <c r="Z353" s="18">
        <v>3.5</v>
      </c>
      <c r="AA353" s="19">
        <v>1.0115000000000001</v>
      </c>
      <c r="AB353" s="19">
        <v>0.91120000000000001</v>
      </c>
      <c r="AC353" s="109"/>
      <c r="AD353" s="19">
        <v>1.1536</v>
      </c>
      <c r="AE353" s="19">
        <v>1.1616</v>
      </c>
      <c r="AF353" s="19">
        <v>1.1572</v>
      </c>
      <c r="AG353" s="19">
        <v>1.1700999999999999</v>
      </c>
      <c r="AH353" s="59">
        <v>1.1372</v>
      </c>
      <c r="AI353" s="51">
        <f t="shared" si="15"/>
        <v>1.1829214250000002</v>
      </c>
      <c r="AJ353" s="19">
        <f t="shared" si="16"/>
        <v>4.5721425000000204E-2</v>
      </c>
      <c r="AK353" s="63">
        <f t="shared" si="17"/>
        <v>4.0205262926486289E-2</v>
      </c>
    </row>
    <row r="354" spans="1:37" s="53" customFormat="1" x14ac:dyDescent="0.2">
      <c r="A354" s="21" t="s">
        <v>694</v>
      </c>
      <c r="B354" s="1" t="s">
        <v>695</v>
      </c>
      <c r="C354" s="1" t="s">
        <v>407</v>
      </c>
      <c r="D354" s="108">
        <v>40</v>
      </c>
      <c r="E354" s="109"/>
      <c r="F354" s="108">
        <v>1</v>
      </c>
      <c r="G354" s="108">
        <v>6752</v>
      </c>
      <c r="H354" s="108">
        <v>4420</v>
      </c>
      <c r="I354" s="108">
        <v>3493</v>
      </c>
      <c r="J354" s="108">
        <v>3100</v>
      </c>
      <c r="K354" s="1">
        <v>3.3</v>
      </c>
      <c r="L354" s="109"/>
      <c r="M354" s="108">
        <v>3287</v>
      </c>
      <c r="N354" s="108">
        <v>2405</v>
      </c>
      <c r="O354" s="2">
        <v>3.3</v>
      </c>
      <c r="P354" s="2">
        <v>3.8</v>
      </c>
      <c r="Q354" s="2">
        <v>2.5</v>
      </c>
      <c r="R354" s="1">
        <v>31</v>
      </c>
      <c r="S354" s="3">
        <v>0.99139999999999995</v>
      </c>
      <c r="T354" s="43" t="s">
        <v>407</v>
      </c>
      <c r="U354" s="3">
        <v>0.99139999999999995</v>
      </c>
      <c r="V354" s="3"/>
      <c r="W354" s="109"/>
      <c r="X354" s="1">
        <v>11</v>
      </c>
      <c r="Y354" s="108">
        <v>9507</v>
      </c>
      <c r="Z354" s="2">
        <v>2.5</v>
      </c>
      <c r="AA354" s="3">
        <v>1.6762999999999999</v>
      </c>
      <c r="AB354" s="3">
        <v>1.4328000000000001</v>
      </c>
      <c r="AC354" s="109"/>
      <c r="AD354" s="3">
        <v>0.95220000000000005</v>
      </c>
      <c r="AE354" s="3">
        <v>1.0057</v>
      </c>
      <c r="AF354" s="3">
        <v>0.77270000000000005</v>
      </c>
      <c r="AG354" s="3">
        <v>0.75460000000000005</v>
      </c>
      <c r="AH354" s="57">
        <v>1.0224</v>
      </c>
      <c r="AI354" s="50">
        <f t="shared" si="15"/>
        <v>1.06352435</v>
      </c>
      <c r="AJ354" s="3">
        <f t="shared" si="16"/>
        <v>4.1124350000000032E-2</v>
      </c>
      <c r="AK354" s="62">
        <f t="shared" si="17"/>
        <v>4.02233470266041E-2</v>
      </c>
    </row>
    <row r="355" spans="1:37" s="53" customFormat="1" x14ac:dyDescent="0.2">
      <c r="A355" s="21" t="s">
        <v>1513</v>
      </c>
      <c r="B355" s="1" t="s">
        <v>1515</v>
      </c>
      <c r="C355" s="1" t="s">
        <v>410</v>
      </c>
      <c r="D355" s="108">
        <v>4</v>
      </c>
      <c r="E355" s="109"/>
      <c r="F355" s="108">
        <v>0</v>
      </c>
      <c r="G355" s="108">
        <v>15094</v>
      </c>
      <c r="H355" s="108">
        <v>11344</v>
      </c>
      <c r="I355" s="108">
        <v>6402</v>
      </c>
      <c r="J355" s="108">
        <v>4823</v>
      </c>
      <c r="K355" s="1">
        <v>7.5</v>
      </c>
      <c r="L355" s="109"/>
      <c r="M355" s="108">
        <v>6402</v>
      </c>
      <c r="N355" s="108">
        <v>4823</v>
      </c>
      <c r="O355" s="2">
        <v>7.5</v>
      </c>
      <c r="P355" s="2">
        <v>6.3</v>
      </c>
      <c r="Q355" s="2">
        <v>4.3</v>
      </c>
      <c r="R355" s="1">
        <v>999</v>
      </c>
      <c r="S355" s="3">
        <v>1.9309000000000001</v>
      </c>
      <c r="T355" s="43" t="s">
        <v>410</v>
      </c>
      <c r="U355" s="3">
        <v>1.7955000000000001</v>
      </c>
      <c r="V355" s="3"/>
      <c r="W355" s="109"/>
      <c r="X355" s="1">
        <v>10</v>
      </c>
      <c r="Y355" s="108">
        <v>13789.14</v>
      </c>
      <c r="Z355" s="2">
        <v>2.6</v>
      </c>
      <c r="AA355" s="3">
        <v>0.75070000000000003</v>
      </c>
      <c r="AB355" s="3">
        <v>1.0794999999999999</v>
      </c>
      <c r="AC355" s="109"/>
      <c r="AD355" s="3">
        <v>1.6431</v>
      </c>
      <c r="AE355" s="3">
        <v>1.6509</v>
      </c>
      <c r="AF355" s="3">
        <v>1.7060999999999999</v>
      </c>
      <c r="AG355" s="3">
        <v>1.6608000000000001</v>
      </c>
      <c r="AH355" s="57">
        <v>1.8515999999999999</v>
      </c>
      <c r="AI355" s="50">
        <f t="shared" si="15"/>
        <v>1.9261226250000003</v>
      </c>
      <c r="AJ355" s="3">
        <f t="shared" si="16"/>
        <v>7.4522625000000398E-2</v>
      </c>
      <c r="AK355" s="62">
        <f t="shared" si="17"/>
        <v>4.0247691186001515E-2</v>
      </c>
    </row>
    <row r="356" spans="1:37" s="53" customFormat="1" x14ac:dyDescent="0.2">
      <c r="A356" s="21" t="s">
        <v>359</v>
      </c>
      <c r="B356" s="24" t="s">
        <v>360</v>
      </c>
      <c r="C356" s="24" t="s">
        <v>410</v>
      </c>
      <c r="D356" s="110">
        <v>3</v>
      </c>
      <c r="E356" s="109"/>
      <c r="F356" s="110">
        <v>0</v>
      </c>
      <c r="G356" s="110">
        <v>45314</v>
      </c>
      <c r="H356" s="110">
        <v>14726</v>
      </c>
      <c r="I356" s="110">
        <v>13506</v>
      </c>
      <c r="J356" s="110">
        <v>2279</v>
      </c>
      <c r="K356" s="24">
        <v>21</v>
      </c>
      <c r="L356" s="109"/>
      <c r="M356" s="110">
        <v>13506</v>
      </c>
      <c r="N356" s="110">
        <v>2279</v>
      </c>
      <c r="O356" s="25">
        <v>21</v>
      </c>
      <c r="P356" s="25">
        <v>9.3000000000000007</v>
      </c>
      <c r="Q356" s="25">
        <v>19.2</v>
      </c>
      <c r="R356" s="24">
        <v>999</v>
      </c>
      <c r="S356" s="26">
        <v>4.0735000000000001</v>
      </c>
      <c r="T356" s="52" t="s">
        <v>410</v>
      </c>
      <c r="U356" s="26">
        <v>3.1246999999999998</v>
      </c>
      <c r="V356" s="26"/>
      <c r="W356" s="109"/>
      <c r="X356" s="24">
        <v>25</v>
      </c>
      <c r="Y356" s="110">
        <v>27445.43</v>
      </c>
      <c r="Z356" s="25">
        <v>7.4</v>
      </c>
      <c r="AA356" s="26">
        <v>3.4969000000000001</v>
      </c>
      <c r="AB356" s="26">
        <v>6.3632999999999997</v>
      </c>
      <c r="AC356" s="109"/>
      <c r="AD356" s="26">
        <v>4.3093000000000004</v>
      </c>
      <c r="AE356" s="26">
        <v>3.4468000000000001</v>
      </c>
      <c r="AF356" s="26">
        <v>3.1063000000000001</v>
      </c>
      <c r="AG356" s="26">
        <v>3.0497999999999998</v>
      </c>
      <c r="AH356" s="57">
        <v>3.2187000000000001</v>
      </c>
      <c r="AI356" s="50">
        <f t="shared" si="15"/>
        <v>3.3520219250000003</v>
      </c>
      <c r="AJ356" s="26">
        <f t="shared" si="16"/>
        <v>0.13332192500000017</v>
      </c>
      <c r="AK356" s="62">
        <f t="shared" si="17"/>
        <v>4.1421047317239931E-2</v>
      </c>
    </row>
    <row r="357" spans="1:37" s="53" customFormat="1" x14ac:dyDescent="0.2">
      <c r="A357" s="21" t="s">
        <v>854</v>
      </c>
      <c r="B357" s="24" t="s">
        <v>855</v>
      </c>
      <c r="C357" s="24" t="s">
        <v>407</v>
      </c>
      <c r="D357" s="110">
        <v>39</v>
      </c>
      <c r="E357" s="109"/>
      <c r="F357" s="110">
        <v>3</v>
      </c>
      <c r="G357" s="110">
        <v>13119</v>
      </c>
      <c r="H357" s="110">
        <v>25719</v>
      </c>
      <c r="I357" s="110">
        <v>5252</v>
      </c>
      <c r="J357" s="110">
        <v>10632</v>
      </c>
      <c r="K357" s="24">
        <v>5.7</v>
      </c>
      <c r="L357" s="109"/>
      <c r="M357" s="110">
        <v>4157</v>
      </c>
      <c r="N357" s="110">
        <v>4454</v>
      </c>
      <c r="O357" s="25">
        <v>5.7</v>
      </c>
      <c r="P357" s="25">
        <v>6.3</v>
      </c>
      <c r="Q357" s="25">
        <v>4</v>
      </c>
      <c r="R357" s="24">
        <v>67</v>
      </c>
      <c r="S357" s="26">
        <v>1.2538</v>
      </c>
      <c r="T357" s="52" t="s">
        <v>410</v>
      </c>
      <c r="U357" s="26">
        <v>1.2898000000000001</v>
      </c>
      <c r="V357" s="3"/>
      <c r="W357" s="109"/>
      <c r="X357" s="24">
        <v>14</v>
      </c>
      <c r="Y357" s="110">
        <v>13118.84</v>
      </c>
      <c r="Z357" s="25">
        <v>4</v>
      </c>
      <c r="AA357" s="26">
        <v>0.41449999999999998</v>
      </c>
      <c r="AB357" s="26">
        <v>0.4</v>
      </c>
      <c r="AC357" s="109"/>
      <c r="AD357" s="26">
        <v>0.91810000000000003</v>
      </c>
      <c r="AE357" s="26">
        <v>1.0629</v>
      </c>
      <c r="AF357" s="26">
        <v>1.3078000000000001</v>
      </c>
      <c r="AG357" s="26">
        <v>1.2986</v>
      </c>
      <c r="AH357" s="57">
        <v>1.3258000000000001</v>
      </c>
      <c r="AI357" s="50">
        <f t="shared" si="15"/>
        <v>1.3836329500000002</v>
      </c>
      <c r="AJ357" s="26">
        <f t="shared" si="16"/>
        <v>5.7832950000000105E-2</v>
      </c>
      <c r="AK357" s="62">
        <f t="shared" si="17"/>
        <v>4.3621172122492155E-2</v>
      </c>
    </row>
    <row r="358" spans="1:37" s="53" customFormat="1" x14ac:dyDescent="0.2">
      <c r="A358" s="22" t="s">
        <v>224</v>
      </c>
      <c r="B358" s="17" t="s">
        <v>225</v>
      </c>
      <c r="C358" s="17" t="s">
        <v>410</v>
      </c>
      <c r="D358" s="111">
        <v>95</v>
      </c>
      <c r="E358" s="109"/>
      <c r="F358" s="111">
        <v>0</v>
      </c>
      <c r="G358" s="111">
        <v>11970</v>
      </c>
      <c r="H358" s="111">
        <v>8768</v>
      </c>
      <c r="I358" s="111">
        <v>3947</v>
      </c>
      <c r="J358" s="111">
        <v>2024</v>
      </c>
      <c r="K358" s="17">
        <v>4.0999999999999996</v>
      </c>
      <c r="L358" s="109"/>
      <c r="M358" s="111">
        <v>3902</v>
      </c>
      <c r="N358" s="111">
        <v>1903</v>
      </c>
      <c r="O358" s="18">
        <v>4.0999999999999996</v>
      </c>
      <c r="P358" s="18">
        <v>2.2999999999999998</v>
      </c>
      <c r="Q358" s="18">
        <v>3.6</v>
      </c>
      <c r="R358" s="17">
        <v>14</v>
      </c>
      <c r="S358" s="19">
        <v>1.1769000000000001</v>
      </c>
      <c r="T358" s="44" t="s">
        <v>407</v>
      </c>
      <c r="U358" s="19">
        <v>1.1769000000000001</v>
      </c>
      <c r="V358" s="19"/>
      <c r="W358" s="109"/>
      <c r="X358" s="17">
        <v>9</v>
      </c>
      <c r="Y358" s="111">
        <v>7873.56</v>
      </c>
      <c r="Z358" s="18">
        <v>3.6</v>
      </c>
      <c r="AA358" s="19">
        <v>1.1337999999999999</v>
      </c>
      <c r="AB358" s="19">
        <v>0.91479999999999995</v>
      </c>
      <c r="AC358" s="109"/>
      <c r="AD358" s="19">
        <v>1.1735</v>
      </c>
      <c r="AE358" s="19">
        <v>1.3727</v>
      </c>
      <c r="AF358" s="19">
        <v>1.2017</v>
      </c>
      <c r="AG358" s="19">
        <v>1.2624</v>
      </c>
      <c r="AH358" s="59">
        <v>1.2097</v>
      </c>
      <c r="AI358" s="51">
        <f t="shared" si="15"/>
        <v>1.2625194750000002</v>
      </c>
      <c r="AJ358" s="19">
        <f t="shared" si="16"/>
        <v>5.2819475000000171E-2</v>
      </c>
      <c r="AK358" s="63">
        <f t="shared" si="17"/>
        <v>4.3663284285360149E-2</v>
      </c>
    </row>
    <row r="359" spans="1:37" s="53" customFormat="1" x14ac:dyDescent="0.2">
      <c r="A359" s="21" t="s">
        <v>1022</v>
      </c>
      <c r="B359" s="24" t="s">
        <v>1023</v>
      </c>
      <c r="C359" s="24" t="s">
        <v>410</v>
      </c>
      <c r="D359" s="110">
        <v>1</v>
      </c>
      <c r="E359" s="109"/>
      <c r="F359" s="110">
        <v>0</v>
      </c>
      <c r="G359" s="110">
        <v>4474</v>
      </c>
      <c r="H359" s="110">
        <v>0</v>
      </c>
      <c r="I359" s="110">
        <v>2174</v>
      </c>
      <c r="J359" s="110">
        <v>0</v>
      </c>
      <c r="K359" s="24">
        <v>3</v>
      </c>
      <c r="L359" s="109"/>
      <c r="M359" s="110">
        <v>2174</v>
      </c>
      <c r="N359" s="110">
        <v>0</v>
      </c>
      <c r="O359" s="25">
        <v>3</v>
      </c>
      <c r="P359" s="25">
        <v>0</v>
      </c>
      <c r="Q359" s="25">
        <v>3</v>
      </c>
      <c r="R359" s="24">
        <v>999</v>
      </c>
      <c r="S359" s="26">
        <v>0.65569999999999995</v>
      </c>
      <c r="T359" s="52" t="s">
        <v>410</v>
      </c>
      <c r="U359" s="26">
        <v>0.86880000000000002</v>
      </c>
      <c r="V359" s="26"/>
      <c r="W359" s="109"/>
      <c r="X359" s="24">
        <v>6</v>
      </c>
      <c r="Y359" s="110">
        <v>5771.83</v>
      </c>
      <c r="Z359" s="25">
        <v>1.4</v>
      </c>
      <c r="AA359" s="26">
        <v>1.0011000000000001</v>
      </c>
      <c r="AB359" s="26">
        <v>0.98799999999999999</v>
      </c>
      <c r="AC359" s="109"/>
      <c r="AD359" s="26">
        <v>0.77100000000000002</v>
      </c>
      <c r="AE359" s="26">
        <v>0.89749999999999996</v>
      </c>
      <c r="AF359" s="26">
        <v>0.87519999999999998</v>
      </c>
      <c r="AG359" s="26">
        <v>0.85370000000000001</v>
      </c>
      <c r="AH359" s="57">
        <v>0.89300000000000002</v>
      </c>
      <c r="AI359" s="50">
        <f t="shared" si="15"/>
        <v>0.93200520000000009</v>
      </c>
      <c r="AJ359" s="26">
        <f t="shared" si="16"/>
        <v>3.9005200000000073E-2</v>
      </c>
      <c r="AK359" s="62">
        <f t="shared" si="17"/>
        <v>4.3678835386338266E-2</v>
      </c>
    </row>
    <row r="360" spans="1:37" s="53" customFormat="1" x14ac:dyDescent="0.2">
      <c r="A360" s="21" t="s">
        <v>9</v>
      </c>
      <c r="B360" s="24" t="s">
        <v>10</v>
      </c>
      <c r="C360" s="24" t="s">
        <v>611</v>
      </c>
      <c r="D360" s="110">
        <v>20</v>
      </c>
      <c r="E360" s="109"/>
      <c r="F360" s="110">
        <v>0</v>
      </c>
      <c r="G360" s="110">
        <v>9954</v>
      </c>
      <c r="H360" s="110">
        <v>10484</v>
      </c>
      <c r="I360" s="110">
        <v>4878</v>
      </c>
      <c r="J360" s="110">
        <v>5672</v>
      </c>
      <c r="K360" s="24">
        <v>5</v>
      </c>
      <c r="L360" s="109"/>
      <c r="M360" s="110">
        <v>5078</v>
      </c>
      <c r="N360" s="110">
        <v>5864</v>
      </c>
      <c r="O360" s="25">
        <v>5</v>
      </c>
      <c r="P360" s="25">
        <v>4.7</v>
      </c>
      <c r="Q360" s="25">
        <v>3.2</v>
      </c>
      <c r="R360" s="24">
        <v>78</v>
      </c>
      <c r="S360" s="26">
        <v>1.5316000000000001</v>
      </c>
      <c r="T360" s="52" t="s">
        <v>410</v>
      </c>
      <c r="U360" s="26">
        <v>1.3367</v>
      </c>
      <c r="V360" s="26"/>
      <c r="W360" s="109"/>
      <c r="X360" s="24">
        <v>13</v>
      </c>
      <c r="Y360" s="110">
        <v>22064.27</v>
      </c>
      <c r="Z360" s="25">
        <v>2.6</v>
      </c>
      <c r="AA360" s="26">
        <v>1.2673000000000001</v>
      </c>
      <c r="AB360" s="26">
        <v>0.81120000000000003</v>
      </c>
      <c r="AC360" s="109"/>
      <c r="AD360" s="26">
        <v>0</v>
      </c>
      <c r="AE360" s="26">
        <v>0</v>
      </c>
      <c r="AF360" s="26">
        <v>0</v>
      </c>
      <c r="AG360" s="26">
        <v>0.74160000000000004</v>
      </c>
      <c r="AH360" s="57">
        <v>1.3737999999999999</v>
      </c>
      <c r="AI360" s="50">
        <f t="shared" si="15"/>
        <v>1.433944925</v>
      </c>
      <c r="AJ360" s="26">
        <f t="shared" si="16"/>
        <v>6.0144925000000127E-2</v>
      </c>
      <c r="AK360" s="62">
        <f t="shared" si="17"/>
        <v>4.3779971611588392E-2</v>
      </c>
    </row>
    <row r="361" spans="1:37" s="53" customFormat="1" x14ac:dyDescent="0.2">
      <c r="A361" s="21" t="s">
        <v>630</v>
      </c>
      <c r="B361" s="24" t="s">
        <v>631</v>
      </c>
      <c r="C361" s="24" t="s">
        <v>410</v>
      </c>
      <c r="D361" s="110">
        <v>3</v>
      </c>
      <c r="E361" s="109"/>
      <c r="F361" s="110">
        <v>0</v>
      </c>
      <c r="G361" s="110">
        <v>7730</v>
      </c>
      <c r="H361" s="110">
        <v>5998</v>
      </c>
      <c r="I361" s="110">
        <v>2551</v>
      </c>
      <c r="J361" s="110">
        <v>1732</v>
      </c>
      <c r="K361" s="24">
        <v>2.7</v>
      </c>
      <c r="L361" s="109"/>
      <c r="M361" s="110">
        <v>2551</v>
      </c>
      <c r="N361" s="110">
        <v>1732</v>
      </c>
      <c r="O361" s="25">
        <v>2.7</v>
      </c>
      <c r="P361" s="25">
        <v>0.9</v>
      </c>
      <c r="Q361" s="25">
        <v>2.5</v>
      </c>
      <c r="R361" s="24">
        <v>999</v>
      </c>
      <c r="S361" s="26">
        <v>0.76939999999999997</v>
      </c>
      <c r="T361" s="52" t="s">
        <v>410</v>
      </c>
      <c r="U361" s="26">
        <v>0.60229999999999995</v>
      </c>
      <c r="V361" s="26"/>
      <c r="W361" s="109"/>
      <c r="X361" s="24">
        <v>6</v>
      </c>
      <c r="Y361" s="110">
        <v>4686.45</v>
      </c>
      <c r="Z361" s="25">
        <v>1.9</v>
      </c>
      <c r="AA361" s="26">
        <v>2.5024999999999999</v>
      </c>
      <c r="AB361" s="26">
        <v>2.9523000000000001</v>
      </c>
      <c r="AC361" s="109"/>
      <c r="AD361" s="26">
        <v>0.54049999999999998</v>
      </c>
      <c r="AE361" s="26">
        <v>0.82110000000000005</v>
      </c>
      <c r="AF361" s="26">
        <v>0.76490000000000002</v>
      </c>
      <c r="AG361" s="26">
        <v>0.75839999999999996</v>
      </c>
      <c r="AH361" s="57">
        <v>0.61890000000000001</v>
      </c>
      <c r="AI361" s="50">
        <f t="shared" si="15"/>
        <v>0.64611732499999996</v>
      </c>
      <c r="AJ361" s="26">
        <f t="shared" si="16"/>
        <v>2.7217324999999959E-2</v>
      </c>
      <c r="AK361" s="62">
        <f t="shared" si="17"/>
        <v>4.3976934884472386E-2</v>
      </c>
    </row>
    <row r="362" spans="1:37" s="53" customFormat="1" x14ac:dyDescent="0.2">
      <c r="A362" s="21" t="s">
        <v>1056</v>
      </c>
      <c r="B362" s="24" t="s">
        <v>1057</v>
      </c>
      <c r="C362" s="24" t="s">
        <v>410</v>
      </c>
      <c r="D362" s="110">
        <v>6</v>
      </c>
      <c r="E362" s="109"/>
      <c r="F362" s="110">
        <v>1</v>
      </c>
      <c r="G362" s="110">
        <v>15907</v>
      </c>
      <c r="H362" s="110">
        <v>11683</v>
      </c>
      <c r="I362" s="110">
        <v>6525</v>
      </c>
      <c r="J362" s="110">
        <v>5410</v>
      </c>
      <c r="K362" s="24">
        <v>4.5</v>
      </c>
      <c r="L362" s="109"/>
      <c r="M362" s="110">
        <v>6525</v>
      </c>
      <c r="N362" s="110">
        <v>5410</v>
      </c>
      <c r="O362" s="25">
        <v>4.5</v>
      </c>
      <c r="P362" s="25">
        <v>4.0999999999999996</v>
      </c>
      <c r="Q362" s="25">
        <v>2.9</v>
      </c>
      <c r="R362" s="24">
        <v>40</v>
      </c>
      <c r="S362" s="26">
        <v>1.968</v>
      </c>
      <c r="T362" s="52" t="s">
        <v>410</v>
      </c>
      <c r="U362" s="26">
        <v>2.2873000000000001</v>
      </c>
      <c r="V362" s="26"/>
      <c r="W362" s="109"/>
      <c r="X362" s="24">
        <v>20</v>
      </c>
      <c r="Y362" s="110">
        <v>31638.53</v>
      </c>
      <c r="Z362" s="25">
        <v>3.9</v>
      </c>
      <c r="AA362" s="26">
        <v>1.9037999999999999</v>
      </c>
      <c r="AB362" s="26">
        <v>1.4977</v>
      </c>
      <c r="AC362" s="109"/>
      <c r="AD362" s="26">
        <v>1.2159</v>
      </c>
      <c r="AE362" s="26">
        <v>2.2700999999999998</v>
      </c>
      <c r="AF362" s="26">
        <v>2.0857000000000001</v>
      </c>
      <c r="AG362" s="26">
        <v>2.0657000000000001</v>
      </c>
      <c r="AH362" s="57">
        <v>2.3479999999999999</v>
      </c>
      <c r="AI362" s="50">
        <f t="shared" si="15"/>
        <v>2.4537010750000001</v>
      </c>
      <c r="AJ362" s="26">
        <f t="shared" si="16"/>
        <v>0.10570107500000026</v>
      </c>
      <c r="AK362" s="62">
        <f t="shared" si="17"/>
        <v>4.5017493611584442E-2</v>
      </c>
    </row>
    <row r="363" spans="1:37" s="53" customFormat="1" x14ac:dyDescent="0.2">
      <c r="A363" s="22" t="s">
        <v>322</v>
      </c>
      <c r="B363" s="17" t="s">
        <v>323</v>
      </c>
      <c r="C363" s="17" t="s">
        <v>410</v>
      </c>
      <c r="D363" s="111">
        <v>21</v>
      </c>
      <c r="E363" s="109"/>
      <c r="F363" s="111">
        <v>0</v>
      </c>
      <c r="G363" s="111">
        <v>17136</v>
      </c>
      <c r="H363" s="111">
        <v>14203</v>
      </c>
      <c r="I363" s="111">
        <v>5102</v>
      </c>
      <c r="J363" s="111">
        <v>3322</v>
      </c>
      <c r="K363" s="17">
        <v>6.6</v>
      </c>
      <c r="L363" s="109"/>
      <c r="M363" s="111">
        <v>5017</v>
      </c>
      <c r="N363" s="111">
        <v>3138</v>
      </c>
      <c r="O363" s="18">
        <v>6.6</v>
      </c>
      <c r="P363" s="18">
        <v>4.8</v>
      </c>
      <c r="Q363" s="18">
        <v>4.7</v>
      </c>
      <c r="R363" s="17">
        <v>23</v>
      </c>
      <c r="S363" s="19">
        <v>1.5132000000000001</v>
      </c>
      <c r="T363" s="44" t="s">
        <v>410</v>
      </c>
      <c r="U363" s="19">
        <v>1.2677</v>
      </c>
      <c r="V363" s="19"/>
      <c r="W363" s="109"/>
      <c r="X363" s="17">
        <v>16</v>
      </c>
      <c r="Y363" s="111">
        <v>19823.5</v>
      </c>
      <c r="Z363" s="18">
        <v>2.2999999999999998</v>
      </c>
      <c r="AA363" s="19">
        <v>1.4907999999999999</v>
      </c>
      <c r="AB363" s="19">
        <v>1.3153999999999999</v>
      </c>
      <c r="AC363" s="109"/>
      <c r="AD363" s="19">
        <v>1.6749000000000001</v>
      </c>
      <c r="AE363" s="19">
        <v>1.1014999999999999</v>
      </c>
      <c r="AF363" s="19">
        <v>1.3028999999999999</v>
      </c>
      <c r="AG363" s="19">
        <v>1.2585</v>
      </c>
      <c r="AH363" s="59">
        <v>1.2987</v>
      </c>
      <c r="AI363" s="51">
        <f t="shared" si="15"/>
        <v>1.3599251750000001</v>
      </c>
      <c r="AJ363" s="19">
        <f t="shared" si="16"/>
        <v>6.1225175000000132E-2</v>
      </c>
      <c r="AK363" s="63">
        <f t="shared" si="17"/>
        <v>4.7143431893431995E-2</v>
      </c>
    </row>
    <row r="364" spans="1:37" s="53" customFormat="1" x14ac:dyDescent="0.2">
      <c r="A364" s="21" t="s">
        <v>973</v>
      </c>
      <c r="B364" s="24" t="s">
        <v>974</v>
      </c>
      <c r="C364" s="24" t="s">
        <v>410</v>
      </c>
      <c r="D364" s="110">
        <v>24</v>
      </c>
      <c r="E364" s="109"/>
      <c r="F364" s="110">
        <v>4</v>
      </c>
      <c r="G364" s="110">
        <v>9758</v>
      </c>
      <c r="H364" s="110">
        <v>10957</v>
      </c>
      <c r="I364" s="110">
        <v>3622</v>
      </c>
      <c r="J364" s="110">
        <v>2431</v>
      </c>
      <c r="K364" s="24">
        <v>4.2</v>
      </c>
      <c r="L364" s="109"/>
      <c r="M364" s="110">
        <v>3602</v>
      </c>
      <c r="N364" s="110">
        <v>2331</v>
      </c>
      <c r="O364" s="25">
        <v>4.2</v>
      </c>
      <c r="P364" s="25">
        <v>2.4</v>
      </c>
      <c r="Q364" s="25">
        <v>3.5</v>
      </c>
      <c r="R364" s="24">
        <v>25</v>
      </c>
      <c r="S364" s="26">
        <v>1.0864</v>
      </c>
      <c r="T364" s="52" t="s">
        <v>410</v>
      </c>
      <c r="U364" s="26">
        <v>1.9558</v>
      </c>
      <c r="V364" s="26"/>
      <c r="W364" s="109"/>
      <c r="X364" s="24">
        <v>18</v>
      </c>
      <c r="Y364" s="110">
        <v>30336.21</v>
      </c>
      <c r="Z364" s="25">
        <v>4.5999999999999996</v>
      </c>
      <c r="AA364" s="26">
        <v>0</v>
      </c>
      <c r="AB364" s="26">
        <v>0</v>
      </c>
      <c r="AC364" s="109"/>
      <c r="AD364" s="26">
        <v>1.7204999999999999</v>
      </c>
      <c r="AE364" s="26">
        <v>2.0074000000000001</v>
      </c>
      <c r="AF364" s="26">
        <v>1.1244000000000001</v>
      </c>
      <c r="AG364" s="26">
        <v>1.9797</v>
      </c>
      <c r="AH364" s="57">
        <v>2.0034000000000001</v>
      </c>
      <c r="AI364" s="50">
        <f t="shared" si="15"/>
        <v>2.09808445</v>
      </c>
      <c r="AJ364" s="26">
        <f t="shared" si="16"/>
        <v>9.468444999999992E-2</v>
      </c>
      <c r="AK364" s="62">
        <f t="shared" si="17"/>
        <v>4.7261879804332593E-2</v>
      </c>
    </row>
    <row r="365" spans="1:37" s="53" customFormat="1" x14ac:dyDescent="0.2">
      <c r="A365" s="21" t="s">
        <v>494</v>
      </c>
      <c r="B365" s="24" t="s">
        <v>495</v>
      </c>
      <c r="C365" s="24" t="s">
        <v>407</v>
      </c>
      <c r="D365" s="110">
        <v>2</v>
      </c>
      <c r="E365" s="109"/>
      <c r="F365" s="110">
        <v>0</v>
      </c>
      <c r="G365" s="110">
        <v>24375</v>
      </c>
      <c r="H365" s="110">
        <v>3050</v>
      </c>
      <c r="I365" s="110">
        <v>5243</v>
      </c>
      <c r="J365" s="110">
        <v>816</v>
      </c>
      <c r="K365" s="24">
        <v>5.5</v>
      </c>
      <c r="L365" s="109"/>
      <c r="M365" s="110">
        <v>5243</v>
      </c>
      <c r="N365" s="110">
        <v>816</v>
      </c>
      <c r="O365" s="25">
        <v>5.5</v>
      </c>
      <c r="P365" s="25">
        <v>1.5</v>
      </c>
      <c r="Q365" s="25">
        <v>5.3</v>
      </c>
      <c r="R365" s="24">
        <v>999</v>
      </c>
      <c r="S365" s="26">
        <v>1.5812999999999999</v>
      </c>
      <c r="T365" s="52" t="s">
        <v>410</v>
      </c>
      <c r="U365" s="26">
        <v>1.9285000000000001</v>
      </c>
      <c r="V365" s="3"/>
      <c r="W365" s="109"/>
      <c r="X365" s="24">
        <v>12</v>
      </c>
      <c r="Y365" s="110">
        <v>17840.349999999999</v>
      </c>
      <c r="Z365" s="25">
        <v>3.1</v>
      </c>
      <c r="AA365" s="26">
        <v>1.1365000000000001</v>
      </c>
      <c r="AB365" s="26">
        <v>1.1334</v>
      </c>
      <c r="AC365" s="109"/>
      <c r="AD365" s="26">
        <v>1.1446000000000001</v>
      </c>
      <c r="AE365" s="26">
        <v>1.5860000000000001</v>
      </c>
      <c r="AF365" s="26">
        <v>1.6838</v>
      </c>
      <c r="AG365" s="26">
        <v>1.653</v>
      </c>
      <c r="AH365" s="57">
        <v>1.9721</v>
      </c>
      <c r="AI365" s="50">
        <f t="shared" si="15"/>
        <v>2.0687983750000001</v>
      </c>
      <c r="AJ365" s="26">
        <f t="shared" si="16"/>
        <v>9.6698375000000114E-2</v>
      </c>
      <c r="AK365" s="62">
        <f t="shared" si="17"/>
        <v>4.9033200649054365E-2</v>
      </c>
    </row>
    <row r="366" spans="1:37" s="53" customFormat="1" x14ac:dyDescent="0.2">
      <c r="A366" s="21" t="s">
        <v>478</v>
      </c>
      <c r="B366" s="1" t="s">
        <v>479</v>
      </c>
      <c r="C366" s="1" t="s">
        <v>410</v>
      </c>
      <c r="D366" s="108">
        <v>15</v>
      </c>
      <c r="E366" s="109"/>
      <c r="F366" s="108">
        <v>2</v>
      </c>
      <c r="G366" s="108">
        <v>4077</v>
      </c>
      <c r="H366" s="108">
        <v>2434</v>
      </c>
      <c r="I366" s="108">
        <v>1889</v>
      </c>
      <c r="J366" s="108">
        <v>1110</v>
      </c>
      <c r="K366" s="1">
        <v>2.7</v>
      </c>
      <c r="L366" s="109"/>
      <c r="M366" s="108">
        <v>1889</v>
      </c>
      <c r="N366" s="108">
        <v>1110</v>
      </c>
      <c r="O366" s="2">
        <v>2.7</v>
      </c>
      <c r="P366" s="2">
        <v>1.8</v>
      </c>
      <c r="Q366" s="2">
        <v>2.1</v>
      </c>
      <c r="R366" s="1">
        <v>20</v>
      </c>
      <c r="S366" s="3">
        <v>0.56969999999999998</v>
      </c>
      <c r="T366" s="43" t="s">
        <v>410</v>
      </c>
      <c r="U366" s="3">
        <v>0.63019999999999998</v>
      </c>
      <c r="V366" s="3"/>
      <c r="W366" s="109"/>
      <c r="X366" s="1">
        <v>6</v>
      </c>
      <c r="Y366" s="108">
        <v>5805.17</v>
      </c>
      <c r="Z366" s="2">
        <v>2.1</v>
      </c>
      <c r="AA366" s="3">
        <v>3.7282000000000002</v>
      </c>
      <c r="AB366" s="3">
        <v>4.6383000000000001</v>
      </c>
      <c r="AC366" s="109"/>
      <c r="AD366" s="3">
        <v>0.6391</v>
      </c>
      <c r="AE366" s="3">
        <v>0.50519999999999998</v>
      </c>
      <c r="AF366" s="3">
        <v>0.58260000000000001</v>
      </c>
      <c r="AG366" s="3">
        <v>0.50980000000000003</v>
      </c>
      <c r="AH366" s="57">
        <v>0.64339999999999997</v>
      </c>
      <c r="AI366" s="50">
        <f t="shared" si="15"/>
        <v>0.67604705000000009</v>
      </c>
      <c r="AJ366" s="3">
        <f t="shared" si="16"/>
        <v>3.2647050000000122E-2</v>
      </c>
      <c r="AK366" s="62">
        <f t="shared" si="17"/>
        <v>5.0741451663040289E-2</v>
      </c>
    </row>
    <row r="367" spans="1:37" s="53" customFormat="1" x14ac:dyDescent="0.2">
      <c r="A367" s="21" t="s">
        <v>210</v>
      </c>
      <c r="B367" s="24" t="s">
        <v>211</v>
      </c>
      <c r="C367" s="24" t="s">
        <v>407</v>
      </c>
      <c r="D367" s="110">
        <v>27</v>
      </c>
      <c r="E367" s="109"/>
      <c r="F367" s="110">
        <v>4</v>
      </c>
      <c r="G367" s="110">
        <v>18391</v>
      </c>
      <c r="H367" s="110">
        <v>16689</v>
      </c>
      <c r="I367" s="110">
        <v>7821</v>
      </c>
      <c r="J367" s="110">
        <v>6700</v>
      </c>
      <c r="K367" s="24">
        <v>7.6</v>
      </c>
      <c r="L367" s="109"/>
      <c r="M367" s="110">
        <v>7700</v>
      </c>
      <c r="N367" s="110">
        <v>6153</v>
      </c>
      <c r="O367" s="25">
        <v>7.6</v>
      </c>
      <c r="P367" s="25">
        <v>6.4</v>
      </c>
      <c r="Q367" s="25">
        <v>5.2</v>
      </c>
      <c r="R367" s="24">
        <v>38</v>
      </c>
      <c r="S367" s="26">
        <v>2.3224</v>
      </c>
      <c r="T367" s="52" t="s">
        <v>410</v>
      </c>
      <c r="U367" s="26">
        <v>2.3691</v>
      </c>
      <c r="V367" s="26"/>
      <c r="W367" s="109"/>
      <c r="X367" s="24">
        <v>19</v>
      </c>
      <c r="Y367" s="110">
        <v>26693.19</v>
      </c>
      <c r="Z367" s="25">
        <v>5.4</v>
      </c>
      <c r="AA367" s="26">
        <v>0.77129999999999999</v>
      </c>
      <c r="AB367" s="26">
        <v>0.60499999999999998</v>
      </c>
      <c r="AC367" s="109"/>
      <c r="AD367" s="26">
        <v>2.6534</v>
      </c>
      <c r="AE367" s="26">
        <v>2.8919999999999999</v>
      </c>
      <c r="AF367" s="26">
        <v>2.6553</v>
      </c>
      <c r="AG367" s="26">
        <v>2.6168999999999998</v>
      </c>
      <c r="AH367" s="57">
        <v>2.4186000000000001</v>
      </c>
      <c r="AI367" s="50">
        <f t="shared" si="15"/>
        <v>2.5414520250000003</v>
      </c>
      <c r="AJ367" s="26">
        <f t="shared" si="16"/>
        <v>0.12285202500000025</v>
      </c>
      <c r="AK367" s="62">
        <f t="shared" si="17"/>
        <v>5.0794684941701911E-2</v>
      </c>
    </row>
    <row r="368" spans="1:37" s="53" customFormat="1" x14ac:dyDescent="0.2">
      <c r="A368" s="22" t="s">
        <v>1174</v>
      </c>
      <c r="B368" s="17" t="s">
        <v>158</v>
      </c>
      <c r="C368" s="17" t="s">
        <v>410</v>
      </c>
      <c r="D368" s="111">
        <v>64</v>
      </c>
      <c r="E368" s="109"/>
      <c r="F368" s="111">
        <v>0</v>
      </c>
      <c r="G368" s="111">
        <v>9311</v>
      </c>
      <c r="H368" s="111">
        <v>4246</v>
      </c>
      <c r="I368" s="111">
        <v>3829</v>
      </c>
      <c r="J368" s="111">
        <v>2063</v>
      </c>
      <c r="K368" s="17">
        <v>2.4</v>
      </c>
      <c r="L368" s="109"/>
      <c r="M368" s="111">
        <v>3732</v>
      </c>
      <c r="N368" s="111">
        <v>1710</v>
      </c>
      <c r="O368" s="18">
        <v>2.4</v>
      </c>
      <c r="P368" s="18">
        <v>1.4</v>
      </c>
      <c r="Q368" s="18">
        <v>2.1</v>
      </c>
      <c r="R368" s="17">
        <v>12</v>
      </c>
      <c r="S368" s="19">
        <v>1.1255999999999999</v>
      </c>
      <c r="T368" s="44" t="s">
        <v>407</v>
      </c>
      <c r="U368" s="19">
        <v>1.1255999999999999</v>
      </c>
      <c r="V368" s="19"/>
      <c r="W368" s="109"/>
      <c r="X368" s="17">
        <v>5</v>
      </c>
      <c r="Y368" s="111">
        <v>7831.22</v>
      </c>
      <c r="Z368" s="18">
        <v>2.1</v>
      </c>
      <c r="AA368" s="19">
        <v>1.0474000000000001</v>
      </c>
      <c r="AB368" s="19">
        <v>0.7077</v>
      </c>
      <c r="AC368" s="109"/>
      <c r="AD368" s="19">
        <v>1.0671999999999999</v>
      </c>
      <c r="AE368" s="19">
        <v>1.1053999999999999</v>
      </c>
      <c r="AF368" s="19">
        <v>1.1140000000000001</v>
      </c>
      <c r="AG368" s="19">
        <v>1.21</v>
      </c>
      <c r="AH368" s="59">
        <v>1.1484000000000001</v>
      </c>
      <c r="AI368" s="51">
        <f t="shared" si="15"/>
        <v>1.2074874</v>
      </c>
      <c r="AJ368" s="19">
        <f t="shared" si="16"/>
        <v>5.9087399999999901E-2</v>
      </c>
      <c r="AK368" s="63">
        <f t="shared" si="17"/>
        <v>5.145193312434683E-2</v>
      </c>
    </row>
    <row r="369" spans="1:37" s="53" customFormat="1" x14ac:dyDescent="0.2">
      <c r="A369" s="21" t="s">
        <v>830</v>
      </c>
      <c r="B369" s="24" t="s">
        <v>831</v>
      </c>
      <c r="C369" s="24" t="s">
        <v>407</v>
      </c>
      <c r="D369" s="110">
        <v>102</v>
      </c>
      <c r="E369" s="109"/>
      <c r="F369" s="110">
        <v>0</v>
      </c>
      <c r="G369" s="110">
        <v>7068</v>
      </c>
      <c r="H369" s="110">
        <v>4607</v>
      </c>
      <c r="I369" s="110">
        <v>3040</v>
      </c>
      <c r="J369" s="110">
        <v>1291</v>
      </c>
      <c r="K369" s="24">
        <v>2.1</v>
      </c>
      <c r="L369" s="109"/>
      <c r="M369" s="110">
        <v>2985</v>
      </c>
      <c r="N369" s="110">
        <v>1105</v>
      </c>
      <c r="O369" s="25">
        <v>2.1</v>
      </c>
      <c r="P369" s="25">
        <v>1.6</v>
      </c>
      <c r="Q369" s="25">
        <v>1.8</v>
      </c>
      <c r="R369" s="24">
        <v>8</v>
      </c>
      <c r="S369" s="26">
        <v>0.90029999999999999</v>
      </c>
      <c r="T369" s="52" t="s">
        <v>407</v>
      </c>
      <c r="U369" s="26">
        <v>0.90029999999999999</v>
      </c>
      <c r="V369" s="26"/>
      <c r="W369" s="109"/>
      <c r="X369" s="24">
        <v>5</v>
      </c>
      <c r="Y369" s="110">
        <v>5544.54</v>
      </c>
      <c r="Z369" s="25">
        <v>1.8</v>
      </c>
      <c r="AA369" s="26">
        <v>4.7477999999999998</v>
      </c>
      <c r="AB369" s="26">
        <v>4.3287000000000004</v>
      </c>
      <c r="AC369" s="109"/>
      <c r="AD369" s="26">
        <v>0.8458</v>
      </c>
      <c r="AE369" s="26">
        <v>0.90539999999999998</v>
      </c>
      <c r="AF369" s="26">
        <v>0.94469999999999998</v>
      </c>
      <c r="AG369" s="26">
        <v>0.90569999999999995</v>
      </c>
      <c r="AH369" s="57">
        <v>0.91839999999999999</v>
      </c>
      <c r="AI369" s="50">
        <f t="shared" si="15"/>
        <v>0.96579682500000008</v>
      </c>
      <c r="AJ369" s="26">
        <f t="shared" si="16"/>
        <v>4.7396825000000087E-2</v>
      </c>
      <c r="AK369" s="62">
        <f t="shared" si="17"/>
        <v>5.1608041158536677E-2</v>
      </c>
    </row>
    <row r="370" spans="1:37" s="53" customFormat="1" x14ac:dyDescent="0.2">
      <c r="A370" s="21" t="s">
        <v>1116</v>
      </c>
      <c r="B370" s="1" t="s">
        <v>1117</v>
      </c>
      <c r="C370" s="1" t="s">
        <v>410</v>
      </c>
      <c r="D370" s="108">
        <v>0</v>
      </c>
      <c r="E370" s="109"/>
      <c r="F370" s="108">
        <v>0</v>
      </c>
      <c r="G370" s="108">
        <v>0</v>
      </c>
      <c r="H370" s="108">
        <v>0</v>
      </c>
      <c r="I370" s="108">
        <v>0</v>
      </c>
      <c r="J370" s="108">
        <v>0</v>
      </c>
      <c r="K370" s="1">
        <v>0</v>
      </c>
      <c r="L370" s="109"/>
      <c r="M370" s="108">
        <v>0</v>
      </c>
      <c r="N370" s="108">
        <v>0</v>
      </c>
      <c r="O370" s="2">
        <v>0</v>
      </c>
      <c r="P370" s="2">
        <v>0</v>
      </c>
      <c r="Q370" s="2">
        <v>0</v>
      </c>
      <c r="R370" s="1">
        <v>999</v>
      </c>
      <c r="S370" s="3">
        <v>0</v>
      </c>
      <c r="T370" s="43" t="s">
        <v>410</v>
      </c>
      <c r="U370" s="3">
        <v>0.79279999999999995</v>
      </c>
      <c r="V370" s="3"/>
      <c r="W370" s="109"/>
      <c r="X370" s="1">
        <v>8</v>
      </c>
      <c r="Y370" s="108">
        <v>6682.56</v>
      </c>
      <c r="Z370" s="2">
        <v>2.5</v>
      </c>
      <c r="AA370" s="3">
        <v>0.6946</v>
      </c>
      <c r="AB370" s="3">
        <v>1.1173999999999999</v>
      </c>
      <c r="AC370" s="109"/>
      <c r="AD370" s="3">
        <v>0.7994</v>
      </c>
      <c r="AE370" s="3">
        <v>0.86419999999999997</v>
      </c>
      <c r="AF370" s="3">
        <v>0.65069999999999995</v>
      </c>
      <c r="AG370" s="3">
        <v>0.69850000000000001</v>
      </c>
      <c r="AH370" s="57">
        <v>0.80630000000000002</v>
      </c>
      <c r="AI370" s="50">
        <f t="shared" si="15"/>
        <v>0.85047620000000002</v>
      </c>
      <c r="AJ370" s="3">
        <f t="shared" si="16"/>
        <v>4.4176199999999999E-2</v>
      </c>
      <c r="AK370" s="62">
        <f t="shared" si="17"/>
        <v>5.478878829219893E-2</v>
      </c>
    </row>
    <row r="371" spans="1:37" s="53" customFormat="1" x14ac:dyDescent="0.2">
      <c r="A371" s="21" t="s">
        <v>1393</v>
      </c>
      <c r="B371" s="1" t="s">
        <v>1394</v>
      </c>
      <c r="C371" s="1" t="s">
        <v>429</v>
      </c>
      <c r="D371" s="108">
        <v>1</v>
      </c>
      <c r="E371" s="109"/>
      <c r="F371" s="108">
        <v>0</v>
      </c>
      <c r="G371" s="108">
        <v>3869</v>
      </c>
      <c r="H371" s="108">
        <v>0</v>
      </c>
      <c r="I371" s="108">
        <v>2120</v>
      </c>
      <c r="J371" s="108">
        <v>0</v>
      </c>
      <c r="K371" s="1">
        <v>1</v>
      </c>
      <c r="L371" s="109"/>
      <c r="M371" s="108">
        <v>2120</v>
      </c>
      <c r="N371" s="108">
        <v>0</v>
      </c>
      <c r="O371" s="2">
        <v>1</v>
      </c>
      <c r="P371" s="2">
        <v>0</v>
      </c>
      <c r="Q371" s="2">
        <v>1</v>
      </c>
      <c r="R371" s="1">
        <v>999</v>
      </c>
      <c r="S371" s="3">
        <v>0.63939999999999997</v>
      </c>
      <c r="T371" s="43" t="s">
        <v>410</v>
      </c>
      <c r="U371" s="3">
        <v>1.1168</v>
      </c>
      <c r="V371" s="3"/>
      <c r="W371" s="109"/>
      <c r="X371" s="1">
        <v>10</v>
      </c>
      <c r="Y371" s="108">
        <v>9720.76</v>
      </c>
      <c r="Z371" s="2">
        <v>2.1</v>
      </c>
      <c r="AA371" s="3">
        <v>2.9658000000000002</v>
      </c>
      <c r="AB371" s="3">
        <v>3.1827000000000001</v>
      </c>
      <c r="AC371" s="109"/>
      <c r="AD371" s="3">
        <v>0.88870000000000005</v>
      </c>
      <c r="AE371" s="3">
        <v>0.81720000000000004</v>
      </c>
      <c r="AF371" s="3">
        <v>0.85680000000000001</v>
      </c>
      <c r="AG371" s="3">
        <v>0.81830000000000003</v>
      </c>
      <c r="AH371" s="57">
        <v>1.1351</v>
      </c>
      <c r="AI371" s="50">
        <f t="shared" si="15"/>
        <v>1.1980472000000002</v>
      </c>
      <c r="AJ371" s="3">
        <f t="shared" si="16"/>
        <v>6.2947200000000203E-2</v>
      </c>
      <c r="AK371" s="62">
        <f t="shared" si="17"/>
        <v>5.5455202184829709E-2</v>
      </c>
    </row>
    <row r="372" spans="1:37" s="53" customFormat="1" x14ac:dyDescent="0.2">
      <c r="A372" s="21" t="s">
        <v>490</v>
      </c>
      <c r="B372" s="24" t="s">
        <v>491</v>
      </c>
      <c r="C372" s="24" t="s">
        <v>407</v>
      </c>
      <c r="D372" s="110">
        <v>47</v>
      </c>
      <c r="E372" s="109"/>
      <c r="F372" s="110">
        <v>2</v>
      </c>
      <c r="G372" s="110">
        <v>45421</v>
      </c>
      <c r="H372" s="110">
        <v>56698</v>
      </c>
      <c r="I372" s="110">
        <v>15844</v>
      </c>
      <c r="J372" s="110">
        <v>14674</v>
      </c>
      <c r="K372" s="24">
        <v>13.4</v>
      </c>
      <c r="L372" s="109"/>
      <c r="M372" s="110">
        <v>14660</v>
      </c>
      <c r="N372" s="110">
        <v>10295</v>
      </c>
      <c r="O372" s="25">
        <v>13.4</v>
      </c>
      <c r="P372" s="25">
        <v>12.7</v>
      </c>
      <c r="Q372" s="25">
        <v>9.6</v>
      </c>
      <c r="R372" s="24">
        <v>29</v>
      </c>
      <c r="S372" s="26">
        <v>4.4215999999999998</v>
      </c>
      <c r="T372" s="52" t="s">
        <v>407</v>
      </c>
      <c r="U372" s="26">
        <v>4.4215999999999998</v>
      </c>
      <c r="V372" s="26"/>
      <c r="W372" s="109"/>
      <c r="X372" s="24">
        <v>38</v>
      </c>
      <c r="Y372" s="110">
        <v>44311.56</v>
      </c>
      <c r="Z372" s="25">
        <v>9.6</v>
      </c>
      <c r="AA372" s="26">
        <v>2.2823000000000002</v>
      </c>
      <c r="AB372" s="26">
        <v>2.3184999999999998</v>
      </c>
      <c r="AC372" s="109"/>
      <c r="AD372" s="26">
        <v>4.7969999999999997</v>
      </c>
      <c r="AE372" s="26">
        <v>5.6471</v>
      </c>
      <c r="AF372" s="26">
        <v>4.5316000000000001</v>
      </c>
      <c r="AG372" s="26">
        <v>4.4770000000000003</v>
      </c>
      <c r="AH372" s="57">
        <v>4.4801000000000002</v>
      </c>
      <c r="AI372" s="50">
        <f t="shared" si="15"/>
        <v>4.7432714000000002</v>
      </c>
      <c r="AJ372" s="26">
        <f t="shared" si="16"/>
        <v>0.26317140000000006</v>
      </c>
      <c r="AK372" s="62">
        <f t="shared" si="17"/>
        <v>5.8742304859266542E-2</v>
      </c>
    </row>
    <row r="373" spans="1:37" s="53" customFormat="1" x14ac:dyDescent="0.2">
      <c r="A373" s="22" t="s">
        <v>918</v>
      </c>
      <c r="B373" s="17" t="s">
        <v>919</v>
      </c>
      <c r="C373" s="17"/>
      <c r="D373" s="111">
        <v>19</v>
      </c>
      <c r="E373" s="109"/>
      <c r="F373" s="111">
        <v>0</v>
      </c>
      <c r="G373" s="111">
        <v>17259</v>
      </c>
      <c r="H373" s="111">
        <v>11255</v>
      </c>
      <c r="I373" s="111">
        <v>7169</v>
      </c>
      <c r="J373" s="111">
        <v>4445</v>
      </c>
      <c r="K373" s="17">
        <v>5.7</v>
      </c>
      <c r="L373" s="109"/>
      <c r="M373" s="111">
        <v>6734</v>
      </c>
      <c r="N373" s="111">
        <v>2912</v>
      </c>
      <c r="O373" s="18">
        <v>5.7</v>
      </c>
      <c r="P373" s="18">
        <v>2.4</v>
      </c>
      <c r="Q373" s="18">
        <v>5.2</v>
      </c>
      <c r="R373" s="17">
        <v>11</v>
      </c>
      <c r="S373" s="19">
        <v>2.0310000000000001</v>
      </c>
      <c r="T373" s="44" t="s">
        <v>407</v>
      </c>
      <c r="U373" s="19">
        <v>2.0310000000000001</v>
      </c>
      <c r="V373" s="19"/>
      <c r="W373" s="109"/>
      <c r="X373" s="17">
        <v>10</v>
      </c>
      <c r="Y373" s="111">
        <v>15792.3</v>
      </c>
      <c r="Z373" s="18">
        <v>5.2</v>
      </c>
      <c r="AA373" s="19"/>
      <c r="AB373" s="19"/>
      <c r="AC373" s="109"/>
      <c r="AD373" s="19">
        <v>2.0951</v>
      </c>
      <c r="AE373" s="19">
        <v>2.1269</v>
      </c>
      <c r="AF373" s="19">
        <v>1.8495999999999999</v>
      </c>
      <c r="AG373" s="19">
        <v>1.9488000000000001</v>
      </c>
      <c r="AH373" s="59">
        <v>2.0575999999999999</v>
      </c>
      <c r="AI373" s="51">
        <f t="shared" si="15"/>
        <v>2.1787552500000005</v>
      </c>
      <c r="AJ373" s="19">
        <f t="shared" si="16"/>
        <v>0.1211552500000006</v>
      </c>
      <c r="AK373" s="63">
        <f t="shared" si="17"/>
        <v>5.8881828343701696E-2</v>
      </c>
    </row>
    <row r="374" spans="1:37" s="53" customFormat="1" x14ac:dyDescent="0.2">
      <c r="A374" s="21" t="s">
        <v>601</v>
      </c>
      <c r="B374" s="24" t="s">
        <v>602</v>
      </c>
      <c r="C374" s="24" t="s">
        <v>407</v>
      </c>
      <c r="D374" s="110">
        <v>39</v>
      </c>
      <c r="E374" s="109"/>
      <c r="F374" s="110">
        <v>1</v>
      </c>
      <c r="G374" s="110">
        <v>20023</v>
      </c>
      <c r="H374" s="110">
        <v>33690</v>
      </c>
      <c r="I374" s="110">
        <v>8024</v>
      </c>
      <c r="J374" s="110">
        <v>14415</v>
      </c>
      <c r="K374" s="24">
        <v>6.8</v>
      </c>
      <c r="L374" s="109"/>
      <c r="M374" s="110">
        <v>7126</v>
      </c>
      <c r="N374" s="110">
        <v>8727</v>
      </c>
      <c r="O374" s="25">
        <v>6.8</v>
      </c>
      <c r="P374" s="25">
        <v>8.9</v>
      </c>
      <c r="Q374" s="25">
        <v>3.9</v>
      </c>
      <c r="R374" s="24">
        <v>88</v>
      </c>
      <c r="S374" s="26">
        <v>2.1492</v>
      </c>
      <c r="T374" s="52" t="s">
        <v>410</v>
      </c>
      <c r="U374" s="26">
        <v>1.5579000000000001</v>
      </c>
      <c r="V374" s="26"/>
      <c r="W374" s="109"/>
      <c r="X374" s="24">
        <v>17</v>
      </c>
      <c r="Y374" s="110">
        <v>18235.47</v>
      </c>
      <c r="Z374" s="25">
        <v>3.8</v>
      </c>
      <c r="AA374" s="26">
        <v>0.81379999999999997</v>
      </c>
      <c r="AB374" s="26">
        <v>0.81589999999999996</v>
      </c>
      <c r="AC374" s="109"/>
      <c r="AD374" s="26">
        <v>1.7285999999999999</v>
      </c>
      <c r="AE374" s="26">
        <v>1.3664000000000001</v>
      </c>
      <c r="AF374" s="26">
        <v>1.4222999999999999</v>
      </c>
      <c r="AG374" s="26">
        <v>1.4033</v>
      </c>
      <c r="AH374" s="57">
        <v>1.5783</v>
      </c>
      <c r="AI374" s="50">
        <f t="shared" si="15"/>
        <v>1.6712372250000003</v>
      </c>
      <c r="AJ374" s="26">
        <f t="shared" si="16"/>
        <v>9.2937225000000234E-2</v>
      </c>
      <c r="AK374" s="62">
        <f t="shared" si="17"/>
        <v>5.8884385097890284E-2</v>
      </c>
    </row>
    <row r="375" spans="1:37" s="53" customFormat="1" x14ac:dyDescent="0.2">
      <c r="A375" s="21" t="s">
        <v>616</v>
      </c>
      <c r="B375" s="24" t="s">
        <v>617</v>
      </c>
      <c r="C375" s="24" t="s">
        <v>407</v>
      </c>
      <c r="D375" s="110">
        <v>2</v>
      </c>
      <c r="E375" s="109"/>
      <c r="F375" s="110">
        <v>0</v>
      </c>
      <c r="G375" s="110">
        <v>14786</v>
      </c>
      <c r="H375" s="110">
        <v>831</v>
      </c>
      <c r="I375" s="110">
        <v>7192</v>
      </c>
      <c r="J375" s="110">
        <v>139</v>
      </c>
      <c r="K375" s="24">
        <v>6.5</v>
      </c>
      <c r="L375" s="109"/>
      <c r="M375" s="110">
        <v>7192</v>
      </c>
      <c r="N375" s="110">
        <v>139</v>
      </c>
      <c r="O375" s="25">
        <v>6.5</v>
      </c>
      <c r="P375" s="25">
        <v>0.5</v>
      </c>
      <c r="Q375" s="25">
        <v>6.5</v>
      </c>
      <c r="R375" s="24">
        <v>999</v>
      </c>
      <c r="S375" s="26">
        <v>2.1692</v>
      </c>
      <c r="T375" s="52" t="s">
        <v>410</v>
      </c>
      <c r="U375" s="26">
        <v>1.2962</v>
      </c>
      <c r="V375" s="26"/>
      <c r="W375" s="109"/>
      <c r="X375" s="24">
        <v>6</v>
      </c>
      <c r="Y375" s="110">
        <v>12026.39</v>
      </c>
      <c r="Z375" s="25">
        <v>1.8</v>
      </c>
      <c r="AA375" s="26">
        <v>10.0983</v>
      </c>
      <c r="AB375" s="26">
        <v>10.5611</v>
      </c>
      <c r="AC375" s="109"/>
      <c r="AD375" s="26">
        <v>0.61309999999999998</v>
      </c>
      <c r="AE375" s="26">
        <v>1.3021</v>
      </c>
      <c r="AF375" s="26">
        <v>1.1484000000000001</v>
      </c>
      <c r="AG375" s="26">
        <v>1.1097999999999999</v>
      </c>
      <c r="AH375" s="57">
        <v>1.3119000000000001</v>
      </c>
      <c r="AI375" s="50">
        <f t="shared" si="15"/>
        <v>1.3904985500000002</v>
      </c>
      <c r="AJ375" s="26">
        <f t="shared" si="16"/>
        <v>7.8598550000000156E-2</v>
      </c>
      <c r="AK375" s="62">
        <f t="shared" si="17"/>
        <v>5.9911997865691097E-2</v>
      </c>
    </row>
    <row r="376" spans="1:37" s="53" customFormat="1" x14ac:dyDescent="0.2">
      <c r="A376" s="21" t="s">
        <v>466</v>
      </c>
      <c r="B376" s="1" t="s">
        <v>467</v>
      </c>
      <c r="C376" s="1" t="s">
        <v>407</v>
      </c>
      <c r="D376" s="108">
        <v>12</v>
      </c>
      <c r="E376" s="109"/>
      <c r="F376" s="108">
        <v>0</v>
      </c>
      <c r="G376" s="108">
        <v>15586</v>
      </c>
      <c r="H376" s="108">
        <v>19322</v>
      </c>
      <c r="I376" s="108">
        <v>5801</v>
      </c>
      <c r="J376" s="108">
        <v>7427</v>
      </c>
      <c r="K376" s="1">
        <v>4.5999999999999996</v>
      </c>
      <c r="L376" s="109"/>
      <c r="M376" s="108">
        <v>4985</v>
      </c>
      <c r="N376" s="108">
        <v>4796</v>
      </c>
      <c r="O376" s="2">
        <v>4.5999999999999996</v>
      </c>
      <c r="P376" s="2">
        <v>7.7</v>
      </c>
      <c r="Q376" s="2">
        <v>2.5</v>
      </c>
      <c r="R376" s="1">
        <v>54</v>
      </c>
      <c r="S376" s="3">
        <v>1.5035000000000001</v>
      </c>
      <c r="T376" s="43" t="s">
        <v>410</v>
      </c>
      <c r="U376" s="3">
        <v>1.9678</v>
      </c>
      <c r="V376" s="3"/>
      <c r="W376" s="109"/>
      <c r="X376" s="1">
        <v>7</v>
      </c>
      <c r="Y376" s="108">
        <v>15310.3</v>
      </c>
      <c r="Z376" s="2">
        <v>2</v>
      </c>
      <c r="AA376" s="3">
        <v>0.61619999999999997</v>
      </c>
      <c r="AB376" s="3">
        <v>0.68720000000000003</v>
      </c>
      <c r="AC376" s="109"/>
      <c r="AD376" s="3">
        <v>1.3136000000000001</v>
      </c>
      <c r="AE376" s="3">
        <v>1.8584000000000001</v>
      </c>
      <c r="AF376" s="3">
        <v>1.6454</v>
      </c>
      <c r="AG376" s="3">
        <v>1.6094999999999999</v>
      </c>
      <c r="AH376" s="57">
        <v>1.9905999999999999</v>
      </c>
      <c r="AI376" s="50">
        <f t="shared" si="15"/>
        <v>2.1109574500000003</v>
      </c>
      <c r="AJ376" s="3">
        <f t="shared" si="16"/>
        <v>0.12035745000000042</v>
      </c>
      <c r="AK376" s="62">
        <f t="shared" si="17"/>
        <v>6.0462900632975193E-2</v>
      </c>
    </row>
    <row r="377" spans="1:37" s="53" customFormat="1" x14ac:dyDescent="0.2">
      <c r="A377" s="21" t="s">
        <v>1541</v>
      </c>
      <c r="B377" s="24" t="s">
        <v>1542</v>
      </c>
      <c r="C377" s="24" t="s">
        <v>611</v>
      </c>
      <c r="D377" s="110">
        <v>6</v>
      </c>
      <c r="E377" s="109"/>
      <c r="F377" s="110">
        <v>0</v>
      </c>
      <c r="G377" s="110">
        <v>308472</v>
      </c>
      <c r="H377" s="110">
        <v>270622</v>
      </c>
      <c r="I377" s="110">
        <v>117779</v>
      </c>
      <c r="J377" s="110">
        <v>125784</v>
      </c>
      <c r="K377" s="24">
        <v>44.8</v>
      </c>
      <c r="L377" s="109"/>
      <c r="M377" s="110">
        <v>114357</v>
      </c>
      <c r="N377" s="110">
        <v>118616</v>
      </c>
      <c r="O377" s="25">
        <v>44.8</v>
      </c>
      <c r="P377" s="25">
        <v>44.1</v>
      </c>
      <c r="Q377" s="25">
        <v>31</v>
      </c>
      <c r="R377" s="24">
        <v>63</v>
      </c>
      <c r="S377" s="26">
        <v>34.4908</v>
      </c>
      <c r="T377" s="52" t="s">
        <v>410</v>
      </c>
      <c r="U377" s="26">
        <v>21.7347</v>
      </c>
      <c r="V377" s="3"/>
      <c r="W377" s="109"/>
      <c r="X377" s="24">
        <v>64</v>
      </c>
      <c r="Y377" s="110">
        <v>178403.92</v>
      </c>
      <c r="Z377" s="25">
        <v>23.2</v>
      </c>
      <c r="AA377" s="26">
        <v>0.73909999999999998</v>
      </c>
      <c r="AB377" s="26">
        <v>0.53810000000000002</v>
      </c>
      <c r="AC377" s="109"/>
      <c r="AD377" s="26">
        <v>0</v>
      </c>
      <c r="AE377" s="26">
        <v>0</v>
      </c>
      <c r="AF377" s="26">
        <v>0</v>
      </c>
      <c r="AG377" s="26">
        <v>24.550999999999998</v>
      </c>
      <c r="AH377" s="57">
        <v>21.964300000000001</v>
      </c>
      <c r="AI377" s="50">
        <f t="shared" si="15"/>
        <v>23.315899425000001</v>
      </c>
      <c r="AJ377" s="26">
        <f t="shared" si="16"/>
        <v>1.3515994249999999</v>
      </c>
      <c r="AK377" s="62">
        <f t="shared" si="17"/>
        <v>6.1536193960199041E-2</v>
      </c>
    </row>
    <row r="378" spans="1:37" s="53" customFormat="1" x14ac:dyDescent="0.2">
      <c r="A378" s="22" t="s">
        <v>216</v>
      </c>
      <c r="B378" s="17" t="s">
        <v>217</v>
      </c>
      <c r="C378" s="17" t="s">
        <v>410</v>
      </c>
      <c r="D378" s="111">
        <v>5</v>
      </c>
      <c r="E378" s="109"/>
      <c r="F378" s="111">
        <v>0</v>
      </c>
      <c r="G378" s="111">
        <v>69330</v>
      </c>
      <c r="H378" s="111">
        <v>33157</v>
      </c>
      <c r="I378" s="111">
        <v>25405</v>
      </c>
      <c r="J378" s="111">
        <v>13332</v>
      </c>
      <c r="K378" s="17">
        <v>21.2</v>
      </c>
      <c r="L378" s="109"/>
      <c r="M378" s="111">
        <v>25405</v>
      </c>
      <c r="N378" s="111">
        <v>13332</v>
      </c>
      <c r="O378" s="18">
        <v>21.2</v>
      </c>
      <c r="P378" s="18">
        <v>5.8</v>
      </c>
      <c r="Q378" s="18">
        <v>20.399999999999999</v>
      </c>
      <c r="R378" s="17">
        <v>16</v>
      </c>
      <c r="S378" s="19">
        <v>7.6623000000000001</v>
      </c>
      <c r="T378" s="44" t="s">
        <v>410</v>
      </c>
      <c r="U378" s="19">
        <v>4.6497999999999999</v>
      </c>
      <c r="V378" s="19"/>
      <c r="W378" s="109"/>
      <c r="X378" s="17">
        <v>34</v>
      </c>
      <c r="Y378" s="111">
        <v>56576.44</v>
      </c>
      <c r="Z378" s="18">
        <v>6.7</v>
      </c>
      <c r="AA378" s="19">
        <v>1.3115000000000001</v>
      </c>
      <c r="AB378" s="19">
        <v>1.1313</v>
      </c>
      <c r="AC378" s="109"/>
      <c r="AD378" s="19">
        <v>4.1360999999999999</v>
      </c>
      <c r="AE378" s="19">
        <v>5.3445999999999998</v>
      </c>
      <c r="AF378" s="19">
        <v>4.3852000000000002</v>
      </c>
      <c r="AG378" s="19">
        <v>4.3804999999999996</v>
      </c>
      <c r="AH378" s="59">
        <v>4.6989000000000001</v>
      </c>
      <c r="AI378" s="51">
        <f t="shared" si="15"/>
        <v>4.9880729500000003</v>
      </c>
      <c r="AJ378" s="19">
        <f t="shared" si="16"/>
        <v>0.28917295000000021</v>
      </c>
      <c r="AK378" s="63">
        <f t="shared" si="17"/>
        <v>6.154056268488374E-2</v>
      </c>
    </row>
    <row r="379" spans="1:37" s="53" customFormat="1" x14ac:dyDescent="0.2">
      <c r="A379" s="21" t="s">
        <v>1016</v>
      </c>
      <c r="B379" s="24" t="s">
        <v>1017</v>
      </c>
      <c r="C379" s="24" t="s">
        <v>410</v>
      </c>
      <c r="D379" s="110">
        <v>0</v>
      </c>
      <c r="E379" s="109"/>
      <c r="F379" s="110">
        <v>0</v>
      </c>
      <c r="G379" s="110">
        <v>0</v>
      </c>
      <c r="H379" s="110">
        <v>0</v>
      </c>
      <c r="I379" s="110">
        <v>0</v>
      </c>
      <c r="J379" s="110">
        <v>0</v>
      </c>
      <c r="K379" s="24">
        <v>0</v>
      </c>
      <c r="L379" s="109"/>
      <c r="M379" s="110">
        <v>0</v>
      </c>
      <c r="N379" s="110">
        <v>0</v>
      </c>
      <c r="O379" s="25">
        <v>0</v>
      </c>
      <c r="P379" s="25">
        <v>0</v>
      </c>
      <c r="Q379" s="25">
        <v>0</v>
      </c>
      <c r="R379" s="24">
        <v>999</v>
      </c>
      <c r="S379" s="26">
        <v>0</v>
      </c>
      <c r="T379" s="52" t="s">
        <v>410</v>
      </c>
      <c r="U379" s="26">
        <v>2.4906999999999999</v>
      </c>
      <c r="V379" s="26"/>
      <c r="W379" s="109"/>
      <c r="X379" s="24">
        <v>14</v>
      </c>
      <c r="Y379" s="110">
        <v>19832.66</v>
      </c>
      <c r="Z379" s="25">
        <v>4.2</v>
      </c>
      <c r="AA379" s="26">
        <v>0</v>
      </c>
      <c r="AB379" s="26">
        <v>0</v>
      </c>
      <c r="AC379" s="109"/>
      <c r="AD379" s="26">
        <v>2.6139999999999999</v>
      </c>
      <c r="AE379" s="26">
        <v>2.464</v>
      </c>
      <c r="AF379" s="26">
        <v>2.5815999999999999</v>
      </c>
      <c r="AG379" s="26">
        <v>2.5242</v>
      </c>
      <c r="AH379" s="57">
        <v>2.5154999999999998</v>
      </c>
      <c r="AI379" s="50">
        <f t="shared" si="15"/>
        <v>2.6718984250000002</v>
      </c>
      <c r="AJ379" s="26">
        <f t="shared" si="16"/>
        <v>0.15639842500000034</v>
      </c>
      <c r="AK379" s="62">
        <f t="shared" si="17"/>
        <v>6.217389187040364E-2</v>
      </c>
    </row>
    <row r="380" spans="1:37" s="53" customFormat="1" x14ac:dyDescent="0.2">
      <c r="A380" s="21" t="s">
        <v>742</v>
      </c>
      <c r="B380" s="1" t="s">
        <v>743</v>
      </c>
      <c r="C380" s="1" t="s">
        <v>407</v>
      </c>
      <c r="D380" s="108">
        <v>10</v>
      </c>
      <c r="E380" s="109"/>
      <c r="F380" s="108">
        <v>0</v>
      </c>
      <c r="G380" s="108">
        <v>27249</v>
      </c>
      <c r="H380" s="108">
        <v>30378</v>
      </c>
      <c r="I380" s="108">
        <v>7718</v>
      </c>
      <c r="J380" s="108">
        <v>6488</v>
      </c>
      <c r="K380" s="1">
        <v>4.5</v>
      </c>
      <c r="L380" s="109"/>
      <c r="M380" s="108">
        <v>7451</v>
      </c>
      <c r="N380" s="108">
        <v>5882</v>
      </c>
      <c r="O380" s="2">
        <v>4.5</v>
      </c>
      <c r="P380" s="2">
        <v>4.4000000000000004</v>
      </c>
      <c r="Q380" s="2">
        <v>3.2</v>
      </c>
      <c r="R380" s="1">
        <v>37</v>
      </c>
      <c r="S380" s="3">
        <v>2.2473000000000001</v>
      </c>
      <c r="T380" s="43" t="s">
        <v>410</v>
      </c>
      <c r="U380" s="3">
        <v>2.0295999999999998</v>
      </c>
      <c r="V380" s="3"/>
      <c r="W380" s="109"/>
      <c r="X380" s="1">
        <v>12</v>
      </c>
      <c r="Y380" s="108">
        <v>23130.03</v>
      </c>
      <c r="Z380" s="2">
        <v>2.2999999999999998</v>
      </c>
      <c r="AA380" s="3">
        <v>2.7290000000000001</v>
      </c>
      <c r="AB380" s="3">
        <v>2.2397999999999998</v>
      </c>
      <c r="AC380" s="109"/>
      <c r="AD380" s="3">
        <v>2.0110000000000001</v>
      </c>
      <c r="AE380" s="3">
        <v>2.1158000000000001</v>
      </c>
      <c r="AF380" s="3">
        <v>2.2888000000000002</v>
      </c>
      <c r="AG380" s="3">
        <v>1.9132</v>
      </c>
      <c r="AH380" s="57">
        <v>2.0485000000000002</v>
      </c>
      <c r="AI380" s="50">
        <f t="shared" si="15"/>
        <v>2.1772534000000001</v>
      </c>
      <c r="AJ380" s="3">
        <f t="shared" si="16"/>
        <v>0.12875339999999991</v>
      </c>
      <c r="AK380" s="62">
        <f t="shared" si="17"/>
        <v>6.2852526238711195E-2</v>
      </c>
    </row>
    <row r="381" spans="1:37" s="53" customFormat="1" x14ac:dyDescent="0.2">
      <c r="A381" s="21" t="s">
        <v>922</v>
      </c>
      <c r="B381" s="24" t="s">
        <v>923</v>
      </c>
      <c r="C381" s="24" t="s">
        <v>410</v>
      </c>
      <c r="D381" s="110">
        <v>13</v>
      </c>
      <c r="E381" s="109"/>
      <c r="F381" s="110">
        <v>0</v>
      </c>
      <c r="G381" s="110">
        <v>23050</v>
      </c>
      <c r="H381" s="110">
        <v>36075</v>
      </c>
      <c r="I381" s="110">
        <v>7158</v>
      </c>
      <c r="J381" s="110">
        <v>7574</v>
      </c>
      <c r="K381" s="24">
        <v>6.6</v>
      </c>
      <c r="L381" s="109"/>
      <c r="M381" s="110">
        <v>6424</v>
      </c>
      <c r="N381" s="110">
        <v>5313</v>
      </c>
      <c r="O381" s="25">
        <v>6.6</v>
      </c>
      <c r="P381" s="25">
        <v>6.7</v>
      </c>
      <c r="Q381" s="25">
        <v>4.4000000000000004</v>
      </c>
      <c r="R381" s="24">
        <v>40</v>
      </c>
      <c r="S381" s="26">
        <v>1.9375</v>
      </c>
      <c r="T381" s="52" t="s">
        <v>410</v>
      </c>
      <c r="U381" s="26">
        <v>2.6349</v>
      </c>
      <c r="V381" s="26"/>
      <c r="W381" s="109"/>
      <c r="X381" s="24">
        <v>22</v>
      </c>
      <c r="Y381" s="110">
        <v>27313.41</v>
      </c>
      <c r="Z381" s="25">
        <v>5.8</v>
      </c>
      <c r="AA381" s="26">
        <v>1.4502999999999999</v>
      </c>
      <c r="AB381" s="26">
        <v>1.1120000000000001</v>
      </c>
      <c r="AC381" s="109"/>
      <c r="AD381" s="26">
        <v>1.86</v>
      </c>
      <c r="AE381" s="26">
        <v>2.0148999999999999</v>
      </c>
      <c r="AF381" s="26">
        <v>2.6295000000000002</v>
      </c>
      <c r="AG381" s="26">
        <v>2.5979000000000001</v>
      </c>
      <c r="AH381" s="57">
        <v>2.6593</v>
      </c>
      <c r="AI381" s="50">
        <f t="shared" si="15"/>
        <v>2.8265889750000004</v>
      </c>
      <c r="AJ381" s="26">
        <f t="shared" si="16"/>
        <v>0.16728897500000039</v>
      </c>
      <c r="AK381" s="62">
        <f t="shared" si="17"/>
        <v>6.2907146617531079E-2</v>
      </c>
    </row>
    <row r="382" spans="1:37" s="53" customFormat="1" x14ac:dyDescent="0.2">
      <c r="A382" s="21" t="s">
        <v>1417</v>
      </c>
      <c r="B382" s="24" t="s">
        <v>1418</v>
      </c>
      <c r="C382" s="24" t="s">
        <v>611</v>
      </c>
      <c r="D382" s="110">
        <v>50</v>
      </c>
      <c r="E382" s="109"/>
      <c r="F382" s="110">
        <v>1</v>
      </c>
      <c r="G382" s="110">
        <v>4161</v>
      </c>
      <c r="H382" s="110">
        <v>2969</v>
      </c>
      <c r="I382" s="110">
        <v>2258</v>
      </c>
      <c r="J382" s="110">
        <v>1458</v>
      </c>
      <c r="K382" s="24">
        <v>3.2</v>
      </c>
      <c r="L382" s="109"/>
      <c r="M382" s="110">
        <v>2170</v>
      </c>
      <c r="N382" s="110">
        <v>1191</v>
      </c>
      <c r="O382" s="25">
        <v>3.2</v>
      </c>
      <c r="P382" s="25">
        <v>2.1</v>
      </c>
      <c r="Q382" s="25">
        <v>2.8</v>
      </c>
      <c r="R382" s="24">
        <v>18</v>
      </c>
      <c r="S382" s="26">
        <v>0.65449999999999997</v>
      </c>
      <c r="T382" s="52" t="s">
        <v>407</v>
      </c>
      <c r="U382" s="26">
        <v>0.65449999999999997</v>
      </c>
      <c r="V382" s="3"/>
      <c r="W382" s="109"/>
      <c r="X382" s="24">
        <v>7</v>
      </c>
      <c r="Y382" s="110">
        <v>5086.5200000000004</v>
      </c>
      <c r="Z382" s="25">
        <v>2.8</v>
      </c>
      <c r="AA382" s="26">
        <v>0</v>
      </c>
      <c r="AB382" s="26">
        <v>0</v>
      </c>
      <c r="AC382" s="109"/>
      <c r="AD382" s="26">
        <v>0.71519999999999995</v>
      </c>
      <c r="AE382" s="26">
        <v>0.70499999999999996</v>
      </c>
      <c r="AF382" s="26">
        <v>0.73480000000000001</v>
      </c>
      <c r="AG382" s="26">
        <v>0.75080000000000002</v>
      </c>
      <c r="AH382" s="57">
        <v>0.66039999999999999</v>
      </c>
      <c r="AI382" s="50">
        <f t="shared" si="15"/>
        <v>0.70211487500000003</v>
      </c>
      <c r="AJ382" s="26">
        <f t="shared" si="16"/>
        <v>4.171487500000004E-2</v>
      </c>
      <c r="AK382" s="62">
        <f t="shared" si="17"/>
        <v>6.3166073591762628E-2</v>
      </c>
    </row>
    <row r="383" spans="1:37" s="53" customFormat="1" x14ac:dyDescent="0.2">
      <c r="A383" s="22" t="s">
        <v>622</v>
      </c>
      <c r="B383" s="17" t="s">
        <v>623</v>
      </c>
      <c r="C383" s="17" t="s">
        <v>407</v>
      </c>
      <c r="D383" s="111">
        <v>16</v>
      </c>
      <c r="E383" s="109"/>
      <c r="F383" s="111">
        <v>0</v>
      </c>
      <c r="G383" s="111">
        <v>5327</v>
      </c>
      <c r="H383" s="111">
        <v>4052</v>
      </c>
      <c r="I383" s="111">
        <v>2292</v>
      </c>
      <c r="J383" s="111">
        <v>1182</v>
      </c>
      <c r="K383" s="17">
        <v>3.7</v>
      </c>
      <c r="L383" s="109"/>
      <c r="M383" s="111">
        <v>2311</v>
      </c>
      <c r="N383" s="111">
        <v>1215</v>
      </c>
      <c r="O383" s="18">
        <v>3.7</v>
      </c>
      <c r="P383" s="18">
        <v>2.2000000000000002</v>
      </c>
      <c r="Q383" s="18">
        <v>3</v>
      </c>
      <c r="R383" s="17">
        <v>16</v>
      </c>
      <c r="S383" s="19">
        <v>0.69699999999999995</v>
      </c>
      <c r="T383" s="44" t="s">
        <v>407</v>
      </c>
      <c r="U383" s="19">
        <v>0.69699999999999995</v>
      </c>
      <c r="V383" s="19"/>
      <c r="W383" s="109"/>
      <c r="X383" s="17">
        <v>8</v>
      </c>
      <c r="Y383" s="111">
        <v>4585.08</v>
      </c>
      <c r="Z383" s="18">
        <v>3</v>
      </c>
      <c r="AA383" s="19">
        <v>6.7263000000000002</v>
      </c>
      <c r="AB383" s="19">
        <v>4.4421999999999997</v>
      </c>
      <c r="AC383" s="109"/>
      <c r="AD383" s="19">
        <v>0.52980000000000005</v>
      </c>
      <c r="AE383" s="19">
        <v>0.53210000000000002</v>
      </c>
      <c r="AF383" s="19">
        <v>0.60170000000000001</v>
      </c>
      <c r="AG383" s="19">
        <v>0.70709999999999995</v>
      </c>
      <c r="AH383" s="59">
        <v>0.70320000000000005</v>
      </c>
      <c r="AI383" s="51">
        <f t="shared" si="15"/>
        <v>0.74770674999999998</v>
      </c>
      <c r="AJ383" s="19">
        <f t="shared" si="16"/>
        <v>4.4506749999999928E-2</v>
      </c>
      <c r="AK383" s="63">
        <f t="shared" si="17"/>
        <v>6.3291737770193299E-2</v>
      </c>
    </row>
    <row r="384" spans="1:37" s="53" customFormat="1" x14ac:dyDescent="0.2">
      <c r="A384" s="21" t="s">
        <v>421</v>
      </c>
      <c r="B384" s="24" t="s">
        <v>422</v>
      </c>
      <c r="C384" s="24" t="s">
        <v>407</v>
      </c>
      <c r="D384" s="110">
        <v>11</v>
      </c>
      <c r="E384" s="109"/>
      <c r="F384" s="110">
        <v>0</v>
      </c>
      <c r="G384" s="110">
        <v>21807</v>
      </c>
      <c r="H384" s="110">
        <v>8199</v>
      </c>
      <c r="I384" s="110">
        <v>7631</v>
      </c>
      <c r="J384" s="110">
        <v>2810</v>
      </c>
      <c r="K384" s="24">
        <v>3.2</v>
      </c>
      <c r="L384" s="109"/>
      <c r="M384" s="110">
        <v>7714</v>
      </c>
      <c r="N384" s="110">
        <v>2954</v>
      </c>
      <c r="O384" s="25">
        <v>3.2</v>
      </c>
      <c r="P384" s="25">
        <v>1.3</v>
      </c>
      <c r="Q384" s="25">
        <v>2.9</v>
      </c>
      <c r="R384" s="24">
        <v>9</v>
      </c>
      <c r="S384" s="26">
        <v>2.3266</v>
      </c>
      <c r="T384" s="52" t="s">
        <v>407</v>
      </c>
      <c r="U384" s="26">
        <v>1.9967999999999999</v>
      </c>
      <c r="V384" s="3"/>
      <c r="W384" s="109"/>
      <c r="X384" s="24">
        <v>6</v>
      </c>
      <c r="Y384" s="110">
        <v>13082.4</v>
      </c>
      <c r="Z384" s="25">
        <v>2.9</v>
      </c>
      <c r="AA384" s="26">
        <v>1.2987</v>
      </c>
      <c r="AB384" s="26">
        <v>0.8962</v>
      </c>
      <c r="AC384" s="109"/>
      <c r="AD384" s="26">
        <v>1.7556</v>
      </c>
      <c r="AE384" s="26">
        <v>1.4621</v>
      </c>
      <c r="AF384" s="26">
        <v>1.6093</v>
      </c>
      <c r="AG384" s="26">
        <v>1.9581</v>
      </c>
      <c r="AH384" s="57">
        <v>2.0118999999999998</v>
      </c>
      <c r="AI384" s="50">
        <f t="shared" si="15"/>
        <v>2.1420672000000001</v>
      </c>
      <c r="AJ384" s="26">
        <f t="shared" si="16"/>
        <v>0.13016720000000026</v>
      </c>
      <c r="AK384" s="62">
        <f t="shared" si="17"/>
        <v>6.4698643073711551E-2</v>
      </c>
    </row>
    <row r="385" spans="1:37" s="53" customFormat="1" x14ac:dyDescent="0.2">
      <c r="A385" s="21" t="s">
        <v>1146</v>
      </c>
      <c r="B385" s="24" t="s">
        <v>1147</v>
      </c>
      <c r="C385" s="24" t="s">
        <v>407</v>
      </c>
      <c r="D385" s="110">
        <v>3</v>
      </c>
      <c r="E385" s="109"/>
      <c r="F385" s="110">
        <v>0</v>
      </c>
      <c r="G385" s="110">
        <v>7605</v>
      </c>
      <c r="H385" s="110">
        <v>810</v>
      </c>
      <c r="I385" s="110">
        <v>2913</v>
      </c>
      <c r="J385" s="110">
        <v>230</v>
      </c>
      <c r="K385" s="24">
        <v>3</v>
      </c>
      <c r="L385" s="109"/>
      <c r="M385" s="110">
        <v>2913</v>
      </c>
      <c r="N385" s="110">
        <v>230</v>
      </c>
      <c r="O385" s="25">
        <v>3</v>
      </c>
      <c r="P385" s="25">
        <v>1.4</v>
      </c>
      <c r="Q385" s="25">
        <v>2.7</v>
      </c>
      <c r="R385" s="24">
        <v>999</v>
      </c>
      <c r="S385" s="26">
        <v>0.87860000000000005</v>
      </c>
      <c r="T385" s="52" t="s">
        <v>410</v>
      </c>
      <c r="U385" s="26">
        <v>1.0330999999999999</v>
      </c>
      <c r="V385" s="3"/>
      <c r="W385" s="109"/>
      <c r="X385" s="24">
        <v>6</v>
      </c>
      <c r="Y385" s="110">
        <v>7281.9</v>
      </c>
      <c r="Z385" s="25">
        <v>2</v>
      </c>
      <c r="AA385" s="26">
        <v>0.74060000000000004</v>
      </c>
      <c r="AB385" s="26">
        <v>0.70269999999999999</v>
      </c>
      <c r="AC385" s="109"/>
      <c r="AD385" s="26">
        <v>0.69550000000000001</v>
      </c>
      <c r="AE385" s="26">
        <v>0.68500000000000005</v>
      </c>
      <c r="AF385" s="26">
        <v>0.90339999999999998</v>
      </c>
      <c r="AG385" s="26">
        <v>0.87949999999999995</v>
      </c>
      <c r="AH385" s="57">
        <v>1.0407999999999999</v>
      </c>
      <c r="AI385" s="50">
        <f t="shared" si="15"/>
        <v>1.108258025</v>
      </c>
      <c r="AJ385" s="26">
        <f t="shared" si="16"/>
        <v>6.7458025000000088E-2</v>
      </c>
      <c r="AK385" s="62">
        <f t="shared" si="17"/>
        <v>6.4813628939277571E-2</v>
      </c>
    </row>
    <row r="386" spans="1:37" s="53" customFormat="1" x14ac:dyDescent="0.2">
      <c r="A386" s="21" t="s">
        <v>1164</v>
      </c>
      <c r="B386" s="24" t="s">
        <v>1165</v>
      </c>
      <c r="C386" s="24" t="s">
        <v>410</v>
      </c>
      <c r="D386" s="110">
        <v>7662</v>
      </c>
      <c r="E386" s="109"/>
      <c r="F386" s="110">
        <v>2</v>
      </c>
      <c r="G386" s="110">
        <v>3904</v>
      </c>
      <c r="H386" s="110">
        <v>1956</v>
      </c>
      <c r="I386" s="110">
        <v>1905</v>
      </c>
      <c r="J386" s="110">
        <v>978</v>
      </c>
      <c r="K386" s="24">
        <v>1.7</v>
      </c>
      <c r="L386" s="109"/>
      <c r="M386" s="110">
        <v>1841</v>
      </c>
      <c r="N386" s="110">
        <v>712</v>
      </c>
      <c r="O386" s="25">
        <v>1.7</v>
      </c>
      <c r="P386" s="25">
        <v>1</v>
      </c>
      <c r="Q386" s="25">
        <v>1.5</v>
      </c>
      <c r="R386" s="24">
        <v>9</v>
      </c>
      <c r="S386" s="26">
        <v>0.55530000000000002</v>
      </c>
      <c r="T386" s="52" t="s">
        <v>407</v>
      </c>
      <c r="U386" s="26">
        <v>0.55530000000000002</v>
      </c>
      <c r="V386" s="26"/>
      <c r="W386" s="109"/>
      <c r="X386" s="24">
        <v>4</v>
      </c>
      <c r="Y386" s="110">
        <v>3802.32</v>
      </c>
      <c r="Z386" s="25">
        <v>1.5</v>
      </c>
      <c r="AA386" s="26">
        <v>1.0429999999999999</v>
      </c>
      <c r="AB386" s="26">
        <v>0.83850000000000002</v>
      </c>
      <c r="AC386" s="109"/>
      <c r="AD386" s="26">
        <v>0.53669999999999995</v>
      </c>
      <c r="AE386" s="26">
        <v>0.53820000000000001</v>
      </c>
      <c r="AF386" s="26">
        <v>0.5615</v>
      </c>
      <c r="AG386" s="26">
        <v>0.58520000000000005</v>
      </c>
      <c r="AH386" s="57">
        <v>0.5585</v>
      </c>
      <c r="AI386" s="50">
        <f t="shared" si="15"/>
        <v>0.59569807500000005</v>
      </c>
      <c r="AJ386" s="26">
        <f t="shared" si="16"/>
        <v>3.7198075000000053E-2</v>
      </c>
      <c r="AK386" s="62">
        <f t="shared" si="17"/>
        <v>6.6603536257833579E-2</v>
      </c>
    </row>
    <row r="387" spans="1:37" s="53" customFormat="1" x14ac:dyDescent="0.2">
      <c r="A387" s="21" t="s">
        <v>1054</v>
      </c>
      <c r="B387" s="24" t="s">
        <v>1055</v>
      </c>
      <c r="C387" s="24" t="s">
        <v>407</v>
      </c>
      <c r="D387" s="110">
        <v>0</v>
      </c>
      <c r="E387" s="109"/>
      <c r="F387" s="110">
        <v>0</v>
      </c>
      <c r="G387" s="110">
        <v>0</v>
      </c>
      <c r="H387" s="110">
        <v>0</v>
      </c>
      <c r="I387" s="110">
        <v>0</v>
      </c>
      <c r="J387" s="110">
        <v>0</v>
      </c>
      <c r="K387" s="24">
        <v>0</v>
      </c>
      <c r="L387" s="109"/>
      <c r="M387" s="110">
        <v>0</v>
      </c>
      <c r="N387" s="110">
        <v>0</v>
      </c>
      <c r="O387" s="25">
        <v>0</v>
      </c>
      <c r="P387" s="25">
        <v>0</v>
      </c>
      <c r="Q387" s="25">
        <v>0</v>
      </c>
      <c r="R387" s="24">
        <v>999</v>
      </c>
      <c r="S387" s="26">
        <v>0</v>
      </c>
      <c r="T387" s="52" t="s">
        <v>410</v>
      </c>
      <c r="U387" s="26">
        <v>1.0629</v>
      </c>
      <c r="V387" s="3"/>
      <c r="W387" s="109"/>
      <c r="X387" s="24">
        <v>6</v>
      </c>
      <c r="Y387" s="110">
        <v>7113.3</v>
      </c>
      <c r="Z387" s="25">
        <v>2</v>
      </c>
      <c r="AA387" s="26">
        <v>1.2178</v>
      </c>
      <c r="AB387" s="26">
        <v>1.0571999999999999</v>
      </c>
      <c r="AC387" s="109"/>
      <c r="AD387" s="26">
        <v>0.98550000000000004</v>
      </c>
      <c r="AE387" s="26">
        <v>1.1577999999999999</v>
      </c>
      <c r="AF387" s="26">
        <v>0.98550000000000004</v>
      </c>
      <c r="AG387" s="26">
        <v>0.96630000000000005</v>
      </c>
      <c r="AH387" s="57">
        <v>1.0687</v>
      </c>
      <c r="AI387" s="50">
        <f t="shared" si="15"/>
        <v>1.1402259750000001</v>
      </c>
      <c r="AJ387" s="26">
        <f t="shared" si="16"/>
        <v>7.152597500000013E-2</v>
      </c>
      <c r="AK387" s="62">
        <f t="shared" si="17"/>
        <v>6.6928020024328752E-2</v>
      </c>
    </row>
    <row r="388" spans="1:37" s="53" customFormat="1" x14ac:dyDescent="0.2">
      <c r="A388" s="22" t="s">
        <v>434</v>
      </c>
      <c r="B388" s="17" t="s">
        <v>435</v>
      </c>
      <c r="C388" s="17" t="s">
        <v>410</v>
      </c>
      <c r="D388" s="111">
        <v>139</v>
      </c>
      <c r="E388" s="109"/>
      <c r="F388" s="111">
        <v>8</v>
      </c>
      <c r="G388" s="111">
        <v>24487</v>
      </c>
      <c r="H388" s="111">
        <v>44628</v>
      </c>
      <c r="I388" s="111">
        <v>10664</v>
      </c>
      <c r="J388" s="111">
        <v>21675</v>
      </c>
      <c r="K388" s="17">
        <v>10.199999999999999</v>
      </c>
      <c r="L388" s="109"/>
      <c r="M388" s="111">
        <v>9329</v>
      </c>
      <c r="N388" s="111">
        <v>11495</v>
      </c>
      <c r="O388" s="18">
        <v>10.199999999999999</v>
      </c>
      <c r="P388" s="18">
        <v>13.8</v>
      </c>
      <c r="Q388" s="18">
        <v>6</v>
      </c>
      <c r="R388" s="17">
        <v>89</v>
      </c>
      <c r="S388" s="19">
        <v>2.8136999999999999</v>
      </c>
      <c r="T388" s="44" t="s">
        <v>407</v>
      </c>
      <c r="U388" s="19">
        <v>2.8136999999999999</v>
      </c>
      <c r="V388" s="19"/>
      <c r="W388" s="109"/>
      <c r="X388" s="17">
        <v>37</v>
      </c>
      <c r="Y388" s="111">
        <v>52713.5</v>
      </c>
      <c r="Z388" s="18">
        <v>6</v>
      </c>
      <c r="AA388" s="19">
        <v>0.94350000000000001</v>
      </c>
      <c r="AB388" s="19">
        <v>0.99439999999999995</v>
      </c>
      <c r="AC388" s="109"/>
      <c r="AD388" s="19">
        <v>1.9857</v>
      </c>
      <c r="AE388" s="19">
        <v>2.1901000000000002</v>
      </c>
      <c r="AF388" s="19">
        <v>1.8345</v>
      </c>
      <c r="AG388" s="19">
        <v>2.4834000000000001</v>
      </c>
      <c r="AH388" s="59">
        <v>2.8246000000000002</v>
      </c>
      <c r="AI388" s="51">
        <f t="shared" si="15"/>
        <v>3.018396675</v>
      </c>
      <c r="AJ388" s="19">
        <f t="shared" si="16"/>
        <v>0.19379667499999975</v>
      </c>
      <c r="AK388" s="63">
        <f t="shared" si="17"/>
        <v>6.8610307654181024E-2</v>
      </c>
    </row>
    <row r="389" spans="1:37" s="53" customFormat="1" x14ac:dyDescent="0.2">
      <c r="A389" s="21" t="s">
        <v>567</v>
      </c>
      <c r="B389" s="24" t="s">
        <v>568</v>
      </c>
      <c r="C389" s="24" t="s">
        <v>410</v>
      </c>
      <c r="D389" s="110">
        <v>3</v>
      </c>
      <c r="E389" s="109"/>
      <c r="F389" s="110">
        <v>1</v>
      </c>
      <c r="G389" s="110">
        <v>12761</v>
      </c>
      <c r="H389" s="110">
        <v>9197</v>
      </c>
      <c r="I389" s="110">
        <v>4228</v>
      </c>
      <c r="J389" s="110">
        <v>2769</v>
      </c>
      <c r="K389" s="24">
        <v>4</v>
      </c>
      <c r="L389" s="109"/>
      <c r="M389" s="110">
        <v>4228</v>
      </c>
      <c r="N389" s="110">
        <v>2769</v>
      </c>
      <c r="O389" s="25">
        <v>4</v>
      </c>
      <c r="P389" s="25">
        <v>2.2000000000000002</v>
      </c>
      <c r="Q389" s="25">
        <v>3.5</v>
      </c>
      <c r="R389" s="24">
        <v>999</v>
      </c>
      <c r="S389" s="26">
        <v>1.2751999999999999</v>
      </c>
      <c r="T389" s="52" t="s">
        <v>410</v>
      </c>
      <c r="U389" s="26">
        <v>0.98019999999999996</v>
      </c>
      <c r="V389" s="26"/>
      <c r="W389" s="109"/>
      <c r="X389" s="24">
        <v>14</v>
      </c>
      <c r="Y389" s="110">
        <v>10116.780000000001</v>
      </c>
      <c r="Z389" s="25">
        <v>2.5</v>
      </c>
      <c r="AA389" s="26">
        <v>0.52749999999999997</v>
      </c>
      <c r="AB389" s="26">
        <v>0.42870000000000003</v>
      </c>
      <c r="AC389" s="109"/>
      <c r="AD389" s="26">
        <v>1.1155999999999999</v>
      </c>
      <c r="AE389" s="26">
        <v>0.96840000000000004</v>
      </c>
      <c r="AF389" s="26">
        <v>0.86819999999999997</v>
      </c>
      <c r="AG389" s="26">
        <v>0.92249999999999999</v>
      </c>
      <c r="AH389" s="57">
        <v>0.98380000000000001</v>
      </c>
      <c r="AI389" s="50">
        <f t="shared" si="15"/>
        <v>1.05150955</v>
      </c>
      <c r="AJ389" s="26">
        <f t="shared" si="16"/>
        <v>6.7709550000000007E-2</v>
      </c>
      <c r="AK389" s="62">
        <f t="shared" si="17"/>
        <v>6.8824507013620667E-2</v>
      </c>
    </row>
    <row r="390" spans="1:37" s="53" customFormat="1" x14ac:dyDescent="0.2">
      <c r="A390" s="21" t="s">
        <v>476</v>
      </c>
      <c r="B390" s="1" t="s">
        <v>477</v>
      </c>
      <c r="C390" s="1" t="s">
        <v>410</v>
      </c>
      <c r="D390" s="108">
        <v>39</v>
      </c>
      <c r="E390" s="109"/>
      <c r="F390" s="108">
        <v>1</v>
      </c>
      <c r="G390" s="108">
        <v>4201</v>
      </c>
      <c r="H390" s="108">
        <v>2610</v>
      </c>
      <c r="I390" s="108">
        <v>2251</v>
      </c>
      <c r="J390" s="108">
        <v>1203</v>
      </c>
      <c r="K390" s="1">
        <v>2.6</v>
      </c>
      <c r="L390" s="109"/>
      <c r="M390" s="108">
        <v>2227</v>
      </c>
      <c r="N390" s="108">
        <v>1145</v>
      </c>
      <c r="O390" s="2">
        <v>2.6</v>
      </c>
      <c r="P390" s="2">
        <v>1.5</v>
      </c>
      <c r="Q390" s="2">
        <v>2.2000000000000002</v>
      </c>
      <c r="R390" s="1">
        <v>16</v>
      </c>
      <c r="S390" s="3">
        <v>0.67169999999999996</v>
      </c>
      <c r="T390" s="43" t="s">
        <v>407</v>
      </c>
      <c r="U390" s="3">
        <v>0.67169999999999996</v>
      </c>
      <c r="V390" s="3"/>
      <c r="W390" s="109"/>
      <c r="X390" s="1">
        <v>6</v>
      </c>
      <c r="Y390" s="108">
        <v>4584.82</v>
      </c>
      <c r="Z390" s="2">
        <v>2.2000000000000002</v>
      </c>
      <c r="AA390" s="3">
        <v>1.1845000000000001</v>
      </c>
      <c r="AB390" s="3">
        <v>1.1672</v>
      </c>
      <c r="AC390" s="109"/>
      <c r="AD390" s="3">
        <v>0.68010000000000004</v>
      </c>
      <c r="AE390" s="3">
        <v>0.77439999999999998</v>
      </c>
      <c r="AF390" s="3">
        <v>0.80710000000000004</v>
      </c>
      <c r="AG390" s="3">
        <v>0.72430000000000005</v>
      </c>
      <c r="AH390" s="57">
        <v>0.67359999999999998</v>
      </c>
      <c r="AI390" s="50">
        <f t="shared" si="15"/>
        <v>0.72056617499999998</v>
      </c>
      <c r="AJ390" s="3">
        <f t="shared" si="16"/>
        <v>4.6966174999999999E-2</v>
      </c>
      <c r="AK390" s="62">
        <f t="shared" si="17"/>
        <v>6.9724131532066511E-2</v>
      </c>
    </row>
    <row r="391" spans="1:37" s="53" customFormat="1" x14ac:dyDescent="0.2">
      <c r="A391" s="21" t="s">
        <v>438</v>
      </c>
      <c r="B391" s="24" t="s">
        <v>566</v>
      </c>
      <c r="C391" s="24" t="s">
        <v>407</v>
      </c>
      <c r="D391" s="110">
        <v>2</v>
      </c>
      <c r="E391" s="109"/>
      <c r="F391" s="110">
        <v>0</v>
      </c>
      <c r="G391" s="110">
        <v>69980</v>
      </c>
      <c r="H391" s="110">
        <v>63212</v>
      </c>
      <c r="I391" s="110">
        <v>24239</v>
      </c>
      <c r="J391" s="110">
        <v>22067</v>
      </c>
      <c r="K391" s="24">
        <v>20</v>
      </c>
      <c r="L391" s="109"/>
      <c r="M391" s="110">
        <v>24239</v>
      </c>
      <c r="N391" s="110">
        <v>22067</v>
      </c>
      <c r="O391" s="25">
        <v>20</v>
      </c>
      <c r="P391" s="25">
        <v>19</v>
      </c>
      <c r="Q391" s="25">
        <v>6.2</v>
      </c>
      <c r="R391" s="24">
        <v>999</v>
      </c>
      <c r="S391" s="26">
        <v>7.3106</v>
      </c>
      <c r="T391" s="52" t="s">
        <v>410</v>
      </c>
      <c r="U391" s="26">
        <v>1.5840000000000001</v>
      </c>
      <c r="V391" s="3"/>
      <c r="W391" s="109"/>
      <c r="X391" s="24">
        <v>16</v>
      </c>
      <c r="Y391" s="110">
        <v>17194.45</v>
      </c>
      <c r="Z391" s="25">
        <v>4.3</v>
      </c>
      <c r="AA391" s="26">
        <v>0.79</v>
      </c>
      <c r="AB391" s="26">
        <v>0.68440000000000001</v>
      </c>
      <c r="AC391" s="109"/>
      <c r="AD391" s="26">
        <v>1.7193000000000001</v>
      </c>
      <c r="AE391" s="26">
        <v>1.6631</v>
      </c>
      <c r="AF391" s="26">
        <v>1.4521999999999999</v>
      </c>
      <c r="AG391" s="26">
        <v>1.4469000000000001</v>
      </c>
      <c r="AH391" s="57">
        <v>1.5872999999999999</v>
      </c>
      <c r="AI391" s="50">
        <f t="shared" si="15"/>
        <v>1.6992360000000002</v>
      </c>
      <c r="AJ391" s="26">
        <f t="shared" si="16"/>
        <v>0.11193600000000026</v>
      </c>
      <c r="AK391" s="62">
        <f t="shared" si="17"/>
        <v>7.0519750519750679E-2</v>
      </c>
    </row>
    <row r="392" spans="1:37" s="53" customFormat="1" x14ac:dyDescent="0.2">
      <c r="A392" s="21" t="s">
        <v>1130</v>
      </c>
      <c r="B392" s="24" t="s">
        <v>1131</v>
      </c>
      <c r="C392" s="24" t="s">
        <v>410</v>
      </c>
      <c r="D392" s="110">
        <v>29</v>
      </c>
      <c r="E392" s="109"/>
      <c r="F392" s="110">
        <v>0</v>
      </c>
      <c r="G392" s="110">
        <v>8106</v>
      </c>
      <c r="H392" s="110">
        <v>2101</v>
      </c>
      <c r="I392" s="110">
        <v>3137</v>
      </c>
      <c r="J392" s="110">
        <v>1030</v>
      </c>
      <c r="K392" s="24">
        <v>2.4</v>
      </c>
      <c r="L392" s="109"/>
      <c r="M392" s="110">
        <v>3093</v>
      </c>
      <c r="N392" s="110">
        <v>926</v>
      </c>
      <c r="O392" s="25">
        <v>2.4</v>
      </c>
      <c r="P392" s="25">
        <v>1.7</v>
      </c>
      <c r="Q392" s="25">
        <v>2</v>
      </c>
      <c r="R392" s="24">
        <v>5</v>
      </c>
      <c r="S392" s="26">
        <v>0.93289999999999995</v>
      </c>
      <c r="T392" s="52" t="s">
        <v>407</v>
      </c>
      <c r="U392" s="26">
        <v>0.93289999999999995</v>
      </c>
      <c r="V392" s="26"/>
      <c r="W392" s="109"/>
      <c r="X392" s="24">
        <v>6</v>
      </c>
      <c r="Y392" s="110">
        <v>5135.2</v>
      </c>
      <c r="Z392" s="25">
        <v>2</v>
      </c>
      <c r="AA392" s="26">
        <v>3.7544</v>
      </c>
      <c r="AB392" s="26">
        <v>3.6471</v>
      </c>
      <c r="AC392" s="109"/>
      <c r="AD392" s="26">
        <v>0.98119999999999996</v>
      </c>
      <c r="AE392" s="26">
        <v>0.99150000000000005</v>
      </c>
      <c r="AF392" s="26">
        <v>1.1301000000000001</v>
      </c>
      <c r="AG392" s="26">
        <v>1.1829000000000001</v>
      </c>
      <c r="AH392" s="57">
        <v>0.93459999999999999</v>
      </c>
      <c r="AI392" s="50">
        <f t="shared" si="15"/>
        <v>1.0007684750000001</v>
      </c>
      <c r="AJ392" s="26">
        <f t="shared" si="16"/>
        <v>6.6168475000000115E-2</v>
      </c>
      <c r="AK392" s="62">
        <f t="shared" si="17"/>
        <v>7.0798710678365198E-2</v>
      </c>
    </row>
    <row r="393" spans="1:37" s="53" customFormat="1" x14ac:dyDescent="0.2">
      <c r="A393" s="22" t="s">
        <v>804</v>
      </c>
      <c r="B393" s="17" t="s">
        <v>805</v>
      </c>
      <c r="C393" s="17" t="s">
        <v>410</v>
      </c>
      <c r="D393" s="111">
        <v>28</v>
      </c>
      <c r="E393" s="109"/>
      <c r="F393" s="111">
        <v>1</v>
      </c>
      <c r="G393" s="111">
        <v>49255</v>
      </c>
      <c r="H393" s="111">
        <v>49518</v>
      </c>
      <c r="I393" s="111">
        <v>17286</v>
      </c>
      <c r="J393" s="111">
        <v>15300</v>
      </c>
      <c r="K393" s="17">
        <v>14.9</v>
      </c>
      <c r="L393" s="109"/>
      <c r="M393" s="111">
        <v>16536</v>
      </c>
      <c r="N393" s="111">
        <v>13337</v>
      </c>
      <c r="O393" s="18">
        <v>14.9</v>
      </c>
      <c r="P393" s="18">
        <v>12.7</v>
      </c>
      <c r="Q393" s="18">
        <v>10.5</v>
      </c>
      <c r="R393" s="17">
        <v>38</v>
      </c>
      <c r="S393" s="19">
        <v>4.9874000000000001</v>
      </c>
      <c r="T393" s="44" t="s">
        <v>410</v>
      </c>
      <c r="U393" s="19">
        <v>5.3785999999999996</v>
      </c>
      <c r="V393" s="19"/>
      <c r="W393" s="109"/>
      <c r="X393" s="17">
        <v>28</v>
      </c>
      <c r="Y393" s="111">
        <v>54471.23</v>
      </c>
      <c r="Z393" s="18">
        <v>8.4</v>
      </c>
      <c r="AA393" s="19">
        <v>0.24010000000000001</v>
      </c>
      <c r="AB393" s="19">
        <v>0.22689999999999999</v>
      </c>
      <c r="AC393" s="109"/>
      <c r="AD393" s="19">
        <v>3.4563000000000001</v>
      </c>
      <c r="AE393" s="19">
        <v>5.7763</v>
      </c>
      <c r="AF393" s="19">
        <v>5.5347999999999997</v>
      </c>
      <c r="AG393" s="19">
        <v>5.4455</v>
      </c>
      <c r="AH393" s="59">
        <v>5.3827999999999996</v>
      </c>
      <c r="AI393" s="51">
        <f t="shared" ref="AI393:AI456" si="18">$AI$4*U393</f>
        <v>5.7698931499999997</v>
      </c>
      <c r="AJ393" s="19">
        <f t="shared" ref="AJ393:AJ456" si="19">AI393-AH393</f>
        <v>0.38709315000000011</v>
      </c>
      <c r="AK393" s="63">
        <f t="shared" ref="AK393:AK456" si="20">AJ393/AH393</f>
        <v>7.191297280225907E-2</v>
      </c>
    </row>
    <row r="394" spans="1:37" s="53" customFormat="1" x14ac:dyDescent="0.2">
      <c r="A394" s="21" t="s">
        <v>715</v>
      </c>
      <c r="B394" s="1" t="s">
        <v>714</v>
      </c>
      <c r="C394" s="1" t="s">
        <v>410</v>
      </c>
      <c r="D394" s="108">
        <v>31</v>
      </c>
      <c r="E394" s="109"/>
      <c r="F394" s="108">
        <v>0</v>
      </c>
      <c r="G394" s="108">
        <v>60323</v>
      </c>
      <c r="H394" s="108">
        <v>26145</v>
      </c>
      <c r="I394" s="108">
        <v>19363</v>
      </c>
      <c r="J394" s="108">
        <v>7293</v>
      </c>
      <c r="K394" s="1">
        <v>9.5</v>
      </c>
      <c r="L394" s="109"/>
      <c r="M394" s="108">
        <v>19514</v>
      </c>
      <c r="N394" s="108">
        <v>7467</v>
      </c>
      <c r="O394" s="2">
        <v>9.5</v>
      </c>
      <c r="P394" s="2">
        <v>6.2</v>
      </c>
      <c r="Q394" s="2">
        <v>8</v>
      </c>
      <c r="R394" s="1">
        <v>9</v>
      </c>
      <c r="S394" s="3">
        <v>5.8855000000000004</v>
      </c>
      <c r="T394" s="43" t="s">
        <v>407</v>
      </c>
      <c r="U394" s="3">
        <v>5.8855000000000004</v>
      </c>
      <c r="V394" s="3"/>
      <c r="W394" s="109"/>
      <c r="X394" s="1">
        <v>22</v>
      </c>
      <c r="Y394" s="108">
        <v>33511.42</v>
      </c>
      <c r="Z394" s="2">
        <v>8</v>
      </c>
      <c r="AA394" s="3">
        <v>0.74180000000000001</v>
      </c>
      <c r="AB394" s="3">
        <v>0.61099999999999999</v>
      </c>
      <c r="AC394" s="109"/>
      <c r="AD394" s="3">
        <v>0</v>
      </c>
      <c r="AE394" s="3">
        <v>0</v>
      </c>
      <c r="AF394" s="3">
        <v>0</v>
      </c>
      <c r="AG394" s="3">
        <v>5.6723999999999997</v>
      </c>
      <c r="AH394" s="57">
        <v>5.8834999999999997</v>
      </c>
      <c r="AI394" s="50">
        <f t="shared" si="18"/>
        <v>6.3136701250000007</v>
      </c>
      <c r="AJ394" s="3">
        <f t="shared" si="19"/>
        <v>0.43017012500000096</v>
      </c>
      <c r="AK394" s="62">
        <f t="shared" si="20"/>
        <v>7.3114663890541512E-2</v>
      </c>
    </row>
    <row r="395" spans="1:37" s="53" customFormat="1" x14ac:dyDescent="0.2">
      <c r="A395" s="21" t="s">
        <v>705</v>
      </c>
      <c r="B395" s="24" t="s">
        <v>706</v>
      </c>
      <c r="C395" s="24" t="s">
        <v>407</v>
      </c>
      <c r="D395" s="110">
        <v>10</v>
      </c>
      <c r="E395" s="109"/>
      <c r="F395" s="110">
        <v>0</v>
      </c>
      <c r="G395" s="110">
        <v>68636</v>
      </c>
      <c r="H395" s="110">
        <v>17456</v>
      </c>
      <c r="I395" s="110">
        <v>19761</v>
      </c>
      <c r="J395" s="110">
        <v>5056</v>
      </c>
      <c r="K395" s="24">
        <v>11.9</v>
      </c>
      <c r="L395" s="109"/>
      <c r="M395" s="110">
        <v>19761</v>
      </c>
      <c r="N395" s="110">
        <v>5056</v>
      </c>
      <c r="O395" s="25">
        <v>11.9</v>
      </c>
      <c r="P395" s="25">
        <v>4.8</v>
      </c>
      <c r="Q395" s="25">
        <v>10.7</v>
      </c>
      <c r="R395" s="24">
        <v>4</v>
      </c>
      <c r="S395" s="26">
        <v>5.96</v>
      </c>
      <c r="T395" s="52" t="s">
        <v>407</v>
      </c>
      <c r="U395" s="26">
        <v>5.96</v>
      </c>
      <c r="V395" s="26"/>
      <c r="W395" s="109"/>
      <c r="X395" s="24">
        <v>21</v>
      </c>
      <c r="Y395" s="110">
        <v>29569.64</v>
      </c>
      <c r="Z395" s="25">
        <v>10.7</v>
      </c>
      <c r="AA395" s="26">
        <v>0.90649999999999997</v>
      </c>
      <c r="AB395" s="26">
        <v>0.97299999999999998</v>
      </c>
      <c r="AC395" s="109"/>
      <c r="AD395" s="26">
        <v>9.6318000000000001</v>
      </c>
      <c r="AE395" s="26">
        <v>11.7409</v>
      </c>
      <c r="AF395" s="26">
        <v>8.6457999999999995</v>
      </c>
      <c r="AG395" s="26">
        <v>8.5737000000000005</v>
      </c>
      <c r="AH395" s="57">
        <v>5.952</v>
      </c>
      <c r="AI395" s="50">
        <f t="shared" si="18"/>
        <v>6.3935900000000006</v>
      </c>
      <c r="AJ395" s="26">
        <f t="shared" si="19"/>
        <v>0.44159000000000059</v>
      </c>
      <c r="AK395" s="62">
        <f t="shared" si="20"/>
        <v>7.4191868279569986E-2</v>
      </c>
    </row>
    <row r="396" spans="1:37" s="53" customFormat="1" x14ac:dyDescent="0.2">
      <c r="A396" s="21" t="s">
        <v>161</v>
      </c>
      <c r="B396" s="24" t="s">
        <v>162</v>
      </c>
      <c r="C396" s="24" t="s">
        <v>410</v>
      </c>
      <c r="D396" s="110">
        <v>31</v>
      </c>
      <c r="E396" s="109"/>
      <c r="F396" s="110">
        <v>0</v>
      </c>
      <c r="G396" s="110">
        <v>4102</v>
      </c>
      <c r="H396" s="110">
        <v>2696</v>
      </c>
      <c r="I396" s="110">
        <v>1855</v>
      </c>
      <c r="J396" s="110">
        <v>1259</v>
      </c>
      <c r="K396" s="24">
        <v>1.5</v>
      </c>
      <c r="L396" s="109"/>
      <c r="M396" s="110">
        <v>1851</v>
      </c>
      <c r="N396" s="110">
        <v>1152</v>
      </c>
      <c r="O396" s="25">
        <v>1.5</v>
      </c>
      <c r="P396" s="25">
        <v>0.9</v>
      </c>
      <c r="Q396" s="25">
        <v>1.4</v>
      </c>
      <c r="R396" s="24">
        <v>23</v>
      </c>
      <c r="S396" s="26">
        <v>0.55830000000000002</v>
      </c>
      <c r="T396" s="52" t="s">
        <v>407</v>
      </c>
      <c r="U396" s="26">
        <v>0.55830000000000002</v>
      </c>
      <c r="V396" s="26"/>
      <c r="W396" s="109"/>
      <c r="X396" s="24">
        <v>3</v>
      </c>
      <c r="Y396" s="110">
        <v>4297.46</v>
      </c>
      <c r="Z396" s="25">
        <v>1.4</v>
      </c>
      <c r="AA396" s="26">
        <v>0.96860000000000002</v>
      </c>
      <c r="AB396" s="26">
        <v>0.80289999999999995</v>
      </c>
      <c r="AC396" s="109"/>
      <c r="AD396" s="26">
        <v>0.47839999999999999</v>
      </c>
      <c r="AE396" s="26">
        <v>0.55410000000000004</v>
      </c>
      <c r="AF396" s="26">
        <v>0.47089999999999999</v>
      </c>
      <c r="AG396" s="26">
        <v>0.48680000000000001</v>
      </c>
      <c r="AH396" s="57">
        <v>0.5575</v>
      </c>
      <c r="AI396" s="50">
        <f t="shared" si="18"/>
        <v>0.59891632500000003</v>
      </c>
      <c r="AJ396" s="26">
        <f t="shared" si="19"/>
        <v>4.1416325000000032E-2</v>
      </c>
      <c r="AK396" s="62">
        <f t="shared" si="20"/>
        <v>7.4289372197309481E-2</v>
      </c>
    </row>
    <row r="397" spans="1:37" s="53" customFormat="1" x14ac:dyDescent="0.2">
      <c r="A397" s="21" t="s">
        <v>260</v>
      </c>
      <c r="B397" s="24" t="s">
        <v>261</v>
      </c>
      <c r="C397" s="24" t="s">
        <v>410</v>
      </c>
      <c r="D397" s="110">
        <v>69</v>
      </c>
      <c r="E397" s="109"/>
      <c r="F397" s="110">
        <v>2</v>
      </c>
      <c r="G397" s="110">
        <v>8405</v>
      </c>
      <c r="H397" s="110">
        <v>11402</v>
      </c>
      <c r="I397" s="110">
        <v>5450</v>
      </c>
      <c r="J397" s="110">
        <v>7171</v>
      </c>
      <c r="K397" s="24">
        <v>8.8000000000000007</v>
      </c>
      <c r="L397" s="109"/>
      <c r="M397" s="110">
        <v>4877</v>
      </c>
      <c r="N397" s="110">
        <v>4032</v>
      </c>
      <c r="O397" s="25">
        <v>8.8000000000000007</v>
      </c>
      <c r="P397" s="25">
        <v>9.6999999999999993</v>
      </c>
      <c r="Q397" s="25">
        <v>6.4</v>
      </c>
      <c r="R397" s="24">
        <v>40</v>
      </c>
      <c r="S397" s="26">
        <v>1.4709000000000001</v>
      </c>
      <c r="T397" s="52" t="s">
        <v>407</v>
      </c>
      <c r="U397" s="26">
        <v>1.4709000000000001</v>
      </c>
      <c r="V397" s="26"/>
      <c r="W397" s="109"/>
      <c r="X397" s="24">
        <v>28</v>
      </c>
      <c r="Y397" s="110">
        <v>19361.740000000002</v>
      </c>
      <c r="Z397" s="25">
        <v>6.4</v>
      </c>
      <c r="AA397" s="26">
        <v>0.86599999999999999</v>
      </c>
      <c r="AB397" s="26">
        <v>0.80179999999999996</v>
      </c>
      <c r="AC397" s="109"/>
      <c r="AD397" s="26">
        <v>1.5303</v>
      </c>
      <c r="AE397" s="26">
        <v>1.4332</v>
      </c>
      <c r="AF397" s="26">
        <v>1.3701000000000001</v>
      </c>
      <c r="AG397" s="26">
        <v>1.4789000000000001</v>
      </c>
      <c r="AH397" s="57">
        <v>1.4685999999999999</v>
      </c>
      <c r="AI397" s="50">
        <f t="shared" si="18"/>
        <v>1.5779079750000002</v>
      </c>
      <c r="AJ397" s="26">
        <f t="shared" si="19"/>
        <v>0.10930797500000033</v>
      </c>
      <c r="AK397" s="62">
        <f t="shared" si="20"/>
        <v>7.4430052430886795E-2</v>
      </c>
    </row>
    <row r="398" spans="1:37" s="53" customFormat="1" x14ac:dyDescent="0.2">
      <c r="A398" s="22" t="s">
        <v>464</v>
      </c>
      <c r="B398" s="17" t="s">
        <v>465</v>
      </c>
      <c r="C398" s="17" t="s">
        <v>407</v>
      </c>
      <c r="D398" s="111">
        <v>6</v>
      </c>
      <c r="E398" s="109"/>
      <c r="F398" s="111">
        <v>0</v>
      </c>
      <c r="G398" s="111">
        <v>6801</v>
      </c>
      <c r="H398" s="111">
        <v>3143</v>
      </c>
      <c r="I398" s="111">
        <v>2858</v>
      </c>
      <c r="J398" s="111">
        <v>1271</v>
      </c>
      <c r="K398" s="17">
        <v>2.5</v>
      </c>
      <c r="L398" s="109"/>
      <c r="M398" s="111">
        <v>2858</v>
      </c>
      <c r="N398" s="111">
        <v>1271</v>
      </c>
      <c r="O398" s="18">
        <v>2.5</v>
      </c>
      <c r="P398" s="18">
        <v>1.4</v>
      </c>
      <c r="Q398" s="18">
        <v>2.1</v>
      </c>
      <c r="R398" s="17">
        <v>12</v>
      </c>
      <c r="S398" s="19">
        <v>0.86199999999999999</v>
      </c>
      <c r="T398" s="44" t="s">
        <v>410</v>
      </c>
      <c r="U398" s="19">
        <v>1.2783</v>
      </c>
      <c r="V398" s="19"/>
      <c r="W398" s="109"/>
      <c r="X398" s="17">
        <v>24</v>
      </c>
      <c r="Y398" s="111">
        <v>45229.75</v>
      </c>
      <c r="Z398" s="18">
        <v>1.8</v>
      </c>
      <c r="AA398" s="19">
        <v>0.73699999999999999</v>
      </c>
      <c r="AB398" s="19">
        <v>0.80130000000000001</v>
      </c>
      <c r="AC398" s="109"/>
      <c r="AD398" s="19">
        <v>1.0345</v>
      </c>
      <c r="AE398" s="19">
        <v>1.1742999999999999</v>
      </c>
      <c r="AF398" s="19">
        <v>1.1940999999999999</v>
      </c>
      <c r="AG398" s="19">
        <v>1.1588000000000001</v>
      </c>
      <c r="AH398" s="59">
        <v>1.274</v>
      </c>
      <c r="AI398" s="51">
        <f t="shared" si="18"/>
        <v>1.3712963250000001</v>
      </c>
      <c r="AJ398" s="19">
        <f t="shared" si="19"/>
        <v>9.7296325000000072E-2</v>
      </c>
      <c r="AK398" s="63">
        <f t="shared" si="20"/>
        <v>7.6370741758241809E-2</v>
      </c>
    </row>
    <row r="399" spans="1:37" s="53" customFormat="1" x14ac:dyDescent="0.2">
      <c r="A399" s="21" t="s">
        <v>792</v>
      </c>
      <c r="B399" s="1" t="s">
        <v>793</v>
      </c>
      <c r="C399" s="1" t="s">
        <v>407</v>
      </c>
      <c r="D399" s="108">
        <v>107</v>
      </c>
      <c r="E399" s="109"/>
      <c r="F399" s="108">
        <v>2</v>
      </c>
      <c r="G399" s="108">
        <v>48725</v>
      </c>
      <c r="H399" s="108">
        <v>52990</v>
      </c>
      <c r="I399" s="108">
        <v>17463</v>
      </c>
      <c r="J399" s="108">
        <v>16193</v>
      </c>
      <c r="K399" s="1">
        <v>14.7</v>
      </c>
      <c r="L399" s="109"/>
      <c r="M399" s="108">
        <v>16389</v>
      </c>
      <c r="N399" s="108">
        <v>12095</v>
      </c>
      <c r="O399" s="2">
        <v>14.7</v>
      </c>
      <c r="P399" s="2">
        <v>12.8</v>
      </c>
      <c r="Q399" s="2">
        <v>11.4</v>
      </c>
      <c r="R399" s="1">
        <v>32</v>
      </c>
      <c r="S399" s="3">
        <v>4.9429999999999996</v>
      </c>
      <c r="T399" s="43" t="s">
        <v>407</v>
      </c>
      <c r="U399" s="3">
        <v>4.9429999999999996</v>
      </c>
      <c r="V399" s="3"/>
      <c r="W399" s="109"/>
      <c r="X399" s="1">
        <v>40</v>
      </c>
      <c r="Y399" s="108">
        <v>48877.42</v>
      </c>
      <c r="Z399" s="2">
        <v>11.4</v>
      </c>
      <c r="AA399" s="3">
        <v>0.64790000000000003</v>
      </c>
      <c r="AB399" s="3">
        <v>0.67149999999999999</v>
      </c>
      <c r="AC399" s="109"/>
      <c r="AD399" s="3">
        <v>5.0366</v>
      </c>
      <c r="AE399" s="3">
        <v>4.1029</v>
      </c>
      <c r="AF399" s="3">
        <v>4.0484999999999998</v>
      </c>
      <c r="AG399" s="3">
        <v>4.4004000000000003</v>
      </c>
      <c r="AH399" s="57">
        <v>4.9242999999999997</v>
      </c>
      <c r="AI399" s="50">
        <f t="shared" si="18"/>
        <v>5.3026032499999998</v>
      </c>
      <c r="AJ399" s="3">
        <f t="shared" si="19"/>
        <v>0.37830325000000009</v>
      </c>
      <c r="AK399" s="62">
        <f t="shared" si="20"/>
        <v>7.6823761752939534E-2</v>
      </c>
    </row>
    <row r="400" spans="1:37" s="53" customFormat="1" x14ac:dyDescent="0.2">
      <c r="A400" s="21" t="s">
        <v>724</v>
      </c>
      <c r="B400" s="1" t="s">
        <v>725</v>
      </c>
      <c r="C400" s="1" t="s">
        <v>410</v>
      </c>
      <c r="D400" s="108">
        <v>8</v>
      </c>
      <c r="E400" s="109"/>
      <c r="F400" s="108">
        <v>0</v>
      </c>
      <c r="G400" s="108">
        <v>15902</v>
      </c>
      <c r="H400" s="108">
        <v>9024</v>
      </c>
      <c r="I400" s="108">
        <v>6664</v>
      </c>
      <c r="J400" s="108">
        <v>4132</v>
      </c>
      <c r="K400" s="1">
        <v>7.3</v>
      </c>
      <c r="L400" s="109"/>
      <c r="M400" s="108">
        <v>6664</v>
      </c>
      <c r="N400" s="108">
        <v>4132</v>
      </c>
      <c r="O400" s="2">
        <v>7.3</v>
      </c>
      <c r="P400" s="2">
        <v>4.7</v>
      </c>
      <c r="Q400" s="2">
        <v>5</v>
      </c>
      <c r="R400" s="1">
        <v>23</v>
      </c>
      <c r="S400" s="3">
        <v>2.0099</v>
      </c>
      <c r="T400" s="43" t="s">
        <v>410</v>
      </c>
      <c r="U400" s="3">
        <v>2.2183000000000002</v>
      </c>
      <c r="V400" s="3"/>
      <c r="W400" s="109"/>
      <c r="X400" s="1">
        <v>21</v>
      </c>
      <c r="Y400" s="108">
        <v>21519.34</v>
      </c>
      <c r="Z400" s="2">
        <v>6</v>
      </c>
      <c r="AA400" s="3">
        <v>0.82840000000000003</v>
      </c>
      <c r="AB400" s="3">
        <v>0.72860000000000003</v>
      </c>
      <c r="AC400" s="109"/>
      <c r="AD400" s="3">
        <v>2.9192</v>
      </c>
      <c r="AE400" s="3">
        <v>2.5081000000000002</v>
      </c>
      <c r="AF400" s="3">
        <v>2.3948</v>
      </c>
      <c r="AG400" s="3">
        <v>2.3549000000000002</v>
      </c>
      <c r="AH400" s="57">
        <v>2.2080000000000002</v>
      </c>
      <c r="AI400" s="50">
        <f t="shared" si="18"/>
        <v>2.3796813250000004</v>
      </c>
      <c r="AJ400" s="3">
        <f t="shared" si="19"/>
        <v>0.17168132500000022</v>
      </c>
      <c r="AK400" s="62">
        <f t="shared" si="20"/>
        <v>7.7754223278985596E-2</v>
      </c>
    </row>
    <row r="401" spans="1:37" s="53" customFormat="1" x14ac:dyDescent="0.2">
      <c r="A401" s="21" t="s">
        <v>884</v>
      </c>
      <c r="B401" s="24" t="s">
        <v>885</v>
      </c>
      <c r="C401" s="24" t="s">
        <v>407</v>
      </c>
      <c r="D401" s="110">
        <v>2</v>
      </c>
      <c r="E401" s="109"/>
      <c r="F401" s="110">
        <v>0</v>
      </c>
      <c r="G401" s="110">
        <v>11199</v>
      </c>
      <c r="H401" s="110">
        <v>3937</v>
      </c>
      <c r="I401" s="110">
        <v>4676</v>
      </c>
      <c r="J401" s="110">
        <v>1096</v>
      </c>
      <c r="K401" s="24">
        <v>4</v>
      </c>
      <c r="L401" s="109"/>
      <c r="M401" s="110">
        <v>4676</v>
      </c>
      <c r="N401" s="110">
        <v>1096</v>
      </c>
      <c r="O401" s="25">
        <v>4</v>
      </c>
      <c r="P401" s="25">
        <v>3</v>
      </c>
      <c r="Q401" s="25">
        <v>2.6</v>
      </c>
      <c r="R401" s="24">
        <v>999</v>
      </c>
      <c r="S401" s="26">
        <v>1.4103000000000001</v>
      </c>
      <c r="T401" s="52" t="s">
        <v>410</v>
      </c>
      <c r="U401" s="26">
        <v>2.5745</v>
      </c>
      <c r="V401" s="3"/>
      <c r="W401" s="109"/>
      <c r="X401" s="24">
        <v>11</v>
      </c>
      <c r="Y401" s="110">
        <v>16632.37</v>
      </c>
      <c r="Z401" s="25">
        <v>4.9000000000000004</v>
      </c>
      <c r="AA401" s="26">
        <v>21.408300000000001</v>
      </c>
      <c r="AB401" s="26">
        <v>28.177299999999999</v>
      </c>
      <c r="AC401" s="109"/>
      <c r="AD401" s="26">
        <v>2.2528999999999999</v>
      </c>
      <c r="AE401" s="26">
        <v>2.5335999999999999</v>
      </c>
      <c r="AF401" s="26">
        <v>2.359</v>
      </c>
      <c r="AG401" s="26">
        <v>2.2966000000000002</v>
      </c>
      <c r="AH401" s="57">
        <v>2.5518999999999998</v>
      </c>
      <c r="AI401" s="50">
        <f t="shared" si="18"/>
        <v>2.7617948750000001</v>
      </c>
      <c r="AJ401" s="26">
        <f t="shared" si="19"/>
        <v>0.20989487500000026</v>
      </c>
      <c r="AK401" s="62">
        <f t="shared" si="20"/>
        <v>8.2250431051373599E-2</v>
      </c>
    </row>
    <row r="402" spans="1:37" s="53" customFormat="1" x14ac:dyDescent="0.2">
      <c r="A402" s="21" t="s">
        <v>597</v>
      </c>
      <c r="B402" s="24" t="s">
        <v>598</v>
      </c>
      <c r="C402" s="24" t="s">
        <v>407</v>
      </c>
      <c r="D402" s="110">
        <v>2</v>
      </c>
      <c r="E402" s="109"/>
      <c r="F402" s="110">
        <v>0</v>
      </c>
      <c r="G402" s="110">
        <v>2396</v>
      </c>
      <c r="H402" s="110">
        <v>1679</v>
      </c>
      <c r="I402" s="110">
        <v>1456</v>
      </c>
      <c r="J402" s="110">
        <v>448</v>
      </c>
      <c r="K402" s="24">
        <v>1.5</v>
      </c>
      <c r="L402" s="109"/>
      <c r="M402" s="110">
        <v>1456</v>
      </c>
      <c r="N402" s="110">
        <v>448</v>
      </c>
      <c r="O402" s="25">
        <v>1.5</v>
      </c>
      <c r="P402" s="25">
        <v>1.5</v>
      </c>
      <c r="Q402" s="25">
        <v>1.7</v>
      </c>
      <c r="R402" s="24">
        <v>999</v>
      </c>
      <c r="S402" s="26">
        <v>0.43909999999999999</v>
      </c>
      <c r="T402" s="52" t="s">
        <v>410</v>
      </c>
      <c r="U402" s="26">
        <v>0.63500000000000001</v>
      </c>
      <c r="V402" s="3"/>
      <c r="W402" s="109"/>
      <c r="X402" s="24">
        <v>5</v>
      </c>
      <c r="Y402" s="110">
        <v>5114.68</v>
      </c>
      <c r="Z402" s="25">
        <v>1.5</v>
      </c>
      <c r="AA402" s="26">
        <v>1.1431</v>
      </c>
      <c r="AB402" s="26">
        <v>1.1760999999999999</v>
      </c>
      <c r="AC402" s="109"/>
      <c r="AD402" s="26">
        <v>0.52580000000000005</v>
      </c>
      <c r="AE402" s="26">
        <v>0.65500000000000003</v>
      </c>
      <c r="AF402" s="26">
        <v>0.60270000000000001</v>
      </c>
      <c r="AG402" s="26">
        <v>0.58279999999999998</v>
      </c>
      <c r="AH402" s="57">
        <v>0.62839999999999996</v>
      </c>
      <c r="AI402" s="50">
        <f t="shared" si="18"/>
        <v>0.68119625000000006</v>
      </c>
      <c r="AJ402" s="26">
        <f t="shared" si="19"/>
        <v>5.27962500000001E-2</v>
      </c>
      <c r="AK402" s="62">
        <f t="shared" si="20"/>
        <v>8.4016947803946695E-2</v>
      </c>
    </row>
    <row r="403" spans="1:37" s="53" customFormat="1" x14ac:dyDescent="0.2">
      <c r="A403" s="22" t="s">
        <v>1421</v>
      </c>
      <c r="B403" s="17" t="s">
        <v>1003</v>
      </c>
      <c r="C403" s="17" t="s">
        <v>407</v>
      </c>
      <c r="D403" s="111">
        <v>5</v>
      </c>
      <c r="E403" s="109"/>
      <c r="F403" s="111">
        <v>0</v>
      </c>
      <c r="G403" s="111">
        <v>6822</v>
      </c>
      <c r="H403" s="111">
        <v>4425</v>
      </c>
      <c r="I403" s="111">
        <v>2717</v>
      </c>
      <c r="J403" s="111">
        <v>1666</v>
      </c>
      <c r="K403" s="17">
        <v>0.4</v>
      </c>
      <c r="L403" s="109"/>
      <c r="M403" s="111">
        <v>2717</v>
      </c>
      <c r="N403" s="111">
        <v>1666</v>
      </c>
      <c r="O403" s="18">
        <v>0.4</v>
      </c>
      <c r="P403" s="18">
        <v>0.5</v>
      </c>
      <c r="Q403" s="18">
        <v>1</v>
      </c>
      <c r="R403" s="17">
        <v>22</v>
      </c>
      <c r="S403" s="19">
        <v>0.81950000000000001</v>
      </c>
      <c r="T403" s="44" t="s">
        <v>410</v>
      </c>
      <c r="U403" s="19">
        <v>0.68940000000000001</v>
      </c>
      <c r="V403" s="19"/>
      <c r="W403" s="109"/>
      <c r="X403" s="17">
        <v>7</v>
      </c>
      <c r="Y403" s="111">
        <v>6318.9</v>
      </c>
      <c r="Z403" s="18">
        <v>1.9</v>
      </c>
      <c r="AA403" s="19">
        <v>3.6977000000000002</v>
      </c>
      <c r="AB403" s="19">
        <v>1.7877000000000001</v>
      </c>
      <c r="AC403" s="109"/>
      <c r="AD403" s="19">
        <v>0.53979999999999995</v>
      </c>
      <c r="AE403" s="19">
        <v>0.65790000000000004</v>
      </c>
      <c r="AF403" s="19">
        <v>0.63929999999999998</v>
      </c>
      <c r="AG403" s="19">
        <v>0.627</v>
      </c>
      <c r="AH403" s="59">
        <v>0.68159999999999998</v>
      </c>
      <c r="AI403" s="51">
        <f t="shared" si="18"/>
        <v>0.73955385000000007</v>
      </c>
      <c r="AJ403" s="19">
        <f t="shared" si="19"/>
        <v>5.7953850000000084E-2</v>
      </c>
      <c r="AK403" s="63">
        <f t="shared" si="20"/>
        <v>8.5026188380281822E-2</v>
      </c>
    </row>
    <row r="404" spans="1:37" s="53" customFormat="1" x14ac:dyDescent="0.2">
      <c r="A404" s="21" t="s">
        <v>1455</v>
      </c>
      <c r="B404" s="24" t="s">
        <v>1456</v>
      </c>
      <c r="C404" s="24" t="s">
        <v>410</v>
      </c>
      <c r="D404" s="110">
        <v>38</v>
      </c>
      <c r="E404" s="109"/>
      <c r="F404" s="110">
        <v>0</v>
      </c>
      <c r="G404" s="110">
        <v>24513</v>
      </c>
      <c r="H404" s="110">
        <v>13481</v>
      </c>
      <c r="I404" s="110">
        <v>8614</v>
      </c>
      <c r="J404" s="110">
        <v>4350</v>
      </c>
      <c r="K404" s="24">
        <v>7.4</v>
      </c>
      <c r="L404" s="109"/>
      <c r="M404" s="110">
        <v>8507</v>
      </c>
      <c r="N404" s="110">
        <v>4089</v>
      </c>
      <c r="O404" s="25">
        <v>7.4</v>
      </c>
      <c r="P404" s="25">
        <v>4.0999999999999996</v>
      </c>
      <c r="Q404" s="25">
        <v>5.9</v>
      </c>
      <c r="R404" s="24">
        <v>14</v>
      </c>
      <c r="S404" s="26">
        <v>2.5657999999999999</v>
      </c>
      <c r="T404" s="52" t="s">
        <v>407</v>
      </c>
      <c r="U404" s="26">
        <v>2.5657999999999999</v>
      </c>
      <c r="V404" s="26"/>
      <c r="W404" s="109"/>
      <c r="X404" s="24">
        <v>15</v>
      </c>
      <c r="Y404" s="110">
        <v>17053</v>
      </c>
      <c r="Z404" s="25">
        <v>5.9</v>
      </c>
      <c r="AA404" s="26">
        <v>0.71179999999999999</v>
      </c>
      <c r="AB404" s="26">
        <v>0.64790000000000003</v>
      </c>
      <c r="AC404" s="109"/>
      <c r="AD404" s="26">
        <v>2.9308999999999998</v>
      </c>
      <c r="AE404" s="26">
        <v>3.0708000000000002</v>
      </c>
      <c r="AF404" s="26">
        <v>2.5895000000000001</v>
      </c>
      <c r="AG404" s="26">
        <v>2.3955000000000002</v>
      </c>
      <c r="AH404" s="57">
        <v>2.5324</v>
      </c>
      <c r="AI404" s="50">
        <f t="shared" si="18"/>
        <v>2.7524619500000003</v>
      </c>
      <c r="AJ404" s="26">
        <f t="shared" si="19"/>
        <v>0.22006195000000028</v>
      </c>
      <c r="AK404" s="62">
        <f t="shared" si="20"/>
        <v>8.6898574474806617E-2</v>
      </c>
    </row>
    <row r="405" spans="1:37" s="53" customFormat="1" x14ac:dyDescent="0.2">
      <c r="A405" s="21" t="s">
        <v>1507</v>
      </c>
      <c r="B405" s="24" t="s">
        <v>1508</v>
      </c>
      <c r="C405" s="24" t="s">
        <v>410</v>
      </c>
      <c r="D405" s="110">
        <v>3</v>
      </c>
      <c r="E405" s="109"/>
      <c r="F405" s="110">
        <v>0</v>
      </c>
      <c r="G405" s="110">
        <v>4485</v>
      </c>
      <c r="H405" s="110">
        <v>921</v>
      </c>
      <c r="I405" s="110">
        <v>1705</v>
      </c>
      <c r="J405" s="110">
        <v>1044</v>
      </c>
      <c r="K405" s="24">
        <v>1.7</v>
      </c>
      <c r="L405" s="109"/>
      <c r="M405" s="110">
        <v>1705</v>
      </c>
      <c r="N405" s="110">
        <v>1044</v>
      </c>
      <c r="O405" s="25">
        <v>1.7</v>
      </c>
      <c r="P405" s="25">
        <v>0.9</v>
      </c>
      <c r="Q405" s="25">
        <v>1.4</v>
      </c>
      <c r="R405" s="24">
        <v>999</v>
      </c>
      <c r="S405" s="26">
        <v>0.51419999999999999</v>
      </c>
      <c r="T405" s="52" t="s">
        <v>410</v>
      </c>
      <c r="U405" s="26">
        <v>1.6946000000000001</v>
      </c>
      <c r="V405" s="26"/>
      <c r="W405" s="109"/>
      <c r="X405" s="24">
        <v>10</v>
      </c>
      <c r="Y405" s="110">
        <v>15128.64</v>
      </c>
      <c r="Z405" s="25">
        <v>2</v>
      </c>
      <c r="AA405" s="26">
        <v>0.438</v>
      </c>
      <c r="AB405" s="26">
        <v>0.55049999999999999</v>
      </c>
      <c r="AC405" s="109"/>
      <c r="AD405" s="26">
        <v>1.3934</v>
      </c>
      <c r="AE405" s="26">
        <v>0.89339999999999997</v>
      </c>
      <c r="AF405" s="26">
        <v>1.6033999999999999</v>
      </c>
      <c r="AG405" s="26">
        <v>1.6204000000000001</v>
      </c>
      <c r="AH405" s="57">
        <v>1.6720999999999999</v>
      </c>
      <c r="AI405" s="50">
        <f t="shared" si="18"/>
        <v>1.8178821500000002</v>
      </c>
      <c r="AJ405" s="26">
        <f t="shared" si="19"/>
        <v>0.14578215000000028</v>
      </c>
      <c r="AK405" s="62">
        <f t="shared" si="20"/>
        <v>8.7185066682614845E-2</v>
      </c>
    </row>
    <row r="406" spans="1:37" s="53" customFormat="1" x14ac:dyDescent="0.2">
      <c r="A406" s="21" t="s">
        <v>11</v>
      </c>
      <c r="B406" s="1" t="s">
        <v>12</v>
      </c>
      <c r="C406" s="1" t="s">
        <v>611</v>
      </c>
      <c r="D406" s="108">
        <v>95</v>
      </c>
      <c r="E406" s="109"/>
      <c r="F406" s="108">
        <v>13</v>
      </c>
      <c r="G406" s="108">
        <v>267013</v>
      </c>
      <c r="H406" s="108">
        <v>167870</v>
      </c>
      <c r="I406" s="108">
        <v>69273</v>
      </c>
      <c r="J406" s="108">
        <v>39741</v>
      </c>
      <c r="K406" s="1">
        <v>72.2</v>
      </c>
      <c r="L406" s="109"/>
      <c r="M406" s="108">
        <v>68775</v>
      </c>
      <c r="N406" s="108">
        <v>38653</v>
      </c>
      <c r="O406" s="2">
        <v>72.2</v>
      </c>
      <c r="P406" s="2">
        <v>33.700000000000003</v>
      </c>
      <c r="Q406" s="2">
        <v>58</v>
      </c>
      <c r="R406" s="1">
        <v>19</v>
      </c>
      <c r="S406" s="3">
        <v>20.742999999999999</v>
      </c>
      <c r="T406" s="43" t="s">
        <v>407</v>
      </c>
      <c r="U406" s="3">
        <v>20.742999999999999</v>
      </c>
      <c r="V406" s="3"/>
      <c r="W406" s="109"/>
      <c r="X406" s="1">
        <v>138</v>
      </c>
      <c r="Y406" s="108">
        <v>146370.54</v>
      </c>
      <c r="Z406" s="2">
        <v>58</v>
      </c>
      <c r="AA406" s="3">
        <v>0</v>
      </c>
      <c r="AB406" s="3">
        <v>0</v>
      </c>
      <c r="AC406" s="109"/>
      <c r="AD406" s="3">
        <v>27.371500000000001</v>
      </c>
      <c r="AE406" s="3">
        <v>26.677600000000002</v>
      </c>
      <c r="AF406" s="3">
        <v>26.912700000000001</v>
      </c>
      <c r="AG406" s="3">
        <v>23.834599999999998</v>
      </c>
      <c r="AH406" s="57">
        <v>20.4588</v>
      </c>
      <c r="AI406" s="50">
        <f t="shared" si="18"/>
        <v>22.252053249999999</v>
      </c>
      <c r="AJ406" s="3">
        <f t="shared" si="19"/>
        <v>1.7932532499999994</v>
      </c>
      <c r="AK406" s="62">
        <f t="shared" si="20"/>
        <v>8.7651927288012951E-2</v>
      </c>
    </row>
    <row r="407" spans="1:37" s="53" customFormat="1" x14ac:dyDescent="0.2">
      <c r="A407" s="21" t="s">
        <v>1501</v>
      </c>
      <c r="B407" s="24" t="s">
        <v>1502</v>
      </c>
      <c r="C407" s="24" t="s">
        <v>410</v>
      </c>
      <c r="D407" s="110">
        <v>0</v>
      </c>
      <c r="E407" s="109"/>
      <c r="F407" s="110">
        <v>0</v>
      </c>
      <c r="G407" s="110">
        <v>0</v>
      </c>
      <c r="H407" s="110">
        <v>0</v>
      </c>
      <c r="I407" s="110">
        <v>0</v>
      </c>
      <c r="J407" s="110">
        <v>0</v>
      </c>
      <c r="K407" s="24">
        <v>0</v>
      </c>
      <c r="L407" s="109"/>
      <c r="M407" s="110">
        <v>0</v>
      </c>
      <c r="N407" s="110">
        <v>0</v>
      </c>
      <c r="O407" s="25">
        <v>0</v>
      </c>
      <c r="P407" s="25">
        <v>0</v>
      </c>
      <c r="Q407" s="25">
        <v>0</v>
      </c>
      <c r="R407" s="24">
        <v>999</v>
      </c>
      <c r="S407" s="26">
        <v>0</v>
      </c>
      <c r="T407" s="52" t="s">
        <v>410</v>
      </c>
      <c r="U407" s="26">
        <v>1.7384999999999999</v>
      </c>
      <c r="V407" s="26"/>
      <c r="W407" s="109"/>
      <c r="X407" s="24">
        <v>10</v>
      </c>
      <c r="Y407" s="110">
        <v>15292</v>
      </c>
      <c r="Z407" s="25">
        <v>3.3</v>
      </c>
      <c r="AA407" s="26">
        <v>1.3959999999999999</v>
      </c>
      <c r="AB407" s="26">
        <v>1.5142</v>
      </c>
      <c r="AC407" s="109"/>
      <c r="AD407" s="26">
        <v>1.2722</v>
      </c>
      <c r="AE407" s="26">
        <v>1.5567</v>
      </c>
      <c r="AF407" s="26">
        <v>1.4311</v>
      </c>
      <c r="AG407" s="26">
        <v>1.4085000000000001</v>
      </c>
      <c r="AH407" s="57">
        <v>1.7126999999999999</v>
      </c>
      <c r="AI407" s="50">
        <f t="shared" si="18"/>
        <v>1.8649758750000001</v>
      </c>
      <c r="AJ407" s="26">
        <f t="shared" si="19"/>
        <v>0.15227587500000017</v>
      </c>
      <c r="AK407" s="62">
        <f t="shared" si="20"/>
        <v>8.8909835347696725E-2</v>
      </c>
    </row>
    <row r="408" spans="1:37" s="53" customFormat="1" x14ac:dyDescent="0.2">
      <c r="A408" s="22" t="s">
        <v>1534</v>
      </c>
      <c r="B408" s="17" t="s">
        <v>1535</v>
      </c>
      <c r="C408" s="17" t="s">
        <v>611</v>
      </c>
      <c r="D408" s="111">
        <v>33</v>
      </c>
      <c r="E408" s="109"/>
      <c r="F408" s="111">
        <v>0</v>
      </c>
      <c r="G408" s="111">
        <v>13370</v>
      </c>
      <c r="H408" s="111">
        <v>9940</v>
      </c>
      <c r="I408" s="111">
        <v>4684</v>
      </c>
      <c r="J408" s="111">
        <v>5455</v>
      </c>
      <c r="K408" s="17">
        <v>4</v>
      </c>
      <c r="L408" s="109"/>
      <c r="M408" s="111">
        <v>4121</v>
      </c>
      <c r="N408" s="111">
        <v>2654</v>
      </c>
      <c r="O408" s="18">
        <v>4</v>
      </c>
      <c r="P408" s="18">
        <v>5.9</v>
      </c>
      <c r="Q408" s="18">
        <v>2.5</v>
      </c>
      <c r="R408" s="17">
        <v>24</v>
      </c>
      <c r="S408" s="19">
        <v>1.2428999999999999</v>
      </c>
      <c r="T408" s="44" t="s">
        <v>407</v>
      </c>
      <c r="U408" s="19">
        <v>1.2393000000000001</v>
      </c>
      <c r="V408" s="19"/>
      <c r="W408" s="109"/>
      <c r="X408" s="17">
        <v>15</v>
      </c>
      <c r="Y408" s="111">
        <v>15266.7</v>
      </c>
      <c r="Z408" s="18">
        <v>2.5</v>
      </c>
      <c r="AA408" s="19">
        <v>0.44600000000000001</v>
      </c>
      <c r="AB408" s="19">
        <v>0.36049999999999999</v>
      </c>
      <c r="AC408" s="109"/>
      <c r="AD408" s="19">
        <v>0</v>
      </c>
      <c r="AE408" s="19">
        <v>0</v>
      </c>
      <c r="AF408" s="19">
        <v>1.3423</v>
      </c>
      <c r="AG408" s="19">
        <v>1.2161999999999999</v>
      </c>
      <c r="AH408" s="59">
        <v>1.2202</v>
      </c>
      <c r="AI408" s="51">
        <f t="shared" si="18"/>
        <v>1.3294590750000002</v>
      </c>
      <c r="AJ408" s="19">
        <f t="shared" si="19"/>
        <v>0.10925907500000021</v>
      </c>
      <c r="AK408" s="63">
        <f t="shared" si="20"/>
        <v>8.9541939845927065E-2</v>
      </c>
    </row>
    <row r="409" spans="1:37" s="53" customFormat="1" x14ac:dyDescent="0.2">
      <c r="A409" s="21" t="s">
        <v>222</v>
      </c>
      <c r="B409" s="1" t="s">
        <v>223</v>
      </c>
      <c r="C409" s="1" t="s">
        <v>407</v>
      </c>
      <c r="D409" s="108">
        <v>8</v>
      </c>
      <c r="E409" s="109"/>
      <c r="F409" s="108">
        <v>0</v>
      </c>
      <c r="G409" s="108">
        <v>9257</v>
      </c>
      <c r="H409" s="108">
        <v>6609</v>
      </c>
      <c r="I409" s="108">
        <v>4603</v>
      </c>
      <c r="J409" s="108">
        <v>3648</v>
      </c>
      <c r="K409" s="1">
        <v>6.6</v>
      </c>
      <c r="L409" s="109"/>
      <c r="M409" s="108">
        <v>4603</v>
      </c>
      <c r="N409" s="108">
        <v>3648</v>
      </c>
      <c r="O409" s="2">
        <v>6.6</v>
      </c>
      <c r="P409" s="2">
        <v>5.4</v>
      </c>
      <c r="Q409" s="2">
        <v>4.2</v>
      </c>
      <c r="R409" s="1">
        <v>37</v>
      </c>
      <c r="S409" s="3">
        <v>1.3883000000000001</v>
      </c>
      <c r="T409" s="43" t="s">
        <v>410</v>
      </c>
      <c r="U409" s="3">
        <v>1.4796</v>
      </c>
      <c r="V409" s="3"/>
      <c r="W409" s="109"/>
      <c r="X409" s="1">
        <v>16</v>
      </c>
      <c r="Y409" s="108">
        <v>15730.71</v>
      </c>
      <c r="Z409" s="2">
        <v>3.5</v>
      </c>
      <c r="AA409" s="3">
        <v>1.7285999999999999</v>
      </c>
      <c r="AB409" s="3">
        <v>1.5045999999999999</v>
      </c>
      <c r="AC409" s="109"/>
      <c r="AD409" s="3">
        <v>1.1263000000000001</v>
      </c>
      <c r="AE409" s="3">
        <v>1.5307999999999999</v>
      </c>
      <c r="AF409" s="3">
        <v>1.228</v>
      </c>
      <c r="AG409" s="3">
        <v>1.2033</v>
      </c>
      <c r="AH409" s="57">
        <v>1.4528000000000001</v>
      </c>
      <c r="AI409" s="50">
        <f t="shared" si="18"/>
        <v>1.5872409000000001</v>
      </c>
      <c r="AJ409" s="3">
        <f t="shared" si="19"/>
        <v>0.13444089999999997</v>
      </c>
      <c r="AK409" s="62">
        <f t="shared" si="20"/>
        <v>9.2539165748898658E-2</v>
      </c>
    </row>
    <row r="410" spans="1:37" s="53" customFormat="1" x14ac:dyDescent="0.2">
      <c r="A410" s="21" t="s">
        <v>1058</v>
      </c>
      <c r="B410" s="1" t="s">
        <v>1059</v>
      </c>
      <c r="C410" s="1" t="s">
        <v>407</v>
      </c>
      <c r="D410" s="108">
        <v>6</v>
      </c>
      <c r="E410" s="109"/>
      <c r="F410" s="108">
        <v>0</v>
      </c>
      <c r="G410" s="108">
        <v>10882</v>
      </c>
      <c r="H410" s="108">
        <v>4016</v>
      </c>
      <c r="I410" s="108">
        <v>3276</v>
      </c>
      <c r="J410" s="108">
        <v>1501</v>
      </c>
      <c r="K410" s="1">
        <v>2</v>
      </c>
      <c r="L410" s="109"/>
      <c r="M410" s="108">
        <v>3246</v>
      </c>
      <c r="N410" s="108">
        <v>1440</v>
      </c>
      <c r="O410" s="2">
        <v>2</v>
      </c>
      <c r="P410" s="2">
        <v>1</v>
      </c>
      <c r="Q410" s="2">
        <v>1.8</v>
      </c>
      <c r="R410" s="1">
        <v>12</v>
      </c>
      <c r="S410" s="3">
        <v>0.97899999999999998</v>
      </c>
      <c r="T410" s="43" t="s">
        <v>410</v>
      </c>
      <c r="U410" s="3">
        <v>1.4692000000000001</v>
      </c>
      <c r="V410" s="3"/>
      <c r="W410" s="109"/>
      <c r="X410" s="1">
        <v>6</v>
      </c>
      <c r="Y410" s="108">
        <v>10538.98</v>
      </c>
      <c r="Z410" s="2">
        <v>2.1</v>
      </c>
      <c r="AA410" s="3">
        <v>0.82010000000000005</v>
      </c>
      <c r="AB410" s="3">
        <v>0.79069999999999996</v>
      </c>
      <c r="AC410" s="109"/>
      <c r="AD410" s="3">
        <v>1.2159</v>
      </c>
      <c r="AE410" s="3">
        <v>1.2786</v>
      </c>
      <c r="AF410" s="3">
        <v>1.3081</v>
      </c>
      <c r="AG410" s="3">
        <v>0.98760000000000003</v>
      </c>
      <c r="AH410" s="57">
        <v>1.4404999999999999</v>
      </c>
      <c r="AI410" s="50">
        <f t="shared" si="18"/>
        <v>1.5760843000000002</v>
      </c>
      <c r="AJ410" s="3">
        <f t="shared" si="19"/>
        <v>0.13558430000000032</v>
      </c>
      <c r="AK410" s="62">
        <f t="shared" si="20"/>
        <v>9.4123082263103328E-2</v>
      </c>
    </row>
    <row r="411" spans="1:37" s="53" customFormat="1" x14ac:dyDescent="0.2">
      <c r="A411" s="21" t="s">
        <v>448</v>
      </c>
      <c r="B411" s="24" t="s">
        <v>449</v>
      </c>
      <c r="C411" s="24" t="s">
        <v>407</v>
      </c>
      <c r="D411" s="110">
        <v>2</v>
      </c>
      <c r="E411" s="109"/>
      <c r="F411" s="110">
        <v>0</v>
      </c>
      <c r="G411" s="110">
        <v>19740</v>
      </c>
      <c r="H411" s="110">
        <v>14004</v>
      </c>
      <c r="I411" s="110">
        <v>8052</v>
      </c>
      <c r="J411" s="110">
        <v>5750</v>
      </c>
      <c r="K411" s="24">
        <v>5.5</v>
      </c>
      <c r="L411" s="109"/>
      <c r="M411" s="110">
        <v>8052</v>
      </c>
      <c r="N411" s="110">
        <v>5750</v>
      </c>
      <c r="O411" s="25">
        <v>5.5</v>
      </c>
      <c r="P411" s="25">
        <v>4.5</v>
      </c>
      <c r="Q411" s="25">
        <v>3.2</v>
      </c>
      <c r="R411" s="24">
        <v>999</v>
      </c>
      <c r="S411" s="26">
        <v>2.4285000000000001</v>
      </c>
      <c r="T411" s="52" t="s">
        <v>410</v>
      </c>
      <c r="U411" s="26">
        <v>1.7233000000000001</v>
      </c>
      <c r="V411" s="26"/>
      <c r="W411" s="109"/>
      <c r="X411" s="24">
        <v>9</v>
      </c>
      <c r="Y411" s="110">
        <v>13419.28</v>
      </c>
      <c r="Z411" s="25">
        <v>2.2000000000000002</v>
      </c>
      <c r="AA411" s="26">
        <v>1.2724</v>
      </c>
      <c r="AB411" s="26">
        <v>1.3310999999999999</v>
      </c>
      <c r="AC411" s="109"/>
      <c r="AD411" s="26">
        <v>0.87590000000000001</v>
      </c>
      <c r="AE411" s="26">
        <v>1.7182999999999999</v>
      </c>
      <c r="AF411" s="26">
        <v>1.6424000000000001</v>
      </c>
      <c r="AG411" s="26">
        <v>1.6705000000000001</v>
      </c>
      <c r="AH411" s="57">
        <v>1.6862999999999999</v>
      </c>
      <c r="AI411" s="50">
        <f t="shared" si="18"/>
        <v>1.8486700750000002</v>
      </c>
      <c r="AJ411" s="26">
        <f t="shared" si="19"/>
        <v>0.16237007500000034</v>
      </c>
      <c r="AK411" s="62">
        <f t="shared" si="20"/>
        <v>9.6287775010377954E-2</v>
      </c>
    </row>
    <row r="412" spans="1:37" s="53" customFormat="1" x14ac:dyDescent="0.2">
      <c r="A412" s="21" t="s">
        <v>254</v>
      </c>
      <c r="B412" s="24" t="s">
        <v>255</v>
      </c>
      <c r="C412" s="24" t="s">
        <v>410</v>
      </c>
      <c r="D412" s="110">
        <v>61</v>
      </c>
      <c r="E412" s="109"/>
      <c r="F412" s="110">
        <v>0</v>
      </c>
      <c r="G412" s="110">
        <v>6279</v>
      </c>
      <c r="H412" s="110">
        <v>5852</v>
      </c>
      <c r="I412" s="110">
        <v>3817</v>
      </c>
      <c r="J412" s="110">
        <v>4677</v>
      </c>
      <c r="K412" s="24">
        <v>5.5</v>
      </c>
      <c r="L412" s="109"/>
      <c r="M412" s="110">
        <v>3616</v>
      </c>
      <c r="N412" s="110">
        <v>3135</v>
      </c>
      <c r="O412" s="25">
        <v>5.6</v>
      </c>
      <c r="P412" s="25">
        <v>6</v>
      </c>
      <c r="Q412" s="25">
        <v>3.8</v>
      </c>
      <c r="R412" s="24">
        <v>44</v>
      </c>
      <c r="S412" s="26">
        <v>1.0906</v>
      </c>
      <c r="T412" s="52" t="s">
        <v>407</v>
      </c>
      <c r="U412" s="26">
        <v>1.0906</v>
      </c>
      <c r="V412" s="26"/>
      <c r="W412" s="109"/>
      <c r="X412" s="24">
        <v>17</v>
      </c>
      <c r="Y412" s="110">
        <v>12890.38</v>
      </c>
      <c r="Z412" s="25">
        <v>3.8</v>
      </c>
      <c r="AA412" s="26">
        <v>0.9657</v>
      </c>
      <c r="AB412" s="26">
        <v>0.95930000000000004</v>
      </c>
      <c r="AC412" s="109"/>
      <c r="AD412" s="26">
        <v>1.4218999999999999</v>
      </c>
      <c r="AE412" s="26">
        <v>1.3209</v>
      </c>
      <c r="AF412" s="26">
        <v>0.97550000000000003</v>
      </c>
      <c r="AG412" s="26">
        <v>1.1205000000000001</v>
      </c>
      <c r="AH412" s="57">
        <v>1.0642</v>
      </c>
      <c r="AI412" s="50">
        <f t="shared" si="18"/>
        <v>1.1699411500000001</v>
      </c>
      <c r="AJ412" s="26">
        <f t="shared" si="19"/>
        <v>0.10574115000000006</v>
      </c>
      <c r="AK412" s="62">
        <f t="shared" si="20"/>
        <v>9.9362102988160173E-2</v>
      </c>
    </row>
    <row r="413" spans="1:37" s="53" customFormat="1" x14ac:dyDescent="0.2">
      <c r="A413" s="22" t="s">
        <v>417</v>
      </c>
      <c r="B413" s="17" t="s">
        <v>418</v>
      </c>
      <c r="C413" s="17" t="s">
        <v>407</v>
      </c>
      <c r="D413" s="111">
        <v>0</v>
      </c>
      <c r="E413" s="109"/>
      <c r="F413" s="111">
        <v>0</v>
      </c>
      <c r="G413" s="111">
        <v>0</v>
      </c>
      <c r="H413" s="111">
        <v>0</v>
      </c>
      <c r="I413" s="111">
        <v>0</v>
      </c>
      <c r="J413" s="111">
        <v>0</v>
      </c>
      <c r="K413" s="17">
        <v>0</v>
      </c>
      <c r="L413" s="109"/>
      <c r="M413" s="111">
        <v>0</v>
      </c>
      <c r="N413" s="111">
        <v>0</v>
      </c>
      <c r="O413" s="18">
        <v>0</v>
      </c>
      <c r="P413" s="18">
        <v>0</v>
      </c>
      <c r="Q413" s="18">
        <v>0</v>
      </c>
      <c r="R413" s="17">
        <v>999</v>
      </c>
      <c r="S413" s="19">
        <v>0</v>
      </c>
      <c r="T413" s="44" t="s">
        <v>410</v>
      </c>
      <c r="U413" s="19">
        <v>1.4583999999999999</v>
      </c>
      <c r="V413" s="19"/>
      <c r="W413" s="109"/>
      <c r="X413" s="17">
        <v>6</v>
      </c>
      <c r="Y413" s="111">
        <v>10775.56</v>
      </c>
      <c r="Z413" s="18">
        <v>2.1</v>
      </c>
      <c r="AA413" s="19">
        <v>1.3019000000000001</v>
      </c>
      <c r="AB413" s="19">
        <v>1.0935999999999999</v>
      </c>
      <c r="AC413" s="109"/>
      <c r="AD413" s="19">
        <v>1.5498000000000001</v>
      </c>
      <c r="AE413" s="19">
        <v>1.1306</v>
      </c>
      <c r="AF413" s="19">
        <v>0.98629999999999995</v>
      </c>
      <c r="AG413" s="19">
        <v>0.96430000000000005</v>
      </c>
      <c r="AH413" s="59">
        <v>1.4227000000000001</v>
      </c>
      <c r="AI413" s="51">
        <f t="shared" si="18"/>
        <v>1.5644986000000001</v>
      </c>
      <c r="AJ413" s="19">
        <f t="shared" si="19"/>
        <v>0.1417986</v>
      </c>
      <c r="AK413" s="63">
        <f t="shared" si="20"/>
        <v>9.9668658185140924E-2</v>
      </c>
    </row>
    <row r="414" spans="1:37" s="53" customFormat="1" x14ac:dyDescent="0.2">
      <c r="A414" s="21" t="s">
        <v>1387</v>
      </c>
      <c r="B414" s="24" t="s">
        <v>1388</v>
      </c>
      <c r="C414" s="24" t="s">
        <v>410</v>
      </c>
      <c r="D414" s="110">
        <v>8</v>
      </c>
      <c r="E414" s="109"/>
      <c r="F414" s="110">
        <v>0</v>
      </c>
      <c r="G414" s="110">
        <v>11025</v>
      </c>
      <c r="H414" s="110">
        <v>4979</v>
      </c>
      <c r="I414" s="110">
        <v>5333</v>
      </c>
      <c r="J414" s="110">
        <v>2833</v>
      </c>
      <c r="K414" s="24">
        <v>5.8</v>
      </c>
      <c r="L414" s="109"/>
      <c r="M414" s="110">
        <v>5504</v>
      </c>
      <c r="N414" s="110">
        <v>3105</v>
      </c>
      <c r="O414" s="25">
        <v>5.8</v>
      </c>
      <c r="P414" s="25">
        <v>4.0999999999999996</v>
      </c>
      <c r="Q414" s="25">
        <v>4.4000000000000004</v>
      </c>
      <c r="R414" s="24">
        <v>19</v>
      </c>
      <c r="S414" s="26">
        <v>1.66</v>
      </c>
      <c r="T414" s="52" t="s">
        <v>410</v>
      </c>
      <c r="U414" s="26">
        <v>1.6619999999999999</v>
      </c>
      <c r="V414" s="3"/>
      <c r="W414" s="109"/>
      <c r="X414" s="24">
        <v>17</v>
      </c>
      <c r="Y414" s="110">
        <v>13968.83</v>
      </c>
      <c r="Z414" s="25">
        <v>4.5999999999999996</v>
      </c>
      <c r="AA414" s="26">
        <v>1.8697999999999999</v>
      </c>
      <c r="AB414" s="26">
        <v>1.5402</v>
      </c>
      <c r="AC414" s="109"/>
      <c r="AD414" s="26">
        <v>1.2364999999999999</v>
      </c>
      <c r="AE414" s="26">
        <v>1.2583</v>
      </c>
      <c r="AF414" s="26">
        <v>1.35</v>
      </c>
      <c r="AG414" s="26">
        <v>1.3422000000000001</v>
      </c>
      <c r="AH414" s="57">
        <v>1.6158999999999999</v>
      </c>
      <c r="AI414" s="50">
        <f t="shared" si="18"/>
        <v>1.7829105000000001</v>
      </c>
      <c r="AJ414" s="26">
        <f t="shared" si="19"/>
        <v>0.16701050000000017</v>
      </c>
      <c r="AK414" s="62">
        <f t="shared" si="20"/>
        <v>0.10335447738102617</v>
      </c>
    </row>
    <row r="415" spans="1:37" s="53" customFormat="1" x14ac:dyDescent="0.2">
      <c r="A415" s="21" t="s">
        <v>1399</v>
      </c>
      <c r="B415" s="24" t="s">
        <v>1400</v>
      </c>
      <c r="C415" s="24" t="s">
        <v>410</v>
      </c>
      <c r="D415" s="110">
        <v>13</v>
      </c>
      <c r="E415" s="109"/>
      <c r="F415" s="110">
        <v>0</v>
      </c>
      <c r="G415" s="110">
        <v>10766</v>
      </c>
      <c r="H415" s="110">
        <v>8561</v>
      </c>
      <c r="I415" s="110">
        <v>4850</v>
      </c>
      <c r="J415" s="110">
        <v>3702</v>
      </c>
      <c r="K415" s="24">
        <v>4.3</v>
      </c>
      <c r="L415" s="109"/>
      <c r="M415" s="110">
        <v>4509</v>
      </c>
      <c r="N415" s="110">
        <v>2676</v>
      </c>
      <c r="O415" s="25">
        <v>4.3</v>
      </c>
      <c r="P415" s="25">
        <v>3.5</v>
      </c>
      <c r="Q415" s="25">
        <v>3.3</v>
      </c>
      <c r="R415" s="24">
        <v>21</v>
      </c>
      <c r="S415" s="26">
        <v>1.3599000000000001</v>
      </c>
      <c r="T415" s="52" t="s">
        <v>410</v>
      </c>
      <c r="U415" s="26">
        <v>1.2931999999999999</v>
      </c>
      <c r="V415" s="26"/>
      <c r="W415" s="109"/>
      <c r="X415" s="24">
        <v>8</v>
      </c>
      <c r="Y415" s="110">
        <v>9599.56</v>
      </c>
      <c r="Z415" s="25">
        <v>2.4</v>
      </c>
      <c r="AA415" s="26">
        <v>1.44</v>
      </c>
      <c r="AB415" s="26">
        <v>1.2412000000000001</v>
      </c>
      <c r="AC415" s="109"/>
      <c r="AD415" s="26">
        <v>1.1478999999999999</v>
      </c>
      <c r="AE415" s="26">
        <v>1.0097</v>
      </c>
      <c r="AF415" s="26">
        <v>1.137</v>
      </c>
      <c r="AG415" s="26">
        <v>1.1051</v>
      </c>
      <c r="AH415" s="57">
        <v>1.2524999999999999</v>
      </c>
      <c r="AI415" s="50">
        <f t="shared" si="18"/>
        <v>1.3872803</v>
      </c>
      <c r="AJ415" s="26">
        <f t="shared" si="19"/>
        <v>0.13478030000000008</v>
      </c>
      <c r="AK415" s="62">
        <f t="shared" si="20"/>
        <v>0.10760902195608789</v>
      </c>
    </row>
    <row r="416" spans="1:37" s="53" customFormat="1" x14ac:dyDescent="0.2">
      <c r="A416" s="21" t="s">
        <v>318</v>
      </c>
      <c r="B416" s="1" t="s">
        <v>319</v>
      </c>
      <c r="C416" s="1" t="s">
        <v>410</v>
      </c>
      <c r="D416" s="108">
        <v>28</v>
      </c>
      <c r="E416" s="109"/>
      <c r="F416" s="108">
        <v>1</v>
      </c>
      <c r="G416" s="108">
        <v>10034</v>
      </c>
      <c r="H416" s="108">
        <v>7803</v>
      </c>
      <c r="I416" s="108">
        <v>4599</v>
      </c>
      <c r="J416" s="108">
        <v>3890</v>
      </c>
      <c r="K416" s="1">
        <v>5.0999999999999996</v>
      </c>
      <c r="L416" s="109"/>
      <c r="M416" s="108">
        <v>4397</v>
      </c>
      <c r="N416" s="108">
        <v>3409</v>
      </c>
      <c r="O416" s="2">
        <v>5.0999999999999996</v>
      </c>
      <c r="P416" s="2">
        <v>4</v>
      </c>
      <c r="Q416" s="2">
        <v>4</v>
      </c>
      <c r="R416" s="1">
        <v>35</v>
      </c>
      <c r="S416" s="3">
        <v>1.3262</v>
      </c>
      <c r="T416" s="43" t="s">
        <v>410</v>
      </c>
      <c r="U416" s="3">
        <v>1.4246000000000001</v>
      </c>
      <c r="V416" s="3"/>
      <c r="W416" s="109"/>
      <c r="X416" s="1">
        <v>14</v>
      </c>
      <c r="Y416" s="108">
        <v>21205.95</v>
      </c>
      <c r="Z416" s="2">
        <v>3.2</v>
      </c>
      <c r="AA416" s="3">
        <v>5.8559999999999999</v>
      </c>
      <c r="AB416" s="3">
        <v>5.3381999999999996</v>
      </c>
      <c r="AC416" s="109"/>
      <c r="AD416" s="3">
        <v>0.89790000000000003</v>
      </c>
      <c r="AE416" s="3">
        <v>1.3669</v>
      </c>
      <c r="AF416" s="3">
        <v>1.2571000000000001</v>
      </c>
      <c r="AG416" s="3">
        <v>0.76180000000000003</v>
      </c>
      <c r="AH416" s="57">
        <v>1.3793</v>
      </c>
      <c r="AI416" s="50">
        <f t="shared" si="18"/>
        <v>1.5282396500000002</v>
      </c>
      <c r="AJ416" s="3">
        <f t="shared" si="19"/>
        <v>0.1489396500000002</v>
      </c>
      <c r="AK416" s="62">
        <f t="shared" si="20"/>
        <v>0.10798205611542101</v>
      </c>
    </row>
    <row r="417" spans="1:37" s="53" customFormat="1" x14ac:dyDescent="0.2">
      <c r="A417" s="21" t="s">
        <v>405</v>
      </c>
      <c r="B417" s="24" t="s">
        <v>406</v>
      </c>
      <c r="C417" s="24" t="s">
        <v>407</v>
      </c>
      <c r="D417" s="110">
        <v>44</v>
      </c>
      <c r="E417" s="109"/>
      <c r="F417" s="110">
        <v>1</v>
      </c>
      <c r="G417" s="110">
        <v>40914</v>
      </c>
      <c r="H417" s="110">
        <v>29820</v>
      </c>
      <c r="I417" s="110">
        <v>14828</v>
      </c>
      <c r="J417" s="110">
        <v>12398</v>
      </c>
      <c r="K417" s="24">
        <v>9.8000000000000007</v>
      </c>
      <c r="L417" s="109"/>
      <c r="M417" s="110">
        <v>14378</v>
      </c>
      <c r="N417" s="110">
        <v>10738</v>
      </c>
      <c r="O417" s="25">
        <v>9.8000000000000007</v>
      </c>
      <c r="P417" s="25">
        <v>8.8000000000000007</v>
      </c>
      <c r="Q417" s="25">
        <v>6.6</v>
      </c>
      <c r="R417" s="24">
        <v>33</v>
      </c>
      <c r="S417" s="26">
        <v>4.3365</v>
      </c>
      <c r="T417" s="52" t="s">
        <v>407</v>
      </c>
      <c r="U417" s="26">
        <v>4.3365</v>
      </c>
      <c r="V417" s="3"/>
      <c r="W417" s="109"/>
      <c r="X417" s="24">
        <v>27</v>
      </c>
      <c r="Y417" s="110">
        <v>38880.120000000003</v>
      </c>
      <c r="Z417" s="25">
        <v>6.6</v>
      </c>
      <c r="AA417" s="26">
        <v>2.9184000000000001</v>
      </c>
      <c r="AB417" s="26">
        <v>3.4843999999999999</v>
      </c>
      <c r="AC417" s="109"/>
      <c r="AD417" s="26">
        <v>5.3093000000000004</v>
      </c>
      <c r="AE417" s="26">
        <v>3.8935</v>
      </c>
      <c r="AF417" s="26">
        <v>4.9044999999999996</v>
      </c>
      <c r="AG417" s="26">
        <v>4.9309000000000003</v>
      </c>
      <c r="AH417" s="57">
        <v>4.1914999999999996</v>
      </c>
      <c r="AI417" s="50">
        <f t="shared" si="18"/>
        <v>4.6519803750000008</v>
      </c>
      <c r="AJ417" s="26">
        <f t="shared" si="19"/>
        <v>0.46048037500000127</v>
      </c>
      <c r="AK417" s="62">
        <f t="shared" si="20"/>
        <v>0.10986052129309348</v>
      </c>
    </row>
    <row r="418" spans="1:37" s="53" customFormat="1" x14ac:dyDescent="0.2">
      <c r="A418" s="22" t="s">
        <v>949</v>
      </c>
      <c r="B418" s="17" t="s">
        <v>950</v>
      </c>
      <c r="C418" s="17" t="s">
        <v>410</v>
      </c>
      <c r="D418" s="111">
        <v>2</v>
      </c>
      <c r="E418" s="109"/>
      <c r="F418" s="111">
        <v>0</v>
      </c>
      <c r="G418" s="111">
        <v>13967</v>
      </c>
      <c r="H418" s="111">
        <v>7108</v>
      </c>
      <c r="I418" s="111">
        <v>5741</v>
      </c>
      <c r="J418" s="111">
        <v>2372</v>
      </c>
      <c r="K418" s="17">
        <v>2.5</v>
      </c>
      <c r="L418" s="109"/>
      <c r="M418" s="111">
        <v>5741</v>
      </c>
      <c r="N418" s="111">
        <v>2372</v>
      </c>
      <c r="O418" s="18">
        <v>2.5</v>
      </c>
      <c r="P418" s="18">
        <v>0.5</v>
      </c>
      <c r="Q418" s="18">
        <v>2.4</v>
      </c>
      <c r="R418" s="17">
        <v>999</v>
      </c>
      <c r="S418" s="19">
        <v>1.7315</v>
      </c>
      <c r="T418" s="44" t="s">
        <v>410</v>
      </c>
      <c r="U418" s="19">
        <v>1.6408</v>
      </c>
      <c r="V418" s="19"/>
      <c r="W418" s="109"/>
      <c r="X418" s="17">
        <v>9</v>
      </c>
      <c r="Y418" s="111">
        <v>12996.71</v>
      </c>
      <c r="Z418" s="18">
        <v>2.2999999999999998</v>
      </c>
      <c r="AA418" s="19">
        <v>0.87839999999999996</v>
      </c>
      <c r="AB418" s="19">
        <v>0.83760000000000001</v>
      </c>
      <c r="AC418" s="109"/>
      <c r="AD418" s="19">
        <v>1.2161999999999999</v>
      </c>
      <c r="AE418" s="19">
        <v>1.4000999999999999</v>
      </c>
      <c r="AF418" s="19">
        <v>1.3613</v>
      </c>
      <c r="AG418" s="19">
        <v>1.3214999999999999</v>
      </c>
      <c r="AH418" s="59">
        <v>1.5842000000000001</v>
      </c>
      <c r="AI418" s="51">
        <f t="shared" si="18"/>
        <v>1.7601682000000003</v>
      </c>
      <c r="AJ418" s="19">
        <f t="shared" si="19"/>
        <v>0.17596820000000024</v>
      </c>
      <c r="AK418" s="63">
        <f t="shared" si="20"/>
        <v>0.11107701047847508</v>
      </c>
    </row>
    <row r="419" spans="1:37" s="53" customFormat="1" x14ac:dyDescent="0.2">
      <c r="A419" s="21" t="s">
        <v>1008</v>
      </c>
      <c r="B419" s="1" t="s">
        <v>1009</v>
      </c>
      <c r="C419" s="1" t="s">
        <v>410</v>
      </c>
      <c r="D419" s="108">
        <v>14</v>
      </c>
      <c r="E419" s="109"/>
      <c r="F419" s="108">
        <v>0</v>
      </c>
      <c r="G419" s="108">
        <v>4943</v>
      </c>
      <c r="H419" s="108">
        <v>4701</v>
      </c>
      <c r="I419" s="108">
        <v>1954</v>
      </c>
      <c r="J419" s="108">
        <v>1520</v>
      </c>
      <c r="K419" s="1">
        <v>2.5</v>
      </c>
      <c r="L419" s="109"/>
      <c r="M419" s="108">
        <v>1852</v>
      </c>
      <c r="N419" s="108">
        <v>1246</v>
      </c>
      <c r="O419" s="2">
        <v>2.5</v>
      </c>
      <c r="P419" s="2">
        <v>2.7</v>
      </c>
      <c r="Q419" s="2">
        <v>2</v>
      </c>
      <c r="R419" s="1">
        <v>27</v>
      </c>
      <c r="S419" s="3">
        <v>0.55859999999999999</v>
      </c>
      <c r="T419" s="43" t="s">
        <v>410</v>
      </c>
      <c r="U419" s="3">
        <v>0.54910000000000003</v>
      </c>
      <c r="V419" s="3"/>
      <c r="W419" s="109"/>
      <c r="X419" s="1">
        <v>7</v>
      </c>
      <c r="Y419" s="108">
        <v>5634.02</v>
      </c>
      <c r="Z419" s="2">
        <v>2</v>
      </c>
      <c r="AA419" s="3">
        <v>0</v>
      </c>
      <c r="AB419" s="3">
        <v>0</v>
      </c>
      <c r="AC419" s="109"/>
      <c r="AD419" s="3">
        <v>0.70789999999999997</v>
      </c>
      <c r="AE419" s="3">
        <v>0.62390000000000001</v>
      </c>
      <c r="AF419" s="3">
        <v>0.52980000000000005</v>
      </c>
      <c r="AG419" s="3">
        <v>0.48880000000000001</v>
      </c>
      <c r="AH419" s="57">
        <v>0.52959999999999996</v>
      </c>
      <c r="AI419" s="50">
        <f t="shared" si="18"/>
        <v>0.58904702500000006</v>
      </c>
      <c r="AJ419" s="3">
        <f t="shared" si="19"/>
        <v>5.9447025000000098E-2</v>
      </c>
      <c r="AK419" s="62">
        <f t="shared" si="20"/>
        <v>0.11224891427492466</v>
      </c>
    </row>
    <row r="420" spans="1:37" s="53" customFormat="1" x14ac:dyDescent="0.2">
      <c r="A420" s="21" t="s">
        <v>709</v>
      </c>
      <c r="B420" s="1" t="s">
        <v>710</v>
      </c>
      <c r="C420" s="1" t="s">
        <v>410</v>
      </c>
      <c r="D420" s="108">
        <v>3</v>
      </c>
      <c r="E420" s="109"/>
      <c r="F420" s="108">
        <v>0</v>
      </c>
      <c r="G420" s="108">
        <v>80898</v>
      </c>
      <c r="H420" s="108">
        <v>42835</v>
      </c>
      <c r="I420" s="108">
        <v>19782</v>
      </c>
      <c r="J420" s="108">
        <v>7123</v>
      </c>
      <c r="K420" s="1">
        <v>10.3</v>
      </c>
      <c r="L420" s="109"/>
      <c r="M420" s="108">
        <v>19782</v>
      </c>
      <c r="N420" s="108">
        <v>7123</v>
      </c>
      <c r="O420" s="2">
        <v>10.3</v>
      </c>
      <c r="P420" s="2">
        <v>5.6</v>
      </c>
      <c r="Q420" s="2">
        <v>9</v>
      </c>
      <c r="R420" s="1">
        <v>999</v>
      </c>
      <c r="S420" s="3">
        <v>5.9664000000000001</v>
      </c>
      <c r="T420" s="43" t="s">
        <v>410</v>
      </c>
      <c r="U420" s="3">
        <v>11.082700000000001</v>
      </c>
      <c r="V420" s="3"/>
      <c r="W420" s="109"/>
      <c r="X420" s="1">
        <v>25</v>
      </c>
      <c r="Y420" s="108">
        <v>81442.2</v>
      </c>
      <c r="Z420" s="2">
        <v>8.5</v>
      </c>
      <c r="AA420" s="3">
        <v>1.242</v>
      </c>
      <c r="AB420" s="3">
        <v>0.94199999999999995</v>
      </c>
      <c r="AC420" s="109"/>
      <c r="AD420" s="3">
        <v>7.8434999999999997</v>
      </c>
      <c r="AE420" s="3">
        <v>7.8434999999999997</v>
      </c>
      <c r="AF420" s="3">
        <v>8.4423999999999992</v>
      </c>
      <c r="AG420" s="3">
        <v>7.4762000000000004</v>
      </c>
      <c r="AH420" s="57">
        <v>10.6806</v>
      </c>
      <c r="AI420" s="50">
        <f t="shared" si="18"/>
        <v>11.888966425000001</v>
      </c>
      <c r="AJ420" s="3">
        <f t="shared" si="19"/>
        <v>1.2083664250000012</v>
      </c>
      <c r="AK420" s="62">
        <f t="shared" si="20"/>
        <v>0.11313656770218913</v>
      </c>
    </row>
    <row r="421" spans="1:37" s="53" customFormat="1" x14ac:dyDescent="0.2">
      <c r="A421" s="21" t="s">
        <v>628</v>
      </c>
      <c r="B421" s="24" t="s">
        <v>629</v>
      </c>
      <c r="C421" s="24" t="s">
        <v>407</v>
      </c>
      <c r="D421" s="110">
        <v>8</v>
      </c>
      <c r="E421" s="109"/>
      <c r="F421" s="110">
        <v>0</v>
      </c>
      <c r="G421" s="110">
        <v>3131</v>
      </c>
      <c r="H421" s="110">
        <v>1213</v>
      </c>
      <c r="I421" s="110">
        <v>1547</v>
      </c>
      <c r="J421" s="110">
        <v>782</v>
      </c>
      <c r="K421" s="24">
        <v>2.4</v>
      </c>
      <c r="L421" s="109"/>
      <c r="M421" s="110">
        <v>1572</v>
      </c>
      <c r="N421" s="110">
        <v>824</v>
      </c>
      <c r="O421" s="25">
        <v>2.4</v>
      </c>
      <c r="P421" s="25">
        <v>1.3</v>
      </c>
      <c r="Q421" s="25">
        <v>2.1</v>
      </c>
      <c r="R421" s="24">
        <v>16</v>
      </c>
      <c r="S421" s="26">
        <v>0.47410000000000002</v>
      </c>
      <c r="T421" s="52" t="s">
        <v>410</v>
      </c>
      <c r="U421" s="26">
        <v>0.82740000000000002</v>
      </c>
      <c r="V421" s="3"/>
      <c r="W421" s="109"/>
      <c r="X421" s="24">
        <v>9</v>
      </c>
      <c r="Y421" s="110">
        <v>11671.24</v>
      </c>
      <c r="Z421" s="25">
        <v>2.5</v>
      </c>
      <c r="AA421" s="26">
        <v>3.1191</v>
      </c>
      <c r="AB421" s="26">
        <v>3.0139</v>
      </c>
      <c r="AC421" s="109"/>
      <c r="AD421" s="26">
        <v>0.75180000000000002</v>
      </c>
      <c r="AE421" s="26">
        <v>0.65200000000000002</v>
      </c>
      <c r="AF421" s="26">
        <v>0.53700000000000003</v>
      </c>
      <c r="AG421" s="26">
        <v>0.53700000000000003</v>
      </c>
      <c r="AH421" s="57">
        <v>0.79490000000000005</v>
      </c>
      <c r="AI421" s="50">
        <f t="shared" si="18"/>
        <v>0.88759335000000006</v>
      </c>
      <c r="AJ421" s="26">
        <f t="shared" si="19"/>
        <v>9.2693350000000008E-2</v>
      </c>
      <c r="AK421" s="62">
        <f t="shared" si="20"/>
        <v>0.11661007673921248</v>
      </c>
    </row>
    <row r="422" spans="1:37" s="53" customFormat="1" x14ac:dyDescent="0.2">
      <c r="A422" s="21" t="s">
        <v>736</v>
      </c>
      <c r="B422" s="24" t="s">
        <v>737</v>
      </c>
      <c r="C422" s="24" t="s">
        <v>407</v>
      </c>
      <c r="D422" s="110">
        <v>34</v>
      </c>
      <c r="E422" s="109"/>
      <c r="F422" s="110">
        <v>0</v>
      </c>
      <c r="G422" s="110">
        <v>22885</v>
      </c>
      <c r="H422" s="110">
        <v>19908</v>
      </c>
      <c r="I422" s="110">
        <v>8458</v>
      </c>
      <c r="J422" s="110">
        <v>7275</v>
      </c>
      <c r="K422" s="24">
        <v>7.6</v>
      </c>
      <c r="L422" s="109"/>
      <c r="M422" s="110">
        <v>7960</v>
      </c>
      <c r="N422" s="110">
        <v>5846</v>
      </c>
      <c r="O422" s="25">
        <v>7.6</v>
      </c>
      <c r="P422" s="25">
        <v>7.4</v>
      </c>
      <c r="Q422" s="25">
        <v>5.3</v>
      </c>
      <c r="R422" s="24">
        <v>32</v>
      </c>
      <c r="S422" s="26">
        <v>2.4007999999999998</v>
      </c>
      <c r="T422" s="52" t="s">
        <v>407</v>
      </c>
      <c r="U422" s="26">
        <v>2.4007999999999998</v>
      </c>
      <c r="V422" s="26"/>
      <c r="W422" s="109"/>
      <c r="X422" s="24">
        <v>22</v>
      </c>
      <c r="Y422" s="110">
        <v>22571.5</v>
      </c>
      <c r="Z422" s="25">
        <v>5.3</v>
      </c>
      <c r="AA422" s="26">
        <v>0.9869</v>
      </c>
      <c r="AB422" s="26">
        <v>1.0760000000000001</v>
      </c>
      <c r="AC422" s="109"/>
      <c r="AD422" s="26">
        <v>3.7082999999999999</v>
      </c>
      <c r="AE422" s="26">
        <v>3.4575</v>
      </c>
      <c r="AF422" s="26">
        <v>3.2850999999999999</v>
      </c>
      <c r="AG422" s="26">
        <v>2.8275999999999999</v>
      </c>
      <c r="AH422" s="57">
        <v>2.3010999999999999</v>
      </c>
      <c r="AI422" s="50">
        <f t="shared" si="18"/>
        <v>2.5754581999999999</v>
      </c>
      <c r="AJ422" s="26">
        <f t="shared" si="19"/>
        <v>0.2743582</v>
      </c>
      <c r="AK422" s="62">
        <f t="shared" si="20"/>
        <v>0.11922915127547695</v>
      </c>
    </row>
    <row r="423" spans="1:37" s="53" customFormat="1" x14ac:dyDescent="0.2">
      <c r="A423" s="22" t="s">
        <v>488</v>
      </c>
      <c r="B423" s="17" t="s">
        <v>489</v>
      </c>
      <c r="C423" s="17" t="s">
        <v>410</v>
      </c>
      <c r="D423" s="111">
        <v>24</v>
      </c>
      <c r="E423" s="109"/>
      <c r="F423" s="111">
        <v>3</v>
      </c>
      <c r="G423" s="111">
        <v>6208</v>
      </c>
      <c r="H423" s="111">
        <v>6915</v>
      </c>
      <c r="I423" s="111">
        <v>2391</v>
      </c>
      <c r="J423" s="111">
        <v>1612</v>
      </c>
      <c r="K423" s="17">
        <v>2.8</v>
      </c>
      <c r="L423" s="109"/>
      <c r="M423" s="111">
        <v>2322</v>
      </c>
      <c r="N423" s="111">
        <v>1429</v>
      </c>
      <c r="O423" s="18">
        <v>2.8</v>
      </c>
      <c r="P423" s="18">
        <v>2.5</v>
      </c>
      <c r="Q423" s="18">
        <v>2.2000000000000002</v>
      </c>
      <c r="R423" s="17">
        <v>22</v>
      </c>
      <c r="S423" s="19">
        <v>0.70030000000000003</v>
      </c>
      <c r="T423" s="44" t="s">
        <v>407</v>
      </c>
      <c r="U423" s="19">
        <v>0.70030000000000003</v>
      </c>
      <c r="V423" s="19"/>
      <c r="W423" s="109"/>
      <c r="X423" s="17">
        <v>8</v>
      </c>
      <c r="Y423" s="111">
        <v>5518.28</v>
      </c>
      <c r="Z423" s="18">
        <v>2.2000000000000002</v>
      </c>
      <c r="AA423" s="19">
        <v>0.90280000000000005</v>
      </c>
      <c r="AB423" s="19">
        <v>0.95699999999999996</v>
      </c>
      <c r="AC423" s="109"/>
      <c r="AD423" s="19">
        <v>0.57909999999999995</v>
      </c>
      <c r="AE423" s="19">
        <v>0.72960000000000003</v>
      </c>
      <c r="AF423" s="19">
        <v>0.68259999999999998</v>
      </c>
      <c r="AG423" s="19">
        <v>0.53049999999999997</v>
      </c>
      <c r="AH423" s="59">
        <v>0.67100000000000004</v>
      </c>
      <c r="AI423" s="51">
        <f t="shared" si="18"/>
        <v>0.75124682500000006</v>
      </c>
      <c r="AJ423" s="19">
        <f t="shared" si="19"/>
        <v>8.0246825000000022E-2</v>
      </c>
      <c r="AK423" s="63">
        <f t="shared" si="20"/>
        <v>0.1195928837555887</v>
      </c>
    </row>
    <row r="424" spans="1:37" s="53" customFormat="1" x14ac:dyDescent="0.2">
      <c r="A424" s="21" t="s">
        <v>838</v>
      </c>
      <c r="B424" s="1" t="s">
        <v>839</v>
      </c>
      <c r="C424" s="1" t="s">
        <v>407</v>
      </c>
      <c r="D424" s="108">
        <v>5</v>
      </c>
      <c r="E424" s="109"/>
      <c r="F424" s="108">
        <v>0</v>
      </c>
      <c r="G424" s="108">
        <v>14652</v>
      </c>
      <c r="H424" s="108">
        <v>5804</v>
      </c>
      <c r="I424" s="108">
        <v>5847</v>
      </c>
      <c r="J424" s="108">
        <v>1289</v>
      </c>
      <c r="K424" s="1">
        <v>5.2</v>
      </c>
      <c r="L424" s="109"/>
      <c r="M424" s="108">
        <v>5847</v>
      </c>
      <c r="N424" s="108">
        <v>1289</v>
      </c>
      <c r="O424" s="2">
        <v>5.2</v>
      </c>
      <c r="P424" s="2">
        <v>1.9</v>
      </c>
      <c r="Q424" s="2">
        <v>4.7</v>
      </c>
      <c r="R424" s="1">
        <v>3</v>
      </c>
      <c r="S424" s="3">
        <v>1.7635000000000001</v>
      </c>
      <c r="T424" s="43" t="s">
        <v>407</v>
      </c>
      <c r="U424" s="3">
        <v>1.7635000000000001</v>
      </c>
      <c r="V424" s="3"/>
      <c r="W424" s="109"/>
      <c r="X424" s="1">
        <v>9</v>
      </c>
      <c r="Y424" s="108">
        <v>8347.66</v>
      </c>
      <c r="Z424" s="2">
        <v>4.7</v>
      </c>
      <c r="AA424" s="3">
        <v>0.52380000000000004</v>
      </c>
      <c r="AB424" s="3">
        <v>0.49819999999999998</v>
      </c>
      <c r="AC424" s="109"/>
      <c r="AD424" s="3">
        <v>1.1595</v>
      </c>
      <c r="AE424" s="3">
        <v>1.6109</v>
      </c>
      <c r="AF424" s="3">
        <v>1.6215999999999999</v>
      </c>
      <c r="AG424" s="3">
        <v>1.5783</v>
      </c>
      <c r="AH424" s="57">
        <v>1.6858</v>
      </c>
      <c r="AI424" s="50">
        <f t="shared" si="18"/>
        <v>1.8917946250000002</v>
      </c>
      <c r="AJ424" s="3">
        <f t="shared" si="19"/>
        <v>0.20599462500000021</v>
      </c>
      <c r="AK424" s="62">
        <f t="shared" si="20"/>
        <v>0.12219398801755856</v>
      </c>
    </row>
    <row r="425" spans="1:37" s="53" customFormat="1" x14ac:dyDescent="0.2">
      <c r="A425" s="21" t="s">
        <v>361</v>
      </c>
      <c r="B425" s="1" t="s">
        <v>362</v>
      </c>
      <c r="C425" s="1" t="s">
        <v>410</v>
      </c>
      <c r="D425" s="108">
        <v>46</v>
      </c>
      <c r="E425" s="109"/>
      <c r="F425" s="108">
        <v>1</v>
      </c>
      <c r="G425" s="108">
        <v>27070</v>
      </c>
      <c r="H425" s="108">
        <v>45444</v>
      </c>
      <c r="I425" s="108">
        <v>9336</v>
      </c>
      <c r="J425" s="108">
        <v>12923</v>
      </c>
      <c r="K425" s="1">
        <v>10.199999999999999</v>
      </c>
      <c r="L425" s="109"/>
      <c r="M425" s="108">
        <v>8347</v>
      </c>
      <c r="N425" s="108">
        <v>9167</v>
      </c>
      <c r="O425" s="2">
        <v>10.199999999999999</v>
      </c>
      <c r="P425" s="2">
        <v>14</v>
      </c>
      <c r="Q425" s="2">
        <v>5.5</v>
      </c>
      <c r="R425" s="1">
        <v>71</v>
      </c>
      <c r="S425" s="3">
        <v>2.5175000000000001</v>
      </c>
      <c r="T425" s="43" t="s">
        <v>410</v>
      </c>
      <c r="U425" s="3">
        <v>2.3389000000000002</v>
      </c>
      <c r="V425" s="3"/>
      <c r="W425" s="109"/>
      <c r="X425" s="1">
        <v>20</v>
      </c>
      <c r="Y425" s="108">
        <v>29940.52</v>
      </c>
      <c r="Z425" s="2">
        <v>4</v>
      </c>
      <c r="AA425" s="3">
        <v>3.3544999999999998</v>
      </c>
      <c r="AB425" s="3">
        <v>3.2357999999999998</v>
      </c>
      <c r="AC425" s="109"/>
      <c r="AD425" s="3">
        <v>1.875</v>
      </c>
      <c r="AE425" s="3">
        <v>2.3912</v>
      </c>
      <c r="AF425" s="3">
        <v>1.7137</v>
      </c>
      <c r="AG425" s="3">
        <v>1.9811000000000001</v>
      </c>
      <c r="AH425" s="57">
        <v>2.2339000000000002</v>
      </c>
      <c r="AI425" s="50">
        <f t="shared" si="18"/>
        <v>2.5090549750000006</v>
      </c>
      <c r="AJ425" s="3">
        <f t="shared" si="19"/>
        <v>0.27515497500000041</v>
      </c>
      <c r="AK425" s="62">
        <f t="shared" si="20"/>
        <v>0.12317246743363641</v>
      </c>
    </row>
    <row r="426" spans="1:37" s="53" customFormat="1" x14ac:dyDescent="0.2">
      <c r="A426" s="21" t="s">
        <v>876</v>
      </c>
      <c r="B426" s="24" t="s">
        <v>877</v>
      </c>
      <c r="C426" s="24" t="s">
        <v>407</v>
      </c>
      <c r="D426" s="110">
        <v>32</v>
      </c>
      <c r="E426" s="109"/>
      <c r="F426" s="110">
        <v>8</v>
      </c>
      <c r="G426" s="110">
        <v>8540</v>
      </c>
      <c r="H426" s="110">
        <v>16827</v>
      </c>
      <c r="I426" s="110">
        <v>2869</v>
      </c>
      <c r="J426" s="110">
        <v>4291</v>
      </c>
      <c r="K426" s="24">
        <v>3.5</v>
      </c>
      <c r="L426" s="109"/>
      <c r="M426" s="110">
        <v>2437</v>
      </c>
      <c r="N426" s="110">
        <v>2250</v>
      </c>
      <c r="O426" s="25">
        <v>3.5</v>
      </c>
      <c r="P426" s="25">
        <v>5</v>
      </c>
      <c r="Q426" s="25">
        <v>2.2000000000000002</v>
      </c>
      <c r="R426" s="24">
        <v>50</v>
      </c>
      <c r="S426" s="26">
        <v>0.73499999999999999</v>
      </c>
      <c r="T426" s="52" t="s">
        <v>410</v>
      </c>
      <c r="U426" s="26">
        <v>0.88500000000000001</v>
      </c>
      <c r="V426" s="26"/>
      <c r="W426" s="109"/>
      <c r="X426" s="24">
        <v>15</v>
      </c>
      <c r="Y426" s="110">
        <v>19475.22</v>
      </c>
      <c r="Z426" s="25">
        <v>2</v>
      </c>
      <c r="AA426" s="26">
        <v>4.0766999999999998</v>
      </c>
      <c r="AB426" s="26">
        <v>5.6573000000000002</v>
      </c>
      <c r="AC426" s="109"/>
      <c r="AD426" s="26">
        <v>0.59009999999999996</v>
      </c>
      <c r="AE426" s="26">
        <v>0.72230000000000005</v>
      </c>
      <c r="AF426" s="26">
        <v>0.75370000000000004</v>
      </c>
      <c r="AG426" s="26">
        <v>0.70930000000000004</v>
      </c>
      <c r="AH426" s="57">
        <v>0.84299999999999997</v>
      </c>
      <c r="AI426" s="50">
        <f t="shared" si="18"/>
        <v>0.94938375000000008</v>
      </c>
      <c r="AJ426" s="26">
        <f t="shared" si="19"/>
        <v>0.10638375000000011</v>
      </c>
      <c r="AK426" s="62">
        <f t="shared" si="20"/>
        <v>0.12619661921708197</v>
      </c>
    </row>
    <row r="427" spans="1:37" s="53" customFormat="1" x14ac:dyDescent="0.2">
      <c r="A427" s="21" t="s">
        <v>337</v>
      </c>
      <c r="B427" s="24" t="s">
        <v>338</v>
      </c>
      <c r="C427" s="24" t="s">
        <v>410</v>
      </c>
      <c r="D427" s="110">
        <v>11</v>
      </c>
      <c r="E427" s="109"/>
      <c r="F427" s="110">
        <v>0</v>
      </c>
      <c r="G427" s="110">
        <v>4542</v>
      </c>
      <c r="H427" s="110">
        <v>4287</v>
      </c>
      <c r="I427" s="110">
        <v>2128</v>
      </c>
      <c r="J427" s="110">
        <v>1718</v>
      </c>
      <c r="K427" s="24">
        <v>2.4</v>
      </c>
      <c r="L427" s="109"/>
      <c r="M427" s="110">
        <v>2117</v>
      </c>
      <c r="N427" s="110">
        <v>1666</v>
      </c>
      <c r="O427" s="25">
        <v>2.4</v>
      </c>
      <c r="P427" s="25">
        <v>1.7</v>
      </c>
      <c r="Q427" s="25">
        <v>1.9</v>
      </c>
      <c r="R427" s="24">
        <v>36</v>
      </c>
      <c r="S427" s="26">
        <v>0.63849999999999996</v>
      </c>
      <c r="T427" s="52" t="s">
        <v>410</v>
      </c>
      <c r="U427" s="26">
        <v>0.74850000000000005</v>
      </c>
      <c r="V427" s="3"/>
      <c r="W427" s="109"/>
      <c r="X427" s="24">
        <v>13</v>
      </c>
      <c r="Y427" s="110">
        <v>7252.59</v>
      </c>
      <c r="Z427" s="25">
        <v>2.6</v>
      </c>
      <c r="AA427" s="26">
        <v>12.989100000000001</v>
      </c>
      <c r="AB427" s="26">
        <v>12.6663</v>
      </c>
      <c r="AC427" s="109"/>
      <c r="AD427" s="26">
        <v>0.58989999999999998</v>
      </c>
      <c r="AE427" s="26">
        <v>0.7278</v>
      </c>
      <c r="AF427" s="26">
        <v>0.72260000000000002</v>
      </c>
      <c r="AG427" s="26">
        <v>0.7319</v>
      </c>
      <c r="AH427" s="57">
        <v>0.71079999999999999</v>
      </c>
      <c r="AI427" s="50">
        <f t="shared" si="18"/>
        <v>0.80295337500000008</v>
      </c>
      <c r="AJ427" s="26">
        <f t="shared" si="19"/>
        <v>9.2153375000000093E-2</v>
      </c>
      <c r="AK427" s="62">
        <f t="shared" si="20"/>
        <v>0.12964740433314589</v>
      </c>
    </row>
    <row r="428" spans="1:37" s="53" customFormat="1" x14ac:dyDescent="0.2">
      <c r="A428" s="22" t="s">
        <v>826</v>
      </c>
      <c r="B428" s="17" t="s">
        <v>827</v>
      </c>
      <c r="C428" s="17" t="s">
        <v>410</v>
      </c>
      <c r="D428" s="111">
        <v>30</v>
      </c>
      <c r="E428" s="109"/>
      <c r="F428" s="111">
        <v>0</v>
      </c>
      <c r="G428" s="111">
        <v>11564</v>
      </c>
      <c r="H428" s="111">
        <v>5455</v>
      </c>
      <c r="I428" s="111">
        <v>4836</v>
      </c>
      <c r="J428" s="111">
        <v>2105</v>
      </c>
      <c r="K428" s="17">
        <v>4.4000000000000004</v>
      </c>
      <c r="L428" s="109"/>
      <c r="M428" s="111">
        <v>4696</v>
      </c>
      <c r="N428" s="111">
        <v>1637</v>
      </c>
      <c r="O428" s="18">
        <v>4.4000000000000004</v>
      </c>
      <c r="P428" s="18">
        <v>2</v>
      </c>
      <c r="Q428" s="18">
        <v>4</v>
      </c>
      <c r="R428" s="17">
        <v>7</v>
      </c>
      <c r="S428" s="19">
        <v>1.4162999999999999</v>
      </c>
      <c r="T428" s="44" t="s">
        <v>407</v>
      </c>
      <c r="U428" s="19">
        <v>1.4162999999999999</v>
      </c>
      <c r="V428" s="19"/>
      <c r="W428" s="109"/>
      <c r="X428" s="17">
        <v>8</v>
      </c>
      <c r="Y428" s="111">
        <v>8919.7000000000007</v>
      </c>
      <c r="Z428" s="18">
        <v>4</v>
      </c>
      <c r="AA428" s="19">
        <v>2.4864999999999999</v>
      </c>
      <c r="AB428" s="19">
        <v>2.6976</v>
      </c>
      <c r="AC428" s="109"/>
      <c r="AD428" s="19">
        <v>1.6133</v>
      </c>
      <c r="AE428" s="19">
        <v>1.4664999999999999</v>
      </c>
      <c r="AF428" s="19">
        <v>1.6698999999999999</v>
      </c>
      <c r="AG428" s="19">
        <v>1.6444000000000001</v>
      </c>
      <c r="AH428" s="59">
        <v>1.3429</v>
      </c>
      <c r="AI428" s="51">
        <f t="shared" si="18"/>
        <v>1.519335825</v>
      </c>
      <c r="AJ428" s="19">
        <f t="shared" si="19"/>
        <v>0.17643582499999999</v>
      </c>
      <c r="AK428" s="63">
        <f t="shared" si="20"/>
        <v>0.13138418720679126</v>
      </c>
    </row>
    <row r="429" spans="1:37" s="53" customFormat="1" x14ac:dyDescent="0.2">
      <c r="A429" s="21" t="s">
        <v>908</v>
      </c>
      <c r="B429" s="1" t="s">
        <v>909</v>
      </c>
      <c r="C429" s="1" t="s">
        <v>407</v>
      </c>
      <c r="D429" s="108">
        <v>4</v>
      </c>
      <c r="E429" s="109"/>
      <c r="F429" s="108">
        <v>1</v>
      </c>
      <c r="G429" s="108">
        <v>5947</v>
      </c>
      <c r="H429" s="108">
        <v>4897</v>
      </c>
      <c r="I429" s="108">
        <v>3032</v>
      </c>
      <c r="J429" s="108">
        <v>2334</v>
      </c>
      <c r="K429" s="1">
        <v>2.8</v>
      </c>
      <c r="L429" s="109"/>
      <c r="M429" s="108">
        <v>3032</v>
      </c>
      <c r="N429" s="108">
        <v>2334</v>
      </c>
      <c r="O429" s="2">
        <v>2.8</v>
      </c>
      <c r="P429" s="2">
        <v>1.5</v>
      </c>
      <c r="Q429" s="2">
        <v>2.2999999999999998</v>
      </c>
      <c r="R429" s="1">
        <v>999</v>
      </c>
      <c r="S429" s="3">
        <v>0.91449999999999998</v>
      </c>
      <c r="T429" s="43" t="s">
        <v>410</v>
      </c>
      <c r="U429" s="3">
        <v>1.0405</v>
      </c>
      <c r="V429" s="3"/>
      <c r="W429" s="109"/>
      <c r="X429" s="1">
        <v>9</v>
      </c>
      <c r="Y429" s="108">
        <v>10025.709999999999</v>
      </c>
      <c r="Z429" s="2">
        <v>2.6</v>
      </c>
      <c r="AA429" s="3">
        <v>20.6568</v>
      </c>
      <c r="AB429" s="3">
        <v>18.805700000000002</v>
      </c>
      <c r="AC429" s="109"/>
      <c r="AD429" s="3">
        <v>1.2337</v>
      </c>
      <c r="AE429" s="3">
        <v>0.64080000000000004</v>
      </c>
      <c r="AF429" s="3">
        <v>0.84040000000000004</v>
      </c>
      <c r="AG429" s="3">
        <v>0.83520000000000005</v>
      </c>
      <c r="AH429" s="57">
        <v>0.98380000000000001</v>
      </c>
      <c r="AI429" s="50">
        <f t="shared" si="18"/>
        <v>1.1161963750000001</v>
      </c>
      <c r="AJ429" s="3">
        <f t="shared" si="19"/>
        <v>0.13239637500000012</v>
      </c>
      <c r="AK429" s="62">
        <f t="shared" si="20"/>
        <v>0.13457651453547481</v>
      </c>
    </row>
    <row r="430" spans="1:37" s="53" customFormat="1" x14ac:dyDescent="0.2">
      <c r="A430" s="21" t="s">
        <v>589</v>
      </c>
      <c r="B430" s="1" t="s">
        <v>590</v>
      </c>
      <c r="C430" s="1" t="s">
        <v>407</v>
      </c>
      <c r="D430" s="108">
        <v>6</v>
      </c>
      <c r="E430" s="109"/>
      <c r="F430" s="108">
        <v>0</v>
      </c>
      <c r="G430" s="108">
        <v>13067</v>
      </c>
      <c r="H430" s="108">
        <v>8454</v>
      </c>
      <c r="I430" s="108">
        <v>7562</v>
      </c>
      <c r="J430" s="108">
        <v>5284</v>
      </c>
      <c r="K430" s="1">
        <v>6.3</v>
      </c>
      <c r="L430" s="109"/>
      <c r="M430" s="108">
        <v>7494</v>
      </c>
      <c r="N430" s="108">
        <v>5146</v>
      </c>
      <c r="O430" s="2">
        <v>6.3</v>
      </c>
      <c r="P430" s="2">
        <v>4.3</v>
      </c>
      <c r="Q430" s="2">
        <v>5.2</v>
      </c>
      <c r="R430" s="1">
        <v>28</v>
      </c>
      <c r="S430" s="3">
        <v>2.2602000000000002</v>
      </c>
      <c r="T430" s="43" t="s">
        <v>410</v>
      </c>
      <c r="U430" s="3">
        <v>1.6942999999999999</v>
      </c>
      <c r="V430" s="3"/>
      <c r="W430" s="109"/>
      <c r="X430" s="1">
        <v>20</v>
      </c>
      <c r="Y430" s="108">
        <v>18972.939999999999</v>
      </c>
      <c r="Z430" s="2">
        <v>3.6</v>
      </c>
      <c r="AA430" s="3">
        <v>2.2416</v>
      </c>
      <c r="AB430" s="3">
        <v>2.1019999999999999</v>
      </c>
      <c r="AC430" s="109"/>
      <c r="AD430" s="3">
        <v>2.0013000000000001</v>
      </c>
      <c r="AE430" s="3">
        <v>1.6684000000000001</v>
      </c>
      <c r="AF430" s="3">
        <v>1.5878000000000001</v>
      </c>
      <c r="AG430" s="3">
        <v>1.5125</v>
      </c>
      <c r="AH430" s="57">
        <v>1.6002000000000001</v>
      </c>
      <c r="AI430" s="50">
        <f t="shared" si="18"/>
        <v>1.8175603250000001</v>
      </c>
      <c r="AJ430" s="3">
        <f t="shared" si="19"/>
        <v>0.21736032500000002</v>
      </c>
      <c r="AK430" s="62">
        <f t="shared" si="20"/>
        <v>0.13583322397200351</v>
      </c>
    </row>
    <row r="431" spans="1:37" s="53" customFormat="1" x14ac:dyDescent="0.2">
      <c r="A431" s="21" t="s">
        <v>711</v>
      </c>
      <c r="B431" s="1" t="s">
        <v>712</v>
      </c>
      <c r="C431" s="1" t="s">
        <v>410</v>
      </c>
      <c r="D431" s="108">
        <v>44</v>
      </c>
      <c r="E431" s="109"/>
      <c r="F431" s="108">
        <v>0</v>
      </c>
      <c r="G431" s="108">
        <v>84441</v>
      </c>
      <c r="H431" s="108">
        <v>43485</v>
      </c>
      <c r="I431" s="108">
        <v>23927</v>
      </c>
      <c r="J431" s="108">
        <v>14423</v>
      </c>
      <c r="K431" s="1">
        <v>13.6</v>
      </c>
      <c r="L431" s="109"/>
      <c r="M431" s="108">
        <v>23019</v>
      </c>
      <c r="N431" s="108">
        <v>12016</v>
      </c>
      <c r="O431" s="2">
        <v>13.6</v>
      </c>
      <c r="P431" s="2">
        <v>9.6999999999999993</v>
      </c>
      <c r="Q431" s="2">
        <v>11.4</v>
      </c>
      <c r="R431" s="1">
        <v>16</v>
      </c>
      <c r="S431" s="3">
        <v>6.9427000000000003</v>
      </c>
      <c r="T431" s="43" t="s">
        <v>407</v>
      </c>
      <c r="U431" s="3">
        <v>6.9427000000000003</v>
      </c>
      <c r="V431" s="3"/>
      <c r="W431" s="109"/>
      <c r="X431" s="1">
        <v>32</v>
      </c>
      <c r="Y431" s="108">
        <v>51907.62</v>
      </c>
      <c r="Z431" s="2">
        <v>11.4</v>
      </c>
      <c r="AA431" s="3">
        <v>1.4269000000000001</v>
      </c>
      <c r="AB431" s="3">
        <v>1.153</v>
      </c>
      <c r="AC431" s="109"/>
      <c r="AD431" s="3">
        <v>5.9648000000000003</v>
      </c>
      <c r="AE431" s="3">
        <v>6.4950000000000001</v>
      </c>
      <c r="AF431" s="3">
        <v>5.7652000000000001</v>
      </c>
      <c r="AG431" s="3">
        <v>11.0128</v>
      </c>
      <c r="AH431" s="57">
        <v>6.5465999999999998</v>
      </c>
      <c r="AI431" s="50">
        <f t="shared" si="18"/>
        <v>7.4477814250000014</v>
      </c>
      <c r="AJ431" s="3">
        <f t="shared" si="19"/>
        <v>0.90118142500000165</v>
      </c>
      <c r="AK431" s="62">
        <f t="shared" si="20"/>
        <v>0.13765640561512871</v>
      </c>
    </row>
    <row r="432" spans="1:37" s="53" customFormat="1" x14ac:dyDescent="0.2">
      <c r="A432" s="21" t="s">
        <v>614</v>
      </c>
      <c r="B432" s="24" t="s">
        <v>615</v>
      </c>
      <c r="C432" s="24" t="s">
        <v>407</v>
      </c>
      <c r="D432" s="110">
        <v>1</v>
      </c>
      <c r="E432" s="109"/>
      <c r="F432" s="110">
        <v>0</v>
      </c>
      <c r="G432" s="110">
        <v>3517</v>
      </c>
      <c r="H432" s="110">
        <v>0</v>
      </c>
      <c r="I432" s="110">
        <v>1645</v>
      </c>
      <c r="J432" s="110">
        <v>0</v>
      </c>
      <c r="K432" s="24">
        <v>2</v>
      </c>
      <c r="L432" s="109"/>
      <c r="M432" s="110">
        <v>1645</v>
      </c>
      <c r="N432" s="110">
        <v>0</v>
      </c>
      <c r="O432" s="25">
        <v>2</v>
      </c>
      <c r="P432" s="25">
        <v>0</v>
      </c>
      <c r="Q432" s="25">
        <v>2</v>
      </c>
      <c r="R432" s="24">
        <v>999</v>
      </c>
      <c r="S432" s="26">
        <v>0.49609999999999999</v>
      </c>
      <c r="T432" s="52" t="s">
        <v>410</v>
      </c>
      <c r="U432" s="26">
        <v>1.8512999999999999</v>
      </c>
      <c r="V432" s="26"/>
      <c r="W432" s="109"/>
      <c r="X432" s="24">
        <v>11</v>
      </c>
      <c r="Y432" s="110">
        <v>19152.2</v>
      </c>
      <c r="Z432" s="25">
        <v>3.3</v>
      </c>
      <c r="AA432" s="26">
        <v>0.62029999999999996</v>
      </c>
      <c r="AB432" s="26">
        <v>0.62780000000000002</v>
      </c>
      <c r="AC432" s="109"/>
      <c r="AD432" s="26">
        <v>1.3325</v>
      </c>
      <c r="AE432" s="26">
        <v>1.1738999999999999</v>
      </c>
      <c r="AF432" s="26">
        <v>1.4931000000000001</v>
      </c>
      <c r="AG432" s="26">
        <v>1.4897</v>
      </c>
      <c r="AH432" s="57">
        <v>1.7455000000000001</v>
      </c>
      <c r="AI432" s="50">
        <f t="shared" si="18"/>
        <v>1.9859820750000001</v>
      </c>
      <c r="AJ432" s="26">
        <f t="shared" si="19"/>
        <v>0.24048207500000007</v>
      </c>
      <c r="AK432" s="62">
        <f t="shared" si="20"/>
        <v>0.13777260097393301</v>
      </c>
    </row>
    <row r="433" spans="1:37" s="53" customFormat="1" x14ac:dyDescent="0.2">
      <c r="A433" s="22" t="s">
        <v>1487</v>
      </c>
      <c r="B433" s="17" t="s">
        <v>1488</v>
      </c>
      <c r="C433" s="17" t="s">
        <v>407</v>
      </c>
      <c r="D433" s="111">
        <v>53</v>
      </c>
      <c r="E433" s="109"/>
      <c r="F433" s="111">
        <v>0</v>
      </c>
      <c r="G433" s="111">
        <v>10047</v>
      </c>
      <c r="H433" s="111">
        <v>8891</v>
      </c>
      <c r="I433" s="111">
        <v>4191</v>
      </c>
      <c r="J433" s="111">
        <v>3221</v>
      </c>
      <c r="K433" s="17">
        <v>5.4</v>
      </c>
      <c r="L433" s="109"/>
      <c r="M433" s="111">
        <v>4031</v>
      </c>
      <c r="N433" s="111">
        <v>2688</v>
      </c>
      <c r="O433" s="18">
        <v>5.4</v>
      </c>
      <c r="P433" s="18">
        <v>4.3</v>
      </c>
      <c r="Q433" s="18">
        <v>4.2</v>
      </c>
      <c r="R433" s="17">
        <v>26</v>
      </c>
      <c r="S433" s="19">
        <v>1.2158</v>
      </c>
      <c r="T433" s="44" t="s">
        <v>407</v>
      </c>
      <c r="U433" s="19">
        <v>1.2158</v>
      </c>
      <c r="V433" s="19"/>
      <c r="W433" s="109"/>
      <c r="X433" s="17">
        <v>14</v>
      </c>
      <c r="Y433" s="111">
        <v>10439.74</v>
      </c>
      <c r="Z433" s="18">
        <v>4.2</v>
      </c>
      <c r="AA433" s="19">
        <v>0.9919</v>
      </c>
      <c r="AB433" s="19">
        <v>0.78090000000000004</v>
      </c>
      <c r="AC433" s="109"/>
      <c r="AD433" s="19">
        <v>1.1581999999999999</v>
      </c>
      <c r="AE433" s="19">
        <v>1.0209999999999999</v>
      </c>
      <c r="AF433" s="19">
        <v>1.2479</v>
      </c>
      <c r="AG433" s="19">
        <v>1.1735</v>
      </c>
      <c r="AH433" s="59">
        <v>1.1440999999999999</v>
      </c>
      <c r="AI433" s="51">
        <f t="shared" si="18"/>
        <v>1.3042494500000001</v>
      </c>
      <c r="AJ433" s="19">
        <f t="shared" si="19"/>
        <v>0.16014945000000025</v>
      </c>
      <c r="AK433" s="63">
        <f t="shared" si="20"/>
        <v>0.13997854208548227</v>
      </c>
    </row>
    <row r="434" spans="1:37" s="53" customFormat="1" x14ac:dyDescent="0.2">
      <c r="A434" s="21" t="s">
        <v>866</v>
      </c>
      <c r="B434" s="24" t="s">
        <v>867</v>
      </c>
      <c r="C434" s="24" t="s">
        <v>407</v>
      </c>
      <c r="D434" s="110">
        <v>13</v>
      </c>
      <c r="E434" s="109"/>
      <c r="F434" s="110">
        <v>0</v>
      </c>
      <c r="G434" s="110">
        <v>8881</v>
      </c>
      <c r="H434" s="110">
        <v>6245</v>
      </c>
      <c r="I434" s="110">
        <v>4346</v>
      </c>
      <c r="J434" s="110">
        <v>3250</v>
      </c>
      <c r="K434" s="24">
        <v>4.5</v>
      </c>
      <c r="L434" s="109"/>
      <c r="M434" s="110">
        <v>4320</v>
      </c>
      <c r="N434" s="110">
        <v>3199</v>
      </c>
      <c r="O434" s="25">
        <v>4.5</v>
      </c>
      <c r="P434" s="25">
        <v>3.8</v>
      </c>
      <c r="Q434" s="25">
        <v>3.3</v>
      </c>
      <c r="R434" s="24">
        <v>32</v>
      </c>
      <c r="S434" s="26">
        <v>1.3028999999999999</v>
      </c>
      <c r="T434" s="52" t="s">
        <v>410</v>
      </c>
      <c r="U434" s="26">
        <v>1.1671</v>
      </c>
      <c r="V434" s="26"/>
      <c r="W434" s="109"/>
      <c r="X434" s="24">
        <v>10</v>
      </c>
      <c r="Y434" s="110">
        <v>13173.57</v>
      </c>
      <c r="Z434" s="25">
        <v>2.5</v>
      </c>
      <c r="AA434" s="26">
        <v>0.52010000000000001</v>
      </c>
      <c r="AB434" s="26">
        <v>0.49730000000000002</v>
      </c>
      <c r="AC434" s="109"/>
      <c r="AD434" s="26">
        <v>1.2661</v>
      </c>
      <c r="AE434" s="26">
        <v>0.61929999999999996</v>
      </c>
      <c r="AF434" s="26">
        <v>0.77629999999999999</v>
      </c>
      <c r="AG434" s="26">
        <v>1.0868</v>
      </c>
      <c r="AH434" s="57">
        <v>1.0978000000000001</v>
      </c>
      <c r="AI434" s="50">
        <f t="shared" si="18"/>
        <v>1.2520065250000001</v>
      </c>
      <c r="AJ434" s="26">
        <f t="shared" si="19"/>
        <v>0.15420652499999998</v>
      </c>
      <c r="AK434" s="62">
        <f t="shared" si="20"/>
        <v>0.14046868737474946</v>
      </c>
    </row>
    <row r="435" spans="1:37" s="53" customFormat="1" x14ac:dyDescent="0.2">
      <c r="A435" s="21" t="s">
        <v>454</v>
      </c>
      <c r="B435" s="1" t="s">
        <v>455</v>
      </c>
      <c r="C435" s="1" t="s">
        <v>410</v>
      </c>
      <c r="D435" s="108">
        <v>4</v>
      </c>
      <c r="E435" s="109"/>
      <c r="F435" s="108">
        <v>0</v>
      </c>
      <c r="G435" s="108">
        <v>4709</v>
      </c>
      <c r="H435" s="108">
        <v>2574</v>
      </c>
      <c r="I435" s="108">
        <v>2271</v>
      </c>
      <c r="J435" s="108">
        <v>772</v>
      </c>
      <c r="K435" s="1">
        <v>2.5</v>
      </c>
      <c r="L435" s="109"/>
      <c r="M435" s="108">
        <v>2271</v>
      </c>
      <c r="N435" s="108">
        <v>772</v>
      </c>
      <c r="O435" s="2">
        <v>2.5</v>
      </c>
      <c r="P435" s="2">
        <v>1.1000000000000001</v>
      </c>
      <c r="Q435" s="2">
        <v>2.2000000000000002</v>
      </c>
      <c r="R435" s="1">
        <v>999</v>
      </c>
      <c r="S435" s="3">
        <v>0.68489999999999995</v>
      </c>
      <c r="T435" s="43" t="s">
        <v>410</v>
      </c>
      <c r="U435" s="3">
        <v>1.0041</v>
      </c>
      <c r="V435" s="3"/>
      <c r="W435" s="109"/>
      <c r="X435" s="1">
        <v>8</v>
      </c>
      <c r="Y435" s="108">
        <v>13904.14</v>
      </c>
      <c r="Z435" s="2">
        <v>1.9</v>
      </c>
      <c r="AA435" s="3">
        <v>0.52280000000000004</v>
      </c>
      <c r="AB435" s="3">
        <v>0.65549999999999997</v>
      </c>
      <c r="AC435" s="109"/>
      <c r="AD435" s="3">
        <v>1.0508</v>
      </c>
      <c r="AE435" s="3">
        <v>0.7984</v>
      </c>
      <c r="AF435" s="3">
        <v>0.62009999999999998</v>
      </c>
      <c r="AG435" s="3">
        <v>0.90239999999999998</v>
      </c>
      <c r="AH435" s="57">
        <v>0.94320000000000004</v>
      </c>
      <c r="AI435" s="50">
        <f t="shared" si="18"/>
        <v>1.0771482750000001</v>
      </c>
      <c r="AJ435" s="3">
        <f t="shared" si="19"/>
        <v>0.13394827500000006</v>
      </c>
      <c r="AK435" s="62">
        <f t="shared" si="20"/>
        <v>0.1420147105597965</v>
      </c>
    </row>
    <row r="436" spans="1:37" s="53" customFormat="1" x14ac:dyDescent="0.2">
      <c r="A436" s="21" t="s">
        <v>1138</v>
      </c>
      <c r="B436" s="24" t="s">
        <v>1139</v>
      </c>
      <c r="C436" s="24" t="s">
        <v>410</v>
      </c>
      <c r="D436" s="110">
        <v>16</v>
      </c>
      <c r="E436" s="109"/>
      <c r="F436" s="110">
        <v>0</v>
      </c>
      <c r="G436" s="110">
        <v>17643</v>
      </c>
      <c r="H436" s="110">
        <v>31975</v>
      </c>
      <c r="I436" s="110">
        <v>6393</v>
      </c>
      <c r="J436" s="110">
        <v>13191</v>
      </c>
      <c r="K436" s="24">
        <v>4.7</v>
      </c>
      <c r="L436" s="109"/>
      <c r="M436" s="110">
        <v>4813</v>
      </c>
      <c r="N436" s="110">
        <v>7121</v>
      </c>
      <c r="O436" s="25">
        <v>4.7</v>
      </c>
      <c r="P436" s="25">
        <v>8.5</v>
      </c>
      <c r="Q436" s="25">
        <v>2.5</v>
      </c>
      <c r="R436" s="24">
        <v>129</v>
      </c>
      <c r="S436" s="26">
        <v>1.4516</v>
      </c>
      <c r="T436" s="52" t="s">
        <v>410</v>
      </c>
      <c r="U436" s="26">
        <v>1.3525</v>
      </c>
      <c r="V436" s="26"/>
      <c r="W436" s="109"/>
      <c r="X436" s="24">
        <v>7</v>
      </c>
      <c r="Y436" s="110">
        <v>9813.76</v>
      </c>
      <c r="Z436" s="25">
        <v>2.2999999999999998</v>
      </c>
      <c r="AA436" s="26">
        <v>1.0774999999999999</v>
      </c>
      <c r="AB436" s="26">
        <v>0.88859999999999995</v>
      </c>
      <c r="AC436" s="109"/>
      <c r="AD436" s="26">
        <v>0.76919999999999999</v>
      </c>
      <c r="AE436" s="26">
        <v>0.98119999999999996</v>
      </c>
      <c r="AF436" s="26">
        <v>1.2301</v>
      </c>
      <c r="AG436" s="26">
        <v>1.1067</v>
      </c>
      <c r="AH436" s="57">
        <v>1.2695000000000001</v>
      </c>
      <c r="AI436" s="50">
        <f t="shared" si="18"/>
        <v>1.4508943750000001</v>
      </c>
      <c r="AJ436" s="26">
        <f t="shared" si="19"/>
        <v>0.181394375</v>
      </c>
      <c r="AK436" s="62">
        <f t="shared" si="20"/>
        <v>0.1428864710515951</v>
      </c>
    </row>
    <row r="437" spans="1:37" s="53" customFormat="1" x14ac:dyDescent="0.2">
      <c r="A437" s="21" t="s">
        <v>508</v>
      </c>
      <c r="B437" s="24" t="s">
        <v>509</v>
      </c>
      <c r="C437" s="24" t="s">
        <v>407</v>
      </c>
      <c r="D437" s="110">
        <v>1</v>
      </c>
      <c r="E437" s="109"/>
      <c r="F437" s="110">
        <v>0</v>
      </c>
      <c r="G437" s="110">
        <v>10346</v>
      </c>
      <c r="H437" s="110">
        <v>0</v>
      </c>
      <c r="I437" s="110">
        <v>0</v>
      </c>
      <c r="J437" s="110">
        <v>0</v>
      </c>
      <c r="K437" s="24">
        <v>0</v>
      </c>
      <c r="L437" s="109"/>
      <c r="M437" s="110">
        <v>0</v>
      </c>
      <c r="N437" s="110">
        <v>0</v>
      </c>
      <c r="O437" s="25">
        <v>0</v>
      </c>
      <c r="P437" s="25">
        <v>0</v>
      </c>
      <c r="Q437" s="25">
        <v>0</v>
      </c>
      <c r="R437" s="24">
        <v>999</v>
      </c>
      <c r="S437" s="26">
        <v>0</v>
      </c>
      <c r="T437" s="52" t="s">
        <v>410</v>
      </c>
      <c r="U437" s="26">
        <v>0.85699999999999998</v>
      </c>
      <c r="V437" s="3"/>
      <c r="W437" s="109"/>
      <c r="X437" s="24">
        <v>7</v>
      </c>
      <c r="Y437" s="110">
        <v>7440.96</v>
      </c>
      <c r="Z437" s="25">
        <v>2.2000000000000002</v>
      </c>
      <c r="AA437" s="26">
        <v>0.58130000000000004</v>
      </c>
      <c r="AB437" s="26">
        <v>0.59950000000000003</v>
      </c>
      <c r="AC437" s="109"/>
      <c r="AD437" s="26">
        <v>0.88190000000000002</v>
      </c>
      <c r="AE437" s="26">
        <v>0.77710000000000001</v>
      </c>
      <c r="AF437" s="26">
        <v>0.74839999999999995</v>
      </c>
      <c r="AG437" s="26">
        <v>0.74329999999999996</v>
      </c>
      <c r="AH437" s="57">
        <v>0.80400000000000005</v>
      </c>
      <c r="AI437" s="50">
        <f t="shared" si="18"/>
        <v>0.9193467500000001</v>
      </c>
      <c r="AJ437" s="26">
        <f t="shared" si="19"/>
        <v>0.11534675000000005</v>
      </c>
      <c r="AK437" s="62">
        <f t="shared" si="20"/>
        <v>0.1434661069651742</v>
      </c>
    </row>
    <row r="438" spans="1:37" s="53" customFormat="1" x14ac:dyDescent="0.2">
      <c r="A438" s="22" t="s">
        <v>13</v>
      </c>
      <c r="B438" s="17" t="s">
        <v>14</v>
      </c>
      <c r="C438" s="17" t="s">
        <v>611</v>
      </c>
      <c r="D438" s="111">
        <v>108</v>
      </c>
      <c r="E438" s="109"/>
      <c r="F438" s="111">
        <v>9</v>
      </c>
      <c r="G438" s="111">
        <v>118505</v>
      </c>
      <c r="H438" s="111">
        <v>109598</v>
      </c>
      <c r="I438" s="111">
        <v>37543</v>
      </c>
      <c r="J438" s="111">
        <v>31394</v>
      </c>
      <c r="K438" s="17">
        <v>43.8</v>
      </c>
      <c r="L438" s="109"/>
      <c r="M438" s="111">
        <v>36254</v>
      </c>
      <c r="N438" s="111">
        <v>24861</v>
      </c>
      <c r="O438" s="18">
        <v>43.8</v>
      </c>
      <c r="P438" s="18">
        <v>24.1</v>
      </c>
      <c r="Q438" s="18">
        <v>37.5</v>
      </c>
      <c r="R438" s="17">
        <v>28</v>
      </c>
      <c r="S438" s="19">
        <v>10.9344</v>
      </c>
      <c r="T438" s="44" t="s">
        <v>407</v>
      </c>
      <c r="U438" s="19">
        <v>10.9344</v>
      </c>
      <c r="V438" s="19"/>
      <c r="W438" s="109"/>
      <c r="X438" s="17">
        <v>91</v>
      </c>
      <c r="Y438" s="111">
        <v>98447.360000000001</v>
      </c>
      <c r="Z438" s="18">
        <v>37.5</v>
      </c>
      <c r="AA438" s="19">
        <v>0</v>
      </c>
      <c r="AB438" s="19">
        <v>0</v>
      </c>
      <c r="AC438" s="109"/>
      <c r="AD438" s="19">
        <v>10.54</v>
      </c>
      <c r="AE438" s="19">
        <v>11.220800000000001</v>
      </c>
      <c r="AF438" s="19">
        <v>11.6225</v>
      </c>
      <c r="AG438" s="19">
        <v>10.778499999999999</v>
      </c>
      <c r="AH438" s="59">
        <v>10.255800000000001</v>
      </c>
      <c r="AI438" s="51">
        <f t="shared" si="18"/>
        <v>11.729877600000002</v>
      </c>
      <c r="AJ438" s="19">
        <f t="shared" si="19"/>
        <v>1.4740776000000011</v>
      </c>
      <c r="AK438" s="63">
        <f t="shared" si="20"/>
        <v>0.14373111800152119</v>
      </c>
    </row>
    <row r="439" spans="1:37" s="53" customFormat="1" x14ac:dyDescent="0.2">
      <c r="A439" s="21" t="s">
        <v>363</v>
      </c>
      <c r="B439" s="24" t="s">
        <v>364</v>
      </c>
      <c r="C439" s="24" t="s">
        <v>410</v>
      </c>
      <c r="D439" s="110">
        <v>78</v>
      </c>
      <c r="E439" s="109"/>
      <c r="F439" s="110">
        <v>0</v>
      </c>
      <c r="G439" s="110">
        <v>25457</v>
      </c>
      <c r="H439" s="110">
        <v>17998</v>
      </c>
      <c r="I439" s="110">
        <v>9633</v>
      </c>
      <c r="J439" s="110">
        <v>6617</v>
      </c>
      <c r="K439" s="24">
        <v>7</v>
      </c>
      <c r="L439" s="109"/>
      <c r="M439" s="110">
        <v>9317</v>
      </c>
      <c r="N439" s="110">
        <v>5578</v>
      </c>
      <c r="O439" s="25">
        <v>7</v>
      </c>
      <c r="P439" s="25">
        <v>5.9</v>
      </c>
      <c r="Q439" s="25">
        <v>4.9000000000000004</v>
      </c>
      <c r="R439" s="24">
        <v>21</v>
      </c>
      <c r="S439" s="26">
        <v>2.8100999999999998</v>
      </c>
      <c r="T439" s="52" t="s">
        <v>407</v>
      </c>
      <c r="U439" s="26">
        <v>2.8100999999999998</v>
      </c>
      <c r="V439" s="26"/>
      <c r="W439" s="109"/>
      <c r="X439" s="24">
        <v>18</v>
      </c>
      <c r="Y439" s="110">
        <v>22469.98</v>
      </c>
      <c r="Z439" s="25">
        <v>4.9000000000000004</v>
      </c>
      <c r="AA439" s="26">
        <v>2.0179999999999998</v>
      </c>
      <c r="AB439" s="26">
        <v>1.6739999999999999</v>
      </c>
      <c r="AC439" s="109"/>
      <c r="AD439" s="26">
        <v>3.0506000000000002</v>
      </c>
      <c r="AE439" s="26">
        <v>3.4470999999999998</v>
      </c>
      <c r="AF439" s="26">
        <v>2.9946999999999999</v>
      </c>
      <c r="AG439" s="26">
        <v>3.0289999999999999</v>
      </c>
      <c r="AH439" s="57">
        <v>2.6305000000000001</v>
      </c>
      <c r="AI439" s="50">
        <f t="shared" si="18"/>
        <v>3.014534775</v>
      </c>
      <c r="AJ439" s="26">
        <f t="shared" si="19"/>
        <v>0.38403477499999994</v>
      </c>
      <c r="AK439" s="62">
        <f t="shared" si="20"/>
        <v>0.14599307165938033</v>
      </c>
    </row>
    <row r="440" spans="1:37" s="53" customFormat="1" x14ac:dyDescent="0.2">
      <c r="A440" s="21" t="s">
        <v>1391</v>
      </c>
      <c r="B440" s="24" t="s">
        <v>1392</v>
      </c>
      <c r="C440" s="24" t="s">
        <v>410</v>
      </c>
      <c r="D440" s="110">
        <v>7</v>
      </c>
      <c r="E440" s="109"/>
      <c r="F440" s="110">
        <v>0</v>
      </c>
      <c r="G440" s="110">
        <v>17105</v>
      </c>
      <c r="H440" s="110">
        <v>12195</v>
      </c>
      <c r="I440" s="110">
        <v>8379</v>
      </c>
      <c r="J440" s="110">
        <v>7067</v>
      </c>
      <c r="K440" s="24">
        <v>4.9000000000000004</v>
      </c>
      <c r="L440" s="109"/>
      <c r="M440" s="110">
        <v>8500</v>
      </c>
      <c r="N440" s="110">
        <v>7290</v>
      </c>
      <c r="O440" s="25">
        <v>4.9000000000000004</v>
      </c>
      <c r="P440" s="25">
        <v>4.0999999999999996</v>
      </c>
      <c r="Q440" s="25">
        <v>3.4</v>
      </c>
      <c r="R440" s="24">
        <v>43</v>
      </c>
      <c r="S440" s="26">
        <v>2.5636999999999999</v>
      </c>
      <c r="T440" s="52" t="s">
        <v>410</v>
      </c>
      <c r="U440" s="26">
        <v>1.6093999999999999</v>
      </c>
      <c r="V440" s="26"/>
      <c r="W440" s="109"/>
      <c r="X440" s="24">
        <v>11</v>
      </c>
      <c r="Y440" s="110">
        <v>13744.88</v>
      </c>
      <c r="Z440" s="25">
        <v>2.5</v>
      </c>
      <c r="AA440" s="26">
        <v>1.6648000000000001</v>
      </c>
      <c r="AB440" s="26">
        <v>1.3462000000000001</v>
      </c>
      <c r="AC440" s="109"/>
      <c r="AD440" s="26">
        <v>1.4923</v>
      </c>
      <c r="AE440" s="26">
        <v>1.3447</v>
      </c>
      <c r="AF440" s="26">
        <v>1.4217</v>
      </c>
      <c r="AG440" s="26">
        <v>1.39</v>
      </c>
      <c r="AH440" s="57">
        <v>1.5062</v>
      </c>
      <c r="AI440" s="50">
        <f t="shared" si="18"/>
        <v>1.7264838500000002</v>
      </c>
      <c r="AJ440" s="26">
        <f t="shared" si="19"/>
        <v>0.22028385000000017</v>
      </c>
      <c r="AK440" s="62">
        <f t="shared" si="20"/>
        <v>0.14625139423715322</v>
      </c>
    </row>
    <row r="441" spans="1:37" s="53" customFormat="1" x14ac:dyDescent="0.2">
      <c r="A441" s="21" t="s">
        <v>892</v>
      </c>
      <c r="B441" s="24" t="s">
        <v>893</v>
      </c>
      <c r="C441" s="24" t="s">
        <v>410</v>
      </c>
      <c r="D441" s="110">
        <v>13</v>
      </c>
      <c r="E441" s="109"/>
      <c r="F441" s="110">
        <v>0</v>
      </c>
      <c r="G441" s="110">
        <v>10494</v>
      </c>
      <c r="H441" s="110">
        <v>3445</v>
      </c>
      <c r="I441" s="110">
        <v>4688</v>
      </c>
      <c r="J441" s="110">
        <v>1432</v>
      </c>
      <c r="K441" s="24">
        <v>3.4</v>
      </c>
      <c r="L441" s="109"/>
      <c r="M441" s="110">
        <v>4812</v>
      </c>
      <c r="N441" s="110">
        <v>1579</v>
      </c>
      <c r="O441" s="25">
        <v>3.4</v>
      </c>
      <c r="P441" s="25">
        <v>1.1000000000000001</v>
      </c>
      <c r="Q441" s="25">
        <v>3.2</v>
      </c>
      <c r="R441" s="24">
        <v>6</v>
      </c>
      <c r="S441" s="26">
        <v>1.4513</v>
      </c>
      <c r="T441" s="52" t="s">
        <v>407</v>
      </c>
      <c r="U441" s="26">
        <v>1.4513</v>
      </c>
      <c r="V441" s="3"/>
      <c r="W441" s="109"/>
      <c r="X441" s="24">
        <v>6</v>
      </c>
      <c r="Y441" s="110">
        <v>7466.08</v>
      </c>
      <c r="Z441" s="25">
        <v>3.2</v>
      </c>
      <c r="AA441" s="26">
        <v>1.8842000000000001</v>
      </c>
      <c r="AB441" s="26">
        <v>2.2841</v>
      </c>
      <c r="AC441" s="109"/>
      <c r="AD441" s="26">
        <v>1.2256</v>
      </c>
      <c r="AE441" s="26">
        <v>1.3983000000000001</v>
      </c>
      <c r="AF441" s="26">
        <v>1.2174</v>
      </c>
      <c r="AG441" s="26">
        <v>1.4784999999999999</v>
      </c>
      <c r="AH441" s="57">
        <v>1.357</v>
      </c>
      <c r="AI441" s="50">
        <f t="shared" si="18"/>
        <v>1.5568820750000001</v>
      </c>
      <c r="AJ441" s="26">
        <f t="shared" si="19"/>
        <v>0.1998820750000001</v>
      </c>
      <c r="AK441" s="62">
        <f t="shared" si="20"/>
        <v>0.14729703389830517</v>
      </c>
    </row>
    <row r="442" spans="1:37" s="53" customFormat="1" x14ac:dyDescent="0.2">
      <c r="A442" s="21" t="s">
        <v>408</v>
      </c>
      <c r="B442" s="24" t="s">
        <v>409</v>
      </c>
      <c r="C442" s="24" t="s">
        <v>410</v>
      </c>
      <c r="D442" s="110">
        <v>14</v>
      </c>
      <c r="E442" s="109"/>
      <c r="F442" s="110">
        <v>0</v>
      </c>
      <c r="G442" s="110">
        <v>53262</v>
      </c>
      <c r="H442" s="110">
        <v>39578</v>
      </c>
      <c r="I442" s="110">
        <v>14054</v>
      </c>
      <c r="J442" s="110">
        <v>10545</v>
      </c>
      <c r="K442" s="24">
        <v>8.8000000000000007</v>
      </c>
      <c r="L442" s="109"/>
      <c r="M442" s="110">
        <v>13790</v>
      </c>
      <c r="N442" s="110">
        <v>9968</v>
      </c>
      <c r="O442" s="25">
        <v>8.8000000000000007</v>
      </c>
      <c r="P442" s="25">
        <v>6.7</v>
      </c>
      <c r="Q442" s="25">
        <v>6</v>
      </c>
      <c r="R442" s="24">
        <v>31</v>
      </c>
      <c r="S442" s="26">
        <v>4.1592000000000002</v>
      </c>
      <c r="T442" s="52" t="s">
        <v>410</v>
      </c>
      <c r="U442" s="26">
        <v>5.6219999999999999</v>
      </c>
      <c r="V442" s="3"/>
      <c r="W442" s="109"/>
      <c r="X442" s="24">
        <v>40</v>
      </c>
      <c r="Y442" s="110">
        <v>58753.02</v>
      </c>
      <c r="Z442" s="25">
        <v>7.1</v>
      </c>
      <c r="AA442" s="26">
        <v>6.8358999999999996</v>
      </c>
      <c r="AB442" s="26">
        <v>6.1231</v>
      </c>
      <c r="AC442" s="109"/>
      <c r="AD442" s="26">
        <v>5.4508000000000001</v>
      </c>
      <c r="AE442" s="26">
        <v>5.4901999999999997</v>
      </c>
      <c r="AF442" s="26">
        <v>5.7973999999999997</v>
      </c>
      <c r="AG442" s="26">
        <v>5.6048</v>
      </c>
      <c r="AH442" s="57">
        <v>5.2553999999999998</v>
      </c>
      <c r="AI442" s="50">
        <f t="shared" si="18"/>
        <v>6.0310005000000002</v>
      </c>
      <c r="AJ442" s="26">
        <f t="shared" si="19"/>
        <v>0.77560050000000036</v>
      </c>
      <c r="AK442" s="62">
        <f t="shared" si="20"/>
        <v>0.14758163032309632</v>
      </c>
    </row>
    <row r="443" spans="1:37" s="53" customFormat="1" x14ac:dyDescent="0.2">
      <c r="A443" s="22" t="s">
        <v>1537</v>
      </c>
      <c r="B443" s="17" t="s">
        <v>1538</v>
      </c>
      <c r="C443" s="17" t="s">
        <v>611</v>
      </c>
      <c r="D443" s="111">
        <v>1</v>
      </c>
      <c r="E443" s="109"/>
      <c r="F443" s="111">
        <v>0</v>
      </c>
      <c r="G443" s="111">
        <v>10863</v>
      </c>
      <c r="H443" s="111">
        <v>0</v>
      </c>
      <c r="I443" s="111">
        <v>5911</v>
      </c>
      <c r="J443" s="111">
        <v>0</v>
      </c>
      <c r="K443" s="17">
        <v>7</v>
      </c>
      <c r="L443" s="109"/>
      <c r="M443" s="111">
        <v>5911</v>
      </c>
      <c r="N443" s="111">
        <v>0</v>
      </c>
      <c r="O443" s="18">
        <v>7</v>
      </c>
      <c r="P443" s="18">
        <v>0</v>
      </c>
      <c r="Q443" s="18">
        <v>7</v>
      </c>
      <c r="R443" s="17">
        <v>999</v>
      </c>
      <c r="S443" s="19">
        <v>1.7827999999999999</v>
      </c>
      <c r="T443" s="44" t="s">
        <v>410</v>
      </c>
      <c r="U443" s="19">
        <v>2.2326999999999999</v>
      </c>
      <c r="V443" s="19"/>
      <c r="W443" s="109"/>
      <c r="X443" s="17">
        <v>12</v>
      </c>
      <c r="Y443" s="111">
        <v>14839.66</v>
      </c>
      <c r="Z443" s="18">
        <v>4.5999999999999996</v>
      </c>
      <c r="AA443" s="19">
        <v>0.5333</v>
      </c>
      <c r="AB443" s="19">
        <v>0.43120000000000003</v>
      </c>
      <c r="AC443" s="109"/>
      <c r="AD443" s="19">
        <v>0</v>
      </c>
      <c r="AE443" s="19">
        <v>0</v>
      </c>
      <c r="AF443" s="19">
        <v>2.2947000000000002</v>
      </c>
      <c r="AG443" s="19">
        <v>2.2667000000000002</v>
      </c>
      <c r="AH443" s="59">
        <v>2.0847000000000002</v>
      </c>
      <c r="AI443" s="51">
        <f t="shared" si="18"/>
        <v>2.3951289250000003</v>
      </c>
      <c r="AJ443" s="19">
        <f t="shared" si="19"/>
        <v>0.31042892500000008</v>
      </c>
      <c r="AK443" s="63">
        <f t="shared" si="20"/>
        <v>0.14890820022065526</v>
      </c>
    </row>
    <row r="444" spans="1:37" s="53" customFormat="1" x14ac:dyDescent="0.2">
      <c r="A444" s="21" t="s">
        <v>951</v>
      </c>
      <c r="B444" s="1" t="s">
        <v>952</v>
      </c>
      <c r="C444" s="1" t="s">
        <v>611</v>
      </c>
      <c r="D444" s="108">
        <v>4</v>
      </c>
      <c r="E444" s="109"/>
      <c r="F444" s="108">
        <v>0</v>
      </c>
      <c r="G444" s="108">
        <v>6494</v>
      </c>
      <c r="H444" s="108">
        <v>1739</v>
      </c>
      <c r="I444" s="108">
        <v>3091</v>
      </c>
      <c r="J444" s="108">
        <v>615</v>
      </c>
      <c r="K444" s="1">
        <v>1.5</v>
      </c>
      <c r="L444" s="109"/>
      <c r="M444" s="108">
        <v>3091</v>
      </c>
      <c r="N444" s="108">
        <v>615</v>
      </c>
      <c r="O444" s="2">
        <v>1.5</v>
      </c>
      <c r="P444" s="2">
        <v>0.5</v>
      </c>
      <c r="Q444" s="2">
        <v>1.4</v>
      </c>
      <c r="R444" s="1">
        <v>999</v>
      </c>
      <c r="S444" s="3">
        <v>0.93230000000000002</v>
      </c>
      <c r="T444" s="43" t="s">
        <v>410</v>
      </c>
      <c r="U444" s="3">
        <v>1.2283999999999999</v>
      </c>
      <c r="V444" s="3"/>
      <c r="W444" s="109"/>
      <c r="X444" s="1">
        <v>5</v>
      </c>
      <c r="Y444" s="108">
        <v>8159.44</v>
      </c>
      <c r="Z444" s="2">
        <v>1.8</v>
      </c>
      <c r="AA444" s="3">
        <v>0.65239999999999998</v>
      </c>
      <c r="AB444" s="3">
        <v>0.49540000000000001</v>
      </c>
      <c r="AC444" s="109"/>
      <c r="AD444" s="3">
        <v>1.1189</v>
      </c>
      <c r="AE444" s="3">
        <v>1.1177999999999999</v>
      </c>
      <c r="AF444" s="3">
        <v>1.0678000000000001</v>
      </c>
      <c r="AG444" s="3">
        <v>1.026</v>
      </c>
      <c r="AH444" s="57">
        <v>1.1459999999999999</v>
      </c>
      <c r="AI444" s="50">
        <f t="shared" si="18"/>
        <v>1.3177661000000001</v>
      </c>
      <c r="AJ444" s="3">
        <f t="shared" si="19"/>
        <v>0.17176610000000014</v>
      </c>
      <c r="AK444" s="62">
        <f t="shared" si="20"/>
        <v>0.14988315881326367</v>
      </c>
    </row>
    <row r="445" spans="1:37" s="53" customFormat="1" x14ac:dyDescent="0.2">
      <c r="A445" s="21" t="s">
        <v>174</v>
      </c>
      <c r="B445" s="24" t="s">
        <v>175</v>
      </c>
      <c r="C445" s="24" t="s">
        <v>410</v>
      </c>
      <c r="D445" s="110">
        <v>155</v>
      </c>
      <c r="E445" s="109"/>
      <c r="F445" s="110">
        <v>0</v>
      </c>
      <c r="G445" s="110">
        <v>2657</v>
      </c>
      <c r="H445" s="110">
        <v>3281</v>
      </c>
      <c r="I445" s="110">
        <v>1102</v>
      </c>
      <c r="J445" s="110">
        <v>883</v>
      </c>
      <c r="K445" s="24">
        <v>0.6</v>
      </c>
      <c r="L445" s="109"/>
      <c r="M445" s="110">
        <v>1234</v>
      </c>
      <c r="N445" s="110">
        <v>904</v>
      </c>
      <c r="O445" s="25">
        <v>0.6</v>
      </c>
      <c r="P445" s="25">
        <v>0.7</v>
      </c>
      <c r="Q445" s="25">
        <v>1.1000000000000001</v>
      </c>
      <c r="R445" s="24">
        <v>32</v>
      </c>
      <c r="S445" s="26">
        <v>0.37219999999999998</v>
      </c>
      <c r="T445" s="52" t="s">
        <v>407</v>
      </c>
      <c r="U445" s="26">
        <v>0.37219999999999998</v>
      </c>
      <c r="V445" s="26"/>
      <c r="W445" s="109"/>
      <c r="X445" s="24">
        <v>2</v>
      </c>
      <c r="Y445" s="110">
        <v>2815.02</v>
      </c>
      <c r="Z445" s="25">
        <v>0</v>
      </c>
      <c r="AA445" s="26">
        <v>1.929</v>
      </c>
      <c r="AB445" s="26">
        <v>1.7222</v>
      </c>
      <c r="AC445" s="109"/>
      <c r="AD445" s="26">
        <v>0.37340000000000001</v>
      </c>
      <c r="AE445" s="26">
        <v>0.36759999999999998</v>
      </c>
      <c r="AF445" s="26">
        <v>0.36380000000000001</v>
      </c>
      <c r="AG445" s="26">
        <v>0.36420000000000002</v>
      </c>
      <c r="AH445" s="57">
        <v>0.34720000000000001</v>
      </c>
      <c r="AI445" s="50">
        <f t="shared" si="18"/>
        <v>0.39927754999999998</v>
      </c>
      <c r="AJ445" s="26">
        <f t="shared" si="19"/>
        <v>5.2077549999999972E-2</v>
      </c>
      <c r="AK445" s="62">
        <f t="shared" si="20"/>
        <v>0.14999294354838702</v>
      </c>
    </row>
    <row r="446" spans="1:37" s="53" customFormat="1" x14ac:dyDescent="0.2">
      <c r="A446" s="21" t="s">
        <v>1528</v>
      </c>
      <c r="B446" s="24" t="s">
        <v>1529</v>
      </c>
      <c r="C446" s="24" t="s">
        <v>410</v>
      </c>
      <c r="D446" s="110">
        <v>7</v>
      </c>
      <c r="E446" s="109"/>
      <c r="F446" s="110">
        <v>0</v>
      </c>
      <c r="G446" s="110">
        <v>79564</v>
      </c>
      <c r="H446" s="110">
        <v>31988</v>
      </c>
      <c r="I446" s="110">
        <v>30787</v>
      </c>
      <c r="J446" s="110">
        <v>16475</v>
      </c>
      <c r="K446" s="24">
        <v>16.100000000000001</v>
      </c>
      <c r="L446" s="109"/>
      <c r="M446" s="110">
        <v>30643</v>
      </c>
      <c r="N446" s="110">
        <v>16188</v>
      </c>
      <c r="O446" s="25">
        <v>16.100000000000001</v>
      </c>
      <c r="P446" s="25">
        <v>13.9</v>
      </c>
      <c r="Q446" s="25">
        <v>12.5</v>
      </c>
      <c r="R446" s="24">
        <v>16</v>
      </c>
      <c r="S446" s="26">
        <v>9.2421000000000006</v>
      </c>
      <c r="T446" s="52" t="s">
        <v>410</v>
      </c>
      <c r="U446" s="26">
        <v>7.7690999999999999</v>
      </c>
      <c r="V446" s="26"/>
      <c r="W446" s="109"/>
      <c r="X446" s="24">
        <v>17</v>
      </c>
      <c r="Y446" s="110">
        <v>56795.27</v>
      </c>
      <c r="Z446" s="25">
        <v>6</v>
      </c>
      <c r="AA446" s="26">
        <v>0.80359999999999998</v>
      </c>
      <c r="AB446" s="26">
        <v>0.65749999999999997</v>
      </c>
      <c r="AC446" s="109"/>
      <c r="AD446" s="26">
        <v>0</v>
      </c>
      <c r="AE446" s="26">
        <v>0</v>
      </c>
      <c r="AF446" s="26">
        <v>6.6851000000000003</v>
      </c>
      <c r="AG446" s="26">
        <v>6.5285000000000002</v>
      </c>
      <c r="AH446" s="57">
        <v>7.2089999999999996</v>
      </c>
      <c r="AI446" s="50">
        <f t="shared" si="18"/>
        <v>8.3343020250000013</v>
      </c>
      <c r="AJ446" s="26">
        <f t="shared" si="19"/>
        <v>1.1253020250000016</v>
      </c>
      <c r="AK446" s="62">
        <f t="shared" si="20"/>
        <v>0.15609682688306306</v>
      </c>
    </row>
    <row r="447" spans="1:37" s="53" customFormat="1" x14ac:dyDescent="0.2">
      <c r="A447" s="21" t="s">
        <v>612</v>
      </c>
      <c r="B447" s="24" t="s">
        <v>613</v>
      </c>
      <c r="C447" s="24" t="s">
        <v>407</v>
      </c>
      <c r="D447" s="110">
        <v>0</v>
      </c>
      <c r="E447" s="109"/>
      <c r="F447" s="110">
        <v>0</v>
      </c>
      <c r="G447" s="110">
        <v>0</v>
      </c>
      <c r="H447" s="110">
        <v>0</v>
      </c>
      <c r="I447" s="110">
        <v>0</v>
      </c>
      <c r="J447" s="110">
        <v>0</v>
      </c>
      <c r="K447" s="24">
        <v>0</v>
      </c>
      <c r="L447" s="109"/>
      <c r="M447" s="110">
        <v>0</v>
      </c>
      <c r="N447" s="110">
        <v>0</v>
      </c>
      <c r="O447" s="25">
        <v>0</v>
      </c>
      <c r="P447" s="25">
        <v>0</v>
      </c>
      <c r="Q447" s="25">
        <v>0</v>
      </c>
      <c r="R447" s="24">
        <v>999</v>
      </c>
      <c r="S447" s="26">
        <v>0</v>
      </c>
      <c r="T447" s="52" t="s">
        <v>410</v>
      </c>
      <c r="U447" s="26">
        <v>1.4409000000000001</v>
      </c>
      <c r="V447" s="26"/>
      <c r="W447" s="109"/>
      <c r="X447" s="24">
        <v>6</v>
      </c>
      <c r="Y447" s="110">
        <v>11005.49</v>
      </c>
      <c r="Z447" s="25">
        <v>1.7</v>
      </c>
      <c r="AA447" s="26">
        <v>0.54279999999999995</v>
      </c>
      <c r="AB447" s="26">
        <v>0.58950000000000002</v>
      </c>
      <c r="AC447" s="109"/>
      <c r="AD447" s="26">
        <v>1.1566000000000001</v>
      </c>
      <c r="AE447" s="26">
        <v>1.1339999999999999</v>
      </c>
      <c r="AF447" s="26">
        <v>1.2178</v>
      </c>
      <c r="AG447" s="26">
        <v>1.1811</v>
      </c>
      <c r="AH447" s="57">
        <v>1.3366</v>
      </c>
      <c r="AI447" s="50">
        <f t="shared" si="18"/>
        <v>1.5457254750000002</v>
      </c>
      <c r="AJ447" s="26">
        <f t="shared" si="19"/>
        <v>0.20912547500000023</v>
      </c>
      <c r="AK447" s="62">
        <f t="shared" si="20"/>
        <v>0.15646077734550368</v>
      </c>
    </row>
    <row r="448" spans="1:37" s="53" customFormat="1" x14ac:dyDescent="0.2">
      <c r="A448" s="22" t="s">
        <v>1060</v>
      </c>
      <c r="B448" s="17" t="s">
        <v>1061</v>
      </c>
      <c r="C448" s="17" t="s">
        <v>410</v>
      </c>
      <c r="D448" s="111">
        <v>6</v>
      </c>
      <c r="E448" s="109"/>
      <c r="F448" s="111">
        <v>0</v>
      </c>
      <c r="G448" s="111">
        <v>9629</v>
      </c>
      <c r="H448" s="111">
        <v>6281</v>
      </c>
      <c r="I448" s="111">
        <v>3624</v>
      </c>
      <c r="J448" s="111">
        <v>1976</v>
      </c>
      <c r="K448" s="17">
        <v>3.7</v>
      </c>
      <c r="L448" s="109"/>
      <c r="M448" s="111">
        <v>3546</v>
      </c>
      <c r="N448" s="111">
        <v>1808</v>
      </c>
      <c r="O448" s="18">
        <v>3.7</v>
      </c>
      <c r="P448" s="18">
        <v>3.1</v>
      </c>
      <c r="Q448" s="18">
        <v>2.6</v>
      </c>
      <c r="R448" s="17">
        <v>15</v>
      </c>
      <c r="S448" s="19">
        <v>1.0694999999999999</v>
      </c>
      <c r="T448" s="44" t="s">
        <v>410</v>
      </c>
      <c r="U448" s="19">
        <v>1.4084000000000001</v>
      </c>
      <c r="V448" s="19"/>
      <c r="W448" s="109"/>
      <c r="X448" s="17">
        <v>9</v>
      </c>
      <c r="Y448" s="111">
        <v>11304.97</v>
      </c>
      <c r="Z448" s="18">
        <v>2.5</v>
      </c>
      <c r="AA448" s="19">
        <v>1.0118</v>
      </c>
      <c r="AB448" s="19">
        <v>0.81689999999999996</v>
      </c>
      <c r="AC448" s="109"/>
      <c r="AD448" s="19">
        <v>1.0112000000000001</v>
      </c>
      <c r="AE448" s="19">
        <v>1.1137999999999999</v>
      </c>
      <c r="AF448" s="19">
        <v>1.4306000000000001</v>
      </c>
      <c r="AG448" s="19">
        <v>1.3573</v>
      </c>
      <c r="AH448" s="59">
        <v>1.3053999999999999</v>
      </c>
      <c r="AI448" s="51">
        <f t="shared" si="18"/>
        <v>1.5108611000000003</v>
      </c>
      <c r="AJ448" s="19">
        <f t="shared" si="19"/>
        <v>0.2054611000000004</v>
      </c>
      <c r="AK448" s="63">
        <f t="shared" si="20"/>
        <v>0.15739321280833493</v>
      </c>
    </row>
    <row r="449" spans="1:37" s="53" customFormat="1" x14ac:dyDescent="0.2">
      <c r="A449" s="21" t="s">
        <v>520</v>
      </c>
      <c r="B449" s="24" t="s">
        <v>662</v>
      </c>
      <c r="C449" s="24" t="s">
        <v>410</v>
      </c>
      <c r="D449" s="110">
        <v>103</v>
      </c>
      <c r="E449" s="109"/>
      <c r="F449" s="110">
        <v>1</v>
      </c>
      <c r="G449" s="110">
        <v>5777</v>
      </c>
      <c r="H449" s="110">
        <v>4205</v>
      </c>
      <c r="I449" s="110">
        <v>2874</v>
      </c>
      <c r="J449" s="110">
        <v>1671</v>
      </c>
      <c r="K449" s="24">
        <v>3.5</v>
      </c>
      <c r="L449" s="109"/>
      <c r="M449" s="110">
        <v>2794</v>
      </c>
      <c r="N449" s="110">
        <v>1391</v>
      </c>
      <c r="O449" s="25">
        <v>3.5</v>
      </c>
      <c r="P449" s="25">
        <v>1.9</v>
      </c>
      <c r="Q449" s="25">
        <v>3.1</v>
      </c>
      <c r="R449" s="24">
        <v>15</v>
      </c>
      <c r="S449" s="26">
        <v>0.8427</v>
      </c>
      <c r="T449" s="52" t="s">
        <v>407</v>
      </c>
      <c r="U449" s="26">
        <v>0.8427</v>
      </c>
      <c r="V449" s="26"/>
      <c r="W449" s="109"/>
      <c r="X449" s="24">
        <v>7</v>
      </c>
      <c r="Y449" s="110">
        <v>6115.74</v>
      </c>
      <c r="Z449" s="25">
        <v>3.1</v>
      </c>
      <c r="AA449" s="26">
        <v>1.1068</v>
      </c>
      <c r="AB449" s="26">
        <v>1.1374</v>
      </c>
      <c r="AC449" s="109"/>
      <c r="AD449" s="26">
        <v>0.85319999999999996</v>
      </c>
      <c r="AE449" s="26">
        <v>0.83289999999999997</v>
      </c>
      <c r="AF449" s="26">
        <v>0.95199999999999996</v>
      </c>
      <c r="AG449" s="26">
        <v>0.91159999999999997</v>
      </c>
      <c r="AH449" s="57">
        <v>0.78080000000000005</v>
      </c>
      <c r="AI449" s="50">
        <f t="shared" si="18"/>
        <v>0.90400642500000006</v>
      </c>
      <c r="AJ449" s="26">
        <f t="shared" si="19"/>
        <v>0.12320642500000001</v>
      </c>
      <c r="AK449" s="62">
        <f t="shared" si="20"/>
        <v>0.15779511398565574</v>
      </c>
    </row>
    <row r="450" spans="1:37" s="53" customFormat="1" x14ac:dyDescent="0.2">
      <c r="A450" s="21" t="s">
        <v>1457</v>
      </c>
      <c r="B450" s="24" t="s">
        <v>1458</v>
      </c>
      <c r="C450" s="24" t="s">
        <v>429</v>
      </c>
      <c r="D450" s="110">
        <v>58</v>
      </c>
      <c r="E450" s="109"/>
      <c r="F450" s="110">
        <v>3</v>
      </c>
      <c r="G450" s="110">
        <v>15885</v>
      </c>
      <c r="H450" s="110">
        <v>17248</v>
      </c>
      <c r="I450" s="110">
        <v>6525</v>
      </c>
      <c r="J450" s="110">
        <v>6695</v>
      </c>
      <c r="K450" s="24">
        <v>5.6</v>
      </c>
      <c r="L450" s="109"/>
      <c r="M450" s="110">
        <v>6131</v>
      </c>
      <c r="N450" s="110">
        <v>4983</v>
      </c>
      <c r="O450" s="25">
        <v>5.6</v>
      </c>
      <c r="P450" s="25">
        <v>4.5</v>
      </c>
      <c r="Q450" s="25">
        <v>4.3</v>
      </c>
      <c r="R450" s="24">
        <v>39</v>
      </c>
      <c r="S450" s="26">
        <v>1.8491</v>
      </c>
      <c r="T450" s="52" t="s">
        <v>407</v>
      </c>
      <c r="U450" s="26">
        <v>1.8491</v>
      </c>
      <c r="V450" s="26"/>
      <c r="W450" s="109"/>
      <c r="X450" s="24">
        <v>14</v>
      </c>
      <c r="Y450" s="110">
        <v>19513.3</v>
      </c>
      <c r="Z450" s="25">
        <v>4.3</v>
      </c>
      <c r="AA450" s="26">
        <v>1.8312999999999999</v>
      </c>
      <c r="AB450" s="26">
        <v>1.8838999999999999</v>
      </c>
      <c r="AC450" s="109"/>
      <c r="AD450" s="26">
        <v>1.6395999999999999</v>
      </c>
      <c r="AE450" s="26">
        <v>1.9305000000000001</v>
      </c>
      <c r="AF450" s="26">
        <v>1.9219999999999999</v>
      </c>
      <c r="AG450" s="26">
        <v>1.6365000000000001</v>
      </c>
      <c r="AH450" s="57">
        <v>1.7118</v>
      </c>
      <c r="AI450" s="50">
        <f t="shared" si="18"/>
        <v>1.9836220250000001</v>
      </c>
      <c r="AJ450" s="26">
        <f t="shared" si="19"/>
        <v>0.27182202500000008</v>
      </c>
      <c r="AK450" s="62">
        <f t="shared" si="20"/>
        <v>0.15879309790863425</v>
      </c>
    </row>
    <row r="451" spans="1:37" s="53" customFormat="1" x14ac:dyDescent="0.2">
      <c r="A451" s="21" t="s">
        <v>772</v>
      </c>
      <c r="B451" s="24" t="s">
        <v>773</v>
      </c>
      <c r="C451" s="24" t="s">
        <v>410</v>
      </c>
      <c r="D451" s="110">
        <v>71</v>
      </c>
      <c r="E451" s="109"/>
      <c r="F451" s="110">
        <v>3</v>
      </c>
      <c r="G451" s="110">
        <v>11390</v>
      </c>
      <c r="H451" s="110">
        <v>16637</v>
      </c>
      <c r="I451" s="110">
        <v>4791</v>
      </c>
      <c r="J451" s="110">
        <v>6330</v>
      </c>
      <c r="K451" s="24">
        <v>4.4000000000000004</v>
      </c>
      <c r="L451" s="109"/>
      <c r="M451" s="110">
        <v>4469</v>
      </c>
      <c r="N451" s="110">
        <v>4219</v>
      </c>
      <c r="O451" s="25">
        <v>4.4000000000000004</v>
      </c>
      <c r="P451" s="25">
        <v>4.9000000000000004</v>
      </c>
      <c r="Q451" s="25">
        <v>2.9</v>
      </c>
      <c r="R451" s="24">
        <v>52</v>
      </c>
      <c r="S451" s="26">
        <v>1.3479000000000001</v>
      </c>
      <c r="T451" s="52" t="s">
        <v>407</v>
      </c>
      <c r="U451" s="26">
        <v>1.3479000000000001</v>
      </c>
      <c r="V451" s="26"/>
      <c r="W451" s="109"/>
      <c r="X451" s="24">
        <v>14</v>
      </c>
      <c r="Y451" s="110">
        <v>17071.2</v>
      </c>
      <c r="Z451" s="25">
        <v>2.9</v>
      </c>
      <c r="AA451" s="26">
        <v>1.2955000000000001</v>
      </c>
      <c r="AB451" s="26">
        <v>0.90290000000000004</v>
      </c>
      <c r="AC451" s="109"/>
      <c r="AD451" s="26">
        <v>1.0629</v>
      </c>
      <c r="AE451" s="26">
        <v>1.0306999999999999</v>
      </c>
      <c r="AF451" s="26">
        <v>1.1661999999999999</v>
      </c>
      <c r="AG451" s="26">
        <v>1.2002999999999999</v>
      </c>
      <c r="AH451" s="57">
        <v>1.2444999999999999</v>
      </c>
      <c r="AI451" s="50">
        <f t="shared" si="18"/>
        <v>1.4459597250000003</v>
      </c>
      <c r="AJ451" s="26">
        <f t="shared" si="19"/>
        <v>0.20145972500000031</v>
      </c>
      <c r="AK451" s="62">
        <f t="shared" si="20"/>
        <v>0.16188005222981142</v>
      </c>
    </row>
    <row r="452" spans="1:37" s="53" customFormat="1" x14ac:dyDescent="0.2">
      <c r="A452" s="21" t="s">
        <v>904</v>
      </c>
      <c r="B452" s="24" t="s">
        <v>905</v>
      </c>
      <c r="C452" s="24" t="s">
        <v>407</v>
      </c>
      <c r="D452" s="110">
        <v>120</v>
      </c>
      <c r="E452" s="109"/>
      <c r="F452" s="110">
        <v>8</v>
      </c>
      <c r="G452" s="110">
        <v>14842</v>
      </c>
      <c r="H452" s="110">
        <v>34795</v>
      </c>
      <c r="I452" s="110">
        <v>5823</v>
      </c>
      <c r="J452" s="110">
        <v>11538</v>
      </c>
      <c r="K452" s="24">
        <v>6.1</v>
      </c>
      <c r="L452" s="109"/>
      <c r="M452" s="110">
        <v>5005</v>
      </c>
      <c r="N452" s="110">
        <v>5995</v>
      </c>
      <c r="O452" s="25">
        <v>6.1</v>
      </c>
      <c r="P452" s="25">
        <v>7.7</v>
      </c>
      <c r="Q452" s="25">
        <v>4.3</v>
      </c>
      <c r="R452" s="24">
        <v>84</v>
      </c>
      <c r="S452" s="26">
        <v>1.5095000000000001</v>
      </c>
      <c r="T452" s="52" t="s">
        <v>407</v>
      </c>
      <c r="U452" s="26">
        <v>1.5095000000000001</v>
      </c>
      <c r="V452" s="26"/>
      <c r="W452" s="109"/>
      <c r="X452" s="24">
        <v>21</v>
      </c>
      <c r="Y452" s="110">
        <v>28206.720000000001</v>
      </c>
      <c r="Z452" s="25">
        <v>4.3</v>
      </c>
      <c r="AA452" s="26">
        <v>0</v>
      </c>
      <c r="AB452" s="26">
        <v>0</v>
      </c>
      <c r="AC452" s="109"/>
      <c r="AD452" s="26">
        <v>1.4349000000000001</v>
      </c>
      <c r="AE452" s="26">
        <v>1.4541999999999999</v>
      </c>
      <c r="AF452" s="26">
        <v>1.3623000000000001</v>
      </c>
      <c r="AG452" s="26">
        <v>1.5508</v>
      </c>
      <c r="AH452" s="57">
        <v>1.3893</v>
      </c>
      <c r="AI452" s="50">
        <f t="shared" si="18"/>
        <v>1.6193161250000001</v>
      </c>
      <c r="AJ452" s="26">
        <f t="shared" si="19"/>
        <v>0.23001612500000013</v>
      </c>
      <c r="AK452" s="62">
        <f t="shared" si="20"/>
        <v>0.16556260346937315</v>
      </c>
    </row>
    <row r="453" spans="1:37" s="53" customFormat="1" x14ac:dyDescent="0.2">
      <c r="A453" s="22" t="s">
        <v>474</v>
      </c>
      <c r="B453" s="17" t="s">
        <v>475</v>
      </c>
      <c r="C453" s="17" t="s">
        <v>407</v>
      </c>
      <c r="D453" s="111">
        <v>1</v>
      </c>
      <c r="E453" s="109"/>
      <c r="F453" s="111">
        <v>0</v>
      </c>
      <c r="G453" s="111">
        <v>16521</v>
      </c>
      <c r="H453" s="111">
        <v>0</v>
      </c>
      <c r="I453" s="111">
        <v>13560</v>
      </c>
      <c r="J453" s="111">
        <v>0</v>
      </c>
      <c r="K453" s="17">
        <v>7</v>
      </c>
      <c r="L453" s="109"/>
      <c r="M453" s="111">
        <v>13560</v>
      </c>
      <c r="N453" s="111">
        <v>0</v>
      </c>
      <c r="O453" s="18">
        <v>7</v>
      </c>
      <c r="P453" s="18">
        <v>0</v>
      </c>
      <c r="Q453" s="18">
        <v>7</v>
      </c>
      <c r="R453" s="17">
        <v>999</v>
      </c>
      <c r="S453" s="19">
        <v>4.0898000000000003</v>
      </c>
      <c r="T453" s="44" t="s">
        <v>410</v>
      </c>
      <c r="U453" s="19">
        <v>0.93159999999999998</v>
      </c>
      <c r="V453" s="19"/>
      <c r="W453" s="109"/>
      <c r="X453" s="17">
        <v>7</v>
      </c>
      <c r="Y453" s="111">
        <v>8842.81</v>
      </c>
      <c r="Z453" s="18">
        <v>2.4</v>
      </c>
      <c r="AA453" s="19">
        <v>3.7993000000000001</v>
      </c>
      <c r="AB453" s="19">
        <v>2.4811999999999999</v>
      </c>
      <c r="AC453" s="109"/>
      <c r="AD453" s="19">
        <v>1.5375000000000001</v>
      </c>
      <c r="AE453" s="19">
        <v>0.96860000000000002</v>
      </c>
      <c r="AF453" s="19">
        <v>0.9637</v>
      </c>
      <c r="AG453" s="19">
        <v>1.0219</v>
      </c>
      <c r="AH453" s="59">
        <v>0.85680000000000001</v>
      </c>
      <c r="AI453" s="51">
        <f t="shared" si="18"/>
        <v>0.99937390000000004</v>
      </c>
      <c r="AJ453" s="19">
        <f t="shared" si="19"/>
        <v>0.14257390000000003</v>
      </c>
      <c r="AK453" s="63">
        <f t="shared" si="20"/>
        <v>0.16640277777777782</v>
      </c>
    </row>
    <row r="454" spans="1:37" s="53" customFormat="1" x14ac:dyDescent="0.2">
      <c r="A454" s="21" t="s">
        <v>575</v>
      </c>
      <c r="B454" s="1" t="s">
        <v>576</v>
      </c>
      <c r="C454" s="1" t="s">
        <v>410</v>
      </c>
      <c r="D454" s="108">
        <v>27</v>
      </c>
      <c r="E454" s="109"/>
      <c r="F454" s="108">
        <v>0</v>
      </c>
      <c r="G454" s="108">
        <v>8049</v>
      </c>
      <c r="H454" s="108">
        <v>6419</v>
      </c>
      <c r="I454" s="108">
        <v>3045</v>
      </c>
      <c r="J454" s="108">
        <v>2113</v>
      </c>
      <c r="K454" s="1">
        <v>3.7</v>
      </c>
      <c r="L454" s="109"/>
      <c r="M454" s="108">
        <v>2936</v>
      </c>
      <c r="N454" s="108">
        <v>1631</v>
      </c>
      <c r="O454" s="2">
        <v>3.7</v>
      </c>
      <c r="P454" s="2">
        <v>2.1</v>
      </c>
      <c r="Q454" s="2">
        <v>3.1</v>
      </c>
      <c r="R454" s="1">
        <v>18</v>
      </c>
      <c r="S454" s="3">
        <v>0.88549999999999995</v>
      </c>
      <c r="T454" s="43" t="s">
        <v>407</v>
      </c>
      <c r="U454" s="3">
        <v>0.88549999999999995</v>
      </c>
      <c r="V454" s="3"/>
      <c r="W454" s="109"/>
      <c r="X454" s="1">
        <v>8</v>
      </c>
      <c r="Y454" s="108">
        <v>7144.22</v>
      </c>
      <c r="Z454" s="2">
        <v>3.1</v>
      </c>
      <c r="AA454" s="3">
        <v>0.86629999999999996</v>
      </c>
      <c r="AB454" s="3">
        <v>0.7722</v>
      </c>
      <c r="AC454" s="109"/>
      <c r="AD454" s="3">
        <v>1.0726</v>
      </c>
      <c r="AE454" s="3">
        <v>0.9153</v>
      </c>
      <c r="AF454" s="3">
        <v>0.97899999999999998</v>
      </c>
      <c r="AG454" s="3">
        <v>0.96940000000000004</v>
      </c>
      <c r="AH454" s="57">
        <v>0.81340000000000001</v>
      </c>
      <c r="AI454" s="50">
        <f t="shared" si="18"/>
        <v>0.949920125</v>
      </c>
      <c r="AJ454" s="3">
        <f t="shared" si="19"/>
        <v>0.13652012499999999</v>
      </c>
      <c r="AK454" s="62">
        <f t="shared" si="20"/>
        <v>0.16783885542168672</v>
      </c>
    </row>
    <row r="455" spans="1:37" s="53" customFormat="1" x14ac:dyDescent="0.2">
      <c r="A455" s="21" t="s">
        <v>446</v>
      </c>
      <c r="B455" s="24" t="s">
        <v>447</v>
      </c>
      <c r="C455" s="24" t="s">
        <v>407</v>
      </c>
      <c r="D455" s="110">
        <v>5</v>
      </c>
      <c r="E455" s="109"/>
      <c r="F455" s="110">
        <v>0</v>
      </c>
      <c r="G455" s="110">
        <v>17102</v>
      </c>
      <c r="H455" s="110">
        <v>17464</v>
      </c>
      <c r="I455" s="110">
        <v>7253</v>
      </c>
      <c r="J455" s="110">
        <v>7448</v>
      </c>
      <c r="K455" s="24">
        <v>5.4</v>
      </c>
      <c r="L455" s="109"/>
      <c r="M455" s="110">
        <v>7216</v>
      </c>
      <c r="N455" s="110">
        <v>7375</v>
      </c>
      <c r="O455" s="25">
        <v>5.4</v>
      </c>
      <c r="P455" s="25">
        <v>5.9</v>
      </c>
      <c r="Q455" s="25">
        <v>3.3</v>
      </c>
      <c r="R455" s="24">
        <v>61</v>
      </c>
      <c r="S455" s="26">
        <v>2.1764000000000001</v>
      </c>
      <c r="T455" s="52" t="s">
        <v>410</v>
      </c>
      <c r="U455" s="26">
        <v>1.9525999999999999</v>
      </c>
      <c r="V455" s="3"/>
      <c r="W455" s="109"/>
      <c r="X455" s="24">
        <v>11</v>
      </c>
      <c r="Y455" s="110">
        <v>20316.03</v>
      </c>
      <c r="Z455" s="25">
        <v>2.2999999999999998</v>
      </c>
      <c r="AA455" s="26">
        <v>1.5216000000000001</v>
      </c>
      <c r="AB455" s="26">
        <v>1.5229999999999999</v>
      </c>
      <c r="AC455" s="109"/>
      <c r="AD455" s="26">
        <v>1.6533</v>
      </c>
      <c r="AE455" s="26">
        <v>1.4472</v>
      </c>
      <c r="AF455" s="26">
        <v>1.494</v>
      </c>
      <c r="AG455" s="26">
        <v>1.4621</v>
      </c>
      <c r="AH455" s="57">
        <v>1.7936000000000001</v>
      </c>
      <c r="AI455" s="50">
        <f t="shared" si="18"/>
        <v>2.0946516499999999</v>
      </c>
      <c r="AJ455" s="26">
        <f t="shared" si="19"/>
        <v>0.30105164999999978</v>
      </c>
      <c r="AK455" s="62">
        <f t="shared" si="20"/>
        <v>0.16784770851917918</v>
      </c>
    </row>
    <row r="456" spans="1:37" s="53" customFormat="1" x14ac:dyDescent="0.2">
      <c r="A456" s="21" t="s">
        <v>776</v>
      </c>
      <c r="B456" s="24" t="s">
        <v>777</v>
      </c>
      <c r="C456" s="24" t="s">
        <v>407</v>
      </c>
      <c r="D456" s="110">
        <v>45</v>
      </c>
      <c r="E456" s="109"/>
      <c r="F456" s="110">
        <v>7</v>
      </c>
      <c r="G456" s="110">
        <v>5275</v>
      </c>
      <c r="H456" s="110">
        <v>3515</v>
      </c>
      <c r="I456" s="110">
        <v>2452</v>
      </c>
      <c r="J456" s="110">
        <v>1176</v>
      </c>
      <c r="K456" s="24">
        <v>2</v>
      </c>
      <c r="L456" s="109"/>
      <c r="M456" s="110">
        <v>2433</v>
      </c>
      <c r="N456" s="110">
        <v>1135</v>
      </c>
      <c r="O456" s="25">
        <v>2</v>
      </c>
      <c r="P456" s="25">
        <v>1.3</v>
      </c>
      <c r="Q456" s="25">
        <v>1.8</v>
      </c>
      <c r="R456" s="24">
        <v>13</v>
      </c>
      <c r="S456" s="26">
        <v>0.73380000000000001</v>
      </c>
      <c r="T456" s="52" t="s">
        <v>407</v>
      </c>
      <c r="U456" s="26">
        <v>0.73380000000000001</v>
      </c>
      <c r="V456" s="26"/>
      <c r="W456" s="109"/>
      <c r="X456" s="24">
        <v>5</v>
      </c>
      <c r="Y456" s="110">
        <v>4733.4399999999996</v>
      </c>
      <c r="Z456" s="25">
        <v>1.8</v>
      </c>
      <c r="AA456" s="26">
        <v>0.98609999999999998</v>
      </c>
      <c r="AB456" s="26">
        <v>0.77100000000000002</v>
      </c>
      <c r="AC456" s="109"/>
      <c r="AD456" s="26">
        <v>0.72850000000000004</v>
      </c>
      <c r="AE456" s="26">
        <v>0.81200000000000006</v>
      </c>
      <c r="AF456" s="26">
        <v>0.72319999999999995</v>
      </c>
      <c r="AG456" s="26">
        <v>0.66920000000000002</v>
      </c>
      <c r="AH456" s="57">
        <v>0.67359999999999998</v>
      </c>
      <c r="AI456" s="50">
        <f t="shared" si="18"/>
        <v>0.78718395000000008</v>
      </c>
      <c r="AJ456" s="26">
        <f t="shared" si="19"/>
        <v>0.1135839500000001</v>
      </c>
      <c r="AK456" s="62">
        <f t="shared" si="20"/>
        <v>0.16862225356294552</v>
      </c>
    </row>
    <row r="457" spans="1:37" s="53" customFormat="1" x14ac:dyDescent="0.2">
      <c r="A457" s="21" t="s">
        <v>603</v>
      </c>
      <c r="B457" s="24" t="s">
        <v>604</v>
      </c>
      <c r="C457" s="24" t="s">
        <v>407</v>
      </c>
      <c r="D457" s="110">
        <v>19</v>
      </c>
      <c r="E457" s="109"/>
      <c r="F457" s="110">
        <v>2</v>
      </c>
      <c r="G457" s="110">
        <v>7401</v>
      </c>
      <c r="H457" s="110">
        <v>10283</v>
      </c>
      <c r="I457" s="110">
        <v>3157</v>
      </c>
      <c r="J457" s="110">
        <v>3451</v>
      </c>
      <c r="K457" s="24">
        <v>4.3</v>
      </c>
      <c r="L457" s="109"/>
      <c r="M457" s="110">
        <v>2845</v>
      </c>
      <c r="N457" s="110">
        <v>2408</v>
      </c>
      <c r="O457" s="25">
        <v>4.3</v>
      </c>
      <c r="P457" s="25">
        <v>5.2</v>
      </c>
      <c r="Q457" s="25">
        <v>2.7</v>
      </c>
      <c r="R457" s="24">
        <v>42</v>
      </c>
      <c r="S457" s="26">
        <v>0.85809999999999997</v>
      </c>
      <c r="T457" s="52" t="s">
        <v>410</v>
      </c>
      <c r="U457" s="26">
        <v>1.0012000000000001</v>
      </c>
      <c r="V457" s="26"/>
      <c r="W457" s="109"/>
      <c r="X457" s="24">
        <v>19</v>
      </c>
      <c r="Y457" s="110">
        <v>13373.33</v>
      </c>
      <c r="Z457" s="25">
        <v>2.6</v>
      </c>
      <c r="AA457" s="26">
        <v>0.72060000000000002</v>
      </c>
      <c r="AB457" s="26">
        <v>0.72509999999999997</v>
      </c>
      <c r="AC457" s="109"/>
      <c r="AD457" s="26">
        <v>0.74239999999999995</v>
      </c>
      <c r="AE457" s="26">
        <v>0.81430000000000002</v>
      </c>
      <c r="AF457" s="26">
        <v>0.85170000000000001</v>
      </c>
      <c r="AG457" s="26">
        <v>0.82089999999999996</v>
      </c>
      <c r="AH457" s="57">
        <v>0.91869999999999996</v>
      </c>
      <c r="AI457" s="50">
        <f t="shared" ref="AI457:AI507" si="21">$AI$4*U457</f>
        <v>1.0740373000000001</v>
      </c>
      <c r="AJ457" s="26">
        <f t="shared" ref="AJ457:AJ507" si="22">AI457-AH457</f>
        <v>0.15533730000000012</v>
      </c>
      <c r="AK457" s="62">
        <f t="shared" ref="AK457:AK507" si="23">AJ457/AH457</f>
        <v>0.16908381408512041</v>
      </c>
    </row>
    <row r="458" spans="1:37" s="53" customFormat="1" x14ac:dyDescent="0.2">
      <c r="A458" s="22" t="s">
        <v>482</v>
      </c>
      <c r="B458" s="17" t="s">
        <v>483</v>
      </c>
      <c r="C458" s="17" t="s">
        <v>407</v>
      </c>
      <c r="D458" s="111">
        <v>99</v>
      </c>
      <c r="E458" s="109"/>
      <c r="F458" s="111">
        <v>1</v>
      </c>
      <c r="G458" s="111">
        <v>3083</v>
      </c>
      <c r="H458" s="111">
        <v>2680</v>
      </c>
      <c r="I458" s="111">
        <v>1775</v>
      </c>
      <c r="J458" s="111">
        <v>1357</v>
      </c>
      <c r="K458" s="17">
        <v>2</v>
      </c>
      <c r="L458" s="109"/>
      <c r="M458" s="111">
        <v>1687</v>
      </c>
      <c r="N458" s="111">
        <v>971</v>
      </c>
      <c r="O458" s="18">
        <v>2</v>
      </c>
      <c r="P458" s="18">
        <v>1.3</v>
      </c>
      <c r="Q458" s="18">
        <v>1.8</v>
      </c>
      <c r="R458" s="17">
        <v>19</v>
      </c>
      <c r="S458" s="19">
        <v>0.50880000000000003</v>
      </c>
      <c r="T458" s="44" t="s">
        <v>407</v>
      </c>
      <c r="U458" s="19">
        <v>0.50880000000000003</v>
      </c>
      <c r="V458" s="19"/>
      <c r="W458" s="109"/>
      <c r="X458" s="17">
        <v>5</v>
      </c>
      <c r="Y458" s="111">
        <v>4407.58</v>
      </c>
      <c r="Z458" s="18">
        <v>1.8</v>
      </c>
      <c r="AA458" s="19">
        <v>1.341</v>
      </c>
      <c r="AB458" s="19">
        <v>1.4998</v>
      </c>
      <c r="AC458" s="109"/>
      <c r="AD458" s="19">
        <v>0.48370000000000002</v>
      </c>
      <c r="AE458" s="19">
        <v>0.45810000000000001</v>
      </c>
      <c r="AF458" s="19">
        <v>0.45639999999999997</v>
      </c>
      <c r="AG458" s="19">
        <v>0.46510000000000001</v>
      </c>
      <c r="AH458" s="59">
        <v>0.46460000000000001</v>
      </c>
      <c r="AI458" s="51">
        <f t="shared" si="21"/>
        <v>0.54581520000000006</v>
      </c>
      <c r="AJ458" s="19">
        <f t="shared" si="22"/>
        <v>8.1215200000000043E-2</v>
      </c>
      <c r="AK458" s="63">
        <f t="shared" si="23"/>
        <v>0.17480671545415419</v>
      </c>
    </row>
    <row r="459" spans="1:37" s="53" customFormat="1" x14ac:dyDescent="0.2">
      <c r="A459" s="21" t="s">
        <v>1024</v>
      </c>
      <c r="B459" s="1" t="s">
        <v>1025</v>
      </c>
      <c r="C459" s="1" t="s">
        <v>410</v>
      </c>
      <c r="D459" s="108">
        <v>8</v>
      </c>
      <c r="E459" s="109"/>
      <c r="F459" s="108">
        <v>0</v>
      </c>
      <c r="G459" s="108">
        <v>32034</v>
      </c>
      <c r="H459" s="108">
        <v>24973</v>
      </c>
      <c r="I459" s="108">
        <v>10519</v>
      </c>
      <c r="J459" s="108">
        <v>6907</v>
      </c>
      <c r="K459" s="1">
        <v>8.4</v>
      </c>
      <c r="L459" s="109"/>
      <c r="M459" s="108">
        <v>10075</v>
      </c>
      <c r="N459" s="108">
        <v>5834</v>
      </c>
      <c r="O459" s="2">
        <v>8.4</v>
      </c>
      <c r="P459" s="2">
        <v>5.4</v>
      </c>
      <c r="Q459" s="2">
        <v>6.6</v>
      </c>
      <c r="R459" s="1">
        <v>20</v>
      </c>
      <c r="S459" s="3">
        <v>3.0387</v>
      </c>
      <c r="T459" s="43" t="s">
        <v>410</v>
      </c>
      <c r="U459" s="3">
        <v>4.0430999999999999</v>
      </c>
      <c r="V459" s="3"/>
      <c r="W459" s="109"/>
      <c r="X459" s="1">
        <v>28</v>
      </c>
      <c r="Y459" s="108">
        <v>42796.71</v>
      </c>
      <c r="Z459" s="2">
        <v>6.9</v>
      </c>
      <c r="AA459" s="3">
        <v>3.5849000000000002</v>
      </c>
      <c r="AB459" s="3">
        <v>1.613</v>
      </c>
      <c r="AC459" s="109"/>
      <c r="AD459" s="3">
        <v>5.0042999999999997</v>
      </c>
      <c r="AE459" s="3">
        <v>4.6496000000000004</v>
      </c>
      <c r="AF459" s="3">
        <v>4.694</v>
      </c>
      <c r="AG459" s="3">
        <v>1.7732000000000001</v>
      </c>
      <c r="AH459" s="57">
        <v>3.6667000000000001</v>
      </c>
      <c r="AI459" s="50">
        <f t="shared" si="21"/>
        <v>4.3372355250000005</v>
      </c>
      <c r="AJ459" s="3">
        <f t="shared" si="22"/>
        <v>0.67053552500000047</v>
      </c>
      <c r="AK459" s="62">
        <f t="shared" si="23"/>
        <v>0.18287166253034076</v>
      </c>
    </row>
    <row r="460" spans="1:37" s="53" customFormat="1" x14ac:dyDescent="0.2">
      <c r="A460" s="21" t="s">
        <v>808</v>
      </c>
      <c r="B460" s="24" t="s">
        <v>809</v>
      </c>
      <c r="C460" s="24" t="s">
        <v>407</v>
      </c>
      <c r="D460" s="110">
        <v>60</v>
      </c>
      <c r="E460" s="109"/>
      <c r="F460" s="110">
        <v>0</v>
      </c>
      <c r="G460" s="110">
        <v>14004</v>
      </c>
      <c r="H460" s="110">
        <v>14786</v>
      </c>
      <c r="I460" s="110">
        <v>5146</v>
      </c>
      <c r="J460" s="110">
        <v>6288</v>
      </c>
      <c r="K460" s="24">
        <v>4.8</v>
      </c>
      <c r="L460" s="109"/>
      <c r="M460" s="110">
        <v>4561</v>
      </c>
      <c r="N460" s="110">
        <v>4028</v>
      </c>
      <c r="O460" s="25">
        <v>4.8</v>
      </c>
      <c r="P460" s="25">
        <v>5.9</v>
      </c>
      <c r="Q460" s="25">
        <v>3.2</v>
      </c>
      <c r="R460" s="24">
        <v>46</v>
      </c>
      <c r="S460" s="26">
        <v>1.3755999999999999</v>
      </c>
      <c r="T460" s="52" t="s">
        <v>407</v>
      </c>
      <c r="U460" s="26">
        <v>1.3755999999999999</v>
      </c>
      <c r="V460" s="3"/>
      <c r="W460" s="109"/>
      <c r="X460" s="24">
        <v>16</v>
      </c>
      <c r="Y460" s="110">
        <v>17344.72</v>
      </c>
      <c r="Z460" s="25">
        <v>3.2</v>
      </c>
      <c r="AA460" s="26">
        <v>0.42059999999999997</v>
      </c>
      <c r="AB460" s="26">
        <v>0.50229999999999997</v>
      </c>
      <c r="AC460" s="109"/>
      <c r="AD460" s="26">
        <v>1.7486999999999999</v>
      </c>
      <c r="AE460" s="26">
        <v>1.5628</v>
      </c>
      <c r="AF460" s="26">
        <v>1.3379000000000001</v>
      </c>
      <c r="AG460" s="26">
        <v>1.284</v>
      </c>
      <c r="AH460" s="57">
        <v>1.2455000000000001</v>
      </c>
      <c r="AI460" s="50">
        <f t="shared" si="21"/>
        <v>1.4756749</v>
      </c>
      <c r="AJ460" s="26">
        <f t="shared" si="22"/>
        <v>0.23017489999999996</v>
      </c>
      <c r="AK460" s="62">
        <f t="shared" si="23"/>
        <v>0.18480521878763545</v>
      </c>
    </row>
    <row r="461" spans="1:37" s="53" customFormat="1" x14ac:dyDescent="0.2">
      <c r="A461" s="21" t="s">
        <v>593</v>
      </c>
      <c r="B461" s="24" t="s">
        <v>594</v>
      </c>
      <c r="C461" s="24" t="s">
        <v>407</v>
      </c>
      <c r="D461" s="110">
        <v>28</v>
      </c>
      <c r="E461" s="109"/>
      <c r="F461" s="110">
        <v>1</v>
      </c>
      <c r="G461" s="110">
        <v>7509</v>
      </c>
      <c r="H461" s="110">
        <v>7801</v>
      </c>
      <c r="I461" s="110">
        <v>2778</v>
      </c>
      <c r="J461" s="110">
        <v>2458</v>
      </c>
      <c r="K461" s="24">
        <v>3</v>
      </c>
      <c r="L461" s="109"/>
      <c r="M461" s="110">
        <v>2681</v>
      </c>
      <c r="N461" s="110">
        <v>2207</v>
      </c>
      <c r="O461" s="25">
        <v>3</v>
      </c>
      <c r="P461" s="25">
        <v>3.1</v>
      </c>
      <c r="Q461" s="25">
        <v>2.2000000000000002</v>
      </c>
      <c r="R461" s="24">
        <v>40</v>
      </c>
      <c r="S461" s="26">
        <v>0.80859999999999999</v>
      </c>
      <c r="T461" s="52" t="s">
        <v>410</v>
      </c>
      <c r="U461" s="26">
        <v>0.97650000000000003</v>
      </c>
      <c r="V461" s="26"/>
      <c r="W461" s="109"/>
      <c r="X461" s="24">
        <v>13</v>
      </c>
      <c r="Y461" s="110">
        <v>13291.87</v>
      </c>
      <c r="Z461" s="25">
        <v>1.9</v>
      </c>
      <c r="AA461" s="26">
        <v>1.6778999999999999</v>
      </c>
      <c r="AB461" s="26">
        <v>1.8649</v>
      </c>
      <c r="AC461" s="109"/>
      <c r="AD461" s="26">
        <v>0.65010000000000001</v>
      </c>
      <c r="AE461" s="26">
        <v>0.78180000000000005</v>
      </c>
      <c r="AF461" s="26">
        <v>0.71779999999999999</v>
      </c>
      <c r="AG461" s="26">
        <v>0.66369999999999996</v>
      </c>
      <c r="AH461" s="57">
        <v>0.88260000000000005</v>
      </c>
      <c r="AI461" s="50">
        <f t="shared" si="21"/>
        <v>1.0475403750000001</v>
      </c>
      <c r="AJ461" s="26">
        <f t="shared" si="22"/>
        <v>0.16494037500000003</v>
      </c>
      <c r="AK461" s="62">
        <f t="shared" si="23"/>
        <v>0.18688009857239976</v>
      </c>
    </row>
    <row r="462" spans="1:37" s="53" customFormat="1" x14ac:dyDescent="0.2">
      <c r="A462" s="21" t="s">
        <v>910</v>
      </c>
      <c r="B462" s="24" t="s">
        <v>911</v>
      </c>
      <c r="C462" s="24" t="s">
        <v>407</v>
      </c>
      <c r="D462" s="110">
        <v>33</v>
      </c>
      <c r="E462" s="109"/>
      <c r="F462" s="110">
        <v>3</v>
      </c>
      <c r="G462" s="110">
        <v>11832</v>
      </c>
      <c r="H462" s="110">
        <v>10464</v>
      </c>
      <c r="I462" s="110">
        <v>4764</v>
      </c>
      <c r="J462" s="110">
        <v>4119</v>
      </c>
      <c r="K462" s="24">
        <v>5.3</v>
      </c>
      <c r="L462" s="109"/>
      <c r="M462" s="110">
        <v>4466</v>
      </c>
      <c r="N462" s="110">
        <v>3223</v>
      </c>
      <c r="O462" s="25">
        <v>5.3</v>
      </c>
      <c r="P462" s="25">
        <v>3.9</v>
      </c>
      <c r="Q462" s="25">
        <v>3.9</v>
      </c>
      <c r="R462" s="24">
        <v>31</v>
      </c>
      <c r="S462" s="26">
        <v>1.347</v>
      </c>
      <c r="T462" s="52" t="s">
        <v>407</v>
      </c>
      <c r="U462" s="26">
        <v>1.347</v>
      </c>
      <c r="V462" s="26"/>
      <c r="W462" s="109"/>
      <c r="X462" s="24">
        <v>13</v>
      </c>
      <c r="Y462" s="110">
        <v>12754.86</v>
      </c>
      <c r="Z462" s="25">
        <v>3.9</v>
      </c>
      <c r="AA462" s="26">
        <v>9.7515999999999998</v>
      </c>
      <c r="AB462" s="26">
        <v>10.445</v>
      </c>
      <c r="AC462" s="109"/>
      <c r="AD462" s="26">
        <v>0.99260000000000004</v>
      </c>
      <c r="AE462" s="26">
        <v>1.1085</v>
      </c>
      <c r="AF462" s="26">
        <v>1.0438000000000001</v>
      </c>
      <c r="AG462" s="26">
        <v>1.3651</v>
      </c>
      <c r="AH462" s="57">
        <v>1.2133</v>
      </c>
      <c r="AI462" s="50">
        <f t="shared" si="21"/>
        <v>1.4449942500000001</v>
      </c>
      <c r="AJ462" s="26">
        <f t="shared" si="22"/>
        <v>0.2316942500000001</v>
      </c>
      <c r="AK462" s="62">
        <f t="shared" si="23"/>
        <v>0.19096204566059516</v>
      </c>
    </row>
    <row r="463" spans="1:37" s="53" customFormat="1" x14ac:dyDescent="0.2">
      <c r="A463" s="22" t="s">
        <v>955</v>
      </c>
      <c r="B463" s="17" t="s">
        <v>956</v>
      </c>
      <c r="C463" s="17" t="s">
        <v>410</v>
      </c>
      <c r="D463" s="111">
        <v>25</v>
      </c>
      <c r="E463" s="109"/>
      <c r="F463" s="111">
        <v>0</v>
      </c>
      <c r="G463" s="111">
        <v>13997</v>
      </c>
      <c r="H463" s="111">
        <v>7733</v>
      </c>
      <c r="I463" s="111">
        <v>5020</v>
      </c>
      <c r="J463" s="111">
        <v>3095</v>
      </c>
      <c r="K463" s="17">
        <v>4.2</v>
      </c>
      <c r="L463" s="109"/>
      <c r="M463" s="111">
        <v>4953</v>
      </c>
      <c r="N463" s="111">
        <v>2762</v>
      </c>
      <c r="O463" s="18">
        <v>4.2</v>
      </c>
      <c r="P463" s="18">
        <v>4.0999999999999996</v>
      </c>
      <c r="Q463" s="18">
        <v>2.9</v>
      </c>
      <c r="R463" s="17">
        <v>18</v>
      </c>
      <c r="S463" s="19">
        <v>1.4939</v>
      </c>
      <c r="T463" s="44" t="s">
        <v>407</v>
      </c>
      <c r="U463" s="19">
        <v>1.4939</v>
      </c>
      <c r="V463" s="19"/>
      <c r="W463" s="109"/>
      <c r="X463" s="17">
        <v>12</v>
      </c>
      <c r="Y463" s="111">
        <v>11024.3</v>
      </c>
      <c r="Z463" s="18">
        <v>2.9</v>
      </c>
      <c r="AA463" s="19">
        <v>1.1299999999999999</v>
      </c>
      <c r="AB463" s="19">
        <v>1.1213</v>
      </c>
      <c r="AC463" s="109"/>
      <c r="AD463" s="19">
        <v>1.4406000000000001</v>
      </c>
      <c r="AE463" s="19">
        <v>1.8918999999999999</v>
      </c>
      <c r="AF463" s="19">
        <v>1.3804000000000001</v>
      </c>
      <c r="AG463" s="19">
        <v>1.5720000000000001</v>
      </c>
      <c r="AH463" s="59">
        <v>1.3412999999999999</v>
      </c>
      <c r="AI463" s="51">
        <f t="shared" si="21"/>
        <v>1.6025812250000002</v>
      </c>
      <c r="AJ463" s="19">
        <f t="shared" si="22"/>
        <v>0.26128122500000028</v>
      </c>
      <c r="AK463" s="63">
        <f t="shared" si="23"/>
        <v>0.19479700663535399</v>
      </c>
    </row>
    <row r="464" spans="1:37" s="53" customFormat="1" x14ac:dyDescent="0.2">
      <c r="A464" s="21" t="s">
        <v>796</v>
      </c>
      <c r="B464" s="24" t="s">
        <v>797</v>
      </c>
      <c r="C464" s="24" t="s">
        <v>407</v>
      </c>
      <c r="D464" s="110">
        <v>38</v>
      </c>
      <c r="E464" s="109"/>
      <c r="F464" s="110">
        <v>0</v>
      </c>
      <c r="G464" s="110">
        <v>26514</v>
      </c>
      <c r="H464" s="110">
        <v>21340</v>
      </c>
      <c r="I464" s="110">
        <v>10115</v>
      </c>
      <c r="J464" s="110">
        <v>6763</v>
      </c>
      <c r="K464" s="24">
        <v>10.4</v>
      </c>
      <c r="L464" s="109"/>
      <c r="M464" s="110">
        <v>9633</v>
      </c>
      <c r="N464" s="110">
        <v>5328</v>
      </c>
      <c r="O464" s="25">
        <v>10.4</v>
      </c>
      <c r="P464" s="25">
        <v>8.1</v>
      </c>
      <c r="Q464" s="25">
        <v>7.8</v>
      </c>
      <c r="R464" s="24">
        <v>18</v>
      </c>
      <c r="S464" s="26">
        <v>2.9054000000000002</v>
      </c>
      <c r="T464" s="52" t="s">
        <v>407</v>
      </c>
      <c r="U464" s="26">
        <v>2.9054000000000002</v>
      </c>
      <c r="V464" s="26"/>
      <c r="W464" s="109"/>
      <c r="X464" s="24">
        <v>26</v>
      </c>
      <c r="Y464" s="110">
        <v>23235.22</v>
      </c>
      <c r="Z464" s="25">
        <v>7.8</v>
      </c>
      <c r="AA464" s="26">
        <v>0.99870000000000003</v>
      </c>
      <c r="AB464" s="26">
        <v>1.0202</v>
      </c>
      <c r="AC464" s="109"/>
      <c r="AD464" s="26">
        <v>3.5613000000000001</v>
      </c>
      <c r="AE464" s="26">
        <v>3.7772999999999999</v>
      </c>
      <c r="AF464" s="26">
        <v>2.4897999999999998</v>
      </c>
      <c r="AG464" s="26">
        <v>2.3532999999999999</v>
      </c>
      <c r="AH464" s="57">
        <v>2.5992999999999999</v>
      </c>
      <c r="AI464" s="50">
        <f t="shared" si="21"/>
        <v>3.1167678500000005</v>
      </c>
      <c r="AJ464" s="26">
        <f t="shared" si="22"/>
        <v>0.51746785000000051</v>
      </c>
      <c r="AK464" s="62">
        <f t="shared" si="23"/>
        <v>0.19907969453314373</v>
      </c>
    </row>
    <row r="465" spans="1:37" s="53" customFormat="1" x14ac:dyDescent="0.2">
      <c r="A465" s="21" t="s">
        <v>432</v>
      </c>
      <c r="B465" s="1" t="s">
        <v>433</v>
      </c>
      <c r="C465" s="1" t="s">
        <v>410</v>
      </c>
      <c r="D465" s="108">
        <v>37</v>
      </c>
      <c r="E465" s="109"/>
      <c r="F465" s="108">
        <v>2</v>
      </c>
      <c r="G465" s="108">
        <v>9669</v>
      </c>
      <c r="H465" s="108">
        <v>10915</v>
      </c>
      <c r="I465" s="108">
        <v>5123</v>
      </c>
      <c r="J465" s="108">
        <v>4937</v>
      </c>
      <c r="K465" s="1">
        <v>6.9</v>
      </c>
      <c r="L465" s="109"/>
      <c r="M465" s="108">
        <v>4710</v>
      </c>
      <c r="N465" s="108">
        <v>3419</v>
      </c>
      <c r="O465" s="2">
        <v>6.9</v>
      </c>
      <c r="P465" s="2">
        <v>5</v>
      </c>
      <c r="Q465" s="2">
        <v>5.6</v>
      </c>
      <c r="R465" s="1">
        <v>31</v>
      </c>
      <c r="S465" s="3">
        <v>1.4206000000000001</v>
      </c>
      <c r="T465" s="43" t="s">
        <v>407</v>
      </c>
      <c r="U465" s="3">
        <v>1.4206000000000001</v>
      </c>
      <c r="V465" s="3"/>
      <c r="W465" s="109"/>
      <c r="X465" s="1">
        <v>17</v>
      </c>
      <c r="Y465" s="108">
        <v>14700.78</v>
      </c>
      <c r="Z465" s="2">
        <v>5.6</v>
      </c>
      <c r="AA465" s="3">
        <v>1.1687000000000001</v>
      </c>
      <c r="AB465" s="3">
        <v>1.1832</v>
      </c>
      <c r="AC465" s="109"/>
      <c r="AD465" s="3">
        <v>1.927</v>
      </c>
      <c r="AE465" s="3">
        <v>1.1348</v>
      </c>
      <c r="AF465" s="3">
        <v>1.1113</v>
      </c>
      <c r="AG465" s="3">
        <v>1.1335999999999999</v>
      </c>
      <c r="AH465" s="57">
        <v>1.2639</v>
      </c>
      <c r="AI465" s="50">
        <f t="shared" si="21"/>
        <v>1.5239486500000001</v>
      </c>
      <c r="AJ465" s="3">
        <f t="shared" si="22"/>
        <v>0.2600486500000001</v>
      </c>
      <c r="AK465" s="62">
        <f t="shared" si="23"/>
        <v>0.20575096922224867</v>
      </c>
    </row>
    <row r="466" spans="1:37" s="53" customFormat="1" x14ac:dyDescent="0.2">
      <c r="A466" s="21" t="s">
        <v>816</v>
      </c>
      <c r="B466" s="24" t="s">
        <v>817</v>
      </c>
      <c r="C466" s="24" t="s">
        <v>407</v>
      </c>
      <c r="D466" s="110">
        <v>22</v>
      </c>
      <c r="E466" s="109"/>
      <c r="F466" s="110">
        <v>0</v>
      </c>
      <c r="G466" s="110">
        <v>8701</v>
      </c>
      <c r="H466" s="110">
        <v>4620</v>
      </c>
      <c r="I466" s="110">
        <v>3997</v>
      </c>
      <c r="J466" s="110">
        <v>2027</v>
      </c>
      <c r="K466" s="24">
        <v>3.1</v>
      </c>
      <c r="L466" s="109"/>
      <c r="M466" s="110">
        <v>4065</v>
      </c>
      <c r="N466" s="110">
        <v>2066</v>
      </c>
      <c r="O466" s="25">
        <v>3.1</v>
      </c>
      <c r="P466" s="25">
        <v>1.8</v>
      </c>
      <c r="Q466" s="25">
        <v>2.7</v>
      </c>
      <c r="R466" s="24">
        <v>15</v>
      </c>
      <c r="S466" s="26">
        <v>1.226</v>
      </c>
      <c r="T466" s="52" t="s">
        <v>407</v>
      </c>
      <c r="U466" s="26">
        <v>1.226</v>
      </c>
      <c r="V466" s="26"/>
      <c r="W466" s="109"/>
      <c r="X466" s="24">
        <v>7</v>
      </c>
      <c r="Y466" s="110">
        <v>7929.38</v>
      </c>
      <c r="Z466" s="25">
        <v>2.7</v>
      </c>
      <c r="AA466" s="26">
        <v>0.23530000000000001</v>
      </c>
      <c r="AB466" s="26">
        <v>0.2321</v>
      </c>
      <c r="AC466" s="109"/>
      <c r="AD466" s="26">
        <v>0.99990000000000001</v>
      </c>
      <c r="AE466" s="26">
        <v>1.2242</v>
      </c>
      <c r="AF466" s="26">
        <v>1.1543000000000001</v>
      </c>
      <c r="AG466" s="26">
        <v>1.129</v>
      </c>
      <c r="AH466" s="57">
        <v>1.0878000000000001</v>
      </c>
      <c r="AI466" s="50">
        <f t="shared" si="21"/>
        <v>1.3151915000000001</v>
      </c>
      <c r="AJ466" s="26">
        <f t="shared" si="22"/>
        <v>0.22739149999999997</v>
      </c>
      <c r="AK466" s="62">
        <f t="shared" si="23"/>
        <v>0.2090379665379665</v>
      </c>
    </row>
    <row r="467" spans="1:37" s="53" customFormat="1" x14ac:dyDescent="0.2">
      <c r="A467" s="21" t="s">
        <v>470</v>
      </c>
      <c r="B467" s="24" t="s">
        <v>471</v>
      </c>
      <c r="C467" s="24" t="s">
        <v>407</v>
      </c>
      <c r="D467" s="110">
        <v>17</v>
      </c>
      <c r="E467" s="109"/>
      <c r="F467" s="110">
        <v>0</v>
      </c>
      <c r="G467" s="110">
        <v>5812</v>
      </c>
      <c r="H467" s="110">
        <v>5096</v>
      </c>
      <c r="I467" s="110">
        <v>2668</v>
      </c>
      <c r="J467" s="110">
        <v>1839</v>
      </c>
      <c r="K467" s="24">
        <v>2.8</v>
      </c>
      <c r="L467" s="109"/>
      <c r="M467" s="110">
        <v>2526</v>
      </c>
      <c r="N467" s="110">
        <v>1415</v>
      </c>
      <c r="O467" s="25">
        <v>2.8</v>
      </c>
      <c r="P467" s="25">
        <v>2.2000000000000002</v>
      </c>
      <c r="Q467" s="25">
        <v>2.2000000000000002</v>
      </c>
      <c r="R467" s="24">
        <v>18</v>
      </c>
      <c r="S467" s="26">
        <v>0.76190000000000002</v>
      </c>
      <c r="T467" s="52" t="s">
        <v>410</v>
      </c>
      <c r="U467" s="26">
        <v>0.6512</v>
      </c>
      <c r="V467" s="26"/>
      <c r="W467" s="109"/>
      <c r="X467" s="24">
        <v>6</v>
      </c>
      <c r="Y467" s="110">
        <v>5184.26</v>
      </c>
      <c r="Z467" s="25">
        <v>2.1</v>
      </c>
      <c r="AA467" s="26">
        <v>4.0979999999999999</v>
      </c>
      <c r="AB467" s="26">
        <v>4.016</v>
      </c>
      <c r="AC467" s="109"/>
      <c r="AD467" s="26">
        <v>0.67079999999999995</v>
      </c>
      <c r="AE467" s="26">
        <v>0.73480000000000001</v>
      </c>
      <c r="AF467" s="26">
        <v>0.65429999999999999</v>
      </c>
      <c r="AG467" s="26">
        <v>0.64680000000000004</v>
      </c>
      <c r="AH467" s="57">
        <v>0.57750000000000001</v>
      </c>
      <c r="AI467" s="50">
        <f t="shared" si="21"/>
        <v>0.69857480000000005</v>
      </c>
      <c r="AJ467" s="26">
        <f t="shared" si="22"/>
        <v>0.12107480000000004</v>
      </c>
      <c r="AK467" s="62">
        <f t="shared" si="23"/>
        <v>0.20965333333333339</v>
      </c>
    </row>
    <row r="468" spans="1:37" s="53" customFormat="1" x14ac:dyDescent="0.2">
      <c r="A468" s="22" t="s">
        <v>1405</v>
      </c>
      <c r="B468" s="17" t="s">
        <v>1406</v>
      </c>
      <c r="C468" s="17" t="s">
        <v>410</v>
      </c>
      <c r="D468" s="111">
        <v>6</v>
      </c>
      <c r="E468" s="109"/>
      <c r="F468" s="111">
        <v>0</v>
      </c>
      <c r="G468" s="111">
        <v>4224</v>
      </c>
      <c r="H468" s="111">
        <v>2443</v>
      </c>
      <c r="I468" s="111">
        <v>1608</v>
      </c>
      <c r="J468" s="111">
        <v>944</v>
      </c>
      <c r="K468" s="17">
        <v>2.2000000000000002</v>
      </c>
      <c r="L468" s="109"/>
      <c r="M468" s="111">
        <v>1608</v>
      </c>
      <c r="N468" s="111">
        <v>944</v>
      </c>
      <c r="O468" s="18">
        <v>2.2000000000000002</v>
      </c>
      <c r="P468" s="18">
        <v>1.1000000000000001</v>
      </c>
      <c r="Q468" s="18">
        <v>1.9</v>
      </c>
      <c r="R468" s="17">
        <v>20</v>
      </c>
      <c r="S468" s="19">
        <v>0.48499999999999999</v>
      </c>
      <c r="T468" s="44" t="s">
        <v>410</v>
      </c>
      <c r="U468" s="19">
        <v>0.87860000000000005</v>
      </c>
      <c r="V468" s="19"/>
      <c r="W468" s="109"/>
      <c r="X468" s="17">
        <v>11</v>
      </c>
      <c r="Y468" s="111">
        <v>12564.19</v>
      </c>
      <c r="Z468" s="18">
        <v>2.7</v>
      </c>
      <c r="AA468" s="19">
        <v>2.9304999999999999</v>
      </c>
      <c r="AB468" s="19">
        <v>2.6928999999999998</v>
      </c>
      <c r="AC468" s="109"/>
      <c r="AD468" s="19">
        <v>1.1957</v>
      </c>
      <c r="AE468" s="19">
        <v>0.79810000000000003</v>
      </c>
      <c r="AF468" s="19">
        <v>0.78149999999999997</v>
      </c>
      <c r="AG468" s="19">
        <v>0.77629999999999999</v>
      </c>
      <c r="AH468" s="59">
        <v>0.77600000000000002</v>
      </c>
      <c r="AI468" s="51">
        <f t="shared" si="21"/>
        <v>0.94251815000000017</v>
      </c>
      <c r="AJ468" s="19">
        <f t="shared" si="22"/>
        <v>0.16651815000000014</v>
      </c>
      <c r="AK468" s="63">
        <f t="shared" si="23"/>
        <v>0.21458524484536101</v>
      </c>
    </row>
    <row r="469" spans="1:37" s="53" customFormat="1" x14ac:dyDescent="0.2">
      <c r="A469" s="21" t="s">
        <v>514</v>
      </c>
      <c r="B469" s="24" t="s">
        <v>515</v>
      </c>
      <c r="C469" s="24" t="s">
        <v>410</v>
      </c>
      <c r="D469" s="110">
        <v>46</v>
      </c>
      <c r="E469" s="109"/>
      <c r="F469" s="110">
        <v>7</v>
      </c>
      <c r="G469" s="110">
        <v>18017</v>
      </c>
      <c r="H469" s="110">
        <v>27000</v>
      </c>
      <c r="I469" s="110">
        <v>8182</v>
      </c>
      <c r="J469" s="110">
        <v>10121</v>
      </c>
      <c r="K469" s="24">
        <v>7.5</v>
      </c>
      <c r="L469" s="109"/>
      <c r="M469" s="110">
        <v>7508</v>
      </c>
      <c r="N469" s="110">
        <v>6575</v>
      </c>
      <c r="O469" s="25">
        <v>7.5</v>
      </c>
      <c r="P469" s="25">
        <v>7.4</v>
      </c>
      <c r="Q469" s="25">
        <v>5.6</v>
      </c>
      <c r="R469" s="24">
        <v>45</v>
      </c>
      <c r="S469" s="26">
        <v>2.2645</v>
      </c>
      <c r="T469" s="52" t="s">
        <v>407</v>
      </c>
      <c r="U469" s="26">
        <v>2.2645</v>
      </c>
      <c r="V469" s="26"/>
      <c r="W469" s="109"/>
      <c r="X469" s="24">
        <v>22</v>
      </c>
      <c r="Y469" s="110">
        <v>27816.74</v>
      </c>
      <c r="Z469" s="25">
        <v>5.6</v>
      </c>
      <c r="AA469" s="26">
        <v>0.70340000000000003</v>
      </c>
      <c r="AB469" s="26">
        <v>0.64459999999999995</v>
      </c>
      <c r="AC469" s="109"/>
      <c r="AD469" s="26">
        <v>1.9262999999999999</v>
      </c>
      <c r="AE469" s="26">
        <v>2.1145999999999998</v>
      </c>
      <c r="AF469" s="26">
        <v>1.8207</v>
      </c>
      <c r="AG469" s="26">
        <v>1.8255999999999999</v>
      </c>
      <c r="AH469" s="57">
        <v>1.9902</v>
      </c>
      <c r="AI469" s="50">
        <f t="shared" si="21"/>
        <v>2.4292423750000003</v>
      </c>
      <c r="AJ469" s="26">
        <f t="shared" si="22"/>
        <v>0.43904237500000032</v>
      </c>
      <c r="AK469" s="62">
        <f t="shared" si="23"/>
        <v>0.22060213797608297</v>
      </c>
    </row>
    <row r="470" spans="1:37" s="53" customFormat="1" x14ac:dyDescent="0.2">
      <c r="A470" s="21" t="s">
        <v>591</v>
      </c>
      <c r="B470" s="1" t="s">
        <v>592</v>
      </c>
      <c r="C470" s="1" t="s">
        <v>407</v>
      </c>
      <c r="D470" s="108">
        <v>2</v>
      </c>
      <c r="E470" s="109"/>
      <c r="F470" s="108">
        <v>0</v>
      </c>
      <c r="G470" s="108">
        <v>13345</v>
      </c>
      <c r="H470" s="108">
        <v>3553</v>
      </c>
      <c r="I470" s="108">
        <v>4662</v>
      </c>
      <c r="J470" s="108">
        <v>2277</v>
      </c>
      <c r="K470" s="1">
        <v>3</v>
      </c>
      <c r="L470" s="109"/>
      <c r="M470" s="108">
        <v>4662</v>
      </c>
      <c r="N470" s="108">
        <v>2277</v>
      </c>
      <c r="O470" s="2">
        <v>3</v>
      </c>
      <c r="P470" s="2">
        <v>0</v>
      </c>
      <c r="Q470" s="2">
        <v>3</v>
      </c>
      <c r="R470" s="1">
        <v>999</v>
      </c>
      <c r="S470" s="3">
        <v>1.4060999999999999</v>
      </c>
      <c r="T470" s="43" t="s">
        <v>410</v>
      </c>
      <c r="U470" s="3">
        <v>1.1373</v>
      </c>
      <c r="V470" s="3"/>
      <c r="W470" s="109"/>
      <c r="X470" s="1">
        <v>19</v>
      </c>
      <c r="Y470" s="108">
        <v>15363.91</v>
      </c>
      <c r="Z470" s="2">
        <v>2.4</v>
      </c>
      <c r="AA470" s="3">
        <v>1.5343</v>
      </c>
      <c r="AB470" s="3">
        <v>1.4582999999999999</v>
      </c>
      <c r="AC470" s="109"/>
      <c r="AD470" s="3">
        <v>1.5092000000000001</v>
      </c>
      <c r="AE470" s="3">
        <v>0.93740000000000001</v>
      </c>
      <c r="AF470" s="3">
        <v>0.99270000000000003</v>
      </c>
      <c r="AG470" s="3">
        <v>0.98350000000000004</v>
      </c>
      <c r="AH470" s="57">
        <v>0.99299999999999999</v>
      </c>
      <c r="AI470" s="50">
        <f t="shared" si="21"/>
        <v>1.220038575</v>
      </c>
      <c r="AJ470" s="3">
        <f t="shared" si="22"/>
        <v>0.22703857500000002</v>
      </c>
      <c r="AK470" s="62">
        <f t="shared" si="23"/>
        <v>0.22863904833836859</v>
      </c>
    </row>
    <row r="471" spans="1:37" s="53" customFormat="1" x14ac:dyDescent="0.2">
      <c r="A471" s="21" t="s">
        <v>734</v>
      </c>
      <c r="B471" s="24" t="s">
        <v>735</v>
      </c>
      <c r="C471" s="24" t="s">
        <v>407</v>
      </c>
      <c r="D471" s="110">
        <v>1</v>
      </c>
      <c r="E471" s="109"/>
      <c r="F471" s="110">
        <v>0</v>
      </c>
      <c r="G471" s="110">
        <v>24857</v>
      </c>
      <c r="H471" s="110">
        <v>0</v>
      </c>
      <c r="I471" s="110">
        <v>9289</v>
      </c>
      <c r="J471" s="110">
        <v>0</v>
      </c>
      <c r="K471" s="24">
        <v>2</v>
      </c>
      <c r="L471" s="109"/>
      <c r="M471" s="110">
        <v>9289</v>
      </c>
      <c r="N471" s="110">
        <v>0</v>
      </c>
      <c r="O471" s="25">
        <v>2</v>
      </c>
      <c r="P471" s="25">
        <v>0</v>
      </c>
      <c r="Q471" s="25">
        <v>2</v>
      </c>
      <c r="R471" s="24">
        <v>999</v>
      </c>
      <c r="S471" s="26">
        <v>2.8016000000000001</v>
      </c>
      <c r="T471" s="52" t="s">
        <v>410</v>
      </c>
      <c r="U471" s="26">
        <v>1.5338000000000001</v>
      </c>
      <c r="V471" s="26"/>
      <c r="W471" s="109"/>
      <c r="X471" s="24">
        <v>14</v>
      </c>
      <c r="Y471" s="110">
        <v>16135.92</v>
      </c>
      <c r="Z471" s="25">
        <v>2.2999999999999998</v>
      </c>
      <c r="AA471" s="26">
        <v>0.77170000000000005</v>
      </c>
      <c r="AB471" s="26">
        <v>0.87990000000000002</v>
      </c>
      <c r="AC471" s="109"/>
      <c r="AD471" s="26">
        <v>1.2802</v>
      </c>
      <c r="AE471" s="26">
        <v>1.357</v>
      </c>
      <c r="AF471" s="26">
        <v>1.1501999999999999</v>
      </c>
      <c r="AG471" s="26">
        <v>1.1271</v>
      </c>
      <c r="AH471" s="57">
        <v>1.3308</v>
      </c>
      <c r="AI471" s="50">
        <f t="shared" si="21"/>
        <v>1.6453839500000003</v>
      </c>
      <c r="AJ471" s="26">
        <f t="shared" si="22"/>
        <v>0.31458395000000028</v>
      </c>
      <c r="AK471" s="62">
        <f t="shared" si="23"/>
        <v>0.23638709798617394</v>
      </c>
    </row>
    <row r="472" spans="1:37" s="53" customFormat="1" x14ac:dyDescent="0.2">
      <c r="A472" s="21" t="s">
        <v>744</v>
      </c>
      <c r="B472" s="24" t="s">
        <v>745</v>
      </c>
      <c r="C472" s="24" t="s">
        <v>407</v>
      </c>
      <c r="D472" s="110">
        <v>91</v>
      </c>
      <c r="E472" s="109"/>
      <c r="F472" s="110">
        <v>2</v>
      </c>
      <c r="G472" s="110">
        <v>19900</v>
      </c>
      <c r="H472" s="110">
        <v>21390</v>
      </c>
      <c r="I472" s="110">
        <v>6604</v>
      </c>
      <c r="J472" s="110">
        <v>5393</v>
      </c>
      <c r="K472" s="24">
        <v>5.5</v>
      </c>
      <c r="L472" s="109"/>
      <c r="M472" s="110">
        <v>6184</v>
      </c>
      <c r="N472" s="110">
        <v>3682</v>
      </c>
      <c r="O472" s="25">
        <v>5.5</v>
      </c>
      <c r="P472" s="25">
        <v>5.3</v>
      </c>
      <c r="Q472" s="25">
        <v>4</v>
      </c>
      <c r="R472" s="24">
        <v>21</v>
      </c>
      <c r="S472" s="26">
        <v>1.8651</v>
      </c>
      <c r="T472" s="52" t="s">
        <v>407</v>
      </c>
      <c r="U472" s="26">
        <v>1.8651</v>
      </c>
      <c r="V472" s="26"/>
      <c r="W472" s="109"/>
      <c r="X472" s="24">
        <v>16</v>
      </c>
      <c r="Y472" s="110">
        <v>17066.419999999998</v>
      </c>
      <c r="Z472" s="25">
        <v>4</v>
      </c>
      <c r="AA472" s="26">
        <v>1.3505</v>
      </c>
      <c r="AB472" s="26">
        <v>1.6334</v>
      </c>
      <c r="AC472" s="109"/>
      <c r="AD472" s="26">
        <v>1.9</v>
      </c>
      <c r="AE472" s="26">
        <v>2.1162999999999998</v>
      </c>
      <c r="AF472" s="26">
        <v>1.9453</v>
      </c>
      <c r="AG472" s="26">
        <v>1.7146999999999999</v>
      </c>
      <c r="AH472" s="57">
        <v>1.6072</v>
      </c>
      <c r="AI472" s="50">
        <f t="shared" si="21"/>
        <v>2.000786025</v>
      </c>
      <c r="AJ472" s="26">
        <f t="shared" si="22"/>
        <v>0.39358602500000006</v>
      </c>
      <c r="AK472" s="62">
        <f t="shared" si="23"/>
        <v>0.24488926393728228</v>
      </c>
    </row>
    <row r="473" spans="1:37" s="53" customFormat="1" x14ac:dyDescent="0.2">
      <c r="A473" s="22" t="s">
        <v>1050</v>
      </c>
      <c r="B473" s="17" t="s">
        <v>1051</v>
      </c>
      <c r="C473" s="17" t="s">
        <v>407</v>
      </c>
      <c r="D473" s="111">
        <v>14</v>
      </c>
      <c r="E473" s="109"/>
      <c r="F473" s="111">
        <v>0</v>
      </c>
      <c r="G473" s="111">
        <v>14526</v>
      </c>
      <c r="H473" s="111">
        <v>7602</v>
      </c>
      <c r="I473" s="111">
        <v>4695</v>
      </c>
      <c r="J473" s="111">
        <v>2940</v>
      </c>
      <c r="K473" s="17">
        <v>4.5999999999999996</v>
      </c>
      <c r="L473" s="109"/>
      <c r="M473" s="111">
        <v>4488</v>
      </c>
      <c r="N473" s="111">
        <v>2374</v>
      </c>
      <c r="O473" s="18">
        <v>4.5999999999999996</v>
      </c>
      <c r="P473" s="18">
        <v>3.8</v>
      </c>
      <c r="Q473" s="18">
        <v>3.7</v>
      </c>
      <c r="R473" s="17">
        <v>16</v>
      </c>
      <c r="S473" s="19">
        <v>1.3535999999999999</v>
      </c>
      <c r="T473" s="44" t="s">
        <v>410</v>
      </c>
      <c r="U473" s="19">
        <v>1.8581000000000001</v>
      </c>
      <c r="V473" s="19"/>
      <c r="W473" s="109"/>
      <c r="X473" s="17">
        <v>8</v>
      </c>
      <c r="Y473" s="111">
        <v>11889.03</v>
      </c>
      <c r="Z473" s="18">
        <v>3.3</v>
      </c>
      <c r="AA473" s="19">
        <v>1.3747</v>
      </c>
      <c r="AB473" s="19">
        <v>0.75270000000000004</v>
      </c>
      <c r="AC473" s="109"/>
      <c r="AD473" s="19">
        <v>1.5689</v>
      </c>
      <c r="AE473" s="19">
        <v>1.8741000000000001</v>
      </c>
      <c r="AF473" s="19">
        <v>1.6893</v>
      </c>
      <c r="AG473" s="19">
        <v>1.5608</v>
      </c>
      <c r="AH473" s="59">
        <v>1.5876999999999999</v>
      </c>
      <c r="AI473" s="51">
        <f t="shared" si="21"/>
        <v>1.9932767750000002</v>
      </c>
      <c r="AJ473" s="19">
        <f t="shared" si="22"/>
        <v>0.40557677500000033</v>
      </c>
      <c r="AK473" s="63">
        <f t="shared" si="23"/>
        <v>0.25544925048812772</v>
      </c>
    </row>
    <row r="474" spans="1:37" s="53" customFormat="1" x14ac:dyDescent="0.2">
      <c r="A474" s="21" t="s">
        <v>766</v>
      </c>
      <c r="B474" s="24" t="s">
        <v>767</v>
      </c>
      <c r="C474" s="24" t="s">
        <v>407</v>
      </c>
      <c r="D474" s="110">
        <v>9</v>
      </c>
      <c r="E474" s="109"/>
      <c r="F474" s="110">
        <v>0</v>
      </c>
      <c r="G474" s="110">
        <v>10310</v>
      </c>
      <c r="H474" s="110">
        <v>4880</v>
      </c>
      <c r="I474" s="110">
        <v>3372</v>
      </c>
      <c r="J474" s="110">
        <v>1835</v>
      </c>
      <c r="K474" s="24">
        <v>3.6</v>
      </c>
      <c r="L474" s="109"/>
      <c r="M474" s="110">
        <v>3343</v>
      </c>
      <c r="N474" s="110">
        <v>1775</v>
      </c>
      <c r="O474" s="25">
        <v>3.6</v>
      </c>
      <c r="P474" s="25">
        <v>2</v>
      </c>
      <c r="Q474" s="25">
        <v>3.1</v>
      </c>
      <c r="R474" s="24">
        <v>17</v>
      </c>
      <c r="S474" s="26">
        <v>1.0083</v>
      </c>
      <c r="T474" s="52" t="s">
        <v>410</v>
      </c>
      <c r="U474" s="26">
        <v>1.5153000000000001</v>
      </c>
      <c r="V474" s="26"/>
      <c r="W474" s="109"/>
      <c r="X474" s="24">
        <v>14</v>
      </c>
      <c r="Y474" s="110">
        <v>17931.87</v>
      </c>
      <c r="Z474" s="25">
        <v>3.5</v>
      </c>
      <c r="AA474" s="26">
        <v>1.0181</v>
      </c>
      <c r="AB474" s="26">
        <v>0.90429999999999999</v>
      </c>
      <c r="AC474" s="109"/>
      <c r="AD474" s="26">
        <v>1.3192999999999999</v>
      </c>
      <c r="AE474" s="26">
        <v>1.4610000000000001</v>
      </c>
      <c r="AF474" s="26">
        <v>1.3119000000000001</v>
      </c>
      <c r="AG474" s="26">
        <v>1.2943</v>
      </c>
      <c r="AH474" s="57">
        <v>1.2874000000000001</v>
      </c>
      <c r="AI474" s="50">
        <f t="shared" si="21"/>
        <v>1.6255380750000001</v>
      </c>
      <c r="AJ474" s="26">
        <f t="shared" si="22"/>
        <v>0.33813807500000004</v>
      </c>
      <c r="AK474" s="62">
        <f t="shared" si="23"/>
        <v>0.26265191471182231</v>
      </c>
    </row>
    <row r="475" spans="1:37" s="53" customFormat="1" x14ac:dyDescent="0.2">
      <c r="A475" s="21" t="s">
        <v>1128</v>
      </c>
      <c r="B475" s="24" t="s">
        <v>1129</v>
      </c>
      <c r="C475" s="24" t="s">
        <v>410</v>
      </c>
      <c r="D475" s="110">
        <v>6</v>
      </c>
      <c r="E475" s="109"/>
      <c r="F475" s="110">
        <v>0</v>
      </c>
      <c r="G475" s="110">
        <v>7341</v>
      </c>
      <c r="H475" s="110">
        <v>4935</v>
      </c>
      <c r="I475" s="110">
        <v>3361</v>
      </c>
      <c r="J475" s="110">
        <v>1790</v>
      </c>
      <c r="K475" s="24">
        <v>2.2999999999999998</v>
      </c>
      <c r="L475" s="109"/>
      <c r="M475" s="110">
        <v>3348</v>
      </c>
      <c r="N475" s="110">
        <v>1765</v>
      </c>
      <c r="O475" s="25">
        <v>2.2999999999999998</v>
      </c>
      <c r="P475" s="25">
        <v>1.4</v>
      </c>
      <c r="Q475" s="25">
        <v>2</v>
      </c>
      <c r="R475" s="24">
        <v>16</v>
      </c>
      <c r="S475" s="26">
        <v>1.0098</v>
      </c>
      <c r="T475" s="52" t="s">
        <v>410</v>
      </c>
      <c r="U475" s="26">
        <v>1.3677999999999999</v>
      </c>
      <c r="V475" s="26"/>
      <c r="W475" s="109"/>
      <c r="X475" s="24">
        <v>5</v>
      </c>
      <c r="Y475" s="110">
        <v>7964.16</v>
      </c>
      <c r="Z475" s="25">
        <v>2.6</v>
      </c>
      <c r="AA475" s="26">
        <v>0.86680000000000001</v>
      </c>
      <c r="AB475" s="26">
        <v>0.75270000000000004</v>
      </c>
      <c r="AC475" s="109"/>
      <c r="AD475" s="26">
        <v>0.85750000000000004</v>
      </c>
      <c r="AE475" s="26">
        <v>1.0164</v>
      </c>
      <c r="AF475" s="26">
        <v>0.9042</v>
      </c>
      <c r="AG475" s="26">
        <v>1.0085999999999999</v>
      </c>
      <c r="AH475" s="57">
        <v>1.1573</v>
      </c>
      <c r="AI475" s="50">
        <f t="shared" si="21"/>
        <v>1.4673074500000001</v>
      </c>
      <c r="AJ475" s="26">
        <f t="shared" si="22"/>
        <v>0.31000745000000007</v>
      </c>
      <c r="AK475" s="62">
        <f t="shared" si="23"/>
        <v>0.26787129525619985</v>
      </c>
    </row>
    <row r="476" spans="1:37" s="53" customFormat="1" x14ac:dyDescent="0.2">
      <c r="A476" s="21" t="s">
        <v>1520</v>
      </c>
      <c r="B476" s="24" t="s">
        <v>1521</v>
      </c>
      <c r="C476" s="24" t="s">
        <v>611</v>
      </c>
      <c r="D476" s="110">
        <v>35</v>
      </c>
      <c r="E476" s="109"/>
      <c r="F476" s="110">
        <v>0</v>
      </c>
      <c r="G476" s="110">
        <v>26194</v>
      </c>
      <c r="H476" s="110">
        <v>74248</v>
      </c>
      <c r="I476" s="110">
        <v>7167</v>
      </c>
      <c r="J476" s="110">
        <v>15916</v>
      </c>
      <c r="K476" s="24">
        <v>8.1</v>
      </c>
      <c r="L476" s="109"/>
      <c r="M476" s="110">
        <v>5552</v>
      </c>
      <c r="N476" s="110">
        <v>7728</v>
      </c>
      <c r="O476" s="25">
        <v>8.1</v>
      </c>
      <c r="P476" s="25">
        <v>16.5</v>
      </c>
      <c r="Q476" s="25">
        <v>4.4000000000000004</v>
      </c>
      <c r="R476" s="24">
        <v>114</v>
      </c>
      <c r="S476" s="26">
        <v>1.6745000000000001</v>
      </c>
      <c r="T476" s="52" t="s">
        <v>410</v>
      </c>
      <c r="U476" s="26">
        <v>3.6301999999999999</v>
      </c>
      <c r="V476" s="3"/>
      <c r="W476" s="109"/>
      <c r="X476" s="24">
        <v>30</v>
      </c>
      <c r="Y476" s="110">
        <v>48203.57</v>
      </c>
      <c r="Z476" s="25">
        <v>5</v>
      </c>
      <c r="AA476" s="26">
        <v>1.3978999999999999</v>
      </c>
      <c r="AB476" s="26">
        <v>1.2726999999999999</v>
      </c>
      <c r="AC476" s="109"/>
      <c r="AD476" s="26">
        <v>0.86650000000000005</v>
      </c>
      <c r="AE476" s="26">
        <v>0.80110000000000003</v>
      </c>
      <c r="AF476" s="26">
        <v>2.3601999999999999</v>
      </c>
      <c r="AG476" s="26">
        <v>2.3433999999999999</v>
      </c>
      <c r="AH476" s="57">
        <v>3.0708000000000002</v>
      </c>
      <c r="AI476" s="50">
        <f t="shared" si="21"/>
        <v>3.89429705</v>
      </c>
      <c r="AJ476" s="26">
        <f t="shared" si="22"/>
        <v>0.82349704999999984</v>
      </c>
      <c r="AK476" s="62">
        <f t="shared" si="23"/>
        <v>0.26817019994789626</v>
      </c>
    </row>
    <row r="477" spans="1:37" s="53" customFormat="1" x14ac:dyDescent="0.2">
      <c r="A477" s="21" t="s">
        <v>1530</v>
      </c>
      <c r="B477" s="24" t="s">
        <v>62</v>
      </c>
      <c r="C477" s="24" t="s">
        <v>611</v>
      </c>
      <c r="D477" s="110">
        <v>45</v>
      </c>
      <c r="E477" s="109"/>
      <c r="F477" s="110">
        <v>1</v>
      </c>
      <c r="G477" s="110">
        <v>40374</v>
      </c>
      <c r="H477" s="110">
        <v>26834</v>
      </c>
      <c r="I477" s="110">
        <v>13243</v>
      </c>
      <c r="J477" s="110">
        <v>10135</v>
      </c>
      <c r="K477" s="24">
        <v>8.6</v>
      </c>
      <c r="L477" s="109"/>
      <c r="M477" s="110">
        <v>12604</v>
      </c>
      <c r="N477" s="110">
        <v>8303</v>
      </c>
      <c r="O477" s="25">
        <v>8.6</v>
      </c>
      <c r="P477" s="25">
        <v>10.3</v>
      </c>
      <c r="Q477" s="25">
        <v>6.1</v>
      </c>
      <c r="R477" s="24">
        <v>26</v>
      </c>
      <c r="S477" s="26">
        <v>3.8014000000000001</v>
      </c>
      <c r="T477" s="52" t="s">
        <v>407</v>
      </c>
      <c r="U477" s="26">
        <v>3.8014000000000001</v>
      </c>
      <c r="V477" s="3"/>
      <c r="W477" s="109"/>
      <c r="X477" s="24">
        <v>29</v>
      </c>
      <c r="Y477" s="110">
        <v>32904.9</v>
      </c>
      <c r="Z477" s="25">
        <v>6.1</v>
      </c>
      <c r="AA477" s="26">
        <v>0.80289999999999995</v>
      </c>
      <c r="AB477" s="26">
        <v>0.67159999999999997</v>
      </c>
      <c r="AC477" s="109"/>
      <c r="AD477" s="26">
        <v>0</v>
      </c>
      <c r="AE477" s="26">
        <v>0</v>
      </c>
      <c r="AF477" s="26">
        <v>3.6044</v>
      </c>
      <c r="AG477" s="26">
        <v>3.3142999999999998</v>
      </c>
      <c r="AH477" s="57">
        <v>3.2092999999999998</v>
      </c>
      <c r="AI477" s="50">
        <f t="shared" si="21"/>
        <v>4.0779518500000007</v>
      </c>
      <c r="AJ477" s="26">
        <f t="shared" si="22"/>
        <v>0.86865185000000089</v>
      </c>
      <c r="AK477" s="62">
        <f t="shared" si="23"/>
        <v>0.27066707693266473</v>
      </c>
    </row>
    <row r="478" spans="1:37" s="53" customFormat="1" x14ac:dyDescent="0.2">
      <c r="A478" s="22" t="s">
        <v>200</v>
      </c>
      <c r="B478" s="17" t="s">
        <v>201</v>
      </c>
      <c r="C478" s="17" t="s">
        <v>410</v>
      </c>
      <c r="D478" s="111">
        <v>42</v>
      </c>
      <c r="E478" s="109"/>
      <c r="F478" s="111">
        <v>3</v>
      </c>
      <c r="G478" s="111">
        <v>10329</v>
      </c>
      <c r="H478" s="111">
        <v>8279</v>
      </c>
      <c r="I478" s="111">
        <v>4473</v>
      </c>
      <c r="J478" s="111">
        <v>3509</v>
      </c>
      <c r="K478" s="17">
        <v>5.8</v>
      </c>
      <c r="L478" s="109"/>
      <c r="M478" s="111">
        <v>4223</v>
      </c>
      <c r="N478" s="111">
        <v>2734</v>
      </c>
      <c r="O478" s="18">
        <v>5.8</v>
      </c>
      <c r="P478" s="18">
        <v>4.5999999999999996</v>
      </c>
      <c r="Q478" s="18">
        <v>4.5999999999999996</v>
      </c>
      <c r="R478" s="17">
        <v>25</v>
      </c>
      <c r="S478" s="19">
        <v>1.2737000000000001</v>
      </c>
      <c r="T478" s="44" t="s">
        <v>407</v>
      </c>
      <c r="U478" s="19">
        <v>1.2737000000000001</v>
      </c>
      <c r="V478" s="19"/>
      <c r="W478" s="109"/>
      <c r="X478" s="17">
        <v>15</v>
      </c>
      <c r="Y478" s="111">
        <v>11280.46</v>
      </c>
      <c r="Z478" s="18">
        <v>4.5999999999999996</v>
      </c>
      <c r="AA478" s="19">
        <v>1.139</v>
      </c>
      <c r="AB478" s="19">
        <v>0.71079999999999999</v>
      </c>
      <c r="AC478" s="109"/>
      <c r="AD478" s="19">
        <v>1.6607000000000001</v>
      </c>
      <c r="AE478" s="19">
        <v>1.4970000000000001</v>
      </c>
      <c r="AF478" s="19">
        <v>1.8867</v>
      </c>
      <c r="AG478" s="19">
        <v>1.5428999999999999</v>
      </c>
      <c r="AH478" s="59">
        <v>1.0642</v>
      </c>
      <c r="AI478" s="51">
        <f t="shared" si="21"/>
        <v>1.3663616750000003</v>
      </c>
      <c r="AJ478" s="19">
        <f t="shared" si="22"/>
        <v>0.30216167500000024</v>
      </c>
      <c r="AK478" s="63">
        <f t="shared" si="23"/>
        <v>0.28393316575831634</v>
      </c>
    </row>
    <row r="479" spans="1:37" s="53" customFormat="1" x14ac:dyDescent="0.2">
      <c r="A479" s="21" t="s">
        <v>1006</v>
      </c>
      <c r="B479" s="24" t="s">
        <v>1007</v>
      </c>
      <c r="C479" s="24" t="s">
        <v>410</v>
      </c>
      <c r="D479" s="110">
        <v>9</v>
      </c>
      <c r="E479" s="109"/>
      <c r="F479" s="110">
        <v>1</v>
      </c>
      <c r="G479" s="110">
        <v>4995</v>
      </c>
      <c r="H479" s="110">
        <v>1635</v>
      </c>
      <c r="I479" s="110">
        <v>2766</v>
      </c>
      <c r="J479" s="110">
        <v>812</v>
      </c>
      <c r="K479" s="24">
        <v>3.1</v>
      </c>
      <c r="L479" s="109"/>
      <c r="M479" s="110">
        <v>2766</v>
      </c>
      <c r="N479" s="110">
        <v>812</v>
      </c>
      <c r="O479" s="25">
        <v>3.1</v>
      </c>
      <c r="P479" s="25">
        <v>1.1000000000000001</v>
      </c>
      <c r="Q479" s="25">
        <v>2.9</v>
      </c>
      <c r="R479" s="24">
        <v>5</v>
      </c>
      <c r="S479" s="26">
        <v>0.83420000000000005</v>
      </c>
      <c r="T479" s="52" t="s">
        <v>407</v>
      </c>
      <c r="U479" s="26">
        <v>0.83420000000000005</v>
      </c>
      <c r="V479" s="26"/>
      <c r="W479" s="109"/>
      <c r="X479" s="24">
        <v>5</v>
      </c>
      <c r="Y479" s="110">
        <v>4341.28</v>
      </c>
      <c r="Z479" s="25">
        <v>2.9</v>
      </c>
      <c r="AA479" s="26">
        <v>1.9258</v>
      </c>
      <c r="AB479" s="26">
        <v>1.6999</v>
      </c>
      <c r="AC479" s="109"/>
      <c r="AD479" s="26">
        <v>1.0489999999999999</v>
      </c>
      <c r="AE479" s="26">
        <v>1.1615</v>
      </c>
      <c r="AF479" s="26">
        <v>0.99170000000000003</v>
      </c>
      <c r="AG479" s="26">
        <v>0.99350000000000005</v>
      </c>
      <c r="AH479" s="57">
        <v>0.69599999999999995</v>
      </c>
      <c r="AI479" s="50">
        <f t="shared" si="21"/>
        <v>0.89488805000000016</v>
      </c>
      <c r="AJ479" s="26">
        <f t="shared" si="22"/>
        <v>0.1988880500000002</v>
      </c>
      <c r="AK479" s="62">
        <f t="shared" si="23"/>
        <v>0.28575869252873592</v>
      </c>
    </row>
    <row r="480" spans="1:37" s="53" customFormat="1" x14ac:dyDescent="0.2">
      <c r="A480" s="21" t="s">
        <v>369</v>
      </c>
      <c r="B480" s="24" t="s">
        <v>370</v>
      </c>
      <c r="C480" s="24"/>
      <c r="D480" s="110">
        <v>9</v>
      </c>
      <c r="E480" s="109"/>
      <c r="F480" s="110">
        <v>0</v>
      </c>
      <c r="G480" s="110">
        <v>136524</v>
      </c>
      <c r="H480" s="110">
        <v>81366</v>
      </c>
      <c r="I480" s="110">
        <v>56367</v>
      </c>
      <c r="J480" s="110">
        <v>25411</v>
      </c>
      <c r="K480" s="24">
        <v>27.6</v>
      </c>
      <c r="L480" s="109"/>
      <c r="M480" s="110">
        <v>56367</v>
      </c>
      <c r="N480" s="110">
        <v>25411</v>
      </c>
      <c r="O480" s="25">
        <v>27.6</v>
      </c>
      <c r="P480" s="25">
        <v>10.4</v>
      </c>
      <c r="Q480" s="25">
        <v>25.5</v>
      </c>
      <c r="R480" s="24">
        <v>12</v>
      </c>
      <c r="S480" s="26">
        <v>17.000699999999998</v>
      </c>
      <c r="T480" s="52" t="s">
        <v>410</v>
      </c>
      <c r="U480" s="26">
        <v>19.522600000000001</v>
      </c>
      <c r="V480" s="26"/>
      <c r="W480" s="109"/>
      <c r="X480" s="24">
        <v>58</v>
      </c>
      <c r="Y480" s="110">
        <v>162094.09</v>
      </c>
      <c r="Z480" s="25">
        <v>23.3</v>
      </c>
      <c r="AA480" s="26"/>
      <c r="AB480" s="26"/>
      <c r="AC480" s="109"/>
      <c r="AD480" s="26">
        <v>14.940200000000001</v>
      </c>
      <c r="AE480" s="26">
        <v>25.848800000000001</v>
      </c>
      <c r="AF480" s="26">
        <v>9.8331999999999997</v>
      </c>
      <c r="AG480" s="26">
        <v>11.3156</v>
      </c>
      <c r="AH480" s="57">
        <v>16.186699999999998</v>
      </c>
      <c r="AI480" s="50">
        <f t="shared" si="21"/>
        <v>20.942869150000003</v>
      </c>
      <c r="AJ480" s="26">
        <f t="shared" si="22"/>
        <v>4.7561691500000052</v>
      </c>
      <c r="AK480" s="62">
        <f t="shared" si="23"/>
        <v>0.29383192065090513</v>
      </c>
    </row>
    <row r="481" spans="1:37" s="53" customFormat="1" x14ac:dyDescent="0.2">
      <c r="A481" s="21" t="s">
        <v>385</v>
      </c>
      <c r="B481" s="1" t="s">
        <v>386</v>
      </c>
      <c r="C481" s="1" t="s">
        <v>611</v>
      </c>
      <c r="D481" s="108">
        <v>31</v>
      </c>
      <c r="E481" s="109"/>
      <c r="F481" s="108">
        <v>1</v>
      </c>
      <c r="G481" s="108">
        <v>34163</v>
      </c>
      <c r="H481" s="108">
        <v>52073</v>
      </c>
      <c r="I481" s="108">
        <v>10468</v>
      </c>
      <c r="J481" s="108">
        <v>12971</v>
      </c>
      <c r="K481" s="1">
        <v>10.7</v>
      </c>
      <c r="L481" s="109"/>
      <c r="M481" s="108">
        <v>9438</v>
      </c>
      <c r="N481" s="108">
        <v>9445</v>
      </c>
      <c r="O481" s="2">
        <v>10.7</v>
      </c>
      <c r="P481" s="2">
        <v>11.9</v>
      </c>
      <c r="Q481" s="2">
        <v>6.7</v>
      </c>
      <c r="R481" s="1">
        <v>59</v>
      </c>
      <c r="S481" s="3">
        <v>2.8466</v>
      </c>
      <c r="T481" s="43" t="s">
        <v>410</v>
      </c>
      <c r="U481" s="3">
        <v>3.2431999999999999</v>
      </c>
      <c r="V481" s="3"/>
      <c r="W481" s="109"/>
      <c r="X481" s="1">
        <v>22</v>
      </c>
      <c r="Y481" s="108">
        <v>35728.86</v>
      </c>
      <c r="Z481" s="2">
        <v>5.5</v>
      </c>
      <c r="AA481" s="3">
        <v>3.3235999999999999</v>
      </c>
      <c r="AB481" s="3">
        <v>2.9552</v>
      </c>
      <c r="AC481" s="109"/>
      <c r="AD481" s="3">
        <v>2.3433999999999999</v>
      </c>
      <c r="AE481" s="3">
        <v>2.5268000000000002</v>
      </c>
      <c r="AF481" s="3">
        <v>2.1520999999999999</v>
      </c>
      <c r="AG481" s="3">
        <v>2.4300000000000002</v>
      </c>
      <c r="AH481" s="57">
        <v>2.6781999999999999</v>
      </c>
      <c r="AI481" s="50">
        <f t="shared" si="21"/>
        <v>3.4791428</v>
      </c>
      <c r="AJ481" s="3">
        <f t="shared" si="22"/>
        <v>0.80094280000000007</v>
      </c>
      <c r="AK481" s="62">
        <f t="shared" si="23"/>
        <v>0.2990601150026137</v>
      </c>
    </row>
    <row r="482" spans="1:37" s="53" customFormat="1" x14ac:dyDescent="0.2">
      <c r="A482" s="21" t="s">
        <v>236</v>
      </c>
      <c r="B482" s="24" t="s">
        <v>237</v>
      </c>
      <c r="C482" s="24" t="s">
        <v>407</v>
      </c>
      <c r="D482" s="110">
        <v>109</v>
      </c>
      <c r="E482" s="109"/>
      <c r="F482" s="110">
        <v>5</v>
      </c>
      <c r="G482" s="110">
        <v>26283</v>
      </c>
      <c r="H482" s="110">
        <v>52582</v>
      </c>
      <c r="I482" s="110">
        <v>9150</v>
      </c>
      <c r="J482" s="110">
        <v>12566</v>
      </c>
      <c r="K482" s="24">
        <v>9.1</v>
      </c>
      <c r="L482" s="109"/>
      <c r="M482" s="110">
        <v>8140</v>
      </c>
      <c r="N482" s="110">
        <v>7049</v>
      </c>
      <c r="O482" s="25">
        <v>9.1</v>
      </c>
      <c r="P482" s="25">
        <v>9.5</v>
      </c>
      <c r="Q482" s="25">
        <v>6.7</v>
      </c>
      <c r="R482" s="24">
        <v>44</v>
      </c>
      <c r="S482" s="26">
        <v>2.4550999999999998</v>
      </c>
      <c r="T482" s="52" t="s">
        <v>407</v>
      </c>
      <c r="U482" s="26">
        <v>2.4550999999999998</v>
      </c>
      <c r="V482" s="26"/>
      <c r="W482" s="109"/>
      <c r="X482" s="24">
        <v>28</v>
      </c>
      <c r="Y482" s="110">
        <v>33528.04</v>
      </c>
      <c r="Z482" s="25">
        <v>6.7</v>
      </c>
      <c r="AA482" s="26">
        <v>2.1377000000000002</v>
      </c>
      <c r="AB482" s="26">
        <v>1.2649999999999999</v>
      </c>
      <c r="AC482" s="109"/>
      <c r="AD482" s="26">
        <v>1.8906000000000001</v>
      </c>
      <c r="AE482" s="26">
        <v>1.8640000000000001</v>
      </c>
      <c r="AF482" s="26">
        <v>1.6916</v>
      </c>
      <c r="AG482" s="26">
        <v>1.7645999999999999</v>
      </c>
      <c r="AH482" s="57">
        <v>2.0207999999999999</v>
      </c>
      <c r="AI482" s="50">
        <f t="shared" si="21"/>
        <v>2.6337085249999999</v>
      </c>
      <c r="AJ482" s="26">
        <f t="shared" si="22"/>
        <v>0.61290852499999993</v>
      </c>
      <c r="AK482" s="62">
        <f t="shared" si="23"/>
        <v>0.30329994309184477</v>
      </c>
    </row>
    <row r="483" spans="1:37" s="53" customFormat="1" x14ac:dyDescent="0.2">
      <c r="A483" s="22" t="s">
        <v>1539</v>
      </c>
      <c r="B483" s="17" t="s">
        <v>1540</v>
      </c>
      <c r="C483" s="17" t="s">
        <v>410</v>
      </c>
      <c r="D483" s="111">
        <v>16</v>
      </c>
      <c r="E483" s="109"/>
      <c r="F483" s="111">
        <v>0</v>
      </c>
      <c r="G483" s="111">
        <v>13347</v>
      </c>
      <c r="H483" s="111">
        <v>7790</v>
      </c>
      <c r="I483" s="111">
        <v>5124</v>
      </c>
      <c r="J483" s="111">
        <v>2798</v>
      </c>
      <c r="K483" s="17">
        <v>3.2</v>
      </c>
      <c r="L483" s="109"/>
      <c r="M483" s="111">
        <v>5472</v>
      </c>
      <c r="N483" s="111">
        <v>3076</v>
      </c>
      <c r="O483" s="18">
        <v>3.2</v>
      </c>
      <c r="P483" s="18">
        <v>1.9</v>
      </c>
      <c r="Q483" s="18">
        <v>2.7</v>
      </c>
      <c r="R483" s="17">
        <v>19</v>
      </c>
      <c r="S483" s="19">
        <v>1.6504000000000001</v>
      </c>
      <c r="T483" s="44" t="s">
        <v>410</v>
      </c>
      <c r="U483" s="19">
        <v>1.7201</v>
      </c>
      <c r="V483" s="19"/>
      <c r="W483" s="109"/>
      <c r="X483" s="17">
        <v>6</v>
      </c>
      <c r="Y483" s="111">
        <v>17934.32</v>
      </c>
      <c r="Z483" s="18">
        <v>1.8</v>
      </c>
      <c r="AA483" s="19">
        <v>0.79700000000000004</v>
      </c>
      <c r="AB483" s="19">
        <v>0.64429999999999998</v>
      </c>
      <c r="AC483" s="109"/>
      <c r="AD483" s="19">
        <v>0</v>
      </c>
      <c r="AE483" s="19">
        <v>0</v>
      </c>
      <c r="AF483" s="19">
        <v>1.2629999999999999</v>
      </c>
      <c r="AG483" s="19">
        <v>1.3335999999999999</v>
      </c>
      <c r="AH483" s="59">
        <v>1.407</v>
      </c>
      <c r="AI483" s="51">
        <f t="shared" si="21"/>
        <v>1.8452372750000001</v>
      </c>
      <c r="AJ483" s="19">
        <f t="shared" si="22"/>
        <v>0.43823727500000009</v>
      </c>
      <c r="AK483" s="63">
        <f t="shared" si="23"/>
        <v>0.31146927860696522</v>
      </c>
    </row>
    <row r="484" spans="1:37" s="53" customFormat="1" x14ac:dyDescent="0.2">
      <c r="A484" s="21" t="s">
        <v>810</v>
      </c>
      <c r="B484" s="24" t="s">
        <v>811</v>
      </c>
      <c r="C484" s="24" t="s">
        <v>407</v>
      </c>
      <c r="D484" s="110">
        <v>16</v>
      </c>
      <c r="E484" s="109"/>
      <c r="F484" s="110">
        <v>0</v>
      </c>
      <c r="G484" s="110">
        <v>10456</v>
      </c>
      <c r="H484" s="110">
        <v>4350</v>
      </c>
      <c r="I484" s="110">
        <v>3961</v>
      </c>
      <c r="J484" s="110">
        <v>1970</v>
      </c>
      <c r="K484" s="24">
        <v>4.2</v>
      </c>
      <c r="L484" s="109"/>
      <c r="M484" s="110">
        <v>3968</v>
      </c>
      <c r="N484" s="110">
        <v>1971</v>
      </c>
      <c r="O484" s="25">
        <v>4.2</v>
      </c>
      <c r="P484" s="25">
        <v>2.6</v>
      </c>
      <c r="Q484" s="25">
        <v>3.4</v>
      </c>
      <c r="R484" s="24">
        <v>15</v>
      </c>
      <c r="S484" s="26">
        <v>1.1968000000000001</v>
      </c>
      <c r="T484" s="52" t="s">
        <v>407</v>
      </c>
      <c r="U484" s="26">
        <v>1.1968000000000001</v>
      </c>
      <c r="V484" s="26"/>
      <c r="W484" s="109"/>
      <c r="X484" s="24">
        <v>9</v>
      </c>
      <c r="Y484" s="110">
        <v>7782.8</v>
      </c>
      <c r="Z484" s="25">
        <v>3.4</v>
      </c>
      <c r="AA484" s="26">
        <v>0.47689999999999999</v>
      </c>
      <c r="AB484" s="26">
        <v>0.36180000000000001</v>
      </c>
      <c r="AC484" s="109"/>
      <c r="AD484" s="26">
        <v>1.6858</v>
      </c>
      <c r="AE484" s="26">
        <v>1.6415</v>
      </c>
      <c r="AF484" s="26">
        <v>1.4625999999999999</v>
      </c>
      <c r="AG484" s="26">
        <v>1.4542999999999999</v>
      </c>
      <c r="AH484" s="57">
        <v>0.97399999999999998</v>
      </c>
      <c r="AI484" s="50">
        <f t="shared" si="21"/>
        <v>1.2838672000000002</v>
      </c>
      <c r="AJ484" s="26">
        <f t="shared" si="22"/>
        <v>0.30986720000000023</v>
      </c>
      <c r="AK484" s="62">
        <f t="shared" si="23"/>
        <v>0.31813880903490782</v>
      </c>
    </row>
    <row r="485" spans="1:37" s="53" customFormat="1" x14ac:dyDescent="0.2">
      <c r="A485" s="21" t="s">
        <v>902</v>
      </c>
      <c r="B485" s="1" t="s">
        <v>903</v>
      </c>
      <c r="C485" s="1" t="s">
        <v>410</v>
      </c>
      <c r="D485" s="108">
        <v>20</v>
      </c>
      <c r="E485" s="109"/>
      <c r="F485" s="108">
        <v>1</v>
      </c>
      <c r="G485" s="108">
        <v>12545</v>
      </c>
      <c r="H485" s="108">
        <v>8953</v>
      </c>
      <c r="I485" s="108">
        <v>5013</v>
      </c>
      <c r="J485" s="108">
        <v>3352</v>
      </c>
      <c r="K485" s="1">
        <v>5.9</v>
      </c>
      <c r="L485" s="109"/>
      <c r="M485" s="108">
        <v>4877</v>
      </c>
      <c r="N485" s="108">
        <v>3015</v>
      </c>
      <c r="O485" s="2">
        <v>5.9</v>
      </c>
      <c r="P485" s="2">
        <v>4.2</v>
      </c>
      <c r="Q485" s="2">
        <v>4.3</v>
      </c>
      <c r="R485" s="1">
        <v>22</v>
      </c>
      <c r="S485" s="3">
        <v>1.4709000000000001</v>
      </c>
      <c r="T485" s="43" t="s">
        <v>410</v>
      </c>
      <c r="U485" s="3">
        <v>1.6153999999999999</v>
      </c>
      <c r="V485" s="3"/>
      <c r="W485" s="109"/>
      <c r="X485" s="1">
        <v>16</v>
      </c>
      <c r="Y485" s="108">
        <v>16018.22</v>
      </c>
      <c r="Z485" s="2">
        <v>4.2</v>
      </c>
      <c r="AA485" s="3">
        <v>0</v>
      </c>
      <c r="AB485" s="3">
        <v>0</v>
      </c>
      <c r="AC485" s="109"/>
      <c r="AD485" s="3">
        <v>1.4896</v>
      </c>
      <c r="AE485" s="3">
        <v>1.9967999999999999</v>
      </c>
      <c r="AF485" s="3">
        <v>1.7713000000000001</v>
      </c>
      <c r="AG485" s="3">
        <v>1.5528999999999999</v>
      </c>
      <c r="AH485" s="57">
        <v>1.3112999999999999</v>
      </c>
      <c r="AI485" s="50">
        <f t="shared" si="21"/>
        <v>1.7329203500000001</v>
      </c>
      <c r="AJ485" s="3">
        <f t="shared" si="22"/>
        <v>0.4216203500000002</v>
      </c>
      <c r="AK485" s="62">
        <f t="shared" si="23"/>
        <v>0.32152852131472603</v>
      </c>
    </row>
    <row r="486" spans="1:37" s="53" customFormat="1" x14ac:dyDescent="0.2">
      <c r="A486" s="21" t="s">
        <v>293</v>
      </c>
      <c r="B486" s="24" t="s">
        <v>294</v>
      </c>
      <c r="C486" s="24" t="s">
        <v>410</v>
      </c>
      <c r="D486" s="110">
        <v>2</v>
      </c>
      <c r="E486" s="109"/>
      <c r="F486" s="110">
        <v>0</v>
      </c>
      <c r="G486" s="110">
        <v>7812</v>
      </c>
      <c r="H486" s="110">
        <v>1163</v>
      </c>
      <c r="I486" s="110">
        <v>3544</v>
      </c>
      <c r="J486" s="110">
        <v>1228</v>
      </c>
      <c r="K486" s="24">
        <v>4</v>
      </c>
      <c r="L486" s="109"/>
      <c r="M486" s="110">
        <v>3544</v>
      </c>
      <c r="N486" s="110">
        <v>1228</v>
      </c>
      <c r="O486" s="25">
        <v>4</v>
      </c>
      <c r="P486" s="25">
        <v>2</v>
      </c>
      <c r="Q486" s="25">
        <v>3.5</v>
      </c>
      <c r="R486" s="24">
        <v>999</v>
      </c>
      <c r="S486" s="26">
        <v>1.0689</v>
      </c>
      <c r="T486" s="52" t="s">
        <v>410</v>
      </c>
      <c r="U486" s="26">
        <v>0.8468</v>
      </c>
      <c r="V486" s="26"/>
      <c r="W486" s="109"/>
      <c r="X486" s="24">
        <v>9</v>
      </c>
      <c r="Y486" s="110">
        <v>14973.76</v>
      </c>
      <c r="Z486" s="25">
        <v>2.1</v>
      </c>
      <c r="AA486" s="26">
        <v>1.3169</v>
      </c>
      <c r="AB486" s="26">
        <v>1.0924</v>
      </c>
      <c r="AC486" s="109"/>
      <c r="AD486" s="26">
        <v>0.81010000000000004</v>
      </c>
      <c r="AE486" s="26">
        <v>0.71560000000000001</v>
      </c>
      <c r="AF486" s="26">
        <v>0.5877</v>
      </c>
      <c r="AG486" s="26">
        <v>0.68289999999999995</v>
      </c>
      <c r="AH486" s="57">
        <v>0.67920000000000003</v>
      </c>
      <c r="AI486" s="50">
        <f t="shared" si="21"/>
        <v>0.90840470000000006</v>
      </c>
      <c r="AJ486" s="26">
        <f t="shared" si="22"/>
        <v>0.22920470000000004</v>
      </c>
      <c r="AK486" s="62">
        <f t="shared" si="23"/>
        <v>0.3374627502944641</v>
      </c>
    </row>
    <row r="487" spans="1:37" s="53" customFormat="1" x14ac:dyDescent="0.2">
      <c r="A487" s="21" t="s">
        <v>890</v>
      </c>
      <c r="B487" s="24" t="s">
        <v>891</v>
      </c>
      <c r="C487" s="24" t="s">
        <v>407</v>
      </c>
      <c r="D487" s="110">
        <v>14</v>
      </c>
      <c r="E487" s="109"/>
      <c r="F487" s="110">
        <v>0</v>
      </c>
      <c r="G487" s="110">
        <v>21067</v>
      </c>
      <c r="H487" s="110">
        <v>18419</v>
      </c>
      <c r="I487" s="110">
        <v>7772</v>
      </c>
      <c r="J487" s="110">
        <v>6497</v>
      </c>
      <c r="K487" s="24">
        <v>6.6</v>
      </c>
      <c r="L487" s="109"/>
      <c r="M487" s="110">
        <v>7188</v>
      </c>
      <c r="N487" s="110">
        <v>4732</v>
      </c>
      <c r="O487" s="25">
        <v>6.6</v>
      </c>
      <c r="P487" s="25">
        <v>4.9000000000000004</v>
      </c>
      <c r="Q487" s="25">
        <v>5.0999999999999996</v>
      </c>
      <c r="R487" s="24">
        <v>25</v>
      </c>
      <c r="S487" s="26">
        <v>2.1678999999999999</v>
      </c>
      <c r="T487" s="52" t="s">
        <v>410</v>
      </c>
      <c r="U487" s="26">
        <v>3.1444000000000001</v>
      </c>
      <c r="V487" s="26"/>
      <c r="W487" s="109"/>
      <c r="X487" s="24">
        <v>17</v>
      </c>
      <c r="Y487" s="110">
        <v>27539.08</v>
      </c>
      <c r="Z487" s="25">
        <v>6.2</v>
      </c>
      <c r="AA487" s="26">
        <v>2.2797999999999998</v>
      </c>
      <c r="AB487" s="26">
        <v>2.2353999999999998</v>
      </c>
      <c r="AC487" s="109"/>
      <c r="AD487" s="26">
        <v>2.2021000000000002</v>
      </c>
      <c r="AE487" s="26">
        <v>2.1989999999999998</v>
      </c>
      <c r="AF487" s="26">
        <v>2.2056</v>
      </c>
      <c r="AG487" s="26">
        <v>2.4159000000000002</v>
      </c>
      <c r="AH487" s="57">
        <v>2.5146000000000002</v>
      </c>
      <c r="AI487" s="50">
        <f t="shared" si="21"/>
        <v>3.3731551000000004</v>
      </c>
      <c r="AJ487" s="26">
        <f t="shared" si="22"/>
        <v>0.85855510000000024</v>
      </c>
      <c r="AK487" s="62">
        <f t="shared" si="23"/>
        <v>0.34142809989660389</v>
      </c>
    </row>
    <row r="488" spans="1:37" s="53" customFormat="1" x14ac:dyDescent="0.2">
      <c r="A488" s="22" t="s">
        <v>425</v>
      </c>
      <c r="B488" s="17" t="s">
        <v>426</v>
      </c>
      <c r="C488" s="17" t="s">
        <v>407</v>
      </c>
      <c r="D488" s="111">
        <v>37</v>
      </c>
      <c r="E488" s="109"/>
      <c r="F488" s="111">
        <v>6</v>
      </c>
      <c r="G488" s="111">
        <v>14168</v>
      </c>
      <c r="H488" s="111">
        <v>11567</v>
      </c>
      <c r="I488" s="111">
        <v>5922</v>
      </c>
      <c r="J488" s="111">
        <v>4502</v>
      </c>
      <c r="K488" s="17">
        <v>6.6</v>
      </c>
      <c r="L488" s="109"/>
      <c r="M488" s="111">
        <v>5657</v>
      </c>
      <c r="N488" s="111">
        <v>3824</v>
      </c>
      <c r="O488" s="18">
        <v>6.6</v>
      </c>
      <c r="P488" s="18">
        <v>6.3</v>
      </c>
      <c r="Q488" s="18">
        <v>4.7</v>
      </c>
      <c r="R488" s="17">
        <v>27</v>
      </c>
      <c r="S488" s="19">
        <v>1.7061999999999999</v>
      </c>
      <c r="T488" s="44" t="s">
        <v>407</v>
      </c>
      <c r="U488" s="19">
        <v>1.7061999999999999</v>
      </c>
      <c r="V488" s="19"/>
      <c r="W488" s="109"/>
      <c r="X488" s="17">
        <v>19</v>
      </c>
      <c r="Y488" s="111">
        <v>14655.88</v>
      </c>
      <c r="Z488" s="18">
        <v>4.7</v>
      </c>
      <c r="AA488" s="19">
        <v>1.5259</v>
      </c>
      <c r="AB488" s="19">
        <v>1.0303</v>
      </c>
      <c r="AC488" s="109"/>
      <c r="AD488" s="19">
        <v>1.6263000000000001</v>
      </c>
      <c r="AE488" s="19">
        <v>1.8863000000000001</v>
      </c>
      <c r="AF488" s="19">
        <v>1.7097</v>
      </c>
      <c r="AG488" s="19">
        <v>1.6839999999999999</v>
      </c>
      <c r="AH488" s="59">
        <v>1.357</v>
      </c>
      <c r="AI488" s="51">
        <f t="shared" si="21"/>
        <v>1.83032605</v>
      </c>
      <c r="AJ488" s="19">
        <f t="shared" si="22"/>
        <v>0.47332605000000005</v>
      </c>
      <c r="AK488" s="63">
        <f t="shared" si="23"/>
        <v>0.34880327929255717</v>
      </c>
    </row>
    <row r="489" spans="1:37" s="53" customFormat="1" x14ac:dyDescent="0.2">
      <c r="A489" s="21" t="s">
        <v>423</v>
      </c>
      <c r="B489" s="24" t="s">
        <v>424</v>
      </c>
      <c r="C489" s="24" t="s">
        <v>407</v>
      </c>
      <c r="D489" s="110">
        <v>9</v>
      </c>
      <c r="E489" s="109"/>
      <c r="F489" s="110">
        <v>1</v>
      </c>
      <c r="G489" s="110">
        <v>15811</v>
      </c>
      <c r="H489" s="110">
        <v>14517</v>
      </c>
      <c r="I489" s="110">
        <v>5987</v>
      </c>
      <c r="J489" s="110">
        <v>6567</v>
      </c>
      <c r="K489" s="24">
        <v>10.9</v>
      </c>
      <c r="L489" s="109"/>
      <c r="M489" s="110">
        <v>5507</v>
      </c>
      <c r="N489" s="110">
        <v>5349</v>
      </c>
      <c r="O489" s="25">
        <v>10.9</v>
      </c>
      <c r="P489" s="25">
        <v>12.7</v>
      </c>
      <c r="Q489" s="25">
        <v>6.5</v>
      </c>
      <c r="R489" s="24">
        <v>55</v>
      </c>
      <c r="S489" s="26">
        <v>1.6609</v>
      </c>
      <c r="T489" s="52" t="s">
        <v>410</v>
      </c>
      <c r="U489" s="26">
        <v>1.8388</v>
      </c>
      <c r="V489" s="3"/>
      <c r="W489" s="109"/>
      <c r="X489" s="24">
        <v>28</v>
      </c>
      <c r="Y489" s="110">
        <v>26307.48</v>
      </c>
      <c r="Z489" s="25">
        <v>3.7</v>
      </c>
      <c r="AA489" s="26">
        <v>2.1762999999999999</v>
      </c>
      <c r="AB489" s="26">
        <v>1.9532</v>
      </c>
      <c r="AC489" s="109"/>
      <c r="AD489" s="26">
        <v>0.93110000000000004</v>
      </c>
      <c r="AE489" s="26">
        <v>2.0596999999999999</v>
      </c>
      <c r="AF489" s="26">
        <v>1.4587000000000001</v>
      </c>
      <c r="AG489" s="26">
        <v>1.4056999999999999</v>
      </c>
      <c r="AH489" s="57">
        <v>1.43</v>
      </c>
      <c r="AI489" s="50">
        <f t="shared" si="21"/>
        <v>1.9725727000000002</v>
      </c>
      <c r="AJ489" s="26">
        <f t="shared" si="22"/>
        <v>0.54257270000000024</v>
      </c>
      <c r="AK489" s="62">
        <f t="shared" si="23"/>
        <v>0.37942146853146874</v>
      </c>
    </row>
    <row r="490" spans="1:37" s="53" customFormat="1" x14ac:dyDescent="0.2">
      <c r="A490" s="21" t="s">
        <v>943</v>
      </c>
      <c r="B490" s="24" t="s">
        <v>944</v>
      </c>
      <c r="C490" s="24" t="s">
        <v>611</v>
      </c>
      <c r="D490" s="110">
        <v>16</v>
      </c>
      <c r="E490" s="109"/>
      <c r="F490" s="110">
        <v>0</v>
      </c>
      <c r="G490" s="110">
        <v>9642</v>
      </c>
      <c r="H490" s="110">
        <v>4584</v>
      </c>
      <c r="I490" s="110">
        <v>4122</v>
      </c>
      <c r="J490" s="110">
        <v>2301</v>
      </c>
      <c r="K490" s="24">
        <v>3.3</v>
      </c>
      <c r="L490" s="109"/>
      <c r="M490" s="110">
        <v>4100</v>
      </c>
      <c r="N490" s="110">
        <v>2257</v>
      </c>
      <c r="O490" s="25">
        <v>3.3</v>
      </c>
      <c r="P490" s="25">
        <v>2.2000000000000002</v>
      </c>
      <c r="Q490" s="25">
        <v>2.7</v>
      </c>
      <c r="R490" s="24">
        <v>18</v>
      </c>
      <c r="S490" s="26">
        <v>1.2365999999999999</v>
      </c>
      <c r="T490" s="52" t="s">
        <v>410</v>
      </c>
      <c r="U490" s="26">
        <v>1.4968999999999999</v>
      </c>
      <c r="V490" s="26"/>
      <c r="W490" s="109"/>
      <c r="X490" s="24">
        <v>10</v>
      </c>
      <c r="Y490" s="110">
        <v>11894.69</v>
      </c>
      <c r="Z490" s="25">
        <v>2.4</v>
      </c>
      <c r="AA490" s="26">
        <v>0.94630000000000003</v>
      </c>
      <c r="AB490" s="26">
        <v>0.63149999999999995</v>
      </c>
      <c r="AC490" s="109"/>
      <c r="AD490" s="26">
        <v>1.0311999999999999</v>
      </c>
      <c r="AE490" s="26">
        <v>1.1496999999999999</v>
      </c>
      <c r="AF490" s="26">
        <v>1.0112000000000001</v>
      </c>
      <c r="AG490" s="26">
        <v>1.3954</v>
      </c>
      <c r="AH490" s="57">
        <v>1.1460999999999999</v>
      </c>
      <c r="AI490" s="50">
        <f t="shared" si="21"/>
        <v>1.605799475</v>
      </c>
      <c r="AJ490" s="26">
        <f t="shared" si="22"/>
        <v>0.45969947500000008</v>
      </c>
      <c r="AK490" s="62">
        <f t="shared" si="23"/>
        <v>0.40109892243259759</v>
      </c>
    </row>
    <row r="491" spans="1:37" s="53" customFormat="1" x14ac:dyDescent="0.2">
      <c r="A491" s="21" t="s">
        <v>798</v>
      </c>
      <c r="B491" s="1" t="s">
        <v>799</v>
      </c>
      <c r="C491" s="1" t="s">
        <v>407</v>
      </c>
      <c r="D491" s="108">
        <v>16</v>
      </c>
      <c r="E491" s="109"/>
      <c r="F491" s="108">
        <v>0</v>
      </c>
      <c r="G491" s="108">
        <v>15333</v>
      </c>
      <c r="H491" s="108">
        <v>9062</v>
      </c>
      <c r="I491" s="108">
        <v>6517</v>
      </c>
      <c r="J491" s="108">
        <v>3173</v>
      </c>
      <c r="K491" s="1">
        <v>5.5</v>
      </c>
      <c r="L491" s="109"/>
      <c r="M491" s="108">
        <v>6928</v>
      </c>
      <c r="N491" s="108">
        <v>3663</v>
      </c>
      <c r="O491" s="2">
        <v>5.5</v>
      </c>
      <c r="P491" s="2">
        <v>3.3</v>
      </c>
      <c r="Q491" s="2">
        <v>4.3</v>
      </c>
      <c r="R491" s="1">
        <v>16</v>
      </c>
      <c r="S491" s="3">
        <v>2.0895000000000001</v>
      </c>
      <c r="T491" s="43" t="s">
        <v>407</v>
      </c>
      <c r="U491" s="3">
        <v>2.0895000000000001</v>
      </c>
      <c r="V491" s="3"/>
      <c r="W491" s="109"/>
      <c r="X491" s="1">
        <v>12</v>
      </c>
      <c r="Y491" s="108">
        <v>12672.62</v>
      </c>
      <c r="Z491" s="2">
        <v>4.3</v>
      </c>
      <c r="AA491" s="3">
        <v>0.4662</v>
      </c>
      <c r="AB491" s="3">
        <v>0.49890000000000001</v>
      </c>
      <c r="AC491" s="109"/>
      <c r="AD491" s="3">
        <v>1.1886000000000001</v>
      </c>
      <c r="AE491" s="3">
        <v>1.6386000000000001</v>
      </c>
      <c r="AF491" s="3">
        <v>1.9287000000000001</v>
      </c>
      <c r="AG491" s="3">
        <v>1.8938999999999999</v>
      </c>
      <c r="AH491" s="57">
        <v>1.5952999999999999</v>
      </c>
      <c r="AI491" s="50">
        <f t="shared" si="21"/>
        <v>2.2415111250000002</v>
      </c>
      <c r="AJ491" s="3">
        <f t="shared" si="22"/>
        <v>0.64621112500000022</v>
      </c>
      <c r="AK491" s="62">
        <f t="shared" si="23"/>
        <v>0.40507185168933757</v>
      </c>
    </row>
    <row r="492" spans="1:37" s="53" customFormat="1" x14ac:dyDescent="0.2">
      <c r="A492" s="21" t="s">
        <v>383</v>
      </c>
      <c r="B492" s="24" t="s">
        <v>384</v>
      </c>
      <c r="C492" s="24" t="s">
        <v>611</v>
      </c>
      <c r="D492" s="110">
        <v>2</v>
      </c>
      <c r="E492" s="109"/>
      <c r="F492" s="110">
        <v>0</v>
      </c>
      <c r="G492" s="110">
        <v>25911</v>
      </c>
      <c r="H492" s="110">
        <v>11466</v>
      </c>
      <c r="I492" s="110">
        <v>11710</v>
      </c>
      <c r="J492" s="110">
        <v>4456</v>
      </c>
      <c r="K492" s="24">
        <v>8</v>
      </c>
      <c r="L492" s="109"/>
      <c r="M492" s="110">
        <v>11710</v>
      </c>
      <c r="N492" s="110">
        <v>4456</v>
      </c>
      <c r="O492" s="25">
        <v>8</v>
      </c>
      <c r="P492" s="25">
        <v>1</v>
      </c>
      <c r="Q492" s="25">
        <v>7.9</v>
      </c>
      <c r="R492" s="24">
        <v>999</v>
      </c>
      <c r="S492" s="26">
        <v>3.5318000000000001</v>
      </c>
      <c r="T492" s="52" t="s">
        <v>410</v>
      </c>
      <c r="U492" s="26">
        <v>8.3286999999999995</v>
      </c>
      <c r="V492" s="26"/>
      <c r="W492" s="109"/>
      <c r="X492" s="24">
        <v>40</v>
      </c>
      <c r="Y492" s="110">
        <v>83380.850000000006</v>
      </c>
      <c r="Z492" s="25">
        <v>10.6</v>
      </c>
      <c r="AA492" s="26">
        <v>1.0103</v>
      </c>
      <c r="AB492" s="26">
        <v>0.81699999999999995</v>
      </c>
      <c r="AC492" s="109"/>
      <c r="AD492" s="26">
        <v>8.1423000000000005</v>
      </c>
      <c r="AE492" s="26">
        <v>3.3328000000000002</v>
      </c>
      <c r="AF492" s="26">
        <v>7.9729999999999999</v>
      </c>
      <c r="AG492" s="26">
        <v>7.6851000000000003</v>
      </c>
      <c r="AH492" s="57">
        <v>6.3535000000000004</v>
      </c>
      <c r="AI492" s="50">
        <f t="shared" si="21"/>
        <v>8.9346129249999997</v>
      </c>
      <c r="AJ492" s="26">
        <f t="shared" si="22"/>
        <v>2.5811129249999993</v>
      </c>
      <c r="AK492" s="62">
        <f t="shared" si="23"/>
        <v>0.40625055874714711</v>
      </c>
    </row>
    <row r="493" spans="1:37" s="53" customFormat="1" x14ac:dyDescent="0.2">
      <c r="A493" s="22" t="s">
        <v>696</v>
      </c>
      <c r="B493" s="17" t="s">
        <v>697</v>
      </c>
      <c r="C493" s="17" t="s">
        <v>407</v>
      </c>
      <c r="D493" s="111">
        <v>45</v>
      </c>
      <c r="E493" s="109"/>
      <c r="F493" s="111">
        <v>0</v>
      </c>
      <c r="G493" s="111">
        <v>5128</v>
      </c>
      <c r="H493" s="111">
        <v>4153</v>
      </c>
      <c r="I493" s="111">
        <v>2507</v>
      </c>
      <c r="J493" s="111">
        <v>1986</v>
      </c>
      <c r="K493" s="17">
        <v>3</v>
      </c>
      <c r="L493" s="109"/>
      <c r="M493" s="111">
        <v>2361</v>
      </c>
      <c r="N493" s="111">
        <v>1560</v>
      </c>
      <c r="O493" s="18">
        <v>3</v>
      </c>
      <c r="P493" s="18">
        <v>3.2</v>
      </c>
      <c r="Q493" s="18">
        <v>2.2000000000000002</v>
      </c>
      <c r="R493" s="17">
        <v>26</v>
      </c>
      <c r="S493" s="19">
        <v>0.71209999999999996</v>
      </c>
      <c r="T493" s="44" t="s">
        <v>407</v>
      </c>
      <c r="U493" s="19">
        <v>0.71209999999999996</v>
      </c>
      <c r="V493" s="19"/>
      <c r="W493" s="109"/>
      <c r="X493" s="17">
        <v>9</v>
      </c>
      <c r="Y493" s="111">
        <v>6359.84</v>
      </c>
      <c r="Z493" s="18">
        <v>2.2000000000000002</v>
      </c>
      <c r="AA493" s="19">
        <v>3.5335000000000001</v>
      </c>
      <c r="AB493" s="19">
        <v>3.5564</v>
      </c>
      <c r="AC493" s="109"/>
      <c r="AD493" s="19">
        <v>0.54449999999999998</v>
      </c>
      <c r="AE493" s="19">
        <v>0.62319999999999998</v>
      </c>
      <c r="AF493" s="19">
        <v>0.64080000000000004</v>
      </c>
      <c r="AG493" s="19">
        <v>0.64200000000000002</v>
      </c>
      <c r="AH493" s="59">
        <v>0.54100000000000004</v>
      </c>
      <c r="AI493" s="51">
        <f t="shared" si="21"/>
        <v>0.76390527500000005</v>
      </c>
      <c r="AJ493" s="19">
        <f t="shared" si="22"/>
        <v>0.22290527500000001</v>
      </c>
      <c r="AK493" s="63">
        <f t="shared" si="23"/>
        <v>0.41202453789279114</v>
      </c>
    </row>
    <row r="494" spans="1:37" s="53" customFormat="1" x14ac:dyDescent="0.2">
      <c r="A494" s="21" t="s">
        <v>1369</v>
      </c>
      <c r="B494" s="24" t="s">
        <v>71</v>
      </c>
      <c r="C494" s="24" t="s">
        <v>410</v>
      </c>
      <c r="D494" s="110">
        <v>14</v>
      </c>
      <c r="E494" s="109"/>
      <c r="F494" s="110">
        <v>0</v>
      </c>
      <c r="G494" s="110">
        <v>3941</v>
      </c>
      <c r="H494" s="110">
        <v>3462</v>
      </c>
      <c r="I494" s="110">
        <v>1669</v>
      </c>
      <c r="J494" s="110">
        <v>984</v>
      </c>
      <c r="K494" s="24">
        <v>1.6</v>
      </c>
      <c r="L494" s="109"/>
      <c r="M494" s="110">
        <v>1655</v>
      </c>
      <c r="N494" s="110">
        <v>955</v>
      </c>
      <c r="O494" s="25">
        <v>1.6</v>
      </c>
      <c r="P494" s="25">
        <v>1.3</v>
      </c>
      <c r="Q494" s="25">
        <v>1.6</v>
      </c>
      <c r="R494" s="24">
        <v>20</v>
      </c>
      <c r="S494" s="26">
        <v>0.49919999999999998</v>
      </c>
      <c r="T494" s="52" t="s">
        <v>410</v>
      </c>
      <c r="U494" s="26">
        <v>0.66359999999999997</v>
      </c>
      <c r="V494" s="26"/>
      <c r="W494" s="109"/>
      <c r="X494" s="24">
        <v>5</v>
      </c>
      <c r="Y494" s="110">
        <v>5322.05</v>
      </c>
      <c r="Z494" s="25">
        <v>1.5</v>
      </c>
      <c r="AA494" s="26">
        <v>26.525500000000001</v>
      </c>
      <c r="AB494" s="26">
        <v>27.939599999999999</v>
      </c>
      <c r="AC494" s="109"/>
      <c r="AD494" s="26">
        <v>0.46970000000000001</v>
      </c>
      <c r="AE494" s="26">
        <v>0.68610000000000004</v>
      </c>
      <c r="AF494" s="26">
        <v>0.62019999999999997</v>
      </c>
      <c r="AG494" s="26">
        <v>0.57010000000000005</v>
      </c>
      <c r="AH494" s="57">
        <v>0.49719999999999998</v>
      </c>
      <c r="AI494" s="50">
        <f t="shared" si="21"/>
        <v>0.71187690000000003</v>
      </c>
      <c r="AJ494" s="26">
        <f t="shared" si="22"/>
        <v>0.21467690000000006</v>
      </c>
      <c r="AK494" s="62">
        <f t="shared" si="23"/>
        <v>0.43177172164119082</v>
      </c>
    </row>
    <row r="495" spans="1:37" s="53" customFormat="1" x14ac:dyDescent="0.2">
      <c r="A495" s="21" t="s">
        <v>718</v>
      </c>
      <c r="B495" s="24" t="s">
        <v>719</v>
      </c>
      <c r="C495" s="24" t="s">
        <v>407</v>
      </c>
      <c r="D495" s="110">
        <v>7</v>
      </c>
      <c r="E495" s="109"/>
      <c r="F495" s="110">
        <v>0</v>
      </c>
      <c r="G495" s="110">
        <v>26404</v>
      </c>
      <c r="H495" s="110">
        <v>9459</v>
      </c>
      <c r="I495" s="110">
        <v>7346</v>
      </c>
      <c r="J495" s="110">
        <v>2477</v>
      </c>
      <c r="K495" s="24">
        <v>4.4000000000000004</v>
      </c>
      <c r="L495" s="109"/>
      <c r="M495" s="110">
        <v>7346</v>
      </c>
      <c r="N495" s="110">
        <v>2477</v>
      </c>
      <c r="O495" s="25">
        <v>4.4000000000000004</v>
      </c>
      <c r="P495" s="25">
        <v>1.4</v>
      </c>
      <c r="Q495" s="25">
        <v>4.2</v>
      </c>
      <c r="R495" s="24">
        <v>7</v>
      </c>
      <c r="S495" s="26">
        <v>2.2155999999999998</v>
      </c>
      <c r="T495" s="52" t="s">
        <v>407</v>
      </c>
      <c r="U495" s="26">
        <v>2.2155999999999998</v>
      </c>
      <c r="V495" s="3"/>
      <c r="W495" s="109"/>
      <c r="X495" s="24">
        <v>7</v>
      </c>
      <c r="Y495" s="110">
        <v>12151.38</v>
      </c>
      <c r="Z495" s="25">
        <v>4.2</v>
      </c>
      <c r="AA495" s="26">
        <v>1.2285999999999999</v>
      </c>
      <c r="AB495" s="26">
        <v>1.1141000000000001</v>
      </c>
      <c r="AC495" s="109"/>
      <c r="AD495" s="26">
        <v>4.0244999999999997</v>
      </c>
      <c r="AE495" s="26">
        <v>1.63</v>
      </c>
      <c r="AF495" s="26">
        <v>4.0598000000000001</v>
      </c>
      <c r="AG495" s="26">
        <v>1.2023999999999999</v>
      </c>
      <c r="AH495" s="57">
        <v>1.6535</v>
      </c>
      <c r="AI495" s="50">
        <f t="shared" si="21"/>
        <v>2.3767849000000001</v>
      </c>
      <c r="AJ495" s="26">
        <f t="shared" si="22"/>
        <v>0.72328490000000012</v>
      </c>
      <c r="AK495" s="62">
        <f t="shared" si="23"/>
        <v>0.43742661022074397</v>
      </c>
    </row>
    <row r="496" spans="1:37" s="53" customFormat="1" x14ac:dyDescent="0.2">
      <c r="A496" s="21" t="s">
        <v>206</v>
      </c>
      <c r="B496" s="24" t="s">
        <v>207</v>
      </c>
      <c r="C496" s="24" t="s">
        <v>410</v>
      </c>
      <c r="D496" s="110">
        <v>2</v>
      </c>
      <c r="E496" s="109"/>
      <c r="F496" s="110">
        <v>0</v>
      </c>
      <c r="G496" s="110">
        <v>13242</v>
      </c>
      <c r="H496" s="110">
        <v>335</v>
      </c>
      <c r="I496" s="110">
        <v>5618</v>
      </c>
      <c r="J496" s="110">
        <v>701</v>
      </c>
      <c r="K496" s="24">
        <v>8</v>
      </c>
      <c r="L496" s="109"/>
      <c r="M496" s="110">
        <v>5618</v>
      </c>
      <c r="N496" s="110">
        <v>701</v>
      </c>
      <c r="O496" s="25">
        <v>8</v>
      </c>
      <c r="P496" s="25">
        <v>1</v>
      </c>
      <c r="Q496" s="25">
        <v>7.9</v>
      </c>
      <c r="R496" s="24">
        <v>999</v>
      </c>
      <c r="S496" s="26">
        <v>1.6943999999999999</v>
      </c>
      <c r="T496" s="52" t="s">
        <v>410</v>
      </c>
      <c r="U496" s="26">
        <v>3.7418999999999998</v>
      </c>
      <c r="V496" s="26"/>
      <c r="W496" s="109"/>
      <c r="X496" s="24">
        <v>24</v>
      </c>
      <c r="Y496" s="110">
        <v>37836.32</v>
      </c>
      <c r="Z496" s="25">
        <v>6.9</v>
      </c>
      <c r="AA496" s="26">
        <v>1.1322000000000001</v>
      </c>
      <c r="AB496" s="26">
        <v>0.86319999999999997</v>
      </c>
      <c r="AC496" s="109"/>
      <c r="AD496" s="26">
        <v>3.2978999999999998</v>
      </c>
      <c r="AE496" s="26">
        <v>4.1121999999999996</v>
      </c>
      <c r="AF496" s="26">
        <v>4.1077000000000004</v>
      </c>
      <c r="AG496" s="26">
        <v>4.0148000000000001</v>
      </c>
      <c r="AH496" s="57">
        <v>2.7707000000000002</v>
      </c>
      <c r="AI496" s="50">
        <f t="shared" si="21"/>
        <v>4.0141232250000005</v>
      </c>
      <c r="AJ496" s="26">
        <f t="shared" si="22"/>
        <v>1.2434232250000004</v>
      </c>
      <c r="AK496" s="62">
        <f t="shared" si="23"/>
        <v>0.44877584184502123</v>
      </c>
    </row>
    <row r="497" spans="1:37" s="53" customFormat="1" x14ac:dyDescent="0.2">
      <c r="A497" s="21" t="s">
        <v>252</v>
      </c>
      <c r="B497" s="24" t="s">
        <v>253</v>
      </c>
      <c r="C497" s="24" t="s">
        <v>410</v>
      </c>
      <c r="D497" s="110">
        <v>8</v>
      </c>
      <c r="E497" s="109"/>
      <c r="F497" s="110">
        <v>0</v>
      </c>
      <c r="G497" s="110">
        <v>24772</v>
      </c>
      <c r="H497" s="110">
        <v>26047</v>
      </c>
      <c r="I497" s="110">
        <v>11752</v>
      </c>
      <c r="J497" s="110">
        <v>9662</v>
      </c>
      <c r="K497" s="24">
        <v>15.8</v>
      </c>
      <c r="L497" s="109"/>
      <c r="M497" s="110">
        <v>10924</v>
      </c>
      <c r="N497" s="110">
        <v>7494</v>
      </c>
      <c r="O497" s="25">
        <v>15.8</v>
      </c>
      <c r="P497" s="25">
        <v>4.3</v>
      </c>
      <c r="Q497" s="25">
        <v>15.1</v>
      </c>
      <c r="R497" s="24">
        <v>28</v>
      </c>
      <c r="S497" s="26">
        <v>3.2947000000000002</v>
      </c>
      <c r="T497" s="52" t="s">
        <v>410</v>
      </c>
      <c r="U497" s="26">
        <v>2.2168999999999999</v>
      </c>
      <c r="V497" s="3"/>
      <c r="W497" s="109"/>
      <c r="X497" s="24">
        <v>26</v>
      </c>
      <c r="Y497" s="110">
        <v>19757.54</v>
      </c>
      <c r="Z497" s="25">
        <v>8.1</v>
      </c>
      <c r="AA497" s="26">
        <v>1.2303999999999999</v>
      </c>
      <c r="AB497" s="26">
        <v>1.3079000000000001</v>
      </c>
      <c r="AC497" s="109"/>
      <c r="AD497" s="26">
        <v>2.3580999999999999</v>
      </c>
      <c r="AE497" s="26">
        <v>3.3258000000000001</v>
      </c>
      <c r="AF497" s="26">
        <v>1.3701000000000001</v>
      </c>
      <c r="AG497" s="26">
        <v>2.5699000000000001</v>
      </c>
      <c r="AH497" s="57">
        <v>1.6167</v>
      </c>
      <c r="AI497" s="50">
        <f t="shared" si="21"/>
        <v>2.378179475</v>
      </c>
      <c r="AJ497" s="26">
        <f t="shared" si="22"/>
        <v>0.76147947500000002</v>
      </c>
      <c r="AK497" s="62">
        <f t="shared" si="23"/>
        <v>0.47100852044287744</v>
      </c>
    </row>
    <row r="498" spans="1:37" s="53" customFormat="1" x14ac:dyDescent="0.2">
      <c r="A498" s="22" t="s">
        <v>762</v>
      </c>
      <c r="B498" s="17" t="s">
        <v>763</v>
      </c>
      <c r="C498" s="17" t="s">
        <v>407</v>
      </c>
      <c r="D498" s="111">
        <v>5</v>
      </c>
      <c r="E498" s="109"/>
      <c r="F498" s="111">
        <v>1</v>
      </c>
      <c r="G498" s="111">
        <v>5108</v>
      </c>
      <c r="H498" s="111">
        <v>2005</v>
      </c>
      <c r="I498" s="111">
        <v>2243</v>
      </c>
      <c r="J498" s="111">
        <v>828</v>
      </c>
      <c r="K498" s="17">
        <v>2.4</v>
      </c>
      <c r="L498" s="109"/>
      <c r="M498" s="111">
        <v>2243</v>
      </c>
      <c r="N498" s="111">
        <v>828</v>
      </c>
      <c r="O498" s="18">
        <v>2.4</v>
      </c>
      <c r="P498" s="18">
        <v>1.5</v>
      </c>
      <c r="Q498" s="18">
        <v>2</v>
      </c>
      <c r="R498" s="17">
        <v>8</v>
      </c>
      <c r="S498" s="19">
        <v>0.67649999999999999</v>
      </c>
      <c r="T498" s="44" t="s">
        <v>410</v>
      </c>
      <c r="U498" s="19">
        <v>0.86660000000000004</v>
      </c>
      <c r="V498" s="19"/>
      <c r="W498" s="109"/>
      <c r="X498" s="17">
        <v>9</v>
      </c>
      <c r="Y498" s="111">
        <v>12677.67</v>
      </c>
      <c r="Z498" s="18">
        <v>1.8</v>
      </c>
      <c r="AA498" s="19">
        <v>1.0409999999999999</v>
      </c>
      <c r="AB498" s="19">
        <v>1.2103999999999999</v>
      </c>
      <c r="AC498" s="109"/>
      <c r="AD498" s="19">
        <v>0.65880000000000005</v>
      </c>
      <c r="AE498" s="19">
        <v>0.79610000000000003</v>
      </c>
      <c r="AF498" s="19">
        <v>0.82709999999999995</v>
      </c>
      <c r="AG498" s="19">
        <v>0.84199999999999997</v>
      </c>
      <c r="AH498" s="59">
        <v>0.62290000000000001</v>
      </c>
      <c r="AI498" s="51">
        <f t="shared" si="21"/>
        <v>0.92964515000000014</v>
      </c>
      <c r="AJ498" s="19">
        <f t="shared" si="22"/>
        <v>0.30674515000000013</v>
      </c>
      <c r="AK498" s="63">
        <f t="shared" si="23"/>
        <v>0.49244686145448729</v>
      </c>
    </row>
    <row r="499" spans="1:37" s="53" customFormat="1" x14ac:dyDescent="0.2">
      <c r="A499" s="21" t="s">
        <v>599</v>
      </c>
      <c r="B499" s="24" t="s">
        <v>600</v>
      </c>
      <c r="C499" s="24" t="s">
        <v>407</v>
      </c>
      <c r="D499" s="110">
        <v>11</v>
      </c>
      <c r="E499" s="109"/>
      <c r="F499" s="110">
        <v>0</v>
      </c>
      <c r="G499" s="110">
        <v>5784</v>
      </c>
      <c r="H499" s="110">
        <v>4723</v>
      </c>
      <c r="I499" s="110">
        <v>1875</v>
      </c>
      <c r="J499" s="110">
        <v>1380</v>
      </c>
      <c r="K499" s="24">
        <v>1.4</v>
      </c>
      <c r="L499" s="109"/>
      <c r="M499" s="110">
        <v>1942</v>
      </c>
      <c r="N499" s="110">
        <v>1382</v>
      </c>
      <c r="O499" s="25">
        <v>1.4</v>
      </c>
      <c r="P499" s="25">
        <v>0.6</v>
      </c>
      <c r="Q499" s="25">
        <v>1.3</v>
      </c>
      <c r="R499" s="24">
        <v>30</v>
      </c>
      <c r="S499" s="26">
        <v>0.5857</v>
      </c>
      <c r="T499" s="52" t="s">
        <v>410</v>
      </c>
      <c r="U499" s="26">
        <v>0.47739999999999999</v>
      </c>
      <c r="V499" s="26"/>
      <c r="W499" s="109"/>
      <c r="X499" s="24">
        <v>3</v>
      </c>
      <c r="Y499" s="110">
        <v>4306.26</v>
      </c>
      <c r="Z499" s="25">
        <v>1.2</v>
      </c>
      <c r="AA499" s="26">
        <v>1.3240000000000001</v>
      </c>
      <c r="AB499" s="26">
        <v>1.2767999999999999</v>
      </c>
      <c r="AC499" s="109"/>
      <c r="AD499" s="26">
        <v>0.6573</v>
      </c>
      <c r="AE499" s="26">
        <v>0.47839999999999999</v>
      </c>
      <c r="AF499" s="26">
        <v>0.49109999999999998</v>
      </c>
      <c r="AG499" s="26">
        <v>0.4763</v>
      </c>
      <c r="AH499" s="57">
        <v>0.34289999999999998</v>
      </c>
      <c r="AI499" s="50">
        <f t="shared" si="21"/>
        <v>0.51213085000000003</v>
      </c>
      <c r="AJ499" s="26">
        <f t="shared" si="22"/>
        <v>0.16923085000000004</v>
      </c>
      <c r="AK499" s="62">
        <f t="shared" si="23"/>
        <v>0.49352828813065047</v>
      </c>
    </row>
    <row r="500" spans="1:37" s="53" customFormat="1" x14ac:dyDescent="0.2">
      <c r="A500" s="21" t="s">
        <v>579</v>
      </c>
      <c r="B500" s="1" t="s">
        <v>580</v>
      </c>
      <c r="C500" s="1" t="s">
        <v>407</v>
      </c>
      <c r="D500" s="108">
        <v>12</v>
      </c>
      <c r="E500" s="109"/>
      <c r="F500" s="108">
        <v>1</v>
      </c>
      <c r="G500" s="108">
        <v>4524</v>
      </c>
      <c r="H500" s="108">
        <v>1912</v>
      </c>
      <c r="I500" s="108">
        <v>2376</v>
      </c>
      <c r="J500" s="108">
        <v>1268</v>
      </c>
      <c r="K500" s="1">
        <v>2.7</v>
      </c>
      <c r="L500" s="109"/>
      <c r="M500" s="108">
        <v>2395</v>
      </c>
      <c r="N500" s="108">
        <v>1156</v>
      </c>
      <c r="O500" s="2">
        <v>2.7</v>
      </c>
      <c r="P500" s="2">
        <v>1.4</v>
      </c>
      <c r="Q500" s="2">
        <v>2.2999999999999998</v>
      </c>
      <c r="R500" s="1">
        <v>14</v>
      </c>
      <c r="S500" s="3">
        <v>0.72230000000000005</v>
      </c>
      <c r="T500" s="43" t="s">
        <v>410</v>
      </c>
      <c r="U500" s="3">
        <v>1.0927</v>
      </c>
      <c r="V500" s="3"/>
      <c r="W500" s="109"/>
      <c r="X500" s="1">
        <v>11</v>
      </c>
      <c r="Y500" s="108">
        <v>12561.03</v>
      </c>
      <c r="Z500" s="2">
        <v>2.7</v>
      </c>
      <c r="AA500" s="3">
        <v>0.51219999999999999</v>
      </c>
      <c r="AB500" s="3">
        <v>0.43070000000000003</v>
      </c>
      <c r="AC500" s="109"/>
      <c r="AD500" s="3">
        <v>1.1471</v>
      </c>
      <c r="AE500" s="3">
        <v>1.133</v>
      </c>
      <c r="AF500" s="3">
        <v>1.1989000000000001</v>
      </c>
      <c r="AG500" s="3">
        <v>1.1691</v>
      </c>
      <c r="AH500" s="57">
        <v>0.76870000000000005</v>
      </c>
      <c r="AI500" s="50">
        <f t="shared" si="21"/>
        <v>1.1721939250000002</v>
      </c>
      <c r="AJ500" s="3">
        <f t="shared" si="22"/>
        <v>0.40349392500000014</v>
      </c>
      <c r="AK500" s="62">
        <f t="shared" si="23"/>
        <v>0.52490428645765597</v>
      </c>
    </row>
    <row r="501" spans="1:37" s="53" customFormat="1" x14ac:dyDescent="0.2">
      <c r="A501" s="21" t="s">
        <v>1144</v>
      </c>
      <c r="B501" s="24" t="s">
        <v>70</v>
      </c>
      <c r="C501" s="24" t="s">
        <v>410</v>
      </c>
      <c r="D501" s="110">
        <v>11</v>
      </c>
      <c r="E501" s="109"/>
      <c r="F501" s="110">
        <v>0</v>
      </c>
      <c r="G501" s="110">
        <v>9235</v>
      </c>
      <c r="H501" s="110">
        <v>3727</v>
      </c>
      <c r="I501" s="110">
        <v>2773</v>
      </c>
      <c r="J501" s="110">
        <v>1072</v>
      </c>
      <c r="K501" s="24">
        <v>2.6</v>
      </c>
      <c r="L501" s="109"/>
      <c r="M501" s="110">
        <v>2777</v>
      </c>
      <c r="N501" s="110">
        <v>1081</v>
      </c>
      <c r="O501" s="25">
        <v>2.6</v>
      </c>
      <c r="P501" s="25">
        <v>1.5</v>
      </c>
      <c r="Q501" s="25">
        <v>2.4</v>
      </c>
      <c r="R501" s="24">
        <v>9</v>
      </c>
      <c r="S501" s="26">
        <v>0.83760000000000001</v>
      </c>
      <c r="T501" s="52" t="s">
        <v>407</v>
      </c>
      <c r="U501" s="26">
        <v>0.83760000000000001</v>
      </c>
      <c r="V501" s="26"/>
      <c r="W501" s="109"/>
      <c r="X501" s="24">
        <v>6</v>
      </c>
      <c r="Y501" s="110">
        <v>4852.68</v>
      </c>
      <c r="Z501" s="25">
        <v>2.4</v>
      </c>
      <c r="AA501" s="26">
        <v>1.3416999999999999</v>
      </c>
      <c r="AB501" s="26">
        <v>1.1800999999999999</v>
      </c>
      <c r="AC501" s="109"/>
      <c r="AD501" s="26">
        <v>0.84209999999999996</v>
      </c>
      <c r="AE501" s="26">
        <v>0.92500000000000004</v>
      </c>
      <c r="AF501" s="26">
        <v>0.7218</v>
      </c>
      <c r="AG501" s="26">
        <v>0.79349999999999998</v>
      </c>
      <c r="AH501" s="57">
        <v>0.5887</v>
      </c>
      <c r="AI501" s="50">
        <f t="shared" si="21"/>
        <v>0.8985354000000001</v>
      </c>
      <c r="AJ501" s="26">
        <f t="shared" si="22"/>
        <v>0.30983540000000009</v>
      </c>
      <c r="AK501" s="62">
        <f t="shared" si="23"/>
        <v>0.52630439952437591</v>
      </c>
    </row>
    <row r="502" spans="1:37" s="53" customFormat="1" x14ac:dyDescent="0.2">
      <c r="A502" s="21" t="s">
        <v>343</v>
      </c>
      <c r="B502" s="24" t="s">
        <v>344</v>
      </c>
      <c r="C502" s="24" t="s">
        <v>407</v>
      </c>
      <c r="D502" s="110">
        <v>18</v>
      </c>
      <c r="E502" s="109"/>
      <c r="F502" s="110">
        <v>0</v>
      </c>
      <c r="G502" s="110">
        <v>5764</v>
      </c>
      <c r="H502" s="110">
        <v>9921</v>
      </c>
      <c r="I502" s="110">
        <v>2753</v>
      </c>
      <c r="J502" s="110">
        <v>5088</v>
      </c>
      <c r="K502" s="24">
        <v>4.2</v>
      </c>
      <c r="L502" s="109"/>
      <c r="M502" s="110">
        <v>2346</v>
      </c>
      <c r="N502" s="110">
        <v>3253</v>
      </c>
      <c r="O502" s="25">
        <v>4.4000000000000004</v>
      </c>
      <c r="P502" s="25">
        <v>6.9</v>
      </c>
      <c r="Q502" s="25">
        <v>2.4</v>
      </c>
      <c r="R502" s="24">
        <v>113</v>
      </c>
      <c r="S502" s="26">
        <v>0.70760000000000001</v>
      </c>
      <c r="T502" s="52" t="s">
        <v>410</v>
      </c>
      <c r="U502" s="26">
        <v>0.88680000000000003</v>
      </c>
      <c r="V502" s="3"/>
      <c r="W502" s="109"/>
      <c r="X502" s="24">
        <v>15</v>
      </c>
      <c r="Y502" s="110">
        <v>13418.46</v>
      </c>
      <c r="Z502" s="25">
        <v>2.4</v>
      </c>
      <c r="AA502" s="26">
        <v>0.90169999999999995</v>
      </c>
      <c r="AB502" s="26">
        <v>0.88990000000000002</v>
      </c>
      <c r="AC502" s="109"/>
      <c r="AD502" s="26">
        <v>0.45300000000000001</v>
      </c>
      <c r="AE502" s="26">
        <v>0.57040000000000002</v>
      </c>
      <c r="AF502" s="26">
        <v>0.51570000000000005</v>
      </c>
      <c r="AG502" s="26">
        <v>0.43440000000000001</v>
      </c>
      <c r="AH502" s="57">
        <v>0.55169999999999997</v>
      </c>
      <c r="AI502" s="50">
        <f t="shared" si="21"/>
        <v>0.95131470000000007</v>
      </c>
      <c r="AJ502" s="26">
        <f t="shared" si="22"/>
        <v>0.3996147000000001</v>
      </c>
      <c r="AK502" s="62">
        <f t="shared" si="23"/>
        <v>0.72433333333333361</v>
      </c>
    </row>
    <row r="503" spans="1:37" s="53" customFormat="1" x14ac:dyDescent="0.2">
      <c r="A503" s="22" t="s">
        <v>1389</v>
      </c>
      <c r="B503" s="17" t="s">
        <v>1390</v>
      </c>
      <c r="C503" s="17" t="s">
        <v>407</v>
      </c>
      <c r="D503" s="111">
        <v>8</v>
      </c>
      <c r="E503" s="109"/>
      <c r="F503" s="111">
        <v>0</v>
      </c>
      <c r="G503" s="111">
        <v>20262</v>
      </c>
      <c r="H503" s="111">
        <v>13307</v>
      </c>
      <c r="I503" s="111">
        <v>7354</v>
      </c>
      <c r="J503" s="111">
        <v>3837</v>
      </c>
      <c r="K503" s="17">
        <v>8.5</v>
      </c>
      <c r="L503" s="109"/>
      <c r="M503" s="111">
        <v>7513</v>
      </c>
      <c r="N503" s="111">
        <v>4106</v>
      </c>
      <c r="O503" s="18">
        <v>8.5</v>
      </c>
      <c r="P503" s="18">
        <v>7.8</v>
      </c>
      <c r="Q503" s="18">
        <v>6.1</v>
      </c>
      <c r="R503" s="17">
        <v>18</v>
      </c>
      <c r="S503" s="19">
        <v>2.266</v>
      </c>
      <c r="T503" s="44" t="s">
        <v>410</v>
      </c>
      <c r="U503" s="19">
        <v>2.6818</v>
      </c>
      <c r="V503" s="19"/>
      <c r="W503" s="109"/>
      <c r="X503" s="17">
        <v>18</v>
      </c>
      <c r="Y503" s="111">
        <v>30599.45</v>
      </c>
      <c r="Z503" s="18">
        <v>3.9</v>
      </c>
      <c r="AA503" s="19">
        <v>1.7403</v>
      </c>
      <c r="AB503" s="19">
        <v>1.681</v>
      </c>
      <c r="AC503" s="109"/>
      <c r="AD503" s="19">
        <v>2.3929999999999998</v>
      </c>
      <c r="AE503" s="19">
        <v>2.5541</v>
      </c>
      <c r="AF503" s="19">
        <v>2.3580999999999999</v>
      </c>
      <c r="AG503" s="19">
        <v>2.3214000000000001</v>
      </c>
      <c r="AH503" s="59">
        <v>1.5062</v>
      </c>
      <c r="AI503" s="51">
        <f t="shared" si="21"/>
        <v>2.87690095</v>
      </c>
      <c r="AJ503" s="19">
        <f t="shared" si="22"/>
        <v>1.37070095</v>
      </c>
      <c r="AK503" s="63">
        <f t="shared" si="23"/>
        <v>0.9100391382286549</v>
      </c>
    </row>
    <row r="504" spans="1:37" s="53" customFormat="1" x14ac:dyDescent="0.2">
      <c r="A504" s="21" t="s">
        <v>444</v>
      </c>
      <c r="B504" s="24" t="s">
        <v>445</v>
      </c>
      <c r="C504" s="24" t="s">
        <v>407</v>
      </c>
      <c r="D504" s="110">
        <v>15</v>
      </c>
      <c r="E504" s="109"/>
      <c r="F504" s="110">
        <v>0</v>
      </c>
      <c r="G504" s="110">
        <v>11061</v>
      </c>
      <c r="H504" s="110">
        <v>7885</v>
      </c>
      <c r="I504" s="110">
        <v>3197</v>
      </c>
      <c r="J504" s="110">
        <v>3510</v>
      </c>
      <c r="K504" s="24">
        <v>2.5</v>
      </c>
      <c r="L504" s="109"/>
      <c r="M504" s="110">
        <v>2992</v>
      </c>
      <c r="N504" s="110">
        <v>2838</v>
      </c>
      <c r="O504" s="25">
        <v>2.5</v>
      </c>
      <c r="P504" s="25">
        <v>2.8</v>
      </c>
      <c r="Q504" s="25">
        <v>1.7</v>
      </c>
      <c r="R504" s="24">
        <v>53</v>
      </c>
      <c r="S504" s="26">
        <v>0.90239999999999998</v>
      </c>
      <c r="T504" s="52" t="s">
        <v>410</v>
      </c>
      <c r="U504" s="26">
        <v>1.1762999999999999</v>
      </c>
      <c r="V504" s="26"/>
      <c r="W504" s="109"/>
      <c r="X504" s="24">
        <v>4</v>
      </c>
      <c r="Y504" s="110">
        <v>9332.2900000000009</v>
      </c>
      <c r="Z504" s="25">
        <v>1.6</v>
      </c>
      <c r="AA504" s="26">
        <v>0.92110000000000003</v>
      </c>
      <c r="AB504" s="26">
        <v>1.0779000000000001</v>
      </c>
      <c r="AC504" s="109"/>
      <c r="AD504" s="26">
        <v>0.90949999999999998</v>
      </c>
      <c r="AE504" s="26">
        <v>0.85580000000000001</v>
      </c>
      <c r="AF504" s="26">
        <v>1.2274</v>
      </c>
      <c r="AG504" s="26">
        <v>0.66920000000000002</v>
      </c>
      <c r="AH504" s="57">
        <v>0.63770000000000004</v>
      </c>
      <c r="AI504" s="50">
        <f t="shared" si="21"/>
        <v>1.261875825</v>
      </c>
      <c r="AJ504" s="26">
        <f t="shared" si="22"/>
        <v>0.62417582499999991</v>
      </c>
      <c r="AK504" s="62">
        <f t="shared" si="23"/>
        <v>0.97879226125137186</v>
      </c>
    </row>
    <row r="505" spans="1:37" s="53" customFormat="1" x14ac:dyDescent="0.2">
      <c r="A505" s="21" t="s">
        <v>822</v>
      </c>
      <c r="B505" s="24" t="s">
        <v>823</v>
      </c>
      <c r="C505" s="24" t="s">
        <v>410</v>
      </c>
      <c r="D505" s="110">
        <v>13</v>
      </c>
      <c r="E505" s="109"/>
      <c r="F505" s="110">
        <v>0</v>
      </c>
      <c r="G505" s="110">
        <v>7483</v>
      </c>
      <c r="H505" s="110">
        <v>4238</v>
      </c>
      <c r="I505" s="110">
        <v>3069</v>
      </c>
      <c r="J505" s="110">
        <v>2234</v>
      </c>
      <c r="K505" s="24">
        <v>2.2000000000000002</v>
      </c>
      <c r="L505" s="109"/>
      <c r="M505" s="110">
        <v>2887</v>
      </c>
      <c r="N505" s="110">
        <v>1717</v>
      </c>
      <c r="O505" s="25">
        <v>2.2000000000000002</v>
      </c>
      <c r="P505" s="25">
        <v>2.2999999999999998</v>
      </c>
      <c r="Q505" s="25">
        <v>1.7</v>
      </c>
      <c r="R505" s="24">
        <v>21</v>
      </c>
      <c r="S505" s="26">
        <v>0.87070000000000003</v>
      </c>
      <c r="T505" s="52" t="s">
        <v>410</v>
      </c>
      <c r="U505" s="26">
        <v>1.5385</v>
      </c>
      <c r="V505" s="26"/>
      <c r="W505" s="109"/>
      <c r="X505" s="24">
        <v>15</v>
      </c>
      <c r="Y505" s="110">
        <v>27592.22</v>
      </c>
      <c r="Z505" s="25">
        <v>1.9</v>
      </c>
      <c r="AA505" s="26">
        <v>0.91579999999999995</v>
      </c>
      <c r="AB505" s="26">
        <v>0.88039999999999996</v>
      </c>
      <c r="AC505" s="109"/>
      <c r="AD505" s="26">
        <v>1.4742</v>
      </c>
      <c r="AE505" s="26">
        <v>1.7076</v>
      </c>
      <c r="AF505" s="26">
        <v>0.65949999999999998</v>
      </c>
      <c r="AG505" s="26">
        <v>0.65849999999999997</v>
      </c>
      <c r="AH505" s="57">
        <v>0.8196</v>
      </c>
      <c r="AI505" s="50">
        <f t="shared" si="21"/>
        <v>1.650425875</v>
      </c>
      <c r="AJ505" s="26">
        <f t="shared" si="22"/>
        <v>0.83082587500000005</v>
      </c>
      <c r="AK505" s="62">
        <f t="shared" si="23"/>
        <v>1.0136967728160078</v>
      </c>
    </row>
    <row r="506" spans="1:37" s="53" customFormat="1" x14ac:dyDescent="0.2">
      <c r="A506" s="21" t="s">
        <v>0</v>
      </c>
      <c r="B506" s="24" t="s">
        <v>65</v>
      </c>
      <c r="C506" s="24" t="s">
        <v>611</v>
      </c>
      <c r="D506" s="110">
        <v>5</v>
      </c>
      <c r="E506" s="109"/>
      <c r="F506" s="110">
        <v>0</v>
      </c>
      <c r="G506" s="110">
        <v>54217</v>
      </c>
      <c r="H506" s="110">
        <v>52620</v>
      </c>
      <c r="I506" s="110">
        <v>21661</v>
      </c>
      <c r="J506" s="110">
        <v>27735</v>
      </c>
      <c r="K506" s="24">
        <v>17.399999999999999</v>
      </c>
      <c r="L506" s="109"/>
      <c r="M506" s="110">
        <v>21483</v>
      </c>
      <c r="N506" s="110">
        <v>27384</v>
      </c>
      <c r="O506" s="25">
        <v>17.399999999999999</v>
      </c>
      <c r="P506" s="25">
        <v>14.2</v>
      </c>
      <c r="Q506" s="25">
        <v>9.8000000000000007</v>
      </c>
      <c r="R506" s="24">
        <v>96</v>
      </c>
      <c r="S506" s="26">
        <v>6.4794</v>
      </c>
      <c r="T506" s="52" t="s">
        <v>410</v>
      </c>
      <c r="U506" s="26">
        <v>8.7274999999999991</v>
      </c>
      <c r="V506" s="26"/>
      <c r="W506" s="109"/>
      <c r="X506" s="24">
        <v>40</v>
      </c>
      <c r="Y506" s="110">
        <v>91810.26</v>
      </c>
      <c r="Z506" s="25">
        <v>12</v>
      </c>
      <c r="AA506" s="26">
        <v>0</v>
      </c>
      <c r="AB506" s="26">
        <v>0</v>
      </c>
      <c r="AC506" s="109"/>
      <c r="AD506" s="26">
        <v>0</v>
      </c>
      <c r="AE506" s="26">
        <v>0</v>
      </c>
      <c r="AF506" s="26">
        <v>0</v>
      </c>
      <c r="AG506" s="26">
        <v>10.0685</v>
      </c>
      <c r="AH506" s="57">
        <v>4.4863999999999997</v>
      </c>
      <c r="AI506" s="50">
        <f t="shared" si="21"/>
        <v>9.3624256250000002</v>
      </c>
      <c r="AJ506" s="26">
        <f t="shared" si="22"/>
        <v>4.8760256250000005</v>
      </c>
      <c r="AK506" s="62">
        <f t="shared" si="23"/>
        <v>1.0868459399518546</v>
      </c>
    </row>
    <row r="507" spans="1:37" s="53" customFormat="1" x14ac:dyDescent="0.2">
      <c r="A507" s="22" t="s">
        <v>1038</v>
      </c>
      <c r="B507" s="17" t="s">
        <v>1039</v>
      </c>
      <c r="C507" s="17" t="s">
        <v>410</v>
      </c>
      <c r="D507" s="111">
        <v>12</v>
      </c>
      <c r="E507" s="114"/>
      <c r="F507" s="111">
        <v>0</v>
      </c>
      <c r="G507" s="111">
        <v>7012</v>
      </c>
      <c r="H507" s="111">
        <v>10566</v>
      </c>
      <c r="I507" s="111">
        <v>3340</v>
      </c>
      <c r="J507" s="111">
        <v>4455</v>
      </c>
      <c r="K507" s="17">
        <v>3.2</v>
      </c>
      <c r="L507" s="114"/>
      <c r="M507" s="111">
        <v>2863</v>
      </c>
      <c r="N507" s="111">
        <v>2943</v>
      </c>
      <c r="O507" s="18">
        <v>3.2</v>
      </c>
      <c r="P507" s="18">
        <v>2.8</v>
      </c>
      <c r="Q507" s="18">
        <v>2.5</v>
      </c>
      <c r="R507" s="17">
        <v>62</v>
      </c>
      <c r="S507" s="19">
        <v>0.86350000000000005</v>
      </c>
      <c r="T507" s="44" t="s">
        <v>410</v>
      </c>
      <c r="U507" s="19">
        <v>1.4178999999999999</v>
      </c>
      <c r="V507" s="19"/>
      <c r="W507" s="114"/>
      <c r="X507" s="17">
        <v>14</v>
      </c>
      <c r="Y507" s="111">
        <v>18785.82</v>
      </c>
      <c r="Z507" s="18">
        <v>3.7</v>
      </c>
      <c r="AA507" s="19">
        <v>1.0299</v>
      </c>
      <c r="AB507" s="19">
        <v>1.1042000000000001</v>
      </c>
      <c r="AC507" s="114"/>
      <c r="AD507" s="19">
        <v>1.8680000000000001</v>
      </c>
      <c r="AE507" s="19">
        <v>0.64049999999999996</v>
      </c>
      <c r="AF507" s="19">
        <v>1.0981000000000001</v>
      </c>
      <c r="AG507" s="19">
        <v>1.0346</v>
      </c>
      <c r="AH507" s="59">
        <v>0.7147</v>
      </c>
      <c r="AI507" s="51">
        <f t="shared" si="21"/>
        <v>1.521052225</v>
      </c>
      <c r="AJ507" s="19">
        <f t="shared" si="22"/>
        <v>0.80635222500000003</v>
      </c>
      <c r="AK507" s="63">
        <f t="shared" si="23"/>
        <v>1.128238736532811</v>
      </c>
    </row>
    <row r="508" spans="1:37" s="53" customFormat="1" x14ac:dyDescent="0.2">
      <c r="A508" s="1"/>
      <c r="B508" s="46" t="s">
        <v>21</v>
      </c>
      <c r="C508" s="1"/>
      <c r="D508" s="113">
        <f>SUM(D9:D507)</f>
        <v>45707</v>
      </c>
      <c r="E508" s="109"/>
      <c r="F508" s="111"/>
      <c r="G508" s="111">
        <f>SUMPRODUCT($D$9:$D$507,G9:G507)/$D$508</f>
        <v>8435.7845625396549</v>
      </c>
      <c r="H508" s="111"/>
      <c r="I508" s="111">
        <f>SUMPRODUCT($D$9:$D$507,I9:I507)/$D$508</f>
        <v>3461.6671188220621</v>
      </c>
      <c r="J508" s="111"/>
      <c r="K508" s="48">
        <f>SUMPRODUCT($D$9:$D$507,K9:K507)/$D$508</f>
        <v>3.8818824250114878</v>
      </c>
      <c r="L508" s="109"/>
      <c r="M508" s="111">
        <f>SUMPRODUCT($D$9:$D$507,M9:M507)/$D$508</f>
        <v>3314.4290152493054</v>
      </c>
      <c r="N508" s="111"/>
      <c r="O508" s="18"/>
      <c r="P508" s="18"/>
      <c r="Q508" s="18"/>
      <c r="R508" s="17"/>
      <c r="S508" s="19">
        <f>SUMPRODUCT($D$9:$D$507,S9:S507)/$D$508</f>
        <v>0.99967058218653582</v>
      </c>
      <c r="T508" s="49"/>
      <c r="U508" s="19">
        <f>SUMPRODUCT($D$9:$D$507,U9:U507)/$D$508</f>
        <v>0.99999847725731295</v>
      </c>
      <c r="V508" s="19"/>
      <c r="W508" s="109"/>
      <c r="X508" s="48">
        <f>SUMPRODUCT($D$9:$D$507,X9:X507)/$D$508</f>
        <v>9.6087688975430456</v>
      </c>
      <c r="Y508" s="111">
        <f>SUMPRODUCT($D$9:$D$507,Y9:Y507)/$D$508</f>
        <v>8932.8892191568048</v>
      </c>
      <c r="Z508" s="19"/>
      <c r="AA508" s="19"/>
      <c r="AB508" s="19"/>
      <c r="AC508" s="109"/>
      <c r="AD508" s="19"/>
      <c r="AE508" s="19"/>
      <c r="AF508" s="19"/>
      <c r="AG508" s="19"/>
      <c r="AH508" s="59"/>
      <c r="AI508" s="51">
        <f>SUMPRODUCT($D$9:$D$507,AI9:AI507)/$D$508</f>
        <v>1.0727483664777828</v>
      </c>
      <c r="AJ508" s="19"/>
      <c r="AK508" s="63"/>
    </row>
    <row r="509" spans="1:37" s="53" customFormat="1" x14ac:dyDescent="0.2">
      <c r="A509" s="1"/>
      <c r="B509" s="1"/>
      <c r="C509" s="1"/>
      <c r="D509" s="108"/>
      <c r="E509" s="1"/>
      <c r="F509" s="108"/>
      <c r="G509" s="108"/>
      <c r="H509" s="108"/>
      <c r="I509" s="108"/>
      <c r="J509" s="108"/>
      <c r="K509" s="1"/>
      <c r="L509" s="1"/>
      <c r="M509" s="108"/>
      <c r="N509" s="108"/>
      <c r="O509" s="2"/>
      <c r="P509" s="2"/>
      <c r="Q509" s="2"/>
      <c r="R509" s="1"/>
      <c r="S509" s="3"/>
      <c r="T509" s="45"/>
      <c r="U509" s="3"/>
      <c r="V509" s="3"/>
      <c r="W509" s="1"/>
      <c r="X509" s="4"/>
      <c r="Y509" s="108"/>
      <c r="Z509" s="3"/>
      <c r="AA509" s="3"/>
      <c r="AB509" s="3"/>
      <c r="AC509" s="1"/>
      <c r="AD509" s="3"/>
      <c r="AE509" s="3"/>
      <c r="AF509" s="3"/>
      <c r="AG509" s="3"/>
      <c r="AH509"/>
      <c r="AI509"/>
      <c r="AJ509" s="3"/>
      <c r="AK509"/>
    </row>
    <row r="510" spans="1:37" s="53" customFormat="1" x14ac:dyDescent="0.2">
      <c r="A510" s="1"/>
      <c r="B510" s="1"/>
      <c r="C510" s="1"/>
      <c r="D510" s="108"/>
      <c r="E510" s="1"/>
      <c r="F510" s="108"/>
      <c r="G510" s="108"/>
      <c r="H510" s="108"/>
      <c r="I510" s="108"/>
      <c r="J510" s="108"/>
      <c r="K510" s="1"/>
      <c r="L510" s="1"/>
      <c r="M510" s="108"/>
      <c r="N510" s="108"/>
      <c r="O510" s="2"/>
      <c r="P510" s="2"/>
      <c r="Q510" s="2"/>
      <c r="R510" s="1"/>
      <c r="S510" s="3"/>
      <c r="T510" s="45"/>
      <c r="U510" s="3"/>
      <c r="V510" s="3"/>
      <c r="W510" s="1"/>
      <c r="X510" s="4"/>
      <c r="Y510" s="108"/>
      <c r="Z510" s="3"/>
      <c r="AA510" s="3"/>
      <c r="AB510" s="3"/>
      <c r="AC510" s="1"/>
      <c r="AD510" s="3"/>
      <c r="AE510" s="3"/>
      <c r="AF510" s="3"/>
      <c r="AG510" s="3"/>
      <c r="AH510"/>
      <c r="AI510"/>
      <c r="AJ510" s="3"/>
      <c r="AK510"/>
    </row>
    <row r="511" spans="1:37" s="53" customFormat="1" x14ac:dyDescent="0.2">
      <c r="A511" s="1"/>
      <c r="B511" s="1"/>
      <c r="C511" s="1"/>
      <c r="D511" s="108"/>
      <c r="E511" s="1"/>
      <c r="F511" s="108"/>
      <c r="G511" s="108"/>
      <c r="H511" s="108"/>
      <c r="I511" s="108"/>
      <c r="J511" s="108"/>
      <c r="K511" s="1"/>
      <c r="L511" s="1"/>
      <c r="M511" s="108"/>
      <c r="N511" s="108"/>
      <c r="O511" s="2"/>
      <c r="P511" s="2"/>
      <c r="Q511" s="2"/>
      <c r="R511" s="1"/>
      <c r="S511" s="3"/>
      <c r="T511" s="45"/>
      <c r="U511" s="3"/>
      <c r="V511" s="3"/>
      <c r="W511" s="1"/>
      <c r="X511" s="4"/>
      <c r="Y511" s="108"/>
      <c r="Z511" s="3"/>
      <c r="AA511" s="3"/>
      <c r="AB511" s="3"/>
      <c r="AC511" s="1"/>
      <c r="AD511" s="3"/>
      <c r="AE511" s="3"/>
      <c r="AF511" s="3"/>
      <c r="AG511" s="3"/>
      <c r="AH511"/>
      <c r="AI511"/>
      <c r="AJ511" s="3"/>
      <c r="AK511"/>
    </row>
    <row r="512" spans="1:37" s="53" customFormat="1" x14ac:dyDescent="0.2">
      <c r="A512" s="1"/>
      <c r="B512" s="1"/>
      <c r="C512" s="1"/>
      <c r="D512" s="108"/>
      <c r="E512" s="1"/>
      <c r="F512" s="108"/>
      <c r="G512" s="108"/>
      <c r="H512" s="108"/>
      <c r="I512" s="108"/>
      <c r="J512" s="108"/>
      <c r="K512" s="1"/>
      <c r="L512" s="1"/>
      <c r="M512" s="108"/>
      <c r="N512" s="108"/>
      <c r="O512" s="2"/>
      <c r="P512" s="2"/>
      <c r="Q512" s="2"/>
      <c r="R512" s="1"/>
      <c r="S512" s="3"/>
      <c r="T512" s="45"/>
      <c r="U512" s="3"/>
      <c r="V512" s="3"/>
      <c r="W512" s="1"/>
      <c r="X512" s="4"/>
      <c r="Y512" s="108"/>
      <c r="Z512" s="3"/>
      <c r="AA512" s="3"/>
      <c r="AB512" s="3"/>
      <c r="AC512" s="1"/>
      <c r="AD512" s="3"/>
      <c r="AE512" s="3"/>
      <c r="AF512" s="3"/>
      <c r="AG512" s="3"/>
      <c r="AH512"/>
      <c r="AI512"/>
      <c r="AJ512" s="3"/>
      <c r="AK512"/>
    </row>
    <row r="513" spans="1:37" s="53" customFormat="1" x14ac:dyDescent="0.2">
      <c r="A513" s="1"/>
      <c r="B513" s="1"/>
      <c r="C513" s="1"/>
      <c r="D513" s="108"/>
      <c r="E513" s="1"/>
      <c r="F513" s="108"/>
      <c r="G513" s="108"/>
      <c r="H513" s="108"/>
      <c r="I513" s="108"/>
      <c r="J513" s="108"/>
      <c r="K513" s="1"/>
      <c r="L513" s="1"/>
      <c r="M513" s="108"/>
      <c r="N513" s="108"/>
      <c r="O513" s="2"/>
      <c r="P513" s="2"/>
      <c r="Q513" s="2"/>
      <c r="R513" s="1"/>
      <c r="S513" s="3"/>
      <c r="T513" s="45"/>
      <c r="U513" s="3"/>
      <c r="V513" s="3"/>
      <c r="W513" s="1"/>
      <c r="X513" s="4"/>
      <c r="Y513" s="108"/>
      <c r="Z513" s="3"/>
      <c r="AA513" s="3"/>
      <c r="AB513" s="3"/>
      <c r="AC513" s="1"/>
      <c r="AD513" s="3"/>
      <c r="AE513" s="3"/>
      <c r="AF513" s="3"/>
      <c r="AG513" s="3"/>
      <c r="AH513"/>
      <c r="AI513"/>
      <c r="AJ513" s="3"/>
      <c r="AK513"/>
    </row>
    <row r="514" spans="1:37" s="53" customFormat="1" x14ac:dyDescent="0.2">
      <c r="A514" s="1"/>
      <c r="B514" s="1"/>
      <c r="C514" s="1"/>
      <c r="D514" s="108"/>
      <c r="E514" s="1"/>
      <c r="F514" s="108"/>
      <c r="G514" s="108"/>
      <c r="H514" s="108"/>
      <c r="I514" s="108"/>
      <c r="J514" s="108"/>
      <c r="K514" s="1"/>
      <c r="L514" s="1"/>
      <c r="M514" s="108"/>
      <c r="N514" s="108"/>
      <c r="O514" s="2"/>
      <c r="P514" s="2"/>
      <c r="Q514" s="2"/>
      <c r="R514" s="1"/>
      <c r="S514" s="3"/>
      <c r="T514" s="45"/>
      <c r="U514" s="3"/>
      <c r="V514" s="3"/>
      <c r="W514" s="1"/>
      <c r="X514" s="4"/>
      <c r="Y514" s="108"/>
      <c r="Z514" s="3"/>
      <c r="AA514" s="3"/>
      <c r="AB514" s="3"/>
      <c r="AC514" s="1"/>
      <c r="AD514" s="3"/>
      <c r="AE514" s="3"/>
      <c r="AF514" s="3"/>
      <c r="AG514" s="3"/>
      <c r="AH514"/>
      <c r="AI514"/>
      <c r="AJ514" s="3"/>
      <c r="AK514"/>
    </row>
    <row r="515" spans="1:37" s="53" customFormat="1" x14ac:dyDescent="0.2">
      <c r="A515" s="1"/>
      <c r="B515" s="1"/>
      <c r="C515" s="1"/>
      <c r="D515" s="108"/>
      <c r="E515" s="1"/>
      <c r="F515" s="108"/>
      <c r="G515" s="108"/>
      <c r="H515" s="108"/>
      <c r="I515" s="108"/>
      <c r="J515" s="108"/>
      <c r="K515" s="1"/>
      <c r="L515" s="1"/>
      <c r="M515" s="108"/>
      <c r="N515" s="108"/>
      <c r="O515" s="2"/>
      <c r="P515" s="2"/>
      <c r="Q515" s="2"/>
      <c r="R515" s="1"/>
      <c r="S515" s="3"/>
      <c r="T515" s="45"/>
      <c r="U515" s="3"/>
      <c r="V515" s="3"/>
      <c r="W515" s="1"/>
      <c r="X515" s="4"/>
      <c r="Y515" s="108"/>
      <c r="Z515" s="3"/>
      <c r="AA515" s="3"/>
      <c r="AB515" s="3"/>
      <c r="AC515" s="1"/>
      <c r="AD515" s="3"/>
      <c r="AE515" s="3"/>
      <c r="AF515" s="3"/>
      <c r="AG515" s="3"/>
      <c r="AH515"/>
      <c r="AI515"/>
      <c r="AJ515" s="3"/>
      <c r="AK515"/>
    </row>
    <row r="516" spans="1:37" s="53" customFormat="1" x14ac:dyDescent="0.2">
      <c r="A516" s="1"/>
      <c r="B516" s="1"/>
      <c r="C516" s="1"/>
      <c r="D516" s="108"/>
      <c r="E516" s="1"/>
      <c r="F516" s="108"/>
      <c r="G516" s="108"/>
      <c r="H516" s="108"/>
      <c r="I516" s="108"/>
      <c r="J516" s="108"/>
      <c r="K516" s="1"/>
      <c r="L516" s="1"/>
      <c r="M516" s="108"/>
      <c r="N516" s="108"/>
      <c r="O516" s="2"/>
      <c r="P516" s="2"/>
      <c r="Q516" s="2"/>
      <c r="R516" s="1"/>
      <c r="S516" s="3"/>
      <c r="T516" s="45"/>
      <c r="U516" s="3"/>
      <c r="V516" s="3"/>
      <c r="W516" s="1"/>
      <c r="X516" s="4"/>
      <c r="Y516" s="108"/>
      <c r="Z516" s="3"/>
      <c r="AA516" s="3"/>
      <c r="AB516" s="3"/>
      <c r="AC516" s="1"/>
      <c r="AD516" s="3"/>
      <c r="AE516" s="3"/>
      <c r="AF516" s="3"/>
      <c r="AG516" s="3"/>
      <c r="AH516"/>
      <c r="AI516"/>
      <c r="AJ516" s="3"/>
      <c r="AK516"/>
    </row>
    <row r="517" spans="1:37" s="53" customFormat="1" x14ac:dyDescent="0.2">
      <c r="A517" s="1"/>
      <c r="B517" s="1"/>
      <c r="C517" s="1"/>
      <c r="D517" s="108"/>
      <c r="E517" s="1"/>
      <c r="F517" s="108"/>
      <c r="G517" s="108"/>
      <c r="H517" s="108"/>
      <c r="I517" s="108"/>
      <c r="J517" s="108"/>
      <c r="K517" s="1"/>
      <c r="L517" s="1"/>
      <c r="M517" s="108"/>
      <c r="N517" s="108"/>
      <c r="O517" s="2"/>
      <c r="P517" s="2"/>
      <c r="Q517" s="2"/>
      <c r="R517" s="1"/>
      <c r="S517" s="3"/>
      <c r="T517" s="45"/>
      <c r="U517" s="3"/>
      <c r="V517" s="3"/>
      <c r="W517" s="1"/>
      <c r="X517" s="4"/>
      <c r="Y517" s="108"/>
      <c r="Z517" s="3"/>
      <c r="AA517" s="3"/>
      <c r="AB517" s="3"/>
      <c r="AC517" s="1"/>
      <c r="AD517" s="3"/>
      <c r="AE517" s="3"/>
      <c r="AF517" s="3"/>
      <c r="AG517" s="3"/>
      <c r="AH517"/>
      <c r="AI517"/>
      <c r="AJ517" s="3"/>
      <c r="AK517"/>
    </row>
    <row r="518" spans="1:37" s="53" customFormat="1" x14ac:dyDescent="0.2">
      <c r="A518" s="1"/>
      <c r="B518" s="1"/>
      <c r="C518" s="1"/>
      <c r="D518" s="108"/>
      <c r="E518" s="1"/>
      <c r="F518" s="108"/>
      <c r="G518" s="108"/>
      <c r="H518" s="108"/>
      <c r="I518" s="108"/>
      <c r="J518" s="108"/>
      <c r="K518" s="1"/>
      <c r="L518" s="1"/>
      <c r="M518" s="108"/>
      <c r="N518" s="108"/>
      <c r="O518" s="2"/>
      <c r="P518" s="2"/>
      <c r="Q518" s="2"/>
      <c r="R518" s="1"/>
      <c r="S518" s="3"/>
      <c r="T518" s="45"/>
      <c r="U518" s="3"/>
      <c r="V518" s="3"/>
      <c r="W518" s="1"/>
      <c r="X518" s="4"/>
      <c r="Y518" s="108"/>
      <c r="Z518" s="3"/>
      <c r="AA518" s="3"/>
      <c r="AB518" s="3"/>
      <c r="AC518" s="1"/>
      <c r="AD518" s="3"/>
      <c r="AE518" s="3"/>
      <c r="AF518" s="3"/>
      <c r="AG518" s="3"/>
      <c r="AH518"/>
      <c r="AI518"/>
      <c r="AJ518" s="3"/>
      <c r="AK518"/>
    </row>
    <row r="519" spans="1:37" s="53" customFormat="1" x14ac:dyDescent="0.2">
      <c r="A519" s="1"/>
      <c r="B519" s="1"/>
      <c r="C519" s="1"/>
      <c r="D519" s="108"/>
      <c r="E519" s="1"/>
      <c r="F519" s="108"/>
      <c r="G519" s="108"/>
      <c r="H519" s="108"/>
      <c r="I519" s="108"/>
      <c r="J519" s="108"/>
      <c r="K519" s="1"/>
      <c r="L519" s="1"/>
      <c r="M519" s="108"/>
      <c r="N519" s="108"/>
      <c r="O519" s="2"/>
      <c r="P519" s="2"/>
      <c r="Q519" s="2"/>
      <c r="R519" s="1"/>
      <c r="S519" s="3"/>
      <c r="T519" s="45"/>
      <c r="U519" s="3"/>
      <c r="V519" s="3"/>
      <c r="W519" s="1"/>
      <c r="X519" s="4"/>
      <c r="Y519" s="108"/>
      <c r="Z519" s="3"/>
      <c r="AA519" s="3"/>
      <c r="AB519" s="3"/>
      <c r="AC519" s="1"/>
      <c r="AD519" s="3"/>
      <c r="AE519" s="3"/>
      <c r="AF519" s="3"/>
      <c r="AG519" s="3"/>
      <c r="AH519"/>
      <c r="AI519"/>
      <c r="AJ519" s="3"/>
      <c r="AK519"/>
    </row>
    <row r="520" spans="1:37" s="53" customFormat="1" x14ac:dyDescent="0.2">
      <c r="A520" s="1"/>
      <c r="B520" s="1"/>
      <c r="C520" s="1"/>
      <c r="D520" s="108"/>
      <c r="E520" s="1"/>
      <c r="F520" s="108"/>
      <c r="G520" s="108"/>
      <c r="H520" s="108"/>
      <c r="I520" s="108"/>
      <c r="J520" s="108"/>
      <c r="K520" s="1"/>
      <c r="L520" s="1"/>
      <c r="M520" s="108"/>
      <c r="N520" s="108"/>
      <c r="O520" s="1"/>
      <c r="P520" s="2"/>
      <c r="Q520" s="2"/>
      <c r="R520" s="1"/>
      <c r="S520" s="1"/>
      <c r="T520" s="43"/>
      <c r="U520" s="3"/>
      <c r="V520" s="3"/>
      <c r="W520" s="1"/>
      <c r="X520" s="3"/>
      <c r="Y520" s="108"/>
      <c r="Z520" s="4"/>
      <c r="AA520" s="3"/>
      <c r="AB520" s="3"/>
      <c r="AC520" s="1"/>
      <c r="AD520" s="3"/>
      <c r="AE520" s="3"/>
      <c r="AF520" s="3"/>
      <c r="AG520" s="3"/>
      <c r="AH520" s="3"/>
      <c r="AI520" s="3"/>
      <c r="AJ520" s="3"/>
      <c r="AK520"/>
    </row>
    <row r="521" spans="1:37" s="53" customFormat="1" x14ac:dyDescent="0.2">
      <c r="A521" s="1"/>
      <c r="B521" s="1"/>
      <c r="C521" s="1"/>
      <c r="D521" s="108"/>
      <c r="E521" s="1"/>
      <c r="F521" s="108"/>
      <c r="G521" s="108"/>
      <c r="H521" s="108"/>
      <c r="I521" s="108"/>
      <c r="J521" s="108"/>
      <c r="K521" s="1"/>
      <c r="L521" s="1"/>
      <c r="M521" s="108"/>
      <c r="N521" s="108"/>
      <c r="O521" s="1"/>
      <c r="P521" s="2"/>
      <c r="Q521" s="2"/>
      <c r="R521" s="1"/>
      <c r="S521" s="2"/>
      <c r="T521" s="42"/>
      <c r="U521" s="3"/>
      <c r="V521" s="3"/>
      <c r="W521" s="1"/>
      <c r="X521" s="1"/>
      <c r="Y521" s="108"/>
      <c r="Z521" s="3"/>
      <c r="AA521" s="3"/>
      <c r="AB521" s="1"/>
      <c r="AC521" s="1"/>
      <c r="AD521" s="4"/>
      <c r="AE521" s="3"/>
      <c r="AF521" s="3"/>
      <c r="AG521" s="3"/>
      <c r="AH521" s="3"/>
      <c r="AI521" s="3"/>
      <c r="AJ521" s="3"/>
      <c r="AK521" s="3"/>
    </row>
    <row r="522" spans="1:37" s="53" customFormat="1" x14ac:dyDescent="0.2">
      <c r="A522" s="1"/>
      <c r="B522" s="1"/>
      <c r="C522" s="1"/>
      <c r="D522" s="108"/>
      <c r="E522" s="1"/>
      <c r="F522" s="108"/>
      <c r="G522" s="108"/>
      <c r="H522" s="108"/>
      <c r="I522" s="108"/>
      <c r="J522" s="108"/>
      <c r="K522" s="1"/>
      <c r="L522" s="1"/>
      <c r="M522" s="108"/>
      <c r="N522" s="108"/>
      <c r="O522" s="1"/>
      <c r="P522" s="2"/>
      <c r="Q522" s="2"/>
      <c r="R522" s="1"/>
      <c r="S522" s="2"/>
      <c r="T522" s="42"/>
      <c r="U522" s="3"/>
      <c r="V522" s="3"/>
      <c r="W522" s="1"/>
      <c r="X522" s="1"/>
      <c r="Y522" s="108"/>
      <c r="Z522" s="3"/>
      <c r="AA522" s="3"/>
      <c r="AB522" s="1"/>
      <c r="AC522" s="1"/>
      <c r="AD522" s="4"/>
      <c r="AE522" s="3"/>
      <c r="AF522" s="3"/>
      <c r="AG522" s="3"/>
      <c r="AH522" s="3"/>
      <c r="AI522" s="3"/>
      <c r="AJ522" s="3"/>
      <c r="AK522" s="3"/>
    </row>
    <row r="523" spans="1:37" s="53" customFormat="1" x14ac:dyDescent="0.2">
      <c r="A523" s="1"/>
      <c r="B523" s="1"/>
      <c r="C523" s="1"/>
      <c r="D523" s="108"/>
      <c r="E523" s="1"/>
      <c r="F523" s="108"/>
      <c r="G523" s="108"/>
      <c r="H523" s="108"/>
      <c r="I523" s="108"/>
      <c r="J523" s="108"/>
      <c r="K523" s="1"/>
      <c r="L523" s="1"/>
      <c r="M523" s="108"/>
      <c r="N523" s="108"/>
      <c r="O523" s="1"/>
      <c r="P523" s="2"/>
      <c r="Q523" s="2"/>
      <c r="R523" s="1"/>
      <c r="S523" s="2"/>
      <c r="T523" s="42"/>
      <c r="U523" s="3"/>
      <c r="V523" s="3"/>
      <c r="W523" s="1"/>
      <c r="X523" s="1"/>
      <c r="Y523" s="108"/>
      <c r="Z523" s="3"/>
      <c r="AA523" s="3"/>
      <c r="AB523" s="1"/>
      <c r="AC523" s="1"/>
      <c r="AD523" s="4"/>
      <c r="AE523" s="3"/>
      <c r="AF523" s="3"/>
      <c r="AG523" s="3"/>
      <c r="AH523" s="3"/>
      <c r="AI523" s="3"/>
      <c r="AJ523" s="3"/>
      <c r="AK523" s="3"/>
    </row>
    <row r="524" spans="1:37" s="53" customFormat="1" x14ac:dyDescent="0.2">
      <c r="A524" s="1"/>
      <c r="B524" s="1"/>
      <c r="C524" s="1"/>
      <c r="D524" s="108"/>
      <c r="E524" s="1"/>
      <c r="F524" s="108"/>
      <c r="G524" s="108"/>
      <c r="H524" s="108"/>
      <c r="I524" s="108"/>
      <c r="J524" s="108"/>
      <c r="K524" s="1"/>
      <c r="L524" s="1"/>
      <c r="M524" s="108"/>
      <c r="N524" s="108"/>
      <c r="O524" s="1"/>
      <c r="P524" s="2"/>
      <c r="Q524" s="2"/>
      <c r="R524" s="1"/>
      <c r="S524" s="2"/>
      <c r="T524" s="42"/>
      <c r="U524" s="3"/>
      <c r="V524" s="3"/>
      <c r="W524" s="1"/>
      <c r="X524" s="1"/>
      <c r="Y524" s="108"/>
      <c r="Z524" s="3"/>
      <c r="AA524" s="3"/>
      <c r="AB524" s="1"/>
      <c r="AC524" s="1"/>
      <c r="AD524" s="4"/>
      <c r="AE524" s="3"/>
      <c r="AF524" s="3"/>
      <c r="AG524" s="3"/>
      <c r="AH524" s="3"/>
      <c r="AI524" s="3"/>
      <c r="AJ524" s="3"/>
      <c r="AK524" s="3"/>
    </row>
  </sheetData>
  <phoneticPr fontId="0" type="noConversion"/>
  <printOptions gridLinesSet="0"/>
  <pageMargins left="0.5" right="0.5" top="0.5" bottom="0.72" header="0.5" footer="0.39"/>
  <pageSetup scale="65" fitToHeight="60" orientation="landscape" r:id="rId1"/>
  <headerFooter alignWithMargins="0">
    <oddHeader xml:space="preserve">&amp;C &amp;RExhibit 14B
</oddHeader>
    <oddFooter>&amp;LMyers and Stauffer LC&amp;C &amp;F [&amp;A]&amp;R&amp;D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pageSetUpPr fitToPage="1"/>
  </sheetPr>
  <dimension ref="A1:AK524"/>
  <sheetViews>
    <sheetView showGridLines="0" showZeros="0" topLeftCell="R1" workbookViewId="0">
      <pane ySplit="7" topLeftCell="A8" activePane="bottomLeft" state="frozen"/>
      <selection activeCell="AJ8" sqref="AJ8"/>
      <selection pane="bottomLeft" activeCell="AJ8" sqref="AJ8"/>
    </sheetView>
  </sheetViews>
  <sheetFormatPr defaultRowHeight="12.75" x14ac:dyDescent="0.2"/>
  <cols>
    <col min="1" max="1" width="5" style="1" customWidth="1"/>
    <col min="2" max="2" width="54.28515625" style="1" customWidth="1"/>
    <col min="3" max="3" width="0.140625" style="1" hidden="1" customWidth="1"/>
    <col min="4" max="4" width="8.140625" style="108" customWidth="1"/>
    <col min="5" max="5" width="1.42578125" style="1" hidden="1" customWidth="1"/>
    <col min="6" max="6" width="8.140625" style="108" hidden="1" customWidth="1"/>
    <col min="7" max="10" width="8.7109375" style="108" hidden="1" customWidth="1"/>
    <col min="11" max="11" width="6" style="1" hidden="1" customWidth="1"/>
    <col min="12" max="12" width="1.42578125" style="1" customWidth="1"/>
    <col min="13" max="13" width="8.7109375" style="108" customWidth="1"/>
    <col min="14" max="14" width="8.85546875" style="108" customWidth="1"/>
    <col min="15" max="15" width="4.85546875" style="1" customWidth="1"/>
    <col min="16" max="16" width="4.5703125" style="2" customWidth="1"/>
    <col min="17" max="17" width="6" style="2" customWidth="1"/>
    <col min="18" max="18" width="5.85546875" style="1" customWidth="1"/>
    <col min="19" max="19" width="7.5703125" style="2" customWidth="1"/>
    <col min="20" max="20" width="4.140625" style="42" customWidth="1"/>
    <col min="21" max="21" width="8" style="3" customWidth="1"/>
    <col min="22" max="22" width="1.7109375" style="3" hidden="1" customWidth="1"/>
    <col min="23" max="23" width="1.42578125" style="1" customWidth="1"/>
    <col min="24" max="24" width="5.42578125" style="1" customWidth="1"/>
    <col min="25" max="25" width="8.7109375" style="108" customWidth="1"/>
    <col min="26" max="26" width="5.28515625" style="3" customWidth="1"/>
    <col min="27" max="27" width="7.5703125" style="3" hidden="1" customWidth="1"/>
    <col min="28" max="28" width="7.5703125" style="1" hidden="1" customWidth="1"/>
    <col min="29" max="29" width="1.28515625" style="1" customWidth="1"/>
    <col min="30" max="30" width="0.140625" style="4" hidden="1" customWidth="1"/>
    <col min="31" max="31" width="7.42578125" style="3" hidden="1" customWidth="1"/>
    <col min="32" max="32" width="8.28515625" style="3" customWidth="1"/>
    <col min="33" max="34" width="7.5703125" style="3" customWidth="1"/>
    <col min="35" max="35" width="9.140625" style="3"/>
    <col min="36" max="36" width="9.42578125" style="3" customWidth="1"/>
    <col min="37" max="37" width="8.28515625" style="3" customWidth="1"/>
  </cols>
  <sheetData>
    <row r="1" spans="1:37" s="53" customFormat="1" ht="20.25" x14ac:dyDescent="0.3">
      <c r="A1" s="27" t="s">
        <v>69</v>
      </c>
      <c r="B1" s="31"/>
      <c r="C1" s="31"/>
      <c r="D1" s="64"/>
      <c r="E1" s="31"/>
      <c r="F1" s="64"/>
      <c r="G1" s="64"/>
      <c r="H1" s="64"/>
      <c r="I1" s="64"/>
      <c r="J1" s="64"/>
      <c r="K1" s="31"/>
      <c r="L1" s="31"/>
      <c r="M1" s="64"/>
      <c r="N1" s="64"/>
      <c r="O1" s="31"/>
      <c r="P1" s="32"/>
      <c r="Q1" s="32"/>
      <c r="R1" s="31"/>
      <c r="S1" s="32"/>
      <c r="T1" s="32"/>
      <c r="U1" s="33"/>
      <c r="V1" s="33"/>
      <c r="W1" s="31"/>
      <c r="X1" s="31"/>
      <c r="Y1" s="64"/>
      <c r="Z1" s="33"/>
      <c r="AA1" s="33"/>
      <c r="AB1" s="31"/>
      <c r="AC1" s="31"/>
      <c r="AD1" s="34"/>
      <c r="AE1" s="33"/>
      <c r="AF1" s="33"/>
      <c r="AG1" s="33"/>
      <c r="AH1" s="33"/>
      <c r="AI1" s="33"/>
      <c r="AJ1" s="33"/>
      <c r="AK1" s="33"/>
    </row>
    <row r="2" spans="1:37" s="53" customFormat="1" ht="15" customHeight="1" x14ac:dyDescent="0.2">
      <c r="A2" s="39" t="s">
        <v>61</v>
      </c>
      <c r="B2" s="31"/>
      <c r="C2" s="31"/>
      <c r="D2" s="64"/>
      <c r="E2" s="31"/>
      <c r="F2" s="64"/>
      <c r="G2" s="64"/>
      <c r="H2" s="64"/>
      <c r="I2" s="64"/>
      <c r="J2" s="35"/>
      <c r="K2" s="31"/>
      <c r="L2" s="31"/>
      <c r="M2" s="56"/>
      <c r="N2" s="64"/>
      <c r="O2" s="35"/>
      <c r="P2" s="32"/>
      <c r="Q2" s="32"/>
      <c r="R2" s="31"/>
      <c r="S2" s="32"/>
      <c r="T2" s="32"/>
      <c r="U2" s="33"/>
      <c r="V2" s="33"/>
      <c r="W2" s="31"/>
      <c r="X2" s="31"/>
      <c r="Y2" s="64"/>
      <c r="Z2" s="33"/>
      <c r="AA2" s="33"/>
      <c r="AB2" s="31"/>
      <c r="AC2" s="31"/>
      <c r="AD2" s="34"/>
      <c r="AE2" s="33"/>
      <c r="AF2" s="55"/>
      <c r="AG2" s="33"/>
      <c r="AH2" s="33"/>
      <c r="AI2" s="33"/>
      <c r="AJ2" s="33"/>
      <c r="AK2" s="29"/>
    </row>
    <row r="3" spans="1:37" s="53" customFormat="1" ht="15" customHeight="1" x14ac:dyDescent="0.2">
      <c r="A3" s="39" t="s">
        <v>74</v>
      </c>
      <c r="B3" s="31"/>
      <c r="C3" s="31"/>
      <c r="D3" s="64"/>
      <c r="E3" s="31"/>
      <c r="F3" s="64"/>
      <c r="G3" s="64"/>
      <c r="H3" s="64"/>
      <c r="I3" s="64"/>
      <c r="J3" s="35"/>
      <c r="K3" s="31"/>
      <c r="L3" s="31"/>
      <c r="M3" s="56"/>
      <c r="N3" s="64"/>
      <c r="O3" s="35"/>
      <c r="P3" s="32"/>
      <c r="Q3" s="32"/>
      <c r="R3" s="31"/>
      <c r="S3" s="32"/>
      <c r="T3" s="32"/>
      <c r="U3" s="33"/>
      <c r="V3" s="33"/>
      <c r="W3" s="31"/>
      <c r="X3" s="31"/>
      <c r="Y3" s="64"/>
      <c r="Z3" s="33"/>
      <c r="AA3" s="33"/>
      <c r="AB3" s="31"/>
      <c r="AC3" s="31"/>
      <c r="AD3" s="34"/>
      <c r="AE3" s="33"/>
      <c r="AF3" s="115"/>
      <c r="AG3" s="33"/>
      <c r="AH3" s="33"/>
      <c r="AI3" s="33"/>
      <c r="AJ3" s="33"/>
      <c r="AK3" s="29"/>
    </row>
    <row r="4" spans="1:37" s="53" customFormat="1" ht="15" customHeight="1" x14ac:dyDescent="0.2">
      <c r="A4"/>
      <c r="B4" s="28"/>
      <c r="C4" s="28"/>
      <c r="D4" s="65"/>
      <c r="E4" s="31"/>
      <c r="F4" s="65"/>
      <c r="G4" s="65"/>
      <c r="H4" s="65"/>
      <c r="I4" s="65"/>
      <c r="J4" s="39"/>
      <c r="K4" s="31"/>
      <c r="L4" s="31"/>
      <c r="M4" s="64"/>
      <c r="N4" s="64"/>
      <c r="O4" s="35"/>
      <c r="P4" s="32"/>
      <c r="Q4" s="32"/>
      <c r="R4" s="31"/>
      <c r="S4" s="32"/>
      <c r="T4" s="42"/>
      <c r="U4" s="29"/>
      <c r="V4" s="29"/>
      <c r="W4" s="28"/>
      <c r="X4" s="28"/>
      <c r="Y4" s="65"/>
      <c r="Z4" s="29"/>
      <c r="AA4" s="29"/>
      <c r="AB4" s="28"/>
      <c r="AC4" s="28"/>
      <c r="AD4" s="30"/>
      <c r="AE4" s="29"/>
      <c r="AF4" s="29"/>
      <c r="AG4" s="29"/>
      <c r="AH4" s="36">
        <v>1.0965100000000001</v>
      </c>
      <c r="AI4" s="36">
        <v>1.0727500000000001</v>
      </c>
      <c r="AJ4" s="29"/>
      <c r="AK4" s="29"/>
    </row>
    <row r="5" spans="1:37" s="53" customFormat="1" x14ac:dyDescent="0.2">
      <c r="A5" s="1"/>
      <c r="B5" s="1"/>
      <c r="C5" s="1"/>
      <c r="D5" s="47" t="s">
        <v>143</v>
      </c>
      <c r="E5" s="66"/>
      <c r="F5" s="40"/>
      <c r="G5" s="40"/>
      <c r="H5" s="40"/>
      <c r="I5" s="40"/>
      <c r="J5" s="40"/>
      <c r="K5" s="5"/>
      <c r="L5" s="116"/>
      <c r="M5" s="41" t="s">
        <v>144</v>
      </c>
      <c r="N5" s="40"/>
      <c r="O5" s="7"/>
      <c r="P5" s="7"/>
      <c r="Q5" s="7"/>
      <c r="R5" s="38"/>
      <c r="S5" s="8"/>
      <c r="T5" s="9"/>
      <c r="U5" s="10"/>
      <c r="V5" s="54"/>
      <c r="W5" s="67"/>
      <c r="X5" s="11" t="s">
        <v>145</v>
      </c>
      <c r="Y5" s="68"/>
      <c r="Z5" s="69"/>
      <c r="AA5" s="70"/>
      <c r="AB5" s="71"/>
      <c r="AC5" s="69"/>
      <c r="AD5" s="72"/>
      <c r="AE5" s="73"/>
      <c r="AF5" s="73"/>
      <c r="AG5" s="73"/>
      <c r="AH5" s="73"/>
      <c r="AI5" s="23" t="s">
        <v>146</v>
      </c>
      <c r="AJ5" s="60" t="s">
        <v>147</v>
      </c>
      <c r="AK5" s="74"/>
    </row>
    <row r="6" spans="1:37" s="53" customFormat="1" x14ac:dyDescent="0.2">
      <c r="A6" s="12"/>
      <c r="B6" s="13"/>
      <c r="C6" s="13"/>
      <c r="D6" s="75"/>
      <c r="E6" s="79"/>
      <c r="F6" s="75"/>
      <c r="G6" s="76" t="s">
        <v>148</v>
      </c>
      <c r="H6" s="77"/>
      <c r="I6" s="76" t="s">
        <v>149</v>
      </c>
      <c r="J6" s="77"/>
      <c r="K6" s="78"/>
      <c r="L6" s="79"/>
      <c r="M6" s="76" t="s">
        <v>149</v>
      </c>
      <c r="N6" s="77"/>
      <c r="O6" s="80" t="s">
        <v>150</v>
      </c>
      <c r="P6" s="81"/>
      <c r="Q6" s="82"/>
      <c r="R6" s="83" t="s">
        <v>151</v>
      </c>
      <c r="S6" s="84" t="s">
        <v>152</v>
      </c>
      <c r="T6" s="85"/>
      <c r="U6" s="86" t="s">
        <v>153</v>
      </c>
      <c r="V6" s="86"/>
      <c r="W6" s="79"/>
      <c r="X6" s="87" t="s">
        <v>154</v>
      </c>
      <c r="Y6" s="77"/>
      <c r="Z6" s="88" t="s">
        <v>150</v>
      </c>
      <c r="AA6" s="88"/>
      <c r="AB6" s="89"/>
      <c r="AC6" s="79"/>
      <c r="AD6" s="90"/>
      <c r="AE6" s="90"/>
      <c r="AF6" s="90"/>
      <c r="AG6" s="91"/>
      <c r="AH6" s="92"/>
      <c r="AI6" s="23" t="s">
        <v>155</v>
      </c>
      <c r="AJ6" s="93">
        <v>2000</v>
      </c>
      <c r="AK6" s="94">
        <v>2000</v>
      </c>
    </row>
    <row r="7" spans="1:37" s="53" customFormat="1" x14ac:dyDescent="0.2">
      <c r="A7" s="14" t="s">
        <v>146</v>
      </c>
      <c r="B7" s="15" t="s">
        <v>156</v>
      </c>
      <c r="C7" s="15" t="s">
        <v>156</v>
      </c>
      <c r="D7" s="95" t="s">
        <v>389</v>
      </c>
      <c r="E7" s="97"/>
      <c r="F7" s="95"/>
      <c r="G7" s="95" t="s">
        <v>390</v>
      </c>
      <c r="H7" s="95" t="s">
        <v>391</v>
      </c>
      <c r="I7" s="95" t="s">
        <v>390</v>
      </c>
      <c r="J7" s="95" t="s">
        <v>391</v>
      </c>
      <c r="K7" s="96" t="s">
        <v>150</v>
      </c>
      <c r="L7" s="97"/>
      <c r="M7" s="95" t="s">
        <v>390</v>
      </c>
      <c r="N7" s="95" t="s">
        <v>391</v>
      </c>
      <c r="O7" s="98" t="s">
        <v>392</v>
      </c>
      <c r="P7" s="98" t="s">
        <v>391</v>
      </c>
      <c r="Q7" s="98" t="s">
        <v>393</v>
      </c>
      <c r="R7" s="96" t="s">
        <v>394</v>
      </c>
      <c r="S7" s="99" t="s">
        <v>155</v>
      </c>
      <c r="T7" s="100" t="s">
        <v>395</v>
      </c>
      <c r="U7" s="99" t="s">
        <v>396</v>
      </c>
      <c r="V7" s="101"/>
      <c r="W7" s="97"/>
      <c r="X7" s="102" t="s">
        <v>397</v>
      </c>
      <c r="Y7" s="95" t="s">
        <v>149</v>
      </c>
      <c r="Z7" s="98" t="s">
        <v>398</v>
      </c>
      <c r="AA7" s="103"/>
      <c r="AB7" s="104"/>
      <c r="AC7" s="97"/>
      <c r="AD7" s="105" t="s">
        <v>399</v>
      </c>
      <c r="AE7" s="105" t="s">
        <v>400</v>
      </c>
      <c r="AF7" s="105" t="s">
        <v>401</v>
      </c>
      <c r="AG7" s="106">
        <v>1999</v>
      </c>
      <c r="AH7" s="58" t="s">
        <v>402</v>
      </c>
      <c r="AI7" s="37" t="s">
        <v>60</v>
      </c>
      <c r="AJ7" s="99" t="s">
        <v>403</v>
      </c>
      <c r="AK7" s="107" t="s">
        <v>404</v>
      </c>
    </row>
    <row r="8" spans="1:37" s="53" customFormat="1" x14ac:dyDescent="0.2">
      <c r="A8" s="6"/>
      <c r="B8"/>
      <c r="C8"/>
      <c r="D8" s="108"/>
      <c r="E8" s="109"/>
      <c r="F8" s="108"/>
      <c r="G8" s="108"/>
      <c r="H8" s="108"/>
      <c r="I8" s="108"/>
      <c r="J8" s="108"/>
      <c r="K8"/>
      <c r="L8" s="109"/>
      <c r="M8" s="108"/>
      <c r="N8" s="108"/>
      <c r="O8"/>
      <c r="P8"/>
      <c r="Q8"/>
      <c r="R8"/>
      <c r="S8"/>
      <c r="T8" s="23"/>
      <c r="U8"/>
      <c r="V8"/>
      <c r="W8" s="109"/>
      <c r="X8"/>
      <c r="Y8"/>
      <c r="Z8"/>
      <c r="AA8"/>
      <c r="AB8"/>
      <c r="AC8" s="109"/>
      <c r="AD8"/>
      <c r="AE8" s="3"/>
      <c r="AF8" s="3"/>
      <c r="AG8" s="3"/>
      <c r="AH8" s="57"/>
      <c r="AI8" s="50"/>
      <c r="AJ8" s="3"/>
      <c r="AK8" s="61"/>
    </row>
    <row r="9" spans="1:37" s="53" customFormat="1" x14ac:dyDescent="0.2">
      <c r="A9" s="21" t="s">
        <v>0</v>
      </c>
      <c r="B9" s="24" t="s">
        <v>65</v>
      </c>
      <c r="C9" s="24" t="s">
        <v>611</v>
      </c>
      <c r="D9" s="110">
        <v>5</v>
      </c>
      <c r="E9" s="109"/>
      <c r="F9" s="110">
        <v>0</v>
      </c>
      <c r="G9" s="110">
        <v>54217</v>
      </c>
      <c r="H9" s="110">
        <v>52620</v>
      </c>
      <c r="I9" s="110">
        <v>21661</v>
      </c>
      <c r="J9" s="110">
        <v>27735</v>
      </c>
      <c r="K9" s="24">
        <v>17.399999999999999</v>
      </c>
      <c r="L9" s="109"/>
      <c r="M9" s="110">
        <v>21483</v>
      </c>
      <c r="N9" s="110">
        <v>27384</v>
      </c>
      <c r="O9" s="25">
        <v>17.399999999999999</v>
      </c>
      <c r="P9" s="25">
        <v>14.2</v>
      </c>
      <c r="Q9" s="25">
        <v>9.8000000000000007</v>
      </c>
      <c r="R9" s="24">
        <v>96</v>
      </c>
      <c r="S9" s="26">
        <v>6.4794</v>
      </c>
      <c r="T9" s="52" t="s">
        <v>410</v>
      </c>
      <c r="U9" s="26">
        <v>8.7274999999999991</v>
      </c>
      <c r="V9" s="26"/>
      <c r="W9" s="109"/>
      <c r="X9" s="24">
        <v>40</v>
      </c>
      <c r="Y9" s="110">
        <v>91810.26</v>
      </c>
      <c r="Z9" s="25">
        <v>12</v>
      </c>
      <c r="AA9" s="26">
        <v>0</v>
      </c>
      <c r="AB9" s="26">
        <v>0</v>
      </c>
      <c r="AC9" s="109"/>
      <c r="AD9" s="26">
        <v>0</v>
      </c>
      <c r="AE9" s="26">
        <v>0</v>
      </c>
      <c r="AF9" s="26">
        <v>0</v>
      </c>
      <c r="AG9" s="26">
        <v>10.0685</v>
      </c>
      <c r="AH9" s="57">
        <v>4.4863999999999997</v>
      </c>
      <c r="AI9" s="50">
        <f t="shared" ref="AI9:AI72" si="0">$AI$4*U9</f>
        <v>9.3624256250000002</v>
      </c>
      <c r="AJ9" s="26">
        <f t="shared" ref="AJ9:AJ72" si="1">AI9-AH9</f>
        <v>4.8760256250000005</v>
      </c>
      <c r="AK9" s="62">
        <f t="shared" ref="AK9:AK72" si="2">AJ9/AH9</f>
        <v>1.0868459399518546</v>
      </c>
    </row>
    <row r="10" spans="1:37" s="53" customFormat="1" x14ac:dyDescent="0.2">
      <c r="A10" s="21" t="s">
        <v>369</v>
      </c>
      <c r="B10" s="24" t="s">
        <v>370</v>
      </c>
      <c r="C10" s="24"/>
      <c r="D10" s="110">
        <v>9</v>
      </c>
      <c r="E10" s="109"/>
      <c r="F10" s="110">
        <v>0</v>
      </c>
      <c r="G10" s="110">
        <v>136524</v>
      </c>
      <c r="H10" s="110">
        <v>81366</v>
      </c>
      <c r="I10" s="110">
        <v>56367</v>
      </c>
      <c r="J10" s="110">
        <v>25411</v>
      </c>
      <c r="K10" s="24">
        <v>27.6</v>
      </c>
      <c r="L10" s="109"/>
      <c r="M10" s="110">
        <v>56367</v>
      </c>
      <c r="N10" s="110">
        <v>25411</v>
      </c>
      <c r="O10" s="25">
        <v>27.6</v>
      </c>
      <c r="P10" s="25">
        <v>10.4</v>
      </c>
      <c r="Q10" s="25">
        <v>25.5</v>
      </c>
      <c r="R10" s="24">
        <v>12</v>
      </c>
      <c r="S10" s="26">
        <v>17.000699999999998</v>
      </c>
      <c r="T10" s="52" t="s">
        <v>410</v>
      </c>
      <c r="U10" s="26">
        <v>19.522600000000001</v>
      </c>
      <c r="V10" s="26"/>
      <c r="W10" s="109"/>
      <c r="X10" s="24">
        <v>58</v>
      </c>
      <c r="Y10" s="110">
        <v>162094.09</v>
      </c>
      <c r="Z10" s="25">
        <v>23.3</v>
      </c>
      <c r="AA10" s="26"/>
      <c r="AB10" s="26"/>
      <c r="AC10" s="109"/>
      <c r="AD10" s="26">
        <v>14.940200000000001</v>
      </c>
      <c r="AE10" s="26">
        <v>25.848800000000001</v>
      </c>
      <c r="AF10" s="26">
        <v>9.8331999999999997</v>
      </c>
      <c r="AG10" s="26">
        <v>11.3156</v>
      </c>
      <c r="AH10" s="57">
        <v>16.186699999999998</v>
      </c>
      <c r="AI10" s="50">
        <f t="shared" si="0"/>
        <v>20.942869150000003</v>
      </c>
      <c r="AJ10" s="26">
        <f t="shared" si="1"/>
        <v>4.7561691500000052</v>
      </c>
      <c r="AK10" s="62">
        <f t="shared" si="2"/>
        <v>0.29383192065090513</v>
      </c>
    </row>
    <row r="11" spans="1:37" s="53" customFormat="1" x14ac:dyDescent="0.2">
      <c r="A11" s="21" t="s">
        <v>383</v>
      </c>
      <c r="B11" s="24" t="s">
        <v>384</v>
      </c>
      <c r="C11" s="24" t="s">
        <v>611</v>
      </c>
      <c r="D11" s="110">
        <v>2</v>
      </c>
      <c r="E11" s="109"/>
      <c r="F11" s="110">
        <v>0</v>
      </c>
      <c r="G11" s="110">
        <v>25911</v>
      </c>
      <c r="H11" s="110">
        <v>11466</v>
      </c>
      <c r="I11" s="110">
        <v>11710</v>
      </c>
      <c r="J11" s="110">
        <v>4456</v>
      </c>
      <c r="K11" s="24">
        <v>8</v>
      </c>
      <c r="L11" s="109"/>
      <c r="M11" s="110">
        <v>11710</v>
      </c>
      <c r="N11" s="110">
        <v>4456</v>
      </c>
      <c r="O11" s="25">
        <v>8</v>
      </c>
      <c r="P11" s="25">
        <v>1</v>
      </c>
      <c r="Q11" s="25">
        <v>7.9</v>
      </c>
      <c r="R11" s="24">
        <v>999</v>
      </c>
      <c r="S11" s="26">
        <v>3.5318000000000001</v>
      </c>
      <c r="T11" s="52" t="s">
        <v>410</v>
      </c>
      <c r="U11" s="26">
        <v>8.3286999999999995</v>
      </c>
      <c r="V11" s="26"/>
      <c r="W11" s="109"/>
      <c r="X11" s="24">
        <v>40</v>
      </c>
      <c r="Y11" s="110">
        <v>83380.850000000006</v>
      </c>
      <c r="Z11" s="25">
        <v>10.6</v>
      </c>
      <c r="AA11" s="26">
        <v>1.0103</v>
      </c>
      <c r="AB11" s="26">
        <v>0.81699999999999995</v>
      </c>
      <c r="AC11" s="109"/>
      <c r="AD11" s="26">
        <v>8.1423000000000005</v>
      </c>
      <c r="AE11" s="26">
        <v>3.3328000000000002</v>
      </c>
      <c r="AF11" s="26">
        <v>7.9729999999999999</v>
      </c>
      <c r="AG11" s="26">
        <v>7.6851000000000003</v>
      </c>
      <c r="AH11" s="57">
        <v>6.3535000000000004</v>
      </c>
      <c r="AI11" s="50">
        <f t="shared" si="0"/>
        <v>8.9346129249999997</v>
      </c>
      <c r="AJ11" s="26">
        <f t="shared" si="1"/>
        <v>2.5811129249999993</v>
      </c>
      <c r="AK11" s="62">
        <f t="shared" si="2"/>
        <v>0.40625055874714711</v>
      </c>
    </row>
    <row r="12" spans="1:37" s="53" customFormat="1" x14ac:dyDescent="0.2">
      <c r="A12" s="21" t="s">
        <v>11</v>
      </c>
      <c r="B12" s="1" t="s">
        <v>12</v>
      </c>
      <c r="C12" s="1" t="s">
        <v>611</v>
      </c>
      <c r="D12" s="108">
        <v>95</v>
      </c>
      <c r="E12" s="109"/>
      <c r="F12" s="108">
        <v>13</v>
      </c>
      <c r="G12" s="108">
        <v>267013</v>
      </c>
      <c r="H12" s="108">
        <v>167870</v>
      </c>
      <c r="I12" s="108">
        <v>69273</v>
      </c>
      <c r="J12" s="108">
        <v>39741</v>
      </c>
      <c r="K12" s="1">
        <v>72.2</v>
      </c>
      <c r="L12" s="109"/>
      <c r="M12" s="108">
        <v>68775</v>
      </c>
      <c r="N12" s="108">
        <v>38653</v>
      </c>
      <c r="O12" s="2">
        <v>72.2</v>
      </c>
      <c r="P12" s="2">
        <v>33.700000000000003</v>
      </c>
      <c r="Q12" s="2">
        <v>58</v>
      </c>
      <c r="R12" s="1">
        <v>19</v>
      </c>
      <c r="S12" s="3">
        <v>20.742999999999999</v>
      </c>
      <c r="T12" s="43" t="s">
        <v>407</v>
      </c>
      <c r="U12" s="3">
        <v>20.742999999999999</v>
      </c>
      <c r="V12" s="3"/>
      <c r="W12" s="109"/>
      <c r="X12" s="1">
        <v>138</v>
      </c>
      <c r="Y12" s="108">
        <v>146370.54</v>
      </c>
      <c r="Z12" s="2">
        <v>58</v>
      </c>
      <c r="AA12" s="3">
        <v>0</v>
      </c>
      <c r="AB12" s="3">
        <v>0</v>
      </c>
      <c r="AC12" s="109"/>
      <c r="AD12" s="3">
        <v>27.371500000000001</v>
      </c>
      <c r="AE12" s="3">
        <v>26.677600000000002</v>
      </c>
      <c r="AF12" s="3">
        <v>26.912700000000001</v>
      </c>
      <c r="AG12" s="3">
        <v>23.834599999999998</v>
      </c>
      <c r="AH12" s="57">
        <v>20.4588</v>
      </c>
      <c r="AI12" s="50">
        <f t="shared" si="0"/>
        <v>22.252053249999999</v>
      </c>
      <c r="AJ12" s="3">
        <f t="shared" si="1"/>
        <v>1.7932532499999994</v>
      </c>
      <c r="AK12" s="62">
        <f t="shared" si="2"/>
        <v>8.7651927288012951E-2</v>
      </c>
    </row>
    <row r="13" spans="1:37" s="53" customFormat="1" x14ac:dyDescent="0.2">
      <c r="A13" s="22" t="s">
        <v>13</v>
      </c>
      <c r="B13" s="17" t="s">
        <v>14</v>
      </c>
      <c r="C13" s="17" t="s">
        <v>611</v>
      </c>
      <c r="D13" s="111">
        <v>108</v>
      </c>
      <c r="E13" s="109"/>
      <c r="F13" s="111">
        <v>9</v>
      </c>
      <c r="G13" s="111">
        <v>118505</v>
      </c>
      <c r="H13" s="111">
        <v>109598</v>
      </c>
      <c r="I13" s="111">
        <v>37543</v>
      </c>
      <c r="J13" s="111">
        <v>31394</v>
      </c>
      <c r="K13" s="17">
        <v>43.8</v>
      </c>
      <c r="L13" s="109"/>
      <c r="M13" s="111">
        <v>36254</v>
      </c>
      <c r="N13" s="111">
        <v>24861</v>
      </c>
      <c r="O13" s="18">
        <v>43.8</v>
      </c>
      <c r="P13" s="18">
        <v>24.1</v>
      </c>
      <c r="Q13" s="18">
        <v>37.5</v>
      </c>
      <c r="R13" s="17">
        <v>28</v>
      </c>
      <c r="S13" s="19">
        <v>10.9344</v>
      </c>
      <c r="T13" s="44" t="s">
        <v>407</v>
      </c>
      <c r="U13" s="19">
        <v>10.9344</v>
      </c>
      <c r="V13" s="26"/>
      <c r="W13" s="109"/>
      <c r="X13" s="17">
        <v>91</v>
      </c>
      <c r="Y13" s="111">
        <v>98447.360000000001</v>
      </c>
      <c r="Z13" s="18">
        <v>37.5</v>
      </c>
      <c r="AA13" s="19">
        <v>0</v>
      </c>
      <c r="AB13" s="19">
        <v>0</v>
      </c>
      <c r="AC13" s="109"/>
      <c r="AD13" s="19">
        <v>10.54</v>
      </c>
      <c r="AE13" s="19">
        <v>11.220800000000001</v>
      </c>
      <c r="AF13" s="19">
        <v>11.6225</v>
      </c>
      <c r="AG13" s="19">
        <v>10.778499999999999</v>
      </c>
      <c r="AH13" s="59">
        <v>10.255800000000001</v>
      </c>
      <c r="AI13" s="51">
        <f t="shared" si="0"/>
        <v>11.729877600000002</v>
      </c>
      <c r="AJ13" s="19">
        <f t="shared" si="1"/>
        <v>1.4740776000000011</v>
      </c>
      <c r="AK13" s="63">
        <f t="shared" si="2"/>
        <v>0.14373111800152119</v>
      </c>
    </row>
    <row r="14" spans="1:37" s="53" customFormat="1" x14ac:dyDescent="0.2">
      <c r="A14" s="21" t="s">
        <v>1389</v>
      </c>
      <c r="B14" s="24" t="s">
        <v>1390</v>
      </c>
      <c r="C14" s="24" t="s">
        <v>407</v>
      </c>
      <c r="D14" s="110">
        <v>8</v>
      </c>
      <c r="E14" s="109"/>
      <c r="F14" s="110">
        <v>0</v>
      </c>
      <c r="G14" s="110">
        <v>20262</v>
      </c>
      <c r="H14" s="110">
        <v>13307</v>
      </c>
      <c r="I14" s="110">
        <v>7354</v>
      </c>
      <c r="J14" s="110">
        <v>3837</v>
      </c>
      <c r="K14" s="24">
        <v>8.5</v>
      </c>
      <c r="L14" s="109"/>
      <c r="M14" s="110">
        <v>7513</v>
      </c>
      <c r="N14" s="110">
        <v>4106</v>
      </c>
      <c r="O14" s="25">
        <v>8.5</v>
      </c>
      <c r="P14" s="25">
        <v>7.8</v>
      </c>
      <c r="Q14" s="25">
        <v>6.1</v>
      </c>
      <c r="R14" s="24">
        <v>18</v>
      </c>
      <c r="S14" s="26">
        <v>2.266</v>
      </c>
      <c r="T14" s="52" t="s">
        <v>410</v>
      </c>
      <c r="U14" s="26">
        <v>2.6818</v>
      </c>
      <c r="V14" s="26"/>
      <c r="W14" s="109"/>
      <c r="X14" s="24">
        <v>18</v>
      </c>
      <c r="Y14" s="110">
        <v>30599.45</v>
      </c>
      <c r="Z14" s="25">
        <v>3.9</v>
      </c>
      <c r="AA14" s="26">
        <v>1.7403</v>
      </c>
      <c r="AB14" s="26">
        <v>1.681</v>
      </c>
      <c r="AC14" s="109"/>
      <c r="AD14" s="26">
        <v>2.3929999999999998</v>
      </c>
      <c r="AE14" s="26">
        <v>2.5541</v>
      </c>
      <c r="AF14" s="26">
        <v>2.3580999999999999</v>
      </c>
      <c r="AG14" s="26">
        <v>2.3214000000000001</v>
      </c>
      <c r="AH14" s="57">
        <v>1.5062</v>
      </c>
      <c r="AI14" s="50">
        <f t="shared" si="0"/>
        <v>2.87690095</v>
      </c>
      <c r="AJ14" s="26">
        <f t="shared" si="1"/>
        <v>1.37070095</v>
      </c>
      <c r="AK14" s="62">
        <f t="shared" si="2"/>
        <v>0.9100391382286549</v>
      </c>
    </row>
    <row r="15" spans="1:37" s="53" customFormat="1" x14ac:dyDescent="0.2">
      <c r="A15" s="21" t="s">
        <v>1541</v>
      </c>
      <c r="B15" s="24" t="s">
        <v>1542</v>
      </c>
      <c r="C15" s="24" t="s">
        <v>611</v>
      </c>
      <c r="D15" s="110">
        <v>6</v>
      </c>
      <c r="E15" s="109"/>
      <c r="F15" s="110">
        <v>0</v>
      </c>
      <c r="G15" s="110">
        <v>308472</v>
      </c>
      <c r="H15" s="110">
        <v>270622</v>
      </c>
      <c r="I15" s="110">
        <v>117779</v>
      </c>
      <c r="J15" s="110">
        <v>125784</v>
      </c>
      <c r="K15" s="24">
        <v>44.8</v>
      </c>
      <c r="L15" s="109"/>
      <c r="M15" s="110">
        <v>114357</v>
      </c>
      <c r="N15" s="110">
        <v>118616</v>
      </c>
      <c r="O15" s="25">
        <v>44.8</v>
      </c>
      <c r="P15" s="25">
        <v>44.1</v>
      </c>
      <c r="Q15" s="25">
        <v>31</v>
      </c>
      <c r="R15" s="24">
        <v>63</v>
      </c>
      <c r="S15" s="26">
        <v>34.4908</v>
      </c>
      <c r="T15" s="52" t="s">
        <v>410</v>
      </c>
      <c r="U15" s="26">
        <v>21.7347</v>
      </c>
      <c r="V15" s="3"/>
      <c r="W15" s="109"/>
      <c r="X15" s="24">
        <v>64</v>
      </c>
      <c r="Y15" s="110">
        <v>178403.92</v>
      </c>
      <c r="Z15" s="25">
        <v>23.2</v>
      </c>
      <c r="AA15" s="26">
        <v>0.73909999999999998</v>
      </c>
      <c r="AB15" s="26">
        <v>0.53810000000000002</v>
      </c>
      <c r="AC15" s="109"/>
      <c r="AD15" s="26">
        <v>0</v>
      </c>
      <c r="AE15" s="26">
        <v>0</v>
      </c>
      <c r="AF15" s="26">
        <v>0</v>
      </c>
      <c r="AG15" s="26">
        <v>24.550999999999998</v>
      </c>
      <c r="AH15" s="57">
        <v>21.964300000000001</v>
      </c>
      <c r="AI15" s="50">
        <f t="shared" si="0"/>
        <v>23.315899425000001</v>
      </c>
      <c r="AJ15" s="26">
        <f t="shared" si="1"/>
        <v>1.3515994249999999</v>
      </c>
      <c r="AK15" s="62">
        <f t="shared" si="2"/>
        <v>6.1536193960199041E-2</v>
      </c>
    </row>
    <row r="16" spans="1:37" s="53" customFormat="1" x14ac:dyDescent="0.2">
      <c r="A16" s="21" t="s">
        <v>206</v>
      </c>
      <c r="B16" s="24" t="s">
        <v>207</v>
      </c>
      <c r="C16" s="24" t="s">
        <v>410</v>
      </c>
      <c r="D16" s="110">
        <v>2</v>
      </c>
      <c r="E16" s="109"/>
      <c r="F16" s="110">
        <v>0</v>
      </c>
      <c r="G16" s="110">
        <v>13242</v>
      </c>
      <c r="H16" s="110">
        <v>335</v>
      </c>
      <c r="I16" s="110">
        <v>5618</v>
      </c>
      <c r="J16" s="110">
        <v>701</v>
      </c>
      <c r="K16" s="24">
        <v>8</v>
      </c>
      <c r="L16" s="109"/>
      <c r="M16" s="110">
        <v>5618</v>
      </c>
      <c r="N16" s="110">
        <v>701</v>
      </c>
      <c r="O16" s="25">
        <v>8</v>
      </c>
      <c r="P16" s="25">
        <v>1</v>
      </c>
      <c r="Q16" s="25">
        <v>7.9</v>
      </c>
      <c r="R16" s="24">
        <v>999</v>
      </c>
      <c r="S16" s="26">
        <v>1.6943999999999999</v>
      </c>
      <c r="T16" s="52" t="s">
        <v>410</v>
      </c>
      <c r="U16" s="26">
        <v>3.7418999999999998</v>
      </c>
      <c r="V16" s="26"/>
      <c r="W16" s="109"/>
      <c r="X16" s="24">
        <v>24</v>
      </c>
      <c r="Y16" s="110">
        <v>37836.32</v>
      </c>
      <c r="Z16" s="25">
        <v>6.9</v>
      </c>
      <c r="AA16" s="26">
        <v>1.1322000000000001</v>
      </c>
      <c r="AB16" s="26">
        <v>0.86319999999999997</v>
      </c>
      <c r="AC16" s="109"/>
      <c r="AD16" s="26">
        <v>3.2978999999999998</v>
      </c>
      <c r="AE16" s="26">
        <v>4.1121999999999996</v>
      </c>
      <c r="AF16" s="26">
        <v>4.1077000000000004</v>
      </c>
      <c r="AG16" s="26">
        <v>4.0148000000000001</v>
      </c>
      <c r="AH16" s="57">
        <v>2.7707000000000002</v>
      </c>
      <c r="AI16" s="50">
        <f t="shared" si="0"/>
        <v>4.0141232250000005</v>
      </c>
      <c r="AJ16" s="26">
        <f t="shared" si="1"/>
        <v>1.2434232250000004</v>
      </c>
      <c r="AK16" s="62">
        <f t="shared" si="2"/>
        <v>0.44877584184502123</v>
      </c>
    </row>
    <row r="17" spans="1:37" s="53" customFormat="1" x14ac:dyDescent="0.2">
      <c r="A17" s="21" t="s">
        <v>709</v>
      </c>
      <c r="B17" s="1" t="s">
        <v>710</v>
      </c>
      <c r="C17" s="1" t="s">
        <v>410</v>
      </c>
      <c r="D17" s="108">
        <v>3</v>
      </c>
      <c r="E17" s="109"/>
      <c r="F17" s="108">
        <v>0</v>
      </c>
      <c r="G17" s="108">
        <v>80898</v>
      </c>
      <c r="H17" s="108">
        <v>42835</v>
      </c>
      <c r="I17" s="108">
        <v>19782</v>
      </c>
      <c r="J17" s="108">
        <v>7123</v>
      </c>
      <c r="K17" s="1">
        <v>10.3</v>
      </c>
      <c r="L17" s="109"/>
      <c r="M17" s="108">
        <v>19782</v>
      </c>
      <c r="N17" s="108">
        <v>7123</v>
      </c>
      <c r="O17" s="2">
        <v>10.3</v>
      </c>
      <c r="P17" s="2">
        <v>5.6</v>
      </c>
      <c r="Q17" s="2">
        <v>9</v>
      </c>
      <c r="R17" s="1">
        <v>999</v>
      </c>
      <c r="S17" s="3">
        <v>5.9664000000000001</v>
      </c>
      <c r="T17" s="43" t="s">
        <v>410</v>
      </c>
      <c r="U17" s="3">
        <v>11.082700000000001</v>
      </c>
      <c r="V17" s="3"/>
      <c r="W17" s="109"/>
      <c r="X17" s="1">
        <v>25</v>
      </c>
      <c r="Y17" s="108">
        <v>81442.2</v>
      </c>
      <c r="Z17" s="2">
        <v>8.5</v>
      </c>
      <c r="AA17" s="3">
        <v>1.242</v>
      </c>
      <c r="AB17" s="3">
        <v>0.94199999999999995</v>
      </c>
      <c r="AC17" s="109"/>
      <c r="AD17" s="3">
        <v>7.8434999999999997</v>
      </c>
      <c r="AE17" s="3">
        <v>7.8434999999999997</v>
      </c>
      <c r="AF17" s="3">
        <v>8.4423999999999992</v>
      </c>
      <c r="AG17" s="3">
        <v>7.4762000000000004</v>
      </c>
      <c r="AH17" s="57">
        <v>10.6806</v>
      </c>
      <c r="AI17" s="50">
        <f t="shared" si="0"/>
        <v>11.888966425000001</v>
      </c>
      <c r="AJ17" s="3">
        <f t="shared" si="1"/>
        <v>1.2083664250000012</v>
      </c>
      <c r="AK17" s="62">
        <f t="shared" si="2"/>
        <v>0.11313656770218913</v>
      </c>
    </row>
    <row r="18" spans="1:37" s="53" customFormat="1" x14ac:dyDescent="0.2">
      <c r="A18" s="22" t="s">
        <v>1528</v>
      </c>
      <c r="B18" s="17" t="s">
        <v>1529</v>
      </c>
      <c r="C18" s="17" t="s">
        <v>410</v>
      </c>
      <c r="D18" s="111">
        <v>7</v>
      </c>
      <c r="E18" s="109"/>
      <c r="F18" s="111">
        <v>0</v>
      </c>
      <c r="G18" s="111">
        <v>79564</v>
      </c>
      <c r="H18" s="111">
        <v>31988</v>
      </c>
      <c r="I18" s="111">
        <v>30787</v>
      </c>
      <c r="J18" s="111">
        <v>16475</v>
      </c>
      <c r="K18" s="17">
        <v>16.100000000000001</v>
      </c>
      <c r="L18" s="109"/>
      <c r="M18" s="111">
        <v>30643</v>
      </c>
      <c r="N18" s="111">
        <v>16188</v>
      </c>
      <c r="O18" s="18">
        <v>16.100000000000001</v>
      </c>
      <c r="P18" s="18">
        <v>13.9</v>
      </c>
      <c r="Q18" s="18">
        <v>12.5</v>
      </c>
      <c r="R18" s="17">
        <v>16</v>
      </c>
      <c r="S18" s="19">
        <v>9.2421000000000006</v>
      </c>
      <c r="T18" s="44" t="s">
        <v>410</v>
      </c>
      <c r="U18" s="19">
        <v>7.7690999999999999</v>
      </c>
      <c r="V18" s="26"/>
      <c r="W18" s="109"/>
      <c r="X18" s="17">
        <v>17</v>
      </c>
      <c r="Y18" s="111">
        <v>56795.27</v>
      </c>
      <c r="Z18" s="18">
        <v>6</v>
      </c>
      <c r="AA18" s="19">
        <v>0.80359999999999998</v>
      </c>
      <c r="AB18" s="19">
        <v>0.65749999999999997</v>
      </c>
      <c r="AC18" s="109"/>
      <c r="AD18" s="19">
        <v>0</v>
      </c>
      <c r="AE18" s="19">
        <v>0</v>
      </c>
      <c r="AF18" s="19">
        <v>6.6851000000000003</v>
      </c>
      <c r="AG18" s="19">
        <v>6.5285000000000002</v>
      </c>
      <c r="AH18" s="59">
        <v>7.2089999999999996</v>
      </c>
      <c r="AI18" s="51">
        <f t="shared" si="0"/>
        <v>8.3343020250000013</v>
      </c>
      <c r="AJ18" s="19">
        <f t="shared" si="1"/>
        <v>1.1253020250000016</v>
      </c>
      <c r="AK18" s="63">
        <f t="shared" si="2"/>
        <v>0.15609682688306306</v>
      </c>
    </row>
    <row r="19" spans="1:37" s="53" customFormat="1" x14ac:dyDescent="0.2">
      <c r="A19" s="21" t="s">
        <v>711</v>
      </c>
      <c r="B19" s="1" t="s">
        <v>712</v>
      </c>
      <c r="C19" s="1" t="s">
        <v>410</v>
      </c>
      <c r="D19" s="108">
        <v>44</v>
      </c>
      <c r="E19" s="109"/>
      <c r="F19" s="108">
        <v>0</v>
      </c>
      <c r="G19" s="108">
        <v>84441</v>
      </c>
      <c r="H19" s="108">
        <v>43485</v>
      </c>
      <c r="I19" s="108">
        <v>23927</v>
      </c>
      <c r="J19" s="108">
        <v>14423</v>
      </c>
      <c r="K19" s="1">
        <v>13.6</v>
      </c>
      <c r="L19" s="109"/>
      <c r="M19" s="108">
        <v>23019</v>
      </c>
      <c r="N19" s="108">
        <v>12016</v>
      </c>
      <c r="O19" s="2">
        <v>13.6</v>
      </c>
      <c r="P19" s="2">
        <v>9.6999999999999993</v>
      </c>
      <c r="Q19" s="2">
        <v>11.4</v>
      </c>
      <c r="R19" s="1">
        <v>16</v>
      </c>
      <c r="S19" s="3">
        <v>6.9427000000000003</v>
      </c>
      <c r="T19" s="43" t="s">
        <v>407</v>
      </c>
      <c r="U19" s="3">
        <v>6.9427000000000003</v>
      </c>
      <c r="V19" s="3"/>
      <c r="W19" s="109"/>
      <c r="X19" s="1">
        <v>32</v>
      </c>
      <c r="Y19" s="108">
        <v>51907.62</v>
      </c>
      <c r="Z19" s="2">
        <v>11.4</v>
      </c>
      <c r="AA19" s="3">
        <v>1.4269000000000001</v>
      </c>
      <c r="AB19" s="3">
        <v>1.153</v>
      </c>
      <c r="AC19" s="109"/>
      <c r="AD19" s="3">
        <v>5.9648000000000003</v>
      </c>
      <c r="AE19" s="3">
        <v>6.4950000000000001</v>
      </c>
      <c r="AF19" s="3">
        <v>5.7652000000000001</v>
      </c>
      <c r="AG19" s="3">
        <v>11.0128</v>
      </c>
      <c r="AH19" s="57">
        <v>6.5465999999999998</v>
      </c>
      <c r="AI19" s="50">
        <f t="shared" si="0"/>
        <v>7.4477814250000014</v>
      </c>
      <c r="AJ19" s="3">
        <f t="shared" si="1"/>
        <v>0.90118142500000165</v>
      </c>
      <c r="AK19" s="62">
        <f t="shared" si="2"/>
        <v>0.13765640561512871</v>
      </c>
    </row>
    <row r="20" spans="1:37" s="53" customFormat="1" x14ac:dyDescent="0.2">
      <c r="A20" s="21" t="s">
        <v>1530</v>
      </c>
      <c r="B20" s="24" t="s">
        <v>62</v>
      </c>
      <c r="C20" s="24" t="s">
        <v>611</v>
      </c>
      <c r="D20" s="110">
        <v>45</v>
      </c>
      <c r="E20" s="109"/>
      <c r="F20" s="110">
        <v>1</v>
      </c>
      <c r="G20" s="110">
        <v>40374</v>
      </c>
      <c r="H20" s="110">
        <v>26834</v>
      </c>
      <c r="I20" s="110">
        <v>13243</v>
      </c>
      <c r="J20" s="110">
        <v>10135</v>
      </c>
      <c r="K20" s="24">
        <v>8.6</v>
      </c>
      <c r="L20" s="109"/>
      <c r="M20" s="110">
        <v>12604</v>
      </c>
      <c r="N20" s="110">
        <v>8303</v>
      </c>
      <c r="O20" s="25">
        <v>8.6</v>
      </c>
      <c r="P20" s="25">
        <v>10.3</v>
      </c>
      <c r="Q20" s="25">
        <v>6.1</v>
      </c>
      <c r="R20" s="24">
        <v>26</v>
      </c>
      <c r="S20" s="26">
        <v>3.8014000000000001</v>
      </c>
      <c r="T20" s="52" t="s">
        <v>407</v>
      </c>
      <c r="U20" s="26">
        <v>3.8014000000000001</v>
      </c>
      <c r="V20" s="3"/>
      <c r="W20" s="109"/>
      <c r="X20" s="24">
        <v>29</v>
      </c>
      <c r="Y20" s="110">
        <v>32904.9</v>
      </c>
      <c r="Z20" s="25">
        <v>6.1</v>
      </c>
      <c r="AA20" s="26">
        <v>0.80289999999999995</v>
      </c>
      <c r="AB20" s="26">
        <v>0.67159999999999997</v>
      </c>
      <c r="AC20" s="109"/>
      <c r="AD20" s="26">
        <v>0</v>
      </c>
      <c r="AE20" s="26">
        <v>0</v>
      </c>
      <c r="AF20" s="26">
        <v>3.6044</v>
      </c>
      <c r="AG20" s="26">
        <v>3.3142999999999998</v>
      </c>
      <c r="AH20" s="57">
        <v>3.2092999999999998</v>
      </c>
      <c r="AI20" s="50">
        <f t="shared" si="0"/>
        <v>4.0779518500000007</v>
      </c>
      <c r="AJ20" s="26">
        <f t="shared" si="1"/>
        <v>0.86865185000000089</v>
      </c>
      <c r="AK20" s="62">
        <f t="shared" si="2"/>
        <v>0.27066707693266473</v>
      </c>
    </row>
    <row r="21" spans="1:37" s="53" customFormat="1" x14ac:dyDescent="0.2">
      <c r="A21" s="21" t="s">
        <v>890</v>
      </c>
      <c r="B21" s="24" t="s">
        <v>891</v>
      </c>
      <c r="C21" s="24" t="s">
        <v>407</v>
      </c>
      <c r="D21" s="110">
        <v>14</v>
      </c>
      <c r="E21" s="109"/>
      <c r="F21" s="110">
        <v>0</v>
      </c>
      <c r="G21" s="110">
        <v>21067</v>
      </c>
      <c r="H21" s="110">
        <v>18419</v>
      </c>
      <c r="I21" s="110">
        <v>7772</v>
      </c>
      <c r="J21" s="110">
        <v>6497</v>
      </c>
      <c r="K21" s="24">
        <v>6.6</v>
      </c>
      <c r="L21" s="109"/>
      <c r="M21" s="110">
        <v>7188</v>
      </c>
      <c r="N21" s="110">
        <v>4732</v>
      </c>
      <c r="O21" s="25">
        <v>6.6</v>
      </c>
      <c r="P21" s="25">
        <v>4.9000000000000004</v>
      </c>
      <c r="Q21" s="25">
        <v>5.0999999999999996</v>
      </c>
      <c r="R21" s="24">
        <v>25</v>
      </c>
      <c r="S21" s="26">
        <v>2.1678999999999999</v>
      </c>
      <c r="T21" s="52" t="s">
        <v>410</v>
      </c>
      <c r="U21" s="26">
        <v>3.1444000000000001</v>
      </c>
      <c r="V21" s="26"/>
      <c r="W21" s="109"/>
      <c r="X21" s="24">
        <v>17</v>
      </c>
      <c r="Y21" s="110">
        <v>27539.08</v>
      </c>
      <c r="Z21" s="25">
        <v>6.2</v>
      </c>
      <c r="AA21" s="26">
        <v>2.2797999999999998</v>
      </c>
      <c r="AB21" s="26">
        <v>2.2353999999999998</v>
      </c>
      <c r="AC21" s="109"/>
      <c r="AD21" s="26">
        <v>2.2021000000000002</v>
      </c>
      <c r="AE21" s="26">
        <v>2.1989999999999998</v>
      </c>
      <c r="AF21" s="26">
        <v>2.2056</v>
      </c>
      <c r="AG21" s="26">
        <v>2.4159000000000002</v>
      </c>
      <c r="AH21" s="57">
        <v>2.5146000000000002</v>
      </c>
      <c r="AI21" s="50">
        <f t="shared" si="0"/>
        <v>3.3731551000000004</v>
      </c>
      <c r="AJ21" s="26">
        <f t="shared" si="1"/>
        <v>0.85855510000000024</v>
      </c>
      <c r="AK21" s="62">
        <f t="shared" si="2"/>
        <v>0.34142809989660389</v>
      </c>
    </row>
    <row r="22" spans="1:37" s="53" customFormat="1" x14ac:dyDescent="0.2">
      <c r="A22" s="21" t="s">
        <v>822</v>
      </c>
      <c r="B22" s="24" t="s">
        <v>823</v>
      </c>
      <c r="C22" s="24" t="s">
        <v>410</v>
      </c>
      <c r="D22" s="110">
        <v>13</v>
      </c>
      <c r="E22" s="109"/>
      <c r="F22" s="110">
        <v>0</v>
      </c>
      <c r="G22" s="110">
        <v>7483</v>
      </c>
      <c r="H22" s="110">
        <v>4238</v>
      </c>
      <c r="I22" s="110">
        <v>3069</v>
      </c>
      <c r="J22" s="110">
        <v>2234</v>
      </c>
      <c r="K22" s="24">
        <v>2.2000000000000002</v>
      </c>
      <c r="L22" s="109"/>
      <c r="M22" s="110">
        <v>2887</v>
      </c>
      <c r="N22" s="110">
        <v>1717</v>
      </c>
      <c r="O22" s="25">
        <v>2.2000000000000002</v>
      </c>
      <c r="P22" s="25">
        <v>2.2999999999999998</v>
      </c>
      <c r="Q22" s="25">
        <v>1.7</v>
      </c>
      <c r="R22" s="24">
        <v>21</v>
      </c>
      <c r="S22" s="26">
        <v>0.87070000000000003</v>
      </c>
      <c r="T22" s="52" t="s">
        <v>410</v>
      </c>
      <c r="U22" s="26">
        <v>1.5385</v>
      </c>
      <c r="V22" s="26"/>
      <c r="W22" s="109"/>
      <c r="X22" s="24">
        <v>15</v>
      </c>
      <c r="Y22" s="110">
        <v>27592.22</v>
      </c>
      <c r="Z22" s="25">
        <v>1.9</v>
      </c>
      <c r="AA22" s="26">
        <v>0.91579999999999995</v>
      </c>
      <c r="AB22" s="26">
        <v>0.88039999999999996</v>
      </c>
      <c r="AC22" s="109"/>
      <c r="AD22" s="26">
        <v>1.4742</v>
      </c>
      <c r="AE22" s="26">
        <v>1.7076</v>
      </c>
      <c r="AF22" s="26">
        <v>0.65949999999999998</v>
      </c>
      <c r="AG22" s="26">
        <v>0.65849999999999997</v>
      </c>
      <c r="AH22" s="57">
        <v>0.8196</v>
      </c>
      <c r="AI22" s="50">
        <f t="shared" si="0"/>
        <v>1.650425875</v>
      </c>
      <c r="AJ22" s="26">
        <f t="shared" si="1"/>
        <v>0.83082587500000005</v>
      </c>
      <c r="AK22" s="62">
        <f t="shared" si="2"/>
        <v>1.0136967728160078</v>
      </c>
    </row>
    <row r="23" spans="1:37" s="53" customFormat="1" x14ac:dyDescent="0.2">
      <c r="A23" s="22" t="s">
        <v>1520</v>
      </c>
      <c r="B23" s="17" t="s">
        <v>1521</v>
      </c>
      <c r="C23" s="17" t="s">
        <v>611</v>
      </c>
      <c r="D23" s="111">
        <v>35</v>
      </c>
      <c r="E23" s="109"/>
      <c r="F23" s="111">
        <v>0</v>
      </c>
      <c r="G23" s="111">
        <v>26194</v>
      </c>
      <c r="H23" s="111">
        <v>74248</v>
      </c>
      <c r="I23" s="111">
        <v>7167</v>
      </c>
      <c r="J23" s="111">
        <v>15916</v>
      </c>
      <c r="K23" s="17">
        <v>8.1</v>
      </c>
      <c r="L23" s="109"/>
      <c r="M23" s="111">
        <v>5552</v>
      </c>
      <c r="N23" s="111">
        <v>7728</v>
      </c>
      <c r="O23" s="18">
        <v>8.1</v>
      </c>
      <c r="P23" s="18">
        <v>16.5</v>
      </c>
      <c r="Q23" s="18">
        <v>4.4000000000000004</v>
      </c>
      <c r="R23" s="17">
        <v>114</v>
      </c>
      <c r="S23" s="19">
        <v>1.6745000000000001</v>
      </c>
      <c r="T23" s="44" t="s">
        <v>410</v>
      </c>
      <c r="U23" s="19">
        <v>3.6301999999999999</v>
      </c>
      <c r="V23" s="3"/>
      <c r="W23" s="109"/>
      <c r="X23" s="17">
        <v>30</v>
      </c>
      <c r="Y23" s="111">
        <v>48203.57</v>
      </c>
      <c r="Z23" s="18">
        <v>5</v>
      </c>
      <c r="AA23" s="19">
        <v>1.3978999999999999</v>
      </c>
      <c r="AB23" s="19">
        <v>1.2726999999999999</v>
      </c>
      <c r="AC23" s="109"/>
      <c r="AD23" s="19">
        <v>0.86650000000000005</v>
      </c>
      <c r="AE23" s="19">
        <v>0.80110000000000003</v>
      </c>
      <c r="AF23" s="19">
        <v>2.3601999999999999</v>
      </c>
      <c r="AG23" s="19">
        <v>2.3433999999999999</v>
      </c>
      <c r="AH23" s="59">
        <v>3.0708000000000002</v>
      </c>
      <c r="AI23" s="51">
        <f t="shared" si="0"/>
        <v>3.89429705</v>
      </c>
      <c r="AJ23" s="19">
        <f t="shared" si="1"/>
        <v>0.82349704999999984</v>
      </c>
      <c r="AK23" s="63">
        <f t="shared" si="2"/>
        <v>0.26817019994789626</v>
      </c>
    </row>
    <row r="24" spans="1:37" s="53" customFormat="1" x14ac:dyDescent="0.2">
      <c r="A24" s="21" t="s">
        <v>1038</v>
      </c>
      <c r="B24" s="24" t="s">
        <v>1039</v>
      </c>
      <c r="C24" s="24" t="s">
        <v>410</v>
      </c>
      <c r="D24" s="110">
        <v>12</v>
      </c>
      <c r="E24" s="109"/>
      <c r="F24" s="110">
        <v>0</v>
      </c>
      <c r="G24" s="110">
        <v>7012</v>
      </c>
      <c r="H24" s="110">
        <v>10566</v>
      </c>
      <c r="I24" s="110">
        <v>3340</v>
      </c>
      <c r="J24" s="110">
        <v>4455</v>
      </c>
      <c r="K24" s="24">
        <v>3.2</v>
      </c>
      <c r="L24" s="109"/>
      <c r="M24" s="110">
        <v>2863</v>
      </c>
      <c r="N24" s="110">
        <v>2943</v>
      </c>
      <c r="O24" s="25">
        <v>3.2</v>
      </c>
      <c r="P24" s="25">
        <v>2.8</v>
      </c>
      <c r="Q24" s="25">
        <v>2.5</v>
      </c>
      <c r="R24" s="24">
        <v>62</v>
      </c>
      <c r="S24" s="26">
        <v>0.86350000000000005</v>
      </c>
      <c r="T24" s="52" t="s">
        <v>410</v>
      </c>
      <c r="U24" s="26">
        <v>1.4178999999999999</v>
      </c>
      <c r="V24" s="3"/>
      <c r="W24" s="109"/>
      <c r="X24" s="24">
        <v>14</v>
      </c>
      <c r="Y24" s="110">
        <v>18785.82</v>
      </c>
      <c r="Z24" s="25">
        <v>3.7</v>
      </c>
      <c r="AA24" s="26">
        <v>1.0299</v>
      </c>
      <c r="AB24" s="26">
        <v>1.1042000000000001</v>
      </c>
      <c r="AC24" s="109"/>
      <c r="AD24" s="26">
        <v>1.8680000000000001</v>
      </c>
      <c r="AE24" s="26">
        <v>0.64049999999999996</v>
      </c>
      <c r="AF24" s="26">
        <v>1.0981000000000001</v>
      </c>
      <c r="AG24" s="26">
        <v>1.0346</v>
      </c>
      <c r="AH24" s="57">
        <v>0.7147</v>
      </c>
      <c r="AI24" s="50">
        <f t="shared" si="0"/>
        <v>1.521052225</v>
      </c>
      <c r="AJ24" s="26">
        <f t="shared" si="1"/>
        <v>0.80635222500000003</v>
      </c>
      <c r="AK24" s="62">
        <f t="shared" si="2"/>
        <v>1.128238736532811</v>
      </c>
    </row>
    <row r="25" spans="1:37" s="53" customFormat="1" x14ac:dyDescent="0.2">
      <c r="A25" s="21" t="s">
        <v>385</v>
      </c>
      <c r="B25" s="1" t="s">
        <v>386</v>
      </c>
      <c r="C25" s="1" t="s">
        <v>611</v>
      </c>
      <c r="D25" s="108">
        <v>31</v>
      </c>
      <c r="E25" s="109"/>
      <c r="F25" s="108">
        <v>1</v>
      </c>
      <c r="G25" s="108">
        <v>34163</v>
      </c>
      <c r="H25" s="108">
        <v>52073</v>
      </c>
      <c r="I25" s="108">
        <v>10468</v>
      </c>
      <c r="J25" s="108">
        <v>12971</v>
      </c>
      <c r="K25" s="1">
        <v>10.7</v>
      </c>
      <c r="L25" s="109"/>
      <c r="M25" s="108">
        <v>9438</v>
      </c>
      <c r="N25" s="108">
        <v>9445</v>
      </c>
      <c r="O25" s="2">
        <v>10.7</v>
      </c>
      <c r="P25" s="2">
        <v>11.9</v>
      </c>
      <c r="Q25" s="2">
        <v>6.7</v>
      </c>
      <c r="R25" s="1">
        <v>59</v>
      </c>
      <c r="S25" s="3">
        <v>2.8466</v>
      </c>
      <c r="T25" s="43" t="s">
        <v>410</v>
      </c>
      <c r="U25" s="3">
        <v>3.2431999999999999</v>
      </c>
      <c r="V25" s="3"/>
      <c r="W25" s="109"/>
      <c r="X25" s="1">
        <v>22</v>
      </c>
      <c r="Y25" s="108">
        <v>35728.86</v>
      </c>
      <c r="Z25" s="2">
        <v>5.5</v>
      </c>
      <c r="AA25" s="3">
        <v>3.3235999999999999</v>
      </c>
      <c r="AB25" s="3">
        <v>2.9552</v>
      </c>
      <c r="AC25" s="109"/>
      <c r="AD25" s="3">
        <v>2.3433999999999999</v>
      </c>
      <c r="AE25" s="3">
        <v>2.5268000000000002</v>
      </c>
      <c r="AF25" s="3">
        <v>2.1520999999999999</v>
      </c>
      <c r="AG25" s="3">
        <v>2.4300000000000002</v>
      </c>
      <c r="AH25" s="57">
        <v>2.6781999999999999</v>
      </c>
      <c r="AI25" s="50">
        <f t="shared" si="0"/>
        <v>3.4791428</v>
      </c>
      <c r="AJ25" s="3">
        <f t="shared" si="1"/>
        <v>0.80094280000000007</v>
      </c>
      <c r="AK25" s="62">
        <f t="shared" si="2"/>
        <v>0.2990601150026137</v>
      </c>
    </row>
    <row r="26" spans="1:37" s="53" customFormat="1" x14ac:dyDescent="0.2">
      <c r="A26" s="21" t="s">
        <v>408</v>
      </c>
      <c r="B26" s="24" t="s">
        <v>409</v>
      </c>
      <c r="C26" s="24" t="s">
        <v>410</v>
      </c>
      <c r="D26" s="110">
        <v>14</v>
      </c>
      <c r="E26" s="109"/>
      <c r="F26" s="110">
        <v>0</v>
      </c>
      <c r="G26" s="110">
        <v>53262</v>
      </c>
      <c r="H26" s="110">
        <v>39578</v>
      </c>
      <c r="I26" s="110">
        <v>14054</v>
      </c>
      <c r="J26" s="110">
        <v>10545</v>
      </c>
      <c r="K26" s="24">
        <v>8.8000000000000007</v>
      </c>
      <c r="L26" s="109"/>
      <c r="M26" s="110">
        <v>13790</v>
      </c>
      <c r="N26" s="110">
        <v>9968</v>
      </c>
      <c r="O26" s="25">
        <v>8.8000000000000007</v>
      </c>
      <c r="P26" s="25">
        <v>6.7</v>
      </c>
      <c r="Q26" s="25">
        <v>6</v>
      </c>
      <c r="R26" s="24">
        <v>31</v>
      </c>
      <c r="S26" s="26">
        <v>4.1592000000000002</v>
      </c>
      <c r="T26" s="52" t="s">
        <v>410</v>
      </c>
      <c r="U26" s="26">
        <v>5.6219999999999999</v>
      </c>
      <c r="V26" s="3"/>
      <c r="W26" s="109"/>
      <c r="X26" s="24">
        <v>40</v>
      </c>
      <c r="Y26" s="110">
        <v>58753.02</v>
      </c>
      <c r="Z26" s="25">
        <v>7.1</v>
      </c>
      <c r="AA26" s="26">
        <v>6.8358999999999996</v>
      </c>
      <c r="AB26" s="26">
        <v>6.1231</v>
      </c>
      <c r="AC26" s="109"/>
      <c r="AD26" s="26">
        <v>5.4508000000000001</v>
      </c>
      <c r="AE26" s="26">
        <v>5.4901999999999997</v>
      </c>
      <c r="AF26" s="26">
        <v>5.7973999999999997</v>
      </c>
      <c r="AG26" s="26">
        <v>5.6048</v>
      </c>
      <c r="AH26" s="57">
        <v>5.2553999999999998</v>
      </c>
      <c r="AI26" s="50">
        <f t="shared" si="0"/>
        <v>6.0310005000000002</v>
      </c>
      <c r="AJ26" s="26">
        <f t="shared" si="1"/>
        <v>0.77560050000000036</v>
      </c>
      <c r="AK26" s="62">
        <f t="shared" si="2"/>
        <v>0.14758163032309632</v>
      </c>
    </row>
    <row r="27" spans="1:37" s="53" customFormat="1" x14ac:dyDescent="0.2">
      <c r="A27" s="21" t="s">
        <v>252</v>
      </c>
      <c r="B27" s="24" t="s">
        <v>253</v>
      </c>
      <c r="C27" s="24" t="s">
        <v>410</v>
      </c>
      <c r="D27" s="110">
        <v>8</v>
      </c>
      <c r="E27" s="109"/>
      <c r="F27" s="110">
        <v>0</v>
      </c>
      <c r="G27" s="110">
        <v>24772</v>
      </c>
      <c r="H27" s="110">
        <v>26047</v>
      </c>
      <c r="I27" s="110">
        <v>11752</v>
      </c>
      <c r="J27" s="110">
        <v>9662</v>
      </c>
      <c r="K27" s="24">
        <v>15.8</v>
      </c>
      <c r="L27" s="109"/>
      <c r="M27" s="110">
        <v>10924</v>
      </c>
      <c r="N27" s="110">
        <v>7494</v>
      </c>
      <c r="O27" s="25">
        <v>15.8</v>
      </c>
      <c r="P27" s="25">
        <v>4.3</v>
      </c>
      <c r="Q27" s="25">
        <v>15.1</v>
      </c>
      <c r="R27" s="24">
        <v>28</v>
      </c>
      <c r="S27" s="26">
        <v>3.2947000000000002</v>
      </c>
      <c r="T27" s="52" t="s">
        <v>410</v>
      </c>
      <c r="U27" s="26">
        <v>2.2168999999999999</v>
      </c>
      <c r="V27" s="3"/>
      <c r="W27" s="109"/>
      <c r="X27" s="24">
        <v>26</v>
      </c>
      <c r="Y27" s="110">
        <v>19757.54</v>
      </c>
      <c r="Z27" s="25">
        <v>8.1</v>
      </c>
      <c r="AA27" s="26">
        <v>1.2303999999999999</v>
      </c>
      <c r="AB27" s="26">
        <v>1.3079000000000001</v>
      </c>
      <c r="AC27" s="109"/>
      <c r="AD27" s="26">
        <v>2.3580999999999999</v>
      </c>
      <c r="AE27" s="26">
        <v>3.3258000000000001</v>
      </c>
      <c r="AF27" s="26">
        <v>1.3701000000000001</v>
      </c>
      <c r="AG27" s="26">
        <v>2.5699000000000001</v>
      </c>
      <c r="AH27" s="57">
        <v>1.6167</v>
      </c>
      <c r="AI27" s="50">
        <f t="shared" si="0"/>
        <v>2.378179475</v>
      </c>
      <c r="AJ27" s="26">
        <f t="shared" si="1"/>
        <v>0.76147947500000002</v>
      </c>
      <c r="AK27" s="62">
        <f t="shared" si="2"/>
        <v>0.47100852044287744</v>
      </c>
    </row>
    <row r="28" spans="1:37" s="53" customFormat="1" x14ac:dyDescent="0.2">
      <c r="A28" s="22" t="s">
        <v>718</v>
      </c>
      <c r="B28" s="17" t="s">
        <v>719</v>
      </c>
      <c r="C28" s="17" t="s">
        <v>407</v>
      </c>
      <c r="D28" s="111">
        <v>7</v>
      </c>
      <c r="E28" s="109"/>
      <c r="F28" s="111">
        <v>0</v>
      </c>
      <c r="G28" s="111">
        <v>26404</v>
      </c>
      <c r="H28" s="111">
        <v>9459</v>
      </c>
      <c r="I28" s="111">
        <v>7346</v>
      </c>
      <c r="J28" s="111">
        <v>2477</v>
      </c>
      <c r="K28" s="17">
        <v>4.4000000000000004</v>
      </c>
      <c r="L28" s="109"/>
      <c r="M28" s="111">
        <v>7346</v>
      </c>
      <c r="N28" s="111">
        <v>2477</v>
      </c>
      <c r="O28" s="18">
        <v>4.4000000000000004</v>
      </c>
      <c r="P28" s="18">
        <v>1.4</v>
      </c>
      <c r="Q28" s="18">
        <v>4.2</v>
      </c>
      <c r="R28" s="17">
        <v>7</v>
      </c>
      <c r="S28" s="19">
        <v>2.2155999999999998</v>
      </c>
      <c r="T28" s="44" t="s">
        <v>407</v>
      </c>
      <c r="U28" s="19">
        <v>2.2155999999999998</v>
      </c>
      <c r="V28" s="3"/>
      <c r="W28" s="109"/>
      <c r="X28" s="17">
        <v>7</v>
      </c>
      <c r="Y28" s="111">
        <v>12151.38</v>
      </c>
      <c r="Z28" s="18">
        <v>4.2</v>
      </c>
      <c r="AA28" s="19">
        <v>1.2285999999999999</v>
      </c>
      <c r="AB28" s="19">
        <v>1.1141000000000001</v>
      </c>
      <c r="AC28" s="109"/>
      <c r="AD28" s="19">
        <v>4.0244999999999997</v>
      </c>
      <c r="AE28" s="19">
        <v>1.63</v>
      </c>
      <c r="AF28" s="19">
        <v>4.0598000000000001</v>
      </c>
      <c r="AG28" s="19">
        <v>1.2023999999999999</v>
      </c>
      <c r="AH28" s="59">
        <v>1.6535</v>
      </c>
      <c r="AI28" s="51">
        <f t="shared" si="0"/>
        <v>2.3767849000000001</v>
      </c>
      <c r="AJ28" s="19">
        <f t="shared" si="1"/>
        <v>0.72328490000000012</v>
      </c>
      <c r="AK28" s="63">
        <f t="shared" si="2"/>
        <v>0.43742661022074397</v>
      </c>
    </row>
    <row r="29" spans="1:37" s="53" customFormat="1" x14ac:dyDescent="0.2">
      <c r="A29" s="21" t="s">
        <v>1024</v>
      </c>
      <c r="B29" s="1" t="s">
        <v>1025</v>
      </c>
      <c r="C29" s="1" t="s">
        <v>410</v>
      </c>
      <c r="D29" s="108">
        <v>8</v>
      </c>
      <c r="E29" s="109"/>
      <c r="F29" s="108">
        <v>0</v>
      </c>
      <c r="G29" s="108">
        <v>32034</v>
      </c>
      <c r="H29" s="108">
        <v>24973</v>
      </c>
      <c r="I29" s="108">
        <v>10519</v>
      </c>
      <c r="J29" s="108">
        <v>6907</v>
      </c>
      <c r="K29" s="1">
        <v>8.4</v>
      </c>
      <c r="L29" s="109"/>
      <c r="M29" s="108">
        <v>10075</v>
      </c>
      <c r="N29" s="108">
        <v>5834</v>
      </c>
      <c r="O29" s="2">
        <v>8.4</v>
      </c>
      <c r="P29" s="2">
        <v>5.4</v>
      </c>
      <c r="Q29" s="2">
        <v>6.6</v>
      </c>
      <c r="R29" s="1">
        <v>20</v>
      </c>
      <c r="S29" s="3">
        <v>3.0387</v>
      </c>
      <c r="T29" s="43" t="s">
        <v>410</v>
      </c>
      <c r="U29" s="3">
        <v>4.0430999999999999</v>
      </c>
      <c r="V29" s="3"/>
      <c r="W29" s="109"/>
      <c r="X29" s="1">
        <v>28</v>
      </c>
      <c r="Y29" s="108">
        <v>42796.71</v>
      </c>
      <c r="Z29" s="2">
        <v>6.9</v>
      </c>
      <c r="AA29" s="3">
        <v>3.5849000000000002</v>
      </c>
      <c r="AB29" s="3">
        <v>1.613</v>
      </c>
      <c r="AC29" s="109"/>
      <c r="AD29" s="3">
        <v>5.0042999999999997</v>
      </c>
      <c r="AE29" s="3">
        <v>4.6496000000000004</v>
      </c>
      <c r="AF29" s="3">
        <v>4.694</v>
      </c>
      <c r="AG29" s="3">
        <v>1.7732000000000001</v>
      </c>
      <c r="AH29" s="57">
        <v>3.6667000000000001</v>
      </c>
      <c r="AI29" s="50">
        <f t="shared" si="0"/>
        <v>4.3372355250000005</v>
      </c>
      <c r="AJ29" s="3">
        <f t="shared" si="1"/>
        <v>0.67053552500000047</v>
      </c>
      <c r="AK29" s="62">
        <f t="shared" si="2"/>
        <v>0.18287166253034076</v>
      </c>
    </row>
    <row r="30" spans="1:37" s="53" customFormat="1" x14ac:dyDescent="0.2">
      <c r="A30" s="21" t="s">
        <v>798</v>
      </c>
      <c r="B30" s="1" t="s">
        <v>799</v>
      </c>
      <c r="C30" s="1" t="s">
        <v>407</v>
      </c>
      <c r="D30" s="108">
        <v>16</v>
      </c>
      <c r="E30" s="109"/>
      <c r="F30" s="108">
        <v>0</v>
      </c>
      <c r="G30" s="108">
        <v>15333</v>
      </c>
      <c r="H30" s="108">
        <v>9062</v>
      </c>
      <c r="I30" s="108">
        <v>6517</v>
      </c>
      <c r="J30" s="108">
        <v>3173</v>
      </c>
      <c r="K30" s="1">
        <v>5.5</v>
      </c>
      <c r="L30" s="109"/>
      <c r="M30" s="108">
        <v>6928</v>
      </c>
      <c r="N30" s="108">
        <v>3663</v>
      </c>
      <c r="O30" s="2">
        <v>5.5</v>
      </c>
      <c r="P30" s="2">
        <v>3.3</v>
      </c>
      <c r="Q30" s="2">
        <v>4.3</v>
      </c>
      <c r="R30" s="1">
        <v>16</v>
      </c>
      <c r="S30" s="3">
        <v>2.0895000000000001</v>
      </c>
      <c r="T30" s="43" t="s">
        <v>407</v>
      </c>
      <c r="U30" s="3">
        <v>2.0895000000000001</v>
      </c>
      <c r="V30" s="3"/>
      <c r="W30" s="109"/>
      <c r="X30" s="1">
        <v>12</v>
      </c>
      <c r="Y30" s="108">
        <v>12672.62</v>
      </c>
      <c r="Z30" s="2">
        <v>4.3</v>
      </c>
      <c r="AA30" s="3">
        <v>0.4662</v>
      </c>
      <c r="AB30" s="3">
        <v>0.49890000000000001</v>
      </c>
      <c r="AC30" s="109"/>
      <c r="AD30" s="3">
        <v>1.1886000000000001</v>
      </c>
      <c r="AE30" s="3">
        <v>1.6386000000000001</v>
      </c>
      <c r="AF30" s="3">
        <v>1.9287000000000001</v>
      </c>
      <c r="AG30" s="3">
        <v>1.8938999999999999</v>
      </c>
      <c r="AH30" s="57">
        <v>1.5952999999999999</v>
      </c>
      <c r="AI30" s="50">
        <f t="shared" si="0"/>
        <v>2.2415111250000002</v>
      </c>
      <c r="AJ30" s="3">
        <f t="shared" si="1"/>
        <v>0.64621112500000022</v>
      </c>
      <c r="AK30" s="62">
        <f t="shared" si="2"/>
        <v>0.40507185168933757</v>
      </c>
    </row>
    <row r="31" spans="1:37" s="53" customFormat="1" x14ac:dyDescent="0.2">
      <c r="A31" s="21" t="s">
        <v>444</v>
      </c>
      <c r="B31" s="24" t="s">
        <v>445</v>
      </c>
      <c r="C31" s="24" t="s">
        <v>407</v>
      </c>
      <c r="D31" s="110">
        <v>15</v>
      </c>
      <c r="E31" s="109"/>
      <c r="F31" s="110">
        <v>0</v>
      </c>
      <c r="G31" s="110">
        <v>11061</v>
      </c>
      <c r="H31" s="110">
        <v>7885</v>
      </c>
      <c r="I31" s="110">
        <v>3197</v>
      </c>
      <c r="J31" s="110">
        <v>3510</v>
      </c>
      <c r="K31" s="24">
        <v>2.5</v>
      </c>
      <c r="L31" s="109"/>
      <c r="M31" s="110">
        <v>2992</v>
      </c>
      <c r="N31" s="110">
        <v>2838</v>
      </c>
      <c r="O31" s="25">
        <v>2.5</v>
      </c>
      <c r="P31" s="25">
        <v>2.8</v>
      </c>
      <c r="Q31" s="25">
        <v>1.7</v>
      </c>
      <c r="R31" s="24">
        <v>53</v>
      </c>
      <c r="S31" s="26">
        <v>0.90239999999999998</v>
      </c>
      <c r="T31" s="52" t="s">
        <v>410</v>
      </c>
      <c r="U31" s="26">
        <v>1.1762999999999999</v>
      </c>
      <c r="V31" s="26"/>
      <c r="W31" s="109"/>
      <c r="X31" s="24">
        <v>4</v>
      </c>
      <c r="Y31" s="110">
        <v>9332.2900000000009</v>
      </c>
      <c r="Z31" s="25">
        <v>1.6</v>
      </c>
      <c r="AA31" s="26">
        <v>0.92110000000000003</v>
      </c>
      <c r="AB31" s="26">
        <v>1.0779000000000001</v>
      </c>
      <c r="AC31" s="109"/>
      <c r="AD31" s="26">
        <v>0.90949999999999998</v>
      </c>
      <c r="AE31" s="26">
        <v>0.85580000000000001</v>
      </c>
      <c r="AF31" s="26">
        <v>1.2274</v>
      </c>
      <c r="AG31" s="26">
        <v>0.66920000000000002</v>
      </c>
      <c r="AH31" s="57">
        <v>0.63770000000000004</v>
      </c>
      <c r="AI31" s="50">
        <f t="shared" si="0"/>
        <v>1.261875825</v>
      </c>
      <c r="AJ31" s="26">
        <f t="shared" si="1"/>
        <v>0.62417582499999991</v>
      </c>
      <c r="AK31" s="62">
        <f t="shared" si="2"/>
        <v>0.97879226125137186</v>
      </c>
    </row>
    <row r="32" spans="1:37" s="53" customFormat="1" x14ac:dyDescent="0.2">
      <c r="A32" s="21" t="s">
        <v>236</v>
      </c>
      <c r="B32" s="24" t="s">
        <v>237</v>
      </c>
      <c r="C32" s="24" t="s">
        <v>407</v>
      </c>
      <c r="D32" s="110">
        <v>109</v>
      </c>
      <c r="E32" s="109"/>
      <c r="F32" s="110">
        <v>5</v>
      </c>
      <c r="G32" s="110">
        <v>26283</v>
      </c>
      <c r="H32" s="110">
        <v>52582</v>
      </c>
      <c r="I32" s="110">
        <v>9150</v>
      </c>
      <c r="J32" s="110">
        <v>12566</v>
      </c>
      <c r="K32" s="24">
        <v>9.1</v>
      </c>
      <c r="L32" s="109"/>
      <c r="M32" s="110">
        <v>8140</v>
      </c>
      <c r="N32" s="110">
        <v>7049</v>
      </c>
      <c r="O32" s="25">
        <v>9.1</v>
      </c>
      <c r="P32" s="25">
        <v>9.5</v>
      </c>
      <c r="Q32" s="25">
        <v>6.7</v>
      </c>
      <c r="R32" s="24">
        <v>44</v>
      </c>
      <c r="S32" s="26">
        <v>2.4550999999999998</v>
      </c>
      <c r="T32" s="52" t="s">
        <v>407</v>
      </c>
      <c r="U32" s="26">
        <v>2.4550999999999998</v>
      </c>
      <c r="V32" s="26"/>
      <c r="W32" s="109"/>
      <c r="X32" s="24">
        <v>28</v>
      </c>
      <c r="Y32" s="110">
        <v>33528.04</v>
      </c>
      <c r="Z32" s="25">
        <v>6.7</v>
      </c>
      <c r="AA32" s="26">
        <v>2.1377000000000002</v>
      </c>
      <c r="AB32" s="26">
        <v>1.2649999999999999</v>
      </c>
      <c r="AC32" s="109"/>
      <c r="AD32" s="26">
        <v>1.8906000000000001</v>
      </c>
      <c r="AE32" s="26">
        <v>1.8640000000000001</v>
      </c>
      <c r="AF32" s="26">
        <v>1.6916</v>
      </c>
      <c r="AG32" s="26">
        <v>1.7645999999999999</v>
      </c>
      <c r="AH32" s="57">
        <v>2.0207999999999999</v>
      </c>
      <c r="AI32" s="50">
        <f t="shared" si="0"/>
        <v>2.6337085249999999</v>
      </c>
      <c r="AJ32" s="26">
        <f t="shared" si="1"/>
        <v>0.61290852499999993</v>
      </c>
      <c r="AK32" s="62">
        <f t="shared" si="2"/>
        <v>0.30329994309184477</v>
      </c>
    </row>
    <row r="33" spans="1:37" s="53" customFormat="1" x14ac:dyDescent="0.2">
      <c r="A33" s="22" t="s">
        <v>423</v>
      </c>
      <c r="B33" s="17" t="s">
        <v>424</v>
      </c>
      <c r="C33" s="17" t="s">
        <v>407</v>
      </c>
      <c r="D33" s="111">
        <v>9</v>
      </c>
      <c r="E33" s="109"/>
      <c r="F33" s="111">
        <v>1</v>
      </c>
      <c r="G33" s="111">
        <v>15811</v>
      </c>
      <c r="H33" s="111">
        <v>14517</v>
      </c>
      <c r="I33" s="111">
        <v>5987</v>
      </c>
      <c r="J33" s="111">
        <v>6567</v>
      </c>
      <c r="K33" s="17">
        <v>10.9</v>
      </c>
      <c r="L33" s="109"/>
      <c r="M33" s="111">
        <v>5507</v>
      </c>
      <c r="N33" s="111">
        <v>5349</v>
      </c>
      <c r="O33" s="18">
        <v>10.9</v>
      </c>
      <c r="P33" s="18">
        <v>12.7</v>
      </c>
      <c r="Q33" s="18">
        <v>6.5</v>
      </c>
      <c r="R33" s="17">
        <v>55</v>
      </c>
      <c r="S33" s="19">
        <v>1.6609</v>
      </c>
      <c r="T33" s="44" t="s">
        <v>410</v>
      </c>
      <c r="U33" s="19">
        <v>1.8388</v>
      </c>
      <c r="V33" s="3"/>
      <c r="W33" s="109"/>
      <c r="X33" s="17">
        <v>28</v>
      </c>
      <c r="Y33" s="111">
        <v>26307.48</v>
      </c>
      <c r="Z33" s="18">
        <v>3.7</v>
      </c>
      <c r="AA33" s="19">
        <v>2.1762999999999999</v>
      </c>
      <c r="AB33" s="19">
        <v>1.9532</v>
      </c>
      <c r="AC33" s="109"/>
      <c r="AD33" s="19">
        <v>0.93110000000000004</v>
      </c>
      <c r="AE33" s="19">
        <v>2.0596999999999999</v>
      </c>
      <c r="AF33" s="19">
        <v>1.4587000000000001</v>
      </c>
      <c r="AG33" s="19">
        <v>1.4056999999999999</v>
      </c>
      <c r="AH33" s="59">
        <v>1.43</v>
      </c>
      <c r="AI33" s="51">
        <f t="shared" si="0"/>
        <v>1.9725727000000002</v>
      </c>
      <c r="AJ33" s="19">
        <f t="shared" si="1"/>
        <v>0.54257270000000024</v>
      </c>
      <c r="AK33" s="63">
        <f t="shared" si="2"/>
        <v>0.37942146853146874</v>
      </c>
    </row>
    <row r="34" spans="1:37" s="53" customFormat="1" x14ac:dyDescent="0.2">
      <c r="A34" s="21" t="s">
        <v>796</v>
      </c>
      <c r="B34" s="24" t="s">
        <v>797</v>
      </c>
      <c r="C34" s="24" t="s">
        <v>407</v>
      </c>
      <c r="D34" s="110">
        <v>38</v>
      </c>
      <c r="E34" s="109"/>
      <c r="F34" s="110">
        <v>0</v>
      </c>
      <c r="G34" s="110">
        <v>26514</v>
      </c>
      <c r="H34" s="110">
        <v>21340</v>
      </c>
      <c r="I34" s="110">
        <v>10115</v>
      </c>
      <c r="J34" s="110">
        <v>6763</v>
      </c>
      <c r="K34" s="24">
        <v>10.4</v>
      </c>
      <c r="L34" s="109"/>
      <c r="M34" s="110">
        <v>9633</v>
      </c>
      <c r="N34" s="110">
        <v>5328</v>
      </c>
      <c r="O34" s="25">
        <v>10.4</v>
      </c>
      <c r="P34" s="25">
        <v>8.1</v>
      </c>
      <c r="Q34" s="25">
        <v>7.8</v>
      </c>
      <c r="R34" s="24">
        <v>18</v>
      </c>
      <c r="S34" s="26">
        <v>2.9054000000000002</v>
      </c>
      <c r="T34" s="52" t="s">
        <v>407</v>
      </c>
      <c r="U34" s="26">
        <v>2.9054000000000002</v>
      </c>
      <c r="V34" s="26"/>
      <c r="W34" s="109"/>
      <c r="X34" s="24">
        <v>26</v>
      </c>
      <c r="Y34" s="110">
        <v>23235.22</v>
      </c>
      <c r="Z34" s="25">
        <v>7.8</v>
      </c>
      <c r="AA34" s="26">
        <v>0.99870000000000003</v>
      </c>
      <c r="AB34" s="26">
        <v>1.0202</v>
      </c>
      <c r="AC34" s="109"/>
      <c r="AD34" s="26">
        <v>3.5613000000000001</v>
      </c>
      <c r="AE34" s="26">
        <v>3.7772999999999999</v>
      </c>
      <c r="AF34" s="26">
        <v>2.4897999999999998</v>
      </c>
      <c r="AG34" s="26">
        <v>2.3532999999999999</v>
      </c>
      <c r="AH34" s="57">
        <v>2.5992999999999999</v>
      </c>
      <c r="AI34" s="50">
        <f t="shared" si="0"/>
        <v>3.1167678500000005</v>
      </c>
      <c r="AJ34" s="26">
        <f t="shared" si="1"/>
        <v>0.51746785000000051</v>
      </c>
      <c r="AK34" s="62">
        <f t="shared" si="2"/>
        <v>0.19907969453314373</v>
      </c>
    </row>
    <row r="35" spans="1:37" s="53" customFormat="1" x14ac:dyDescent="0.2">
      <c r="A35" s="21" t="s">
        <v>425</v>
      </c>
      <c r="B35" s="24" t="s">
        <v>426</v>
      </c>
      <c r="C35" s="24" t="s">
        <v>407</v>
      </c>
      <c r="D35" s="110">
        <v>37</v>
      </c>
      <c r="E35" s="109"/>
      <c r="F35" s="110">
        <v>6</v>
      </c>
      <c r="G35" s="110">
        <v>14168</v>
      </c>
      <c r="H35" s="110">
        <v>11567</v>
      </c>
      <c r="I35" s="110">
        <v>5922</v>
      </c>
      <c r="J35" s="110">
        <v>4502</v>
      </c>
      <c r="K35" s="24">
        <v>6.6</v>
      </c>
      <c r="L35" s="109"/>
      <c r="M35" s="110">
        <v>5657</v>
      </c>
      <c r="N35" s="110">
        <v>3824</v>
      </c>
      <c r="O35" s="25">
        <v>6.6</v>
      </c>
      <c r="P35" s="25">
        <v>6.3</v>
      </c>
      <c r="Q35" s="25">
        <v>4.7</v>
      </c>
      <c r="R35" s="24">
        <v>27</v>
      </c>
      <c r="S35" s="26">
        <v>1.7061999999999999</v>
      </c>
      <c r="T35" s="52" t="s">
        <v>407</v>
      </c>
      <c r="U35" s="26">
        <v>1.7061999999999999</v>
      </c>
      <c r="V35" s="26"/>
      <c r="W35" s="109"/>
      <c r="X35" s="24">
        <v>19</v>
      </c>
      <c r="Y35" s="110">
        <v>14655.88</v>
      </c>
      <c r="Z35" s="25">
        <v>4.7</v>
      </c>
      <c r="AA35" s="26">
        <v>1.5259</v>
      </c>
      <c r="AB35" s="26">
        <v>1.0303</v>
      </c>
      <c r="AC35" s="109"/>
      <c r="AD35" s="26">
        <v>1.6263000000000001</v>
      </c>
      <c r="AE35" s="26">
        <v>1.8863000000000001</v>
      </c>
      <c r="AF35" s="26">
        <v>1.7097</v>
      </c>
      <c r="AG35" s="26">
        <v>1.6839999999999999</v>
      </c>
      <c r="AH35" s="57">
        <v>1.357</v>
      </c>
      <c r="AI35" s="50">
        <f t="shared" si="0"/>
        <v>1.83032605</v>
      </c>
      <c r="AJ35" s="26">
        <f t="shared" si="1"/>
        <v>0.47332605000000005</v>
      </c>
      <c r="AK35" s="62">
        <f t="shared" si="2"/>
        <v>0.34880327929255717</v>
      </c>
    </row>
    <row r="36" spans="1:37" s="53" customFormat="1" x14ac:dyDescent="0.2">
      <c r="A36" s="21" t="s">
        <v>405</v>
      </c>
      <c r="B36" s="24" t="s">
        <v>406</v>
      </c>
      <c r="C36" s="24" t="s">
        <v>407</v>
      </c>
      <c r="D36" s="110">
        <v>44</v>
      </c>
      <c r="E36" s="109"/>
      <c r="F36" s="110">
        <v>1</v>
      </c>
      <c r="G36" s="110">
        <v>40914</v>
      </c>
      <c r="H36" s="110">
        <v>29820</v>
      </c>
      <c r="I36" s="110">
        <v>14828</v>
      </c>
      <c r="J36" s="110">
        <v>12398</v>
      </c>
      <c r="K36" s="24">
        <v>9.8000000000000007</v>
      </c>
      <c r="L36" s="109"/>
      <c r="M36" s="110">
        <v>14378</v>
      </c>
      <c r="N36" s="110">
        <v>10738</v>
      </c>
      <c r="O36" s="25">
        <v>9.8000000000000007</v>
      </c>
      <c r="P36" s="25">
        <v>8.8000000000000007</v>
      </c>
      <c r="Q36" s="25">
        <v>6.6</v>
      </c>
      <c r="R36" s="24">
        <v>33</v>
      </c>
      <c r="S36" s="26">
        <v>4.3365</v>
      </c>
      <c r="T36" s="52" t="s">
        <v>407</v>
      </c>
      <c r="U36" s="26">
        <v>4.3365</v>
      </c>
      <c r="V36" s="3"/>
      <c r="W36" s="109"/>
      <c r="X36" s="24">
        <v>27</v>
      </c>
      <c r="Y36" s="110">
        <v>38880.120000000003</v>
      </c>
      <c r="Z36" s="25">
        <v>6.6</v>
      </c>
      <c r="AA36" s="26">
        <v>2.9184000000000001</v>
      </c>
      <c r="AB36" s="26">
        <v>3.4843999999999999</v>
      </c>
      <c r="AC36" s="109"/>
      <c r="AD36" s="26">
        <v>5.3093000000000004</v>
      </c>
      <c r="AE36" s="26">
        <v>3.8935</v>
      </c>
      <c r="AF36" s="26">
        <v>4.9044999999999996</v>
      </c>
      <c r="AG36" s="26">
        <v>4.9309000000000003</v>
      </c>
      <c r="AH36" s="57">
        <v>4.1914999999999996</v>
      </c>
      <c r="AI36" s="50">
        <f t="shared" si="0"/>
        <v>4.6519803750000008</v>
      </c>
      <c r="AJ36" s="26">
        <f t="shared" si="1"/>
        <v>0.46048037500000127</v>
      </c>
      <c r="AK36" s="62">
        <f t="shared" si="2"/>
        <v>0.10986052129309348</v>
      </c>
    </row>
    <row r="37" spans="1:37" s="53" customFormat="1" x14ac:dyDescent="0.2">
      <c r="A37" s="21" t="s">
        <v>943</v>
      </c>
      <c r="B37" s="24" t="s">
        <v>944</v>
      </c>
      <c r="C37" s="24" t="s">
        <v>611</v>
      </c>
      <c r="D37" s="110">
        <v>16</v>
      </c>
      <c r="E37" s="109"/>
      <c r="F37" s="110">
        <v>0</v>
      </c>
      <c r="G37" s="110">
        <v>9642</v>
      </c>
      <c r="H37" s="110">
        <v>4584</v>
      </c>
      <c r="I37" s="110">
        <v>4122</v>
      </c>
      <c r="J37" s="110">
        <v>2301</v>
      </c>
      <c r="K37" s="24">
        <v>3.3</v>
      </c>
      <c r="L37" s="109"/>
      <c r="M37" s="110">
        <v>4100</v>
      </c>
      <c r="N37" s="110">
        <v>2257</v>
      </c>
      <c r="O37" s="25">
        <v>3.3</v>
      </c>
      <c r="P37" s="25">
        <v>2.2000000000000002</v>
      </c>
      <c r="Q37" s="25">
        <v>2.7</v>
      </c>
      <c r="R37" s="24">
        <v>18</v>
      </c>
      <c r="S37" s="26">
        <v>1.2365999999999999</v>
      </c>
      <c r="T37" s="52" t="s">
        <v>410</v>
      </c>
      <c r="U37" s="26">
        <v>1.4968999999999999</v>
      </c>
      <c r="V37" s="26"/>
      <c r="W37" s="109"/>
      <c r="X37" s="24">
        <v>10</v>
      </c>
      <c r="Y37" s="110">
        <v>11894.69</v>
      </c>
      <c r="Z37" s="25">
        <v>2.4</v>
      </c>
      <c r="AA37" s="26">
        <v>0.94630000000000003</v>
      </c>
      <c r="AB37" s="26">
        <v>0.63149999999999995</v>
      </c>
      <c r="AC37" s="109"/>
      <c r="AD37" s="26">
        <v>1.0311999999999999</v>
      </c>
      <c r="AE37" s="26">
        <v>1.1496999999999999</v>
      </c>
      <c r="AF37" s="26">
        <v>1.0112000000000001</v>
      </c>
      <c r="AG37" s="26">
        <v>1.3954</v>
      </c>
      <c r="AH37" s="57">
        <v>1.1460999999999999</v>
      </c>
      <c r="AI37" s="50">
        <f t="shared" si="0"/>
        <v>1.605799475</v>
      </c>
      <c r="AJ37" s="26">
        <f t="shared" si="1"/>
        <v>0.45969947500000008</v>
      </c>
      <c r="AK37" s="62">
        <f t="shared" si="2"/>
        <v>0.40109892243259759</v>
      </c>
    </row>
    <row r="38" spans="1:37" s="53" customFormat="1" x14ac:dyDescent="0.2">
      <c r="A38" s="22" t="s">
        <v>705</v>
      </c>
      <c r="B38" s="17" t="s">
        <v>706</v>
      </c>
      <c r="C38" s="17" t="s">
        <v>407</v>
      </c>
      <c r="D38" s="111">
        <v>10</v>
      </c>
      <c r="E38" s="109"/>
      <c r="F38" s="111">
        <v>0</v>
      </c>
      <c r="G38" s="111">
        <v>68636</v>
      </c>
      <c r="H38" s="111">
        <v>17456</v>
      </c>
      <c r="I38" s="111">
        <v>19761</v>
      </c>
      <c r="J38" s="111">
        <v>5056</v>
      </c>
      <c r="K38" s="17">
        <v>11.9</v>
      </c>
      <c r="L38" s="109"/>
      <c r="M38" s="111">
        <v>19761</v>
      </c>
      <c r="N38" s="111">
        <v>5056</v>
      </c>
      <c r="O38" s="18">
        <v>11.9</v>
      </c>
      <c r="P38" s="18">
        <v>4.8</v>
      </c>
      <c r="Q38" s="18">
        <v>10.7</v>
      </c>
      <c r="R38" s="17">
        <v>4</v>
      </c>
      <c r="S38" s="19">
        <v>5.96</v>
      </c>
      <c r="T38" s="44" t="s">
        <v>407</v>
      </c>
      <c r="U38" s="19">
        <v>5.96</v>
      </c>
      <c r="V38" s="26"/>
      <c r="W38" s="109"/>
      <c r="X38" s="17">
        <v>21</v>
      </c>
      <c r="Y38" s="111">
        <v>29569.64</v>
      </c>
      <c r="Z38" s="18">
        <v>10.7</v>
      </c>
      <c r="AA38" s="19">
        <v>0.90649999999999997</v>
      </c>
      <c r="AB38" s="19">
        <v>0.97299999999999998</v>
      </c>
      <c r="AC38" s="109"/>
      <c r="AD38" s="19">
        <v>9.6318000000000001</v>
      </c>
      <c r="AE38" s="19">
        <v>11.7409</v>
      </c>
      <c r="AF38" s="19">
        <v>8.6457999999999995</v>
      </c>
      <c r="AG38" s="19">
        <v>8.5737000000000005</v>
      </c>
      <c r="AH38" s="59">
        <v>5.952</v>
      </c>
      <c r="AI38" s="51">
        <f t="shared" si="0"/>
        <v>6.3935900000000006</v>
      </c>
      <c r="AJ38" s="19">
        <f t="shared" si="1"/>
        <v>0.44159000000000059</v>
      </c>
      <c r="AK38" s="63">
        <f t="shared" si="2"/>
        <v>7.4191868279569986E-2</v>
      </c>
    </row>
    <row r="39" spans="1:37" s="53" customFormat="1" x14ac:dyDescent="0.2">
      <c r="A39" s="21" t="s">
        <v>514</v>
      </c>
      <c r="B39" s="24" t="s">
        <v>515</v>
      </c>
      <c r="C39" s="24" t="s">
        <v>410</v>
      </c>
      <c r="D39" s="110">
        <v>46</v>
      </c>
      <c r="E39" s="109"/>
      <c r="F39" s="110">
        <v>7</v>
      </c>
      <c r="G39" s="110">
        <v>18017</v>
      </c>
      <c r="H39" s="110">
        <v>27000</v>
      </c>
      <c r="I39" s="110">
        <v>8182</v>
      </c>
      <c r="J39" s="110">
        <v>10121</v>
      </c>
      <c r="K39" s="24">
        <v>7.5</v>
      </c>
      <c r="L39" s="109"/>
      <c r="M39" s="110">
        <v>7508</v>
      </c>
      <c r="N39" s="110">
        <v>6575</v>
      </c>
      <c r="O39" s="25">
        <v>7.5</v>
      </c>
      <c r="P39" s="25">
        <v>7.4</v>
      </c>
      <c r="Q39" s="25">
        <v>5.6</v>
      </c>
      <c r="R39" s="24">
        <v>45</v>
      </c>
      <c r="S39" s="26">
        <v>2.2645</v>
      </c>
      <c r="T39" s="52" t="s">
        <v>407</v>
      </c>
      <c r="U39" s="26">
        <v>2.2645</v>
      </c>
      <c r="V39" s="26"/>
      <c r="W39" s="109"/>
      <c r="X39" s="24">
        <v>22</v>
      </c>
      <c r="Y39" s="110">
        <v>27816.74</v>
      </c>
      <c r="Z39" s="25">
        <v>5.6</v>
      </c>
      <c r="AA39" s="26">
        <v>0.70340000000000003</v>
      </c>
      <c r="AB39" s="26">
        <v>0.64459999999999995</v>
      </c>
      <c r="AC39" s="109"/>
      <c r="AD39" s="26">
        <v>1.9262999999999999</v>
      </c>
      <c r="AE39" s="26">
        <v>2.1145999999999998</v>
      </c>
      <c r="AF39" s="26">
        <v>1.8207</v>
      </c>
      <c r="AG39" s="26">
        <v>1.8255999999999999</v>
      </c>
      <c r="AH39" s="57">
        <v>1.9902</v>
      </c>
      <c r="AI39" s="50">
        <f t="shared" si="0"/>
        <v>2.4292423750000003</v>
      </c>
      <c r="AJ39" s="26">
        <f t="shared" si="1"/>
        <v>0.43904237500000032</v>
      </c>
      <c r="AK39" s="62">
        <f t="shared" si="2"/>
        <v>0.22060213797608297</v>
      </c>
    </row>
    <row r="40" spans="1:37" s="53" customFormat="1" x14ac:dyDescent="0.2">
      <c r="A40" s="21" t="s">
        <v>1539</v>
      </c>
      <c r="B40" s="24" t="s">
        <v>1540</v>
      </c>
      <c r="C40" s="24" t="s">
        <v>410</v>
      </c>
      <c r="D40" s="110">
        <v>16</v>
      </c>
      <c r="E40" s="109"/>
      <c r="F40" s="110">
        <v>0</v>
      </c>
      <c r="G40" s="110">
        <v>13347</v>
      </c>
      <c r="H40" s="110">
        <v>7790</v>
      </c>
      <c r="I40" s="110">
        <v>5124</v>
      </c>
      <c r="J40" s="110">
        <v>2798</v>
      </c>
      <c r="K40" s="24">
        <v>3.2</v>
      </c>
      <c r="L40" s="109"/>
      <c r="M40" s="110">
        <v>5472</v>
      </c>
      <c r="N40" s="110">
        <v>3076</v>
      </c>
      <c r="O40" s="25">
        <v>3.2</v>
      </c>
      <c r="P40" s="25">
        <v>1.9</v>
      </c>
      <c r="Q40" s="25">
        <v>2.7</v>
      </c>
      <c r="R40" s="24">
        <v>19</v>
      </c>
      <c r="S40" s="26">
        <v>1.6504000000000001</v>
      </c>
      <c r="T40" s="52" t="s">
        <v>410</v>
      </c>
      <c r="U40" s="26">
        <v>1.7201</v>
      </c>
      <c r="V40" s="26"/>
      <c r="W40" s="109"/>
      <c r="X40" s="24">
        <v>6</v>
      </c>
      <c r="Y40" s="110">
        <v>17934.32</v>
      </c>
      <c r="Z40" s="25">
        <v>1.8</v>
      </c>
      <c r="AA40" s="26">
        <v>0.79700000000000004</v>
      </c>
      <c r="AB40" s="26">
        <v>0.64429999999999998</v>
      </c>
      <c r="AC40" s="109"/>
      <c r="AD40" s="26">
        <v>0</v>
      </c>
      <c r="AE40" s="26">
        <v>0</v>
      </c>
      <c r="AF40" s="26">
        <v>1.2629999999999999</v>
      </c>
      <c r="AG40" s="26">
        <v>1.3335999999999999</v>
      </c>
      <c r="AH40" s="57">
        <v>1.407</v>
      </c>
      <c r="AI40" s="50">
        <f t="shared" si="0"/>
        <v>1.8452372750000001</v>
      </c>
      <c r="AJ40" s="26">
        <f t="shared" si="1"/>
        <v>0.43823727500000009</v>
      </c>
      <c r="AK40" s="62">
        <f t="shared" si="2"/>
        <v>0.31146927860696522</v>
      </c>
    </row>
    <row r="41" spans="1:37" s="53" customFormat="1" x14ac:dyDescent="0.2">
      <c r="A41" s="21" t="s">
        <v>715</v>
      </c>
      <c r="B41" s="1" t="s">
        <v>714</v>
      </c>
      <c r="C41" s="1" t="s">
        <v>410</v>
      </c>
      <c r="D41" s="108">
        <v>31</v>
      </c>
      <c r="E41" s="109"/>
      <c r="F41" s="108">
        <v>0</v>
      </c>
      <c r="G41" s="108">
        <v>60323</v>
      </c>
      <c r="H41" s="108">
        <v>26145</v>
      </c>
      <c r="I41" s="108">
        <v>19363</v>
      </c>
      <c r="J41" s="108">
        <v>7293</v>
      </c>
      <c r="K41" s="1">
        <v>9.5</v>
      </c>
      <c r="L41" s="109"/>
      <c r="M41" s="108">
        <v>19514</v>
      </c>
      <c r="N41" s="108">
        <v>7467</v>
      </c>
      <c r="O41" s="2">
        <v>9.5</v>
      </c>
      <c r="P41" s="2">
        <v>6.2</v>
      </c>
      <c r="Q41" s="2">
        <v>8</v>
      </c>
      <c r="R41" s="1">
        <v>9</v>
      </c>
      <c r="S41" s="3">
        <v>5.8855000000000004</v>
      </c>
      <c r="T41" s="43" t="s">
        <v>407</v>
      </c>
      <c r="U41" s="3">
        <v>5.8855000000000004</v>
      </c>
      <c r="V41" s="3"/>
      <c r="W41" s="109"/>
      <c r="X41" s="1">
        <v>22</v>
      </c>
      <c r="Y41" s="108">
        <v>33511.42</v>
      </c>
      <c r="Z41" s="2">
        <v>8</v>
      </c>
      <c r="AA41" s="3">
        <v>0.74180000000000001</v>
      </c>
      <c r="AB41" s="3">
        <v>0.61099999999999999</v>
      </c>
      <c r="AC41" s="109"/>
      <c r="AD41" s="3">
        <v>0</v>
      </c>
      <c r="AE41" s="3">
        <v>0</v>
      </c>
      <c r="AF41" s="3">
        <v>0</v>
      </c>
      <c r="AG41" s="3">
        <v>5.6723999999999997</v>
      </c>
      <c r="AH41" s="57">
        <v>5.8834999999999997</v>
      </c>
      <c r="AI41" s="50">
        <f t="shared" si="0"/>
        <v>6.3136701250000007</v>
      </c>
      <c r="AJ41" s="3">
        <f t="shared" si="1"/>
        <v>0.43017012500000096</v>
      </c>
      <c r="AK41" s="62">
        <f t="shared" si="2"/>
        <v>7.3114663890541512E-2</v>
      </c>
    </row>
    <row r="42" spans="1:37" s="53" customFormat="1" x14ac:dyDescent="0.2">
      <c r="A42" s="21" t="s">
        <v>902</v>
      </c>
      <c r="B42" s="1" t="s">
        <v>903</v>
      </c>
      <c r="C42" s="1" t="s">
        <v>410</v>
      </c>
      <c r="D42" s="108">
        <v>20</v>
      </c>
      <c r="E42" s="109"/>
      <c r="F42" s="108">
        <v>1</v>
      </c>
      <c r="G42" s="108">
        <v>12545</v>
      </c>
      <c r="H42" s="108">
        <v>8953</v>
      </c>
      <c r="I42" s="108">
        <v>5013</v>
      </c>
      <c r="J42" s="108">
        <v>3352</v>
      </c>
      <c r="K42" s="1">
        <v>5.9</v>
      </c>
      <c r="L42" s="109"/>
      <c r="M42" s="108">
        <v>4877</v>
      </c>
      <c r="N42" s="108">
        <v>3015</v>
      </c>
      <c r="O42" s="2">
        <v>5.9</v>
      </c>
      <c r="P42" s="2">
        <v>4.2</v>
      </c>
      <c r="Q42" s="2">
        <v>4.3</v>
      </c>
      <c r="R42" s="1">
        <v>22</v>
      </c>
      <c r="S42" s="3">
        <v>1.4709000000000001</v>
      </c>
      <c r="T42" s="43" t="s">
        <v>410</v>
      </c>
      <c r="U42" s="3">
        <v>1.6153999999999999</v>
      </c>
      <c r="V42" s="3"/>
      <c r="W42" s="109"/>
      <c r="X42" s="1">
        <v>16</v>
      </c>
      <c r="Y42" s="108">
        <v>16018.22</v>
      </c>
      <c r="Z42" s="2">
        <v>4.2</v>
      </c>
      <c r="AA42" s="3">
        <v>0</v>
      </c>
      <c r="AB42" s="3">
        <v>0</v>
      </c>
      <c r="AC42" s="109"/>
      <c r="AD42" s="3">
        <v>1.4896</v>
      </c>
      <c r="AE42" s="3">
        <v>1.9967999999999999</v>
      </c>
      <c r="AF42" s="3">
        <v>1.7713000000000001</v>
      </c>
      <c r="AG42" s="3">
        <v>1.5528999999999999</v>
      </c>
      <c r="AH42" s="57">
        <v>1.3112999999999999</v>
      </c>
      <c r="AI42" s="50">
        <f t="shared" si="0"/>
        <v>1.7329203500000001</v>
      </c>
      <c r="AJ42" s="3">
        <f t="shared" si="1"/>
        <v>0.4216203500000002</v>
      </c>
      <c r="AK42" s="62">
        <f t="shared" si="2"/>
        <v>0.32152852131472603</v>
      </c>
    </row>
    <row r="43" spans="1:37" s="53" customFormat="1" x14ac:dyDescent="0.2">
      <c r="A43" s="22" t="s">
        <v>1050</v>
      </c>
      <c r="B43" s="17" t="s">
        <v>1051</v>
      </c>
      <c r="C43" s="17" t="s">
        <v>407</v>
      </c>
      <c r="D43" s="111">
        <v>14</v>
      </c>
      <c r="E43" s="109"/>
      <c r="F43" s="111">
        <v>0</v>
      </c>
      <c r="G43" s="111">
        <v>14526</v>
      </c>
      <c r="H43" s="111">
        <v>7602</v>
      </c>
      <c r="I43" s="111">
        <v>4695</v>
      </c>
      <c r="J43" s="111">
        <v>2940</v>
      </c>
      <c r="K43" s="17">
        <v>4.5999999999999996</v>
      </c>
      <c r="L43" s="109"/>
      <c r="M43" s="111">
        <v>4488</v>
      </c>
      <c r="N43" s="111">
        <v>2374</v>
      </c>
      <c r="O43" s="18">
        <v>4.5999999999999996</v>
      </c>
      <c r="P43" s="18">
        <v>3.8</v>
      </c>
      <c r="Q43" s="18">
        <v>3.7</v>
      </c>
      <c r="R43" s="17">
        <v>16</v>
      </c>
      <c r="S43" s="19">
        <v>1.3535999999999999</v>
      </c>
      <c r="T43" s="44" t="s">
        <v>410</v>
      </c>
      <c r="U43" s="19">
        <v>1.8581000000000001</v>
      </c>
      <c r="V43" s="26"/>
      <c r="W43" s="109"/>
      <c r="X43" s="17">
        <v>8</v>
      </c>
      <c r="Y43" s="111">
        <v>11889.03</v>
      </c>
      <c r="Z43" s="18">
        <v>3.3</v>
      </c>
      <c r="AA43" s="19">
        <v>1.3747</v>
      </c>
      <c r="AB43" s="19">
        <v>0.75270000000000004</v>
      </c>
      <c r="AC43" s="109"/>
      <c r="AD43" s="19">
        <v>1.5689</v>
      </c>
      <c r="AE43" s="19">
        <v>1.8741000000000001</v>
      </c>
      <c r="AF43" s="19">
        <v>1.6893</v>
      </c>
      <c r="AG43" s="19">
        <v>1.5608</v>
      </c>
      <c r="AH43" s="59">
        <v>1.5876999999999999</v>
      </c>
      <c r="AI43" s="51">
        <f t="shared" si="0"/>
        <v>1.9932767750000002</v>
      </c>
      <c r="AJ43" s="19">
        <f t="shared" si="1"/>
        <v>0.40557677500000033</v>
      </c>
      <c r="AK43" s="63">
        <f t="shared" si="2"/>
        <v>0.25544925048812772</v>
      </c>
    </row>
    <row r="44" spans="1:37" s="53" customFormat="1" x14ac:dyDescent="0.2">
      <c r="A44" s="21" t="s">
        <v>579</v>
      </c>
      <c r="B44" s="1" t="s">
        <v>580</v>
      </c>
      <c r="C44" s="1" t="s">
        <v>407</v>
      </c>
      <c r="D44" s="108">
        <v>12</v>
      </c>
      <c r="E44" s="109"/>
      <c r="F44" s="108">
        <v>1</v>
      </c>
      <c r="G44" s="108">
        <v>4524</v>
      </c>
      <c r="H44" s="108">
        <v>1912</v>
      </c>
      <c r="I44" s="108">
        <v>2376</v>
      </c>
      <c r="J44" s="108">
        <v>1268</v>
      </c>
      <c r="K44" s="1">
        <v>2.7</v>
      </c>
      <c r="L44" s="109"/>
      <c r="M44" s="108">
        <v>2395</v>
      </c>
      <c r="N44" s="108">
        <v>1156</v>
      </c>
      <c r="O44" s="2">
        <v>2.7</v>
      </c>
      <c r="P44" s="2">
        <v>1.4</v>
      </c>
      <c r="Q44" s="2">
        <v>2.2999999999999998</v>
      </c>
      <c r="R44" s="1">
        <v>14</v>
      </c>
      <c r="S44" s="3">
        <v>0.72230000000000005</v>
      </c>
      <c r="T44" s="43" t="s">
        <v>410</v>
      </c>
      <c r="U44" s="3">
        <v>1.0927</v>
      </c>
      <c r="V44" s="3"/>
      <c r="W44" s="109"/>
      <c r="X44" s="1">
        <v>11</v>
      </c>
      <c r="Y44" s="108">
        <v>12561.03</v>
      </c>
      <c r="Z44" s="2">
        <v>2.7</v>
      </c>
      <c r="AA44" s="3">
        <v>0.51219999999999999</v>
      </c>
      <c r="AB44" s="3">
        <v>0.43070000000000003</v>
      </c>
      <c r="AC44" s="109"/>
      <c r="AD44" s="3">
        <v>1.1471</v>
      </c>
      <c r="AE44" s="3">
        <v>1.133</v>
      </c>
      <c r="AF44" s="3">
        <v>1.1989000000000001</v>
      </c>
      <c r="AG44" s="3">
        <v>1.1691</v>
      </c>
      <c r="AH44" s="57">
        <v>0.76870000000000005</v>
      </c>
      <c r="AI44" s="50">
        <f t="shared" si="0"/>
        <v>1.1721939250000002</v>
      </c>
      <c r="AJ44" s="3">
        <f t="shared" si="1"/>
        <v>0.40349392500000014</v>
      </c>
      <c r="AK44" s="62">
        <f t="shared" si="2"/>
        <v>0.52490428645765597</v>
      </c>
    </row>
    <row r="45" spans="1:37" s="53" customFormat="1" x14ac:dyDescent="0.2">
      <c r="A45" s="21" t="s">
        <v>343</v>
      </c>
      <c r="B45" s="24" t="s">
        <v>344</v>
      </c>
      <c r="C45" s="24" t="s">
        <v>407</v>
      </c>
      <c r="D45" s="110">
        <v>18</v>
      </c>
      <c r="E45" s="109"/>
      <c r="F45" s="110">
        <v>0</v>
      </c>
      <c r="G45" s="110">
        <v>5764</v>
      </c>
      <c r="H45" s="110">
        <v>9921</v>
      </c>
      <c r="I45" s="110">
        <v>2753</v>
      </c>
      <c r="J45" s="110">
        <v>5088</v>
      </c>
      <c r="K45" s="24">
        <v>4.2</v>
      </c>
      <c r="L45" s="109"/>
      <c r="M45" s="110">
        <v>2346</v>
      </c>
      <c r="N45" s="110">
        <v>3253</v>
      </c>
      <c r="O45" s="25">
        <v>4.4000000000000004</v>
      </c>
      <c r="P45" s="25">
        <v>6.9</v>
      </c>
      <c r="Q45" s="25">
        <v>2.4</v>
      </c>
      <c r="R45" s="24">
        <v>113</v>
      </c>
      <c r="S45" s="26">
        <v>0.70760000000000001</v>
      </c>
      <c r="T45" s="52" t="s">
        <v>410</v>
      </c>
      <c r="U45" s="26">
        <v>0.88680000000000003</v>
      </c>
      <c r="V45" s="3"/>
      <c r="W45" s="109"/>
      <c r="X45" s="24">
        <v>15</v>
      </c>
      <c r="Y45" s="110">
        <v>13418.46</v>
      </c>
      <c r="Z45" s="25">
        <v>2.4</v>
      </c>
      <c r="AA45" s="26">
        <v>0.90169999999999995</v>
      </c>
      <c r="AB45" s="26">
        <v>0.88990000000000002</v>
      </c>
      <c r="AC45" s="109"/>
      <c r="AD45" s="26">
        <v>0.45300000000000001</v>
      </c>
      <c r="AE45" s="26">
        <v>0.57040000000000002</v>
      </c>
      <c r="AF45" s="26">
        <v>0.51570000000000005</v>
      </c>
      <c r="AG45" s="26">
        <v>0.43440000000000001</v>
      </c>
      <c r="AH45" s="57">
        <v>0.55169999999999997</v>
      </c>
      <c r="AI45" s="50">
        <f t="shared" si="0"/>
        <v>0.95131470000000007</v>
      </c>
      <c r="AJ45" s="26">
        <f t="shared" si="1"/>
        <v>0.3996147000000001</v>
      </c>
      <c r="AK45" s="62">
        <f t="shared" si="2"/>
        <v>0.72433333333333361</v>
      </c>
    </row>
    <row r="46" spans="1:37" s="53" customFormat="1" x14ac:dyDescent="0.2">
      <c r="A46" s="21" t="s">
        <v>744</v>
      </c>
      <c r="B46" s="24" t="s">
        <v>745</v>
      </c>
      <c r="C46" s="24" t="s">
        <v>407</v>
      </c>
      <c r="D46" s="110">
        <v>91</v>
      </c>
      <c r="E46" s="109"/>
      <c r="F46" s="110">
        <v>2</v>
      </c>
      <c r="G46" s="110">
        <v>19900</v>
      </c>
      <c r="H46" s="110">
        <v>21390</v>
      </c>
      <c r="I46" s="110">
        <v>6604</v>
      </c>
      <c r="J46" s="110">
        <v>5393</v>
      </c>
      <c r="K46" s="24">
        <v>5.5</v>
      </c>
      <c r="L46" s="109"/>
      <c r="M46" s="110">
        <v>6184</v>
      </c>
      <c r="N46" s="110">
        <v>3682</v>
      </c>
      <c r="O46" s="25">
        <v>5.5</v>
      </c>
      <c r="P46" s="25">
        <v>5.3</v>
      </c>
      <c r="Q46" s="25">
        <v>4</v>
      </c>
      <c r="R46" s="24">
        <v>21</v>
      </c>
      <c r="S46" s="26">
        <v>1.8651</v>
      </c>
      <c r="T46" s="52" t="s">
        <v>407</v>
      </c>
      <c r="U46" s="26">
        <v>1.8651</v>
      </c>
      <c r="V46" s="26"/>
      <c r="W46" s="109"/>
      <c r="X46" s="24">
        <v>16</v>
      </c>
      <c r="Y46" s="110">
        <v>17066.419999999998</v>
      </c>
      <c r="Z46" s="25">
        <v>4</v>
      </c>
      <c r="AA46" s="26">
        <v>1.3505</v>
      </c>
      <c r="AB46" s="26">
        <v>1.6334</v>
      </c>
      <c r="AC46" s="109"/>
      <c r="AD46" s="26">
        <v>1.9</v>
      </c>
      <c r="AE46" s="26">
        <v>2.1162999999999998</v>
      </c>
      <c r="AF46" s="26">
        <v>1.9453</v>
      </c>
      <c r="AG46" s="26">
        <v>1.7146999999999999</v>
      </c>
      <c r="AH46" s="57">
        <v>1.6072</v>
      </c>
      <c r="AI46" s="50">
        <f t="shared" si="0"/>
        <v>2.000786025</v>
      </c>
      <c r="AJ46" s="26">
        <f t="shared" si="1"/>
        <v>0.39358602500000006</v>
      </c>
      <c r="AK46" s="62">
        <f t="shared" si="2"/>
        <v>0.24488926393728228</v>
      </c>
    </row>
    <row r="47" spans="1:37" s="53" customFormat="1" x14ac:dyDescent="0.2">
      <c r="A47" s="21" t="s">
        <v>804</v>
      </c>
      <c r="B47" s="24" t="s">
        <v>805</v>
      </c>
      <c r="C47" s="24" t="s">
        <v>410</v>
      </c>
      <c r="D47" s="110">
        <v>28</v>
      </c>
      <c r="E47" s="109"/>
      <c r="F47" s="110">
        <v>1</v>
      </c>
      <c r="G47" s="110">
        <v>49255</v>
      </c>
      <c r="H47" s="110">
        <v>49518</v>
      </c>
      <c r="I47" s="110">
        <v>17286</v>
      </c>
      <c r="J47" s="110">
        <v>15300</v>
      </c>
      <c r="K47" s="24">
        <v>14.9</v>
      </c>
      <c r="L47" s="109"/>
      <c r="M47" s="110">
        <v>16536</v>
      </c>
      <c r="N47" s="110">
        <v>13337</v>
      </c>
      <c r="O47" s="25">
        <v>14.9</v>
      </c>
      <c r="P47" s="25">
        <v>12.7</v>
      </c>
      <c r="Q47" s="25">
        <v>10.5</v>
      </c>
      <c r="R47" s="24">
        <v>38</v>
      </c>
      <c r="S47" s="26">
        <v>4.9874000000000001</v>
      </c>
      <c r="T47" s="52" t="s">
        <v>410</v>
      </c>
      <c r="U47" s="26">
        <v>5.3785999999999996</v>
      </c>
      <c r="V47" s="3"/>
      <c r="W47" s="109"/>
      <c r="X47" s="24">
        <v>28</v>
      </c>
      <c r="Y47" s="110">
        <v>54471.23</v>
      </c>
      <c r="Z47" s="25">
        <v>8.4</v>
      </c>
      <c r="AA47" s="26">
        <v>0.24010000000000001</v>
      </c>
      <c r="AB47" s="26">
        <v>0.22689999999999999</v>
      </c>
      <c r="AC47" s="109"/>
      <c r="AD47" s="26">
        <v>3.4563000000000001</v>
      </c>
      <c r="AE47" s="26">
        <v>5.7763</v>
      </c>
      <c r="AF47" s="26">
        <v>5.5347999999999997</v>
      </c>
      <c r="AG47" s="26">
        <v>5.4455</v>
      </c>
      <c r="AH47" s="57">
        <v>5.3827999999999996</v>
      </c>
      <c r="AI47" s="50">
        <f t="shared" si="0"/>
        <v>5.7698931499999997</v>
      </c>
      <c r="AJ47" s="26">
        <f t="shared" si="1"/>
        <v>0.38709315000000011</v>
      </c>
      <c r="AK47" s="62">
        <f t="shared" si="2"/>
        <v>7.191297280225907E-2</v>
      </c>
    </row>
    <row r="48" spans="1:37" s="53" customFormat="1" x14ac:dyDescent="0.2">
      <c r="A48" s="22" t="s">
        <v>363</v>
      </c>
      <c r="B48" s="17" t="s">
        <v>364</v>
      </c>
      <c r="C48" s="17" t="s">
        <v>410</v>
      </c>
      <c r="D48" s="111">
        <v>78</v>
      </c>
      <c r="E48" s="109"/>
      <c r="F48" s="111">
        <v>0</v>
      </c>
      <c r="G48" s="111">
        <v>25457</v>
      </c>
      <c r="H48" s="111">
        <v>17998</v>
      </c>
      <c r="I48" s="111">
        <v>9633</v>
      </c>
      <c r="J48" s="111">
        <v>6617</v>
      </c>
      <c r="K48" s="17">
        <v>7</v>
      </c>
      <c r="L48" s="109"/>
      <c r="M48" s="111">
        <v>9317</v>
      </c>
      <c r="N48" s="111">
        <v>5578</v>
      </c>
      <c r="O48" s="18">
        <v>7</v>
      </c>
      <c r="P48" s="18">
        <v>5.9</v>
      </c>
      <c r="Q48" s="18">
        <v>4.9000000000000004</v>
      </c>
      <c r="R48" s="17">
        <v>21</v>
      </c>
      <c r="S48" s="19">
        <v>2.8100999999999998</v>
      </c>
      <c r="T48" s="44" t="s">
        <v>407</v>
      </c>
      <c r="U48" s="19">
        <v>2.8100999999999998</v>
      </c>
      <c r="V48" s="26"/>
      <c r="W48" s="109"/>
      <c r="X48" s="17">
        <v>18</v>
      </c>
      <c r="Y48" s="111">
        <v>22469.98</v>
      </c>
      <c r="Z48" s="18">
        <v>4.9000000000000004</v>
      </c>
      <c r="AA48" s="19">
        <v>2.0179999999999998</v>
      </c>
      <c r="AB48" s="19">
        <v>1.6739999999999999</v>
      </c>
      <c r="AC48" s="109"/>
      <c r="AD48" s="19">
        <v>3.0506000000000002</v>
      </c>
      <c r="AE48" s="19">
        <v>3.4470999999999998</v>
      </c>
      <c r="AF48" s="19">
        <v>2.9946999999999999</v>
      </c>
      <c r="AG48" s="19">
        <v>3.0289999999999999</v>
      </c>
      <c r="AH48" s="59">
        <v>2.6305000000000001</v>
      </c>
      <c r="AI48" s="51">
        <f t="shared" si="0"/>
        <v>3.014534775</v>
      </c>
      <c r="AJ48" s="19">
        <f t="shared" si="1"/>
        <v>0.38403477499999994</v>
      </c>
      <c r="AK48" s="63">
        <f t="shared" si="2"/>
        <v>0.14599307165938033</v>
      </c>
    </row>
    <row r="49" spans="1:37" s="53" customFormat="1" x14ac:dyDescent="0.2">
      <c r="A49" s="21" t="s">
        <v>792</v>
      </c>
      <c r="B49" s="1" t="s">
        <v>793</v>
      </c>
      <c r="C49" s="1" t="s">
        <v>407</v>
      </c>
      <c r="D49" s="108">
        <v>107</v>
      </c>
      <c r="E49" s="109"/>
      <c r="F49" s="108">
        <v>2</v>
      </c>
      <c r="G49" s="108">
        <v>48725</v>
      </c>
      <c r="H49" s="108">
        <v>52990</v>
      </c>
      <c r="I49" s="108">
        <v>17463</v>
      </c>
      <c r="J49" s="108">
        <v>16193</v>
      </c>
      <c r="K49" s="1">
        <v>14.7</v>
      </c>
      <c r="L49" s="109"/>
      <c r="M49" s="108">
        <v>16389</v>
      </c>
      <c r="N49" s="108">
        <v>12095</v>
      </c>
      <c r="O49" s="2">
        <v>14.7</v>
      </c>
      <c r="P49" s="2">
        <v>12.8</v>
      </c>
      <c r="Q49" s="2">
        <v>11.4</v>
      </c>
      <c r="R49" s="1">
        <v>32</v>
      </c>
      <c r="S49" s="3">
        <v>4.9429999999999996</v>
      </c>
      <c r="T49" s="43" t="s">
        <v>407</v>
      </c>
      <c r="U49" s="3">
        <v>4.9429999999999996</v>
      </c>
      <c r="V49" s="3"/>
      <c r="W49" s="109"/>
      <c r="X49" s="1">
        <v>40</v>
      </c>
      <c r="Y49" s="108">
        <v>48877.42</v>
      </c>
      <c r="Z49" s="2">
        <v>11.4</v>
      </c>
      <c r="AA49" s="3">
        <v>0.64790000000000003</v>
      </c>
      <c r="AB49" s="3">
        <v>0.67149999999999999</v>
      </c>
      <c r="AC49" s="109"/>
      <c r="AD49" s="3">
        <v>5.0366</v>
      </c>
      <c r="AE49" s="3">
        <v>4.1029</v>
      </c>
      <c r="AF49" s="3">
        <v>4.0484999999999998</v>
      </c>
      <c r="AG49" s="3">
        <v>4.4004000000000003</v>
      </c>
      <c r="AH49" s="57">
        <v>4.9242999999999997</v>
      </c>
      <c r="AI49" s="50">
        <f t="shared" si="0"/>
        <v>5.3026032499999998</v>
      </c>
      <c r="AJ49" s="3">
        <f t="shared" si="1"/>
        <v>0.37830325000000009</v>
      </c>
      <c r="AK49" s="62">
        <f t="shared" si="2"/>
        <v>7.6823761752939534E-2</v>
      </c>
    </row>
    <row r="50" spans="1:37" s="53" customFormat="1" x14ac:dyDescent="0.2">
      <c r="A50" s="21" t="s">
        <v>766</v>
      </c>
      <c r="B50" s="24" t="s">
        <v>767</v>
      </c>
      <c r="C50" s="24" t="s">
        <v>407</v>
      </c>
      <c r="D50" s="110">
        <v>9</v>
      </c>
      <c r="E50" s="109"/>
      <c r="F50" s="110">
        <v>0</v>
      </c>
      <c r="G50" s="110">
        <v>10310</v>
      </c>
      <c r="H50" s="110">
        <v>4880</v>
      </c>
      <c r="I50" s="110">
        <v>3372</v>
      </c>
      <c r="J50" s="110">
        <v>1835</v>
      </c>
      <c r="K50" s="24">
        <v>3.6</v>
      </c>
      <c r="L50" s="109"/>
      <c r="M50" s="110">
        <v>3343</v>
      </c>
      <c r="N50" s="110">
        <v>1775</v>
      </c>
      <c r="O50" s="25">
        <v>3.6</v>
      </c>
      <c r="P50" s="25">
        <v>2</v>
      </c>
      <c r="Q50" s="25">
        <v>3.1</v>
      </c>
      <c r="R50" s="24">
        <v>17</v>
      </c>
      <c r="S50" s="26">
        <v>1.0083</v>
      </c>
      <c r="T50" s="52" t="s">
        <v>410</v>
      </c>
      <c r="U50" s="26">
        <v>1.5153000000000001</v>
      </c>
      <c r="V50" s="26"/>
      <c r="W50" s="109"/>
      <c r="X50" s="24">
        <v>14</v>
      </c>
      <c r="Y50" s="110">
        <v>17931.87</v>
      </c>
      <c r="Z50" s="25">
        <v>3.5</v>
      </c>
      <c r="AA50" s="26">
        <v>1.0181</v>
      </c>
      <c r="AB50" s="26">
        <v>0.90429999999999999</v>
      </c>
      <c r="AC50" s="109"/>
      <c r="AD50" s="26">
        <v>1.3192999999999999</v>
      </c>
      <c r="AE50" s="26">
        <v>1.4610000000000001</v>
      </c>
      <c r="AF50" s="26">
        <v>1.3119000000000001</v>
      </c>
      <c r="AG50" s="26">
        <v>1.2943</v>
      </c>
      <c r="AH50" s="57">
        <v>1.2874000000000001</v>
      </c>
      <c r="AI50" s="50">
        <f t="shared" si="0"/>
        <v>1.6255380750000001</v>
      </c>
      <c r="AJ50" s="26">
        <f t="shared" si="1"/>
        <v>0.33813807500000004</v>
      </c>
      <c r="AK50" s="62">
        <f t="shared" si="2"/>
        <v>0.26265191471182231</v>
      </c>
    </row>
    <row r="51" spans="1:37" s="53" customFormat="1" x14ac:dyDescent="0.2">
      <c r="A51" s="21" t="s">
        <v>734</v>
      </c>
      <c r="B51" s="24" t="s">
        <v>735</v>
      </c>
      <c r="C51" s="24" t="s">
        <v>407</v>
      </c>
      <c r="D51" s="110">
        <v>1</v>
      </c>
      <c r="E51" s="109"/>
      <c r="F51" s="110">
        <v>0</v>
      </c>
      <c r="G51" s="110">
        <v>24857</v>
      </c>
      <c r="H51" s="110">
        <v>0</v>
      </c>
      <c r="I51" s="110">
        <v>9289</v>
      </c>
      <c r="J51" s="110">
        <v>0</v>
      </c>
      <c r="K51" s="24">
        <v>2</v>
      </c>
      <c r="L51" s="109"/>
      <c r="M51" s="110">
        <v>9289</v>
      </c>
      <c r="N51" s="110">
        <v>0</v>
      </c>
      <c r="O51" s="25">
        <v>2</v>
      </c>
      <c r="P51" s="25">
        <v>0</v>
      </c>
      <c r="Q51" s="25">
        <v>2</v>
      </c>
      <c r="R51" s="24">
        <v>999</v>
      </c>
      <c r="S51" s="26">
        <v>2.8016000000000001</v>
      </c>
      <c r="T51" s="52" t="s">
        <v>410</v>
      </c>
      <c r="U51" s="26">
        <v>1.5338000000000001</v>
      </c>
      <c r="V51" s="26"/>
      <c r="W51" s="109"/>
      <c r="X51" s="24">
        <v>14</v>
      </c>
      <c r="Y51" s="110">
        <v>16135.92</v>
      </c>
      <c r="Z51" s="25">
        <v>2.2999999999999998</v>
      </c>
      <c r="AA51" s="26">
        <v>0.77170000000000005</v>
      </c>
      <c r="AB51" s="26">
        <v>0.87990000000000002</v>
      </c>
      <c r="AC51" s="109"/>
      <c r="AD51" s="26">
        <v>1.2802</v>
      </c>
      <c r="AE51" s="26">
        <v>1.357</v>
      </c>
      <c r="AF51" s="26">
        <v>1.1501999999999999</v>
      </c>
      <c r="AG51" s="26">
        <v>1.1271</v>
      </c>
      <c r="AH51" s="57">
        <v>1.3308</v>
      </c>
      <c r="AI51" s="50">
        <f t="shared" si="0"/>
        <v>1.6453839500000003</v>
      </c>
      <c r="AJ51" s="26">
        <f t="shared" si="1"/>
        <v>0.31458395000000028</v>
      </c>
      <c r="AK51" s="62">
        <f t="shared" si="2"/>
        <v>0.23638709798617394</v>
      </c>
    </row>
    <row r="52" spans="1:37" s="53" customFormat="1" x14ac:dyDescent="0.2">
      <c r="A52" s="21" t="s">
        <v>1537</v>
      </c>
      <c r="B52" s="24" t="s">
        <v>1538</v>
      </c>
      <c r="C52" s="24" t="s">
        <v>611</v>
      </c>
      <c r="D52" s="110">
        <v>1</v>
      </c>
      <c r="E52" s="109"/>
      <c r="F52" s="110">
        <v>0</v>
      </c>
      <c r="G52" s="110">
        <v>10863</v>
      </c>
      <c r="H52" s="110">
        <v>0</v>
      </c>
      <c r="I52" s="110">
        <v>5911</v>
      </c>
      <c r="J52" s="110">
        <v>0</v>
      </c>
      <c r="K52" s="24">
        <v>7</v>
      </c>
      <c r="L52" s="109"/>
      <c r="M52" s="110">
        <v>5911</v>
      </c>
      <c r="N52" s="110">
        <v>0</v>
      </c>
      <c r="O52" s="25">
        <v>7</v>
      </c>
      <c r="P52" s="25">
        <v>0</v>
      </c>
      <c r="Q52" s="25">
        <v>7</v>
      </c>
      <c r="R52" s="24">
        <v>999</v>
      </c>
      <c r="S52" s="26">
        <v>1.7827999999999999</v>
      </c>
      <c r="T52" s="52" t="s">
        <v>410</v>
      </c>
      <c r="U52" s="26">
        <v>2.2326999999999999</v>
      </c>
      <c r="V52" s="3"/>
      <c r="W52" s="109"/>
      <c r="X52" s="24">
        <v>12</v>
      </c>
      <c r="Y52" s="110">
        <v>14839.66</v>
      </c>
      <c r="Z52" s="25">
        <v>4.5999999999999996</v>
      </c>
      <c r="AA52" s="26">
        <v>0.5333</v>
      </c>
      <c r="AB52" s="26">
        <v>0.43120000000000003</v>
      </c>
      <c r="AC52" s="109"/>
      <c r="AD52" s="26">
        <v>0</v>
      </c>
      <c r="AE52" s="26">
        <v>0</v>
      </c>
      <c r="AF52" s="26">
        <v>2.2947000000000002</v>
      </c>
      <c r="AG52" s="26">
        <v>2.2667000000000002</v>
      </c>
      <c r="AH52" s="57">
        <v>2.0847000000000002</v>
      </c>
      <c r="AI52" s="50">
        <f t="shared" si="0"/>
        <v>2.3951289250000003</v>
      </c>
      <c r="AJ52" s="26">
        <f t="shared" si="1"/>
        <v>0.31042892500000008</v>
      </c>
      <c r="AK52" s="62">
        <f t="shared" si="2"/>
        <v>0.14890820022065526</v>
      </c>
    </row>
    <row r="53" spans="1:37" s="53" customFormat="1" x14ac:dyDescent="0.2">
      <c r="A53" s="22" t="s">
        <v>1128</v>
      </c>
      <c r="B53" s="17" t="s">
        <v>1129</v>
      </c>
      <c r="C53" s="17" t="s">
        <v>410</v>
      </c>
      <c r="D53" s="111">
        <v>6</v>
      </c>
      <c r="E53" s="109"/>
      <c r="F53" s="111">
        <v>0</v>
      </c>
      <c r="G53" s="111">
        <v>7341</v>
      </c>
      <c r="H53" s="111">
        <v>4935</v>
      </c>
      <c r="I53" s="111">
        <v>3361</v>
      </c>
      <c r="J53" s="111">
        <v>1790</v>
      </c>
      <c r="K53" s="17">
        <v>2.2999999999999998</v>
      </c>
      <c r="L53" s="109"/>
      <c r="M53" s="111">
        <v>3348</v>
      </c>
      <c r="N53" s="111">
        <v>1765</v>
      </c>
      <c r="O53" s="18">
        <v>2.2999999999999998</v>
      </c>
      <c r="P53" s="18">
        <v>1.4</v>
      </c>
      <c r="Q53" s="18">
        <v>2</v>
      </c>
      <c r="R53" s="17">
        <v>16</v>
      </c>
      <c r="S53" s="19">
        <v>1.0098</v>
      </c>
      <c r="T53" s="44" t="s">
        <v>410</v>
      </c>
      <c r="U53" s="19">
        <v>1.3677999999999999</v>
      </c>
      <c r="V53" s="26"/>
      <c r="W53" s="109"/>
      <c r="X53" s="17">
        <v>5</v>
      </c>
      <c r="Y53" s="111">
        <v>7964.16</v>
      </c>
      <c r="Z53" s="18">
        <v>2.6</v>
      </c>
      <c r="AA53" s="19">
        <v>0.86680000000000001</v>
      </c>
      <c r="AB53" s="19">
        <v>0.75270000000000004</v>
      </c>
      <c r="AC53" s="109"/>
      <c r="AD53" s="19">
        <v>0.85750000000000004</v>
      </c>
      <c r="AE53" s="19">
        <v>1.0164</v>
      </c>
      <c r="AF53" s="19">
        <v>0.9042</v>
      </c>
      <c r="AG53" s="19">
        <v>1.0085999999999999</v>
      </c>
      <c r="AH53" s="59">
        <v>1.1573</v>
      </c>
      <c r="AI53" s="51">
        <f t="shared" si="0"/>
        <v>1.4673074500000001</v>
      </c>
      <c r="AJ53" s="19">
        <f t="shared" si="1"/>
        <v>0.31000745000000007</v>
      </c>
      <c r="AK53" s="63">
        <f t="shared" si="2"/>
        <v>0.26787129525619985</v>
      </c>
    </row>
    <row r="54" spans="1:37" s="53" customFormat="1" x14ac:dyDescent="0.2">
      <c r="A54" s="21" t="s">
        <v>810</v>
      </c>
      <c r="B54" s="24" t="s">
        <v>811</v>
      </c>
      <c r="C54" s="24" t="s">
        <v>407</v>
      </c>
      <c r="D54" s="110">
        <v>16</v>
      </c>
      <c r="E54" s="109"/>
      <c r="F54" s="110">
        <v>0</v>
      </c>
      <c r="G54" s="110">
        <v>10456</v>
      </c>
      <c r="H54" s="110">
        <v>4350</v>
      </c>
      <c r="I54" s="110">
        <v>3961</v>
      </c>
      <c r="J54" s="110">
        <v>1970</v>
      </c>
      <c r="K54" s="24">
        <v>4.2</v>
      </c>
      <c r="L54" s="109"/>
      <c r="M54" s="110">
        <v>3968</v>
      </c>
      <c r="N54" s="110">
        <v>1971</v>
      </c>
      <c r="O54" s="25">
        <v>4.2</v>
      </c>
      <c r="P54" s="25">
        <v>2.6</v>
      </c>
      <c r="Q54" s="25">
        <v>3.4</v>
      </c>
      <c r="R54" s="24">
        <v>15</v>
      </c>
      <c r="S54" s="26">
        <v>1.1968000000000001</v>
      </c>
      <c r="T54" s="52" t="s">
        <v>407</v>
      </c>
      <c r="U54" s="26">
        <v>1.1968000000000001</v>
      </c>
      <c r="V54" s="26"/>
      <c r="W54" s="109"/>
      <c r="X54" s="24">
        <v>9</v>
      </c>
      <c r="Y54" s="110">
        <v>7782.8</v>
      </c>
      <c r="Z54" s="25">
        <v>3.4</v>
      </c>
      <c r="AA54" s="26">
        <v>0.47689999999999999</v>
      </c>
      <c r="AB54" s="26">
        <v>0.36180000000000001</v>
      </c>
      <c r="AC54" s="109"/>
      <c r="AD54" s="26">
        <v>1.6858</v>
      </c>
      <c r="AE54" s="26">
        <v>1.6415</v>
      </c>
      <c r="AF54" s="26">
        <v>1.4625999999999999</v>
      </c>
      <c r="AG54" s="26">
        <v>1.4542999999999999</v>
      </c>
      <c r="AH54" s="57">
        <v>0.97399999999999998</v>
      </c>
      <c r="AI54" s="50">
        <f t="shared" si="0"/>
        <v>1.2838672000000002</v>
      </c>
      <c r="AJ54" s="26">
        <f t="shared" si="1"/>
        <v>0.30986720000000023</v>
      </c>
      <c r="AK54" s="62">
        <f t="shared" si="2"/>
        <v>0.31813880903490782</v>
      </c>
    </row>
    <row r="55" spans="1:37" s="53" customFormat="1" x14ac:dyDescent="0.2">
      <c r="A55" s="21" t="s">
        <v>1144</v>
      </c>
      <c r="B55" s="24" t="s">
        <v>70</v>
      </c>
      <c r="C55" s="24" t="s">
        <v>410</v>
      </c>
      <c r="D55" s="110">
        <v>11</v>
      </c>
      <c r="E55" s="109"/>
      <c r="F55" s="110">
        <v>0</v>
      </c>
      <c r="G55" s="110">
        <v>9235</v>
      </c>
      <c r="H55" s="110">
        <v>3727</v>
      </c>
      <c r="I55" s="110">
        <v>2773</v>
      </c>
      <c r="J55" s="110">
        <v>1072</v>
      </c>
      <c r="K55" s="24">
        <v>2.6</v>
      </c>
      <c r="L55" s="109"/>
      <c r="M55" s="110">
        <v>2777</v>
      </c>
      <c r="N55" s="110">
        <v>1081</v>
      </c>
      <c r="O55" s="25">
        <v>2.6</v>
      </c>
      <c r="P55" s="25">
        <v>1.5</v>
      </c>
      <c r="Q55" s="25">
        <v>2.4</v>
      </c>
      <c r="R55" s="24">
        <v>9</v>
      </c>
      <c r="S55" s="26">
        <v>0.83760000000000001</v>
      </c>
      <c r="T55" s="52" t="s">
        <v>407</v>
      </c>
      <c r="U55" s="26">
        <v>0.83760000000000001</v>
      </c>
      <c r="V55" s="26"/>
      <c r="W55" s="109"/>
      <c r="X55" s="24">
        <v>6</v>
      </c>
      <c r="Y55" s="110">
        <v>4852.68</v>
      </c>
      <c r="Z55" s="25">
        <v>2.4</v>
      </c>
      <c r="AA55" s="26">
        <v>1.3416999999999999</v>
      </c>
      <c r="AB55" s="26">
        <v>1.1800999999999999</v>
      </c>
      <c r="AC55" s="109"/>
      <c r="AD55" s="26">
        <v>0.84209999999999996</v>
      </c>
      <c r="AE55" s="26">
        <v>0.92500000000000004</v>
      </c>
      <c r="AF55" s="26">
        <v>0.7218</v>
      </c>
      <c r="AG55" s="26">
        <v>0.79349999999999998</v>
      </c>
      <c r="AH55" s="57">
        <v>0.5887</v>
      </c>
      <c r="AI55" s="50">
        <f t="shared" si="0"/>
        <v>0.8985354000000001</v>
      </c>
      <c r="AJ55" s="26">
        <f t="shared" si="1"/>
        <v>0.30983540000000009</v>
      </c>
      <c r="AK55" s="62">
        <f t="shared" si="2"/>
        <v>0.52630439952437591</v>
      </c>
    </row>
    <row r="56" spans="1:37" s="53" customFormat="1" x14ac:dyDescent="0.2">
      <c r="A56" s="21" t="s">
        <v>762</v>
      </c>
      <c r="B56" s="24" t="s">
        <v>763</v>
      </c>
      <c r="C56" s="24" t="s">
        <v>407</v>
      </c>
      <c r="D56" s="110">
        <v>5</v>
      </c>
      <c r="E56" s="109"/>
      <c r="F56" s="110">
        <v>1</v>
      </c>
      <c r="G56" s="110">
        <v>5108</v>
      </c>
      <c r="H56" s="110">
        <v>2005</v>
      </c>
      <c r="I56" s="110">
        <v>2243</v>
      </c>
      <c r="J56" s="110">
        <v>828</v>
      </c>
      <c r="K56" s="24">
        <v>2.4</v>
      </c>
      <c r="L56" s="109"/>
      <c r="M56" s="110">
        <v>2243</v>
      </c>
      <c r="N56" s="110">
        <v>828</v>
      </c>
      <c r="O56" s="25">
        <v>2.4</v>
      </c>
      <c r="P56" s="25">
        <v>1.5</v>
      </c>
      <c r="Q56" s="25">
        <v>2</v>
      </c>
      <c r="R56" s="24">
        <v>8</v>
      </c>
      <c r="S56" s="26">
        <v>0.67649999999999999</v>
      </c>
      <c r="T56" s="52" t="s">
        <v>410</v>
      </c>
      <c r="U56" s="26">
        <v>0.86660000000000004</v>
      </c>
      <c r="V56" s="3"/>
      <c r="W56" s="109"/>
      <c r="X56" s="24">
        <v>9</v>
      </c>
      <c r="Y56" s="110">
        <v>12677.67</v>
      </c>
      <c r="Z56" s="25">
        <v>1.8</v>
      </c>
      <c r="AA56" s="26">
        <v>1.0409999999999999</v>
      </c>
      <c r="AB56" s="26">
        <v>1.2103999999999999</v>
      </c>
      <c r="AC56" s="109"/>
      <c r="AD56" s="26">
        <v>0.65880000000000005</v>
      </c>
      <c r="AE56" s="26">
        <v>0.79610000000000003</v>
      </c>
      <c r="AF56" s="26">
        <v>0.82709999999999995</v>
      </c>
      <c r="AG56" s="26">
        <v>0.84199999999999997</v>
      </c>
      <c r="AH56" s="57">
        <v>0.62290000000000001</v>
      </c>
      <c r="AI56" s="50">
        <f t="shared" si="0"/>
        <v>0.92964515000000014</v>
      </c>
      <c r="AJ56" s="26">
        <f t="shared" si="1"/>
        <v>0.30674515000000013</v>
      </c>
      <c r="AK56" s="62">
        <f t="shared" si="2"/>
        <v>0.49244686145448729</v>
      </c>
    </row>
    <row r="57" spans="1:37" s="53" customFormat="1" x14ac:dyDescent="0.2">
      <c r="A57" s="21" t="s">
        <v>200</v>
      </c>
      <c r="B57" s="24" t="s">
        <v>201</v>
      </c>
      <c r="C57" s="24" t="s">
        <v>410</v>
      </c>
      <c r="D57" s="110">
        <v>42</v>
      </c>
      <c r="E57" s="109"/>
      <c r="F57" s="110">
        <v>3</v>
      </c>
      <c r="G57" s="110">
        <v>10329</v>
      </c>
      <c r="H57" s="110">
        <v>8279</v>
      </c>
      <c r="I57" s="110">
        <v>4473</v>
      </c>
      <c r="J57" s="110">
        <v>3509</v>
      </c>
      <c r="K57" s="24">
        <v>5.8</v>
      </c>
      <c r="L57" s="109"/>
      <c r="M57" s="110">
        <v>4223</v>
      </c>
      <c r="N57" s="110">
        <v>2734</v>
      </c>
      <c r="O57" s="25">
        <v>5.8</v>
      </c>
      <c r="P57" s="25">
        <v>4.5999999999999996</v>
      </c>
      <c r="Q57" s="25">
        <v>4.5999999999999996</v>
      </c>
      <c r="R57" s="24">
        <v>25</v>
      </c>
      <c r="S57" s="26">
        <v>1.2737000000000001</v>
      </c>
      <c r="T57" s="52" t="s">
        <v>407</v>
      </c>
      <c r="U57" s="26">
        <v>1.2737000000000001</v>
      </c>
      <c r="V57" s="26"/>
      <c r="W57" s="109"/>
      <c r="X57" s="24">
        <v>15</v>
      </c>
      <c r="Y57" s="110">
        <v>11280.46</v>
      </c>
      <c r="Z57" s="25">
        <v>4.5999999999999996</v>
      </c>
      <c r="AA57" s="26">
        <v>1.139</v>
      </c>
      <c r="AB57" s="26">
        <v>0.71079999999999999</v>
      </c>
      <c r="AC57" s="109"/>
      <c r="AD57" s="26">
        <v>1.6607000000000001</v>
      </c>
      <c r="AE57" s="26">
        <v>1.4970000000000001</v>
      </c>
      <c r="AF57" s="26">
        <v>1.8867</v>
      </c>
      <c r="AG57" s="26">
        <v>1.5428999999999999</v>
      </c>
      <c r="AH57" s="57">
        <v>1.0642</v>
      </c>
      <c r="AI57" s="50">
        <f t="shared" si="0"/>
        <v>1.3663616750000003</v>
      </c>
      <c r="AJ57" s="26">
        <f t="shared" si="1"/>
        <v>0.30216167500000024</v>
      </c>
      <c r="AK57" s="62">
        <f t="shared" si="2"/>
        <v>0.28393316575831634</v>
      </c>
    </row>
    <row r="58" spans="1:37" s="53" customFormat="1" x14ac:dyDescent="0.2">
      <c r="A58" s="22" t="s">
        <v>446</v>
      </c>
      <c r="B58" s="17" t="s">
        <v>447</v>
      </c>
      <c r="C58" s="17" t="s">
        <v>407</v>
      </c>
      <c r="D58" s="111">
        <v>5</v>
      </c>
      <c r="E58" s="109"/>
      <c r="F58" s="111">
        <v>0</v>
      </c>
      <c r="G58" s="111">
        <v>17102</v>
      </c>
      <c r="H58" s="111">
        <v>17464</v>
      </c>
      <c r="I58" s="111">
        <v>7253</v>
      </c>
      <c r="J58" s="111">
        <v>7448</v>
      </c>
      <c r="K58" s="17">
        <v>5.4</v>
      </c>
      <c r="L58" s="109"/>
      <c r="M58" s="111">
        <v>7216</v>
      </c>
      <c r="N58" s="111">
        <v>7375</v>
      </c>
      <c r="O58" s="18">
        <v>5.4</v>
      </c>
      <c r="P58" s="18">
        <v>5.9</v>
      </c>
      <c r="Q58" s="18">
        <v>3.3</v>
      </c>
      <c r="R58" s="17">
        <v>61</v>
      </c>
      <c r="S58" s="19">
        <v>2.1764000000000001</v>
      </c>
      <c r="T58" s="44" t="s">
        <v>410</v>
      </c>
      <c r="U58" s="19">
        <v>1.9525999999999999</v>
      </c>
      <c r="V58" s="3"/>
      <c r="W58" s="109"/>
      <c r="X58" s="17">
        <v>11</v>
      </c>
      <c r="Y58" s="111">
        <v>20316.03</v>
      </c>
      <c r="Z58" s="18">
        <v>2.2999999999999998</v>
      </c>
      <c r="AA58" s="19">
        <v>1.5216000000000001</v>
      </c>
      <c r="AB58" s="19">
        <v>1.5229999999999999</v>
      </c>
      <c r="AC58" s="109"/>
      <c r="AD58" s="19">
        <v>1.6533</v>
      </c>
      <c r="AE58" s="19">
        <v>1.4472</v>
      </c>
      <c r="AF58" s="19">
        <v>1.494</v>
      </c>
      <c r="AG58" s="19">
        <v>1.4621</v>
      </c>
      <c r="AH58" s="59">
        <v>1.7936000000000001</v>
      </c>
      <c r="AI58" s="51">
        <f t="shared" si="0"/>
        <v>2.0946516499999999</v>
      </c>
      <c r="AJ58" s="19">
        <f t="shared" si="1"/>
        <v>0.30105164999999978</v>
      </c>
      <c r="AK58" s="63">
        <f t="shared" si="2"/>
        <v>0.16784770851917918</v>
      </c>
    </row>
    <row r="59" spans="1:37" s="53" customFormat="1" x14ac:dyDescent="0.2">
      <c r="A59" s="21" t="s">
        <v>216</v>
      </c>
      <c r="B59" s="24" t="s">
        <v>217</v>
      </c>
      <c r="C59" s="24" t="s">
        <v>410</v>
      </c>
      <c r="D59" s="110">
        <v>5</v>
      </c>
      <c r="E59" s="109"/>
      <c r="F59" s="110">
        <v>0</v>
      </c>
      <c r="G59" s="110">
        <v>69330</v>
      </c>
      <c r="H59" s="110">
        <v>33157</v>
      </c>
      <c r="I59" s="110">
        <v>25405</v>
      </c>
      <c r="J59" s="110">
        <v>13332</v>
      </c>
      <c r="K59" s="24">
        <v>21.2</v>
      </c>
      <c r="L59" s="109"/>
      <c r="M59" s="110">
        <v>25405</v>
      </c>
      <c r="N59" s="110">
        <v>13332</v>
      </c>
      <c r="O59" s="25">
        <v>21.2</v>
      </c>
      <c r="P59" s="25">
        <v>5.8</v>
      </c>
      <c r="Q59" s="25">
        <v>20.399999999999999</v>
      </c>
      <c r="R59" s="24">
        <v>16</v>
      </c>
      <c r="S59" s="26">
        <v>7.6623000000000001</v>
      </c>
      <c r="T59" s="52" t="s">
        <v>410</v>
      </c>
      <c r="U59" s="26">
        <v>4.6497999999999999</v>
      </c>
      <c r="V59" s="26"/>
      <c r="W59" s="109"/>
      <c r="X59" s="24">
        <v>34</v>
      </c>
      <c r="Y59" s="110">
        <v>56576.44</v>
      </c>
      <c r="Z59" s="25">
        <v>6.7</v>
      </c>
      <c r="AA59" s="26">
        <v>1.3115000000000001</v>
      </c>
      <c r="AB59" s="26">
        <v>1.1313</v>
      </c>
      <c r="AC59" s="109"/>
      <c r="AD59" s="26">
        <v>4.1360999999999999</v>
      </c>
      <c r="AE59" s="26">
        <v>5.3445999999999998</v>
      </c>
      <c r="AF59" s="26">
        <v>4.3852000000000002</v>
      </c>
      <c r="AG59" s="26">
        <v>4.3804999999999996</v>
      </c>
      <c r="AH59" s="57">
        <v>4.6989000000000001</v>
      </c>
      <c r="AI59" s="50">
        <f t="shared" si="0"/>
        <v>4.9880729500000003</v>
      </c>
      <c r="AJ59" s="26">
        <f t="shared" si="1"/>
        <v>0.28917295000000021</v>
      </c>
      <c r="AK59" s="62">
        <f t="shared" si="2"/>
        <v>6.154056268488374E-2</v>
      </c>
    </row>
    <row r="60" spans="1:37" s="53" customFormat="1" x14ac:dyDescent="0.2">
      <c r="A60" s="21" t="s">
        <v>361</v>
      </c>
      <c r="B60" s="1" t="s">
        <v>362</v>
      </c>
      <c r="C60" s="1" t="s">
        <v>410</v>
      </c>
      <c r="D60" s="108">
        <v>46</v>
      </c>
      <c r="E60" s="109"/>
      <c r="F60" s="108">
        <v>1</v>
      </c>
      <c r="G60" s="108">
        <v>27070</v>
      </c>
      <c r="H60" s="108">
        <v>45444</v>
      </c>
      <c r="I60" s="108">
        <v>9336</v>
      </c>
      <c r="J60" s="108">
        <v>12923</v>
      </c>
      <c r="K60" s="1">
        <v>10.199999999999999</v>
      </c>
      <c r="L60" s="109"/>
      <c r="M60" s="108">
        <v>8347</v>
      </c>
      <c r="N60" s="108">
        <v>9167</v>
      </c>
      <c r="O60" s="2">
        <v>10.199999999999999</v>
      </c>
      <c r="P60" s="2">
        <v>14</v>
      </c>
      <c r="Q60" s="2">
        <v>5.5</v>
      </c>
      <c r="R60" s="1">
        <v>71</v>
      </c>
      <c r="S60" s="3">
        <v>2.5175000000000001</v>
      </c>
      <c r="T60" s="43" t="s">
        <v>410</v>
      </c>
      <c r="U60" s="3">
        <v>2.3389000000000002</v>
      </c>
      <c r="V60" s="3"/>
      <c r="W60" s="109"/>
      <c r="X60" s="1">
        <v>20</v>
      </c>
      <c r="Y60" s="108">
        <v>29940.52</v>
      </c>
      <c r="Z60" s="2">
        <v>4</v>
      </c>
      <c r="AA60" s="3">
        <v>3.3544999999999998</v>
      </c>
      <c r="AB60" s="3">
        <v>3.2357999999999998</v>
      </c>
      <c r="AC60" s="109"/>
      <c r="AD60" s="3">
        <v>1.875</v>
      </c>
      <c r="AE60" s="3">
        <v>2.3912</v>
      </c>
      <c r="AF60" s="3">
        <v>1.7137</v>
      </c>
      <c r="AG60" s="3">
        <v>1.9811000000000001</v>
      </c>
      <c r="AH60" s="57">
        <v>2.2339000000000002</v>
      </c>
      <c r="AI60" s="50">
        <f t="shared" si="0"/>
        <v>2.5090549750000006</v>
      </c>
      <c r="AJ60" s="3">
        <f t="shared" si="1"/>
        <v>0.27515497500000041</v>
      </c>
      <c r="AK60" s="62">
        <f t="shared" si="2"/>
        <v>0.12317246743363641</v>
      </c>
    </row>
    <row r="61" spans="1:37" s="53" customFormat="1" x14ac:dyDescent="0.2">
      <c r="A61" s="21" t="s">
        <v>736</v>
      </c>
      <c r="B61" s="24" t="s">
        <v>737</v>
      </c>
      <c r="C61" s="24" t="s">
        <v>407</v>
      </c>
      <c r="D61" s="110">
        <v>34</v>
      </c>
      <c r="E61" s="109"/>
      <c r="F61" s="110">
        <v>0</v>
      </c>
      <c r="G61" s="110">
        <v>22885</v>
      </c>
      <c r="H61" s="110">
        <v>19908</v>
      </c>
      <c r="I61" s="110">
        <v>8458</v>
      </c>
      <c r="J61" s="110">
        <v>7275</v>
      </c>
      <c r="K61" s="24">
        <v>7.6</v>
      </c>
      <c r="L61" s="109"/>
      <c r="M61" s="110">
        <v>7960</v>
      </c>
      <c r="N61" s="110">
        <v>5846</v>
      </c>
      <c r="O61" s="25">
        <v>7.6</v>
      </c>
      <c r="P61" s="25">
        <v>7.4</v>
      </c>
      <c r="Q61" s="25">
        <v>5.3</v>
      </c>
      <c r="R61" s="24">
        <v>32</v>
      </c>
      <c r="S61" s="26">
        <v>2.4007999999999998</v>
      </c>
      <c r="T61" s="52" t="s">
        <v>407</v>
      </c>
      <c r="U61" s="26">
        <v>2.4007999999999998</v>
      </c>
      <c r="V61" s="26"/>
      <c r="W61" s="109"/>
      <c r="X61" s="24">
        <v>22</v>
      </c>
      <c r="Y61" s="110">
        <v>22571.5</v>
      </c>
      <c r="Z61" s="25">
        <v>5.3</v>
      </c>
      <c r="AA61" s="26">
        <v>0.9869</v>
      </c>
      <c r="AB61" s="26">
        <v>1.0760000000000001</v>
      </c>
      <c r="AC61" s="109"/>
      <c r="AD61" s="26">
        <v>3.7082999999999999</v>
      </c>
      <c r="AE61" s="26">
        <v>3.4575</v>
      </c>
      <c r="AF61" s="26">
        <v>3.2850999999999999</v>
      </c>
      <c r="AG61" s="26">
        <v>2.8275999999999999</v>
      </c>
      <c r="AH61" s="57">
        <v>2.3010999999999999</v>
      </c>
      <c r="AI61" s="50">
        <f t="shared" si="0"/>
        <v>2.5754581999999999</v>
      </c>
      <c r="AJ61" s="26">
        <f t="shared" si="1"/>
        <v>0.2743582</v>
      </c>
      <c r="AK61" s="62">
        <f t="shared" si="2"/>
        <v>0.11922915127547695</v>
      </c>
    </row>
    <row r="62" spans="1:37" s="53" customFormat="1" x14ac:dyDescent="0.2">
      <c r="A62" s="21" t="s">
        <v>1457</v>
      </c>
      <c r="B62" s="24" t="s">
        <v>1458</v>
      </c>
      <c r="C62" s="24" t="s">
        <v>429</v>
      </c>
      <c r="D62" s="110">
        <v>58</v>
      </c>
      <c r="E62" s="109"/>
      <c r="F62" s="110">
        <v>3</v>
      </c>
      <c r="G62" s="110">
        <v>15885</v>
      </c>
      <c r="H62" s="110">
        <v>17248</v>
      </c>
      <c r="I62" s="110">
        <v>6525</v>
      </c>
      <c r="J62" s="110">
        <v>6695</v>
      </c>
      <c r="K62" s="24">
        <v>5.6</v>
      </c>
      <c r="L62" s="109"/>
      <c r="M62" s="110">
        <v>6131</v>
      </c>
      <c r="N62" s="110">
        <v>4983</v>
      </c>
      <c r="O62" s="25">
        <v>5.6</v>
      </c>
      <c r="P62" s="25">
        <v>4.5</v>
      </c>
      <c r="Q62" s="25">
        <v>4.3</v>
      </c>
      <c r="R62" s="24">
        <v>39</v>
      </c>
      <c r="S62" s="26">
        <v>1.8491</v>
      </c>
      <c r="T62" s="52" t="s">
        <v>407</v>
      </c>
      <c r="U62" s="26">
        <v>1.8491</v>
      </c>
      <c r="V62" s="26"/>
      <c r="W62" s="109"/>
      <c r="X62" s="24">
        <v>14</v>
      </c>
      <c r="Y62" s="110">
        <v>19513.3</v>
      </c>
      <c r="Z62" s="25">
        <v>4.3</v>
      </c>
      <c r="AA62" s="26">
        <v>1.8312999999999999</v>
      </c>
      <c r="AB62" s="26">
        <v>1.8838999999999999</v>
      </c>
      <c r="AC62" s="109"/>
      <c r="AD62" s="26">
        <v>1.6395999999999999</v>
      </c>
      <c r="AE62" s="26">
        <v>1.9305000000000001</v>
      </c>
      <c r="AF62" s="26">
        <v>1.9219999999999999</v>
      </c>
      <c r="AG62" s="26">
        <v>1.6365000000000001</v>
      </c>
      <c r="AH62" s="57">
        <v>1.7118</v>
      </c>
      <c r="AI62" s="50">
        <f t="shared" si="0"/>
        <v>1.9836220250000001</v>
      </c>
      <c r="AJ62" s="26">
        <f t="shared" si="1"/>
        <v>0.27182202500000008</v>
      </c>
      <c r="AK62" s="62">
        <f t="shared" si="2"/>
        <v>0.15879309790863425</v>
      </c>
    </row>
    <row r="63" spans="1:37" s="53" customFormat="1" x14ac:dyDescent="0.2">
      <c r="A63" s="22" t="s">
        <v>490</v>
      </c>
      <c r="B63" s="17" t="s">
        <v>491</v>
      </c>
      <c r="C63" s="17" t="s">
        <v>407</v>
      </c>
      <c r="D63" s="111">
        <v>47</v>
      </c>
      <c r="E63" s="109"/>
      <c r="F63" s="111">
        <v>2</v>
      </c>
      <c r="G63" s="111">
        <v>45421</v>
      </c>
      <c r="H63" s="111">
        <v>56698</v>
      </c>
      <c r="I63" s="111">
        <v>15844</v>
      </c>
      <c r="J63" s="111">
        <v>14674</v>
      </c>
      <c r="K63" s="17">
        <v>13.4</v>
      </c>
      <c r="L63" s="109"/>
      <c r="M63" s="111">
        <v>14660</v>
      </c>
      <c r="N63" s="111">
        <v>10295</v>
      </c>
      <c r="O63" s="18">
        <v>13.4</v>
      </c>
      <c r="P63" s="18">
        <v>12.7</v>
      </c>
      <c r="Q63" s="18">
        <v>9.6</v>
      </c>
      <c r="R63" s="17">
        <v>29</v>
      </c>
      <c r="S63" s="19">
        <v>4.4215999999999998</v>
      </c>
      <c r="T63" s="44" t="s">
        <v>407</v>
      </c>
      <c r="U63" s="19">
        <v>4.4215999999999998</v>
      </c>
      <c r="V63" s="26"/>
      <c r="W63" s="109"/>
      <c r="X63" s="17">
        <v>38</v>
      </c>
      <c r="Y63" s="111">
        <v>44311.56</v>
      </c>
      <c r="Z63" s="18">
        <v>9.6</v>
      </c>
      <c r="AA63" s="19">
        <v>2.2823000000000002</v>
      </c>
      <c r="AB63" s="19">
        <v>2.3184999999999998</v>
      </c>
      <c r="AC63" s="109"/>
      <c r="AD63" s="19">
        <v>4.7969999999999997</v>
      </c>
      <c r="AE63" s="19">
        <v>5.6471</v>
      </c>
      <c r="AF63" s="19">
        <v>4.5316000000000001</v>
      </c>
      <c r="AG63" s="19">
        <v>4.4770000000000003</v>
      </c>
      <c r="AH63" s="59">
        <v>4.4801000000000002</v>
      </c>
      <c r="AI63" s="51">
        <f t="shared" si="0"/>
        <v>4.7432714000000002</v>
      </c>
      <c r="AJ63" s="19">
        <f t="shared" si="1"/>
        <v>0.26317140000000006</v>
      </c>
      <c r="AK63" s="63">
        <f t="shared" si="2"/>
        <v>5.8742304859266542E-2</v>
      </c>
    </row>
    <row r="64" spans="1:37" s="53" customFormat="1" x14ac:dyDescent="0.2">
      <c r="A64" s="21" t="s">
        <v>955</v>
      </c>
      <c r="B64" s="24" t="s">
        <v>956</v>
      </c>
      <c r="C64" s="24" t="s">
        <v>410</v>
      </c>
      <c r="D64" s="110">
        <v>25</v>
      </c>
      <c r="E64" s="109"/>
      <c r="F64" s="110">
        <v>0</v>
      </c>
      <c r="G64" s="110">
        <v>13997</v>
      </c>
      <c r="H64" s="110">
        <v>7733</v>
      </c>
      <c r="I64" s="110">
        <v>5020</v>
      </c>
      <c r="J64" s="110">
        <v>3095</v>
      </c>
      <c r="K64" s="24">
        <v>4.2</v>
      </c>
      <c r="L64" s="109"/>
      <c r="M64" s="110">
        <v>4953</v>
      </c>
      <c r="N64" s="110">
        <v>2762</v>
      </c>
      <c r="O64" s="25">
        <v>4.2</v>
      </c>
      <c r="P64" s="25">
        <v>4.0999999999999996</v>
      </c>
      <c r="Q64" s="25">
        <v>2.9</v>
      </c>
      <c r="R64" s="24">
        <v>18</v>
      </c>
      <c r="S64" s="26">
        <v>1.4939</v>
      </c>
      <c r="T64" s="52" t="s">
        <v>407</v>
      </c>
      <c r="U64" s="26">
        <v>1.4939</v>
      </c>
      <c r="V64" s="26"/>
      <c r="W64" s="109"/>
      <c r="X64" s="24">
        <v>12</v>
      </c>
      <c r="Y64" s="110">
        <v>11024.3</v>
      </c>
      <c r="Z64" s="25">
        <v>2.9</v>
      </c>
      <c r="AA64" s="26">
        <v>1.1299999999999999</v>
      </c>
      <c r="AB64" s="26">
        <v>1.1213</v>
      </c>
      <c r="AC64" s="109"/>
      <c r="AD64" s="26">
        <v>1.4406000000000001</v>
      </c>
      <c r="AE64" s="26">
        <v>1.8918999999999999</v>
      </c>
      <c r="AF64" s="26">
        <v>1.3804000000000001</v>
      </c>
      <c r="AG64" s="26">
        <v>1.5720000000000001</v>
      </c>
      <c r="AH64" s="57">
        <v>1.3412999999999999</v>
      </c>
      <c r="AI64" s="50">
        <f t="shared" si="0"/>
        <v>1.6025812250000002</v>
      </c>
      <c r="AJ64" s="26">
        <f t="shared" si="1"/>
        <v>0.26128122500000028</v>
      </c>
      <c r="AK64" s="62">
        <f t="shared" si="2"/>
        <v>0.19479700663535399</v>
      </c>
    </row>
    <row r="65" spans="1:37" s="53" customFormat="1" x14ac:dyDescent="0.2">
      <c r="A65" s="21" t="s">
        <v>432</v>
      </c>
      <c r="B65" s="1" t="s">
        <v>433</v>
      </c>
      <c r="C65" s="1" t="s">
        <v>410</v>
      </c>
      <c r="D65" s="108">
        <v>37</v>
      </c>
      <c r="E65" s="109"/>
      <c r="F65" s="108">
        <v>2</v>
      </c>
      <c r="G65" s="108">
        <v>9669</v>
      </c>
      <c r="H65" s="108">
        <v>10915</v>
      </c>
      <c r="I65" s="108">
        <v>5123</v>
      </c>
      <c r="J65" s="108">
        <v>4937</v>
      </c>
      <c r="K65" s="1">
        <v>6.9</v>
      </c>
      <c r="L65" s="109"/>
      <c r="M65" s="108">
        <v>4710</v>
      </c>
      <c r="N65" s="108">
        <v>3419</v>
      </c>
      <c r="O65" s="2">
        <v>6.9</v>
      </c>
      <c r="P65" s="2">
        <v>5</v>
      </c>
      <c r="Q65" s="2">
        <v>5.6</v>
      </c>
      <c r="R65" s="1">
        <v>31</v>
      </c>
      <c r="S65" s="3">
        <v>1.4206000000000001</v>
      </c>
      <c r="T65" s="43" t="s">
        <v>407</v>
      </c>
      <c r="U65" s="3">
        <v>1.4206000000000001</v>
      </c>
      <c r="V65" s="3"/>
      <c r="W65" s="109"/>
      <c r="X65" s="1">
        <v>17</v>
      </c>
      <c r="Y65" s="108">
        <v>14700.78</v>
      </c>
      <c r="Z65" s="2">
        <v>5.6</v>
      </c>
      <c r="AA65" s="3">
        <v>1.1687000000000001</v>
      </c>
      <c r="AB65" s="3">
        <v>1.1832</v>
      </c>
      <c r="AC65" s="109"/>
      <c r="AD65" s="3">
        <v>1.927</v>
      </c>
      <c r="AE65" s="3">
        <v>1.1348</v>
      </c>
      <c r="AF65" s="3">
        <v>1.1113</v>
      </c>
      <c r="AG65" s="3">
        <v>1.1335999999999999</v>
      </c>
      <c r="AH65" s="57">
        <v>1.2639</v>
      </c>
      <c r="AI65" s="50">
        <f t="shared" si="0"/>
        <v>1.5239486500000001</v>
      </c>
      <c r="AJ65" s="3">
        <f t="shared" si="1"/>
        <v>0.2600486500000001</v>
      </c>
      <c r="AK65" s="62">
        <f t="shared" si="2"/>
        <v>0.20575096922224867</v>
      </c>
    </row>
    <row r="66" spans="1:37" s="53" customFormat="1" x14ac:dyDescent="0.2">
      <c r="A66" s="21" t="s">
        <v>614</v>
      </c>
      <c r="B66" s="24" t="s">
        <v>615</v>
      </c>
      <c r="C66" s="24" t="s">
        <v>407</v>
      </c>
      <c r="D66" s="110">
        <v>1</v>
      </c>
      <c r="E66" s="109"/>
      <c r="F66" s="110">
        <v>0</v>
      </c>
      <c r="G66" s="110">
        <v>3517</v>
      </c>
      <c r="H66" s="110">
        <v>0</v>
      </c>
      <c r="I66" s="110">
        <v>1645</v>
      </c>
      <c r="J66" s="110">
        <v>0</v>
      </c>
      <c r="K66" s="24">
        <v>2</v>
      </c>
      <c r="L66" s="109"/>
      <c r="M66" s="110">
        <v>1645</v>
      </c>
      <c r="N66" s="110">
        <v>0</v>
      </c>
      <c r="O66" s="25">
        <v>2</v>
      </c>
      <c r="P66" s="25">
        <v>0</v>
      </c>
      <c r="Q66" s="25">
        <v>2</v>
      </c>
      <c r="R66" s="24">
        <v>999</v>
      </c>
      <c r="S66" s="26">
        <v>0.49609999999999999</v>
      </c>
      <c r="T66" s="52" t="s">
        <v>410</v>
      </c>
      <c r="U66" s="26">
        <v>1.8512999999999999</v>
      </c>
      <c r="V66" s="26"/>
      <c r="W66" s="109"/>
      <c r="X66" s="24">
        <v>11</v>
      </c>
      <c r="Y66" s="110">
        <v>19152.2</v>
      </c>
      <c r="Z66" s="25">
        <v>3.3</v>
      </c>
      <c r="AA66" s="26">
        <v>0.62029999999999996</v>
      </c>
      <c r="AB66" s="26">
        <v>0.62780000000000002</v>
      </c>
      <c r="AC66" s="109"/>
      <c r="AD66" s="26">
        <v>1.3325</v>
      </c>
      <c r="AE66" s="26">
        <v>1.1738999999999999</v>
      </c>
      <c r="AF66" s="26">
        <v>1.4931000000000001</v>
      </c>
      <c r="AG66" s="26">
        <v>1.4897</v>
      </c>
      <c r="AH66" s="57">
        <v>1.7455000000000001</v>
      </c>
      <c r="AI66" s="50">
        <f t="shared" si="0"/>
        <v>1.9859820750000001</v>
      </c>
      <c r="AJ66" s="26">
        <f t="shared" si="1"/>
        <v>0.24048207500000007</v>
      </c>
      <c r="AK66" s="62">
        <f t="shared" si="2"/>
        <v>0.13777260097393301</v>
      </c>
    </row>
    <row r="67" spans="1:37" s="53" customFormat="1" x14ac:dyDescent="0.2">
      <c r="A67" s="21" t="s">
        <v>910</v>
      </c>
      <c r="B67" s="24" t="s">
        <v>911</v>
      </c>
      <c r="C67" s="24" t="s">
        <v>407</v>
      </c>
      <c r="D67" s="110">
        <v>33</v>
      </c>
      <c r="E67" s="109"/>
      <c r="F67" s="110">
        <v>3</v>
      </c>
      <c r="G67" s="110">
        <v>11832</v>
      </c>
      <c r="H67" s="110">
        <v>10464</v>
      </c>
      <c r="I67" s="110">
        <v>4764</v>
      </c>
      <c r="J67" s="110">
        <v>4119</v>
      </c>
      <c r="K67" s="24">
        <v>5.3</v>
      </c>
      <c r="L67" s="109"/>
      <c r="M67" s="110">
        <v>4466</v>
      </c>
      <c r="N67" s="110">
        <v>3223</v>
      </c>
      <c r="O67" s="25">
        <v>5.3</v>
      </c>
      <c r="P67" s="25">
        <v>3.9</v>
      </c>
      <c r="Q67" s="25">
        <v>3.9</v>
      </c>
      <c r="R67" s="24">
        <v>31</v>
      </c>
      <c r="S67" s="26">
        <v>1.347</v>
      </c>
      <c r="T67" s="52" t="s">
        <v>407</v>
      </c>
      <c r="U67" s="26">
        <v>1.347</v>
      </c>
      <c r="V67" s="26"/>
      <c r="W67" s="109"/>
      <c r="X67" s="24">
        <v>13</v>
      </c>
      <c r="Y67" s="110">
        <v>12754.86</v>
      </c>
      <c r="Z67" s="25">
        <v>3.9</v>
      </c>
      <c r="AA67" s="26">
        <v>9.7515999999999998</v>
      </c>
      <c r="AB67" s="26">
        <v>10.445</v>
      </c>
      <c r="AC67" s="109"/>
      <c r="AD67" s="26">
        <v>0.99260000000000004</v>
      </c>
      <c r="AE67" s="26">
        <v>1.1085</v>
      </c>
      <c r="AF67" s="26">
        <v>1.0438000000000001</v>
      </c>
      <c r="AG67" s="26">
        <v>1.3651</v>
      </c>
      <c r="AH67" s="57">
        <v>1.2133</v>
      </c>
      <c r="AI67" s="50">
        <f t="shared" si="0"/>
        <v>1.4449942500000001</v>
      </c>
      <c r="AJ67" s="26">
        <f t="shared" si="1"/>
        <v>0.2316942500000001</v>
      </c>
      <c r="AK67" s="62">
        <f t="shared" si="2"/>
        <v>0.19096204566059516</v>
      </c>
    </row>
    <row r="68" spans="1:37" s="53" customFormat="1" x14ac:dyDescent="0.2">
      <c r="A68" s="22" t="s">
        <v>808</v>
      </c>
      <c r="B68" s="17" t="s">
        <v>809</v>
      </c>
      <c r="C68" s="17" t="s">
        <v>407</v>
      </c>
      <c r="D68" s="111">
        <v>60</v>
      </c>
      <c r="E68" s="109"/>
      <c r="F68" s="111">
        <v>0</v>
      </c>
      <c r="G68" s="111">
        <v>14004</v>
      </c>
      <c r="H68" s="111">
        <v>14786</v>
      </c>
      <c r="I68" s="111">
        <v>5146</v>
      </c>
      <c r="J68" s="111">
        <v>6288</v>
      </c>
      <c r="K68" s="17">
        <v>4.8</v>
      </c>
      <c r="L68" s="109"/>
      <c r="M68" s="111">
        <v>4561</v>
      </c>
      <c r="N68" s="111">
        <v>4028</v>
      </c>
      <c r="O68" s="18">
        <v>4.8</v>
      </c>
      <c r="P68" s="18">
        <v>5.9</v>
      </c>
      <c r="Q68" s="18">
        <v>3.2</v>
      </c>
      <c r="R68" s="17">
        <v>46</v>
      </c>
      <c r="S68" s="19">
        <v>1.3755999999999999</v>
      </c>
      <c r="T68" s="44" t="s">
        <v>407</v>
      </c>
      <c r="U68" s="19">
        <v>1.3755999999999999</v>
      </c>
      <c r="V68" s="3"/>
      <c r="W68" s="109"/>
      <c r="X68" s="17">
        <v>16</v>
      </c>
      <c r="Y68" s="111">
        <v>17344.72</v>
      </c>
      <c r="Z68" s="18">
        <v>3.2</v>
      </c>
      <c r="AA68" s="19">
        <v>0.42059999999999997</v>
      </c>
      <c r="AB68" s="19">
        <v>0.50229999999999997</v>
      </c>
      <c r="AC68" s="109"/>
      <c r="AD68" s="19">
        <v>1.7486999999999999</v>
      </c>
      <c r="AE68" s="19">
        <v>1.5628</v>
      </c>
      <c r="AF68" s="19">
        <v>1.3379000000000001</v>
      </c>
      <c r="AG68" s="19">
        <v>1.284</v>
      </c>
      <c r="AH68" s="59">
        <v>1.2455000000000001</v>
      </c>
      <c r="AI68" s="51">
        <f t="shared" si="0"/>
        <v>1.4756749</v>
      </c>
      <c r="AJ68" s="19">
        <f t="shared" si="1"/>
        <v>0.23017489999999996</v>
      </c>
      <c r="AK68" s="63">
        <f t="shared" si="2"/>
        <v>0.18480521878763545</v>
      </c>
    </row>
    <row r="69" spans="1:37" s="53" customFormat="1" x14ac:dyDescent="0.2">
      <c r="A69" s="21" t="s">
        <v>904</v>
      </c>
      <c r="B69" s="24" t="s">
        <v>905</v>
      </c>
      <c r="C69" s="24" t="s">
        <v>407</v>
      </c>
      <c r="D69" s="110">
        <v>120</v>
      </c>
      <c r="E69" s="109"/>
      <c r="F69" s="110">
        <v>8</v>
      </c>
      <c r="G69" s="110">
        <v>14842</v>
      </c>
      <c r="H69" s="110">
        <v>34795</v>
      </c>
      <c r="I69" s="110">
        <v>5823</v>
      </c>
      <c r="J69" s="110">
        <v>11538</v>
      </c>
      <c r="K69" s="24">
        <v>6.1</v>
      </c>
      <c r="L69" s="109"/>
      <c r="M69" s="110">
        <v>5005</v>
      </c>
      <c r="N69" s="110">
        <v>5995</v>
      </c>
      <c r="O69" s="25">
        <v>6.1</v>
      </c>
      <c r="P69" s="25">
        <v>7.7</v>
      </c>
      <c r="Q69" s="25">
        <v>4.3</v>
      </c>
      <c r="R69" s="24">
        <v>84</v>
      </c>
      <c r="S69" s="26">
        <v>1.5095000000000001</v>
      </c>
      <c r="T69" s="52" t="s">
        <v>407</v>
      </c>
      <c r="U69" s="26">
        <v>1.5095000000000001</v>
      </c>
      <c r="V69" s="26"/>
      <c r="W69" s="109"/>
      <c r="X69" s="24">
        <v>21</v>
      </c>
      <c r="Y69" s="110">
        <v>28206.720000000001</v>
      </c>
      <c r="Z69" s="25">
        <v>4.3</v>
      </c>
      <c r="AA69" s="26">
        <v>0</v>
      </c>
      <c r="AB69" s="26">
        <v>0</v>
      </c>
      <c r="AC69" s="109"/>
      <c r="AD69" s="26">
        <v>1.4349000000000001</v>
      </c>
      <c r="AE69" s="26">
        <v>1.4541999999999999</v>
      </c>
      <c r="AF69" s="26">
        <v>1.3623000000000001</v>
      </c>
      <c r="AG69" s="26">
        <v>1.5508</v>
      </c>
      <c r="AH69" s="57">
        <v>1.3893</v>
      </c>
      <c r="AI69" s="50">
        <f t="shared" si="0"/>
        <v>1.6193161250000001</v>
      </c>
      <c r="AJ69" s="26">
        <f t="shared" si="1"/>
        <v>0.23001612500000013</v>
      </c>
      <c r="AK69" s="62">
        <f t="shared" si="2"/>
        <v>0.16556260346937315</v>
      </c>
    </row>
    <row r="70" spans="1:37" s="53" customFormat="1" x14ac:dyDescent="0.2">
      <c r="A70" s="21" t="s">
        <v>293</v>
      </c>
      <c r="B70" s="24" t="s">
        <v>294</v>
      </c>
      <c r="C70" s="24" t="s">
        <v>410</v>
      </c>
      <c r="D70" s="110">
        <v>2</v>
      </c>
      <c r="E70" s="109"/>
      <c r="F70" s="110">
        <v>0</v>
      </c>
      <c r="G70" s="110">
        <v>7812</v>
      </c>
      <c r="H70" s="110">
        <v>1163</v>
      </c>
      <c r="I70" s="110">
        <v>3544</v>
      </c>
      <c r="J70" s="110">
        <v>1228</v>
      </c>
      <c r="K70" s="24">
        <v>4</v>
      </c>
      <c r="L70" s="109"/>
      <c r="M70" s="110">
        <v>3544</v>
      </c>
      <c r="N70" s="110">
        <v>1228</v>
      </c>
      <c r="O70" s="25">
        <v>4</v>
      </c>
      <c r="P70" s="25">
        <v>2</v>
      </c>
      <c r="Q70" s="25">
        <v>3.5</v>
      </c>
      <c r="R70" s="24">
        <v>999</v>
      </c>
      <c r="S70" s="26">
        <v>1.0689</v>
      </c>
      <c r="T70" s="52" t="s">
        <v>410</v>
      </c>
      <c r="U70" s="26">
        <v>0.8468</v>
      </c>
      <c r="V70" s="26"/>
      <c r="W70" s="109"/>
      <c r="X70" s="24">
        <v>9</v>
      </c>
      <c r="Y70" s="110">
        <v>14973.76</v>
      </c>
      <c r="Z70" s="25">
        <v>2.1</v>
      </c>
      <c r="AA70" s="26">
        <v>1.3169</v>
      </c>
      <c r="AB70" s="26">
        <v>1.0924</v>
      </c>
      <c r="AC70" s="109"/>
      <c r="AD70" s="26">
        <v>0.81010000000000004</v>
      </c>
      <c r="AE70" s="26">
        <v>0.71560000000000001</v>
      </c>
      <c r="AF70" s="26">
        <v>0.5877</v>
      </c>
      <c r="AG70" s="26">
        <v>0.68289999999999995</v>
      </c>
      <c r="AH70" s="57">
        <v>0.67920000000000003</v>
      </c>
      <c r="AI70" s="50">
        <f t="shared" si="0"/>
        <v>0.90840470000000006</v>
      </c>
      <c r="AJ70" s="26">
        <f t="shared" si="1"/>
        <v>0.22920470000000004</v>
      </c>
      <c r="AK70" s="62">
        <f t="shared" si="2"/>
        <v>0.3374627502944641</v>
      </c>
    </row>
    <row r="71" spans="1:37" s="53" customFormat="1" x14ac:dyDescent="0.2">
      <c r="A71" s="21" t="s">
        <v>816</v>
      </c>
      <c r="B71" s="24" t="s">
        <v>817</v>
      </c>
      <c r="C71" s="24" t="s">
        <v>407</v>
      </c>
      <c r="D71" s="110">
        <v>22</v>
      </c>
      <c r="E71" s="109"/>
      <c r="F71" s="110">
        <v>0</v>
      </c>
      <c r="G71" s="110">
        <v>8701</v>
      </c>
      <c r="H71" s="110">
        <v>4620</v>
      </c>
      <c r="I71" s="110">
        <v>3997</v>
      </c>
      <c r="J71" s="110">
        <v>2027</v>
      </c>
      <c r="K71" s="24">
        <v>3.1</v>
      </c>
      <c r="L71" s="109"/>
      <c r="M71" s="110">
        <v>4065</v>
      </c>
      <c r="N71" s="110">
        <v>2066</v>
      </c>
      <c r="O71" s="25">
        <v>3.1</v>
      </c>
      <c r="P71" s="25">
        <v>1.8</v>
      </c>
      <c r="Q71" s="25">
        <v>2.7</v>
      </c>
      <c r="R71" s="24">
        <v>15</v>
      </c>
      <c r="S71" s="26">
        <v>1.226</v>
      </c>
      <c r="T71" s="52" t="s">
        <v>407</v>
      </c>
      <c r="U71" s="26">
        <v>1.226</v>
      </c>
      <c r="V71" s="26"/>
      <c r="W71" s="109"/>
      <c r="X71" s="24">
        <v>7</v>
      </c>
      <c r="Y71" s="110">
        <v>7929.38</v>
      </c>
      <c r="Z71" s="25">
        <v>2.7</v>
      </c>
      <c r="AA71" s="26">
        <v>0.23530000000000001</v>
      </c>
      <c r="AB71" s="26">
        <v>0.2321</v>
      </c>
      <c r="AC71" s="109"/>
      <c r="AD71" s="26">
        <v>0.99990000000000001</v>
      </c>
      <c r="AE71" s="26">
        <v>1.2242</v>
      </c>
      <c r="AF71" s="26">
        <v>1.1543000000000001</v>
      </c>
      <c r="AG71" s="26">
        <v>1.129</v>
      </c>
      <c r="AH71" s="57">
        <v>1.0878000000000001</v>
      </c>
      <c r="AI71" s="50">
        <f t="shared" si="0"/>
        <v>1.3151915000000001</v>
      </c>
      <c r="AJ71" s="26">
        <f t="shared" si="1"/>
        <v>0.22739149999999997</v>
      </c>
      <c r="AK71" s="62">
        <f t="shared" si="2"/>
        <v>0.2090379665379665</v>
      </c>
    </row>
    <row r="72" spans="1:37" s="53" customFormat="1" x14ac:dyDescent="0.2">
      <c r="A72" s="21" t="s">
        <v>591</v>
      </c>
      <c r="B72" s="1" t="s">
        <v>592</v>
      </c>
      <c r="C72" s="1" t="s">
        <v>407</v>
      </c>
      <c r="D72" s="108">
        <v>2</v>
      </c>
      <c r="E72" s="109"/>
      <c r="F72" s="108">
        <v>0</v>
      </c>
      <c r="G72" s="108">
        <v>13345</v>
      </c>
      <c r="H72" s="108">
        <v>3553</v>
      </c>
      <c r="I72" s="108">
        <v>4662</v>
      </c>
      <c r="J72" s="108">
        <v>2277</v>
      </c>
      <c r="K72" s="1">
        <v>3</v>
      </c>
      <c r="L72" s="109"/>
      <c r="M72" s="108">
        <v>4662</v>
      </c>
      <c r="N72" s="108">
        <v>2277</v>
      </c>
      <c r="O72" s="2">
        <v>3</v>
      </c>
      <c r="P72" s="2">
        <v>0</v>
      </c>
      <c r="Q72" s="2">
        <v>3</v>
      </c>
      <c r="R72" s="1">
        <v>999</v>
      </c>
      <c r="S72" s="3">
        <v>1.4060999999999999</v>
      </c>
      <c r="T72" s="43" t="s">
        <v>410</v>
      </c>
      <c r="U72" s="3">
        <v>1.1373</v>
      </c>
      <c r="V72" s="3"/>
      <c r="W72" s="109"/>
      <c r="X72" s="1">
        <v>19</v>
      </c>
      <c r="Y72" s="108">
        <v>15363.91</v>
      </c>
      <c r="Z72" s="2">
        <v>2.4</v>
      </c>
      <c r="AA72" s="3">
        <v>1.5343</v>
      </c>
      <c r="AB72" s="3">
        <v>1.4582999999999999</v>
      </c>
      <c r="AC72" s="109"/>
      <c r="AD72" s="3">
        <v>1.5092000000000001</v>
      </c>
      <c r="AE72" s="3">
        <v>0.93740000000000001</v>
      </c>
      <c r="AF72" s="3">
        <v>0.99270000000000003</v>
      </c>
      <c r="AG72" s="3">
        <v>0.98350000000000004</v>
      </c>
      <c r="AH72" s="57">
        <v>0.99299999999999999</v>
      </c>
      <c r="AI72" s="50">
        <f t="shared" si="0"/>
        <v>1.220038575</v>
      </c>
      <c r="AJ72" s="3">
        <f t="shared" si="1"/>
        <v>0.22703857500000002</v>
      </c>
      <c r="AK72" s="62">
        <f t="shared" si="2"/>
        <v>0.22863904833836859</v>
      </c>
    </row>
    <row r="73" spans="1:37" s="53" customFormat="1" x14ac:dyDescent="0.2">
      <c r="A73" s="22" t="s">
        <v>696</v>
      </c>
      <c r="B73" s="17" t="s">
        <v>697</v>
      </c>
      <c r="C73" s="17" t="s">
        <v>407</v>
      </c>
      <c r="D73" s="111">
        <v>45</v>
      </c>
      <c r="E73" s="109"/>
      <c r="F73" s="111">
        <v>0</v>
      </c>
      <c r="G73" s="111">
        <v>5128</v>
      </c>
      <c r="H73" s="111">
        <v>4153</v>
      </c>
      <c r="I73" s="111">
        <v>2507</v>
      </c>
      <c r="J73" s="111">
        <v>1986</v>
      </c>
      <c r="K73" s="17">
        <v>3</v>
      </c>
      <c r="L73" s="109"/>
      <c r="M73" s="111">
        <v>2361</v>
      </c>
      <c r="N73" s="111">
        <v>1560</v>
      </c>
      <c r="O73" s="18">
        <v>3</v>
      </c>
      <c r="P73" s="18">
        <v>3.2</v>
      </c>
      <c r="Q73" s="18">
        <v>2.2000000000000002</v>
      </c>
      <c r="R73" s="17">
        <v>26</v>
      </c>
      <c r="S73" s="19">
        <v>0.71209999999999996</v>
      </c>
      <c r="T73" s="44" t="s">
        <v>407</v>
      </c>
      <c r="U73" s="19">
        <v>0.71209999999999996</v>
      </c>
      <c r="V73" s="26"/>
      <c r="W73" s="109"/>
      <c r="X73" s="17">
        <v>9</v>
      </c>
      <c r="Y73" s="111">
        <v>6359.84</v>
      </c>
      <c r="Z73" s="18">
        <v>2.2000000000000002</v>
      </c>
      <c r="AA73" s="19">
        <v>3.5335000000000001</v>
      </c>
      <c r="AB73" s="19">
        <v>3.5564</v>
      </c>
      <c r="AC73" s="109"/>
      <c r="AD73" s="19">
        <v>0.54449999999999998</v>
      </c>
      <c r="AE73" s="19">
        <v>0.62319999999999998</v>
      </c>
      <c r="AF73" s="19">
        <v>0.64080000000000004</v>
      </c>
      <c r="AG73" s="19">
        <v>0.64200000000000002</v>
      </c>
      <c r="AH73" s="59">
        <v>0.54100000000000004</v>
      </c>
      <c r="AI73" s="51">
        <f t="shared" ref="AI73:AI136" si="3">$AI$4*U73</f>
        <v>0.76390527500000005</v>
      </c>
      <c r="AJ73" s="19">
        <f t="shared" ref="AJ73:AJ136" si="4">AI73-AH73</f>
        <v>0.22290527500000001</v>
      </c>
      <c r="AK73" s="63">
        <f t="shared" ref="AK73:AK136" si="5">AJ73/AH73</f>
        <v>0.41202453789279114</v>
      </c>
    </row>
    <row r="74" spans="1:37" s="53" customFormat="1" x14ac:dyDescent="0.2">
      <c r="A74" s="21" t="s">
        <v>1455</v>
      </c>
      <c r="B74" s="24" t="s">
        <v>1456</v>
      </c>
      <c r="C74" s="24" t="s">
        <v>410</v>
      </c>
      <c r="D74" s="110">
        <v>38</v>
      </c>
      <c r="E74" s="109"/>
      <c r="F74" s="110">
        <v>0</v>
      </c>
      <c r="G74" s="110">
        <v>24513</v>
      </c>
      <c r="H74" s="110">
        <v>13481</v>
      </c>
      <c r="I74" s="110">
        <v>8614</v>
      </c>
      <c r="J74" s="110">
        <v>4350</v>
      </c>
      <c r="K74" s="24">
        <v>7.4</v>
      </c>
      <c r="L74" s="109"/>
      <c r="M74" s="110">
        <v>8507</v>
      </c>
      <c r="N74" s="110">
        <v>4089</v>
      </c>
      <c r="O74" s="25">
        <v>7.4</v>
      </c>
      <c r="P74" s="25">
        <v>4.0999999999999996</v>
      </c>
      <c r="Q74" s="25">
        <v>5.9</v>
      </c>
      <c r="R74" s="24">
        <v>14</v>
      </c>
      <c r="S74" s="26">
        <v>2.5657999999999999</v>
      </c>
      <c r="T74" s="52" t="s">
        <v>407</v>
      </c>
      <c r="U74" s="26">
        <v>2.5657999999999999</v>
      </c>
      <c r="V74" s="26"/>
      <c r="W74" s="109"/>
      <c r="X74" s="24">
        <v>15</v>
      </c>
      <c r="Y74" s="110">
        <v>17053</v>
      </c>
      <c r="Z74" s="25">
        <v>5.9</v>
      </c>
      <c r="AA74" s="26">
        <v>0.71179999999999999</v>
      </c>
      <c r="AB74" s="26">
        <v>0.64790000000000003</v>
      </c>
      <c r="AC74" s="109"/>
      <c r="AD74" s="26">
        <v>2.9308999999999998</v>
      </c>
      <c r="AE74" s="26">
        <v>3.0708000000000002</v>
      </c>
      <c r="AF74" s="26">
        <v>2.5895000000000001</v>
      </c>
      <c r="AG74" s="26">
        <v>2.3955000000000002</v>
      </c>
      <c r="AH74" s="57">
        <v>2.5324</v>
      </c>
      <c r="AI74" s="50">
        <f t="shared" si="3"/>
        <v>2.7524619500000003</v>
      </c>
      <c r="AJ74" s="26">
        <f t="shared" si="4"/>
        <v>0.22006195000000028</v>
      </c>
      <c r="AK74" s="62">
        <f t="shared" si="5"/>
        <v>8.6898574474806617E-2</v>
      </c>
    </row>
    <row r="75" spans="1:37" s="53" customFormat="1" x14ac:dyDescent="0.2">
      <c r="A75" s="21" t="s">
        <v>1391</v>
      </c>
      <c r="B75" s="24" t="s">
        <v>1392</v>
      </c>
      <c r="C75" s="24" t="s">
        <v>410</v>
      </c>
      <c r="D75" s="110">
        <v>7</v>
      </c>
      <c r="E75" s="109"/>
      <c r="F75" s="110">
        <v>0</v>
      </c>
      <c r="G75" s="110">
        <v>17105</v>
      </c>
      <c r="H75" s="110">
        <v>12195</v>
      </c>
      <c r="I75" s="110">
        <v>8379</v>
      </c>
      <c r="J75" s="110">
        <v>7067</v>
      </c>
      <c r="K75" s="24">
        <v>4.9000000000000004</v>
      </c>
      <c r="L75" s="109"/>
      <c r="M75" s="110">
        <v>8500</v>
      </c>
      <c r="N75" s="110">
        <v>7290</v>
      </c>
      <c r="O75" s="25">
        <v>4.9000000000000004</v>
      </c>
      <c r="P75" s="25">
        <v>4.0999999999999996</v>
      </c>
      <c r="Q75" s="25">
        <v>3.4</v>
      </c>
      <c r="R75" s="24">
        <v>43</v>
      </c>
      <c r="S75" s="26">
        <v>2.5636999999999999</v>
      </c>
      <c r="T75" s="52" t="s">
        <v>410</v>
      </c>
      <c r="U75" s="26">
        <v>1.6093999999999999</v>
      </c>
      <c r="V75" s="26"/>
      <c r="W75" s="109"/>
      <c r="X75" s="24">
        <v>11</v>
      </c>
      <c r="Y75" s="110">
        <v>13744.88</v>
      </c>
      <c r="Z75" s="25">
        <v>2.5</v>
      </c>
      <c r="AA75" s="26">
        <v>1.6648000000000001</v>
      </c>
      <c r="AB75" s="26">
        <v>1.3462000000000001</v>
      </c>
      <c r="AC75" s="109"/>
      <c r="AD75" s="26">
        <v>1.4923</v>
      </c>
      <c r="AE75" s="26">
        <v>1.3447</v>
      </c>
      <c r="AF75" s="26">
        <v>1.4217</v>
      </c>
      <c r="AG75" s="26">
        <v>1.39</v>
      </c>
      <c r="AH75" s="57">
        <v>1.5062</v>
      </c>
      <c r="AI75" s="50">
        <f t="shared" si="3"/>
        <v>1.7264838500000002</v>
      </c>
      <c r="AJ75" s="26">
        <f t="shared" si="4"/>
        <v>0.22028385000000017</v>
      </c>
      <c r="AK75" s="62">
        <f t="shared" si="5"/>
        <v>0.14625139423715322</v>
      </c>
    </row>
    <row r="76" spans="1:37" s="53" customFormat="1" x14ac:dyDescent="0.2">
      <c r="A76" s="21" t="s">
        <v>589</v>
      </c>
      <c r="B76" s="1" t="s">
        <v>590</v>
      </c>
      <c r="C76" s="1" t="s">
        <v>407</v>
      </c>
      <c r="D76" s="108">
        <v>6</v>
      </c>
      <c r="E76" s="109"/>
      <c r="F76" s="108">
        <v>0</v>
      </c>
      <c r="G76" s="108">
        <v>13067</v>
      </c>
      <c r="H76" s="108">
        <v>8454</v>
      </c>
      <c r="I76" s="108">
        <v>7562</v>
      </c>
      <c r="J76" s="108">
        <v>5284</v>
      </c>
      <c r="K76" s="1">
        <v>6.3</v>
      </c>
      <c r="L76" s="109"/>
      <c r="M76" s="108">
        <v>7494</v>
      </c>
      <c r="N76" s="108">
        <v>5146</v>
      </c>
      <c r="O76" s="2">
        <v>6.3</v>
      </c>
      <c r="P76" s="2">
        <v>4.3</v>
      </c>
      <c r="Q76" s="2">
        <v>5.2</v>
      </c>
      <c r="R76" s="1">
        <v>28</v>
      </c>
      <c r="S76" s="3">
        <v>2.2602000000000002</v>
      </c>
      <c r="T76" s="43" t="s">
        <v>410</v>
      </c>
      <c r="U76" s="3">
        <v>1.6942999999999999</v>
      </c>
      <c r="V76" s="3"/>
      <c r="W76" s="109"/>
      <c r="X76" s="1">
        <v>20</v>
      </c>
      <c r="Y76" s="108">
        <v>18972.939999999999</v>
      </c>
      <c r="Z76" s="2">
        <v>3.6</v>
      </c>
      <c r="AA76" s="3">
        <v>2.2416</v>
      </c>
      <c r="AB76" s="3">
        <v>2.1019999999999999</v>
      </c>
      <c r="AC76" s="109"/>
      <c r="AD76" s="3">
        <v>2.0013000000000001</v>
      </c>
      <c r="AE76" s="3">
        <v>1.6684000000000001</v>
      </c>
      <c r="AF76" s="3">
        <v>1.5878000000000001</v>
      </c>
      <c r="AG76" s="3">
        <v>1.5125</v>
      </c>
      <c r="AH76" s="57">
        <v>1.6002000000000001</v>
      </c>
      <c r="AI76" s="50">
        <f t="shared" si="3"/>
        <v>1.8175603250000001</v>
      </c>
      <c r="AJ76" s="3">
        <f t="shared" si="4"/>
        <v>0.21736032500000002</v>
      </c>
      <c r="AK76" s="62">
        <f t="shared" si="5"/>
        <v>0.13583322397200351</v>
      </c>
    </row>
    <row r="77" spans="1:37" s="53" customFormat="1" x14ac:dyDescent="0.2">
      <c r="A77" s="21" t="s">
        <v>1369</v>
      </c>
      <c r="B77" s="24" t="s">
        <v>71</v>
      </c>
      <c r="C77" s="24" t="s">
        <v>410</v>
      </c>
      <c r="D77" s="110">
        <v>14</v>
      </c>
      <c r="E77" s="109"/>
      <c r="F77" s="110">
        <v>0</v>
      </c>
      <c r="G77" s="110">
        <v>3941</v>
      </c>
      <c r="H77" s="110">
        <v>3462</v>
      </c>
      <c r="I77" s="110">
        <v>1669</v>
      </c>
      <c r="J77" s="110">
        <v>984</v>
      </c>
      <c r="K77" s="24">
        <v>1.6</v>
      </c>
      <c r="L77" s="109"/>
      <c r="M77" s="110">
        <v>1655</v>
      </c>
      <c r="N77" s="110">
        <v>955</v>
      </c>
      <c r="O77" s="25">
        <v>1.6</v>
      </c>
      <c r="P77" s="25">
        <v>1.3</v>
      </c>
      <c r="Q77" s="25">
        <v>1.6</v>
      </c>
      <c r="R77" s="24">
        <v>20</v>
      </c>
      <c r="S77" s="26">
        <v>0.49919999999999998</v>
      </c>
      <c r="T77" s="52" t="s">
        <v>410</v>
      </c>
      <c r="U77" s="26">
        <v>0.66359999999999997</v>
      </c>
      <c r="V77" s="26"/>
      <c r="W77" s="109"/>
      <c r="X77" s="24">
        <v>5</v>
      </c>
      <c r="Y77" s="110">
        <v>5322.05</v>
      </c>
      <c r="Z77" s="25">
        <v>1.5</v>
      </c>
      <c r="AA77" s="26">
        <v>26.525500000000001</v>
      </c>
      <c r="AB77" s="26">
        <v>27.939599999999999</v>
      </c>
      <c r="AC77" s="109"/>
      <c r="AD77" s="26">
        <v>0.46970000000000001</v>
      </c>
      <c r="AE77" s="26">
        <v>0.68610000000000004</v>
      </c>
      <c r="AF77" s="26">
        <v>0.62019999999999997</v>
      </c>
      <c r="AG77" s="26">
        <v>0.57010000000000005</v>
      </c>
      <c r="AH77" s="57">
        <v>0.49719999999999998</v>
      </c>
      <c r="AI77" s="50">
        <f t="shared" si="3"/>
        <v>0.71187690000000003</v>
      </c>
      <c r="AJ77" s="26">
        <f t="shared" si="4"/>
        <v>0.21467690000000006</v>
      </c>
      <c r="AK77" s="62">
        <f t="shared" si="5"/>
        <v>0.43177172164119082</v>
      </c>
    </row>
    <row r="78" spans="1:37" s="53" customFormat="1" x14ac:dyDescent="0.2">
      <c r="A78" s="22" t="s">
        <v>884</v>
      </c>
      <c r="B78" s="17" t="s">
        <v>885</v>
      </c>
      <c r="C78" s="17" t="s">
        <v>407</v>
      </c>
      <c r="D78" s="111">
        <v>2</v>
      </c>
      <c r="E78" s="109"/>
      <c r="F78" s="111">
        <v>0</v>
      </c>
      <c r="G78" s="111">
        <v>11199</v>
      </c>
      <c r="H78" s="111">
        <v>3937</v>
      </c>
      <c r="I78" s="111">
        <v>4676</v>
      </c>
      <c r="J78" s="111">
        <v>1096</v>
      </c>
      <c r="K78" s="17">
        <v>4</v>
      </c>
      <c r="L78" s="109"/>
      <c r="M78" s="111">
        <v>4676</v>
      </c>
      <c r="N78" s="111">
        <v>1096</v>
      </c>
      <c r="O78" s="18">
        <v>4</v>
      </c>
      <c r="P78" s="18">
        <v>3</v>
      </c>
      <c r="Q78" s="18">
        <v>2.6</v>
      </c>
      <c r="R78" s="17">
        <v>999</v>
      </c>
      <c r="S78" s="19">
        <v>1.4103000000000001</v>
      </c>
      <c r="T78" s="44" t="s">
        <v>410</v>
      </c>
      <c r="U78" s="19">
        <v>2.5745</v>
      </c>
      <c r="V78" s="3"/>
      <c r="W78" s="109"/>
      <c r="X78" s="17">
        <v>11</v>
      </c>
      <c r="Y78" s="111">
        <v>16632.37</v>
      </c>
      <c r="Z78" s="18">
        <v>4.9000000000000004</v>
      </c>
      <c r="AA78" s="19">
        <v>21.408300000000001</v>
      </c>
      <c r="AB78" s="19">
        <v>28.177299999999999</v>
      </c>
      <c r="AC78" s="109"/>
      <c r="AD78" s="19">
        <v>2.2528999999999999</v>
      </c>
      <c r="AE78" s="19">
        <v>2.5335999999999999</v>
      </c>
      <c r="AF78" s="19">
        <v>2.359</v>
      </c>
      <c r="AG78" s="19">
        <v>2.2966000000000002</v>
      </c>
      <c r="AH78" s="59">
        <v>2.5518999999999998</v>
      </c>
      <c r="AI78" s="51">
        <f t="shared" si="3"/>
        <v>2.7617948750000001</v>
      </c>
      <c r="AJ78" s="19">
        <f t="shared" si="4"/>
        <v>0.20989487500000026</v>
      </c>
      <c r="AK78" s="63">
        <f t="shared" si="5"/>
        <v>8.2250431051373599E-2</v>
      </c>
    </row>
    <row r="79" spans="1:37" s="53" customFormat="1" x14ac:dyDescent="0.2">
      <c r="A79" s="21" t="s">
        <v>612</v>
      </c>
      <c r="B79" s="24" t="s">
        <v>613</v>
      </c>
      <c r="C79" s="24" t="s">
        <v>407</v>
      </c>
      <c r="D79" s="110">
        <v>0</v>
      </c>
      <c r="E79" s="109"/>
      <c r="F79" s="110">
        <v>0</v>
      </c>
      <c r="G79" s="110">
        <v>0</v>
      </c>
      <c r="H79" s="110">
        <v>0</v>
      </c>
      <c r="I79" s="110">
        <v>0</v>
      </c>
      <c r="J79" s="110">
        <v>0</v>
      </c>
      <c r="K79" s="24">
        <v>0</v>
      </c>
      <c r="L79" s="109"/>
      <c r="M79" s="110">
        <v>0</v>
      </c>
      <c r="N79" s="110">
        <v>0</v>
      </c>
      <c r="O79" s="25">
        <v>0</v>
      </c>
      <c r="P79" s="25">
        <v>0</v>
      </c>
      <c r="Q79" s="25">
        <v>0</v>
      </c>
      <c r="R79" s="24">
        <v>999</v>
      </c>
      <c r="S79" s="26">
        <v>0</v>
      </c>
      <c r="T79" s="52" t="s">
        <v>410</v>
      </c>
      <c r="U79" s="26">
        <v>1.4409000000000001</v>
      </c>
      <c r="V79" s="26"/>
      <c r="W79" s="109"/>
      <c r="X79" s="24">
        <v>6</v>
      </c>
      <c r="Y79" s="110">
        <v>11005.49</v>
      </c>
      <c r="Z79" s="25">
        <v>1.7</v>
      </c>
      <c r="AA79" s="26">
        <v>0.54279999999999995</v>
      </c>
      <c r="AB79" s="26">
        <v>0.58950000000000002</v>
      </c>
      <c r="AC79" s="109"/>
      <c r="AD79" s="26">
        <v>1.1566000000000001</v>
      </c>
      <c r="AE79" s="26">
        <v>1.1339999999999999</v>
      </c>
      <c r="AF79" s="26">
        <v>1.2178</v>
      </c>
      <c r="AG79" s="26">
        <v>1.1811</v>
      </c>
      <c r="AH79" s="57">
        <v>1.3366</v>
      </c>
      <c r="AI79" s="50">
        <f t="shared" si="3"/>
        <v>1.5457254750000002</v>
      </c>
      <c r="AJ79" s="26">
        <f t="shared" si="4"/>
        <v>0.20912547500000023</v>
      </c>
      <c r="AK79" s="62">
        <f t="shared" si="5"/>
        <v>0.15646077734550368</v>
      </c>
    </row>
    <row r="80" spans="1:37" s="53" customFormat="1" x14ac:dyDescent="0.2">
      <c r="A80" s="21" t="s">
        <v>838</v>
      </c>
      <c r="B80" s="1" t="s">
        <v>839</v>
      </c>
      <c r="C80" s="1" t="s">
        <v>407</v>
      </c>
      <c r="D80" s="108">
        <v>5</v>
      </c>
      <c r="E80" s="109"/>
      <c r="F80" s="108">
        <v>0</v>
      </c>
      <c r="G80" s="108">
        <v>14652</v>
      </c>
      <c r="H80" s="108">
        <v>5804</v>
      </c>
      <c r="I80" s="108">
        <v>5847</v>
      </c>
      <c r="J80" s="108">
        <v>1289</v>
      </c>
      <c r="K80" s="1">
        <v>5.2</v>
      </c>
      <c r="L80" s="109"/>
      <c r="M80" s="108">
        <v>5847</v>
      </c>
      <c r="N80" s="108">
        <v>1289</v>
      </c>
      <c r="O80" s="2">
        <v>5.2</v>
      </c>
      <c r="P80" s="2">
        <v>1.9</v>
      </c>
      <c r="Q80" s="2">
        <v>4.7</v>
      </c>
      <c r="R80" s="1">
        <v>3</v>
      </c>
      <c r="S80" s="3">
        <v>1.7635000000000001</v>
      </c>
      <c r="T80" s="43" t="s">
        <v>407</v>
      </c>
      <c r="U80" s="3">
        <v>1.7635000000000001</v>
      </c>
      <c r="V80" s="3"/>
      <c r="W80" s="109"/>
      <c r="X80" s="1">
        <v>9</v>
      </c>
      <c r="Y80" s="108">
        <v>8347.66</v>
      </c>
      <c r="Z80" s="2">
        <v>4.7</v>
      </c>
      <c r="AA80" s="3">
        <v>0.52380000000000004</v>
      </c>
      <c r="AB80" s="3">
        <v>0.49819999999999998</v>
      </c>
      <c r="AC80" s="109"/>
      <c r="AD80" s="3">
        <v>1.1595</v>
      </c>
      <c r="AE80" s="3">
        <v>1.6109</v>
      </c>
      <c r="AF80" s="3">
        <v>1.6215999999999999</v>
      </c>
      <c r="AG80" s="3">
        <v>1.5783</v>
      </c>
      <c r="AH80" s="57">
        <v>1.6858</v>
      </c>
      <c r="AI80" s="50">
        <f t="shared" si="3"/>
        <v>1.8917946250000002</v>
      </c>
      <c r="AJ80" s="3">
        <f t="shared" si="4"/>
        <v>0.20599462500000021</v>
      </c>
      <c r="AK80" s="62">
        <f t="shared" si="5"/>
        <v>0.12219398801755856</v>
      </c>
    </row>
    <row r="81" spans="1:37" s="53" customFormat="1" x14ac:dyDescent="0.2">
      <c r="A81" s="21" t="s">
        <v>1060</v>
      </c>
      <c r="B81" s="24" t="s">
        <v>1061</v>
      </c>
      <c r="C81" s="24" t="s">
        <v>410</v>
      </c>
      <c r="D81" s="110">
        <v>6</v>
      </c>
      <c r="E81" s="109"/>
      <c r="F81" s="110">
        <v>0</v>
      </c>
      <c r="G81" s="110">
        <v>9629</v>
      </c>
      <c r="H81" s="110">
        <v>6281</v>
      </c>
      <c r="I81" s="110">
        <v>3624</v>
      </c>
      <c r="J81" s="110">
        <v>1976</v>
      </c>
      <c r="K81" s="24">
        <v>3.7</v>
      </c>
      <c r="L81" s="109"/>
      <c r="M81" s="110">
        <v>3546</v>
      </c>
      <c r="N81" s="110">
        <v>1808</v>
      </c>
      <c r="O81" s="25">
        <v>3.7</v>
      </c>
      <c r="P81" s="25">
        <v>3.1</v>
      </c>
      <c r="Q81" s="25">
        <v>2.6</v>
      </c>
      <c r="R81" s="24">
        <v>15</v>
      </c>
      <c r="S81" s="26">
        <v>1.0694999999999999</v>
      </c>
      <c r="T81" s="52" t="s">
        <v>410</v>
      </c>
      <c r="U81" s="26">
        <v>1.4084000000000001</v>
      </c>
      <c r="V81" s="26"/>
      <c r="W81" s="109"/>
      <c r="X81" s="24">
        <v>9</v>
      </c>
      <c r="Y81" s="110">
        <v>11304.97</v>
      </c>
      <c r="Z81" s="25">
        <v>2.5</v>
      </c>
      <c r="AA81" s="26">
        <v>1.0118</v>
      </c>
      <c r="AB81" s="26">
        <v>0.81689999999999996</v>
      </c>
      <c r="AC81" s="109"/>
      <c r="AD81" s="26">
        <v>1.0112000000000001</v>
      </c>
      <c r="AE81" s="26">
        <v>1.1137999999999999</v>
      </c>
      <c r="AF81" s="26">
        <v>1.4306000000000001</v>
      </c>
      <c r="AG81" s="26">
        <v>1.3573</v>
      </c>
      <c r="AH81" s="57">
        <v>1.3053999999999999</v>
      </c>
      <c r="AI81" s="50">
        <f t="shared" si="3"/>
        <v>1.5108611000000003</v>
      </c>
      <c r="AJ81" s="26">
        <f t="shared" si="4"/>
        <v>0.2054611000000004</v>
      </c>
      <c r="AK81" s="62">
        <f t="shared" si="5"/>
        <v>0.15739321280833493</v>
      </c>
    </row>
    <row r="82" spans="1:37" s="53" customFormat="1" x14ac:dyDescent="0.2">
      <c r="A82" s="21" t="s">
        <v>772</v>
      </c>
      <c r="B82" s="24" t="s">
        <v>773</v>
      </c>
      <c r="C82" s="24" t="s">
        <v>410</v>
      </c>
      <c r="D82" s="110">
        <v>71</v>
      </c>
      <c r="E82" s="109"/>
      <c r="F82" s="110">
        <v>3</v>
      </c>
      <c r="G82" s="110">
        <v>11390</v>
      </c>
      <c r="H82" s="110">
        <v>16637</v>
      </c>
      <c r="I82" s="110">
        <v>4791</v>
      </c>
      <c r="J82" s="110">
        <v>6330</v>
      </c>
      <c r="K82" s="24">
        <v>4.4000000000000004</v>
      </c>
      <c r="L82" s="109"/>
      <c r="M82" s="110">
        <v>4469</v>
      </c>
      <c r="N82" s="110">
        <v>4219</v>
      </c>
      <c r="O82" s="25">
        <v>4.4000000000000004</v>
      </c>
      <c r="P82" s="25">
        <v>4.9000000000000004</v>
      </c>
      <c r="Q82" s="25">
        <v>2.9</v>
      </c>
      <c r="R82" s="24">
        <v>52</v>
      </c>
      <c r="S82" s="26">
        <v>1.3479000000000001</v>
      </c>
      <c r="T82" s="52" t="s">
        <v>407</v>
      </c>
      <c r="U82" s="26">
        <v>1.3479000000000001</v>
      </c>
      <c r="V82" s="26"/>
      <c r="W82" s="109"/>
      <c r="X82" s="24">
        <v>14</v>
      </c>
      <c r="Y82" s="110">
        <v>17071.2</v>
      </c>
      <c r="Z82" s="25">
        <v>2.9</v>
      </c>
      <c r="AA82" s="26">
        <v>1.2955000000000001</v>
      </c>
      <c r="AB82" s="26">
        <v>0.90290000000000004</v>
      </c>
      <c r="AC82" s="109"/>
      <c r="AD82" s="26">
        <v>1.0629</v>
      </c>
      <c r="AE82" s="26">
        <v>1.0306999999999999</v>
      </c>
      <c r="AF82" s="26">
        <v>1.1661999999999999</v>
      </c>
      <c r="AG82" s="26">
        <v>1.2002999999999999</v>
      </c>
      <c r="AH82" s="57">
        <v>1.2444999999999999</v>
      </c>
      <c r="AI82" s="50">
        <f t="shared" si="3"/>
        <v>1.4459597250000003</v>
      </c>
      <c r="AJ82" s="26">
        <f t="shared" si="4"/>
        <v>0.20145972500000031</v>
      </c>
      <c r="AK82" s="62">
        <f t="shared" si="5"/>
        <v>0.16188005222981142</v>
      </c>
    </row>
    <row r="83" spans="1:37" s="53" customFormat="1" x14ac:dyDescent="0.2">
      <c r="A83" s="22" t="s">
        <v>892</v>
      </c>
      <c r="B83" s="17" t="s">
        <v>893</v>
      </c>
      <c r="C83" s="17" t="s">
        <v>410</v>
      </c>
      <c r="D83" s="111">
        <v>13</v>
      </c>
      <c r="E83" s="109"/>
      <c r="F83" s="111">
        <v>0</v>
      </c>
      <c r="G83" s="111">
        <v>10494</v>
      </c>
      <c r="H83" s="111">
        <v>3445</v>
      </c>
      <c r="I83" s="111">
        <v>4688</v>
      </c>
      <c r="J83" s="111">
        <v>1432</v>
      </c>
      <c r="K83" s="17">
        <v>3.4</v>
      </c>
      <c r="L83" s="109"/>
      <c r="M83" s="111">
        <v>4812</v>
      </c>
      <c r="N83" s="111">
        <v>1579</v>
      </c>
      <c r="O83" s="18">
        <v>3.4</v>
      </c>
      <c r="P83" s="18">
        <v>1.1000000000000001</v>
      </c>
      <c r="Q83" s="18">
        <v>3.2</v>
      </c>
      <c r="R83" s="17">
        <v>6</v>
      </c>
      <c r="S83" s="19">
        <v>1.4513</v>
      </c>
      <c r="T83" s="44" t="s">
        <v>407</v>
      </c>
      <c r="U83" s="19">
        <v>1.4513</v>
      </c>
      <c r="V83" s="3"/>
      <c r="W83" s="109"/>
      <c r="X83" s="17">
        <v>6</v>
      </c>
      <c r="Y83" s="111">
        <v>7466.08</v>
      </c>
      <c r="Z83" s="18">
        <v>3.2</v>
      </c>
      <c r="AA83" s="19">
        <v>1.8842000000000001</v>
      </c>
      <c r="AB83" s="19">
        <v>2.2841</v>
      </c>
      <c r="AC83" s="109"/>
      <c r="AD83" s="19">
        <v>1.2256</v>
      </c>
      <c r="AE83" s="19">
        <v>1.3983000000000001</v>
      </c>
      <c r="AF83" s="19">
        <v>1.2174</v>
      </c>
      <c r="AG83" s="19">
        <v>1.4784999999999999</v>
      </c>
      <c r="AH83" s="59">
        <v>1.357</v>
      </c>
      <c r="AI83" s="51">
        <f t="shared" si="3"/>
        <v>1.5568820750000001</v>
      </c>
      <c r="AJ83" s="19">
        <f t="shared" si="4"/>
        <v>0.1998820750000001</v>
      </c>
      <c r="AK83" s="63">
        <f t="shared" si="5"/>
        <v>0.14729703389830517</v>
      </c>
    </row>
    <row r="84" spans="1:37" s="53" customFormat="1" x14ac:dyDescent="0.2">
      <c r="A84" s="21" t="s">
        <v>1006</v>
      </c>
      <c r="B84" s="24" t="s">
        <v>1007</v>
      </c>
      <c r="C84" s="24" t="s">
        <v>410</v>
      </c>
      <c r="D84" s="110">
        <v>9</v>
      </c>
      <c r="E84" s="109"/>
      <c r="F84" s="110">
        <v>1</v>
      </c>
      <c r="G84" s="110">
        <v>4995</v>
      </c>
      <c r="H84" s="110">
        <v>1635</v>
      </c>
      <c r="I84" s="110">
        <v>2766</v>
      </c>
      <c r="J84" s="110">
        <v>812</v>
      </c>
      <c r="K84" s="24">
        <v>3.1</v>
      </c>
      <c r="L84" s="109"/>
      <c r="M84" s="110">
        <v>2766</v>
      </c>
      <c r="N84" s="110">
        <v>812</v>
      </c>
      <c r="O84" s="25">
        <v>3.1</v>
      </c>
      <c r="P84" s="25">
        <v>1.1000000000000001</v>
      </c>
      <c r="Q84" s="25">
        <v>2.9</v>
      </c>
      <c r="R84" s="24">
        <v>5</v>
      </c>
      <c r="S84" s="26">
        <v>0.83420000000000005</v>
      </c>
      <c r="T84" s="52" t="s">
        <v>407</v>
      </c>
      <c r="U84" s="26">
        <v>0.83420000000000005</v>
      </c>
      <c r="V84" s="26"/>
      <c r="W84" s="109"/>
      <c r="X84" s="24">
        <v>5</v>
      </c>
      <c r="Y84" s="110">
        <v>4341.28</v>
      </c>
      <c r="Z84" s="25">
        <v>2.9</v>
      </c>
      <c r="AA84" s="26">
        <v>1.9258</v>
      </c>
      <c r="AB84" s="26">
        <v>1.6999</v>
      </c>
      <c r="AC84" s="109"/>
      <c r="AD84" s="26">
        <v>1.0489999999999999</v>
      </c>
      <c r="AE84" s="26">
        <v>1.1615</v>
      </c>
      <c r="AF84" s="26">
        <v>0.99170000000000003</v>
      </c>
      <c r="AG84" s="26">
        <v>0.99350000000000005</v>
      </c>
      <c r="AH84" s="57">
        <v>0.69599999999999995</v>
      </c>
      <c r="AI84" s="50">
        <f t="shared" si="3"/>
        <v>0.89488805000000016</v>
      </c>
      <c r="AJ84" s="26">
        <f t="shared" si="4"/>
        <v>0.1988880500000002</v>
      </c>
      <c r="AK84" s="62">
        <f t="shared" si="5"/>
        <v>0.28575869252873592</v>
      </c>
    </row>
    <row r="85" spans="1:37" s="53" customFormat="1" x14ac:dyDescent="0.2">
      <c r="A85" s="21" t="s">
        <v>434</v>
      </c>
      <c r="B85" s="24" t="s">
        <v>435</v>
      </c>
      <c r="C85" s="24" t="s">
        <v>410</v>
      </c>
      <c r="D85" s="110">
        <v>139</v>
      </c>
      <c r="E85" s="109"/>
      <c r="F85" s="110">
        <v>8</v>
      </c>
      <c r="G85" s="110">
        <v>24487</v>
      </c>
      <c r="H85" s="110">
        <v>44628</v>
      </c>
      <c r="I85" s="110">
        <v>10664</v>
      </c>
      <c r="J85" s="110">
        <v>21675</v>
      </c>
      <c r="K85" s="24">
        <v>10.199999999999999</v>
      </c>
      <c r="L85" s="109"/>
      <c r="M85" s="110">
        <v>9329</v>
      </c>
      <c r="N85" s="110">
        <v>11495</v>
      </c>
      <c r="O85" s="25">
        <v>10.199999999999999</v>
      </c>
      <c r="P85" s="25">
        <v>13.8</v>
      </c>
      <c r="Q85" s="25">
        <v>6</v>
      </c>
      <c r="R85" s="24">
        <v>89</v>
      </c>
      <c r="S85" s="26">
        <v>2.8136999999999999</v>
      </c>
      <c r="T85" s="52" t="s">
        <v>407</v>
      </c>
      <c r="U85" s="26">
        <v>2.8136999999999999</v>
      </c>
      <c r="V85" s="3"/>
      <c r="W85" s="109"/>
      <c r="X85" s="24">
        <v>37</v>
      </c>
      <c r="Y85" s="110">
        <v>52713.5</v>
      </c>
      <c r="Z85" s="25">
        <v>6</v>
      </c>
      <c r="AA85" s="26">
        <v>0.94350000000000001</v>
      </c>
      <c r="AB85" s="26">
        <v>0.99439999999999995</v>
      </c>
      <c r="AC85" s="109"/>
      <c r="AD85" s="26">
        <v>1.9857</v>
      </c>
      <c r="AE85" s="26">
        <v>2.1901000000000002</v>
      </c>
      <c r="AF85" s="26">
        <v>1.8345</v>
      </c>
      <c r="AG85" s="26">
        <v>2.4834000000000001</v>
      </c>
      <c r="AH85" s="57">
        <v>2.8246000000000002</v>
      </c>
      <c r="AI85" s="50">
        <f t="shared" si="3"/>
        <v>3.018396675</v>
      </c>
      <c r="AJ85" s="26">
        <f t="shared" si="4"/>
        <v>0.19379667499999975</v>
      </c>
      <c r="AK85" s="62">
        <f t="shared" si="5"/>
        <v>6.8610307654181024E-2</v>
      </c>
    </row>
    <row r="86" spans="1:37" s="53" customFormat="1" x14ac:dyDescent="0.2">
      <c r="A86" s="21" t="s">
        <v>1138</v>
      </c>
      <c r="B86" s="24" t="s">
        <v>1139</v>
      </c>
      <c r="C86" s="24" t="s">
        <v>410</v>
      </c>
      <c r="D86" s="110">
        <v>16</v>
      </c>
      <c r="E86" s="109"/>
      <c r="F86" s="110">
        <v>0</v>
      </c>
      <c r="G86" s="110">
        <v>17643</v>
      </c>
      <c r="H86" s="110">
        <v>31975</v>
      </c>
      <c r="I86" s="110">
        <v>6393</v>
      </c>
      <c r="J86" s="110">
        <v>13191</v>
      </c>
      <c r="K86" s="24">
        <v>4.7</v>
      </c>
      <c r="L86" s="109"/>
      <c r="M86" s="110">
        <v>4813</v>
      </c>
      <c r="N86" s="110">
        <v>7121</v>
      </c>
      <c r="O86" s="25">
        <v>4.7</v>
      </c>
      <c r="P86" s="25">
        <v>8.5</v>
      </c>
      <c r="Q86" s="25">
        <v>2.5</v>
      </c>
      <c r="R86" s="24">
        <v>129</v>
      </c>
      <c r="S86" s="26">
        <v>1.4516</v>
      </c>
      <c r="T86" s="52" t="s">
        <v>410</v>
      </c>
      <c r="U86" s="26">
        <v>1.3525</v>
      </c>
      <c r="V86" s="26"/>
      <c r="W86" s="109"/>
      <c r="X86" s="24">
        <v>7</v>
      </c>
      <c r="Y86" s="110">
        <v>9813.76</v>
      </c>
      <c r="Z86" s="25">
        <v>2.2999999999999998</v>
      </c>
      <c r="AA86" s="26">
        <v>1.0774999999999999</v>
      </c>
      <c r="AB86" s="26">
        <v>0.88859999999999995</v>
      </c>
      <c r="AC86" s="109"/>
      <c r="AD86" s="26">
        <v>0.76919999999999999</v>
      </c>
      <c r="AE86" s="26">
        <v>0.98119999999999996</v>
      </c>
      <c r="AF86" s="26">
        <v>1.2301</v>
      </c>
      <c r="AG86" s="26">
        <v>1.1067</v>
      </c>
      <c r="AH86" s="57">
        <v>1.2695000000000001</v>
      </c>
      <c r="AI86" s="50">
        <f t="shared" si="3"/>
        <v>1.4508943750000001</v>
      </c>
      <c r="AJ86" s="26">
        <f t="shared" si="4"/>
        <v>0.181394375</v>
      </c>
      <c r="AK86" s="62">
        <f t="shared" si="5"/>
        <v>0.1428864710515951</v>
      </c>
    </row>
    <row r="87" spans="1:37" s="53" customFormat="1" x14ac:dyDescent="0.2">
      <c r="A87" s="21" t="s">
        <v>826</v>
      </c>
      <c r="B87" s="24" t="s">
        <v>827</v>
      </c>
      <c r="C87" s="24" t="s">
        <v>410</v>
      </c>
      <c r="D87" s="110">
        <v>30</v>
      </c>
      <c r="E87" s="109"/>
      <c r="F87" s="110">
        <v>0</v>
      </c>
      <c r="G87" s="110">
        <v>11564</v>
      </c>
      <c r="H87" s="110">
        <v>5455</v>
      </c>
      <c r="I87" s="110">
        <v>4836</v>
      </c>
      <c r="J87" s="110">
        <v>2105</v>
      </c>
      <c r="K87" s="24">
        <v>4.4000000000000004</v>
      </c>
      <c r="L87" s="109"/>
      <c r="M87" s="110">
        <v>4696</v>
      </c>
      <c r="N87" s="110">
        <v>1637</v>
      </c>
      <c r="O87" s="25">
        <v>4.4000000000000004</v>
      </c>
      <c r="P87" s="25">
        <v>2</v>
      </c>
      <c r="Q87" s="25">
        <v>4</v>
      </c>
      <c r="R87" s="24">
        <v>7</v>
      </c>
      <c r="S87" s="26">
        <v>1.4162999999999999</v>
      </c>
      <c r="T87" s="52" t="s">
        <v>407</v>
      </c>
      <c r="U87" s="26">
        <v>1.4162999999999999</v>
      </c>
      <c r="V87" s="26"/>
      <c r="W87" s="109"/>
      <c r="X87" s="24">
        <v>8</v>
      </c>
      <c r="Y87" s="110">
        <v>8919.7000000000007</v>
      </c>
      <c r="Z87" s="25">
        <v>4</v>
      </c>
      <c r="AA87" s="26">
        <v>2.4864999999999999</v>
      </c>
      <c r="AB87" s="26">
        <v>2.6976</v>
      </c>
      <c r="AC87" s="109"/>
      <c r="AD87" s="26">
        <v>1.6133</v>
      </c>
      <c r="AE87" s="26">
        <v>1.4664999999999999</v>
      </c>
      <c r="AF87" s="26">
        <v>1.6698999999999999</v>
      </c>
      <c r="AG87" s="26">
        <v>1.6444000000000001</v>
      </c>
      <c r="AH87" s="57">
        <v>1.3429</v>
      </c>
      <c r="AI87" s="50">
        <f t="shared" si="3"/>
        <v>1.519335825</v>
      </c>
      <c r="AJ87" s="26">
        <f t="shared" si="4"/>
        <v>0.17643582499999999</v>
      </c>
      <c r="AK87" s="62">
        <f t="shared" si="5"/>
        <v>0.13138418720679126</v>
      </c>
    </row>
    <row r="88" spans="1:37" s="53" customFormat="1" x14ac:dyDescent="0.2">
      <c r="A88" s="22" t="s">
        <v>949</v>
      </c>
      <c r="B88" s="17" t="s">
        <v>950</v>
      </c>
      <c r="C88" s="17" t="s">
        <v>410</v>
      </c>
      <c r="D88" s="111">
        <v>2</v>
      </c>
      <c r="E88" s="109"/>
      <c r="F88" s="111">
        <v>0</v>
      </c>
      <c r="G88" s="111">
        <v>13967</v>
      </c>
      <c r="H88" s="111">
        <v>7108</v>
      </c>
      <c r="I88" s="111">
        <v>5741</v>
      </c>
      <c r="J88" s="111">
        <v>2372</v>
      </c>
      <c r="K88" s="17">
        <v>2.5</v>
      </c>
      <c r="L88" s="109"/>
      <c r="M88" s="111">
        <v>5741</v>
      </c>
      <c r="N88" s="111">
        <v>2372</v>
      </c>
      <c r="O88" s="18">
        <v>2.5</v>
      </c>
      <c r="P88" s="18">
        <v>0.5</v>
      </c>
      <c r="Q88" s="18">
        <v>2.4</v>
      </c>
      <c r="R88" s="17">
        <v>999</v>
      </c>
      <c r="S88" s="19">
        <v>1.7315</v>
      </c>
      <c r="T88" s="44" t="s">
        <v>410</v>
      </c>
      <c r="U88" s="19">
        <v>1.6408</v>
      </c>
      <c r="V88" s="26"/>
      <c r="W88" s="109"/>
      <c r="X88" s="17">
        <v>9</v>
      </c>
      <c r="Y88" s="111">
        <v>12996.71</v>
      </c>
      <c r="Z88" s="18">
        <v>2.2999999999999998</v>
      </c>
      <c r="AA88" s="19">
        <v>0.87839999999999996</v>
      </c>
      <c r="AB88" s="19">
        <v>0.83760000000000001</v>
      </c>
      <c r="AC88" s="109"/>
      <c r="AD88" s="19">
        <v>1.2161999999999999</v>
      </c>
      <c r="AE88" s="19">
        <v>1.4000999999999999</v>
      </c>
      <c r="AF88" s="19">
        <v>1.3613</v>
      </c>
      <c r="AG88" s="19">
        <v>1.3214999999999999</v>
      </c>
      <c r="AH88" s="59">
        <v>1.5842000000000001</v>
      </c>
      <c r="AI88" s="51">
        <f t="shared" si="3"/>
        <v>1.7601682000000003</v>
      </c>
      <c r="AJ88" s="19">
        <f t="shared" si="4"/>
        <v>0.17596820000000024</v>
      </c>
      <c r="AK88" s="63">
        <f t="shared" si="5"/>
        <v>0.11107701047847508</v>
      </c>
    </row>
    <row r="89" spans="1:37" s="53" customFormat="1" x14ac:dyDescent="0.2">
      <c r="A89" s="21" t="s">
        <v>724</v>
      </c>
      <c r="B89" s="1" t="s">
        <v>725</v>
      </c>
      <c r="C89" s="1" t="s">
        <v>410</v>
      </c>
      <c r="D89" s="108">
        <v>8</v>
      </c>
      <c r="E89" s="109"/>
      <c r="F89" s="108">
        <v>0</v>
      </c>
      <c r="G89" s="108">
        <v>15902</v>
      </c>
      <c r="H89" s="108">
        <v>9024</v>
      </c>
      <c r="I89" s="108">
        <v>6664</v>
      </c>
      <c r="J89" s="108">
        <v>4132</v>
      </c>
      <c r="K89" s="1">
        <v>7.3</v>
      </c>
      <c r="L89" s="109"/>
      <c r="M89" s="108">
        <v>6664</v>
      </c>
      <c r="N89" s="108">
        <v>4132</v>
      </c>
      <c r="O89" s="2">
        <v>7.3</v>
      </c>
      <c r="P89" s="2">
        <v>4.7</v>
      </c>
      <c r="Q89" s="2">
        <v>5</v>
      </c>
      <c r="R89" s="1">
        <v>23</v>
      </c>
      <c r="S89" s="3">
        <v>2.0099</v>
      </c>
      <c r="T89" s="43" t="s">
        <v>410</v>
      </c>
      <c r="U89" s="3">
        <v>2.2183000000000002</v>
      </c>
      <c r="V89" s="3"/>
      <c r="W89" s="109"/>
      <c r="X89" s="1">
        <v>21</v>
      </c>
      <c r="Y89" s="108">
        <v>21519.34</v>
      </c>
      <c r="Z89" s="2">
        <v>6</v>
      </c>
      <c r="AA89" s="3">
        <v>0.82840000000000003</v>
      </c>
      <c r="AB89" s="3">
        <v>0.72860000000000003</v>
      </c>
      <c r="AC89" s="109"/>
      <c r="AD89" s="3">
        <v>2.9192</v>
      </c>
      <c r="AE89" s="3">
        <v>2.5081000000000002</v>
      </c>
      <c r="AF89" s="3">
        <v>2.3948</v>
      </c>
      <c r="AG89" s="3">
        <v>2.3549000000000002</v>
      </c>
      <c r="AH89" s="57">
        <v>2.2080000000000002</v>
      </c>
      <c r="AI89" s="50">
        <f t="shared" si="3"/>
        <v>2.3796813250000004</v>
      </c>
      <c r="AJ89" s="3">
        <f t="shared" si="4"/>
        <v>0.17168132500000022</v>
      </c>
      <c r="AK89" s="62">
        <f t="shared" si="5"/>
        <v>7.7754223278985596E-2</v>
      </c>
    </row>
    <row r="90" spans="1:37" s="53" customFormat="1" x14ac:dyDescent="0.2">
      <c r="A90" s="21" t="s">
        <v>951</v>
      </c>
      <c r="B90" s="1" t="s">
        <v>952</v>
      </c>
      <c r="C90" s="1" t="s">
        <v>611</v>
      </c>
      <c r="D90" s="108">
        <v>4</v>
      </c>
      <c r="E90" s="109"/>
      <c r="F90" s="108">
        <v>0</v>
      </c>
      <c r="G90" s="108">
        <v>6494</v>
      </c>
      <c r="H90" s="108">
        <v>1739</v>
      </c>
      <c r="I90" s="108">
        <v>3091</v>
      </c>
      <c r="J90" s="108">
        <v>615</v>
      </c>
      <c r="K90" s="1">
        <v>1.5</v>
      </c>
      <c r="L90" s="109"/>
      <c r="M90" s="108">
        <v>3091</v>
      </c>
      <c r="N90" s="108">
        <v>615</v>
      </c>
      <c r="O90" s="2">
        <v>1.5</v>
      </c>
      <c r="P90" s="2">
        <v>0.5</v>
      </c>
      <c r="Q90" s="2">
        <v>1.4</v>
      </c>
      <c r="R90" s="1">
        <v>999</v>
      </c>
      <c r="S90" s="3">
        <v>0.93230000000000002</v>
      </c>
      <c r="T90" s="43" t="s">
        <v>410</v>
      </c>
      <c r="U90" s="3">
        <v>1.2283999999999999</v>
      </c>
      <c r="V90" s="3"/>
      <c r="W90" s="109"/>
      <c r="X90" s="1">
        <v>5</v>
      </c>
      <c r="Y90" s="108">
        <v>8159.44</v>
      </c>
      <c r="Z90" s="2">
        <v>1.8</v>
      </c>
      <c r="AA90" s="3">
        <v>0.65239999999999998</v>
      </c>
      <c r="AB90" s="3">
        <v>0.49540000000000001</v>
      </c>
      <c r="AC90" s="109"/>
      <c r="AD90" s="3">
        <v>1.1189</v>
      </c>
      <c r="AE90" s="3">
        <v>1.1177999999999999</v>
      </c>
      <c r="AF90" s="3">
        <v>1.0678000000000001</v>
      </c>
      <c r="AG90" s="3">
        <v>1.026</v>
      </c>
      <c r="AH90" s="57">
        <v>1.1459999999999999</v>
      </c>
      <c r="AI90" s="50">
        <f t="shared" si="3"/>
        <v>1.3177661000000001</v>
      </c>
      <c r="AJ90" s="3">
        <f t="shared" si="4"/>
        <v>0.17176610000000014</v>
      </c>
      <c r="AK90" s="62">
        <f t="shared" si="5"/>
        <v>0.14988315881326367</v>
      </c>
    </row>
    <row r="91" spans="1:37" s="53" customFormat="1" x14ac:dyDescent="0.2">
      <c r="A91" s="21" t="s">
        <v>599</v>
      </c>
      <c r="B91" s="24" t="s">
        <v>600</v>
      </c>
      <c r="C91" s="24" t="s">
        <v>407</v>
      </c>
      <c r="D91" s="110">
        <v>11</v>
      </c>
      <c r="E91" s="109"/>
      <c r="F91" s="110">
        <v>0</v>
      </c>
      <c r="G91" s="110">
        <v>5784</v>
      </c>
      <c r="H91" s="110">
        <v>4723</v>
      </c>
      <c r="I91" s="110">
        <v>1875</v>
      </c>
      <c r="J91" s="110">
        <v>1380</v>
      </c>
      <c r="K91" s="24">
        <v>1.4</v>
      </c>
      <c r="L91" s="109"/>
      <c r="M91" s="110">
        <v>1942</v>
      </c>
      <c r="N91" s="110">
        <v>1382</v>
      </c>
      <c r="O91" s="25">
        <v>1.4</v>
      </c>
      <c r="P91" s="25">
        <v>0.6</v>
      </c>
      <c r="Q91" s="25">
        <v>1.3</v>
      </c>
      <c r="R91" s="24">
        <v>30</v>
      </c>
      <c r="S91" s="26">
        <v>0.5857</v>
      </c>
      <c r="T91" s="52" t="s">
        <v>410</v>
      </c>
      <c r="U91" s="26">
        <v>0.47739999999999999</v>
      </c>
      <c r="V91" s="26"/>
      <c r="W91" s="109"/>
      <c r="X91" s="24">
        <v>3</v>
      </c>
      <c r="Y91" s="110">
        <v>4306.26</v>
      </c>
      <c r="Z91" s="25">
        <v>1.2</v>
      </c>
      <c r="AA91" s="26">
        <v>1.3240000000000001</v>
      </c>
      <c r="AB91" s="26">
        <v>1.2767999999999999</v>
      </c>
      <c r="AC91" s="109"/>
      <c r="AD91" s="26">
        <v>0.6573</v>
      </c>
      <c r="AE91" s="26">
        <v>0.47839999999999999</v>
      </c>
      <c r="AF91" s="26">
        <v>0.49109999999999998</v>
      </c>
      <c r="AG91" s="26">
        <v>0.4763</v>
      </c>
      <c r="AH91" s="57">
        <v>0.34289999999999998</v>
      </c>
      <c r="AI91" s="50">
        <f t="shared" si="3"/>
        <v>0.51213085000000003</v>
      </c>
      <c r="AJ91" s="26">
        <f t="shared" si="4"/>
        <v>0.16923085000000004</v>
      </c>
      <c r="AK91" s="62">
        <f t="shared" si="5"/>
        <v>0.49352828813065047</v>
      </c>
    </row>
    <row r="92" spans="1:37" s="53" customFormat="1" x14ac:dyDescent="0.2">
      <c r="A92" s="21" t="s">
        <v>922</v>
      </c>
      <c r="B92" s="24" t="s">
        <v>923</v>
      </c>
      <c r="C92" s="24" t="s">
        <v>410</v>
      </c>
      <c r="D92" s="110">
        <v>13</v>
      </c>
      <c r="E92" s="109"/>
      <c r="F92" s="110">
        <v>0</v>
      </c>
      <c r="G92" s="110">
        <v>23050</v>
      </c>
      <c r="H92" s="110">
        <v>36075</v>
      </c>
      <c r="I92" s="110">
        <v>7158</v>
      </c>
      <c r="J92" s="110">
        <v>7574</v>
      </c>
      <c r="K92" s="24">
        <v>6.6</v>
      </c>
      <c r="L92" s="109"/>
      <c r="M92" s="110">
        <v>6424</v>
      </c>
      <c r="N92" s="110">
        <v>5313</v>
      </c>
      <c r="O92" s="25">
        <v>6.6</v>
      </c>
      <c r="P92" s="25">
        <v>6.7</v>
      </c>
      <c r="Q92" s="25">
        <v>4.4000000000000004</v>
      </c>
      <c r="R92" s="24">
        <v>40</v>
      </c>
      <c r="S92" s="26">
        <v>1.9375</v>
      </c>
      <c r="T92" s="52" t="s">
        <v>410</v>
      </c>
      <c r="U92" s="26">
        <v>2.6349</v>
      </c>
      <c r="V92" s="26"/>
      <c r="W92" s="109"/>
      <c r="X92" s="24">
        <v>22</v>
      </c>
      <c r="Y92" s="110">
        <v>27313.41</v>
      </c>
      <c r="Z92" s="25">
        <v>5.8</v>
      </c>
      <c r="AA92" s="26">
        <v>1.4502999999999999</v>
      </c>
      <c r="AB92" s="26">
        <v>1.1120000000000001</v>
      </c>
      <c r="AC92" s="109"/>
      <c r="AD92" s="26">
        <v>1.86</v>
      </c>
      <c r="AE92" s="26">
        <v>2.0148999999999999</v>
      </c>
      <c r="AF92" s="26">
        <v>2.6295000000000002</v>
      </c>
      <c r="AG92" s="26">
        <v>2.5979000000000001</v>
      </c>
      <c r="AH92" s="57">
        <v>2.6593</v>
      </c>
      <c r="AI92" s="50">
        <f t="shared" si="3"/>
        <v>2.8265889750000004</v>
      </c>
      <c r="AJ92" s="26">
        <f t="shared" si="4"/>
        <v>0.16728897500000039</v>
      </c>
      <c r="AK92" s="62">
        <f t="shared" si="5"/>
        <v>6.2907146617531079E-2</v>
      </c>
    </row>
    <row r="93" spans="1:37" s="53" customFormat="1" x14ac:dyDescent="0.2">
      <c r="A93" s="22" t="s">
        <v>1387</v>
      </c>
      <c r="B93" s="17" t="s">
        <v>1388</v>
      </c>
      <c r="C93" s="17" t="s">
        <v>410</v>
      </c>
      <c r="D93" s="111">
        <v>8</v>
      </c>
      <c r="E93" s="109"/>
      <c r="F93" s="111">
        <v>0</v>
      </c>
      <c r="G93" s="111">
        <v>11025</v>
      </c>
      <c r="H93" s="111">
        <v>4979</v>
      </c>
      <c r="I93" s="111">
        <v>5333</v>
      </c>
      <c r="J93" s="111">
        <v>2833</v>
      </c>
      <c r="K93" s="17">
        <v>5.8</v>
      </c>
      <c r="L93" s="109"/>
      <c r="M93" s="111">
        <v>5504</v>
      </c>
      <c r="N93" s="111">
        <v>3105</v>
      </c>
      <c r="O93" s="18">
        <v>5.8</v>
      </c>
      <c r="P93" s="18">
        <v>4.0999999999999996</v>
      </c>
      <c r="Q93" s="18">
        <v>4.4000000000000004</v>
      </c>
      <c r="R93" s="17">
        <v>19</v>
      </c>
      <c r="S93" s="19">
        <v>1.66</v>
      </c>
      <c r="T93" s="44" t="s">
        <v>410</v>
      </c>
      <c r="U93" s="19">
        <v>1.6619999999999999</v>
      </c>
      <c r="V93" s="3"/>
      <c r="W93" s="109"/>
      <c r="X93" s="17">
        <v>17</v>
      </c>
      <c r="Y93" s="111">
        <v>13968.83</v>
      </c>
      <c r="Z93" s="18">
        <v>4.5999999999999996</v>
      </c>
      <c r="AA93" s="19">
        <v>1.8697999999999999</v>
      </c>
      <c r="AB93" s="19">
        <v>1.5402</v>
      </c>
      <c r="AC93" s="109"/>
      <c r="AD93" s="19">
        <v>1.2364999999999999</v>
      </c>
      <c r="AE93" s="19">
        <v>1.2583</v>
      </c>
      <c r="AF93" s="19">
        <v>1.35</v>
      </c>
      <c r="AG93" s="19">
        <v>1.3422000000000001</v>
      </c>
      <c r="AH93" s="59">
        <v>1.6158999999999999</v>
      </c>
      <c r="AI93" s="51">
        <f t="shared" si="3"/>
        <v>1.7829105000000001</v>
      </c>
      <c r="AJ93" s="19">
        <f t="shared" si="4"/>
        <v>0.16701050000000017</v>
      </c>
      <c r="AK93" s="63">
        <f t="shared" si="5"/>
        <v>0.10335447738102617</v>
      </c>
    </row>
    <row r="94" spans="1:37" s="53" customFormat="1" x14ac:dyDescent="0.2">
      <c r="A94" s="21" t="s">
        <v>1405</v>
      </c>
      <c r="B94" s="24" t="s">
        <v>1406</v>
      </c>
      <c r="C94" s="24" t="s">
        <v>410</v>
      </c>
      <c r="D94" s="110">
        <v>6</v>
      </c>
      <c r="E94" s="109"/>
      <c r="F94" s="110">
        <v>0</v>
      </c>
      <c r="G94" s="110">
        <v>4224</v>
      </c>
      <c r="H94" s="110">
        <v>2443</v>
      </c>
      <c r="I94" s="110">
        <v>1608</v>
      </c>
      <c r="J94" s="110">
        <v>944</v>
      </c>
      <c r="K94" s="24">
        <v>2.2000000000000002</v>
      </c>
      <c r="L94" s="109"/>
      <c r="M94" s="110">
        <v>1608</v>
      </c>
      <c r="N94" s="110">
        <v>944</v>
      </c>
      <c r="O94" s="25">
        <v>2.2000000000000002</v>
      </c>
      <c r="P94" s="25">
        <v>1.1000000000000001</v>
      </c>
      <c r="Q94" s="25">
        <v>1.9</v>
      </c>
      <c r="R94" s="24">
        <v>20</v>
      </c>
      <c r="S94" s="26">
        <v>0.48499999999999999</v>
      </c>
      <c r="T94" s="52" t="s">
        <v>410</v>
      </c>
      <c r="U94" s="26">
        <v>0.87860000000000005</v>
      </c>
      <c r="V94" s="26"/>
      <c r="W94" s="109"/>
      <c r="X94" s="24">
        <v>11</v>
      </c>
      <c r="Y94" s="110">
        <v>12564.19</v>
      </c>
      <c r="Z94" s="25">
        <v>2.7</v>
      </c>
      <c r="AA94" s="26">
        <v>2.9304999999999999</v>
      </c>
      <c r="AB94" s="26">
        <v>2.6928999999999998</v>
      </c>
      <c r="AC94" s="109"/>
      <c r="AD94" s="26">
        <v>1.1957</v>
      </c>
      <c r="AE94" s="26">
        <v>0.79810000000000003</v>
      </c>
      <c r="AF94" s="26">
        <v>0.78149999999999997</v>
      </c>
      <c r="AG94" s="26">
        <v>0.77629999999999999</v>
      </c>
      <c r="AH94" s="57">
        <v>0.77600000000000002</v>
      </c>
      <c r="AI94" s="50">
        <f t="shared" si="3"/>
        <v>0.94251815000000017</v>
      </c>
      <c r="AJ94" s="26">
        <f t="shared" si="4"/>
        <v>0.16651815000000014</v>
      </c>
      <c r="AK94" s="62">
        <f t="shared" si="5"/>
        <v>0.21458524484536101</v>
      </c>
    </row>
    <row r="95" spans="1:37" s="53" customFormat="1" x14ac:dyDescent="0.2">
      <c r="A95" s="21" t="s">
        <v>593</v>
      </c>
      <c r="B95" s="24" t="s">
        <v>594</v>
      </c>
      <c r="C95" s="24" t="s">
        <v>407</v>
      </c>
      <c r="D95" s="110">
        <v>28</v>
      </c>
      <c r="E95" s="109"/>
      <c r="F95" s="110">
        <v>1</v>
      </c>
      <c r="G95" s="110">
        <v>7509</v>
      </c>
      <c r="H95" s="110">
        <v>7801</v>
      </c>
      <c r="I95" s="110">
        <v>2778</v>
      </c>
      <c r="J95" s="110">
        <v>2458</v>
      </c>
      <c r="K95" s="24">
        <v>3</v>
      </c>
      <c r="L95" s="109"/>
      <c r="M95" s="110">
        <v>2681</v>
      </c>
      <c r="N95" s="110">
        <v>2207</v>
      </c>
      <c r="O95" s="25">
        <v>3</v>
      </c>
      <c r="P95" s="25">
        <v>3.1</v>
      </c>
      <c r="Q95" s="25">
        <v>2.2000000000000002</v>
      </c>
      <c r="R95" s="24">
        <v>40</v>
      </c>
      <c r="S95" s="26">
        <v>0.80859999999999999</v>
      </c>
      <c r="T95" s="52" t="s">
        <v>410</v>
      </c>
      <c r="U95" s="26">
        <v>0.97650000000000003</v>
      </c>
      <c r="V95" s="26"/>
      <c r="W95" s="109"/>
      <c r="X95" s="24">
        <v>13</v>
      </c>
      <c r="Y95" s="110">
        <v>13291.87</v>
      </c>
      <c r="Z95" s="25">
        <v>1.9</v>
      </c>
      <c r="AA95" s="26">
        <v>1.6778999999999999</v>
      </c>
      <c r="AB95" s="26">
        <v>1.8649</v>
      </c>
      <c r="AC95" s="109"/>
      <c r="AD95" s="26">
        <v>0.65010000000000001</v>
      </c>
      <c r="AE95" s="26">
        <v>0.78180000000000005</v>
      </c>
      <c r="AF95" s="26">
        <v>0.71779999999999999</v>
      </c>
      <c r="AG95" s="26">
        <v>0.66369999999999996</v>
      </c>
      <c r="AH95" s="57">
        <v>0.88260000000000005</v>
      </c>
      <c r="AI95" s="50">
        <f t="shared" si="3"/>
        <v>1.0475403750000001</v>
      </c>
      <c r="AJ95" s="26">
        <f t="shared" si="4"/>
        <v>0.16494037500000003</v>
      </c>
      <c r="AK95" s="62">
        <f t="shared" si="5"/>
        <v>0.18688009857239976</v>
      </c>
    </row>
    <row r="96" spans="1:37" s="53" customFormat="1" x14ac:dyDescent="0.2">
      <c r="A96" s="21" t="s">
        <v>448</v>
      </c>
      <c r="B96" s="24" t="s">
        <v>449</v>
      </c>
      <c r="C96" s="24" t="s">
        <v>407</v>
      </c>
      <c r="D96" s="110">
        <v>2</v>
      </c>
      <c r="E96" s="109"/>
      <c r="F96" s="110">
        <v>0</v>
      </c>
      <c r="G96" s="110">
        <v>19740</v>
      </c>
      <c r="H96" s="110">
        <v>14004</v>
      </c>
      <c r="I96" s="110">
        <v>8052</v>
      </c>
      <c r="J96" s="110">
        <v>5750</v>
      </c>
      <c r="K96" s="24">
        <v>5.5</v>
      </c>
      <c r="L96" s="109"/>
      <c r="M96" s="110">
        <v>8052</v>
      </c>
      <c r="N96" s="110">
        <v>5750</v>
      </c>
      <c r="O96" s="25">
        <v>5.5</v>
      </c>
      <c r="P96" s="25">
        <v>4.5</v>
      </c>
      <c r="Q96" s="25">
        <v>3.2</v>
      </c>
      <c r="R96" s="24">
        <v>999</v>
      </c>
      <c r="S96" s="26">
        <v>2.4285000000000001</v>
      </c>
      <c r="T96" s="52" t="s">
        <v>410</v>
      </c>
      <c r="U96" s="26">
        <v>1.7233000000000001</v>
      </c>
      <c r="V96" s="26"/>
      <c r="W96" s="109"/>
      <c r="X96" s="24">
        <v>9</v>
      </c>
      <c r="Y96" s="110">
        <v>13419.28</v>
      </c>
      <c r="Z96" s="25">
        <v>2.2000000000000002</v>
      </c>
      <c r="AA96" s="26">
        <v>1.2724</v>
      </c>
      <c r="AB96" s="26">
        <v>1.3310999999999999</v>
      </c>
      <c r="AC96" s="109"/>
      <c r="AD96" s="26">
        <v>0.87590000000000001</v>
      </c>
      <c r="AE96" s="26">
        <v>1.7182999999999999</v>
      </c>
      <c r="AF96" s="26">
        <v>1.6424000000000001</v>
      </c>
      <c r="AG96" s="26">
        <v>1.6705000000000001</v>
      </c>
      <c r="AH96" s="57">
        <v>1.6862999999999999</v>
      </c>
      <c r="AI96" s="50">
        <f t="shared" si="3"/>
        <v>1.8486700750000002</v>
      </c>
      <c r="AJ96" s="26">
        <f t="shared" si="4"/>
        <v>0.16237007500000034</v>
      </c>
      <c r="AK96" s="62">
        <f t="shared" si="5"/>
        <v>9.6287775010377954E-2</v>
      </c>
    </row>
    <row r="97" spans="1:37" s="53" customFormat="1" x14ac:dyDescent="0.2">
      <c r="A97" s="21" t="s">
        <v>1487</v>
      </c>
      <c r="B97" s="24" t="s">
        <v>1488</v>
      </c>
      <c r="C97" s="24" t="s">
        <v>407</v>
      </c>
      <c r="D97" s="110">
        <v>53</v>
      </c>
      <c r="E97" s="109"/>
      <c r="F97" s="110">
        <v>0</v>
      </c>
      <c r="G97" s="110">
        <v>10047</v>
      </c>
      <c r="H97" s="110">
        <v>8891</v>
      </c>
      <c r="I97" s="110">
        <v>4191</v>
      </c>
      <c r="J97" s="110">
        <v>3221</v>
      </c>
      <c r="K97" s="24">
        <v>5.4</v>
      </c>
      <c r="L97" s="109"/>
      <c r="M97" s="110">
        <v>4031</v>
      </c>
      <c r="N97" s="110">
        <v>2688</v>
      </c>
      <c r="O97" s="25">
        <v>5.4</v>
      </c>
      <c r="P97" s="25">
        <v>4.3</v>
      </c>
      <c r="Q97" s="25">
        <v>4.2</v>
      </c>
      <c r="R97" s="24">
        <v>26</v>
      </c>
      <c r="S97" s="26">
        <v>1.2158</v>
      </c>
      <c r="T97" s="52" t="s">
        <v>407</v>
      </c>
      <c r="U97" s="26">
        <v>1.2158</v>
      </c>
      <c r="V97" s="26"/>
      <c r="W97" s="109"/>
      <c r="X97" s="24">
        <v>14</v>
      </c>
      <c r="Y97" s="110">
        <v>10439.74</v>
      </c>
      <c r="Z97" s="25">
        <v>4.2</v>
      </c>
      <c r="AA97" s="26">
        <v>0.9919</v>
      </c>
      <c r="AB97" s="26">
        <v>0.78090000000000004</v>
      </c>
      <c r="AC97" s="109"/>
      <c r="AD97" s="26">
        <v>1.1581999999999999</v>
      </c>
      <c r="AE97" s="26">
        <v>1.0209999999999999</v>
      </c>
      <c r="AF97" s="26">
        <v>1.2479</v>
      </c>
      <c r="AG97" s="26">
        <v>1.1735</v>
      </c>
      <c r="AH97" s="57">
        <v>1.1440999999999999</v>
      </c>
      <c r="AI97" s="50">
        <f t="shared" si="3"/>
        <v>1.3042494500000001</v>
      </c>
      <c r="AJ97" s="26">
        <f t="shared" si="4"/>
        <v>0.16014945000000025</v>
      </c>
      <c r="AK97" s="62">
        <f t="shared" si="5"/>
        <v>0.13997854208548227</v>
      </c>
    </row>
    <row r="98" spans="1:37" s="53" customFormat="1" x14ac:dyDescent="0.2">
      <c r="A98" s="22" t="s">
        <v>1016</v>
      </c>
      <c r="B98" s="17" t="s">
        <v>1017</v>
      </c>
      <c r="C98" s="17" t="s">
        <v>410</v>
      </c>
      <c r="D98" s="111">
        <v>0</v>
      </c>
      <c r="E98" s="109"/>
      <c r="F98" s="111">
        <v>0</v>
      </c>
      <c r="G98" s="111">
        <v>0</v>
      </c>
      <c r="H98" s="111">
        <v>0</v>
      </c>
      <c r="I98" s="111">
        <v>0</v>
      </c>
      <c r="J98" s="111">
        <v>0</v>
      </c>
      <c r="K98" s="17">
        <v>0</v>
      </c>
      <c r="L98" s="109"/>
      <c r="M98" s="111">
        <v>0</v>
      </c>
      <c r="N98" s="111">
        <v>0</v>
      </c>
      <c r="O98" s="18">
        <v>0</v>
      </c>
      <c r="P98" s="18">
        <v>0</v>
      </c>
      <c r="Q98" s="18">
        <v>0</v>
      </c>
      <c r="R98" s="17">
        <v>999</v>
      </c>
      <c r="S98" s="19">
        <v>0</v>
      </c>
      <c r="T98" s="44" t="s">
        <v>410</v>
      </c>
      <c r="U98" s="19">
        <v>2.4906999999999999</v>
      </c>
      <c r="V98" s="26"/>
      <c r="W98" s="109"/>
      <c r="X98" s="17">
        <v>14</v>
      </c>
      <c r="Y98" s="111">
        <v>19832.66</v>
      </c>
      <c r="Z98" s="18">
        <v>4.2</v>
      </c>
      <c r="AA98" s="19">
        <v>0</v>
      </c>
      <c r="AB98" s="19">
        <v>0</v>
      </c>
      <c r="AC98" s="109"/>
      <c r="AD98" s="19">
        <v>2.6139999999999999</v>
      </c>
      <c r="AE98" s="19">
        <v>2.464</v>
      </c>
      <c r="AF98" s="19">
        <v>2.5815999999999999</v>
      </c>
      <c r="AG98" s="19">
        <v>2.5242</v>
      </c>
      <c r="AH98" s="59">
        <v>2.5154999999999998</v>
      </c>
      <c r="AI98" s="51">
        <f t="shared" si="3"/>
        <v>2.6718984250000002</v>
      </c>
      <c r="AJ98" s="19">
        <f t="shared" si="4"/>
        <v>0.15639842500000034</v>
      </c>
      <c r="AK98" s="63">
        <f t="shared" si="5"/>
        <v>6.217389187040364E-2</v>
      </c>
    </row>
    <row r="99" spans="1:37" s="53" customFormat="1" x14ac:dyDescent="0.2">
      <c r="A99" s="21" t="s">
        <v>603</v>
      </c>
      <c r="B99" s="24" t="s">
        <v>604</v>
      </c>
      <c r="C99" s="24" t="s">
        <v>407</v>
      </c>
      <c r="D99" s="110">
        <v>19</v>
      </c>
      <c r="E99" s="109"/>
      <c r="F99" s="110">
        <v>2</v>
      </c>
      <c r="G99" s="110">
        <v>7401</v>
      </c>
      <c r="H99" s="110">
        <v>10283</v>
      </c>
      <c r="I99" s="110">
        <v>3157</v>
      </c>
      <c r="J99" s="110">
        <v>3451</v>
      </c>
      <c r="K99" s="24">
        <v>4.3</v>
      </c>
      <c r="L99" s="109"/>
      <c r="M99" s="110">
        <v>2845</v>
      </c>
      <c r="N99" s="110">
        <v>2408</v>
      </c>
      <c r="O99" s="25">
        <v>4.3</v>
      </c>
      <c r="P99" s="25">
        <v>5.2</v>
      </c>
      <c r="Q99" s="25">
        <v>2.7</v>
      </c>
      <c r="R99" s="24">
        <v>42</v>
      </c>
      <c r="S99" s="26">
        <v>0.85809999999999997</v>
      </c>
      <c r="T99" s="52" t="s">
        <v>410</v>
      </c>
      <c r="U99" s="26">
        <v>1.0012000000000001</v>
      </c>
      <c r="V99" s="26"/>
      <c r="W99" s="109"/>
      <c r="X99" s="24">
        <v>19</v>
      </c>
      <c r="Y99" s="110">
        <v>13373.33</v>
      </c>
      <c r="Z99" s="25">
        <v>2.6</v>
      </c>
      <c r="AA99" s="26">
        <v>0.72060000000000002</v>
      </c>
      <c r="AB99" s="26">
        <v>0.72509999999999997</v>
      </c>
      <c r="AC99" s="109"/>
      <c r="AD99" s="26">
        <v>0.74239999999999995</v>
      </c>
      <c r="AE99" s="26">
        <v>0.81430000000000002</v>
      </c>
      <c r="AF99" s="26">
        <v>0.85170000000000001</v>
      </c>
      <c r="AG99" s="26">
        <v>0.82089999999999996</v>
      </c>
      <c r="AH99" s="57">
        <v>0.91869999999999996</v>
      </c>
      <c r="AI99" s="50">
        <f t="shared" si="3"/>
        <v>1.0740373000000001</v>
      </c>
      <c r="AJ99" s="26">
        <f t="shared" si="4"/>
        <v>0.15533730000000012</v>
      </c>
      <c r="AK99" s="62">
        <f t="shared" si="5"/>
        <v>0.16908381408512041</v>
      </c>
    </row>
    <row r="100" spans="1:37" s="53" customFormat="1" x14ac:dyDescent="0.2">
      <c r="A100" s="21" t="s">
        <v>866</v>
      </c>
      <c r="B100" s="24" t="s">
        <v>867</v>
      </c>
      <c r="C100" s="24" t="s">
        <v>407</v>
      </c>
      <c r="D100" s="110">
        <v>13</v>
      </c>
      <c r="E100" s="109"/>
      <c r="F100" s="110">
        <v>0</v>
      </c>
      <c r="G100" s="110">
        <v>8881</v>
      </c>
      <c r="H100" s="110">
        <v>6245</v>
      </c>
      <c r="I100" s="110">
        <v>4346</v>
      </c>
      <c r="J100" s="110">
        <v>3250</v>
      </c>
      <c r="K100" s="24">
        <v>4.5</v>
      </c>
      <c r="L100" s="109"/>
      <c r="M100" s="110">
        <v>4320</v>
      </c>
      <c r="N100" s="110">
        <v>3199</v>
      </c>
      <c r="O100" s="25">
        <v>4.5</v>
      </c>
      <c r="P100" s="25">
        <v>3.8</v>
      </c>
      <c r="Q100" s="25">
        <v>3.3</v>
      </c>
      <c r="R100" s="24">
        <v>32</v>
      </c>
      <c r="S100" s="26">
        <v>1.3028999999999999</v>
      </c>
      <c r="T100" s="52" t="s">
        <v>410</v>
      </c>
      <c r="U100" s="26">
        <v>1.1671</v>
      </c>
      <c r="V100" s="26"/>
      <c r="W100" s="109"/>
      <c r="X100" s="24">
        <v>10</v>
      </c>
      <c r="Y100" s="110">
        <v>13173.57</v>
      </c>
      <c r="Z100" s="25">
        <v>2.5</v>
      </c>
      <c r="AA100" s="26">
        <v>0.52010000000000001</v>
      </c>
      <c r="AB100" s="26">
        <v>0.49730000000000002</v>
      </c>
      <c r="AC100" s="109"/>
      <c r="AD100" s="26">
        <v>1.2661</v>
      </c>
      <c r="AE100" s="26">
        <v>0.61929999999999996</v>
      </c>
      <c r="AF100" s="26">
        <v>0.77629999999999999</v>
      </c>
      <c r="AG100" s="26">
        <v>1.0868</v>
      </c>
      <c r="AH100" s="57">
        <v>1.0978000000000001</v>
      </c>
      <c r="AI100" s="50">
        <f t="shared" si="3"/>
        <v>1.2520065250000001</v>
      </c>
      <c r="AJ100" s="26">
        <f t="shared" si="4"/>
        <v>0.15420652499999998</v>
      </c>
      <c r="AK100" s="62">
        <f t="shared" si="5"/>
        <v>0.14046868737474946</v>
      </c>
    </row>
    <row r="101" spans="1:37" s="53" customFormat="1" x14ac:dyDescent="0.2">
      <c r="A101" s="21" t="s">
        <v>1501</v>
      </c>
      <c r="B101" s="24" t="s">
        <v>1502</v>
      </c>
      <c r="C101" s="24" t="s">
        <v>410</v>
      </c>
      <c r="D101" s="110">
        <v>0</v>
      </c>
      <c r="E101" s="109"/>
      <c r="F101" s="110">
        <v>0</v>
      </c>
      <c r="G101" s="110">
        <v>0</v>
      </c>
      <c r="H101" s="110">
        <v>0</v>
      </c>
      <c r="I101" s="110">
        <v>0</v>
      </c>
      <c r="J101" s="110">
        <v>0</v>
      </c>
      <c r="K101" s="24">
        <v>0</v>
      </c>
      <c r="L101" s="109"/>
      <c r="M101" s="110">
        <v>0</v>
      </c>
      <c r="N101" s="110">
        <v>0</v>
      </c>
      <c r="O101" s="25">
        <v>0</v>
      </c>
      <c r="P101" s="25">
        <v>0</v>
      </c>
      <c r="Q101" s="25">
        <v>0</v>
      </c>
      <c r="R101" s="24">
        <v>999</v>
      </c>
      <c r="S101" s="26">
        <v>0</v>
      </c>
      <c r="T101" s="52" t="s">
        <v>410</v>
      </c>
      <c r="U101" s="26">
        <v>1.7384999999999999</v>
      </c>
      <c r="V101" s="26"/>
      <c r="W101" s="109"/>
      <c r="X101" s="24">
        <v>10</v>
      </c>
      <c r="Y101" s="110">
        <v>15292</v>
      </c>
      <c r="Z101" s="25">
        <v>3.3</v>
      </c>
      <c r="AA101" s="26">
        <v>1.3959999999999999</v>
      </c>
      <c r="AB101" s="26">
        <v>1.5142</v>
      </c>
      <c r="AC101" s="109"/>
      <c r="AD101" s="26">
        <v>1.2722</v>
      </c>
      <c r="AE101" s="26">
        <v>1.5567</v>
      </c>
      <c r="AF101" s="26">
        <v>1.4311</v>
      </c>
      <c r="AG101" s="26">
        <v>1.4085000000000001</v>
      </c>
      <c r="AH101" s="57">
        <v>1.7126999999999999</v>
      </c>
      <c r="AI101" s="50">
        <f t="shared" si="3"/>
        <v>1.8649758750000001</v>
      </c>
      <c r="AJ101" s="26">
        <f t="shared" si="4"/>
        <v>0.15227587500000017</v>
      </c>
      <c r="AK101" s="62">
        <f t="shared" si="5"/>
        <v>8.8909835347696725E-2</v>
      </c>
    </row>
    <row r="102" spans="1:37" s="53" customFormat="1" x14ac:dyDescent="0.2">
      <c r="A102" s="21" t="s">
        <v>318</v>
      </c>
      <c r="B102" s="1" t="s">
        <v>319</v>
      </c>
      <c r="C102" s="1" t="s">
        <v>410</v>
      </c>
      <c r="D102" s="108">
        <v>28</v>
      </c>
      <c r="E102" s="109"/>
      <c r="F102" s="108">
        <v>1</v>
      </c>
      <c r="G102" s="108">
        <v>10034</v>
      </c>
      <c r="H102" s="108">
        <v>7803</v>
      </c>
      <c r="I102" s="108">
        <v>4599</v>
      </c>
      <c r="J102" s="108">
        <v>3890</v>
      </c>
      <c r="K102" s="1">
        <v>5.0999999999999996</v>
      </c>
      <c r="L102" s="109"/>
      <c r="M102" s="108">
        <v>4397</v>
      </c>
      <c r="N102" s="108">
        <v>3409</v>
      </c>
      <c r="O102" s="2">
        <v>5.0999999999999996</v>
      </c>
      <c r="P102" s="2">
        <v>4</v>
      </c>
      <c r="Q102" s="2">
        <v>4</v>
      </c>
      <c r="R102" s="1">
        <v>35</v>
      </c>
      <c r="S102" s="3">
        <v>1.3262</v>
      </c>
      <c r="T102" s="43" t="s">
        <v>410</v>
      </c>
      <c r="U102" s="3">
        <v>1.4246000000000001</v>
      </c>
      <c r="V102" s="3"/>
      <c r="W102" s="109"/>
      <c r="X102" s="1">
        <v>14</v>
      </c>
      <c r="Y102" s="108">
        <v>21205.95</v>
      </c>
      <c r="Z102" s="2">
        <v>3.2</v>
      </c>
      <c r="AA102" s="3">
        <v>5.8559999999999999</v>
      </c>
      <c r="AB102" s="3">
        <v>5.3381999999999996</v>
      </c>
      <c r="AC102" s="109"/>
      <c r="AD102" s="3">
        <v>0.89790000000000003</v>
      </c>
      <c r="AE102" s="3">
        <v>1.3669</v>
      </c>
      <c r="AF102" s="3">
        <v>1.2571000000000001</v>
      </c>
      <c r="AG102" s="3">
        <v>0.76180000000000003</v>
      </c>
      <c r="AH102" s="57">
        <v>1.3793</v>
      </c>
      <c r="AI102" s="50">
        <f t="shared" si="3"/>
        <v>1.5282396500000002</v>
      </c>
      <c r="AJ102" s="3">
        <f t="shared" si="4"/>
        <v>0.1489396500000002</v>
      </c>
      <c r="AK102" s="62">
        <f t="shared" si="5"/>
        <v>0.10798205611542101</v>
      </c>
    </row>
    <row r="103" spans="1:37" s="53" customFormat="1" x14ac:dyDescent="0.2">
      <c r="A103" s="22" t="s">
        <v>1507</v>
      </c>
      <c r="B103" s="17" t="s">
        <v>1508</v>
      </c>
      <c r="C103" s="17" t="s">
        <v>410</v>
      </c>
      <c r="D103" s="111">
        <v>3</v>
      </c>
      <c r="E103" s="109"/>
      <c r="F103" s="111">
        <v>0</v>
      </c>
      <c r="G103" s="111">
        <v>4485</v>
      </c>
      <c r="H103" s="111">
        <v>921</v>
      </c>
      <c r="I103" s="111">
        <v>1705</v>
      </c>
      <c r="J103" s="111">
        <v>1044</v>
      </c>
      <c r="K103" s="17">
        <v>1.7</v>
      </c>
      <c r="L103" s="109"/>
      <c r="M103" s="111">
        <v>1705</v>
      </c>
      <c r="N103" s="111">
        <v>1044</v>
      </c>
      <c r="O103" s="18">
        <v>1.7</v>
      </c>
      <c r="P103" s="18">
        <v>0.9</v>
      </c>
      <c r="Q103" s="18">
        <v>1.4</v>
      </c>
      <c r="R103" s="17">
        <v>999</v>
      </c>
      <c r="S103" s="19">
        <v>0.51419999999999999</v>
      </c>
      <c r="T103" s="44" t="s">
        <v>410</v>
      </c>
      <c r="U103" s="19">
        <v>1.6946000000000001</v>
      </c>
      <c r="V103" s="26"/>
      <c r="W103" s="109"/>
      <c r="X103" s="17">
        <v>10</v>
      </c>
      <c r="Y103" s="111">
        <v>15128.64</v>
      </c>
      <c r="Z103" s="18">
        <v>2</v>
      </c>
      <c r="AA103" s="19">
        <v>0.438</v>
      </c>
      <c r="AB103" s="19">
        <v>0.55049999999999999</v>
      </c>
      <c r="AC103" s="109"/>
      <c r="AD103" s="19">
        <v>1.3934</v>
      </c>
      <c r="AE103" s="19">
        <v>0.89339999999999997</v>
      </c>
      <c r="AF103" s="19">
        <v>1.6033999999999999</v>
      </c>
      <c r="AG103" s="19">
        <v>1.6204000000000001</v>
      </c>
      <c r="AH103" s="59">
        <v>1.6720999999999999</v>
      </c>
      <c r="AI103" s="51">
        <f t="shared" si="3"/>
        <v>1.8178821500000002</v>
      </c>
      <c r="AJ103" s="19">
        <f t="shared" si="4"/>
        <v>0.14578215000000028</v>
      </c>
      <c r="AK103" s="63">
        <f t="shared" si="5"/>
        <v>8.7185066682614845E-2</v>
      </c>
    </row>
    <row r="104" spans="1:37" s="53" customFormat="1" x14ac:dyDescent="0.2">
      <c r="A104" s="21" t="s">
        <v>474</v>
      </c>
      <c r="B104" s="24" t="s">
        <v>475</v>
      </c>
      <c r="C104" s="24" t="s">
        <v>407</v>
      </c>
      <c r="D104" s="110">
        <v>1</v>
      </c>
      <c r="E104" s="109"/>
      <c r="F104" s="110">
        <v>0</v>
      </c>
      <c r="G104" s="110">
        <v>16521</v>
      </c>
      <c r="H104" s="110">
        <v>0</v>
      </c>
      <c r="I104" s="110">
        <v>13560</v>
      </c>
      <c r="J104" s="110">
        <v>0</v>
      </c>
      <c r="K104" s="24">
        <v>7</v>
      </c>
      <c r="L104" s="109"/>
      <c r="M104" s="110">
        <v>13560</v>
      </c>
      <c r="N104" s="110">
        <v>0</v>
      </c>
      <c r="O104" s="25">
        <v>7</v>
      </c>
      <c r="P104" s="25">
        <v>0</v>
      </c>
      <c r="Q104" s="25">
        <v>7</v>
      </c>
      <c r="R104" s="24">
        <v>999</v>
      </c>
      <c r="S104" s="26">
        <v>4.0898000000000003</v>
      </c>
      <c r="T104" s="52" t="s">
        <v>410</v>
      </c>
      <c r="U104" s="26">
        <v>0.93159999999999998</v>
      </c>
      <c r="V104" s="26"/>
      <c r="W104" s="109"/>
      <c r="X104" s="24">
        <v>7</v>
      </c>
      <c r="Y104" s="110">
        <v>8842.81</v>
      </c>
      <c r="Z104" s="25">
        <v>2.4</v>
      </c>
      <c r="AA104" s="26">
        <v>3.7993000000000001</v>
      </c>
      <c r="AB104" s="26">
        <v>2.4811999999999999</v>
      </c>
      <c r="AC104" s="109"/>
      <c r="AD104" s="26">
        <v>1.5375000000000001</v>
      </c>
      <c r="AE104" s="26">
        <v>0.96860000000000002</v>
      </c>
      <c r="AF104" s="26">
        <v>0.9637</v>
      </c>
      <c r="AG104" s="26">
        <v>1.0219</v>
      </c>
      <c r="AH104" s="57">
        <v>0.85680000000000001</v>
      </c>
      <c r="AI104" s="50">
        <f t="shared" si="3"/>
        <v>0.99937390000000004</v>
      </c>
      <c r="AJ104" s="26">
        <f t="shared" si="4"/>
        <v>0.14257390000000003</v>
      </c>
      <c r="AK104" s="62">
        <f t="shared" si="5"/>
        <v>0.16640277777777782</v>
      </c>
    </row>
    <row r="105" spans="1:37" s="53" customFormat="1" x14ac:dyDescent="0.2">
      <c r="A105" s="21" t="s">
        <v>417</v>
      </c>
      <c r="B105" s="24" t="s">
        <v>418</v>
      </c>
      <c r="C105" s="24" t="s">
        <v>407</v>
      </c>
      <c r="D105" s="110">
        <v>0</v>
      </c>
      <c r="E105" s="109"/>
      <c r="F105" s="110">
        <v>0</v>
      </c>
      <c r="G105" s="110">
        <v>0</v>
      </c>
      <c r="H105" s="110">
        <v>0</v>
      </c>
      <c r="I105" s="110">
        <v>0</v>
      </c>
      <c r="J105" s="110">
        <v>0</v>
      </c>
      <c r="K105" s="24">
        <v>0</v>
      </c>
      <c r="L105" s="109"/>
      <c r="M105" s="110">
        <v>0</v>
      </c>
      <c r="N105" s="110">
        <v>0</v>
      </c>
      <c r="O105" s="25">
        <v>0</v>
      </c>
      <c r="P105" s="25">
        <v>0</v>
      </c>
      <c r="Q105" s="25">
        <v>0</v>
      </c>
      <c r="R105" s="24">
        <v>999</v>
      </c>
      <c r="S105" s="26">
        <v>0</v>
      </c>
      <c r="T105" s="52" t="s">
        <v>410</v>
      </c>
      <c r="U105" s="26">
        <v>1.4583999999999999</v>
      </c>
      <c r="V105" s="3"/>
      <c r="W105" s="109"/>
      <c r="X105" s="24">
        <v>6</v>
      </c>
      <c r="Y105" s="110">
        <v>10775.56</v>
      </c>
      <c r="Z105" s="25">
        <v>2.1</v>
      </c>
      <c r="AA105" s="26">
        <v>1.3019000000000001</v>
      </c>
      <c r="AB105" s="26">
        <v>1.0935999999999999</v>
      </c>
      <c r="AC105" s="109"/>
      <c r="AD105" s="26">
        <v>1.5498000000000001</v>
      </c>
      <c r="AE105" s="26">
        <v>1.1306</v>
      </c>
      <c r="AF105" s="26">
        <v>0.98629999999999995</v>
      </c>
      <c r="AG105" s="26">
        <v>0.96430000000000005</v>
      </c>
      <c r="AH105" s="57">
        <v>1.4227000000000001</v>
      </c>
      <c r="AI105" s="50">
        <f t="shared" si="3"/>
        <v>1.5644986000000001</v>
      </c>
      <c r="AJ105" s="26">
        <f t="shared" si="4"/>
        <v>0.1417986</v>
      </c>
      <c r="AK105" s="62">
        <f t="shared" si="5"/>
        <v>9.9668658185140924E-2</v>
      </c>
    </row>
    <row r="106" spans="1:37" s="53" customFormat="1" x14ac:dyDescent="0.2">
      <c r="A106" s="21" t="s">
        <v>575</v>
      </c>
      <c r="B106" s="1" t="s">
        <v>576</v>
      </c>
      <c r="C106" s="1" t="s">
        <v>410</v>
      </c>
      <c r="D106" s="108">
        <v>27</v>
      </c>
      <c r="E106" s="109"/>
      <c r="F106" s="108">
        <v>0</v>
      </c>
      <c r="G106" s="108">
        <v>8049</v>
      </c>
      <c r="H106" s="108">
        <v>6419</v>
      </c>
      <c r="I106" s="108">
        <v>3045</v>
      </c>
      <c r="J106" s="108">
        <v>2113</v>
      </c>
      <c r="K106" s="1">
        <v>3.7</v>
      </c>
      <c r="L106" s="109"/>
      <c r="M106" s="108">
        <v>2936</v>
      </c>
      <c r="N106" s="108">
        <v>1631</v>
      </c>
      <c r="O106" s="2">
        <v>3.7</v>
      </c>
      <c r="P106" s="2">
        <v>2.1</v>
      </c>
      <c r="Q106" s="2">
        <v>3.1</v>
      </c>
      <c r="R106" s="1">
        <v>18</v>
      </c>
      <c r="S106" s="3">
        <v>0.88549999999999995</v>
      </c>
      <c r="T106" s="43" t="s">
        <v>407</v>
      </c>
      <c r="U106" s="3">
        <v>0.88549999999999995</v>
      </c>
      <c r="V106" s="3"/>
      <c r="W106" s="109"/>
      <c r="X106" s="1">
        <v>8</v>
      </c>
      <c r="Y106" s="108">
        <v>7144.22</v>
      </c>
      <c r="Z106" s="2">
        <v>3.1</v>
      </c>
      <c r="AA106" s="3">
        <v>0.86629999999999996</v>
      </c>
      <c r="AB106" s="3">
        <v>0.7722</v>
      </c>
      <c r="AC106" s="109"/>
      <c r="AD106" s="3">
        <v>1.0726</v>
      </c>
      <c r="AE106" s="3">
        <v>0.9153</v>
      </c>
      <c r="AF106" s="3">
        <v>0.97899999999999998</v>
      </c>
      <c r="AG106" s="3">
        <v>0.96940000000000004</v>
      </c>
      <c r="AH106" s="57">
        <v>0.81340000000000001</v>
      </c>
      <c r="AI106" s="50">
        <f t="shared" si="3"/>
        <v>0.949920125</v>
      </c>
      <c r="AJ106" s="3">
        <f t="shared" si="4"/>
        <v>0.13652012499999999</v>
      </c>
      <c r="AK106" s="62">
        <f t="shared" si="5"/>
        <v>0.16783885542168672</v>
      </c>
    </row>
    <row r="107" spans="1:37" s="53" customFormat="1" x14ac:dyDescent="0.2">
      <c r="A107" s="21" t="s">
        <v>1058</v>
      </c>
      <c r="B107" s="1" t="s">
        <v>1059</v>
      </c>
      <c r="C107" s="1" t="s">
        <v>407</v>
      </c>
      <c r="D107" s="108">
        <v>6</v>
      </c>
      <c r="E107" s="109"/>
      <c r="F107" s="108">
        <v>0</v>
      </c>
      <c r="G107" s="108">
        <v>10882</v>
      </c>
      <c r="H107" s="108">
        <v>4016</v>
      </c>
      <c r="I107" s="108">
        <v>3276</v>
      </c>
      <c r="J107" s="108">
        <v>1501</v>
      </c>
      <c r="K107" s="1">
        <v>2</v>
      </c>
      <c r="L107" s="109"/>
      <c r="M107" s="108">
        <v>3246</v>
      </c>
      <c r="N107" s="108">
        <v>1440</v>
      </c>
      <c r="O107" s="2">
        <v>2</v>
      </c>
      <c r="P107" s="2">
        <v>1</v>
      </c>
      <c r="Q107" s="2">
        <v>1.8</v>
      </c>
      <c r="R107" s="1">
        <v>12</v>
      </c>
      <c r="S107" s="3">
        <v>0.97899999999999998</v>
      </c>
      <c r="T107" s="43" t="s">
        <v>410</v>
      </c>
      <c r="U107" s="3">
        <v>1.4692000000000001</v>
      </c>
      <c r="V107" s="3"/>
      <c r="W107" s="109"/>
      <c r="X107" s="1">
        <v>6</v>
      </c>
      <c r="Y107" s="108">
        <v>10538.98</v>
      </c>
      <c r="Z107" s="2">
        <v>2.1</v>
      </c>
      <c r="AA107" s="3">
        <v>0.82010000000000005</v>
      </c>
      <c r="AB107" s="3">
        <v>0.79069999999999996</v>
      </c>
      <c r="AC107" s="109"/>
      <c r="AD107" s="3">
        <v>1.2159</v>
      </c>
      <c r="AE107" s="3">
        <v>1.2786</v>
      </c>
      <c r="AF107" s="3">
        <v>1.3081</v>
      </c>
      <c r="AG107" s="3">
        <v>0.98760000000000003</v>
      </c>
      <c r="AH107" s="57">
        <v>1.4404999999999999</v>
      </c>
      <c r="AI107" s="50">
        <f t="shared" si="3"/>
        <v>1.5760843000000002</v>
      </c>
      <c r="AJ107" s="3">
        <f t="shared" si="4"/>
        <v>0.13558430000000032</v>
      </c>
      <c r="AK107" s="62">
        <f t="shared" si="5"/>
        <v>9.4123082263103328E-2</v>
      </c>
    </row>
    <row r="108" spans="1:37" s="53" customFormat="1" x14ac:dyDescent="0.2">
      <c r="A108" s="22" t="s">
        <v>1399</v>
      </c>
      <c r="B108" s="17" t="s">
        <v>1400</v>
      </c>
      <c r="C108" s="17" t="s">
        <v>410</v>
      </c>
      <c r="D108" s="111">
        <v>13</v>
      </c>
      <c r="E108" s="109"/>
      <c r="F108" s="111">
        <v>0</v>
      </c>
      <c r="G108" s="111">
        <v>10766</v>
      </c>
      <c r="H108" s="111">
        <v>8561</v>
      </c>
      <c r="I108" s="111">
        <v>4850</v>
      </c>
      <c r="J108" s="111">
        <v>3702</v>
      </c>
      <c r="K108" s="17">
        <v>4.3</v>
      </c>
      <c r="L108" s="109"/>
      <c r="M108" s="111">
        <v>4509</v>
      </c>
      <c r="N108" s="111">
        <v>2676</v>
      </c>
      <c r="O108" s="18">
        <v>4.3</v>
      </c>
      <c r="P108" s="18">
        <v>3.5</v>
      </c>
      <c r="Q108" s="18">
        <v>3.3</v>
      </c>
      <c r="R108" s="17">
        <v>21</v>
      </c>
      <c r="S108" s="19">
        <v>1.3599000000000001</v>
      </c>
      <c r="T108" s="44" t="s">
        <v>410</v>
      </c>
      <c r="U108" s="19">
        <v>1.2931999999999999</v>
      </c>
      <c r="V108" s="26"/>
      <c r="W108" s="109"/>
      <c r="X108" s="17">
        <v>8</v>
      </c>
      <c r="Y108" s="111">
        <v>9599.56</v>
      </c>
      <c r="Z108" s="18">
        <v>2.4</v>
      </c>
      <c r="AA108" s="19">
        <v>1.44</v>
      </c>
      <c r="AB108" s="19">
        <v>1.2412000000000001</v>
      </c>
      <c r="AC108" s="109"/>
      <c r="AD108" s="19">
        <v>1.1478999999999999</v>
      </c>
      <c r="AE108" s="19">
        <v>1.0097</v>
      </c>
      <c r="AF108" s="19">
        <v>1.137</v>
      </c>
      <c r="AG108" s="19">
        <v>1.1051</v>
      </c>
      <c r="AH108" s="59">
        <v>1.2524999999999999</v>
      </c>
      <c r="AI108" s="51">
        <f t="shared" si="3"/>
        <v>1.3872803</v>
      </c>
      <c r="AJ108" s="19">
        <f t="shared" si="4"/>
        <v>0.13478030000000008</v>
      </c>
      <c r="AK108" s="63">
        <f t="shared" si="5"/>
        <v>0.10760902195608789</v>
      </c>
    </row>
    <row r="109" spans="1:37" s="53" customFormat="1" x14ac:dyDescent="0.2">
      <c r="A109" s="21" t="s">
        <v>222</v>
      </c>
      <c r="B109" s="1" t="s">
        <v>223</v>
      </c>
      <c r="C109" s="1" t="s">
        <v>407</v>
      </c>
      <c r="D109" s="108">
        <v>8</v>
      </c>
      <c r="E109" s="109"/>
      <c r="F109" s="108">
        <v>0</v>
      </c>
      <c r="G109" s="108">
        <v>9257</v>
      </c>
      <c r="H109" s="108">
        <v>6609</v>
      </c>
      <c r="I109" s="108">
        <v>4603</v>
      </c>
      <c r="J109" s="108">
        <v>3648</v>
      </c>
      <c r="K109" s="1">
        <v>6.6</v>
      </c>
      <c r="L109" s="109"/>
      <c r="M109" s="108">
        <v>4603</v>
      </c>
      <c r="N109" s="108">
        <v>3648</v>
      </c>
      <c r="O109" s="2">
        <v>6.6</v>
      </c>
      <c r="P109" s="2">
        <v>5.4</v>
      </c>
      <c r="Q109" s="2">
        <v>4.2</v>
      </c>
      <c r="R109" s="1">
        <v>37</v>
      </c>
      <c r="S109" s="3">
        <v>1.3883000000000001</v>
      </c>
      <c r="T109" s="43" t="s">
        <v>410</v>
      </c>
      <c r="U109" s="3">
        <v>1.4796</v>
      </c>
      <c r="V109" s="3"/>
      <c r="W109" s="109"/>
      <c r="X109" s="1">
        <v>16</v>
      </c>
      <c r="Y109" s="108">
        <v>15730.71</v>
      </c>
      <c r="Z109" s="2">
        <v>3.5</v>
      </c>
      <c r="AA109" s="3">
        <v>1.7285999999999999</v>
      </c>
      <c r="AB109" s="3">
        <v>1.5045999999999999</v>
      </c>
      <c r="AC109" s="109"/>
      <c r="AD109" s="3">
        <v>1.1263000000000001</v>
      </c>
      <c r="AE109" s="3">
        <v>1.5307999999999999</v>
      </c>
      <c r="AF109" s="3">
        <v>1.228</v>
      </c>
      <c r="AG109" s="3">
        <v>1.2033</v>
      </c>
      <c r="AH109" s="57">
        <v>1.4528000000000001</v>
      </c>
      <c r="AI109" s="50">
        <f t="shared" si="3"/>
        <v>1.5872409000000001</v>
      </c>
      <c r="AJ109" s="3">
        <f t="shared" si="4"/>
        <v>0.13444089999999997</v>
      </c>
      <c r="AK109" s="62">
        <f t="shared" si="5"/>
        <v>9.2539165748898658E-2</v>
      </c>
    </row>
    <row r="110" spans="1:37" s="53" customFormat="1" x14ac:dyDescent="0.2">
      <c r="A110" s="21" t="s">
        <v>359</v>
      </c>
      <c r="B110" s="24" t="s">
        <v>360</v>
      </c>
      <c r="C110" s="24" t="s">
        <v>410</v>
      </c>
      <c r="D110" s="110">
        <v>3</v>
      </c>
      <c r="E110" s="109"/>
      <c r="F110" s="110">
        <v>0</v>
      </c>
      <c r="G110" s="110">
        <v>45314</v>
      </c>
      <c r="H110" s="110">
        <v>14726</v>
      </c>
      <c r="I110" s="110">
        <v>13506</v>
      </c>
      <c r="J110" s="110">
        <v>2279</v>
      </c>
      <c r="K110" s="24">
        <v>21</v>
      </c>
      <c r="L110" s="109"/>
      <c r="M110" s="110">
        <v>13506</v>
      </c>
      <c r="N110" s="110">
        <v>2279</v>
      </c>
      <c r="O110" s="25">
        <v>21</v>
      </c>
      <c r="P110" s="25">
        <v>9.3000000000000007</v>
      </c>
      <c r="Q110" s="25">
        <v>19.2</v>
      </c>
      <c r="R110" s="24">
        <v>999</v>
      </c>
      <c r="S110" s="26">
        <v>4.0735000000000001</v>
      </c>
      <c r="T110" s="52" t="s">
        <v>410</v>
      </c>
      <c r="U110" s="26">
        <v>3.1246999999999998</v>
      </c>
      <c r="V110" s="26"/>
      <c r="W110" s="109"/>
      <c r="X110" s="24">
        <v>25</v>
      </c>
      <c r="Y110" s="110">
        <v>27445.43</v>
      </c>
      <c r="Z110" s="25">
        <v>7.4</v>
      </c>
      <c r="AA110" s="26">
        <v>3.4969000000000001</v>
      </c>
      <c r="AB110" s="26">
        <v>6.3632999999999997</v>
      </c>
      <c r="AC110" s="109"/>
      <c r="AD110" s="26">
        <v>4.3093000000000004</v>
      </c>
      <c r="AE110" s="26">
        <v>3.4468000000000001</v>
      </c>
      <c r="AF110" s="26">
        <v>3.1063000000000001</v>
      </c>
      <c r="AG110" s="26">
        <v>3.0497999999999998</v>
      </c>
      <c r="AH110" s="57">
        <v>3.2187000000000001</v>
      </c>
      <c r="AI110" s="50">
        <f t="shared" si="3"/>
        <v>3.3520219250000003</v>
      </c>
      <c r="AJ110" s="26">
        <f t="shared" si="4"/>
        <v>0.13332192500000017</v>
      </c>
      <c r="AK110" s="62">
        <f t="shared" si="5"/>
        <v>4.1421047317239931E-2</v>
      </c>
    </row>
    <row r="111" spans="1:37" s="53" customFormat="1" x14ac:dyDescent="0.2">
      <c r="A111" s="21" t="s">
        <v>454</v>
      </c>
      <c r="B111" s="1" t="s">
        <v>455</v>
      </c>
      <c r="C111" s="1" t="s">
        <v>410</v>
      </c>
      <c r="D111" s="108">
        <v>4</v>
      </c>
      <c r="E111" s="109"/>
      <c r="F111" s="108">
        <v>0</v>
      </c>
      <c r="G111" s="108">
        <v>4709</v>
      </c>
      <c r="H111" s="108">
        <v>2574</v>
      </c>
      <c r="I111" s="108">
        <v>2271</v>
      </c>
      <c r="J111" s="108">
        <v>772</v>
      </c>
      <c r="K111" s="1">
        <v>2.5</v>
      </c>
      <c r="L111" s="109"/>
      <c r="M111" s="108">
        <v>2271</v>
      </c>
      <c r="N111" s="108">
        <v>772</v>
      </c>
      <c r="O111" s="2">
        <v>2.5</v>
      </c>
      <c r="P111" s="2">
        <v>1.1000000000000001</v>
      </c>
      <c r="Q111" s="2">
        <v>2.2000000000000002</v>
      </c>
      <c r="R111" s="1">
        <v>999</v>
      </c>
      <c r="S111" s="3">
        <v>0.68489999999999995</v>
      </c>
      <c r="T111" s="43" t="s">
        <v>410</v>
      </c>
      <c r="U111" s="3">
        <v>1.0041</v>
      </c>
      <c r="V111" s="3"/>
      <c r="W111" s="109"/>
      <c r="X111" s="1">
        <v>8</v>
      </c>
      <c r="Y111" s="108">
        <v>13904.14</v>
      </c>
      <c r="Z111" s="2">
        <v>1.9</v>
      </c>
      <c r="AA111" s="3">
        <v>0.52280000000000004</v>
      </c>
      <c r="AB111" s="3">
        <v>0.65549999999999997</v>
      </c>
      <c r="AC111" s="109"/>
      <c r="AD111" s="3">
        <v>1.0508</v>
      </c>
      <c r="AE111" s="3">
        <v>0.7984</v>
      </c>
      <c r="AF111" s="3">
        <v>0.62009999999999998</v>
      </c>
      <c r="AG111" s="3">
        <v>0.90239999999999998</v>
      </c>
      <c r="AH111" s="57">
        <v>0.94320000000000004</v>
      </c>
      <c r="AI111" s="50">
        <f t="shared" si="3"/>
        <v>1.0771482750000001</v>
      </c>
      <c r="AJ111" s="3">
        <f t="shared" si="4"/>
        <v>0.13394827500000006</v>
      </c>
      <c r="AK111" s="62">
        <f t="shared" si="5"/>
        <v>0.1420147105597965</v>
      </c>
    </row>
    <row r="112" spans="1:37" s="53" customFormat="1" x14ac:dyDescent="0.2">
      <c r="A112" s="21" t="s">
        <v>908</v>
      </c>
      <c r="B112" s="1" t="s">
        <v>909</v>
      </c>
      <c r="C112" s="1" t="s">
        <v>407</v>
      </c>
      <c r="D112" s="108">
        <v>4</v>
      </c>
      <c r="E112" s="109"/>
      <c r="F112" s="108">
        <v>1</v>
      </c>
      <c r="G112" s="108">
        <v>5947</v>
      </c>
      <c r="H112" s="108">
        <v>4897</v>
      </c>
      <c r="I112" s="108">
        <v>3032</v>
      </c>
      <c r="J112" s="108">
        <v>2334</v>
      </c>
      <c r="K112" s="1">
        <v>2.8</v>
      </c>
      <c r="L112" s="109"/>
      <c r="M112" s="108">
        <v>3032</v>
      </c>
      <c r="N112" s="108">
        <v>2334</v>
      </c>
      <c r="O112" s="2">
        <v>2.8</v>
      </c>
      <c r="P112" s="2">
        <v>1.5</v>
      </c>
      <c r="Q112" s="2">
        <v>2.2999999999999998</v>
      </c>
      <c r="R112" s="1">
        <v>999</v>
      </c>
      <c r="S112" s="3">
        <v>0.91449999999999998</v>
      </c>
      <c r="T112" s="43" t="s">
        <v>410</v>
      </c>
      <c r="U112" s="3">
        <v>1.0405</v>
      </c>
      <c r="V112" s="3"/>
      <c r="W112" s="109"/>
      <c r="X112" s="1">
        <v>9</v>
      </c>
      <c r="Y112" s="108">
        <v>10025.709999999999</v>
      </c>
      <c r="Z112" s="2">
        <v>2.6</v>
      </c>
      <c r="AA112" s="3">
        <v>20.6568</v>
      </c>
      <c r="AB112" s="3">
        <v>18.805700000000002</v>
      </c>
      <c r="AC112" s="109"/>
      <c r="AD112" s="3">
        <v>1.2337</v>
      </c>
      <c r="AE112" s="3">
        <v>0.64080000000000004</v>
      </c>
      <c r="AF112" s="3">
        <v>0.84040000000000004</v>
      </c>
      <c r="AG112" s="3">
        <v>0.83520000000000005</v>
      </c>
      <c r="AH112" s="57">
        <v>0.98380000000000001</v>
      </c>
      <c r="AI112" s="50">
        <f t="shared" si="3"/>
        <v>1.1161963750000001</v>
      </c>
      <c r="AJ112" s="3">
        <f t="shared" si="4"/>
        <v>0.13239637500000012</v>
      </c>
      <c r="AK112" s="62">
        <f t="shared" si="5"/>
        <v>0.13457651453547481</v>
      </c>
    </row>
    <row r="113" spans="1:37" s="53" customFormat="1" x14ac:dyDescent="0.2">
      <c r="A113" s="22" t="s">
        <v>421</v>
      </c>
      <c r="B113" s="17" t="s">
        <v>422</v>
      </c>
      <c r="C113" s="17" t="s">
        <v>407</v>
      </c>
      <c r="D113" s="111">
        <v>11</v>
      </c>
      <c r="E113" s="109"/>
      <c r="F113" s="111">
        <v>0</v>
      </c>
      <c r="G113" s="111">
        <v>21807</v>
      </c>
      <c r="H113" s="111">
        <v>8199</v>
      </c>
      <c r="I113" s="111">
        <v>7631</v>
      </c>
      <c r="J113" s="111">
        <v>2810</v>
      </c>
      <c r="K113" s="17">
        <v>3.2</v>
      </c>
      <c r="L113" s="109"/>
      <c r="M113" s="111">
        <v>7714</v>
      </c>
      <c r="N113" s="111">
        <v>2954</v>
      </c>
      <c r="O113" s="18">
        <v>3.2</v>
      </c>
      <c r="P113" s="18">
        <v>1.3</v>
      </c>
      <c r="Q113" s="18">
        <v>2.9</v>
      </c>
      <c r="R113" s="17">
        <v>9</v>
      </c>
      <c r="S113" s="19">
        <v>2.3266</v>
      </c>
      <c r="T113" s="44" t="s">
        <v>407</v>
      </c>
      <c r="U113" s="19">
        <v>1.9967999999999999</v>
      </c>
      <c r="V113" s="3"/>
      <c r="W113" s="109"/>
      <c r="X113" s="17">
        <v>6</v>
      </c>
      <c r="Y113" s="111">
        <v>13082.4</v>
      </c>
      <c r="Z113" s="18">
        <v>2.9</v>
      </c>
      <c r="AA113" s="19">
        <v>1.2987</v>
      </c>
      <c r="AB113" s="19">
        <v>0.8962</v>
      </c>
      <c r="AC113" s="109"/>
      <c r="AD113" s="19">
        <v>1.7556</v>
      </c>
      <c r="AE113" s="19">
        <v>1.4621</v>
      </c>
      <c r="AF113" s="19">
        <v>1.6093</v>
      </c>
      <c r="AG113" s="19">
        <v>1.9581</v>
      </c>
      <c r="AH113" s="59">
        <v>2.0118999999999998</v>
      </c>
      <c r="AI113" s="51">
        <f t="shared" si="3"/>
        <v>2.1420672000000001</v>
      </c>
      <c r="AJ113" s="19">
        <f t="shared" si="4"/>
        <v>0.13016720000000026</v>
      </c>
      <c r="AK113" s="63">
        <f t="shared" si="5"/>
        <v>6.4698643073711551E-2</v>
      </c>
    </row>
    <row r="114" spans="1:37" s="53" customFormat="1" x14ac:dyDescent="0.2">
      <c r="A114" s="21" t="s">
        <v>742</v>
      </c>
      <c r="B114" s="1" t="s">
        <v>743</v>
      </c>
      <c r="C114" s="1" t="s">
        <v>407</v>
      </c>
      <c r="D114" s="108">
        <v>10</v>
      </c>
      <c r="E114" s="109"/>
      <c r="F114" s="108">
        <v>0</v>
      </c>
      <c r="G114" s="108">
        <v>27249</v>
      </c>
      <c r="H114" s="108">
        <v>30378</v>
      </c>
      <c r="I114" s="108">
        <v>7718</v>
      </c>
      <c r="J114" s="108">
        <v>6488</v>
      </c>
      <c r="K114" s="1">
        <v>4.5</v>
      </c>
      <c r="L114" s="109"/>
      <c r="M114" s="108">
        <v>7451</v>
      </c>
      <c r="N114" s="108">
        <v>5882</v>
      </c>
      <c r="O114" s="2">
        <v>4.5</v>
      </c>
      <c r="P114" s="2">
        <v>4.4000000000000004</v>
      </c>
      <c r="Q114" s="2">
        <v>3.2</v>
      </c>
      <c r="R114" s="1">
        <v>37</v>
      </c>
      <c r="S114" s="3">
        <v>2.2473000000000001</v>
      </c>
      <c r="T114" s="43" t="s">
        <v>410</v>
      </c>
      <c r="U114" s="3">
        <v>2.0295999999999998</v>
      </c>
      <c r="V114" s="3"/>
      <c r="W114" s="109"/>
      <c r="X114" s="1">
        <v>12</v>
      </c>
      <c r="Y114" s="108">
        <v>23130.03</v>
      </c>
      <c r="Z114" s="2">
        <v>2.2999999999999998</v>
      </c>
      <c r="AA114" s="3">
        <v>2.7290000000000001</v>
      </c>
      <c r="AB114" s="3">
        <v>2.2397999999999998</v>
      </c>
      <c r="AC114" s="109"/>
      <c r="AD114" s="3">
        <v>2.0110000000000001</v>
      </c>
      <c r="AE114" s="3">
        <v>2.1158000000000001</v>
      </c>
      <c r="AF114" s="3">
        <v>2.2888000000000002</v>
      </c>
      <c r="AG114" s="3">
        <v>1.9132</v>
      </c>
      <c r="AH114" s="57">
        <v>2.0485000000000002</v>
      </c>
      <c r="AI114" s="50">
        <f t="shared" si="3"/>
        <v>2.1772534000000001</v>
      </c>
      <c r="AJ114" s="3">
        <f t="shared" si="4"/>
        <v>0.12875339999999991</v>
      </c>
      <c r="AK114" s="62">
        <f t="shared" si="5"/>
        <v>6.2852526238711195E-2</v>
      </c>
    </row>
    <row r="115" spans="1:37" s="53" customFormat="1" x14ac:dyDescent="0.2">
      <c r="A115" s="21" t="s">
        <v>210</v>
      </c>
      <c r="B115" s="24" t="s">
        <v>211</v>
      </c>
      <c r="C115" s="24" t="s">
        <v>407</v>
      </c>
      <c r="D115" s="110">
        <v>27</v>
      </c>
      <c r="E115" s="109"/>
      <c r="F115" s="110">
        <v>4</v>
      </c>
      <c r="G115" s="110">
        <v>18391</v>
      </c>
      <c r="H115" s="110">
        <v>16689</v>
      </c>
      <c r="I115" s="110">
        <v>7821</v>
      </c>
      <c r="J115" s="110">
        <v>6700</v>
      </c>
      <c r="K115" s="24">
        <v>7.6</v>
      </c>
      <c r="L115" s="109"/>
      <c r="M115" s="110">
        <v>7700</v>
      </c>
      <c r="N115" s="110">
        <v>6153</v>
      </c>
      <c r="O115" s="25">
        <v>7.6</v>
      </c>
      <c r="P115" s="25">
        <v>6.4</v>
      </c>
      <c r="Q115" s="25">
        <v>5.2</v>
      </c>
      <c r="R115" s="24">
        <v>38</v>
      </c>
      <c r="S115" s="26">
        <v>2.3224</v>
      </c>
      <c r="T115" s="52" t="s">
        <v>410</v>
      </c>
      <c r="U115" s="26">
        <v>2.3691</v>
      </c>
      <c r="V115" s="26"/>
      <c r="W115" s="109"/>
      <c r="X115" s="24">
        <v>19</v>
      </c>
      <c r="Y115" s="110">
        <v>26693.19</v>
      </c>
      <c r="Z115" s="25">
        <v>5.4</v>
      </c>
      <c r="AA115" s="26">
        <v>0.77129999999999999</v>
      </c>
      <c r="AB115" s="26">
        <v>0.60499999999999998</v>
      </c>
      <c r="AC115" s="109"/>
      <c r="AD115" s="26">
        <v>2.6534</v>
      </c>
      <c r="AE115" s="26">
        <v>2.8919999999999999</v>
      </c>
      <c r="AF115" s="26">
        <v>2.6553</v>
      </c>
      <c r="AG115" s="26">
        <v>2.6168999999999998</v>
      </c>
      <c r="AH115" s="57">
        <v>2.4186000000000001</v>
      </c>
      <c r="AI115" s="50">
        <f t="shared" si="3"/>
        <v>2.5414520250000003</v>
      </c>
      <c r="AJ115" s="26">
        <f t="shared" si="4"/>
        <v>0.12285202500000025</v>
      </c>
      <c r="AK115" s="62">
        <f t="shared" si="5"/>
        <v>5.0794684941701911E-2</v>
      </c>
    </row>
    <row r="116" spans="1:37" s="53" customFormat="1" x14ac:dyDescent="0.2">
      <c r="A116" s="21" t="s">
        <v>520</v>
      </c>
      <c r="B116" s="24" t="s">
        <v>662</v>
      </c>
      <c r="C116" s="24" t="s">
        <v>410</v>
      </c>
      <c r="D116" s="110">
        <v>103</v>
      </c>
      <c r="E116" s="109"/>
      <c r="F116" s="110">
        <v>1</v>
      </c>
      <c r="G116" s="110">
        <v>5777</v>
      </c>
      <c r="H116" s="110">
        <v>4205</v>
      </c>
      <c r="I116" s="110">
        <v>2874</v>
      </c>
      <c r="J116" s="110">
        <v>1671</v>
      </c>
      <c r="K116" s="24">
        <v>3.5</v>
      </c>
      <c r="L116" s="109"/>
      <c r="M116" s="110">
        <v>2794</v>
      </c>
      <c r="N116" s="110">
        <v>1391</v>
      </c>
      <c r="O116" s="25">
        <v>3.5</v>
      </c>
      <c r="P116" s="25">
        <v>1.9</v>
      </c>
      <c r="Q116" s="25">
        <v>3.1</v>
      </c>
      <c r="R116" s="24">
        <v>15</v>
      </c>
      <c r="S116" s="26">
        <v>0.8427</v>
      </c>
      <c r="T116" s="52" t="s">
        <v>407</v>
      </c>
      <c r="U116" s="26">
        <v>0.8427</v>
      </c>
      <c r="V116" s="26"/>
      <c r="W116" s="109"/>
      <c r="X116" s="24">
        <v>7</v>
      </c>
      <c r="Y116" s="110">
        <v>6115.74</v>
      </c>
      <c r="Z116" s="25">
        <v>3.1</v>
      </c>
      <c r="AA116" s="26">
        <v>1.1068</v>
      </c>
      <c r="AB116" s="26">
        <v>1.1374</v>
      </c>
      <c r="AC116" s="109"/>
      <c r="AD116" s="26">
        <v>0.85319999999999996</v>
      </c>
      <c r="AE116" s="26">
        <v>0.83289999999999997</v>
      </c>
      <c r="AF116" s="26">
        <v>0.95199999999999996</v>
      </c>
      <c r="AG116" s="26">
        <v>0.91159999999999997</v>
      </c>
      <c r="AH116" s="57">
        <v>0.78080000000000005</v>
      </c>
      <c r="AI116" s="50">
        <f t="shared" si="3"/>
        <v>0.90400642500000006</v>
      </c>
      <c r="AJ116" s="26">
        <f t="shared" si="4"/>
        <v>0.12320642500000001</v>
      </c>
      <c r="AK116" s="62">
        <f t="shared" si="5"/>
        <v>0.15779511398565574</v>
      </c>
    </row>
    <row r="117" spans="1:37" s="53" customFormat="1" x14ac:dyDescent="0.2">
      <c r="A117" s="21" t="s">
        <v>886</v>
      </c>
      <c r="B117" s="24" t="s">
        <v>887</v>
      </c>
      <c r="C117" s="24" t="s">
        <v>410</v>
      </c>
      <c r="D117" s="110">
        <v>10</v>
      </c>
      <c r="E117" s="109"/>
      <c r="F117" s="110">
        <v>0</v>
      </c>
      <c r="G117" s="110">
        <v>17388</v>
      </c>
      <c r="H117" s="110">
        <v>9925</v>
      </c>
      <c r="I117" s="110">
        <v>6862</v>
      </c>
      <c r="J117" s="110">
        <v>4068</v>
      </c>
      <c r="K117" s="24">
        <v>5.3</v>
      </c>
      <c r="L117" s="109"/>
      <c r="M117" s="110">
        <v>7232</v>
      </c>
      <c r="N117" s="110">
        <v>4543</v>
      </c>
      <c r="O117" s="25">
        <v>5.3</v>
      </c>
      <c r="P117" s="25">
        <v>4</v>
      </c>
      <c r="Q117" s="25">
        <v>3.7</v>
      </c>
      <c r="R117" s="24">
        <v>23</v>
      </c>
      <c r="S117" s="26">
        <v>2.1812</v>
      </c>
      <c r="T117" s="52" t="s">
        <v>410</v>
      </c>
      <c r="U117" s="26">
        <v>3.6141999999999999</v>
      </c>
      <c r="V117" s="26"/>
      <c r="W117" s="109"/>
      <c r="X117" s="24">
        <v>18</v>
      </c>
      <c r="Y117" s="110">
        <v>30235.86</v>
      </c>
      <c r="Z117" s="25">
        <v>7</v>
      </c>
      <c r="AA117" s="26">
        <v>7.9581</v>
      </c>
      <c r="AB117" s="26">
        <v>7.3959000000000001</v>
      </c>
      <c r="AC117" s="109"/>
      <c r="AD117" s="26">
        <v>2.4618000000000002</v>
      </c>
      <c r="AE117" s="26">
        <v>2.0007999999999999</v>
      </c>
      <c r="AF117" s="26">
        <v>3.4102999999999999</v>
      </c>
      <c r="AG117" s="26">
        <v>3.3721000000000001</v>
      </c>
      <c r="AH117" s="57">
        <v>3.7549000000000001</v>
      </c>
      <c r="AI117" s="50">
        <f t="shared" si="3"/>
        <v>3.8771330500000003</v>
      </c>
      <c r="AJ117" s="26">
        <f t="shared" si="4"/>
        <v>0.12223305000000018</v>
      </c>
      <c r="AK117" s="62">
        <f t="shared" si="5"/>
        <v>3.2552944152973495E-2</v>
      </c>
    </row>
    <row r="118" spans="1:37" s="53" customFormat="1" x14ac:dyDescent="0.2">
      <c r="A118" s="22" t="s">
        <v>918</v>
      </c>
      <c r="B118" s="17" t="s">
        <v>919</v>
      </c>
      <c r="C118" s="17"/>
      <c r="D118" s="111">
        <v>19</v>
      </c>
      <c r="E118" s="109"/>
      <c r="F118" s="111">
        <v>0</v>
      </c>
      <c r="G118" s="111">
        <v>17259</v>
      </c>
      <c r="H118" s="111">
        <v>11255</v>
      </c>
      <c r="I118" s="111">
        <v>7169</v>
      </c>
      <c r="J118" s="111">
        <v>4445</v>
      </c>
      <c r="K118" s="17">
        <v>5.7</v>
      </c>
      <c r="L118" s="109"/>
      <c r="M118" s="111">
        <v>6734</v>
      </c>
      <c r="N118" s="111">
        <v>2912</v>
      </c>
      <c r="O118" s="18">
        <v>5.7</v>
      </c>
      <c r="P118" s="18">
        <v>2.4</v>
      </c>
      <c r="Q118" s="18">
        <v>5.2</v>
      </c>
      <c r="R118" s="17">
        <v>11</v>
      </c>
      <c r="S118" s="19">
        <v>2.0310000000000001</v>
      </c>
      <c r="T118" s="44" t="s">
        <v>407</v>
      </c>
      <c r="U118" s="19">
        <v>2.0310000000000001</v>
      </c>
      <c r="V118" s="26"/>
      <c r="W118" s="109"/>
      <c r="X118" s="17">
        <v>10</v>
      </c>
      <c r="Y118" s="111">
        <v>15792.3</v>
      </c>
      <c r="Z118" s="18">
        <v>5.2</v>
      </c>
      <c r="AA118" s="19"/>
      <c r="AB118" s="19"/>
      <c r="AC118" s="109"/>
      <c r="AD118" s="19">
        <v>2.0951</v>
      </c>
      <c r="AE118" s="19">
        <v>2.1269</v>
      </c>
      <c r="AF118" s="19">
        <v>1.8495999999999999</v>
      </c>
      <c r="AG118" s="19">
        <v>1.9488000000000001</v>
      </c>
      <c r="AH118" s="59">
        <v>2.0575999999999999</v>
      </c>
      <c r="AI118" s="51">
        <f t="shared" si="3"/>
        <v>2.1787552500000005</v>
      </c>
      <c r="AJ118" s="19">
        <f t="shared" si="4"/>
        <v>0.1211552500000006</v>
      </c>
      <c r="AK118" s="63">
        <f t="shared" si="5"/>
        <v>5.8881828343701696E-2</v>
      </c>
    </row>
    <row r="119" spans="1:37" s="53" customFormat="1" x14ac:dyDescent="0.2">
      <c r="A119" s="21" t="s">
        <v>470</v>
      </c>
      <c r="B119" s="24" t="s">
        <v>471</v>
      </c>
      <c r="C119" s="24" t="s">
        <v>407</v>
      </c>
      <c r="D119" s="110">
        <v>17</v>
      </c>
      <c r="E119" s="109"/>
      <c r="F119" s="110">
        <v>0</v>
      </c>
      <c r="G119" s="110">
        <v>5812</v>
      </c>
      <c r="H119" s="110">
        <v>5096</v>
      </c>
      <c r="I119" s="110">
        <v>2668</v>
      </c>
      <c r="J119" s="110">
        <v>1839</v>
      </c>
      <c r="K119" s="24">
        <v>2.8</v>
      </c>
      <c r="L119" s="109"/>
      <c r="M119" s="110">
        <v>2526</v>
      </c>
      <c r="N119" s="110">
        <v>1415</v>
      </c>
      <c r="O119" s="25">
        <v>2.8</v>
      </c>
      <c r="P119" s="25">
        <v>2.2000000000000002</v>
      </c>
      <c r="Q119" s="25">
        <v>2.2000000000000002</v>
      </c>
      <c r="R119" s="24">
        <v>18</v>
      </c>
      <c r="S119" s="26">
        <v>0.76190000000000002</v>
      </c>
      <c r="T119" s="52" t="s">
        <v>410</v>
      </c>
      <c r="U119" s="26">
        <v>0.6512</v>
      </c>
      <c r="V119" s="26"/>
      <c r="W119" s="109"/>
      <c r="X119" s="24">
        <v>6</v>
      </c>
      <c r="Y119" s="110">
        <v>5184.26</v>
      </c>
      <c r="Z119" s="25">
        <v>2.1</v>
      </c>
      <c r="AA119" s="26">
        <v>4.0979999999999999</v>
      </c>
      <c r="AB119" s="26">
        <v>4.016</v>
      </c>
      <c r="AC119" s="109"/>
      <c r="AD119" s="26">
        <v>0.67079999999999995</v>
      </c>
      <c r="AE119" s="26">
        <v>0.73480000000000001</v>
      </c>
      <c r="AF119" s="26">
        <v>0.65429999999999999</v>
      </c>
      <c r="AG119" s="26">
        <v>0.64680000000000004</v>
      </c>
      <c r="AH119" s="57">
        <v>0.57750000000000001</v>
      </c>
      <c r="AI119" s="50">
        <f t="shared" si="3"/>
        <v>0.69857480000000005</v>
      </c>
      <c r="AJ119" s="26">
        <f t="shared" si="4"/>
        <v>0.12107480000000004</v>
      </c>
      <c r="AK119" s="62">
        <f t="shared" si="5"/>
        <v>0.20965333333333339</v>
      </c>
    </row>
    <row r="120" spans="1:37" s="53" customFormat="1" x14ac:dyDescent="0.2">
      <c r="A120" s="21" t="s">
        <v>466</v>
      </c>
      <c r="B120" s="1" t="s">
        <v>467</v>
      </c>
      <c r="C120" s="1" t="s">
        <v>407</v>
      </c>
      <c r="D120" s="108">
        <v>12</v>
      </c>
      <c r="E120" s="109"/>
      <c r="F120" s="108">
        <v>0</v>
      </c>
      <c r="G120" s="108">
        <v>15586</v>
      </c>
      <c r="H120" s="108">
        <v>19322</v>
      </c>
      <c r="I120" s="108">
        <v>5801</v>
      </c>
      <c r="J120" s="108">
        <v>7427</v>
      </c>
      <c r="K120" s="1">
        <v>4.5999999999999996</v>
      </c>
      <c r="L120" s="109"/>
      <c r="M120" s="108">
        <v>4985</v>
      </c>
      <c r="N120" s="108">
        <v>4796</v>
      </c>
      <c r="O120" s="2">
        <v>4.5999999999999996</v>
      </c>
      <c r="P120" s="2">
        <v>7.7</v>
      </c>
      <c r="Q120" s="2">
        <v>2.5</v>
      </c>
      <c r="R120" s="1">
        <v>54</v>
      </c>
      <c r="S120" s="3">
        <v>1.5035000000000001</v>
      </c>
      <c r="T120" s="43" t="s">
        <v>410</v>
      </c>
      <c r="U120" s="3">
        <v>1.9678</v>
      </c>
      <c r="V120" s="3"/>
      <c r="W120" s="109"/>
      <c r="X120" s="1">
        <v>7</v>
      </c>
      <c r="Y120" s="108">
        <v>15310.3</v>
      </c>
      <c r="Z120" s="2">
        <v>2</v>
      </c>
      <c r="AA120" s="3">
        <v>0.61619999999999997</v>
      </c>
      <c r="AB120" s="3">
        <v>0.68720000000000003</v>
      </c>
      <c r="AC120" s="109"/>
      <c r="AD120" s="3">
        <v>1.3136000000000001</v>
      </c>
      <c r="AE120" s="3">
        <v>1.8584000000000001</v>
      </c>
      <c r="AF120" s="3">
        <v>1.6454</v>
      </c>
      <c r="AG120" s="3">
        <v>1.6094999999999999</v>
      </c>
      <c r="AH120" s="57">
        <v>1.9905999999999999</v>
      </c>
      <c r="AI120" s="50">
        <f t="shared" si="3"/>
        <v>2.1109574500000003</v>
      </c>
      <c r="AJ120" s="3">
        <f t="shared" si="4"/>
        <v>0.12035745000000042</v>
      </c>
      <c r="AK120" s="62">
        <f t="shared" si="5"/>
        <v>6.0462900632975193E-2</v>
      </c>
    </row>
    <row r="121" spans="1:37" s="53" customFormat="1" x14ac:dyDescent="0.2">
      <c r="A121" s="21" t="s">
        <v>508</v>
      </c>
      <c r="B121" s="24" t="s">
        <v>509</v>
      </c>
      <c r="C121" s="24" t="s">
        <v>407</v>
      </c>
      <c r="D121" s="110">
        <v>1</v>
      </c>
      <c r="E121" s="109"/>
      <c r="F121" s="110">
        <v>0</v>
      </c>
      <c r="G121" s="110">
        <v>10346</v>
      </c>
      <c r="H121" s="110">
        <v>0</v>
      </c>
      <c r="I121" s="110">
        <v>0</v>
      </c>
      <c r="J121" s="110">
        <v>0</v>
      </c>
      <c r="K121" s="24">
        <v>0</v>
      </c>
      <c r="L121" s="109"/>
      <c r="M121" s="110">
        <v>0</v>
      </c>
      <c r="N121" s="110">
        <v>0</v>
      </c>
      <c r="O121" s="25">
        <v>0</v>
      </c>
      <c r="P121" s="25">
        <v>0</v>
      </c>
      <c r="Q121" s="25">
        <v>0</v>
      </c>
      <c r="R121" s="24">
        <v>999</v>
      </c>
      <c r="S121" s="26">
        <v>0</v>
      </c>
      <c r="T121" s="52" t="s">
        <v>410</v>
      </c>
      <c r="U121" s="26">
        <v>0.85699999999999998</v>
      </c>
      <c r="V121" s="3"/>
      <c r="W121" s="109"/>
      <c r="X121" s="24">
        <v>7</v>
      </c>
      <c r="Y121" s="110">
        <v>7440.96</v>
      </c>
      <c r="Z121" s="25">
        <v>2.2000000000000002</v>
      </c>
      <c r="AA121" s="26">
        <v>0.58130000000000004</v>
      </c>
      <c r="AB121" s="26">
        <v>0.59950000000000003</v>
      </c>
      <c r="AC121" s="109"/>
      <c r="AD121" s="26">
        <v>0.88190000000000002</v>
      </c>
      <c r="AE121" s="26">
        <v>0.77710000000000001</v>
      </c>
      <c r="AF121" s="26">
        <v>0.74839999999999995</v>
      </c>
      <c r="AG121" s="26">
        <v>0.74329999999999996</v>
      </c>
      <c r="AH121" s="57">
        <v>0.80400000000000005</v>
      </c>
      <c r="AI121" s="50">
        <f t="shared" si="3"/>
        <v>0.9193467500000001</v>
      </c>
      <c r="AJ121" s="26">
        <f t="shared" si="4"/>
        <v>0.11534675000000005</v>
      </c>
      <c r="AK121" s="62">
        <f t="shared" si="5"/>
        <v>0.1434661069651742</v>
      </c>
    </row>
    <row r="122" spans="1:37" s="53" customFormat="1" x14ac:dyDescent="0.2">
      <c r="A122" s="21" t="s">
        <v>776</v>
      </c>
      <c r="B122" s="24" t="s">
        <v>777</v>
      </c>
      <c r="C122" s="24" t="s">
        <v>407</v>
      </c>
      <c r="D122" s="110">
        <v>45</v>
      </c>
      <c r="E122" s="109"/>
      <c r="F122" s="110">
        <v>7</v>
      </c>
      <c r="G122" s="110">
        <v>5275</v>
      </c>
      <c r="H122" s="110">
        <v>3515</v>
      </c>
      <c r="I122" s="110">
        <v>2452</v>
      </c>
      <c r="J122" s="110">
        <v>1176</v>
      </c>
      <c r="K122" s="24">
        <v>2</v>
      </c>
      <c r="L122" s="109"/>
      <c r="M122" s="110">
        <v>2433</v>
      </c>
      <c r="N122" s="110">
        <v>1135</v>
      </c>
      <c r="O122" s="25">
        <v>2</v>
      </c>
      <c r="P122" s="25">
        <v>1.3</v>
      </c>
      <c r="Q122" s="25">
        <v>1.8</v>
      </c>
      <c r="R122" s="24">
        <v>13</v>
      </c>
      <c r="S122" s="26">
        <v>0.73380000000000001</v>
      </c>
      <c r="T122" s="52" t="s">
        <v>407</v>
      </c>
      <c r="U122" s="26">
        <v>0.73380000000000001</v>
      </c>
      <c r="V122" s="26"/>
      <c r="W122" s="109"/>
      <c r="X122" s="24">
        <v>5</v>
      </c>
      <c r="Y122" s="110">
        <v>4733.4399999999996</v>
      </c>
      <c r="Z122" s="25">
        <v>1.8</v>
      </c>
      <c r="AA122" s="26">
        <v>0.98609999999999998</v>
      </c>
      <c r="AB122" s="26">
        <v>0.77100000000000002</v>
      </c>
      <c r="AC122" s="109"/>
      <c r="AD122" s="26">
        <v>0.72850000000000004</v>
      </c>
      <c r="AE122" s="26">
        <v>0.81200000000000006</v>
      </c>
      <c r="AF122" s="26">
        <v>0.72319999999999995</v>
      </c>
      <c r="AG122" s="26">
        <v>0.66920000000000002</v>
      </c>
      <c r="AH122" s="57">
        <v>0.67359999999999998</v>
      </c>
      <c r="AI122" s="50">
        <f t="shared" si="3"/>
        <v>0.78718395000000008</v>
      </c>
      <c r="AJ122" s="26">
        <f t="shared" si="4"/>
        <v>0.1135839500000001</v>
      </c>
      <c r="AK122" s="62">
        <f t="shared" si="5"/>
        <v>0.16862225356294552</v>
      </c>
    </row>
    <row r="123" spans="1:37" s="53" customFormat="1" x14ac:dyDescent="0.2">
      <c r="A123" s="22" t="s">
        <v>438</v>
      </c>
      <c r="B123" s="17" t="s">
        <v>566</v>
      </c>
      <c r="C123" s="17" t="s">
        <v>407</v>
      </c>
      <c r="D123" s="111">
        <v>2</v>
      </c>
      <c r="E123" s="109"/>
      <c r="F123" s="111">
        <v>0</v>
      </c>
      <c r="G123" s="111">
        <v>69980</v>
      </c>
      <c r="H123" s="111">
        <v>63212</v>
      </c>
      <c r="I123" s="111">
        <v>24239</v>
      </c>
      <c r="J123" s="111">
        <v>22067</v>
      </c>
      <c r="K123" s="17">
        <v>20</v>
      </c>
      <c r="L123" s="109"/>
      <c r="M123" s="111">
        <v>24239</v>
      </c>
      <c r="N123" s="111">
        <v>22067</v>
      </c>
      <c r="O123" s="18">
        <v>20</v>
      </c>
      <c r="P123" s="18">
        <v>19</v>
      </c>
      <c r="Q123" s="18">
        <v>6.2</v>
      </c>
      <c r="R123" s="17">
        <v>999</v>
      </c>
      <c r="S123" s="19">
        <v>7.3106</v>
      </c>
      <c r="T123" s="44" t="s">
        <v>410</v>
      </c>
      <c r="U123" s="19">
        <v>1.5840000000000001</v>
      </c>
      <c r="V123" s="3"/>
      <c r="W123" s="109"/>
      <c r="X123" s="17">
        <v>16</v>
      </c>
      <c r="Y123" s="111">
        <v>17194.45</v>
      </c>
      <c r="Z123" s="18">
        <v>4.3</v>
      </c>
      <c r="AA123" s="19">
        <v>0.79</v>
      </c>
      <c r="AB123" s="19">
        <v>0.68440000000000001</v>
      </c>
      <c r="AC123" s="109"/>
      <c r="AD123" s="19">
        <v>1.7193000000000001</v>
      </c>
      <c r="AE123" s="19">
        <v>1.6631</v>
      </c>
      <c r="AF123" s="19">
        <v>1.4521999999999999</v>
      </c>
      <c r="AG123" s="19">
        <v>1.4469000000000001</v>
      </c>
      <c r="AH123" s="59">
        <v>1.5872999999999999</v>
      </c>
      <c r="AI123" s="51">
        <f t="shared" si="3"/>
        <v>1.6992360000000002</v>
      </c>
      <c r="AJ123" s="19">
        <f t="shared" si="4"/>
        <v>0.11193600000000026</v>
      </c>
      <c r="AK123" s="63">
        <f t="shared" si="5"/>
        <v>7.0519750519750679E-2</v>
      </c>
    </row>
    <row r="124" spans="1:37" s="53" customFormat="1" x14ac:dyDescent="0.2">
      <c r="A124" s="21" t="s">
        <v>880</v>
      </c>
      <c r="B124" s="1" t="s">
        <v>881</v>
      </c>
      <c r="C124" s="1" t="s">
        <v>407</v>
      </c>
      <c r="D124" s="108">
        <v>1</v>
      </c>
      <c r="E124" s="109"/>
      <c r="F124" s="108">
        <v>0</v>
      </c>
      <c r="G124" s="108">
        <v>67039</v>
      </c>
      <c r="H124" s="108">
        <v>0</v>
      </c>
      <c r="I124" s="108">
        <v>31120</v>
      </c>
      <c r="J124" s="108">
        <v>0</v>
      </c>
      <c r="K124" s="1">
        <v>30</v>
      </c>
      <c r="L124" s="109"/>
      <c r="M124" s="108">
        <v>31120</v>
      </c>
      <c r="N124" s="108">
        <v>0</v>
      </c>
      <c r="O124" s="2">
        <v>30</v>
      </c>
      <c r="P124" s="2">
        <v>0</v>
      </c>
      <c r="Q124" s="2">
        <v>30</v>
      </c>
      <c r="R124" s="1">
        <v>999</v>
      </c>
      <c r="S124" s="3">
        <v>9.3859999999999992</v>
      </c>
      <c r="T124" s="43" t="s">
        <v>410</v>
      </c>
      <c r="U124" s="3">
        <v>3.0825</v>
      </c>
      <c r="V124" s="3"/>
      <c r="W124" s="109"/>
      <c r="X124" s="1">
        <v>17</v>
      </c>
      <c r="Y124" s="108">
        <v>22408.26</v>
      </c>
      <c r="Z124" s="2">
        <v>5.6</v>
      </c>
      <c r="AA124" s="3">
        <v>2.8574999999999999</v>
      </c>
      <c r="AB124" s="3">
        <v>2.6423000000000001</v>
      </c>
      <c r="AC124" s="109"/>
      <c r="AD124" s="3">
        <v>3.0714000000000001</v>
      </c>
      <c r="AE124" s="3">
        <v>3.5167000000000002</v>
      </c>
      <c r="AF124" s="3">
        <v>2.875</v>
      </c>
      <c r="AG124" s="3">
        <v>2.8624999999999998</v>
      </c>
      <c r="AH124" s="57">
        <v>3.1957</v>
      </c>
      <c r="AI124" s="50">
        <f t="shared" si="3"/>
        <v>3.3067518750000002</v>
      </c>
      <c r="AJ124" s="3">
        <f t="shared" si="4"/>
        <v>0.11105187500000024</v>
      </c>
      <c r="AK124" s="62">
        <f t="shared" si="5"/>
        <v>3.4750406796633049E-2</v>
      </c>
    </row>
    <row r="125" spans="1:37" s="53" customFormat="1" x14ac:dyDescent="0.2">
      <c r="A125" s="21" t="s">
        <v>7</v>
      </c>
      <c r="B125" s="24" t="s">
        <v>8</v>
      </c>
      <c r="C125" s="24" t="s">
        <v>611</v>
      </c>
      <c r="D125" s="110">
        <v>12</v>
      </c>
      <c r="E125" s="109"/>
      <c r="F125" s="110">
        <v>1</v>
      </c>
      <c r="G125" s="110">
        <v>13214</v>
      </c>
      <c r="H125" s="110">
        <v>11232</v>
      </c>
      <c r="I125" s="110">
        <v>6382</v>
      </c>
      <c r="J125" s="110">
        <v>6291</v>
      </c>
      <c r="K125" s="24">
        <v>7.3</v>
      </c>
      <c r="L125" s="109"/>
      <c r="M125" s="110">
        <v>5885</v>
      </c>
      <c r="N125" s="110">
        <v>4922</v>
      </c>
      <c r="O125" s="25">
        <v>7.3</v>
      </c>
      <c r="P125" s="25">
        <v>5.4</v>
      </c>
      <c r="Q125" s="25">
        <v>5.3</v>
      </c>
      <c r="R125" s="24">
        <v>41</v>
      </c>
      <c r="S125" s="26">
        <v>1.7749999999999999</v>
      </c>
      <c r="T125" s="52" t="s">
        <v>410</v>
      </c>
      <c r="U125" s="26">
        <v>3.0362</v>
      </c>
      <c r="V125" s="26"/>
      <c r="W125" s="109"/>
      <c r="X125" s="24">
        <v>24</v>
      </c>
      <c r="Y125" s="110">
        <v>40921.81</v>
      </c>
      <c r="Z125" s="25">
        <v>5</v>
      </c>
      <c r="AA125" s="26">
        <v>1.0139</v>
      </c>
      <c r="AB125" s="26">
        <v>2.5947</v>
      </c>
      <c r="AC125" s="109"/>
      <c r="AD125" s="26">
        <v>0</v>
      </c>
      <c r="AE125" s="26">
        <v>0</v>
      </c>
      <c r="AF125" s="26">
        <v>0</v>
      </c>
      <c r="AG125" s="26">
        <v>1.9236</v>
      </c>
      <c r="AH125" s="57">
        <v>3.1473</v>
      </c>
      <c r="AI125" s="50">
        <f t="shared" si="3"/>
        <v>3.2570835500000004</v>
      </c>
      <c r="AJ125" s="26">
        <f t="shared" si="4"/>
        <v>0.1097835500000004</v>
      </c>
      <c r="AK125" s="62">
        <f t="shared" si="5"/>
        <v>3.4881819337209796E-2</v>
      </c>
    </row>
    <row r="126" spans="1:37" s="53" customFormat="1" x14ac:dyDescent="0.2">
      <c r="A126" s="21" t="s">
        <v>260</v>
      </c>
      <c r="B126" s="24" t="s">
        <v>261</v>
      </c>
      <c r="C126" s="24" t="s">
        <v>410</v>
      </c>
      <c r="D126" s="110">
        <v>69</v>
      </c>
      <c r="E126" s="109"/>
      <c r="F126" s="110">
        <v>2</v>
      </c>
      <c r="G126" s="110">
        <v>8405</v>
      </c>
      <c r="H126" s="110">
        <v>11402</v>
      </c>
      <c r="I126" s="110">
        <v>5450</v>
      </c>
      <c r="J126" s="110">
        <v>7171</v>
      </c>
      <c r="K126" s="24">
        <v>8.8000000000000007</v>
      </c>
      <c r="L126" s="109"/>
      <c r="M126" s="110">
        <v>4877</v>
      </c>
      <c r="N126" s="110">
        <v>4032</v>
      </c>
      <c r="O126" s="25">
        <v>8.8000000000000007</v>
      </c>
      <c r="P126" s="25">
        <v>9.6999999999999993</v>
      </c>
      <c r="Q126" s="25">
        <v>6.4</v>
      </c>
      <c r="R126" s="24">
        <v>40</v>
      </c>
      <c r="S126" s="26">
        <v>1.4709000000000001</v>
      </c>
      <c r="T126" s="52" t="s">
        <v>407</v>
      </c>
      <c r="U126" s="26">
        <v>1.4709000000000001</v>
      </c>
      <c r="V126" s="26"/>
      <c r="W126" s="109"/>
      <c r="X126" s="24">
        <v>28</v>
      </c>
      <c r="Y126" s="110">
        <v>19361.740000000002</v>
      </c>
      <c r="Z126" s="25">
        <v>6.4</v>
      </c>
      <c r="AA126" s="26">
        <v>0.86599999999999999</v>
      </c>
      <c r="AB126" s="26">
        <v>0.80179999999999996</v>
      </c>
      <c r="AC126" s="109"/>
      <c r="AD126" s="26">
        <v>1.5303</v>
      </c>
      <c r="AE126" s="26">
        <v>1.4332</v>
      </c>
      <c r="AF126" s="26">
        <v>1.3701000000000001</v>
      </c>
      <c r="AG126" s="26">
        <v>1.4789000000000001</v>
      </c>
      <c r="AH126" s="57">
        <v>1.4685999999999999</v>
      </c>
      <c r="AI126" s="50">
        <f t="shared" si="3"/>
        <v>1.5779079750000002</v>
      </c>
      <c r="AJ126" s="26">
        <f t="shared" si="4"/>
        <v>0.10930797500000033</v>
      </c>
      <c r="AK126" s="62">
        <f t="shared" si="5"/>
        <v>7.4430052430886795E-2</v>
      </c>
    </row>
    <row r="127" spans="1:37" s="53" customFormat="1" x14ac:dyDescent="0.2">
      <c r="A127" s="21" t="s">
        <v>1534</v>
      </c>
      <c r="B127" s="24" t="s">
        <v>1535</v>
      </c>
      <c r="C127" s="24" t="s">
        <v>611</v>
      </c>
      <c r="D127" s="110">
        <v>33</v>
      </c>
      <c r="E127" s="109"/>
      <c r="F127" s="110">
        <v>0</v>
      </c>
      <c r="G127" s="110">
        <v>13370</v>
      </c>
      <c r="H127" s="110">
        <v>9940</v>
      </c>
      <c r="I127" s="110">
        <v>4684</v>
      </c>
      <c r="J127" s="110">
        <v>5455</v>
      </c>
      <c r="K127" s="24">
        <v>4</v>
      </c>
      <c r="L127" s="109"/>
      <c r="M127" s="110">
        <v>4121</v>
      </c>
      <c r="N127" s="110">
        <v>2654</v>
      </c>
      <c r="O127" s="25">
        <v>4</v>
      </c>
      <c r="P127" s="25">
        <v>5.9</v>
      </c>
      <c r="Q127" s="25">
        <v>2.5</v>
      </c>
      <c r="R127" s="24">
        <v>24</v>
      </c>
      <c r="S127" s="26">
        <v>1.2428999999999999</v>
      </c>
      <c r="T127" s="52" t="s">
        <v>407</v>
      </c>
      <c r="U127" s="26">
        <v>1.2393000000000001</v>
      </c>
      <c r="V127" s="26"/>
      <c r="W127" s="109"/>
      <c r="X127" s="24">
        <v>15</v>
      </c>
      <c r="Y127" s="110">
        <v>15266.7</v>
      </c>
      <c r="Z127" s="25">
        <v>2.5</v>
      </c>
      <c r="AA127" s="26">
        <v>0.44600000000000001</v>
      </c>
      <c r="AB127" s="26">
        <v>0.36049999999999999</v>
      </c>
      <c r="AC127" s="109"/>
      <c r="AD127" s="26">
        <v>0</v>
      </c>
      <c r="AE127" s="26">
        <v>0</v>
      </c>
      <c r="AF127" s="26">
        <v>1.3423</v>
      </c>
      <c r="AG127" s="26">
        <v>1.2161999999999999</v>
      </c>
      <c r="AH127" s="57">
        <v>1.2202</v>
      </c>
      <c r="AI127" s="50">
        <f t="shared" si="3"/>
        <v>1.3294590750000002</v>
      </c>
      <c r="AJ127" s="26">
        <f t="shared" si="4"/>
        <v>0.10925907500000021</v>
      </c>
      <c r="AK127" s="62">
        <f t="shared" si="5"/>
        <v>8.9541939845927065E-2</v>
      </c>
    </row>
    <row r="128" spans="1:37" s="53" customFormat="1" x14ac:dyDescent="0.2">
      <c r="A128" s="22" t="s">
        <v>876</v>
      </c>
      <c r="B128" s="17" t="s">
        <v>877</v>
      </c>
      <c r="C128" s="17" t="s">
        <v>407</v>
      </c>
      <c r="D128" s="111">
        <v>32</v>
      </c>
      <c r="E128" s="109"/>
      <c r="F128" s="111">
        <v>8</v>
      </c>
      <c r="G128" s="111">
        <v>8540</v>
      </c>
      <c r="H128" s="111">
        <v>16827</v>
      </c>
      <c r="I128" s="111">
        <v>2869</v>
      </c>
      <c r="J128" s="111">
        <v>4291</v>
      </c>
      <c r="K128" s="17">
        <v>3.5</v>
      </c>
      <c r="L128" s="109"/>
      <c r="M128" s="111">
        <v>2437</v>
      </c>
      <c r="N128" s="111">
        <v>2250</v>
      </c>
      <c r="O128" s="18">
        <v>3.5</v>
      </c>
      <c r="P128" s="18">
        <v>5</v>
      </c>
      <c r="Q128" s="18">
        <v>2.2000000000000002</v>
      </c>
      <c r="R128" s="17">
        <v>50</v>
      </c>
      <c r="S128" s="19">
        <v>0.73499999999999999</v>
      </c>
      <c r="T128" s="44" t="s">
        <v>410</v>
      </c>
      <c r="U128" s="19">
        <v>0.88500000000000001</v>
      </c>
      <c r="V128" s="26"/>
      <c r="W128" s="109"/>
      <c r="X128" s="17">
        <v>15</v>
      </c>
      <c r="Y128" s="111">
        <v>19475.22</v>
      </c>
      <c r="Z128" s="18">
        <v>2</v>
      </c>
      <c r="AA128" s="19">
        <v>4.0766999999999998</v>
      </c>
      <c r="AB128" s="19">
        <v>5.6573000000000002</v>
      </c>
      <c r="AC128" s="109"/>
      <c r="AD128" s="19">
        <v>0.59009999999999996</v>
      </c>
      <c r="AE128" s="19">
        <v>0.72230000000000005</v>
      </c>
      <c r="AF128" s="19">
        <v>0.75370000000000004</v>
      </c>
      <c r="AG128" s="19">
        <v>0.70930000000000004</v>
      </c>
      <c r="AH128" s="59">
        <v>0.84299999999999997</v>
      </c>
      <c r="AI128" s="51">
        <f t="shared" si="3"/>
        <v>0.94938375000000008</v>
      </c>
      <c r="AJ128" s="19">
        <f t="shared" si="4"/>
        <v>0.10638375000000011</v>
      </c>
      <c r="AK128" s="63">
        <f t="shared" si="5"/>
        <v>0.12619661921708197</v>
      </c>
    </row>
    <row r="129" spans="1:37" s="53" customFormat="1" x14ac:dyDescent="0.2">
      <c r="A129" s="21" t="s">
        <v>1056</v>
      </c>
      <c r="B129" s="24" t="s">
        <v>1057</v>
      </c>
      <c r="C129" s="24" t="s">
        <v>410</v>
      </c>
      <c r="D129" s="110">
        <v>6</v>
      </c>
      <c r="E129" s="109"/>
      <c r="F129" s="110">
        <v>1</v>
      </c>
      <c r="G129" s="110">
        <v>15907</v>
      </c>
      <c r="H129" s="110">
        <v>11683</v>
      </c>
      <c r="I129" s="110">
        <v>6525</v>
      </c>
      <c r="J129" s="110">
        <v>5410</v>
      </c>
      <c r="K129" s="24">
        <v>4.5</v>
      </c>
      <c r="L129" s="109"/>
      <c r="M129" s="110">
        <v>6525</v>
      </c>
      <c r="N129" s="110">
        <v>5410</v>
      </c>
      <c r="O129" s="25">
        <v>4.5</v>
      </c>
      <c r="P129" s="25">
        <v>4.0999999999999996</v>
      </c>
      <c r="Q129" s="25">
        <v>2.9</v>
      </c>
      <c r="R129" s="24">
        <v>40</v>
      </c>
      <c r="S129" s="26">
        <v>1.968</v>
      </c>
      <c r="T129" s="52" t="s">
        <v>410</v>
      </c>
      <c r="U129" s="26">
        <v>2.2873000000000001</v>
      </c>
      <c r="V129" s="26"/>
      <c r="W129" s="109"/>
      <c r="X129" s="24">
        <v>20</v>
      </c>
      <c r="Y129" s="110">
        <v>31638.53</v>
      </c>
      <c r="Z129" s="25">
        <v>3.9</v>
      </c>
      <c r="AA129" s="26">
        <v>1.9037999999999999</v>
      </c>
      <c r="AB129" s="26">
        <v>1.4977</v>
      </c>
      <c r="AC129" s="109"/>
      <c r="AD129" s="26">
        <v>1.2159</v>
      </c>
      <c r="AE129" s="26">
        <v>2.2700999999999998</v>
      </c>
      <c r="AF129" s="26">
        <v>2.0857000000000001</v>
      </c>
      <c r="AG129" s="26">
        <v>2.0657000000000001</v>
      </c>
      <c r="AH129" s="57">
        <v>2.3479999999999999</v>
      </c>
      <c r="AI129" s="50">
        <f t="shared" si="3"/>
        <v>2.4537010750000001</v>
      </c>
      <c r="AJ129" s="26">
        <f t="shared" si="4"/>
        <v>0.10570107500000026</v>
      </c>
      <c r="AK129" s="62">
        <f t="shared" si="5"/>
        <v>4.5017493611584442E-2</v>
      </c>
    </row>
    <row r="130" spans="1:37" s="53" customFormat="1" x14ac:dyDescent="0.2">
      <c r="A130" s="21" t="s">
        <v>254</v>
      </c>
      <c r="B130" s="24" t="s">
        <v>255</v>
      </c>
      <c r="C130" s="24" t="s">
        <v>410</v>
      </c>
      <c r="D130" s="110">
        <v>61</v>
      </c>
      <c r="E130" s="109"/>
      <c r="F130" s="110">
        <v>0</v>
      </c>
      <c r="G130" s="110">
        <v>6279</v>
      </c>
      <c r="H130" s="110">
        <v>5852</v>
      </c>
      <c r="I130" s="110">
        <v>3817</v>
      </c>
      <c r="J130" s="110">
        <v>4677</v>
      </c>
      <c r="K130" s="24">
        <v>5.5</v>
      </c>
      <c r="L130" s="109"/>
      <c r="M130" s="110">
        <v>3616</v>
      </c>
      <c r="N130" s="110">
        <v>3135</v>
      </c>
      <c r="O130" s="25">
        <v>5.6</v>
      </c>
      <c r="P130" s="25">
        <v>6</v>
      </c>
      <c r="Q130" s="25">
        <v>3.8</v>
      </c>
      <c r="R130" s="24">
        <v>44</v>
      </c>
      <c r="S130" s="26">
        <v>1.0906</v>
      </c>
      <c r="T130" s="52" t="s">
        <v>407</v>
      </c>
      <c r="U130" s="26">
        <v>1.0906</v>
      </c>
      <c r="V130" s="26"/>
      <c r="W130" s="109"/>
      <c r="X130" s="24">
        <v>17</v>
      </c>
      <c r="Y130" s="110">
        <v>12890.38</v>
      </c>
      <c r="Z130" s="25">
        <v>3.8</v>
      </c>
      <c r="AA130" s="26">
        <v>0.9657</v>
      </c>
      <c r="AB130" s="26">
        <v>0.95930000000000004</v>
      </c>
      <c r="AC130" s="109"/>
      <c r="AD130" s="26">
        <v>1.4218999999999999</v>
      </c>
      <c r="AE130" s="26">
        <v>1.3209</v>
      </c>
      <c r="AF130" s="26">
        <v>0.97550000000000003</v>
      </c>
      <c r="AG130" s="26">
        <v>1.1205000000000001</v>
      </c>
      <c r="AH130" s="57">
        <v>1.0642</v>
      </c>
      <c r="AI130" s="50">
        <f t="shared" si="3"/>
        <v>1.1699411500000001</v>
      </c>
      <c r="AJ130" s="26">
        <f t="shared" si="4"/>
        <v>0.10574115000000006</v>
      </c>
      <c r="AK130" s="62">
        <f t="shared" si="5"/>
        <v>9.9362102988160173E-2</v>
      </c>
    </row>
    <row r="131" spans="1:37" s="53" customFormat="1" x14ac:dyDescent="0.2">
      <c r="A131" s="21" t="s">
        <v>1048</v>
      </c>
      <c r="B131" s="1" t="s">
        <v>1049</v>
      </c>
      <c r="C131" s="1" t="s">
        <v>410</v>
      </c>
      <c r="D131" s="108">
        <v>22</v>
      </c>
      <c r="E131" s="109"/>
      <c r="F131" s="108">
        <v>3</v>
      </c>
      <c r="G131" s="108">
        <v>24335</v>
      </c>
      <c r="H131" s="108">
        <v>11822</v>
      </c>
      <c r="I131" s="108">
        <v>8597</v>
      </c>
      <c r="J131" s="108">
        <v>4571</v>
      </c>
      <c r="K131" s="1">
        <v>6.5</v>
      </c>
      <c r="L131" s="109"/>
      <c r="M131" s="108">
        <v>8498</v>
      </c>
      <c r="N131" s="108">
        <v>4245</v>
      </c>
      <c r="O131" s="2">
        <v>6.5</v>
      </c>
      <c r="P131" s="2">
        <v>2.2999999999999998</v>
      </c>
      <c r="Q131" s="2">
        <v>6.1</v>
      </c>
      <c r="R131" s="1">
        <v>15</v>
      </c>
      <c r="S131" s="3">
        <v>2.5630999999999999</v>
      </c>
      <c r="T131" s="43" t="s">
        <v>407</v>
      </c>
      <c r="U131" s="3">
        <v>2.5630999999999999</v>
      </c>
      <c r="V131" s="3"/>
      <c r="W131" s="109"/>
      <c r="X131" s="1">
        <v>11</v>
      </c>
      <c r="Y131" s="108">
        <v>17464.740000000002</v>
      </c>
      <c r="Z131" s="2">
        <v>6.1</v>
      </c>
      <c r="AA131" s="3">
        <v>1.7265999999999999</v>
      </c>
      <c r="AB131" s="3">
        <v>1.4531000000000001</v>
      </c>
      <c r="AC131" s="109"/>
      <c r="AD131" s="3">
        <v>2.5085000000000002</v>
      </c>
      <c r="AE131" s="3">
        <v>2.4346999999999999</v>
      </c>
      <c r="AF131" s="3">
        <v>2.6520999999999999</v>
      </c>
      <c r="AG131" s="3">
        <v>2.6107</v>
      </c>
      <c r="AH131" s="57">
        <v>2.6496</v>
      </c>
      <c r="AI131" s="50">
        <f t="shared" si="3"/>
        <v>2.749565525</v>
      </c>
      <c r="AJ131" s="3">
        <f t="shared" si="4"/>
        <v>9.9965525E-2</v>
      </c>
      <c r="AK131" s="62">
        <f t="shared" si="5"/>
        <v>3.7728534495772945E-2</v>
      </c>
    </row>
    <row r="132" spans="1:37" s="53" customFormat="1" x14ac:dyDescent="0.2">
      <c r="A132" s="21" t="s">
        <v>464</v>
      </c>
      <c r="B132" s="24" t="s">
        <v>465</v>
      </c>
      <c r="C132" s="24" t="s">
        <v>407</v>
      </c>
      <c r="D132" s="110">
        <v>6</v>
      </c>
      <c r="E132" s="109"/>
      <c r="F132" s="110">
        <v>0</v>
      </c>
      <c r="G132" s="110">
        <v>6801</v>
      </c>
      <c r="H132" s="110">
        <v>3143</v>
      </c>
      <c r="I132" s="110">
        <v>2858</v>
      </c>
      <c r="J132" s="110">
        <v>1271</v>
      </c>
      <c r="K132" s="24">
        <v>2.5</v>
      </c>
      <c r="L132" s="109"/>
      <c r="M132" s="110">
        <v>2858</v>
      </c>
      <c r="N132" s="110">
        <v>1271</v>
      </c>
      <c r="O132" s="25">
        <v>2.5</v>
      </c>
      <c r="P132" s="25">
        <v>1.4</v>
      </c>
      <c r="Q132" s="25">
        <v>2.1</v>
      </c>
      <c r="R132" s="24">
        <v>12</v>
      </c>
      <c r="S132" s="26">
        <v>0.86199999999999999</v>
      </c>
      <c r="T132" s="52" t="s">
        <v>410</v>
      </c>
      <c r="U132" s="26">
        <v>1.2783</v>
      </c>
      <c r="V132" s="3"/>
      <c r="W132" s="109"/>
      <c r="X132" s="24">
        <v>24</v>
      </c>
      <c r="Y132" s="110">
        <v>45229.75</v>
      </c>
      <c r="Z132" s="25">
        <v>1.8</v>
      </c>
      <c r="AA132" s="26">
        <v>0.73699999999999999</v>
      </c>
      <c r="AB132" s="26">
        <v>0.80130000000000001</v>
      </c>
      <c r="AC132" s="109"/>
      <c r="AD132" s="26">
        <v>1.0345</v>
      </c>
      <c r="AE132" s="26">
        <v>1.1742999999999999</v>
      </c>
      <c r="AF132" s="26">
        <v>1.1940999999999999</v>
      </c>
      <c r="AG132" s="26">
        <v>1.1588000000000001</v>
      </c>
      <c r="AH132" s="57">
        <v>1.274</v>
      </c>
      <c r="AI132" s="50">
        <f t="shared" si="3"/>
        <v>1.3712963250000001</v>
      </c>
      <c r="AJ132" s="26">
        <f t="shared" si="4"/>
        <v>9.7296325000000072E-2</v>
      </c>
      <c r="AK132" s="62">
        <f t="shared" si="5"/>
        <v>7.6370741758241809E-2</v>
      </c>
    </row>
    <row r="133" spans="1:37" s="53" customFormat="1" x14ac:dyDescent="0.2">
      <c r="A133" s="22" t="s">
        <v>494</v>
      </c>
      <c r="B133" s="17" t="s">
        <v>495</v>
      </c>
      <c r="C133" s="17" t="s">
        <v>407</v>
      </c>
      <c r="D133" s="111">
        <v>2</v>
      </c>
      <c r="E133" s="109"/>
      <c r="F133" s="111">
        <v>0</v>
      </c>
      <c r="G133" s="111">
        <v>24375</v>
      </c>
      <c r="H133" s="111">
        <v>3050</v>
      </c>
      <c r="I133" s="111">
        <v>5243</v>
      </c>
      <c r="J133" s="111">
        <v>816</v>
      </c>
      <c r="K133" s="17">
        <v>5.5</v>
      </c>
      <c r="L133" s="109"/>
      <c r="M133" s="111">
        <v>5243</v>
      </c>
      <c r="N133" s="111">
        <v>816</v>
      </c>
      <c r="O133" s="18">
        <v>5.5</v>
      </c>
      <c r="P133" s="18">
        <v>1.5</v>
      </c>
      <c r="Q133" s="18">
        <v>5.3</v>
      </c>
      <c r="R133" s="17">
        <v>999</v>
      </c>
      <c r="S133" s="19">
        <v>1.5812999999999999</v>
      </c>
      <c r="T133" s="44" t="s">
        <v>410</v>
      </c>
      <c r="U133" s="19">
        <v>1.9285000000000001</v>
      </c>
      <c r="V133" s="3"/>
      <c r="W133" s="109"/>
      <c r="X133" s="17">
        <v>12</v>
      </c>
      <c r="Y133" s="111">
        <v>17840.349999999999</v>
      </c>
      <c r="Z133" s="18">
        <v>3.1</v>
      </c>
      <c r="AA133" s="19">
        <v>1.1365000000000001</v>
      </c>
      <c r="AB133" s="19">
        <v>1.1334</v>
      </c>
      <c r="AC133" s="109"/>
      <c r="AD133" s="19">
        <v>1.1446000000000001</v>
      </c>
      <c r="AE133" s="19">
        <v>1.5860000000000001</v>
      </c>
      <c r="AF133" s="19">
        <v>1.6838</v>
      </c>
      <c r="AG133" s="19">
        <v>1.653</v>
      </c>
      <c r="AH133" s="59">
        <v>1.9721</v>
      </c>
      <c r="AI133" s="51">
        <f t="shared" si="3"/>
        <v>2.0687983750000001</v>
      </c>
      <c r="AJ133" s="19">
        <f t="shared" si="4"/>
        <v>9.6698375000000114E-2</v>
      </c>
      <c r="AK133" s="63">
        <f t="shared" si="5"/>
        <v>4.9033200649054365E-2</v>
      </c>
    </row>
    <row r="134" spans="1:37" s="53" customFormat="1" x14ac:dyDescent="0.2">
      <c r="A134" s="21" t="s">
        <v>1010</v>
      </c>
      <c r="B134" s="24" t="s">
        <v>1011</v>
      </c>
      <c r="C134" s="24" t="s">
        <v>407</v>
      </c>
      <c r="D134" s="110">
        <v>9</v>
      </c>
      <c r="E134" s="109"/>
      <c r="F134" s="110">
        <v>1</v>
      </c>
      <c r="G134" s="110">
        <v>21695</v>
      </c>
      <c r="H134" s="110">
        <v>15283</v>
      </c>
      <c r="I134" s="110">
        <v>10738</v>
      </c>
      <c r="J134" s="110">
        <v>8682</v>
      </c>
      <c r="K134" s="24">
        <v>12.4</v>
      </c>
      <c r="L134" s="109"/>
      <c r="M134" s="110">
        <v>10591</v>
      </c>
      <c r="N134" s="110">
        <v>8379</v>
      </c>
      <c r="O134" s="25">
        <v>12.4</v>
      </c>
      <c r="P134" s="25">
        <v>9</v>
      </c>
      <c r="Q134" s="25">
        <v>9.1</v>
      </c>
      <c r="R134" s="24">
        <v>37</v>
      </c>
      <c r="S134" s="26">
        <v>3.1943000000000001</v>
      </c>
      <c r="T134" s="52" t="s">
        <v>410</v>
      </c>
      <c r="U134" s="26">
        <v>2.8999000000000001</v>
      </c>
      <c r="V134" s="26"/>
      <c r="W134" s="109"/>
      <c r="X134" s="24">
        <v>20</v>
      </c>
      <c r="Y134" s="110">
        <v>23999.43</v>
      </c>
      <c r="Z134" s="25">
        <v>7.5</v>
      </c>
      <c r="AA134" s="26">
        <v>1.3874</v>
      </c>
      <c r="AB134" s="26">
        <v>1.2236</v>
      </c>
      <c r="AC134" s="109"/>
      <c r="AD134" s="26">
        <v>4.1197999999999997</v>
      </c>
      <c r="AE134" s="26">
        <v>2.5022000000000002</v>
      </c>
      <c r="AF134" s="26">
        <v>3.3687</v>
      </c>
      <c r="AG134" s="26">
        <v>3.2850000000000001</v>
      </c>
      <c r="AH134" s="57">
        <v>3.0156999999999998</v>
      </c>
      <c r="AI134" s="50">
        <f t="shared" si="3"/>
        <v>3.1108677250000003</v>
      </c>
      <c r="AJ134" s="26">
        <f t="shared" si="4"/>
        <v>9.516772500000048E-2</v>
      </c>
      <c r="AK134" s="62">
        <f t="shared" si="5"/>
        <v>3.155742447856235E-2</v>
      </c>
    </row>
    <row r="135" spans="1:37" s="53" customFormat="1" x14ac:dyDescent="0.2">
      <c r="A135" s="21" t="s">
        <v>973</v>
      </c>
      <c r="B135" s="24" t="s">
        <v>974</v>
      </c>
      <c r="C135" s="24" t="s">
        <v>410</v>
      </c>
      <c r="D135" s="110">
        <v>24</v>
      </c>
      <c r="E135" s="109"/>
      <c r="F135" s="110">
        <v>4</v>
      </c>
      <c r="G135" s="110">
        <v>9758</v>
      </c>
      <c r="H135" s="110">
        <v>10957</v>
      </c>
      <c r="I135" s="110">
        <v>3622</v>
      </c>
      <c r="J135" s="110">
        <v>2431</v>
      </c>
      <c r="K135" s="24">
        <v>4.2</v>
      </c>
      <c r="L135" s="109"/>
      <c r="M135" s="110">
        <v>3602</v>
      </c>
      <c r="N135" s="110">
        <v>2331</v>
      </c>
      <c r="O135" s="25">
        <v>4.2</v>
      </c>
      <c r="P135" s="25">
        <v>2.4</v>
      </c>
      <c r="Q135" s="25">
        <v>3.5</v>
      </c>
      <c r="R135" s="24">
        <v>25</v>
      </c>
      <c r="S135" s="26">
        <v>1.0864</v>
      </c>
      <c r="T135" s="52" t="s">
        <v>410</v>
      </c>
      <c r="U135" s="26">
        <v>1.9558</v>
      </c>
      <c r="V135" s="26"/>
      <c r="W135" s="109"/>
      <c r="X135" s="24">
        <v>18</v>
      </c>
      <c r="Y135" s="110">
        <v>30336.21</v>
      </c>
      <c r="Z135" s="25">
        <v>4.5999999999999996</v>
      </c>
      <c r="AA135" s="26">
        <v>0</v>
      </c>
      <c r="AB135" s="26">
        <v>0</v>
      </c>
      <c r="AC135" s="109"/>
      <c r="AD135" s="26">
        <v>1.7204999999999999</v>
      </c>
      <c r="AE135" s="26">
        <v>2.0074000000000001</v>
      </c>
      <c r="AF135" s="26">
        <v>1.1244000000000001</v>
      </c>
      <c r="AG135" s="26">
        <v>1.9797</v>
      </c>
      <c r="AH135" s="57">
        <v>2.0034000000000001</v>
      </c>
      <c r="AI135" s="50">
        <f t="shared" si="3"/>
        <v>2.09808445</v>
      </c>
      <c r="AJ135" s="26">
        <f t="shared" si="4"/>
        <v>9.468444999999992E-2</v>
      </c>
      <c r="AK135" s="62">
        <f t="shared" si="5"/>
        <v>4.7261879804332593E-2</v>
      </c>
    </row>
    <row r="136" spans="1:37" s="53" customFormat="1" x14ac:dyDescent="0.2">
      <c r="A136" s="21" t="s">
        <v>283</v>
      </c>
      <c r="B136" s="24" t="s">
        <v>284</v>
      </c>
      <c r="C136" s="24" t="s">
        <v>410</v>
      </c>
      <c r="D136" s="110">
        <v>19</v>
      </c>
      <c r="E136" s="109"/>
      <c r="F136" s="110">
        <v>0</v>
      </c>
      <c r="G136" s="110">
        <v>26610</v>
      </c>
      <c r="H136" s="110">
        <v>20015</v>
      </c>
      <c r="I136" s="110">
        <v>10721</v>
      </c>
      <c r="J136" s="110">
        <v>8804</v>
      </c>
      <c r="K136" s="24">
        <v>11.4</v>
      </c>
      <c r="L136" s="109"/>
      <c r="M136" s="110">
        <v>10201</v>
      </c>
      <c r="N136" s="110">
        <v>7371</v>
      </c>
      <c r="O136" s="25">
        <v>11.4</v>
      </c>
      <c r="P136" s="25">
        <v>10.1</v>
      </c>
      <c r="Q136" s="25">
        <v>7.2</v>
      </c>
      <c r="R136" s="24">
        <v>31</v>
      </c>
      <c r="S136" s="26">
        <v>3.0767000000000002</v>
      </c>
      <c r="T136" s="52" t="s">
        <v>410</v>
      </c>
      <c r="U136" s="26">
        <v>2.3433999999999999</v>
      </c>
      <c r="V136" s="26"/>
      <c r="W136" s="109"/>
      <c r="X136" s="24">
        <v>21</v>
      </c>
      <c r="Y136" s="110">
        <v>26930.11</v>
      </c>
      <c r="Z136" s="25">
        <v>4.2</v>
      </c>
      <c r="AA136" s="26">
        <v>0.79830000000000001</v>
      </c>
      <c r="AB136" s="26">
        <v>0.75460000000000005</v>
      </c>
      <c r="AC136" s="109"/>
      <c r="AD136" s="26">
        <v>2.5045999999999999</v>
      </c>
      <c r="AE136" s="26">
        <v>2.1069</v>
      </c>
      <c r="AF136" s="26">
        <v>2.5648</v>
      </c>
      <c r="AG136" s="26">
        <v>2.5242</v>
      </c>
      <c r="AH136" s="57">
        <v>2.4203000000000001</v>
      </c>
      <c r="AI136" s="50">
        <f t="shared" si="3"/>
        <v>2.5138823500000003</v>
      </c>
      <c r="AJ136" s="26">
        <f t="shared" si="4"/>
        <v>9.3582350000000147E-2</v>
      </c>
      <c r="AK136" s="62">
        <f t="shared" si="5"/>
        <v>3.8665599305871233E-2</v>
      </c>
    </row>
    <row r="137" spans="1:37" s="53" customFormat="1" x14ac:dyDescent="0.2">
      <c r="A137" s="21" t="s">
        <v>601</v>
      </c>
      <c r="B137" s="24" t="s">
        <v>602</v>
      </c>
      <c r="C137" s="24" t="s">
        <v>407</v>
      </c>
      <c r="D137" s="110">
        <v>39</v>
      </c>
      <c r="E137" s="109"/>
      <c r="F137" s="110">
        <v>1</v>
      </c>
      <c r="G137" s="110">
        <v>20023</v>
      </c>
      <c r="H137" s="110">
        <v>33690</v>
      </c>
      <c r="I137" s="110">
        <v>8024</v>
      </c>
      <c r="J137" s="110">
        <v>14415</v>
      </c>
      <c r="K137" s="24">
        <v>6.8</v>
      </c>
      <c r="L137" s="109"/>
      <c r="M137" s="110">
        <v>7126</v>
      </c>
      <c r="N137" s="110">
        <v>8727</v>
      </c>
      <c r="O137" s="25">
        <v>6.8</v>
      </c>
      <c r="P137" s="25">
        <v>8.9</v>
      </c>
      <c r="Q137" s="25">
        <v>3.9</v>
      </c>
      <c r="R137" s="24">
        <v>88</v>
      </c>
      <c r="S137" s="26">
        <v>2.1492</v>
      </c>
      <c r="T137" s="52" t="s">
        <v>410</v>
      </c>
      <c r="U137" s="26">
        <v>1.5579000000000001</v>
      </c>
      <c r="V137" s="26"/>
      <c r="W137" s="109"/>
      <c r="X137" s="24">
        <v>17</v>
      </c>
      <c r="Y137" s="110">
        <v>18235.47</v>
      </c>
      <c r="Z137" s="25">
        <v>3.8</v>
      </c>
      <c r="AA137" s="26">
        <v>0.81379999999999997</v>
      </c>
      <c r="AB137" s="26">
        <v>0.81589999999999996</v>
      </c>
      <c r="AC137" s="109"/>
      <c r="AD137" s="26">
        <v>1.7285999999999999</v>
      </c>
      <c r="AE137" s="26">
        <v>1.3664000000000001</v>
      </c>
      <c r="AF137" s="26">
        <v>1.4222999999999999</v>
      </c>
      <c r="AG137" s="26">
        <v>1.4033</v>
      </c>
      <c r="AH137" s="57">
        <v>1.5783</v>
      </c>
      <c r="AI137" s="50">
        <f t="shared" ref="AI137:AI200" si="6">$AI$4*U137</f>
        <v>1.6712372250000003</v>
      </c>
      <c r="AJ137" s="26">
        <f t="shared" ref="AJ137:AJ200" si="7">AI137-AH137</f>
        <v>9.2937225000000234E-2</v>
      </c>
      <c r="AK137" s="62">
        <f t="shared" ref="AK137:AK200" si="8">AJ137/AH137</f>
        <v>5.8884385097890284E-2</v>
      </c>
    </row>
    <row r="138" spans="1:37" s="53" customFormat="1" x14ac:dyDescent="0.2">
      <c r="A138" s="22" t="s">
        <v>628</v>
      </c>
      <c r="B138" s="17" t="s">
        <v>629</v>
      </c>
      <c r="C138" s="17" t="s">
        <v>407</v>
      </c>
      <c r="D138" s="111">
        <v>8</v>
      </c>
      <c r="E138" s="109"/>
      <c r="F138" s="111">
        <v>0</v>
      </c>
      <c r="G138" s="111">
        <v>3131</v>
      </c>
      <c r="H138" s="111">
        <v>1213</v>
      </c>
      <c r="I138" s="111">
        <v>1547</v>
      </c>
      <c r="J138" s="111">
        <v>782</v>
      </c>
      <c r="K138" s="17">
        <v>2.4</v>
      </c>
      <c r="L138" s="109"/>
      <c r="M138" s="111">
        <v>1572</v>
      </c>
      <c r="N138" s="111">
        <v>824</v>
      </c>
      <c r="O138" s="18">
        <v>2.4</v>
      </c>
      <c r="P138" s="18">
        <v>1.3</v>
      </c>
      <c r="Q138" s="18">
        <v>2.1</v>
      </c>
      <c r="R138" s="17">
        <v>16</v>
      </c>
      <c r="S138" s="19">
        <v>0.47410000000000002</v>
      </c>
      <c r="T138" s="44" t="s">
        <v>410</v>
      </c>
      <c r="U138" s="19">
        <v>0.82740000000000002</v>
      </c>
      <c r="V138" s="3"/>
      <c r="W138" s="109"/>
      <c r="X138" s="17">
        <v>9</v>
      </c>
      <c r="Y138" s="111">
        <v>11671.24</v>
      </c>
      <c r="Z138" s="18">
        <v>2.5</v>
      </c>
      <c r="AA138" s="19">
        <v>3.1191</v>
      </c>
      <c r="AB138" s="19">
        <v>3.0139</v>
      </c>
      <c r="AC138" s="109"/>
      <c r="AD138" s="19">
        <v>0.75180000000000002</v>
      </c>
      <c r="AE138" s="19">
        <v>0.65200000000000002</v>
      </c>
      <c r="AF138" s="19">
        <v>0.53700000000000003</v>
      </c>
      <c r="AG138" s="19">
        <v>0.53700000000000003</v>
      </c>
      <c r="AH138" s="59">
        <v>0.79490000000000005</v>
      </c>
      <c r="AI138" s="51">
        <f t="shared" si="6"/>
        <v>0.88759335000000006</v>
      </c>
      <c r="AJ138" s="19">
        <f t="shared" si="7"/>
        <v>9.2693350000000008E-2</v>
      </c>
      <c r="AK138" s="63">
        <f t="shared" si="8"/>
        <v>0.11661007673921248</v>
      </c>
    </row>
    <row r="139" spans="1:37" s="53" customFormat="1" x14ac:dyDescent="0.2">
      <c r="A139" s="21" t="s">
        <v>337</v>
      </c>
      <c r="B139" s="24" t="s">
        <v>338</v>
      </c>
      <c r="C139" s="24" t="s">
        <v>410</v>
      </c>
      <c r="D139" s="110">
        <v>11</v>
      </c>
      <c r="E139" s="109"/>
      <c r="F139" s="110">
        <v>0</v>
      </c>
      <c r="G139" s="110">
        <v>4542</v>
      </c>
      <c r="H139" s="110">
        <v>4287</v>
      </c>
      <c r="I139" s="110">
        <v>2128</v>
      </c>
      <c r="J139" s="110">
        <v>1718</v>
      </c>
      <c r="K139" s="24">
        <v>2.4</v>
      </c>
      <c r="L139" s="109"/>
      <c r="M139" s="110">
        <v>2117</v>
      </c>
      <c r="N139" s="110">
        <v>1666</v>
      </c>
      <c r="O139" s="25">
        <v>2.4</v>
      </c>
      <c r="P139" s="25">
        <v>1.7</v>
      </c>
      <c r="Q139" s="25">
        <v>1.9</v>
      </c>
      <c r="R139" s="24">
        <v>36</v>
      </c>
      <c r="S139" s="26">
        <v>0.63849999999999996</v>
      </c>
      <c r="T139" s="52" t="s">
        <v>410</v>
      </c>
      <c r="U139" s="26">
        <v>0.74850000000000005</v>
      </c>
      <c r="V139" s="3"/>
      <c r="W139" s="109"/>
      <c r="X139" s="24">
        <v>13</v>
      </c>
      <c r="Y139" s="110">
        <v>7252.59</v>
      </c>
      <c r="Z139" s="25">
        <v>2.6</v>
      </c>
      <c r="AA139" s="26">
        <v>12.989100000000001</v>
      </c>
      <c r="AB139" s="26">
        <v>12.6663</v>
      </c>
      <c r="AC139" s="109"/>
      <c r="AD139" s="26">
        <v>0.58989999999999998</v>
      </c>
      <c r="AE139" s="26">
        <v>0.7278</v>
      </c>
      <c r="AF139" s="26">
        <v>0.72260000000000002</v>
      </c>
      <c r="AG139" s="26">
        <v>0.7319</v>
      </c>
      <c r="AH139" s="57">
        <v>0.71079999999999999</v>
      </c>
      <c r="AI139" s="50">
        <f t="shared" si="6"/>
        <v>0.80295337500000008</v>
      </c>
      <c r="AJ139" s="26">
        <f t="shared" si="7"/>
        <v>9.2153375000000093E-2</v>
      </c>
      <c r="AK139" s="62">
        <f t="shared" si="8"/>
        <v>0.12964740433314589</v>
      </c>
    </row>
    <row r="140" spans="1:37" s="53" customFormat="1" x14ac:dyDescent="0.2">
      <c r="A140" s="21" t="s">
        <v>482</v>
      </c>
      <c r="B140" s="24" t="s">
        <v>483</v>
      </c>
      <c r="C140" s="24" t="s">
        <v>407</v>
      </c>
      <c r="D140" s="110">
        <v>99</v>
      </c>
      <c r="E140" s="109"/>
      <c r="F140" s="110">
        <v>1</v>
      </c>
      <c r="G140" s="110">
        <v>3083</v>
      </c>
      <c r="H140" s="110">
        <v>2680</v>
      </c>
      <c r="I140" s="110">
        <v>1775</v>
      </c>
      <c r="J140" s="110">
        <v>1357</v>
      </c>
      <c r="K140" s="24">
        <v>2</v>
      </c>
      <c r="L140" s="109"/>
      <c r="M140" s="110">
        <v>1687</v>
      </c>
      <c r="N140" s="110">
        <v>971</v>
      </c>
      <c r="O140" s="25">
        <v>2</v>
      </c>
      <c r="P140" s="25">
        <v>1.3</v>
      </c>
      <c r="Q140" s="25">
        <v>1.8</v>
      </c>
      <c r="R140" s="24">
        <v>19</v>
      </c>
      <c r="S140" s="26">
        <v>0.50880000000000003</v>
      </c>
      <c r="T140" s="52" t="s">
        <v>407</v>
      </c>
      <c r="U140" s="26">
        <v>0.50880000000000003</v>
      </c>
      <c r="V140" s="3"/>
      <c r="W140" s="109"/>
      <c r="X140" s="24">
        <v>5</v>
      </c>
      <c r="Y140" s="110">
        <v>4407.58</v>
      </c>
      <c r="Z140" s="25">
        <v>1.8</v>
      </c>
      <c r="AA140" s="26">
        <v>1.341</v>
      </c>
      <c r="AB140" s="26">
        <v>1.4998</v>
      </c>
      <c r="AC140" s="109"/>
      <c r="AD140" s="26">
        <v>0.48370000000000002</v>
      </c>
      <c r="AE140" s="26">
        <v>0.45810000000000001</v>
      </c>
      <c r="AF140" s="26">
        <v>0.45639999999999997</v>
      </c>
      <c r="AG140" s="26">
        <v>0.46510000000000001</v>
      </c>
      <c r="AH140" s="57">
        <v>0.46460000000000001</v>
      </c>
      <c r="AI140" s="50">
        <f t="shared" si="6"/>
        <v>0.54581520000000006</v>
      </c>
      <c r="AJ140" s="26">
        <f t="shared" si="7"/>
        <v>8.1215200000000043E-2</v>
      </c>
      <c r="AK140" s="62">
        <f t="shared" si="8"/>
        <v>0.17480671545415419</v>
      </c>
    </row>
    <row r="141" spans="1:37" s="53" customFormat="1" x14ac:dyDescent="0.2">
      <c r="A141" s="21" t="s">
        <v>373</v>
      </c>
      <c r="B141" s="24" t="s">
        <v>374</v>
      </c>
      <c r="C141" s="24"/>
      <c r="D141" s="110">
        <v>83</v>
      </c>
      <c r="E141" s="109"/>
      <c r="F141" s="110">
        <v>7</v>
      </c>
      <c r="G141" s="110">
        <v>286065</v>
      </c>
      <c r="H141" s="110">
        <v>273355</v>
      </c>
      <c r="I141" s="110">
        <v>82782</v>
      </c>
      <c r="J141" s="110">
        <v>73666</v>
      </c>
      <c r="K141" s="24">
        <v>54.4</v>
      </c>
      <c r="L141" s="109"/>
      <c r="M141" s="110">
        <v>77385</v>
      </c>
      <c r="N141" s="110">
        <v>57207</v>
      </c>
      <c r="O141" s="25">
        <v>54.4</v>
      </c>
      <c r="P141" s="25">
        <v>49.4</v>
      </c>
      <c r="Q141" s="25">
        <v>40.6</v>
      </c>
      <c r="R141" s="24">
        <v>32</v>
      </c>
      <c r="S141" s="26">
        <v>23.3398</v>
      </c>
      <c r="T141" s="52" t="s">
        <v>407</v>
      </c>
      <c r="U141" s="26">
        <v>23.3398</v>
      </c>
      <c r="V141" s="26"/>
      <c r="W141" s="109"/>
      <c r="X141" s="24">
        <v>150</v>
      </c>
      <c r="Y141" s="110">
        <v>225694.04</v>
      </c>
      <c r="Z141" s="25">
        <v>40.6</v>
      </c>
      <c r="AA141" s="26"/>
      <c r="AB141" s="26"/>
      <c r="AC141" s="109"/>
      <c r="AD141" s="26">
        <v>22.574000000000002</v>
      </c>
      <c r="AE141" s="26">
        <v>24.412800000000001</v>
      </c>
      <c r="AF141" s="26">
        <v>20.827500000000001</v>
      </c>
      <c r="AG141" s="26">
        <v>20.425599999999999</v>
      </c>
      <c r="AH141" s="57">
        <v>24.965299999999999</v>
      </c>
      <c r="AI141" s="50">
        <f t="shared" si="6"/>
        <v>25.037770450000004</v>
      </c>
      <c r="AJ141" s="26">
        <f t="shared" si="7"/>
        <v>7.2470450000004405E-2</v>
      </c>
      <c r="AK141" s="62">
        <f t="shared" si="8"/>
        <v>2.90284715184694E-3</v>
      </c>
    </row>
    <row r="142" spans="1:37" s="53" customFormat="1" x14ac:dyDescent="0.2">
      <c r="A142" s="21" t="s">
        <v>488</v>
      </c>
      <c r="B142" s="24" t="s">
        <v>489</v>
      </c>
      <c r="C142" s="24" t="s">
        <v>410</v>
      </c>
      <c r="D142" s="110">
        <v>24</v>
      </c>
      <c r="E142" s="109"/>
      <c r="F142" s="110">
        <v>3</v>
      </c>
      <c r="G142" s="110">
        <v>6208</v>
      </c>
      <c r="H142" s="110">
        <v>6915</v>
      </c>
      <c r="I142" s="110">
        <v>2391</v>
      </c>
      <c r="J142" s="110">
        <v>1612</v>
      </c>
      <c r="K142" s="24">
        <v>2.8</v>
      </c>
      <c r="L142" s="109"/>
      <c r="M142" s="110">
        <v>2322</v>
      </c>
      <c r="N142" s="110">
        <v>1429</v>
      </c>
      <c r="O142" s="25">
        <v>2.8</v>
      </c>
      <c r="P142" s="25">
        <v>2.5</v>
      </c>
      <c r="Q142" s="25">
        <v>2.2000000000000002</v>
      </c>
      <c r="R142" s="24">
        <v>22</v>
      </c>
      <c r="S142" s="26">
        <v>0.70030000000000003</v>
      </c>
      <c r="T142" s="52" t="s">
        <v>407</v>
      </c>
      <c r="U142" s="26">
        <v>0.70030000000000003</v>
      </c>
      <c r="V142" s="26"/>
      <c r="W142" s="109"/>
      <c r="X142" s="24">
        <v>8</v>
      </c>
      <c r="Y142" s="110">
        <v>5518.28</v>
      </c>
      <c r="Z142" s="25">
        <v>2.2000000000000002</v>
      </c>
      <c r="AA142" s="26">
        <v>0.90280000000000005</v>
      </c>
      <c r="AB142" s="26">
        <v>0.95699999999999996</v>
      </c>
      <c r="AC142" s="109"/>
      <c r="AD142" s="26">
        <v>0.57909999999999995</v>
      </c>
      <c r="AE142" s="26">
        <v>0.72960000000000003</v>
      </c>
      <c r="AF142" s="26">
        <v>0.68259999999999998</v>
      </c>
      <c r="AG142" s="26">
        <v>0.53049999999999997</v>
      </c>
      <c r="AH142" s="57">
        <v>0.67100000000000004</v>
      </c>
      <c r="AI142" s="50">
        <f t="shared" si="6"/>
        <v>0.75124682500000006</v>
      </c>
      <c r="AJ142" s="26">
        <f t="shared" si="7"/>
        <v>8.0246825000000022E-2</v>
      </c>
      <c r="AK142" s="62">
        <f t="shared" si="8"/>
        <v>0.1195928837555887</v>
      </c>
    </row>
    <row r="143" spans="1:37" s="53" customFormat="1" x14ac:dyDescent="0.2">
      <c r="A143" s="22" t="s">
        <v>616</v>
      </c>
      <c r="B143" s="17" t="s">
        <v>617</v>
      </c>
      <c r="C143" s="17" t="s">
        <v>407</v>
      </c>
      <c r="D143" s="111">
        <v>2</v>
      </c>
      <c r="E143" s="109"/>
      <c r="F143" s="111">
        <v>0</v>
      </c>
      <c r="G143" s="111">
        <v>14786</v>
      </c>
      <c r="H143" s="111">
        <v>831</v>
      </c>
      <c r="I143" s="111">
        <v>7192</v>
      </c>
      <c r="J143" s="111">
        <v>139</v>
      </c>
      <c r="K143" s="17">
        <v>6.5</v>
      </c>
      <c r="L143" s="109"/>
      <c r="M143" s="111">
        <v>7192</v>
      </c>
      <c r="N143" s="111">
        <v>139</v>
      </c>
      <c r="O143" s="18">
        <v>6.5</v>
      </c>
      <c r="P143" s="18">
        <v>0.5</v>
      </c>
      <c r="Q143" s="18">
        <v>6.5</v>
      </c>
      <c r="R143" s="17">
        <v>999</v>
      </c>
      <c r="S143" s="19">
        <v>2.1692</v>
      </c>
      <c r="T143" s="44" t="s">
        <v>410</v>
      </c>
      <c r="U143" s="19">
        <v>1.2962</v>
      </c>
      <c r="V143" s="26"/>
      <c r="W143" s="109"/>
      <c r="X143" s="17">
        <v>6</v>
      </c>
      <c r="Y143" s="111">
        <v>12026.39</v>
      </c>
      <c r="Z143" s="18">
        <v>1.8</v>
      </c>
      <c r="AA143" s="19">
        <v>10.0983</v>
      </c>
      <c r="AB143" s="19">
        <v>10.5611</v>
      </c>
      <c r="AC143" s="109"/>
      <c r="AD143" s="19">
        <v>0.61309999999999998</v>
      </c>
      <c r="AE143" s="19">
        <v>1.3021</v>
      </c>
      <c r="AF143" s="19">
        <v>1.1484000000000001</v>
      </c>
      <c r="AG143" s="19">
        <v>1.1097999999999999</v>
      </c>
      <c r="AH143" s="59">
        <v>1.3119000000000001</v>
      </c>
      <c r="AI143" s="51">
        <f t="shared" si="6"/>
        <v>1.3904985500000002</v>
      </c>
      <c r="AJ143" s="19">
        <f t="shared" si="7"/>
        <v>7.8598550000000156E-2</v>
      </c>
      <c r="AK143" s="63">
        <f t="shared" si="8"/>
        <v>5.9911997865691097E-2</v>
      </c>
    </row>
    <row r="144" spans="1:37" s="53" customFormat="1" x14ac:dyDescent="0.2">
      <c r="A144" s="21" t="s">
        <v>1513</v>
      </c>
      <c r="B144" s="1" t="s">
        <v>1515</v>
      </c>
      <c r="C144" s="1" t="s">
        <v>410</v>
      </c>
      <c r="D144" s="108">
        <v>4</v>
      </c>
      <c r="E144" s="109"/>
      <c r="F144" s="108">
        <v>0</v>
      </c>
      <c r="G144" s="108">
        <v>15094</v>
      </c>
      <c r="H144" s="108">
        <v>11344</v>
      </c>
      <c r="I144" s="108">
        <v>6402</v>
      </c>
      <c r="J144" s="108">
        <v>4823</v>
      </c>
      <c r="K144" s="1">
        <v>7.5</v>
      </c>
      <c r="L144" s="109"/>
      <c r="M144" s="108">
        <v>6402</v>
      </c>
      <c r="N144" s="108">
        <v>4823</v>
      </c>
      <c r="O144" s="2">
        <v>7.5</v>
      </c>
      <c r="P144" s="2">
        <v>6.3</v>
      </c>
      <c r="Q144" s="2">
        <v>4.3</v>
      </c>
      <c r="R144" s="1">
        <v>999</v>
      </c>
      <c r="S144" s="3">
        <v>1.9309000000000001</v>
      </c>
      <c r="T144" s="43" t="s">
        <v>410</v>
      </c>
      <c r="U144" s="3">
        <v>1.7955000000000001</v>
      </c>
      <c r="V144" s="3"/>
      <c r="W144" s="109"/>
      <c r="X144" s="1">
        <v>10</v>
      </c>
      <c r="Y144" s="108">
        <v>13789.14</v>
      </c>
      <c r="Z144" s="2">
        <v>2.6</v>
      </c>
      <c r="AA144" s="3">
        <v>0.75070000000000003</v>
      </c>
      <c r="AB144" s="3">
        <v>1.0794999999999999</v>
      </c>
      <c r="AC144" s="109"/>
      <c r="AD144" s="3">
        <v>1.6431</v>
      </c>
      <c r="AE144" s="3">
        <v>1.6509</v>
      </c>
      <c r="AF144" s="3">
        <v>1.7060999999999999</v>
      </c>
      <c r="AG144" s="3">
        <v>1.6608000000000001</v>
      </c>
      <c r="AH144" s="57">
        <v>1.8515999999999999</v>
      </c>
      <c r="AI144" s="50">
        <f t="shared" si="6"/>
        <v>1.9261226250000003</v>
      </c>
      <c r="AJ144" s="3">
        <f t="shared" si="7"/>
        <v>7.4522625000000398E-2</v>
      </c>
      <c r="AK144" s="62">
        <f t="shared" si="8"/>
        <v>4.0247691186001515E-2</v>
      </c>
    </row>
    <row r="145" spans="1:37" s="53" customFormat="1" x14ac:dyDescent="0.2">
      <c r="A145" s="21" t="s">
        <v>17</v>
      </c>
      <c r="B145" s="24" t="s">
        <v>18</v>
      </c>
      <c r="C145" s="24" t="s">
        <v>611</v>
      </c>
      <c r="D145" s="110">
        <v>77</v>
      </c>
      <c r="E145" s="109"/>
      <c r="F145" s="110">
        <v>1</v>
      </c>
      <c r="G145" s="110">
        <v>37768</v>
      </c>
      <c r="H145" s="110">
        <v>54379</v>
      </c>
      <c r="I145" s="110">
        <v>13358</v>
      </c>
      <c r="J145" s="110">
        <v>18159</v>
      </c>
      <c r="K145" s="24">
        <v>14.2</v>
      </c>
      <c r="L145" s="109"/>
      <c r="M145" s="110">
        <v>11693</v>
      </c>
      <c r="N145" s="110">
        <v>10532</v>
      </c>
      <c r="O145" s="25">
        <v>14.2</v>
      </c>
      <c r="P145" s="25">
        <v>15.5</v>
      </c>
      <c r="Q145" s="25">
        <v>10.1</v>
      </c>
      <c r="R145" s="24">
        <v>48</v>
      </c>
      <c r="S145" s="26">
        <v>3.5266999999999999</v>
      </c>
      <c r="T145" s="52" t="s">
        <v>407</v>
      </c>
      <c r="U145" s="26">
        <v>3.5266999999999999</v>
      </c>
      <c r="V145" s="26"/>
      <c r="W145" s="109"/>
      <c r="X145" s="24">
        <v>44</v>
      </c>
      <c r="Y145" s="110">
        <v>48586.46</v>
      </c>
      <c r="Z145" s="25">
        <v>10.1</v>
      </c>
      <c r="AA145" s="26">
        <v>0</v>
      </c>
      <c r="AB145" s="26">
        <v>0</v>
      </c>
      <c r="AC145" s="109"/>
      <c r="AD145" s="26">
        <v>4.5564999999999998</v>
      </c>
      <c r="AE145" s="26">
        <v>3.5847000000000002</v>
      </c>
      <c r="AF145" s="26">
        <v>5.2140000000000004</v>
      </c>
      <c r="AG145" s="26">
        <v>3.9106000000000001</v>
      </c>
      <c r="AH145" s="57">
        <v>3.7111000000000001</v>
      </c>
      <c r="AI145" s="50">
        <f t="shared" si="6"/>
        <v>3.7832674250000005</v>
      </c>
      <c r="AJ145" s="26">
        <f t="shared" si="7"/>
        <v>7.2167425000000396E-2</v>
      </c>
      <c r="AK145" s="62">
        <f t="shared" si="8"/>
        <v>1.9446370348414323E-2</v>
      </c>
    </row>
    <row r="146" spans="1:37" s="53" customFormat="1" x14ac:dyDescent="0.2">
      <c r="A146" s="21" t="s">
        <v>1054</v>
      </c>
      <c r="B146" s="24" t="s">
        <v>1055</v>
      </c>
      <c r="C146" s="24" t="s">
        <v>407</v>
      </c>
      <c r="D146" s="110">
        <v>0</v>
      </c>
      <c r="E146" s="109"/>
      <c r="F146" s="110">
        <v>0</v>
      </c>
      <c r="G146" s="110">
        <v>0</v>
      </c>
      <c r="H146" s="110">
        <v>0</v>
      </c>
      <c r="I146" s="110">
        <v>0</v>
      </c>
      <c r="J146" s="110">
        <v>0</v>
      </c>
      <c r="K146" s="24">
        <v>0</v>
      </c>
      <c r="L146" s="109"/>
      <c r="M146" s="110">
        <v>0</v>
      </c>
      <c r="N146" s="110">
        <v>0</v>
      </c>
      <c r="O146" s="25">
        <v>0</v>
      </c>
      <c r="P146" s="25">
        <v>0</v>
      </c>
      <c r="Q146" s="25">
        <v>0</v>
      </c>
      <c r="R146" s="24">
        <v>999</v>
      </c>
      <c r="S146" s="26">
        <v>0</v>
      </c>
      <c r="T146" s="52" t="s">
        <v>410</v>
      </c>
      <c r="U146" s="26">
        <v>1.0629</v>
      </c>
      <c r="V146" s="3"/>
      <c r="W146" s="109"/>
      <c r="X146" s="24">
        <v>6</v>
      </c>
      <c r="Y146" s="110">
        <v>7113.3</v>
      </c>
      <c r="Z146" s="25">
        <v>2</v>
      </c>
      <c r="AA146" s="26">
        <v>1.2178</v>
      </c>
      <c r="AB146" s="26">
        <v>1.0571999999999999</v>
      </c>
      <c r="AC146" s="109"/>
      <c r="AD146" s="26">
        <v>0.98550000000000004</v>
      </c>
      <c r="AE146" s="26">
        <v>1.1577999999999999</v>
      </c>
      <c r="AF146" s="26">
        <v>0.98550000000000004</v>
      </c>
      <c r="AG146" s="26">
        <v>0.96630000000000005</v>
      </c>
      <c r="AH146" s="57">
        <v>1.0687</v>
      </c>
      <c r="AI146" s="50">
        <f t="shared" si="6"/>
        <v>1.1402259750000001</v>
      </c>
      <c r="AJ146" s="26">
        <f t="shared" si="7"/>
        <v>7.152597500000013E-2</v>
      </c>
      <c r="AK146" s="62">
        <f t="shared" si="8"/>
        <v>6.6928020024328752E-2</v>
      </c>
    </row>
    <row r="147" spans="1:37" s="53" customFormat="1" x14ac:dyDescent="0.2">
      <c r="A147" s="21" t="s">
        <v>567</v>
      </c>
      <c r="B147" s="24" t="s">
        <v>568</v>
      </c>
      <c r="C147" s="24" t="s">
        <v>410</v>
      </c>
      <c r="D147" s="110">
        <v>3</v>
      </c>
      <c r="E147" s="109"/>
      <c r="F147" s="110">
        <v>1</v>
      </c>
      <c r="G147" s="110">
        <v>12761</v>
      </c>
      <c r="H147" s="110">
        <v>9197</v>
      </c>
      <c r="I147" s="110">
        <v>4228</v>
      </c>
      <c r="J147" s="110">
        <v>2769</v>
      </c>
      <c r="K147" s="24">
        <v>4</v>
      </c>
      <c r="L147" s="109"/>
      <c r="M147" s="110">
        <v>4228</v>
      </c>
      <c r="N147" s="110">
        <v>2769</v>
      </c>
      <c r="O147" s="25">
        <v>4</v>
      </c>
      <c r="P147" s="25">
        <v>2.2000000000000002</v>
      </c>
      <c r="Q147" s="25">
        <v>3.5</v>
      </c>
      <c r="R147" s="24">
        <v>999</v>
      </c>
      <c r="S147" s="26">
        <v>1.2751999999999999</v>
      </c>
      <c r="T147" s="52" t="s">
        <v>410</v>
      </c>
      <c r="U147" s="26">
        <v>0.98019999999999996</v>
      </c>
      <c r="V147" s="26"/>
      <c r="W147" s="109"/>
      <c r="X147" s="24">
        <v>14</v>
      </c>
      <c r="Y147" s="110">
        <v>10116.780000000001</v>
      </c>
      <c r="Z147" s="25">
        <v>2.5</v>
      </c>
      <c r="AA147" s="26">
        <v>0.52749999999999997</v>
      </c>
      <c r="AB147" s="26">
        <v>0.42870000000000003</v>
      </c>
      <c r="AC147" s="109"/>
      <c r="AD147" s="26">
        <v>1.1155999999999999</v>
      </c>
      <c r="AE147" s="26">
        <v>0.96840000000000004</v>
      </c>
      <c r="AF147" s="26">
        <v>0.86819999999999997</v>
      </c>
      <c r="AG147" s="26">
        <v>0.92249999999999999</v>
      </c>
      <c r="AH147" s="57">
        <v>0.98380000000000001</v>
      </c>
      <c r="AI147" s="50">
        <f t="shared" si="6"/>
        <v>1.05150955</v>
      </c>
      <c r="AJ147" s="26">
        <f t="shared" si="7"/>
        <v>6.7709550000000007E-2</v>
      </c>
      <c r="AK147" s="62">
        <f t="shared" si="8"/>
        <v>6.8824507013620667E-2</v>
      </c>
    </row>
    <row r="148" spans="1:37" s="53" customFormat="1" x14ac:dyDescent="0.2">
      <c r="A148" s="22" t="s">
        <v>1146</v>
      </c>
      <c r="B148" s="17" t="s">
        <v>1147</v>
      </c>
      <c r="C148" s="17" t="s">
        <v>407</v>
      </c>
      <c r="D148" s="111">
        <v>3</v>
      </c>
      <c r="E148" s="109"/>
      <c r="F148" s="111">
        <v>0</v>
      </c>
      <c r="G148" s="111">
        <v>7605</v>
      </c>
      <c r="H148" s="111">
        <v>810</v>
      </c>
      <c r="I148" s="111">
        <v>2913</v>
      </c>
      <c r="J148" s="111">
        <v>230</v>
      </c>
      <c r="K148" s="17">
        <v>3</v>
      </c>
      <c r="L148" s="109"/>
      <c r="M148" s="111">
        <v>2913</v>
      </c>
      <c r="N148" s="111">
        <v>230</v>
      </c>
      <c r="O148" s="18">
        <v>3</v>
      </c>
      <c r="P148" s="18">
        <v>1.4</v>
      </c>
      <c r="Q148" s="18">
        <v>2.7</v>
      </c>
      <c r="R148" s="17">
        <v>999</v>
      </c>
      <c r="S148" s="19">
        <v>0.87860000000000005</v>
      </c>
      <c r="T148" s="44" t="s">
        <v>410</v>
      </c>
      <c r="U148" s="19">
        <v>1.0330999999999999</v>
      </c>
      <c r="V148" s="3"/>
      <c r="W148" s="109"/>
      <c r="X148" s="17">
        <v>6</v>
      </c>
      <c r="Y148" s="111">
        <v>7281.9</v>
      </c>
      <c r="Z148" s="18">
        <v>2</v>
      </c>
      <c r="AA148" s="19">
        <v>0.74060000000000004</v>
      </c>
      <c r="AB148" s="19">
        <v>0.70269999999999999</v>
      </c>
      <c r="AC148" s="109"/>
      <c r="AD148" s="19">
        <v>0.69550000000000001</v>
      </c>
      <c r="AE148" s="19">
        <v>0.68500000000000005</v>
      </c>
      <c r="AF148" s="19">
        <v>0.90339999999999998</v>
      </c>
      <c r="AG148" s="19">
        <v>0.87949999999999995</v>
      </c>
      <c r="AH148" s="59">
        <v>1.0407999999999999</v>
      </c>
      <c r="AI148" s="51">
        <f t="shared" si="6"/>
        <v>1.108258025</v>
      </c>
      <c r="AJ148" s="19">
        <f t="shared" si="7"/>
        <v>6.7458025000000088E-2</v>
      </c>
      <c r="AK148" s="63">
        <f t="shared" si="8"/>
        <v>6.4813628939277571E-2</v>
      </c>
    </row>
    <row r="149" spans="1:37" s="53" customFormat="1" x14ac:dyDescent="0.2">
      <c r="A149" s="21" t="s">
        <v>1130</v>
      </c>
      <c r="B149" s="24" t="s">
        <v>1131</v>
      </c>
      <c r="C149" s="24" t="s">
        <v>410</v>
      </c>
      <c r="D149" s="110">
        <v>29</v>
      </c>
      <c r="E149" s="109"/>
      <c r="F149" s="110">
        <v>0</v>
      </c>
      <c r="G149" s="110">
        <v>8106</v>
      </c>
      <c r="H149" s="110">
        <v>2101</v>
      </c>
      <c r="I149" s="110">
        <v>3137</v>
      </c>
      <c r="J149" s="110">
        <v>1030</v>
      </c>
      <c r="K149" s="24">
        <v>2.4</v>
      </c>
      <c r="L149" s="109"/>
      <c r="M149" s="110">
        <v>3093</v>
      </c>
      <c r="N149" s="110">
        <v>926</v>
      </c>
      <c r="O149" s="25">
        <v>2.4</v>
      </c>
      <c r="P149" s="25">
        <v>1.7</v>
      </c>
      <c r="Q149" s="25">
        <v>2</v>
      </c>
      <c r="R149" s="24">
        <v>5</v>
      </c>
      <c r="S149" s="26">
        <v>0.93289999999999995</v>
      </c>
      <c r="T149" s="52" t="s">
        <v>407</v>
      </c>
      <c r="U149" s="26">
        <v>0.93289999999999995</v>
      </c>
      <c r="V149" s="26"/>
      <c r="W149" s="109"/>
      <c r="X149" s="24">
        <v>6</v>
      </c>
      <c r="Y149" s="110">
        <v>5135.2</v>
      </c>
      <c r="Z149" s="25">
        <v>2</v>
      </c>
      <c r="AA149" s="26">
        <v>3.7544</v>
      </c>
      <c r="AB149" s="26">
        <v>3.6471</v>
      </c>
      <c r="AC149" s="109"/>
      <c r="AD149" s="26">
        <v>0.98119999999999996</v>
      </c>
      <c r="AE149" s="26">
        <v>0.99150000000000005</v>
      </c>
      <c r="AF149" s="26">
        <v>1.1301000000000001</v>
      </c>
      <c r="AG149" s="26">
        <v>1.1829000000000001</v>
      </c>
      <c r="AH149" s="57">
        <v>0.93459999999999999</v>
      </c>
      <c r="AI149" s="50">
        <f t="shared" si="6"/>
        <v>1.0007684750000001</v>
      </c>
      <c r="AJ149" s="26">
        <f t="shared" si="7"/>
        <v>6.6168475000000115E-2</v>
      </c>
      <c r="AK149" s="62">
        <f t="shared" si="8"/>
        <v>7.0798710678365198E-2</v>
      </c>
    </row>
    <row r="150" spans="1:37" s="53" customFormat="1" x14ac:dyDescent="0.2">
      <c r="A150" s="21" t="s">
        <v>1393</v>
      </c>
      <c r="B150" s="1" t="s">
        <v>1394</v>
      </c>
      <c r="C150" s="1" t="s">
        <v>429</v>
      </c>
      <c r="D150" s="108">
        <v>1</v>
      </c>
      <c r="E150" s="109"/>
      <c r="F150" s="108">
        <v>0</v>
      </c>
      <c r="G150" s="108">
        <v>3869</v>
      </c>
      <c r="H150" s="108">
        <v>0</v>
      </c>
      <c r="I150" s="108">
        <v>2120</v>
      </c>
      <c r="J150" s="108">
        <v>0</v>
      </c>
      <c r="K150" s="1">
        <v>1</v>
      </c>
      <c r="L150" s="109"/>
      <c r="M150" s="108">
        <v>2120</v>
      </c>
      <c r="N150" s="108">
        <v>0</v>
      </c>
      <c r="O150" s="2">
        <v>1</v>
      </c>
      <c r="P150" s="2">
        <v>0</v>
      </c>
      <c r="Q150" s="2">
        <v>1</v>
      </c>
      <c r="R150" s="1">
        <v>999</v>
      </c>
      <c r="S150" s="3">
        <v>0.63939999999999997</v>
      </c>
      <c r="T150" s="43" t="s">
        <v>410</v>
      </c>
      <c r="U150" s="3">
        <v>1.1168</v>
      </c>
      <c r="V150" s="3"/>
      <c r="W150" s="109"/>
      <c r="X150" s="1">
        <v>10</v>
      </c>
      <c r="Y150" s="108">
        <v>9720.76</v>
      </c>
      <c r="Z150" s="2">
        <v>2.1</v>
      </c>
      <c r="AA150" s="3">
        <v>2.9658000000000002</v>
      </c>
      <c r="AB150" s="3">
        <v>3.1827000000000001</v>
      </c>
      <c r="AC150" s="109"/>
      <c r="AD150" s="3">
        <v>0.88870000000000005</v>
      </c>
      <c r="AE150" s="3">
        <v>0.81720000000000004</v>
      </c>
      <c r="AF150" s="3">
        <v>0.85680000000000001</v>
      </c>
      <c r="AG150" s="3">
        <v>0.81830000000000003</v>
      </c>
      <c r="AH150" s="57">
        <v>1.1351</v>
      </c>
      <c r="AI150" s="50">
        <f t="shared" si="6"/>
        <v>1.1980472000000002</v>
      </c>
      <c r="AJ150" s="3">
        <f t="shared" si="7"/>
        <v>6.2947200000000203E-2</v>
      </c>
      <c r="AK150" s="62">
        <f t="shared" si="8"/>
        <v>5.5455202184829709E-2</v>
      </c>
    </row>
    <row r="151" spans="1:37" s="53" customFormat="1" x14ac:dyDescent="0.2">
      <c r="A151" s="21" t="s">
        <v>322</v>
      </c>
      <c r="B151" s="24" t="s">
        <v>323</v>
      </c>
      <c r="C151" s="24" t="s">
        <v>410</v>
      </c>
      <c r="D151" s="110">
        <v>21</v>
      </c>
      <c r="E151" s="109"/>
      <c r="F151" s="110">
        <v>0</v>
      </c>
      <c r="G151" s="110">
        <v>17136</v>
      </c>
      <c r="H151" s="110">
        <v>14203</v>
      </c>
      <c r="I151" s="110">
        <v>5102</v>
      </c>
      <c r="J151" s="110">
        <v>3322</v>
      </c>
      <c r="K151" s="24">
        <v>6.6</v>
      </c>
      <c r="L151" s="109"/>
      <c r="M151" s="110">
        <v>5017</v>
      </c>
      <c r="N151" s="110">
        <v>3138</v>
      </c>
      <c r="O151" s="25">
        <v>6.6</v>
      </c>
      <c r="P151" s="25">
        <v>4.8</v>
      </c>
      <c r="Q151" s="25">
        <v>4.7</v>
      </c>
      <c r="R151" s="24">
        <v>23</v>
      </c>
      <c r="S151" s="26">
        <v>1.5132000000000001</v>
      </c>
      <c r="T151" s="52" t="s">
        <v>410</v>
      </c>
      <c r="U151" s="26">
        <v>1.2677</v>
      </c>
      <c r="V151" s="3"/>
      <c r="W151" s="109"/>
      <c r="X151" s="24">
        <v>16</v>
      </c>
      <c r="Y151" s="110">
        <v>19823.5</v>
      </c>
      <c r="Z151" s="25">
        <v>2.2999999999999998</v>
      </c>
      <c r="AA151" s="26">
        <v>1.4907999999999999</v>
      </c>
      <c r="AB151" s="26">
        <v>1.3153999999999999</v>
      </c>
      <c r="AC151" s="109"/>
      <c r="AD151" s="26">
        <v>1.6749000000000001</v>
      </c>
      <c r="AE151" s="26">
        <v>1.1014999999999999</v>
      </c>
      <c r="AF151" s="26">
        <v>1.3028999999999999</v>
      </c>
      <c r="AG151" s="26">
        <v>1.2585</v>
      </c>
      <c r="AH151" s="57">
        <v>1.2987</v>
      </c>
      <c r="AI151" s="50">
        <f t="shared" si="6"/>
        <v>1.3599251750000001</v>
      </c>
      <c r="AJ151" s="26">
        <f t="shared" si="7"/>
        <v>6.1225175000000132E-2</v>
      </c>
      <c r="AK151" s="62">
        <f t="shared" si="8"/>
        <v>4.7143431893431995E-2</v>
      </c>
    </row>
    <row r="152" spans="1:37" s="53" customFormat="1" x14ac:dyDescent="0.2">
      <c r="A152" s="21" t="s">
        <v>9</v>
      </c>
      <c r="B152" s="24" t="s">
        <v>10</v>
      </c>
      <c r="C152" s="24" t="s">
        <v>611</v>
      </c>
      <c r="D152" s="110">
        <v>20</v>
      </c>
      <c r="E152" s="109"/>
      <c r="F152" s="110">
        <v>0</v>
      </c>
      <c r="G152" s="110">
        <v>9954</v>
      </c>
      <c r="H152" s="110">
        <v>10484</v>
      </c>
      <c r="I152" s="110">
        <v>4878</v>
      </c>
      <c r="J152" s="110">
        <v>5672</v>
      </c>
      <c r="K152" s="24">
        <v>5</v>
      </c>
      <c r="L152" s="109"/>
      <c r="M152" s="110">
        <v>5078</v>
      </c>
      <c r="N152" s="110">
        <v>5864</v>
      </c>
      <c r="O152" s="25">
        <v>5</v>
      </c>
      <c r="P152" s="25">
        <v>4.7</v>
      </c>
      <c r="Q152" s="25">
        <v>3.2</v>
      </c>
      <c r="R152" s="24">
        <v>78</v>
      </c>
      <c r="S152" s="26">
        <v>1.5316000000000001</v>
      </c>
      <c r="T152" s="52" t="s">
        <v>410</v>
      </c>
      <c r="U152" s="26">
        <v>1.3367</v>
      </c>
      <c r="V152" s="26"/>
      <c r="W152" s="109"/>
      <c r="X152" s="24">
        <v>13</v>
      </c>
      <c r="Y152" s="110">
        <v>22064.27</v>
      </c>
      <c r="Z152" s="25">
        <v>2.6</v>
      </c>
      <c r="AA152" s="26">
        <v>1.2673000000000001</v>
      </c>
      <c r="AB152" s="26">
        <v>0.81120000000000003</v>
      </c>
      <c r="AC152" s="109"/>
      <c r="AD152" s="26">
        <v>0</v>
      </c>
      <c r="AE152" s="26">
        <v>0</v>
      </c>
      <c r="AF152" s="26">
        <v>0</v>
      </c>
      <c r="AG152" s="26">
        <v>0.74160000000000004</v>
      </c>
      <c r="AH152" s="57">
        <v>1.3737999999999999</v>
      </c>
      <c r="AI152" s="50">
        <f t="shared" si="6"/>
        <v>1.433944925</v>
      </c>
      <c r="AJ152" s="26">
        <f t="shared" si="7"/>
        <v>6.0144925000000127E-2</v>
      </c>
      <c r="AK152" s="62">
        <f t="shared" si="8"/>
        <v>4.3779971611588392E-2</v>
      </c>
    </row>
    <row r="153" spans="1:37" s="53" customFormat="1" x14ac:dyDescent="0.2">
      <c r="A153" s="22" t="s">
        <v>1046</v>
      </c>
      <c r="B153" s="17" t="s">
        <v>1047</v>
      </c>
      <c r="C153" s="17" t="s">
        <v>410</v>
      </c>
      <c r="D153" s="111">
        <v>11</v>
      </c>
      <c r="E153" s="109"/>
      <c r="F153" s="111">
        <v>0</v>
      </c>
      <c r="G153" s="111">
        <v>31122</v>
      </c>
      <c r="H153" s="111">
        <v>16207</v>
      </c>
      <c r="I153" s="111">
        <v>11496</v>
      </c>
      <c r="J153" s="111">
        <v>6824</v>
      </c>
      <c r="K153" s="17">
        <v>8.1</v>
      </c>
      <c r="L153" s="109"/>
      <c r="M153" s="111">
        <v>11306</v>
      </c>
      <c r="N153" s="111">
        <v>6412</v>
      </c>
      <c r="O153" s="18">
        <v>8.1</v>
      </c>
      <c r="P153" s="18">
        <v>4</v>
      </c>
      <c r="Q153" s="18">
        <v>7.2</v>
      </c>
      <c r="R153" s="17">
        <v>19</v>
      </c>
      <c r="S153" s="19">
        <v>3.41</v>
      </c>
      <c r="T153" s="44" t="s">
        <v>410</v>
      </c>
      <c r="U153" s="19">
        <v>3.7404999999999999</v>
      </c>
      <c r="V153" s="26"/>
      <c r="W153" s="109"/>
      <c r="X153" s="17">
        <v>19</v>
      </c>
      <c r="Y153" s="111">
        <v>32620.47</v>
      </c>
      <c r="Z153" s="18">
        <v>6.6</v>
      </c>
      <c r="AA153" s="19">
        <v>0.60509999999999997</v>
      </c>
      <c r="AB153" s="19">
        <v>0.76119999999999999</v>
      </c>
      <c r="AC153" s="109"/>
      <c r="AD153" s="19">
        <v>3.9218000000000002</v>
      </c>
      <c r="AE153" s="19">
        <v>4.2759999999999998</v>
      </c>
      <c r="AF153" s="19">
        <v>3.7273000000000001</v>
      </c>
      <c r="AG153" s="19">
        <v>2.3666</v>
      </c>
      <c r="AH153" s="59">
        <v>3.9539</v>
      </c>
      <c r="AI153" s="51">
        <f t="shared" si="6"/>
        <v>4.0126213750000002</v>
      </c>
      <c r="AJ153" s="19">
        <f t="shared" si="7"/>
        <v>5.8721375000000187E-2</v>
      </c>
      <c r="AK153" s="63">
        <f t="shared" si="8"/>
        <v>1.4851507372467737E-2</v>
      </c>
    </row>
    <row r="154" spans="1:37" s="53" customFormat="1" x14ac:dyDescent="0.2">
      <c r="A154" s="21" t="s">
        <v>1008</v>
      </c>
      <c r="B154" s="1" t="s">
        <v>1009</v>
      </c>
      <c r="C154" s="1" t="s">
        <v>410</v>
      </c>
      <c r="D154" s="108">
        <v>14</v>
      </c>
      <c r="E154" s="109"/>
      <c r="F154" s="108">
        <v>0</v>
      </c>
      <c r="G154" s="108">
        <v>4943</v>
      </c>
      <c r="H154" s="108">
        <v>4701</v>
      </c>
      <c r="I154" s="108">
        <v>1954</v>
      </c>
      <c r="J154" s="108">
        <v>1520</v>
      </c>
      <c r="K154" s="1">
        <v>2.5</v>
      </c>
      <c r="L154" s="109"/>
      <c r="M154" s="108">
        <v>1852</v>
      </c>
      <c r="N154" s="108">
        <v>1246</v>
      </c>
      <c r="O154" s="2">
        <v>2.5</v>
      </c>
      <c r="P154" s="2">
        <v>2.7</v>
      </c>
      <c r="Q154" s="2">
        <v>2</v>
      </c>
      <c r="R154" s="1">
        <v>27</v>
      </c>
      <c r="S154" s="3">
        <v>0.55859999999999999</v>
      </c>
      <c r="T154" s="43" t="s">
        <v>410</v>
      </c>
      <c r="U154" s="3">
        <v>0.54910000000000003</v>
      </c>
      <c r="V154" s="3"/>
      <c r="W154" s="109"/>
      <c r="X154" s="1">
        <v>7</v>
      </c>
      <c r="Y154" s="108">
        <v>5634.02</v>
      </c>
      <c r="Z154" s="2">
        <v>2</v>
      </c>
      <c r="AA154" s="3">
        <v>0</v>
      </c>
      <c r="AB154" s="3">
        <v>0</v>
      </c>
      <c r="AC154" s="109"/>
      <c r="AD154" s="3">
        <v>0.70789999999999997</v>
      </c>
      <c r="AE154" s="3">
        <v>0.62390000000000001</v>
      </c>
      <c r="AF154" s="3">
        <v>0.52980000000000005</v>
      </c>
      <c r="AG154" s="3">
        <v>0.48880000000000001</v>
      </c>
      <c r="AH154" s="57">
        <v>0.52959999999999996</v>
      </c>
      <c r="AI154" s="50">
        <f t="shared" si="6"/>
        <v>0.58904702500000006</v>
      </c>
      <c r="AJ154" s="3">
        <f t="shared" si="7"/>
        <v>5.9447025000000098E-2</v>
      </c>
      <c r="AK154" s="62">
        <f t="shared" si="8"/>
        <v>0.11224891427492466</v>
      </c>
    </row>
    <row r="155" spans="1:37" s="53" customFormat="1" x14ac:dyDescent="0.2">
      <c r="A155" s="21" t="s">
        <v>1174</v>
      </c>
      <c r="B155" s="24" t="s">
        <v>158</v>
      </c>
      <c r="C155" s="24" t="s">
        <v>410</v>
      </c>
      <c r="D155" s="110">
        <v>64</v>
      </c>
      <c r="E155" s="109"/>
      <c r="F155" s="110">
        <v>0</v>
      </c>
      <c r="G155" s="110">
        <v>9311</v>
      </c>
      <c r="H155" s="110">
        <v>4246</v>
      </c>
      <c r="I155" s="110">
        <v>3829</v>
      </c>
      <c r="J155" s="110">
        <v>2063</v>
      </c>
      <c r="K155" s="24">
        <v>2.4</v>
      </c>
      <c r="L155" s="109"/>
      <c r="M155" s="110">
        <v>3732</v>
      </c>
      <c r="N155" s="110">
        <v>1710</v>
      </c>
      <c r="O155" s="25">
        <v>2.4</v>
      </c>
      <c r="P155" s="25">
        <v>1.4</v>
      </c>
      <c r="Q155" s="25">
        <v>2.1</v>
      </c>
      <c r="R155" s="24">
        <v>12</v>
      </c>
      <c r="S155" s="26">
        <v>1.1255999999999999</v>
      </c>
      <c r="T155" s="52" t="s">
        <v>407</v>
      </c>
      <c r="U155" s="26">
        <v>1.1255999999999999</v>
      </c>
      <c r="V155" s="26"/>
      <c r="W155" s="109"/>
      <c r="X155" s="24">
        <v>5</v>
      </c>
      <c r="Y155" s="110">
        <v>7831.22</v>
      </c>
      <c r="Z155" s="25">
        <v>2.1</v>
      </c>
      <c r="AA155" s="26">
        <v>1.0474000000000001</v>
      </c>
      <c r="AB155" s="26">
        <v>0.7077</v>
      </c>
      <c r="AC155" s="109"/>
      <c r="AD155" s="26">
        <v>1.0671999999999999</v>
      </c>
      <c r="AE155" s="26">
        <v>1.1053999999999999</v>
      </c>
      <c r="AF155" s="26">
        <v>1.1140000000000001</v>
      </c>
      <c r="AG155" s="26">
        <v>1.21</v>
      </c>
      <c r="AH155" s="57">
        <v>1.1484000000000001</v>
      </c>
      <c r="AI155" s="50">
        <f t="shared" si="6"/>
        <v>1.2074874</v>
      </c>
      <c r="AJ155" s="26">
        <f t="shared" si="7"/>
        <v>5.9087399999999901E-2</v>
      </c>
      <c r="AK155" s="62">
        <f t="shared" si="8"/>
        <v>5.145193312434683E-2</v>
      </c>
    </row>
    <row r="156" spans="1:37" s="53" customFormat="1" x14ac:dyDescent="0.2">
      <c r="A156" s="21" t="s">
        <v>854</v>
      </c>
      <c r="B156" s="24" t="s">
        <v>855</v>
      </c>
      <c r="C156" s="24" t="s">
        <v>407</v>
      </c>
      <c r="D156" s="110">
        <v>39</v>
      </c>
      <c r="E156" s="109"/>
      <c r="F156" s="110">
        <v>3</v>
      </c>
      <c r="G156" s="110">
        <v>13119</v>
      </c>
      <c r="H156" s="110">
        <v>25719</v>
      </c>
      <c r="I156" s="110">
        <v>5252</v>
      </c>
      <c r="J156" s="110">
        <v>10632</v>
      </c>
      <c r="K156" s="24">
        <v>5.7</v>
      </c>
      <c r="L156" s="109"/>
      <c r="M156" s="110">
        <v>4157</v>
      </c>
      <c r="N156" s="110">
        <v>4454</v>
      </c>
      <c r="O156" s="25">
        <v>5.7</v>
      </c>
      <c r="P156" s="25">
        <v>6.3</v>
      </c>
      <c r="Q156" s="25">
        <v>4</v>
      </c>
      <c r="R156" s="24">
        <v>67</v>
      </c>
      <c r="S156" s="26">
        <v>1.2538</v>
      </c>
      <c r="T156" s="52" t="s">
        <v>410</v>
      </c>
      <c r="U156" s="26">
        <v>1.2898000000000001</v>
      </c>
      <c r="V156" s="3"/>
      <c r="W156" s="109"/>
      <c r="X156" s="24">
        <v>14</v>
      </c>
      <c r="Y156" s="110">
        <v>13118.84</v>
      </c>
      <c r="Z156" s="25">
        <v>4</v>
      </c>
      <c r="AA156" s="26">
        <v>0.41449999999999998</v>
      </c>
      <c r="AB156" s="26">
        <v>0.4</v>
      </c>
      <c r="AC156" s="109"/>
      <c r="AD156" s="26">
        <v>0.91810000000000003</v>
      </c>
      <c r="AE156" s="26">
        <v>1.0629</v>
      </c>
      <c r="AF156" s="26">
        <v>1.3078000000000001</v>
      </c>
      <c r="AG156" s="26">
        <v>1.2986</v>
      </c>
      <c r="AH156" s="57">
        <v>1.3258000000000001</v>
      </c>
      <c r="AI156" s="50">
        <f t="shared" si="6"/>
        <v>1.3836329500000002</v>
      </c>
      <c r="AJ156" s="26">
        <f t="shared" si="7"/>
        <v>5.7832950000000105E-2</v>
      </c>
      <c r="AK156" s="62">
        <f t="shared" si="8"/>
        <v>4.3621172122492155E-2</v>
      </c>
    </row>
    <row r="157" spans="1:37" s="53" customFormat="1" x14ac:dyDescent="0.2">
      <c r="A157" s="21" t="s">
        <v>1421</v>
      </c>
      <c r="B157" s="24" t="s">
        <v>1003</v>
      </c>
      <c r="C157" s="24" t="s">
        <v>407</v>
      </c>
      <c r="D157" s="110">
        <v>5</v>
      </c>
      <c r="E157" s="109"/>
      <c r="F157" s="110">
        <v>0</v>
      </c>
      <c r="G157" s="110">
        <v>6822</v>
      </c>
      <c r="H157" s="110">
        <v>4425</v>
      </c>
      <c r="I157" s="110">
        <v>2717</v>
      </c>
      <c r="J157" s="110">
        <v>1666</v>
      </c>
      <c r="K157" s="24">
        <v>0.4</v>
      </c>
      <c r="L157" s="109"/>
      <c r="M157" s="110">
        <v>2717</v>
      </c>
      <c r="N157" s="110">
        <v>1666</v>
      </c>
      <c r="O157" s="25">
        <v>0.4</v>
      </c>
      <c r="P157" s="25">
        <v>0.5</v>
      </c>
      <c r="Q157" s="25">
        <v>1</v>
      </c>
      <c r="R157" s="24">
        <v>22</v>
      </c>
      <c r="S157" s="26">
        <v>0.81950000000000001</v>
      </c>
      <c r="T157" s="52" t="s">
        <v>410</v>
      </c>
      <c r="U157" s="26">
        <v>0.68940000000000001</v>
      </c>
      <c r="V157" s="26"/>
      <c r="W157" s="109"/>
      <c r="X157" s="24">
        <v>7</v>
      </c>
      <c r="Y157" s="110">
        <v>6318.9</v>
      </c>
      <c r="Z157" s="25">
        <v>1.9</v>
      </c>
      <c r="AA157" s="26">
        <v>3.6977000000000002</v>
      </c>
      <c r="AB157" s="26">
        <v>1.7877000000000001</v>
      </c>
      <c r="AC157" s="109"/>
      <c r="AD157" s="26">
        <v>0.53979999999999995</v>
      </c>
      <c r="AE157" s="26">
        <v>0.65790000000000004</v>
      </c>
      <c r="AF157" s="26">
        <v>0.63929999999999998</v>
      </c>
      <c r="AG157" s="26">
        <v>0.627</v>
      </c>
      <c r="AH157" s="57">
        <v>0.68159999999999998</v>
      </c>
      <c r="AI157" s="50">
        <f t="shared" si="6"/>
        <v>0.73955385000000007</v>
      </c>
      <c r="AJ157" s="26">
        <f t="shared" si="7"/>
        <v>5.7953850000000084E-2</v>
      </c>
      <c r="AK157" s="62">
        <f t="shared" si="8"/>
        <v>8.5026188380281822E-2</v>
      </c>
    </row>
    <row r="158" spans="1:37" s="53" customFormat="1" x14ac:dyDescent="0.2">
      <c r="A158" s="22" t="s">
        <v>387</v>
      </c>
      <c r="B158" s="17" t="s">
        <v>1517</v>
      </c>
      <c r="C158" s="17" t="s">
        <v>611</v>
      </c>
      <c r="D158" s="111">
        <v>14</v>
      </c>
      <c r="E158" s="109"/>
      <c r="F158" s="111">
        <v>2</v>
      </c>
      <c r="G158" s="111">
        <v>15345</v>
      </c>
      <c r="H158" s="111">
        <v>15874</v>
      </c>
      <c r="I158" s="111">
        <v>6214</v>
      </c>
      <c r="J158" s="111">
        <v>5354</v>
      </c>
      <c r="K158" s="17">
        <v>6.9</v>
      </c>
      <c r="L158" s="109"/>
      <c r="M158" s="111">
        <v>5723</v>
      </c>
      <c r="N158" s="111">
        <v>3851</v>
      </c>
      <c r="O158" s="18">
        <v>6.9</v>
      </c>
      <c r="P158" s="18">
        <v>6.3</v>
      </c>
      <c r="Q158" s="18">
        <v>5</v>
      </c>
      <c r="R158" s="17">
        <v>27</v>
      </c>
      <c r="S158" s="19">
        <v>1.7261</v>
      </c>
      <c r="T158" s="44" t="s">
        <v>410</v>
      </c>
      <c r="U158" s="19">
        <v>1.6093999999999999</v>
      </c>
      <c r="V158" s="26"/>
      <c r="W158" s="109"/>
      <c r="X158" s="17">
        <v>13</v>
      </c>
      <c r="Y158" s="111">
        <v>22061.61</v>
      </c>
      <c r="Z158" s="18">
        <v>3.4</v>
      </c>
      <c r="AA158" s="19">
        <v>1.5503</v>
      </c>
      <c r="AB158" s="19">
        <v>1.4404999999999999</v>
      </c>
      <c r="AC158" s="109"/>
      <c r="AD158" s="19">
        <v>1.3455999999999999</v>
      </c>
      <c r="AE158" s="19">
        <v>1.1746000000000001</v>
      </c>
      <c r="AF158" s="19">
        <v>1.2307999999999999</v>
      </c>
      <c r="AG158" s="19">
        <v>1.2181999999999999</v>
      </c>
      <c r="AH158" s="59">
        <v>1.6711</v>
      </c>
      <c r="AI158" s="51">
        <f t="shared" si="6"/>
        <v>1.7264838500000002</v>
      </c>
      <c r="AJ158" s="19">
        <f t="shared" si="7"/>
        <v>5.5383850000000123E-2</v>
      </c>
      <c r="AK158" s="63">
        <f t="shared" si="8"/>
        <v>3.3142151876009884E-2</v>
      </c>
    </row>
    <row r="159" spans="1:37" s="53" customFormat="1" x14ac:dyDescent="0.2">
      <c r="A159" s="21" t="s">
        <v>1381</v>
      </c>
      <c r="B159" s="24" t="s">
        <v>1382</v>
      </c>
      <c r="C159" s="24" t="s">
        <v>410</v>
      </c>
      <c r="D159" s="110">
        <v>3</v>
      </c>
      <c r="E159" s="109"/>
      <c r="F159" s="110">
        <v>0</v>
      </c>
      <c r="G159" s="110">
        <v>12960</v>
      </c>
      <c r="H159" s="110">
        <v>9333</v>
      </c>
      <c r="I159" s="110">
        <v>5309</v>
      </c>
      <c r="J159" s="110">
        <v>3373</v>
      </c>
      <c r="K159" s="24">
        <v>3.3</v>
      </c>
      <c r="L159" s="109"/>
      <c r="M159" s="110">
        <v>5309</v>
      </c>
      <c r="N159" s="110">
        <v>3373</v>
      </c>
      <c r="O159" s="25">
        <v>3.3</v>
      </c>
      <c r="P159" s="25">
        <v>0.9</v>
      </c>
      <c r="Q159" s="25">
        <v>3.2</v>
      </c>
      <c r="R159" s="24">
        <v>999</v>
      </c>
      <c r="S159" s="26">
        <v>1.6012</v>
      </c>
      <c r="T159" s="52" t="s">
        <v>410</v>
      </c>
      <c r="U159" s="26">
        <v>1.6297999999999999</v>
      </c>
      <c r="V159" s="26"/>
      <c r="W159" s="109"/>
      <c r="X159" s="24">
        <v>5</v>
      </c>
      <c r="Y159" s="110">
        <v>11732.5</v>
      </c>
      <c r="Z159" s="25">
        <v>1.6</v>
      </c>
      <c r="AA159" s="26">
        <v>4.0514000000000001</v>
      </c>
      <c r="AB159" s="26">
        <v>3.8327</v>
      </c>
      <c r="AC159" s="109"/>
      <c r="AD159" s="26">
        <v>1.2771999999999999</v>
      </c>
      <c r="AE159" s="26">
        <v>1.3211999999999999</v>
      </c>
      <c r="AF159" s="26">
        <v>1.3844000000000001</v>
      </c>
      <c r="AG159" s="26">
        <v>1.3532</v>
      </c>
      <c r="AH159" s="57">
        <v>1.6952</v>
      </c>
      <c r="AI159" s="50">
        <f t="shared" si="6"/>
        <v>1.74836795</v>
      </c>
      <c r="AJ159" s="26">
        <f t="shared" si="7"/>
        <v>5.3167949999999964E-2</v>
      </c>
      <c r="AK159" s="62">
        <f t="shared" si="8"/>
        <v>3.1363821378008472E-2</v>
      </c>
    </row>
    <row r="160" spans="1:37" s="53" customFormat="1" x14ac:dyDescent="0.2">
      <c r="A160" s="21" t="s">
        <v>720</v>
      </c>
      <c r="B160" s="1" t="s">
        <v>721</v>
      </c>
      <c r="C160" s="1" t="s">
        <v>407</v>
      </c>
      <c r="D160" s="108">
        <v>36</v>
      </c>
      <c r="E160" s="109"/>
      <c r="F160" s="108">
        <v>0</v>
      </c>
      <c r="G160" s="108">
        <v>23002</v>
      </c>
      <c r="H160" s="108">
        <v>7297</v>
      </c>
      <c r="I160" s="108">
        <v>6907</v>
      </c>
      <c r="J160" s="108">
        <v>2712</v>
      </c>
      <c r="K160" s="1">
        <v>3.9</v>
      </c>
      <c r="L160" s="109"/>
      <c r="M160" s="108">
        <v>6905</v>
      </c>
      <c r="N160" s="108">
        <v>2693</v>
      </c>
      <c r="O160" s="2">
        <v>3.9</v>
      </c>
      <c r="P160" s="2">
        <v>3.6</v>
      </c>
      <c r="Q160" s="2">
        <v>2.8</v>
      </c>
      <c r="R160" s="1">
        <v>9</v>
      </c>
      <c r="S160" s="3">
        <v>2.0825999999999998</v>
      </c>
      <c r="T160" s="43" t="s">
        <v>407</v>
      </c>
      <c r="U160" s="3">
        <v>2.0825999999999998</v>
      </c>
      <c r="V160" s="3"/>
      <c r="W160" s="109"/>
      <c r="X160" s="1">
        <v>11</v>
      </c>
      <c r="Y160" s="108">
        <v>12168.28</v>
      </c>
      <c r="Z160" s="2">
        <v>2.8</v>
      </c>
      <c r="AA160" s="3">
        <v>4.0231000000000003</v>
      </c>
      <c r="AB160" s="3">
        <v>3.4497</v>
      </c>
      <c r="AC160" s="109"/>
      <c r="AD160" s="3">
        <v>2.8281999999999998</v>
      </c>
      <c r="AE160" s="3">
        <v>2.9790999999999999</v>
      </c>
      <c r="AF160" s="3">
        <v>2.5265</v>
      </c>
      <c r="AG160" s="3">
        <v>2.577</v>
      </c>
      <c r="AH160" s="57">
        <v>2.1816</v>
      </c>
      <c r="AI160" s="50">
        <f t="shared" si="6"/>
        <v>2.2341091500000001</v>
      </c>
      <c r="AJ160" s="3">
        <f t="shared" si="7"/>
        <v>5.2509150000000115E-2</v>
      </c>
      <c r="AK160" s="62">
        <f t="shared" si="8"/>
        <v>2.406910066006606E-2</v>
      </c>
    </row>
    <row r="161" spans="1:37" s="53" customFormat="1" x14ac:dyDescent="0.2">
      <c r="A161" s="21" t="s">
        <v>224</v>
      </c>
      <c r="B161" s="24" t="s">
        <v>225</v>
      </c>
      <c r="C161" s="24" t="s">
        <v>410</v>
      </c>
      <c r="D161" s="110">
        <v>95</v>
      </c>
      <c r="E161" s="109"/>
      <c r="F161" s="110">
        <v>0</v>
      </c>
      <c r="G161" s="110">
        <v>11970</v>
      </c>
      <c r="H161" s="110">
        <v>8768</v>
      </c>
      <c r="I161" s="110">
        <v>3947</v>
      </c>
      <c r="J161" s="110">
        <v>2024</v>
      </c>
      <c r="K161" s="24">
        <v>4.0999999999999996</v>
      </c>
      <c r="L161" s="109"/>
      <c r="M161" s="110">
        <v>3902</v>
      </c>
      <c r="N161" s="110">
        <v>1903</v>
      </c>
      <c r="O161" s="25">
        <v>4.0999999999999996</v>
      </c>
      <c r="P161" s="25">
        <v>2.2999999999999998</v>
      </c>
      <c r="Q161" s="25">
        <v>3.6</v>
      </c>
      <c r="R161" s="24">
        <v>14</v>
      </c>
      <c r="S161" s="26">
        <v>1.1769000000000001</v>
      </c>
      <c r="T161" s="52" t="s">
        <v>407</v>
      </c>
      <c r="U161" s="26">
        <v>1.1769000000000001</v>
      </c>
      <c r="V161" s="26"/>
      <c r="W161" s="109"/>
      <c r="X161" s="24">
        <v>9</v>
      </c>
      <c r="Y161" s="110">
        <v>7873.56</v>
      </c>
      <c r="Z161" s="25">
        <v>3.6</v>
      </c>
      <c r="AA161" s="26">
        <v>1.1337999999999999</v>
      </c>
      <c r="AB161" s="26">
        <v>0.91479999999999995</v>
      </c>
      <c r="AC161" s="109"/>
      <c r="AD161" s="26">
        <v>1.1735</v>
      </c>
      <c r="AE161" s="26">
        <v>1.3727</v>
      </c>
      <c r="AF161" s="26">
        <v>1.2017</v>
      </c>
      <c r="AG161" s="26">
        <v>1.2624</v>
      </c>
      <c r="AH161" s="57">
        <v>1.2097</v>
      </c>
      <c r="AI161" s="50">
        <f t="shared" si="6"/>
        <v>1.2625194750000002</v>
      </c>
      <c r="AJ161" s="26">
        <f t="shared" si="7"/>
        <v>5.2819475000000171E-2</v>
      </c>
      <c r="AK161" s="62">
        <f t="shared" si="8"/>
        <v>4.3663284285360149E-2</v>
      </c>
    </row>
    <row r="162" spans="1:37" s="53" customFormat="1" x14ac:dyDescent="0.2">
      <c r="A162" s="21" t="s">
        <v>597</v>
      </c>
      <c r="B162" s="24" t="s">
        <v>598</v>
      </c>
      <c r="C162" s="24" t="s">
        <v>407</v>
      </c>
      <c r="D162" s="110">
        <v>2</v>
      </c>
      <c r="E162" s="109"/>
      <c r="F162" s="110">
        <v>0</v>
      </c>
      <c r="G162" s="110">
        <v>2396</v>
      </c>
      <c r="H162" s="110">
        <v>1679</v>
      </c>
      <c r="I162" s="110">
        <v>1456</v>
      </c>
      <c r="J162" s="110">
        <v>448</v>
      </c>
      <c r="K162" s="24">
        <v>1.5</v>
      </c>
      <c r="L162" s="109"/>
      <c r="M162" s="110">
        <v>1456</v>
      </c>
      <c r="N162" s="110">
        <v>448</v>
      </c>
      <c r="O162" s="25">
        <v>1.5</v>
      </c>
      <c r="P162" s="25">
        <v>1.5</v>
      </c>
      <c r="Q162" s="25">
        <v>1.7</v>
      </c>
      <c r="R162" s="24">
        <v>999</v>
      </c>
      <c r="S162" s="26">
        <v>0.43909999999999999</v>
      </c>
      <c r="T162" s="52" t="s">
        <v>410</v>
      </c>
      <c r="U162" s="26">
        <v>0.63500000000000001</v>
      </c>
      <c r="V162" s="3"/>
      <c r="W162" s="109"/>
      <c r="X162" s="24">
        <v>5</v>
      </c>
      <c r="Y162" s="110">
        <v>5114.68</v>
      </c>
      <c r="Z162" s="25">
        <v>1.5</v>
      </c>
      <c r="AA162" s="26">
        <v>1.1431</v>
      </c>
      <c r="AB162" s="26">
        <v>1.1760999999999999</v>
      </c>
      <c r="AC162" s="109"/>
      <c r="AD162" s="26">
        <v>0.52580000000000005</v>
      </c>
      <c r="AE162" s="26">
        <v>0.65500000000000003</v>
      </c>
      <c r="AF162" s="26">
        <v>0.60270000000000001</v>
      </c>
      <c r="AG162" s="26">
        <v>0.58279999999999998</v>
      </c>
      <c r="AH162" s="57">
        <v>0.62839999999999996</v>
      </c>
      <c r="AI162" s="50">
        <f t="shared" si="6"/>
        <v>0.68119625000000006</v>
      </c>
      <c r="AJ162" s="26">
        <f t="shared" si="7"/>
        <v>5.27962500000001E-2</v>
      </c>
      <c r="AK162" s="62">
        <f t="shared" si="8"/>
        <v>8.4016947803946695E-2</v>
      </c>
    </row>
    <row r="163" spans="1:37" s="53" customFormat="1" x14ac:dyDescent="0.2">
      <c r="A163" s="22" t="s">
        <v>818</v>
      </c>
      <c r="B163" s="17" t="s">
        <v>819</v>
      </c>
      <c r="C163" s="17" t="s">
        <v>407</v>
      </c>
      <c r="D163" s="111">
        <v>3</v>
      </c>
      <c r="E163" s="109"/>
      <c r="F163" s="111">
        <v>1</v>
      </c>
      <c r="G163" s="111">
        <v>9705</v>
      </c>
      <c r="H163" s="111">
        <v>2622</v>
      </c>
      <c r="I163" s="111">
        <v>6005</v>
      </c>
      <c r="J163" s="111">
        <v>2310</v>
      </c>
      <c r="K163" s="17">
        <v>7.3</v>
      </c>
      <c r="L163" s="109"/>
      <c r="M163" s="111">
        <v>6005</v>
      </c>
      <c r="N163" s="111">
        <v>2310</v>
      </c>
      <c r="O163" s="18">
        <v>7.3</v>
      </c>
      <c r="P163" s="18">
        <v>2.6</v>
      </c>
      <c r="Q163" s="18">
        <v>6.9</v>
      </c>
      <c r="R163" s="17">
        <v>999</v>
      </c>
      <c r="S163" s="19">
        <v>1.8110999999999999</v>
      </c>
      <c r="T163" s="44" t="s">
        <v>410</v>
      </c>
      <c r="U163" s="19">
        <v>1.5432999999999999</v>
      </c>
      <c r="V163" s="26"/>
      <c r="W163" s="109"/>
      <c r="X163" s="17">
        <v>10</v>
      </c>
      <c r="Y163" s="111">
        <v>13448.47</v>
      </c>
      <c r="Z163" s="18">
        <v>2.9</v>
      </c>
      <c r="AA163" s="19">
        <v>1.4883999999999999</v>
      </c>
      <c r="AB163" s="19">
        <v>1.3756999999999999</v>
      </c>
      <c r="AC163" s="109"/>
      <c r="AD163" s="19">
        <v>1.538</v>
      </c>
      <c r="AE163" s="19">
        <v>1.385</v>
      </c>
      <c r="AF163" s="19">
        <v>1.341</v>
      </c>
      <c r="AG163" s="19">
        <v>1.3343</v>
      </c>
      <c r="AH163" s="59">
        <v>1.6039000000000001</v>
      </c>
      <c r="AI163" s="51">
        <f t="shared" si="6"/>
        <v>1.655575075</v>
      </c>
      <c r="AJ163" s="19">
        <f t="shared" si="7"/>
        <v>5.1675074999999904E-2</v>
      </c>
      <c r="AK163" s="63">
        <f t="shared" si="8"/>
        <v>3.2218389550470662E-2</v>
      </c>
    </row>
    <row r="164" spans="1:37" s="53" customFormat="1" x14ac:dyDescent="0.2">
      <c r="A164" s="21" t="s">
        <v>174</v>
      </c>
      <c r="B164" s="24" t="s">
        <v>175</v>
      </c>
      <c r="C164" s="24" t="s">
        <v>410</v>
      </c>
      <c r="D164" s="110">
        <v>155</v>
      </c>
      <c r="E164" s="109"/>
      <c r="F164" s="110">
        <v>0</v>
      </c>
      <c r="G164" s="110">
        <v>2657</v>
      </c>
      <c r="H164" s="110">
        <v>3281</v>
      </c>
      <c r="I164" s="110">
        <v>1102</v>
      </c>
      <c r="J164" s="110">
        <v>883</v>
      </c>
      <c r="K164" s="24">
        <v>0.6</v>
      </c>
      <c r="L164" s="109"/>
      <c r="M164" s="110">
        <v>1234</v>
      </c>
      <c r="N164" s="110">
        <v>904</v>
      </c>
      <c r="O164" s="25">
        <v>0.6</v>
      </c>
      <c r="P164" s="25">
        <v>0.7</v>
      </c>
      <c r="Q164" s="25">
        <v>1.1000000000000001</v>
      </c>
      <c r="R164" s="24">
        <v>32</v>
      </c>
      <c r="S164" s="26">
        <v>0.37219999999999998</v>
      </c>
      <c r="T164" s="52" t="s">
        <v>407</v>
      </c>
      <c r="U164" s="26">
        <v>0.37219999999999998</v>
      </c>
      <c r="V164" s="26"/>
      <c r="W164" s="109"/>
      <c r="X164" s="24">
        <v>2</v>
      </c>
      <c r="Y164" s="110">
        <v>2815.02</v>
      </c>
      <c r="Z164" s="25">
        <v>0</v>
      </c>
      <c r="AA164" s="26">
        <v>1.929</v>
      </c>
      <c r="AB164" s="26">
        <v>1.7222</v>
      </c>
      <c r="AC164" s="109"/>
      <c r="AD164" s="26">
        <v>0.37340000000000001</v>
      </c>
      <c r="AE164" s="26">
        <v>0.36759999999999998</v>
      </c>
      <c r="AF164" s="26">
        <v>0.36380000000000001</v>
      </c>
      <c r="AG164" s="26">
        <v>0.36420000000000002</v>
      </c>
      <c r="AH164" s="57">
        <v>0.34720000000000001</v>
      </c>
      <c r="AI164" s="50">
        <f t="shared" si="6"/>
        <v>0.39927754999999998</v>
      </c>
      <c r="AJ164" s="26">
        <f t="shared" si="7"/>
        <v>5.2077549999999972E-2</v>
      </c>
      <c r="AK164" s="62">
        <f t="shared" si="8"/>
        <v>0.14999294354838702</v>
      </c>
    </row>
    <row r="165" spans="1:37" s="53" customFormat="1" x14ac:dyDescent="0.2">
      <c r="A165" s="21" t="s">
        <v>450</v>
      </c>
      <c r="B165" s="24" t="s">
        <v>451</v>
      </c>
      <c r="C165" s="24" t="s">
        <v>407</v>
      </c>
      <c r="D165" s="110">
        <v>3</v>
      </c>
      <c r="E165" s="109"/>
      <c r="F165" s="110">
        <v>0</v>
      </c>
      <c r="G165" s="110">
        <v>11460</v>
      </c>
      <c r="H165" s="110">
        <v>2347</v>
      </c>
      <c r="I165" s="110">
        <v>3359</v>
      </c>
      <c r="J165" s="110">
        <v>510</v>
      </c>
      <c r="K165" s="24">
        <v>2</v>
      </c>
      <c r="L165" s="109"/>
      <c r="M165" s="110">
        <v>3359</v>
      </c>
      <c r="N165" s="110">
        <v>510</v>
      </c>
      <c r="O165" s="25">
        <v>2</v>
      </c>
      <c r="P165" s="25">
        <v>0.8</v>
      </c>
      <c r="Q165" s="25">
        <v>1.8</v>
      </c>
      <c r="R165" s="24">
        <v>999</v>
      </c>
      <c r="S165" s="26">
        <v>1.0130999999999999</v>
      </c>
      <c r="T165" s="52" t="s">
        <v>410</v>
      </c>
      <c r="U165" s="26">
        <v>1.5961000000000001</v>
      </c>
      <c r="V165" s="26"/>
      <c r="W165" s="109"/>
      <c r="X165" s="24">
        <v>10</v>
      </c>
      <c r="Y165" s="110">
        <v>16742.86</v>
      </c>
      <c r="Z165" s="25">
        <v>1.9</v>
      </c>
      <c r="AA165" s="26">
        <v>1.0809</v>
      </c>
      <c r="AB165" s="26">
        <v>0.90920000000000001</v>
      </c>
      <c r="AC165" s="109"/>
      <c r="AD165" s="26">
        <v>1.4349000000000001</v>
      </c>
      <c r="AE165" s="26">
        <v>1.2670999999999999</v>
      </c>
      <c r="AF165" s="26">
        <v>1.391</v>
      </c>
      <c r="AG165" s="26">
        <v>1.3779999999999999</v>
      </c>
      <c r="AH165" s="57">
        <v>1.6645000000000001</v>
      </c>
      <c r="AI165" s="50">
        <f t="shared" si="6"/>
        <v>1.7122162750000003</v>
      </c>
      <c r="AJ165" s="26">
        <f t="shared" si="7"/>
        <v>4.7716275000000197E-2</v>
      </c>
      <c r="AK165" s="62">
        <f t="shared" si="8"/>
        <v>2.8667032141784437E-2</v>
      </c>
    </row>
    <row r="166" spans="1:37" s="53" customFormat="1" x14ac:dyDescent="0.2">
      <c r="A166" s="21" t="s">
        <v>830</v>
      </c>
      <c r="B166" s="24" t="s">
        <v>831</v>
      </c>
      <c r="C166" s="24" t="s">
        <v>407</v>
      </c>
      <c r="D166" s="110">
        <v>102</v>
      </c>
      <c r="E166" s="109"/>
      <c r="F166" s="110">
        <v>0</v>
      </c>
      <c r="G166" s="110">
        <v>7068</v>
      </c>
      <c r="H166" s="110">
        <v>4607</v>
      </c>
      <c r="I166" s="110">
        <v>3040</v>
      </c>
      <c r="J166" s="110">
        <v>1291</v>
      </c>
      <c r="K166" s="24">
        <v>2.1</v>
      </c>
      <c r="L166" s="109"/>
      <c r="M166" s="110">
        <v>2985</v>
      </c>
      <c r="N166" s="110">
        <v>1105</v>
      </c>
      <c r="O166" s="25">
        <v>2.1</v>
      </c>
      <c r="P166" s="25">
        <v>1.6</v>
      </c>
      <c r="Q166" s="25">
        <v>1.8</v>
      </c>
      <c r="R166" s="24">
        <v>8</v>
      </c>
      <c r="S166" s="26">
        <v>0.90029999999999999</v>
      </c>
      <c r="T166" s="52" t="s">
        <v>407</v>
      </c>
      <c r="U166" s="26">
        <v>0.90029999999999999</v>
      </c>
      <c r="V166" s="26"/>
      <c r="W166" s="109"/>
      <c r="X166" s="24">
        <v>5</v>
      </c>
      <c r="Y166" s="110">
        <v>5544.54</v>
      </c>
      <c r="Z166" s="25">
        <v>1.8</v>
      </c>
      <c r="AA166" s="26">
        <v>4.7477999999999998</v>
      </c>
      <c r="AB166" s="26">
        <v>4.3287000000000004</v>
      </c>
      <c r="AC166" s="109"/>
      <c r="AD166" s="26">
        <v>0.8458</v>
      </c>
      <c r="AE166" s="26">
        <v>0.90539999999999998</v>
      </c>
      <c r="AF166" s="26">
        <v>0.94469999999999998</v>
      </c>
      <c r="AG166" s="26">
        <v>0.90569999999999995</v>
      </c>
      <c r="AH166" s="57">
        <v>0.91839999999999999</v>
      </c>
      <c r="AI166" s="50">
        <f t="shared" si="6"/>
        <v>0.96579682500000008</v>
      </c>
      <c r="AJ166" s="26">
        <f t="shared" si="7"/>
        <v>4.7396825000000087E-2</v>
      </c>
      <c r="AK166" s="62">
        <f t="shared" si="8"/>
        <v>5.1608041158536677E-2</v>
      </c>
    </row>
    <row r="167" spans="1:37" s="53" customFormat="1" x14ac:dyDescent="0.2">
      <c r="A167" s="21" t="s">
        <v>476</v>
      </c>
      <c r="B167" s="1" t="s">
        <v>477</v>
      </c>
      <c r="C167" s="1" t="s">
        <v>410</v>
      </c>
      <c r="D167" s="108">
        <v>39</v>
      </c>
      <c r="E167" s="109"/>
      <c r="F167" s="108">
        <v>1</v>
      </c>
      <c r="G167" s="108">
        <v>4201</v>
      </c>
      <c r="H167" s="108">
        <v>2610</v>
      </c>
      <c r="I167" s="108">
        <v>2251</v>
      </c>
      <c r="J167" s="108">
        <v>1203</v>
      </c>
      <c r="K167" s="1">
        <v>2.6</v>
      </c>
      <c r="L167" s="109"/>
      <c r="M167" s="108">
        <v>2227</v>
      </c>
      <c r="N167" s="108">
        <v>1145</v>
      </c>
      <c r="O167" s="2">
        <v>2.6</v>
      </c>
      <c r="P167" s="2">
        <v>1.5</v>
      </c>
      <c r="Q167" s="2">
        <v>2.2000000000000002</v>
      </c>
      <c r="R167" s="1">
        <v>16</v>
      </c>
      <c r="S167" s="3">
        <v>0.67169999999999996</v>
      </c>
      <c r="T167" s="43" t="s">
        <v>407</v>
      </c>
      <c r="U167" s="3">
        <v>0.67169999999999996</v>
      </c>
      <c r="V167" s="3"/>
      <c r="W167" s="109"/>
      <c r="X167" s="1">
        <v>6</v>
      </c>
      <c r="Y167" s="108">
        <v>4584.82</v>
      </c>
      <c r="Z167" s="2">
        <v>2.2000000000000002</v>
      </c>
      <c r="AA167" s="3">
        <v>1.1845000000000001</v>
      </c>
      <c r="AB167" s="3">
        <v>1.1672</v>
      </c>
      <c r="AC167" s="109"/>
      <c r="AD167" s="3">
        <v>0.68010000000000004</v>
      </c>
      <c r="AE167" s="3">
        <v>0.77439999999999998</v>
      </c>
      <c r="AF167" s="3">
        <v>0.80710000000000004</v>
      </c>
      <c r="AG167" s="3">
        <v>0.72430000000000005</v>
      </c>
      <c r="AH167" s="57">
        <v>0.67359999999999998</v>
      </c>
      <c r="AI167" s="50">
        <f t="shared" si="6"/>
        <v>0.72056617499999998</v>
      </c>
      <c r="AJ167" s="3">
        <f t="shared" si="7"/>
        <v>4.6966174999999999E-2</v>
      </c>
      <c r="AK167" s="62">
        <f t="shared" si="8"/>
        <v>6.9724131532066511E-2</v>
      </c>
    </row>
    <row r="168" spans="1:37" s="53" customFormat="1" x14ac:dyDescent="0.2">
      <c r="A168" s="22" t="s">
        <v>1158</v>
      </c>
      <c r="B168" s="17" t="s">
        <v>1159</v>
      </c>
      <c r="C168" s="17" t="s">
        <v>410</v>
      </c>
      <c r="D168" s="111">
        <v>989</v>
      </c>
      <c r="E168" s="109"/>
      <c r="F168" s="111">
        <v>2</v>
      </c>
      <c r="G168" s="111">
        <v>8949</v>
      </c>
      <c r="H168" s="111">
        <v>6302</v>
      </c>
      <c r="I168" s="111">
        <v>3807</v>
      </c>
      <c r="J168" s="111">
        <v>2350</v>
      </c>
      <c r="K168" s="17">
        <v>4</v>
      </c>
      <c r="L168" s="109"/>
      <c r="M168" s="111">
        <v>3656</v>
      </c>
      <c r="N168" s="111">
        <v>1560</v>
      </c>
      <c r="O168" s="18">
        <v>4</v>
      </c>
      <c r="P168" s="18">
        <v>3.2</v>
      </c>
      <c r="Q168" s="18">
        <v>3.5</v>
      </c>
      <c r="R168" s="17">
        <v>11</v>
      </c>
      <c r="S168" s="19">
        <v>1.1027</v>
      </c>
      <c r="T168" s="44" t="s">
        <v>407</v>
      </c>
      <c r="U168" s="19">
        <v>1.1027</v>
      </c>
      <c r="V168" s="26"/>
      <c r="W168" s="109"/>
      <c r="X168" s="17">
        <v>10</v>
      </c>
      <c r="Y168" s="111">
        <v>8366</v>
      </c>
      <c r="Z168" s="18">
        <v>3.5</v>
      </c>
      <c r="AA168" s="19">
        <v>1.0115000000000001</v>
      </c>
      <c r="AB168" s="19">
        <v>0.91120000000000001</v>
      </c>
      <c r="AC168" s="109"/>
      <c r="AD168" s="19">
        <v>1.1536</v>
      </c>
      <c r="AE168" s="19">
        <v>1.1616</v>
      </c>
      <c r="AF168" s="19">
        <v>1.1572</v>
      </c>
      <c r="AG168" s="19">
        <v>1.1700999999999999</v>
      </c>
      <c r="AH168" s="59">
        <v>1.1372</v>
      </c>
      <c r="AI168" s="51">
        <f t="shared" si="6"/>
        <v>1.1829214250000002</v>
      </c>
      <c r="AJ168" s="19">
        <f t="shared" si="7"/>
        <v>4.5721425000000204E-2</v>
      </c>
      <c r="AK168" s="63">
        <f t="shared" si="8"/>
        <v>4.0205262926486289E-2</v>
      </c>
    </row>
    <row r="169" spans="1:37" s="53" customFormat="1" x14ac:dyDescent="0.2">
      <c r="A169" s="21" t="s">
        <v>622</v>
      </c>
      <c r="B169" s="24" t="s">
        <v>623</v>
      </c>
      <c r="C169" s="24" t="s">
        <v>407</v>
      </c>
      <c r="D169" s="110">
        <v>16</v>
      </c>
      <c r="E169" s="109"/>
      <c r="F169" s="110">
        <v>0</v>
      </c>
      <c r="G169" s="110">
        <v>5327</v>
      </c>
      <c r="H169" s="110">
        <v>4052</v>
      </c>
      <c r="I169" s="110">
        <v>2292</v>
      </c>
      <c r="J169" s="110">
        <v>1182</v>
      </c>
      <c r="K169" s="24">
        <v>3.7</v>
      </c>
      <c r="L169" s="109"/>
      <c r="M169" s="110">
        <v>2311</v>
      </c>
      <c r="N169" s="110">
        <v>1215</v>
      </c>
      <c r="O169" s="25">
        <v>3.7</v>
      </c>
      <c r="P169" s="25">
        <v>2.2000000000000002</v>
      </c>
      <c r="Q169" s="25">
        <v>3</v>
      </c>
      <c r="R169" s="24">
        <v>16</v>
      </c>
      <c r="S169" s="26">
        <v>0.69699999999999995</v>
      </c>
      <c r="T169" s="52" t="s">
        <v>407</v>
      </c>
      <c r="U169" s="26">
        <v>0.69699999999999995</v>
      </c>
      <c r="V169" s="26"/>
      <c r="W169" s="109"/>
      <c r="X169" s="24">
        <v>8</v>
      </c>
      <c r="Y169" s="110">
        <v>4585.08</v>
      </c>
      <c r="Z169" s="25">
        <v>3</v>
      </c>
      <c r="AA169" s="26">
        <v>6.7263000000000002</v>
      </c>
      <c r="AB169" s="26">
        <v>4.4421999999999997</v>
      </c>
      <c r="AC169" s="109"/>
      <c r="AD169" s="26">
        <v>0.52980000000000005</v>
      </c>
      <c r="AE169" s="26">
        <v>0.53210000000000002</v>
      </c>
      <c r="AF169" s="26">
        <v>0.60170000000000001</v>
      </c>
      <c r="AG169" s="26">
        <v>0.70709999999999995</v>
      </c>
      <c r="AH169" s="57">
        <v>0.70320000000000005</v>
      </c>
      <c r="AI169" s="50">
        <f t="shared" si="6"/>
        <v>0.74770674999999998</v>
      </c>
      <c r="AJ169" s="26">
        <f t="shared" si="7"/>
        <v>4.4506749999999928E-2</v>
      </c>
      <c r="AK169" s="62">
        <f t="shared" si="8"/>
        <v>6.3291737770193299E-2</v>
      </c>
    </row>
    <row r="170" spans="1:37" s="53" customFormat="1" x14ac:dyDescent="0.2">
      <c r="A170" s="21" t="s">
        <v>1116</v>
      </c>
      <c r="B170" s="1" t="s">
        <v>1117</v>
      </c>
      <c r="C170" s="1" t="s">
        <v>410</v>
      </c>
      <c r="D170" s="108">
        <v>0</v>
      </c>
      <c r="E170" s="109"/>
      <c r="F170" s="108">
        <v>0</v>
      </c>
      <c r="G170" s="108">
        <v>0</v>
      </c>
      <c r="H170" s="108">
        <v>0</v>
      </c>
      <c r="I170" s="108">
        <v>0</v>
      </c>
      <c r="J170" s="108">
        <v>0</v>
      </c>
      <c r="K170" s="1">
        <v>0</v>
      </c>
      <c r="L170" s="109"/>
      <c r="M170" s="108">
        <v>0</v>
      </c>
      <c r="N170" s="108">
        <v>0</v>
      </c>
      <c r="O170" s="2">
        <v>0</v>
      </c>
      <c r="P170" s="2">
        <v>0</v>
      </c>
      <c r="Q170" s="2">
        <v>0</v>
      </c>
      <c r="R170" s="1">
        <v>999</v>
      </c>
      <c r="S170" s="3">
        <v>0</v>
      </c>
      <c r="T170" s="43" t="s">
        <v>410</v>
      </c>
      <c r="U170" s="3">
        <v>0.79279999999999995</v>
      </c>
      <c r="V170" s="3"/>
      <c r="W170" s="109"/>
      <c r="X170" s="1">
        <v>8</v>
      </c>
      <c r="Y170" s="108">
        <v>6682.56</v>
      </c>
      <c r="Z170" s="2">
        <v>2.5</v>
      </c>
      <c r="AA170" s="3">
        <v>0.6946</v>
      </c>
      <c r="AB170" s="3">
        <v>1.1173999999999999</v>
      </c>
      <c r="AC170" s="109"/>
      <c r="AD170" s="3">
        <v>0.7994</v>
      </c>
      <c r="AE170" s="3">
        <v>0.86419999999999997</v>
      </c>
      <c r="AF170" s="3">
        <v>0.65069999999999995</v>
      </c>
      <c r="AG170" s="3">
        <v>0.69850000000000001</v>
      </c>
      <c r="AH170" s="57">
        <v>0.80630000000000002</v>
      </c>
      <c r="AI170" s="50">
        <f t="shared" si="6"/>
        <v>0.85047620000000002</v>
      </c>
      <c r="AJ170" s="3">
        <f t="shared" si="7"/>
        <v>4.4176199999999999E-2</v>
      </c>
      <c r="AK170" s="62">
        <f t="shared" si="8"/>
        <v>5.478878829219893E-2</v>
      </c>
    </row>
    <row r="171" spans="1:37" s="53" customFormat="1" x14ac:dyDescent="0.2">
      <c r="A171" s="21" t="s">
        <v>939</v>
      </c>
      <c r="B171" s="24" t="s">
        <v>940</v>
      </c>
      <c r="C171" s="24" t="s">
        <v>410</v>
      </c>
      <c r="D171" s="110">
        <v>12</v>
      </c>
      <c r="E171" s="109"/>
      <c r="F171" s="110">
        <v>0</v>
      </c>
      <c r="G171" s="110">
        <v>13230</v>
      </c>
      <c r="H171" s="110">
        <v>7024</v>
      </c>
      <c r="I171" s="110">
        <v>4441</v>
      </c>
      <c r="J171" s="110">
        <v>2208</v>
      </c>
      <c r="K171" s="24">
        <v>3.6</v>
      </c>
      <c r="L171" s="109"/>
      <c r="M171" s="110">
        <v>4381</v>
      </c>
      <c r="N171" s="110">
        <v>2078</v>
      </c>
      <c r="O171" s="25">
        <v>3.6</v>
      </c>
      <c r="P171" s="25">
        <v>2.5</v>
      </c>
      <c r="Q171" s="25">
        <v>2.7</v>
      </c>
      <c r="R171" s="24">
        <v>13</v>
      </c>
      <c r="S171" s="26">
        <v>1.3212999999999999</v>
      </c>
      <c r="T171" s="52" t="s">
        <v>410</v>
      </c>
      <c r="U171" s="26">
        <v>1.3353999999999999</v>
      </c>
      <c r="V171" s="26"/>
      <c r="W171" s="109"/>
      <c r="X171" s="24">
        <v>6</v>
      </c>
      <c r="Y171" s="110">
        <v>10429.58</v>
      </c>
      <c r="Z171" s="25">
        <v>1.8</v>
      </c>
      <c r="AA171" s="26">
        <v>1.2209000000000001</v>
      </c>
      <c r="AB171" s="26">
        <v>0.83209999999999995</v>
      </c>
      <c r="AC171" s="109"/>
      <c r="AD171" s="26">
        <v>1.0146999999999999</v>
      </c>
      <c r="AE171" s="26">
        <v>0.93779999999999997</v>
      </c>
      <c r="AF171" s="26">
        <v>1.0702</v>
      </c>
      <c r="AG171" s="26">
        <v>0.98380000000000001</v>
      </c>
      <c r="AH171" s="57">
        <v>1.3904000000000001</v>
      </c>
      <c r="AI171" s="50">
        <f t="shared" si="6"/>
        <v>1.4325503500000001</v>
      </c>
      <c r="AJ171" s="26">
        <f t="shared" si="7"/>
        <v>4.2150350000000003E-2</v>
      </c>
      <c r="AK171" s="62">
        <f t="shared" si="8"/>
        <v>3.0315268987341774E-2</v>
      </c>
    </row>
    <row r="172" spans="1:37" s="53" customFormat="1" x14ac:dyDescent="0.2">
      <c r="A172" s="21" t="s">
        <v>1417</v>
      </c>
      <c r="B172" s="24" t="s">
        <v>1418</v>
      </c>
      <c r="C172" s="24" t="s">
        <v>611</v>
      </c>
      <c r="D172" s="110">
        <v>50</v>
      </c>
      <c r="E172" s="109"/>
      <c r="F172" s="110">
        <v>1</v>
      </c>
      <c r="G172" s="110">
        <v>4161</v>
      </c>
      <c r="H172" s="110">
        <v>2969</v>
      </c>
      <c r="I172" s="110">
        <v>2258</v>
      </c>
      <c r="J172" s="110">
        <v>1458</v>
      </c>
      <c r="K172" s="24">
        <v>3.2</v>
      </c>
      <c r="L172" s="109"/>
      <c r="M172" s="110">
        <v>2170</v>
      </c>
      <c r="N172" s="110">
        <v>1191</v>
      </c>
      <c r="O172" s="25">
        <v>3.2</v>
      </c>
      <c r="P172" s="25">
        <v>2.1</v>
      </c>
      <c r="Q172" s="25">
        <v>2.8</v>
      </c>
      <c r="R172" s="24">
        <v>18</v>
      </c>
      <c r="S172" s="26">
        <v>0.65449999999999997</v>
      </c>
      <c r="T172" s="52" t="s">
        <v>407</v>
      </c>
      <c r="U172" s="26">
        <v>0.65449999999999997</v>
      </c>
      <c r="V172" s="3"/>
      <c r="W172" s="109"/>
      <c r="X172" s="24">
        <v>7</v>
      </c>
      <c r="Y172" s="110">
        <v>5086.5200000000004</v>
      </c>
      <c r="Z172" s="25">
        <v>2.8</v>
      </c>
      <c r="AA172" s="26">
        <v>0</v>
      </c>
      <c r="AB172" s="26">
        <v>0</v>
      </c>
      <c r="AC172" s="109"/>
      <c r="AD172" s="26">
        <v>0.71519999999999995</v>
      </c>
      <c r="AE172" s="26">
        <v>0.70499999999999996</v>
      </c>
      <c r="AF172" s="26">
        <v>0.73480000000000001</v>
      </c>
      <c r="AG172" s="26">
        <v>0.75080000000000002</v>
      </c>
      <c r="AH172" s="57">
        <v>0.66039999999999999</v>
      </c>
      <c r="AI172" s="50">
        <f t="shared" si="6"/>
        <v>0.70211487500000003</v>
      </c>
      <c r="AJ172" s="26">
        <f t="shared" si="7"/>
        <v>4.171487500000004E-2</v>
      </c>
      <c r="AK172" s="62">
        <f t="shared" si="8"/>
        <v>6.3166073591762628E-2</v>
      </c>
    </row>
    <row r="173" spans="1:37" s="53" customFormat="1" x14ac:dyDescent="0.2">
      <c r="A173" s="22" t="s">
        <v>969</v>
      </c>
      <c r="B173" s="17" t="s">
        <v>970</v>
      </c>
      <c r="C173" s="17" t="s">
        <v>410</v>
      </c>
      <c r="D173" s="111">
        <v>13</v>
      </c>
      <c r="E173" s="109"/>
      <c r="F173" s="111">
        <v>2</v>
      </c>
      <c r="G173" s="111">
        <v>15045</v>
      </c>
      <c r="H173" s="111">
        <v>8835</v>
      </c>
      <c r="I173" s="111">
        <v>6812</v>
      </c>
      <c r="J173" s="111">
        <v>3601</v>
      </c>
      <c r="K173" s="17">
        <v>8</v>
      </c>
      <c r="L173" s="109"/>
      <c r="M173" s="111">
        <v>6633</v>
      </c>
      <c r="N173" s="111">
        <v>3166</v>
      </c>
      <c r="O173" s="18">
        <v>8</v>
      </c>
      <c r="P173" s="18">
        <v>5</v>
      </c>
      <c r="Q173" s="18">
        <v>6.7</v>
      </c>
      <c r="R173" s="17">
        <v>13</v>
      </c>
      <c r="S173" s="19">
        <v>2.0005999999999999</v>
      </c>
      <c r="T173" s="44" t="s">
        <v>407</v>
      </c>
      <c r="U173" s="19">
        <v>2.0005999999999999</v>
      </c>
      <c r="V173" s="26"/>
      <c r="W173" s="109"/>
      <c r="X173" s="17">
        <v>18</v>
      </c>
      <c r="Y173" s="111">
        <v>13797.94</v>
      </c>
      <c r="Z173" s="18">
        <v>6.7</v>
      </c>
      <c r="AA173" s="19">
        <v>0.78120000000000001</v>
      </c>
      <c r="AB173" s="19">
        <v>0.59789999999999999</v>
      </c>
      <c r="AC173" s="109"/>
      <c r="AD173" s="19">
        <v>1.3806</v>
      </c>
      <c r="AE173" s="19">
        <v>1.2597</v>
      </c>
      <c r="AF173" s="19">
        <v>1.0840000000000001</v>
      </c>
      <c r="AG173" s="19">
        <v>0.91120000000000001</v>
      </c>
      <c r="AH173" s="59">
        <v>2.1051000000000002</v>
      </c>
      <c r="AI173" s="51">
        <f t="shared" si="6"/>
        <v>2.14614365</v>
      </c>
      <c r="AJ173" s="19">
        <f t="shared" si="7"/>
        <v>4.1043649999999765E-2</v>
      </c>
      <c r="AK173" s="63">
        <f t="shared" si="8"/>
        <v>1.9497244786470837E-2</v>
      </c>
    </row>
    <row r="174" spans="1:37" s="53" customFormat="1" x14ac:dyDescent="0.2">
      <c r="A174" s="21" t="s">
        <v>161</v>
      </c>
      <c r="B174" s="24" t="s">
        <v>162</v>
      </c>
      <c r="C174" s="24" t="s">
        <v>410</v>
      </c>
      <c r="D174" s="110">
        <v>31</v>
      </c>
      <c r="E174" s="109"/>
      <c r="F174" s="110">
        <v>0</v>
      </c>
      <c r="G174" s="110">
        <v>4102</v>
      </c>
      <c r="H174" s="110">
        <v>2696</v>
      </c>
      <c r="I174" s="110">
        <v>1855</v>
      </c>
      <c r="J174" s="110">
        <v>1259</v>
      </c>
      <c r="K174" s="24">
        <v>1.5</v>
      </c>
      <c r="L174" s="109"/>
      <c r="M174" s="110">
        <v>1851</v>
      </c>
      <c r="N174" s="110">
        <v>1152</v>
      </c>
      <c r="O174" s="25">
        <v>1.5</v>
      </c>
      <c r="P174" s="25">
        <v>0.9</v>
      </c>
      <c r="Q174" s="25">
        <v>1.4</v>
      </c>
      <c r="R174" s="24">
        <v>23</v>
      </c>
      <c r="S174" s="26">
        <v>0.55830000000000002</v>
      </c>
      <c r="T174" s="52" t="s">
        <v>407</v>
      </c>
      <c r="U174" s="26">
        <v>0.55830000000000002</v>
      </c>
      <c r="V174" s="26"/>
      <c r="W174" s="109"/>
      <c r="X174" s="24">
        <v>3</v>
      </c>
      <c r="Y174" s="110">
        <v>4297.46</v>
      </c>
      <c r="Z174" s="25">
        <v>1.4</v>
      </c>
      <c r="AA174" s="26">
        <v>0.96860000000000002</v>
      </c>
      <c r="AB174" s="26">
        <v>0.80289999999999995</v>
      </c>
      <c r="AC174" s="109"/>
      <c r="AD174" s="26">
        <v>0.47839999999999999</v>
      </c>
      <c r="AE174" s="26">
        <v>0.55410000000000004</v>
      </c>
      <c r="AF174" s="26">
        <v>0.47089999999999999</v>
      </c>
      <c r="AG174" s="26">
        <v>0.48680000000000001</v>
      </c>
      <c r="AH174" s="57">
        <v>0.5575</v>
      </c>
      <c r="AI174" s="50">
        <f t="shared" si="6"/>
        <v>0.59891632500000003</v>
      </c>
      <c r="AJ174" s="26">
        <f t="shared" si="7"/>
        <v>4.1416325000000032E-2</v>
      </c>
      <c r="AK174" s="62">
        <f t="shared" si="8"/>
        <v>7.4289372197309481E-2</v>
      </c>
    </row>
    <row r="175" spans="1:37" s="53" customFormat="1" x14ac:dyDescent="0.2">
      <c r="A175" s="21" t="s">
        <v>1373</v>
      </c>
      <c r="B175" s="1" t="s">
        <v>1374</v>
      </c>
      <c r="C175" s="1" t="s">
        <v>410</v>
      </c>
      <c r="D175" s="108">
        <v>9</v>
      </c>
      <c r="E175" s="109"/>
      <c r="F175" s="108">
        <v>0</v>
      </c>
      <c r="G175" s="108">
        <v>12807</v>
      </c>
      <c r="H175" s="108">
        <v>11537</v>
      </c>
      <c r="I175" s="108">
        <v>5245</v>
      </c>
      <c r="J175" s="108">
        <v>4183</v>
      </c>
      <c r="K175" s="1">
        <v>3.8</v>
      </c>
      <c r="L175" s="109"/>
      <c r="M175" s="108">
        <v>4936</v>
      </c>
      <c r="N175" s="108">
        <v>3393</v>
      </c>
      <c r="O175" s="2">
        <v>3.8</v>
      </c>
      <c r="P175" s="2">
        <v>4.8</v>
      </c>
      <c r="Q175" s="2">
        <v>2.4</v>
      </c>
      <c r="R175" s="1">
        <v>28</v>
      </c>
      <c r="S175" s="3">
        <v>1.4886999999999999</v>
      </c>
      <c r="T175" s="43" t="s">
        <v>410</v>
      </c>
      <c r="U175" s="3">
        <v>1.4689000000000001</v>
      </c>
      <c r="V175" s="3"/>
      <c r="W175" s="109"/>
      <c r="X175" s="1">
        <v>8</v>
      </c>
      <c r="Y175" s="108">
        <v>11809.93</v>
      </c>
      <c r="Z175" s="2">
        <v>2.2999999999999998</v>
      </c>
      <c r="AA175" s="3">
        <v>0.8377</v>
      </c>
      <c r="AB175" s="3">
        <v>1.8297000000000001</v>
      </c>
      <c r="AC175" s="109"/>
      <c r="AD175" s="3">
        <v>1.0928</v>
      </c>
      <c r="AE175" s="3">
        <v>1.3404</v>
      </c>
      <c r="AF175" s="3">
        <v>1.3408</v>
      </c>
      <c r="AG175" s="3">
        <v>1.2376</v>
      </c>
      <c r="AH175" s="57">
        <v>1.5347999999999999</v>
      </c>
      <c r="AI175" s="50">
        <f t="shared" si="6"/>
        <v>1.5757624750000003</v>
      </c>
      <c r="AJ175" s="3">
        <f t="shared" si="7"/>
        <v>4.0962475000000387E-2</v>
      </c>
      <c r="AK175" s="62">
        <f t="shared" si="8"/>
        <v>2.6689128876726861E-2</v>
      </c>
    </row>
    <row r="176" spans="1:37" s="53" customFormat="1" x14ac:dyDescent="0.2">
      <c r="A176" s="21" t="s">
        <v>694</v>
      </c>
      <c r="B176" s="1" t="s">
        <v>695</v>
      </c>
      <c r="C176" s="1" t="s">
        <v>407</v>
      </c>
      <c r="D176" s="108">
        <v>40</v>
      </c>
      <c r="E176" s="109"/>
      <c r="F176" s="108">
        <v>1</v>
      </c>
      <c r="G176" s="108">
        <v>6752</v>
      </c>
      <c r="H176" s="108">
        <v>4420</v>
      </c>
      <c r="I176" s="108">
        <v>3493</v>
      </c>
      <c r="J176" s="108">
        <v>3100</v>
      </c>
      <c r="K176" s="1">
        <v>3.3</v>
      </c>
      <c r="L176" s="109"/>
      <c r="M176" s="108">
        <v>3287</v>
      </c>
      <c r="N176" s="108">
        <v>2405</v>
      </c>
      <c r="O176" s="2">
        <v>3.3</v>
      </c>
      <c r="P176" s="2">
        <v>3.8</v>
      </c>
      <c r="Q176" s="2">
        <v>2.5</v>
      </c>
      <c r="R176" s="1">
        <v>31</v>
      </c>
      <c r="S176" s="3">
        <v>0.99139999999999995</v>
      </c>
      <c r="T176" s="43" t="s">
        <v>407</v>
      </c>
      <c r="U176" s="3">
        <v>0.99139999999999995</v>
      </c>
      <c r="V176" s="3"/>
      <c r="W176" s="109"/>
      <c r="X176" s="1">
        <v>11</v>
      </c>
      <c r="Y176" s="108">
        <v>9507</v>
      </c>
      <c r="Z176" s="2">
        <v>2.5</v>
      </c>
      <c r="AA176" s="3">
        <v>1.6762999999999999</v>
      </c>
      <c r="AB176" s="3">
        <v>1.4328000000000001</v>
      </c>
      <c r="AC176" s="109"/>
      <c r="AD176" s="3">
        <v>0.95220000000000005</v>
      </c>
      <c r="AE176" s="3">
        <v>1.0057</v>
      </c>
      <c r="AF176" s="3">
        <v>0.77270000000000005</v>
      </c>
      <c r="AG176" s="3">
        <v>0.75460000000000005</v>
      </c>
      <c r="AH176" s="57">
        <v>1.0224</v>
      </c>
      <c r="AI176" s="50">
        <f t="shared" si="6"/>
        <v>1.06352435</v>
      </c>
      <c r="AJ176" s="3">
        <f t="shared" si="7"/>
        <v>4.1124350000000032E-2</v>
      </c>
      <c r="AK176" s="62">
        <f t="shared" si="8"/>
        <v>4.02233470266041E-2</v>
      </c>
    </row>
    <row r="177" spans="1:37" s="53" customFormat="1" x14ac:dyDescent="0.2">
      <c r="A177" s="21" t="s">
        <v>906</v>
      </c>
      <c r="B177" s="24" t="s">
        <v>907</v>
      </c>
      <c r="C177" s="24" t="s">
        <v>407</v>
      </c>
      <c r="D177" s="110">
        <v>87</v>
      </c>
      <c r="E177" s="109"/>
      <c r="F177" s="110">
        <v>2</v>
      </c>
      <c r="G177" s="110">
        <v>12568</v>
      </c>
      <c r="H177" s="110">
        <v>17504</v>
      </c>
      <c r="I177" s="110">
        <v>5891</v>
      </c>
      <c r="J177" s="110">
        <v>8155</v>
      </c>
      <c r="K177" s="24">
        <v>5.9</v>
      </c>
      <c r="L177" s="109"/>
      <c r="M177" s="110">
        <v>5393</v>
      </c>
      <c r="N177" s="110">
        <v>4798</v>
      </c>
      <c r="O177" s="25">
        <v>5.9</v>
      </c>
      <c r="P177" s="25">
        <v>6.4</v>
      </c>
      <c r="Q177" s="25">
        <v>4.2</v>
      </c>
      <c r="R177" s="24">
        <v>47</v>
      </c>
      <c r="S177" s="26">
        <v>1.6266</v>
      </c>
      <c r="T177" s="52" t="s">
        <v>407</v>
      </c>
      <c r="U177" s="26">
        <v>1.6266</v>
      </c>
      <c r="V177" s="26"/>
      <c r="W177" s="109"/>
      <c r="X177" s="24">
        <v>18</v>
      </c>
      <c r="Y177" s="110">
        <v>21711.7</v>
      </c>
      <c r="Z177" s="25">
        <v>4.2</v>
      </c>
      <c r="AA177" s="26">
        <v>0</v>
      </c>
      <c r="AB177" s="26">
        <v>0</v>
      </c>
      <c r="AC177" s="109"/>
      <c r="AD177" s="26">
        <v>2.3294000000000001</v>
      </c>
      <c r="AE177" s="26">
        <v>1.8035000000000001</v>
      </c>
      <c r="AF177" s="26">
        <v>1.2870999999999999</v>
      </c>
      <c r="AG177" s="26">
        <v>1.2458</v>
      </c>
      <c r="AH177" s="57">
        <v>1.7044999999999999</v>
      </c>
      <c r="AI177" s="50">
        <f t="shared" si="6"/>
        <v>1.7449351500000001</v>
      </c>
      <c r="AJ177" s="26">
        <f t="shared" si="7"/>
        <v>4.0435150000000197E-2</v>
      </c>
      <c r="AK177" s="62">
        <f t="shared" si="8"/>
        <v>2.3722587268993955E-2</v>
      </c>
    </row>
    <row r="178" spans="1:37" s="53" customFormat="1" x14ac:dyDescent="0.2">
      <c r="A178" s="22" t="s">
        <v>212</v>
      </c>
      <c r="B178" s="17" t="s">
        <v>213</v>
      </c>
      <c r="C178" s="17" t="s">
        <v>410</v>
      </c>
      <c r="D178" s="111">
        <v>1</v>
      </c>
      <c r="E178" s="109"/>
      <c r="F178" s="111">
        <v>2</v>
      </c>
      <c r="G178" s="111">
        <v>18349</v>
      </c>
      <c r="H178" s="111">
        <v>0</v>
      </c>
      <c r="I178" s="111">
        <v>7164</v>
      </c>
      <c r="J178" s="111">
        <v>0</v>
      </c>
      <c r="K178" s="17">
        <v>8</v>
      </c>
      <c r="L178" s="109"/>
      <c r="M178" s="111">
        <v>7164</v>
      </c>
      <c r="N178" s="111">
        <v>0</v>
      </c>
      <c r="O178" s="18">
        <v>8</v>
      </c>
      <c r="P178" s="18">
        <v>0</v>
      </c>
      <c r="Q178" s="18">
        <v>8</v>
      </c>
      <c r="R178" s="17">
        <v>999</v>
      </c>
      <c r="S178" s="19">
        <v>2.1606999999999998</v>
      </c>
      <c r="T178" s="44" t="s">
        <v>410</v>
      </c>
      <c r="U178" s="19">
        <v>1.2808999999999999</v>
      </c>
      <c r="V178" s="3"/>
      <c r="W178" s="109"/>
      <c r="X178" s="17">
        <v>11</v>
      </c>
      <c r="Y178" s="111">
        <v>11422.98</v>
      </c>
      <c r="Z178" s="18">
        <v>3.3</v>
      </c>
      <c r="AA178" s="19">
        <v>1.4488000000000001</v>
      </c>
      <c r="AB178" s="19">
        <v>1.2444</v>
      </c>
      <c r="AC178" s="109"/>
      <c r="AD178" s="19">
        <v>2.3845999999999998</v>
      </c>
      <c r="AE178" s="19">
        <v>1.7690999999999999</v>
      </c>
      <c r="AF178" s="19">
        <v>1.3997999999999999</v>
      </c>
      <c r="AG178" s="19">
        <v>1.3349</v>
      </c>
      <c r="AH178" s="59">
        <v>1.3338000000000001</v>
      </c>
      <c r="AI178" s="51">
        <f t="shared" si="6"/>
        <v>1.374085475</v>
      </c>
      <c r="AJ178" s="19">
        <f t="shared" si="7"/>
        <v>4.0285474999999904E-2</v>
      </c>
      <c r="AK178" s="63">
        <f t="shared" si="8"/>
        <v>3.0203535012745465E-2</v>
      </c>
    </row>
    <row r="179" spans="1:37" s="53" customFormat="1" x14ac:dyDescent="0.2">
      <c r="A179" s="21" t="s">
        <v>1395</v>
      </c>
      <c r="B179" s="24" t="s">
        <v>1396</v>
      </c>
      <c r="C179" s="24" t="s">
        <v>410</v>
      </c>
      <c r="D179" s="110">
        <v>1</v>
      </c>
      <c r="E179" s="109"/>
      <c r="F179" s="110">
        <v>0</v>
      </c>
      <c r="G179" s="110">
        <v>57020</v>
      </c>
      <c r="H179" s="110">
        <v>0</v>
      </c>
      <c r="I179" s="110">
        <v>21065</v>
      </c>
      <c r="J179" s="110">
        <v>0</v>
      </c>
      <c r="K179" s="24">
        <v>25</v>
      </c>
      <c r="L179" s="109"/>
      <c r="M179" s="110">
        <v>21065</v>
      </c>
      <c r="N179" s="110">
        <v>0</v>
      </c>
      <c r="O179" s="25">
        <v>25</v>
      </c>
      <c r="P179" s="25">
        <v>0</v>
      </c>
      <c r="Q179" s="25">
        <v>25</v>
      </c>
      <c r="R179" s="24">
        <v>999</v>
      </c>
      <c r="S179" s="26">
        <v>6.3532999999999999</v>
      </c>
      <c r="T179" s="52" t="s">
        <v>410</v>
      </c>
      <c r="U179" s="26">
        <v>1.7115</v>
      </c>
      <c r="V179" s="26"/>
      <c r="W179" s="109"/>
      <c r="X179" s="24">
        <v>7</v>
      </c>
      <c r="Y179" s="110">
        <v>12209.23</v>
      </c>
      <c r="Z179" s="25">
        <v>1.9</v>
      </c>
      <c r="AA179" s="26">
        <v>1.0147999999999999</v>
      </c>
      <c r="AB179" s="26">
        <v>1.3776999999999999</v>
      </c>
      <c r="AC179" s="109"/>
      <c r="AD179" s="26">
        <v>1.3726</v>
      </c>
      <c r="AE179" s="26">
        <v>1.5546</v>
      </c>
      <c r="AF179" s="26">
        <v>1.4249000000000001</v>
      </c>
      <c r="AG179" s="26">
        <v>1.3815999999999999</v>
      </c>
      <c r="AH179" s="57">
        <v>1.7966</v>
      </c>
      <c r="AI179" s="50">
        <f t="shared" si="6"/>
        <v>1.8360116250000003</v>
      </c>
      <c r="AJ179" s="26">
        <f t="shared" si="7"/>
        <v>3.9411625000000283E-2</v>
      </c>
      <c r="AK179" s="62">
        <f t="shared" si="8"/>
        <v>2.1936783368585264E-2</v>
      </c>
    </row>
    <row r="180" spans="1:37" s="53" customFormat="1" x14ac:dyDescent="0.2">
      <c r="A180" s="21" t="s">
        <v>1022</v>
      </c>
      <c r="B180" s="24" t="s">
        <v>1023</v>
      </c>
      <c r="C180" s="24" t="s">
        <v>410</v>
      </c>
      <c r="D180" s="110">
        <v>1</v>
      </c>
      <c r="E180" s="109"/>
      <c r="F180" s="110">
        <v>0</v>
      </c>
      <c r="G180" s="110">
        <v>4474</v>
      </c>
      <c r="H180" s="110">
        <v>0</v>
      </c>
      <c r="I180" s="110">
        <v>2174</v>
      </c>
      <c r="J180" s="110">
        <v>0</v>
      </c>
      <c r="K180" s="24">
        <v>3</v>
      </c>
      <c r="L180" s="109"/>
      <c r="M180" s="110">
        <v>2174</v>
      </c>
      <c r="N180" s="110">
        <v>0</v>
      </c>
      <c r="O180" s="25">
        <v>3</v>
      </c>
      <c r="P180" s="25">
        <v>0</v>
      </c>
      <c r="Q180" s="25">
        <v>3</v>
      </c>
      <c r="R180" s="24">
        <v>999</v>
      </c>
      <c r="S180" s="26">
        <v>0.65569999999999995</v>
      </c>
      <c r="T180" s="52" t="s">
        <v>410</v>
      </c>
      <c r="U180" s="26">
        <v>0.86880000000000002</v>
      </c>
      <c r="V180" s="26"/>
      <c r="W180" s="109"/>
      <c r="X180" s="24">
        <v>6</v>
      </c>
      <c r="Y180" s="110">
        <v>5771.83</v>
      </c>
      <c r="Z180" s="25">
        <v>1.4</v>
      </c>
      <c r="AA180" s="26">
        <v>1.0011000000000001</v>
      </c>
      <c r="AB180" s="26">
        <v>0.98799999999999999</v>
      </c>
      <c r="AC180" s="109"/>
      <c r="AD180" s="26">
        <v>0.77100000000000002</v>
      </c>
      <c r="AE180" s="26">
        <v>0.89749999999999996</v>
      </c>
      <c r="AF180" s="26">
        <v>0.87519999999999998</v>
      </c>
      <c r="AG180" s="26">
        <v>0.85370000000000001</v>
      </c>
      <c r="AH180" s="57">
        <v>0.89300000000000002</v>
      </c>
      <c r="AI180" s="50">
        <f t="shared" si="6"/>
        <v>0.93200520000000009</v>
      </c>
      <c r="AJ180" s="26">
        <f t="shared" si="7"/>
        <v>3.9005200000000073E-2</v>
      </c>
      <c r="AK180" s="62">
        <f t="shared" si="8"/>
        <v>4.3678835386338266E-2</v>
      </c>
    </row>
    <row r="181" spans="1:37" s="53" customFormat="1" x14ac:dyDescent="0.2">
      <c r="A181" s="21" t="s">
        <v>1164</v>
      </c>
      <c r="B181" s="24" t="s">
        <v>1165</v>
      </c>
      <c r="C181" s="24" t="s">
        <v>410</v>
      </c>
      <c r="D181" s="110">
        <v>7662</v>
      </c>
      <c r="E181" s="109"/>
      <c r="F181" s="110">
        <v>2</v>
      </c>
      <c r="G181" s="110">
        <v>3904</v>
      </c>
      <c r="H181" s="110">
        <v>1956</v>
      </c>
      <c r="I181" s="110">
        <v>1905</v>
      </c>
      <c r="J181" s="110">
        <v>978</v>
      </c>
      <c r="K181" s="24">
        <v>1.7</v>
      </c>
      <c r="L181" s="109"/>
      <c r="M181" s="110">
        <v>1841</v>
      </c>
      <c r="N181" s="110">
        <v>712</v>
      </c>
      <c r="O181" s="25">
        <v>1.7</v>
      </c>
      <c r="P181" s="25">
        <v>1</v>
      </c>
      <c r="Q181" s="25">
        <v>1.5</v>
      </c>
      <c r="R181" s="24">
        <v>9</v>
      </c>
      <c r="S181" s="26">
        <v>0.55530000000000002</v>
      </c>
      <c r="T181" s="52" t="s">
        <v>407</v>
      </c>
      <c r="U181" s="26">
        <v>0.55530000000000002</v>
      </c>
      <c r="V181" s="26"/>
      <c r="W181" s="109"/>
      <c r="X181" s="24">
        <v>4</v>
      </c>
      <c r="Y181" s="110">
        <v>3802.32</v>
      </c>
      <c r="Z181" s="25">
        <v>1.5</v>
      </c>
      <c r="AA181" s="26">
        <v>1.0429999999999999</v>
      </c>
      <c r="AB181" s="26">
        <v>0.83850000000000002</v>
      </c>
      <c r="AC181" s="109"/>
      <c r="AD181" s="26">
        <v>0.53669999999999995</v>
      </c>
      <c r="AE181" s="26">
        <v>0.53820000000000001</v>
      </c>
      <c r="AF181" s="26">
        <v>0.5615</v>
      </c>
      <c r="AG181" s="26">
        <v>0.58520000000000005</v>
      </c>
      <c r="AH181" s="57">
        <v>0.5585</v>
      </c>
      <c r="AI181" s="50">
        <f t="shared" si="6"/>
        <v>0.59569807500000005</v>
      </c>
      <c r="AJ181" s="26">
        <f t="shared" si="7"/>
        <v>3.7198075000000053E-2</v>
      </c>
      <c r="AK181" s="62">
        <f t="shared" si="8"/>
        <v>6.6603536257833579E-2</v>
      </c>
    </row>
    <row r="182" spans="1:37" s="53" customFormat="1" x14ac:dyDescent="0.2">
      <c r="A182" s="21" t="s">
        <v>256</v>
      </c>
      <c r="B182" s="24" t="s">
        <v>257</v>
      </c>
      <c r="C182" s="24" t="s">
        <v>410</v>
      </c>
      <c r="D182" s="110">
        <v>128</v>
      </c>
      <c r="E182" s="109"/>
      <c r="F182" s="110">
        <v>0</v>
      </c>
      <c r="G182" s="110">
        <v>5683</v>
      </c>
      <c r="H182" s="110">
        <v>3604</v>
      </c>
      <c r="I182" s="110">
        <v>4152</v>
      </c>
      <c r="J182" s="110">
        <v>2339</v>
      </c>
      <c r="K182" s="24">
        <v>6.4</v>
      </c>
      <c r="L182" s="109"/>
      <c r="M182" s="110">
        <v>4087</v>
      </c>
      <c r="N182" s="110">
        <v>2162</v>
      </c>
      <c r="O182" s="25">
        <v>6.4</v>
      </c>
      <c r="P182" s="25">
        <v>3.8</v>
      </c>
      <c r="Q182" s="25">
        <v>5.3</v>
      </c>
      <c r="R182" s="24">
        <v>16</v>
      </c>
      <c r="S182" s="26">
        <v>1.2326999999999999</v>
      </c>
      <c r="T182" s="52" t="s">
        <v>407</v>
      </c>
      <c r="U182" s="26">
        <v>1.2326999999999999</v>
      </c>
      <c r="V182" s="26"/>
      <c r="W182" s="109"/>
      <c r="X182" s="24">
        <v>14</v>
      </c>
      <c r="Y182" s="110">
        <v>8689.66</v>
      </c>
      <c r="Z182" s="25">
        <v>5.3</v>
      </c>
      <c r="AA182" s="26">
        <v>0.98709999999999998</v>
      </c>
      <c r="AB182" s="26">
        <v>1.0179</v>
      </c>
      <c r="AC182" s="109"/>
      <c r="AD182" s="26">
        <v>1.2892999999999999</v>
      </c>
      <c r="AE182" s="26">
        <v>1.1713</v>
      </c>
      <c r="AF182" s="26">
        <v>1.0206</v>
      </c>
      <c r="AG182" s="26">
        <v>1.0375000000000001</v>
      </c>
      <c r="AH182" s="57">
        <v>1.2857000000000001</v>
      </c>
      <c r="AI182" s="50">
        <f t="shared" si="6"/>
        <v>1.322378925</v>
      </c>
      <c r="AJ182" s="26">
        <f t="shared" si="7"/>
        <v>3.6678924999999918E-2</v>
      </c>
      <c r="AK182" s="62">
        <f t="shared" si="8"/>
        <v>2.852836975966393E-2</v>
      </c>
    </row>
    <row r="183" spans="1:37" s="53" customFormat="1" x14ac:dyDescent="0.2">
      <c r="A183" s="22" t="s">
        <v>468</v>
      </c>
      <c r="B183" s="17" t="s">
        <v>469</v>
      </c>
      <c r="C183" s="17" t="s">
        <v>407</v>
      </c>
      <c r="D183" s="111">
        <v>6</v>
      </c>
      <c r="E183" s="109"/>
      <c r="F183" s="111">
        <v>0</v>
      </c>
      <c r="G183" s="111">
        <v>10411</v>
      </c>
      <c r="H183" s="111">
        <v>5339</v>
      </c>
      <c r="I183" s="111">
        <v>4758</v>
      </c>
      <c r="J183" s="111">
        <v>2350</v>
      </c>
      <c r="K183" s="17">
        <v>4.8</v>
      </c>
      <c r="L183" s="109"/>
      <c r="M183" s="111">
        <v>4745</v>
      </c>
      <c r="N183" s="111">
        <v>2325</v>
      </c>
      <c r="O183" s="18">
        <v>4.8</v>
      </c>
      <c r="P183" s="18">
        <v>2.4</v>
      </c>
      <c r="Q183" s="18">
        <v>4.4000000000000004</v>
      </c>
      <c r="R183" s="17">
        <v>14</v>
      </c>
      <c r="S183" s="19">
        <v>1.4311</v>
      </c>
      <c r="T183" s="44" t="s">
        <v>410</v>
      </c>
      <c r="U183" s="19">
        <v>1.7498</v>
      </c>
      <c r="V183" s="3"/>
      <c r="W183" s="109"/>
      <c r="X183" s="17">
        <v>48</v>
      </c>
      <c r="Y183" s="111">
        <v>21055.05</v>
      </c>
      <c r="Z183" s="18">
        <v>4.0999999999999996</v>
      </c>
      <c r="AA183" s="19">
        <v>1.6295999999999999</v>
      </c>
      <c r="AB183" s="19">
        <v>1.2684</v>
      </c>
      <c r="AC183" s="109"/>
      <c r="AD183" s="19">
        <v>2.2677</v>
      </c>
      <c r="AE183" s="19">
        <v>2.1821999999999999</v>
      </c>
      <c r="AF183" s="19">
        <v>1.7957000000000001</v>
      </c>
      <c r="AG183" s="19">
        <v>1.6963999999999999</v>
      </c>
      <c r="AH183" s="59">
        <v>1.8416999999999999</v>
      </c>
      <c r="AI183" s="51">
        <f t="shared" si="6"/>
        <v>1.8770979500000002</v>
      </c>
      <c r="AJ183" s="19">
        <f t="shared" si="7"/>
        <v>3.5397950000000344E-2</v>
      </c>
      <c r="AK183" s="63">
        <f t="shared" si="8"/>
        <v>1.9220258456860699E-2</v>
      </c>
    </row>
    <row r="184" spans="1:37" s="53" customFormat="1" x14ac:dyDescent="0.2">
      <c r="A184" s="21" t="s">
        <v>516</v>
      </c>
      <c r="B184" s="1" t="s">
        <v>517</v>
      </c>
      <c r="C184" s="1" t="s">
        <v>410</v>
      </c>
      <c r="D184" s="108">
        <v>470</v>
      </c>
      <c r="E184" s="109"/>
      <c r="F184" s="108">
        <v>11</v>
      </c>
      <c r="G184" s="108">
        <v>8263</v>
      </c>
      <c r="H184" s="108">
        <v>6060</v>
      </c>
      <c r="I184" s="108">
        <v>3910</v>
      </c>
      <c r="J184" s="108">
        <v>2753</v>
      </c>
      <c r="K184" s="1">
        <v>4.5999999999999996</v>
      </c>
      <c r="L184" s="109"/>
      <c r="M184" s="108">
        <v>3796</v>
      </c>
      <c r="N184" s="108">
        <v>2304</v>
      </c>
      <c r="O184" s="2">
        <v>4.5999999999999996</v>
      </c>
      <c r="P184" s="2">
        <v>3.1</v>
      </c>
      <c r="Q184" s="2">
        <v>3.8</v>
      </c>
      <c r="R184" s="1">
        <v>22</v>
      </c>
      <c r="S184" s="3">
        <v>1.1449</v>
      </c>
      <c r="T184" s="43" t="s">
        <v>407</v>
      </c>
      <c r="U184" s="3">
        <v>1.1449</v>
      </c>
      <c r="V184" s="3"/>
      <c r="W184" s="109"/>
      <c r="X184" s="1">
        <v>11</v>
      </c>
      <c r="Y184" s="108">
        <v>9250.82</v>
      </c>
      <c r="Z184" s="2">
        <v>3.8</v>
      </c>
      <c r="AA184" s="3">
        <v>1.8021</v>
      </c>
      <c r="AB184" s="3">
        <v>1.7513000000000001</v>
      </c>
      <c r="AC184" s="109"/>
      <c r="AD184" s="3">
        <v>1.2642</v>
      </c>
      <c r="AE184" s="3">
        <v>1.2657</v>
      </c>
      <c r="AF184" s="3">
        <v>1.2048000000000001</v>
      </c>
      <c r="AG184" s="3">
        <v>1.1759999999999999</v>
      </c>
      <c r="AH184" s="57">
        <v>1.1928000000000001</v>
      </c>
      <c r="AI184" s="50">
        <f t="shared" si="6"/>
        <v>1.228191475</v>
      </c>
      <c r="AJ184" s="3">
        <f t="shared" si="7"/>
        <v>3.539147499999995E-2</v>
      </c>
      <c r="AK184" s="62">
        <f t="shared" si="8"/>
        <v>2.9670921361502303E-2</v>
      </c>
    </row>
    <row r="185" spans="1:37" s="53" customFormat="1" x14ac:dyDescent="0.2">
      <c r="A185" s="21" t="s">
        <v>728</v>
      </c>
      <c r="B185" s="1" t="s">
        <v>729</v>
      </c>
      <c r="C185" s="1" t="s">
        <v>410</v>
      </c>
      <c r="D185" s="108">
        <v>128</v>
      </c>
      <c r="E185" s="109"/>
      <c r="F185" s="108">
        <v>0</v>
      </c>
      <c r="G185" s="108">
        <v>32254</v>
      </c>
      <c r="H185" s="108">
        <v>17907</v>
      </c>
      <c r="I185" s="108">
        <v>9978</v>
      </c>
      <c r="J185" s="108">
        <v>5485</v>
      </c>
      <c r="K185" s="1">
        <v>4.7</v>
      </c>
      <c r="L185" s="109"/>
      <c r="M185" s="108">
        <v>9747</v>
      </c>
      <c r="N185" s="108">
        <v>4054</v>
      </c>
      <c r="O185" s="2">
        <v>4.7</v>
      </c>
      <c r="P185" s="2">
        <v>6.3</v>
      </c>
      <c r="Q185" s="2">
        <v>3.1</v>
      </c>
      <c r="R185" s="1">
        <v>10</v>
      </c>
      <c r="S185" s="3">
        <v>2.9398</v>
      </c>
      <c r="T185" s="43" t="s">
        <v>407</v>
      </c>
      <c r="U185" s="3">
        <v>2.9398</v>
      </c>
      <c r="V185" s="3"/>
      <c r="W185" s="109"/>
      <c r="X185" s="1">
        <v>17</v>
      </c>
      <c r="Y185" s="108">
        <v>20618.900000000001</v>
      </c>
      <c r="Z185" s="2">
        <v>3.1</v>
      </c>
      <c r="AA185" s="3">
        <v>1.127</v>
      </c>
      <c r="AB185" s="3">
        <v>0.97729999999999995</v>
      </c>
      <c r="AC185" s="109"/>
      <c r="AD185" s="3">
        <v>3.1233</v>
      </c>
      <c r="AE185" s="3">
        <v>3.1339999999999999</v>
      </c>
      <c r="AF185" s="3">
        <v>3.5190999999999999</v>
      </c>
      <c r="AG185" s="3">
        <v>3.44</v>
      </c>
      <c r="AH185" s="57">
        <v>3.1211000000000002</v>
      </c>
      <c r="AI185" s="50">
        <f t="shared" si="6"/>
        <v>3.1536704500000003</v>
      </c>
      <c r="AJ185" s="3">
        <f t="shared" si="7"/>
        <v>3.257045000000014E-2</v>
      </c>
      <c r="AK185" s="62">
        <f t="shared" si="8"/>
        <v>1.0435567588350306E-2</v>
      </c>
    </row>
    <row r="186" spans="1:37" s="53" customFormat="1" x14ac:dyDescent="0.2">
      <c r="A186" s="21" t="s">
        <v>478</v>
      </c>
      <c r="B186" s="1" t="s">
        <v>479</v>
      </c>
      <c r="C186" s="1" t="s">
        <v>410</v>
      </c>
      <c r="D186" s="108">
        <v>15</v>
      </c>
      <c r="E186" s="109"/>
      <c r="F186" s="108">
        <v>2</v>
      </c>
      <c r="G186" s="108">
        <v>4077</v>
      </c>
      <c r="H186" s="108">
        <v>2434</v>
      </c>
      <c r="I186" s="108">
        <v>1889</v>
      </c>
      <c r="J186" s="108">
        <v>1110</v>
      </c>
      <c r="K186" s="1">
        <v>2.7</v>
      </c>
      <c r="L186" s="109"/>
      <c r="M186" s="108">
        <v>1889</v>
      </c>
      <c r="N186" s="108">
        <v>1110</v>
      </c>
      <c r="O186" s="2">
        <v>2.7</v>
      </c>
      <c r="P186" s="2">
        <v>1.8</v>
      </c>
      <c r="Q186" s="2">
        <v>2.1</v>
      </c>
      <c r="R186" s="1">
        <v>20</v>
      </c>
      <c r="S186" s="3">
        <v>0.56969999999999998</v>
      </c>
      <c r="T186" s="43" t="s">
        <v>410</v>
      </c>
      <c r="U186" s="3">
        <v>0.63019999999999998</v>
      </c>
      <c r="V186" s="3"/>
      <c r="W186" s="109"/>
      <c r="X186" s="1">
        <v>6</v>
      </c>
      <c r="Y186" s="108">
        <v>5805.17</v>
      </c>
      <c r="Z186" s="2">
        <v>2.1</v>
      </c>
      <c r="AA186" s="3">
        <v>3.7282000000000002</v>
      </c>
      <c r="AB186" s="3">
        <v>4.6383000000000001</v>
      </c>
      <c r="AC186" s="109"/>
      <c r="AD186" s="3">
        <v>0.6391</v>
      </c>
      <c r="AE186" s="3">
        <v>0.50519999999999998</v>
      </c>
      <c r="AF186" s="3">
        <v>0.58260000000000001</v>
      </c>
      <c r="AG186" s="3">
        <v>0.50980000000000003</v>
      </c>
      <c r="AH186" s="57">
        <v>0.64339999999999997</v>
      </c>
      <c r="AI186" s="50">
        <f t="shared" si="6"/>
        <v>0.67604705000000009</v>
      </c>
      <c r="AJ186" s="3">
        <f t="shared" si="7"/>
        <v>3.2647050000000122E-2</v>
      </c>
      <c r="AK186" s="62">
        <f t="shared" si="8"/>
        <v>5.0741451663040289E-2</v>
      </c>
    </row>
    <row r="187" spans="1:37" s="53" customFormat="1" x14ac:dyDescent="0.2">
      <c r="A187" s="21" t="s">
        <v>682</v>
      </c>
      <c r="B187" s="24" t="s">
        <v>683</v>
      </c>
      <c r="C187" s="24" t="s">
        <v>407</v>
      </c>
      <c r="D187" s="110">
        <v>3</v>
      </c>
      <c r="E187" s="109"/>
      <c r="F187" s="110">
        <v>0</v>
      </c>
      <c r="G187" s="110">
        <v>4641</v>
      </c>
      <c r="H187" s="110">
        <v>1026</v>
      </c>
      <c r="I187" s="110">
        <v>2401</v>
      </c>
      <c r="J187" s="110">
        <v>419</v>
      </c>
      <c r="K187" s="24">
        <v>2.2999999999999998</v>
      </c>
      <c r="L187" s="109"/>
      <c r="M187" s="110">
        <v>2401</v>
      </c>
      <c r="N187" s="110">
        <v>419</v>
      </c>
      <c r="O187" s="25">
        <v>2.2999999999999998</v>
      </c>
      <c r="P187" s="25">
        <v>0.5</v>
      </c>
      <c r="Q187" s="25">
        <v>2.2999999999999998</v>
      </c>
      <c r="R187" s="24">
        <v>999</v>
      </c>
      <c r="S187" s="26">
        <v>0.72419999999999995</v>
      </c>
      <c r="T187" s="52" t="s">
        <v>410</v>
      </c>
      <c r="U187" s="26">
        <v>1.3021</v>
      </c>
      <c r="V187" s="3"/>
      <c r="W187" s="109"/>
      <c r="X187" s="24">
        <v>9</v>
      </c>
      <c r="Y187" s="110">
        <v>11056.31</v>
      </c>
      <c r="Z187" s="25">
        <v>3.1</v>
      </c>
      <c r="AA187" s="26">
        <v>1.3097000000000001</v>
      </c>
      <c r="AB187" s="26">
        <v>1.3458000000000001</v>
      </c>
      <c r="AC187" s="109"/>
      <c r="AD187" s="26">
        <v>1.4119999999999999</v>
      </c>
      <c r="AE187" s="26">
        <v>1.0999000000000001</v>
      </c>
      <c r="AF187" s="26">
        <v>1.0633999999999999</v>
      </c>
      <c r="AG187" s="26">
        <v>1.0381</v>
      </c>
      <c r="AH187" s="57">
        <v>1.3653999999999999</v>
      </c>
      <c r="AI187" s="50">
        <f t="shared" si="6"/>
        <v>1.3968277750000002</v>
      </c>
      <c r="AJ187" s="26">
        <f t="shared" si="7"/>
        <v>3.1427775000000269E-2</v>
      </c>
      <c r="AK187" s="62">
        <f t="shared" si="8"/>
        <v>2.3017266002636788E-2</v>
      </c>
    </row>
    <row r="188" spans="1:37" s="53" customFormat="1" x14ac:dyDescent="0.2">
      <c r="A188" s="22" t="s">
        <v>834</v>
      </c>
      <c r="B188" s="17" t="s">
        <v>835</v>
      </c>
      <c r="C188" s="17" t="s">
        <v>407</v>
      </c>
      <c r="D188" s="111">
        <v>3</v>
      </c>
      <c r="E188" s="109"/>
      <c r="F188" s="111">
        <v>1</v>
      </c>
      <c r="G188" s="111">
        <v>13007</v>
      </c>
      <c r="H188" s="111">
        <v>3808</v>
      </c>
      <c r="I188" s="111">
        <v>2576</v>
      </c>
      <c r="J188" s="111">
        <v>707</v>
      </c>
      <c r="K188" s="17">
        <v>2</v>
      </c>
      <c r="L188" s="109"/>
      <c r="M188" s="111">
        <v>2576</v>
      </c>
      <c r="N188" s="111">
        <v>707</v>
      </c>
      <c r="O188" s="18">
        <v>2</v>
      </c>
      <c r="P188" s="18">
        <v>0.8</v>
      </c>
      <c r="Q188" s="18">
        <v>1.8</v>
      </c>
      <c r="R188" s="17">
        <v>999</v>
      </c>
      <c r="S188" s="19">
        <v>0.77690000000000003</v>
      </c>
      <c r="T188" s="44" t="s">
        <v>410</v>
      </c>
      <c r="U188" s="19">
        <v>1.3032999999999999</v>
      </c>
      <c r="V188" s="3"/>
      <c r="W188" s="109"/>
      <c r="X188" s="17">
        <v>5</v>
      </c>
      <c r="Y188" s="111">
        <v>9692.8799999999992</v>
      </c>
      <c r="Z188" s="18">
        <v>1.8</v>
      </c>
      <c r="AA188" s="19">
        <v>1.0007999999999999</v>
      </c>
      <c r="AB188" s="19">
        <v>0.9556</v>
      </c>
      <c r="AC188" s="109"/>
      <c r="AD188" s="19">
        <v>1.4151</v>
      </c>
      <c r="AE188" s="19">
        <v>1.2464999999999999</v>
      </c>
      <c r="AF188" s="19">
        <v>1.2291000000000001</v>
      </c>
      <c r="AG188" s="19">
        <v>1.2267999999999999</v>
      </c>
      <c r="AH188" s="59">
        <v>1.3667</v>
      </c>
      <c r="AI188" s="51">
        <f t="shared" si="6"/>
        <v>1.398115075</v>
      </c>
      <c r="AJ188" s="19">
        <f t="shared" si="7"/>
        <v>3.1415074999999959E-2</v>
      </c>
      <c r="AK188" s="63">
        <f t="shared" si="8"/>
        <v>2.2986079607814413E-2</v>
      </c>
    </row>
    <row r="189" spans="1:37" s="53" customFormat="1" x14ac:dyDescent="0.2">
      <c r="A189" s="21" t="s">
        <v>836</v>
      </c>
      <c r="B189" s="24" t="s">
        <v>837</v>
      </c>
      <c r="C189" s="24" t="s">
        <v>407</v>
      </c>
      <c r="D189" s="110">
        <v>14</v>
      </c>
      <c r="E189" s="109"/>
      <c r="F189" s="110">
        <v>0</v>
      </c>
      <c r="G189" s="110">
        <v>26567</v>
      </c>
      <c r="H189" s="110">
        <v>30268</v>
      </c>
      <c r="I189" s="110">
        <v>10256</v>
      </c>
      <c r="J189" s="110">
        <v>12642</v>
      </c>
      <c r="K189" s="24">
        <v>8.5</v>
      </c>
      <c r="L189" s="109"/>
      <c r="M189" s="110">
        <v>9100</v>
      </c>
      <c r="N189" s="110">
        <v>9114</v>
      </c>
      <c r="O189" s="25">
        <v>8.5</v>
      </c>
      <c r="P189" s="25">
        <v>7.3</v>
      </c>
      <c r="Q189" s="25">
        <v>6.1</v>
      </c>
      <c r="R189" s="24">
        <v>59</v>
      </c>
      <c r="S189" s="26">
        <v>2.7446000000000002</v>
      </c>
      <c r="T189" s="52" t="s">
        <v>410</v>
      </c>
      <c r="U189" s="26">
        <v>3.7382</v>
      </c>
      <c r="V189" s="26"/>
      <c r="W189" s="109"/>
      <c r="X189" s="24">
        <v>27</v>
      </c>
      <c r="Y189" s="110">
        <v>41416.400000000001</v>
      </c>
      <c r="Z189" s="25">
        <v>6.6</v>
      </c>
      <c r="AA189" s="26">
        <v>0.77829999999999999</v>
      </c>
      <c r="AB189" s="26">
        <v>0.98980000000000001</v>
      </c>
      <c r="AC189" s="109"/>
      <c r="AD189" s="26">
        <v>4.0682999999999998</v>
      </c>
      <c r="AE189" s="26">
        <v>3.8818000000000001</v>
      </c>
      <c r="AF189" s="26">
        <v>3.6009000000000002</v>
      </c>
      <c r="AG189" s="26">
        <v>3.4971999999999999</v>
      </c>
      <c r="AH189" s="57">
        <v>3.9826000000000001</v>
      </c>
      <c r="AI189" s="50">
        <f t="shared" si="6"/>
        <v>4.0101540500000006</v>
      </c>
      <c r="AJ189" s="26">
        <f t="shared" si="7"/>
        <v>2.7554050000000441E-2</v>
      </c>
      <c r="AK189" s="62">
        <f t="shared" si="8"/>
        <v>6.918608446743444E-3</v>
      </c>
    </row>
    <row r="190" spans="1:37" s="53" customFormat="1" x14ac:dyDescent="0.2">
      <c r="A190" s="21" t="s">
        <v>291</v>
      </c>
      <c r="B190" s="24" t="s">
        <v>292</v>
      </c>
      <c r="C190" s="24" t="s">
        <v>410</v>
      </c>
      <c r="D190" s="110">
        <v>9</v>
      </c>
      <c r="E190" s="109"/>
      <c r="F190" s="110">
        <v>0</v>
      </c>
      <c r="G190" s="110">
        <v>8622</v>
      </c>
      <c r="H190" s="110">
        <v>7660</v>
      </c>
      <c r="I190" s="110">
        <v>2938</v>
      </c>
      <c r="J190" s="110">
        <v>1603</v>
      </c>
      <c r="K190" s="24">
        <v>2.8</v>
      </c>
      <c r="L190" s="109"/>
      <c r="M190" s="110">
        <v>2927</v>
      </c>
      <c r="N190" s="110">
        <v>1580</v>
      </c>
      <c r="O190" s="25">
        <v>2.8</v>
      </c>
      <c r="P190" s="25">
        <v>1.8</v>
      </c>
      <c r="Q190" s="25">
        <v>2.4</v>
      </c>
      <c r="R190" s="24">
        <v>17</v>
      </c>
      <c r="S190" s="26">
        <v>0.88280000000000003</v>
      </c>
      <c r="T190" s="52" t="s">
        <v>410</v>
      </c>
      <c r="U190" s="26">
        <v>1.0161</v>
      </c>
      <c r="V190" s="3"/>
      <c r="W190" s="109"/>
      <c r="X190" s="24">
        <v>10</v>
      </c>
      <c r="Y190" s="110">
        <v>9362.48</v>
      </c>
      <c r="Z190" s="25">
        <v>2.9</v>
      </c>
      <c r="AA190" s="26">
        <v>0.94930000000000003</v>
      </c>
      <c r="AB190" s="26">
        <v>0.94299999999999995</v>
      </c>
      <c r="AC190" s="109"/>
      <c r="AD190" s="26">
        <v>0.96840000000000004</v>
      </c>
      <c r="AE190" s="26">
        <v>1.0156000000000001</v>
      </c>
      <c r="AF190" s="26">
        <v>0.95779999999999998</v>
      </c>
      <c r="AG190" s="26">
        <v>0.89359999999999995</v>
      </c>
      <c r="AH190" s="57">
        <v>1.0627</v>
      </c>
      <c r="AI190" s="50">
        <f t="shared" si="6"/>
        <v>1.090021275</v>
      </c>
      <c r="AJ190" s="26">
        <f t="shared" si="7"/>
        <v>2.7321275000000034E-2</v>
      </c>
      <c r="AK190" s="62">
        <f t="shared" si="8"/>
        <v>2.5709301778488788E-2</v>
      </c>
    </row>
    <row r="191" spans="1:37" s="53" customFormat="1" x14ac:dyDescent="0.2">
      <c r="A191" s="21" t="s">
        <v>806</v>
      </c>
      <c r="B191" s="24" t="s">
        <v>807</v>
      </c>
      <c r="C191" s="24" t="s">
        <v>407</v>
      </c>
      <c r="D191" s="110">
        <v>18</v>
      </c>
      <c r="E191" s="109"/>
      <c r="F191" s="110">
        <v>0</v>
      </c>
      <c r="G191" s="110">
        <v>11395</v>
      </c>
      <c r="H191" s="110">
        <v>4366</v>
      </c>
      <c r="I191" s="110">
        <v>5018</v>
      </c>
      <c r="J191" s="110">
        <v>2159</v>
      </c>
      <c r="K191" s="24">
        <v>3.4</v>
      </c>
      <c r="L191" s="109"/>
      <c r="M191" s="110">
        <v>4902</v>
      </c>
      <c r="N191" s="110">
        <v>1854</v>
      </c>
      <c r="O191" s="25">
        <v>3.4</v>
      </c>
      <c r="P191" s="25">
        <v>2.2000000000000002</v>
      </c>
      <c r="Q191" s="25">
        <v>2.9</v>
      </c>
      <c r="R191" s="24">
        <v>8</v>
      </c>
      <c r="S191" s="26">
        <v>1.4784999999999999</v>
      </c>
      <c r="T191" s="52" t="s">
        <v>407</v>
      </c>
      <c r="U191" s="26">
        <v>1.4784999999999999</v>
      </c>
      <c r="V191" s="26"/>
      <c r="W191" s="109"/>
      <c r="X191" s="24">
        <v>8</v>
      </c>
      <c r="Y191" s="110">
        <v>9206.4599999999991</v>
      </c>
      <c r="Z191" s="25">
        <v>2.9</v>
      </c>
      <c r="AA191" s="26">
        <v>0.52380000000000004</v>
      </c>
      <c r="AB191" s="26">
        <v>0.57099999999999995</v>
      </c>
      <c r="AC191" s="109"/>
      <c r="AD191" s="26">
        <v>2.2541000000000002</v>
      </c>
      <c r="AE191" s="26">
        <v>1.8922000000000001</v>
      </c>
      <c r="AF191" s="26">
        <v>2.0916999999999999</v>
      </c>
      <c r="AG191" s="26">
        <v>2.0638000000000001</v>
      </c>
      <c r="AH191" s="57">
        <v>1.5590999999999999</v>
      </c>
      <c r="AI191" s="50">
        <f t="shared" si="6"/>
        <v>1.586060875</v>
      </c>
      <c r="AJ191" s="26">
        <f t="shared" si="7"/>
        <v>2.6960875000000106E-2</v>
      </c>
      <c r="AK191" s="62">
        <f t="shared" si="8"/>
        <v>1.7292588672952414E-2</v>
      </c>
    </row>
    <row r="192" spans="1:37" s="53" customFormat="1" x14ac:dyDescent="0.2">
      <c r="A192" s="21" t="s">
        <v>630</v>
      </c>
      <c r="B192" s="24" t="s">
        <v>631</v>
      </c>
      <c r="C192" s="24" t="s">
        <v>410</v>
      </c>
      <c r="D192" s="110">
        <v>3</v>
      </c>
      <c r="E192" s="109"/>
      <c r="F192" s="110">
        <v>0</v>
      </c>
      <c r="G192" s="110">
        <v>7730</v>
      </c>
      <c r="H192" s="110">
        <v>5998</v>
      </c>
      <c r="I192" s="110">
        <v>2551</v>
      </c>
      <c r="J192" s="110">
        <v>1732</v>
      </c>
      <c r="K192" s="24">
        <v>2.7</v>
      </c>
      <c r="L192" s="109"/>
      <c r="M192" s="110">
        <v>2551</v>
      </c>
      <c r="N192" s="110">
        <v>1732</v>
      </c>
      <c r="O192" s="25">
        <v>2.7</v>
      </c>
      <c r="P192" s="25">
        <v>0.9</v>
      </c>
      <c r="Q192" s="25">
        <v>2.5</v>
      </c>
      <c r="R192" s="24">
        <v>999</v>
      </c>
      <c r="S192" s="26">
        <v>0.76939999999999997</v>
      </c>
      <c r="T192" s="52" t="s">
        <v>410</v>
      </c>
      <c r="U192" s="26">
        <v>0.60229999999999995</v>
      </c>
      <c r="V192" s="26"/>
      <c r="W192" s="109"/>
      <c r="X192" s="24">
        <v>6</v>
      </c>
      <c r="Y192" s="110">
        <v>4686.45</v>
      </c>
      <c r="Z192" s="25">
        <v>1.9</v>
      </c>
      <c r="AA192" s="26">
        <v>2.5024999999999999</v>
      </c>
      <c r="AB192" s="26">
        <v>2.9523000000000001</v>
      </c>
      <c r="AC192" s="109"/>
      <c r="AD192" s="26">
        <v>0.54049999999999998</v>
      </c>
      <c r="AE192" s="26">
        <v>0.82110000000000005</v>
      </c>
      <c r="AF192" s="26">
        <v>0.76490000000000002</v>
      </c>
      <c r="AG192" s="26">
        <v>0.75839999999999996</v>
      </c>
      <c r="AH192" s="57">
        <v>0.61890000000000001</v>
      </c>
      <c r="AI192" s="50">
        <f t="shared" si="6"/>
        <v>0.64611732499999996</v>
      </c>
      <c r="AJ192" s="26">
        <f t="shared" si="7"/>
        <v>2.7217324999999959E-2</v>
      </c>
      <c r="AK192" s="62">
        <f t="shared" si="8"/>
        <v>4.3976934884472386E-2</v>
      </c>
    </row>
    <row r="193" spans="1:37" s="53" customFormat="1" x14ac:dyDescent="0.2">
      <c r="A193" s="22" t="s">
        <v>607</v>
      </c>
      <c r="B193" s="17" t="s">
        <v>608</v>
      </c>
      <c r="C193" s="17" t="s">
        <v>407</v>
      </c>
      <c r="D193" s="111">
        <v>2</v>
      </c>
      <c r="E193" s="109"/>
      <c r="F193" s="111">
        <v>0</v>
      </c>
      <c r="G193" s="111">
        <v>15353</v>
      </c>
      <c r="H193" s="111">
        <v>6119</v>
      </c>
      <c r="I193" s="111">
        <v>4915</v>
      </c>
      <c r="J193" s="111">
        <v>60</v>
      </c>
      <c r="K193" s="17">
        <v>3.5</v>
      </c>
      <c r="L193" s="109"/>
      <c r="M193" s="111">
        <v>4915</v>
      </c>
      <c r="N193" s="111">
        <v>60</v>
      </c>
      <c r="O193" s="18">
        <v>3.5</v>
      </c>
      <c r="P193" s="18">
        <v>0.5</v>
      </c>
      <c r="Q193" s="18">
        <v>3.5</v>
      </c>
      <c r="R193" s="17">
        <v>999</v>
      </c>
      <c r="S193" s="19">
        <v>1.4823999999999999</v>
      </c>
      <c r="T193" s="44" t="s">
        <v>410</v>
      </c>
      <c r="U193" s="19">
        <v>1.7366999999999999</v>
      </c>
      <c r="V193" s="3"/>
      <c r="W193" s="109"/>
      <c r="X193" s="17">
        <v>9</v>
      </c>
      <c r="Y193" s="111">
        <v>12346.99</v>
      </c>
      <c r="Z193" s="18">
        <v>2.4</v>
      </c>
      <c r="AA193" s="19">
        <v>0.7107</v>
      </c>
      <c r="AB193" s="19">
        <v>0.73409999999999997</v>
      </c>
      <c r="AC193" s="109"/>
      <c r="AD193" s="19">
        <v>1.4967999999999999</v>
      </c>
      <c r="AE193" s="19">
        <v>1.5868</v>
      </c>
      <c r="AF193" s="19">
        <v>1.7615000000000001</v>
      </c>
      <c r="AG193" s="19">
        <v>1.7173</v>
      </c>
      <c r="AH193" s="59">
        <v>1.8369</v>
      </c>
      <c r="AI193" s="51">
        <f t="shared" si="6"/>
        <v>1.8630449250000001</v>
      </c>
      <c r="AJ193" s="19">
        <f t="shared" si="7"/>
        <v>2.6144925000000097E-2</v>
      </c>
      <c r="AK193" s="63">
        <f t="shared" si="8"/>
        <v>1.4233178180630463E-2</v>
      </c>
    </row>
    <row r="194" spans="1:37" s="53" customFormat="1" x14ac:dyDescent="0.2">
      <c r="A194" s="21" t="s">
        <v>1044</v>
      </c>
      <c r="B194" s="24" t="s">
        <v>1045</v>
      </c>
      <c r="C194" s="24" t="s">
        <v>410</v>
      </c>
      <c r="D194" s="110">
        <v>3</v>
      </c>
      <c r="E194" s="109"/>
      <c r="F194" s="110">
        <v>0</v>
      </c>
      <c r="G194" s="110">
        <v>118899</v>
      </c>
      <c r="H194" s="110">
        <v>35264</v>
      </c>
      <c r="I194" s="110">
        <v>41248</v>
      </c>
      <c r="J194" s="110">
        <v>14270</v>
      </c>
      <c r="K194" s="24">
        <v>13.7</v>
      </c>
      <c r="L194" s="109"/>
      <c r="M194" s="110">
        <v>41248</v>
      </c>
      <c r="N194" s="110">
        <v>14270</v>
      </c>
      <c r="O194" s="25">
        <v>13.7</v>
      </c>
      <c r="P194" s="25">
        <v>5.2</v>
      </c>
      <c r="Q194" s="25">
        <v>12.8</v>
      </c>
      <c r="R194" s="24">
        <v>999</v>
      </c>
      <c r="S194" s="26">
        <v>12.4407</v>
      </c>
      <c r="T194" s="52" t="s">
        <v>410</v>
      </c>
      <c r="U194" s="26">
        <v>10.1684</v>
      </c>
      <c r="V194" s="26"/>
      <c r="W194" s="109"/>
      <c r="X194" s="24">
        <v>27</v>
      </c>
      <c r="Y194" s="110">
        <v>68117.119999999995</v>
      </c>
      <c r="Z194" s="25">
        <v>8.5</v>
      </c>
      <c r="AA194" s="26">
        <v>0.60070000000000001</v>
      </c>
      <c r="AB194" s="26">
        <v>0.48709999999999998</v>
      </c>
      <c r="AC194" s="109"/>
      <c r="AD194" s="26">
        <v>13.74</v>
      </c>
      <c r="AE194" s="26">
        <v>13.283300000000001</v>
      </c>
      <c r="AF194" s="26">
        <v>12.1815</v>
      </c>
      <c r="AG194" s="26">
        <v>11.8797</v>
      </c>
      <c r="AH194" s="57">
        <v>10.885400000000001</v>
      </c>
      <c r="AI194" s="50">
        <f t="shared" si="6"/>
        <v>10.908151100000001</v>
      </c>
      <c r="AJ194" s="26">
        <f t="shared" si="7"/>
        <v>2.275110000000069E-2</v>
      </c>
      <c r="AK194" s="62">
        <f t="shared" si="8"/>
        <v>2.0900564058280529E-3</v>
      </c>
    </row>
    <row r="195" spans="1:37" s="53" customFormat="1" x14ac:dyDescent="0.2">
      <c r="A195" s="21" t="s">
        <v>900</v>
      </c>
      <c r="B195" s="24" t="s">
        <v>901</v>
      </c>
      <c r="C195" s="24" t="s">
        <v>407</v>
      </c>
      <c r="D195" s="110">
        <v>120</v>
      </c>
      <c r="E195" s="109"/>
      <c r="F195" s="110">
        <v>1</v>
      </c>
      <c r="G195" s="110">
        <v>14311</v>
      </c>
      <c r="H195" s="110">
        <v>18950</v>
      </c>
      <c r="I195" s="110">
        <v>5877</v>
      </c>
      <c r="J195" s="110">
        <v>5445</v>
      </c>
      <c r="K195" s="24">
        <v>6.3</v>
      </c>
      <c r="L195" s="109"/>
      <c r="M195" s="110">
        <v>5691</v>
      </c>
      <c r="N195" s="110">
        <v>4643</v>
      </c>
      <c r="O195" s="25">
        <v>6.3</v>
      </c>
      <c r="P195" s="25">
        <v>4.9000000000000004</v>
      </c>
      <c r="Q195" s="25">
        <v>4.7</v>
      </c>
      <c r="R195" s="24">
        <v>39</v>
      </c>
      <c r="S195" s="26">
        <v>1.7163999999999999</v>
      </c>
      <c r="T195" s="52" t="s">
        <v>407</v>
      </c>
      <c r="U195" s="26">
        <v>1.7163999999999999</v>
      </c>
      <c r="V195" s="26"/>
      <c r="W195" s="109"/>
      <c r="X195" s="24">
        <v>16</v>
      </c>
      <c r="Y195" s="110">
        <v>16440.3</v>
      </c>
      <c r="Z195" s="25">
        <v>4.7</v>
      </c>
      <c r="AA195" s="26">
        <v>0</v>
      </c>
      <c r="AB195" s="26">
        <v>0</v>
      </c>
      <c r="AC195" s="109"/>
      <c r="AD195" s="26">
        <v>1.8747</v>
      </c>
      <c r="AE195" s="26">
        <v>2.0337999999999998</v>
      </c>
      <c r="AF195" s="26">
        <v>1.7889999999999999</v>
      </c>
      <c r="AG195" s="26">
        <v>1.9123000000000001</v>
      </c>
      <c r="AH195" s="57">
        <v>1.8177000000000001</v>
      </c>
      <c r="AI195" s="50">
        <f t="shared" si="6"/>
        <v>1.8412681000000002</v>
      </c>
      <c r="AJ195" s="26">
        <f t="shared" si="7"/>
        <v>2.3568100000000092E-2</v>
      </c>
      <c r="AK195" s="62">
        <f t="shared" si="8"/>
        <v>1.2965890961104743E-2</v>
      </c>
    </row>
    <row r="196" spans="1:37" s="53" customFormat="1" x14ac:dyDescent="0.2">
      <c r="A196" s="21" t="s">
        <v>281</v>
      </c>
      <c r="B196" s="1" t="s">
        <v>282</v>
      </c>
      <c r="C196" s="1" t="s">
        <v>410</v>
      </c>
      <c r="D196" s="108">
        <v>3</v>
      </c>
      <c r="E196" s="109"/>
      <c r="F196" s="108">
        <v>0</v>
      </c>
      <c r="G196" s="108">
        <v>28645</v>
      </c>
      <c r="H196" s="108">
        <v>29473</v>
      </c>
      <c r="I196" s="108">
        <v>8166</v>
      </c>
      <c r="J196" s="108">
        <v>7290</v>
      </c>
      <c r="K196" s="1">
        <v>13</v>
      </c>
      <c r="L196" s="109"/>
      <c r="M196" s="108">
        <v>8166</v>
      </c>
      <c r="N196" s="108">
        <v>7290</v>
      </c>
      <c r="O196" s="2">
        <v>13</v>
      </c>
      <c r="P196" s="2">
        <v>13.6</v>
      </c>
      <c r="Q196" s="2">
        <v>5.8</v>
      </c>
      <c r="R196" s="1">
        <v>999</v>
      </c>
      <c r="S196" s="3">
        <v>2.4628999999999999</v>
      </c>
      <c r="T196" s="43" t="s">
        <v>410</v>
      </c>
      <c r="U196" s="3">
        <v>2.5486</v>
      </c>
      <c r="V196" s="3"/>
      <c r="W196" s="109"/>
      <c r="X196" s="1">
        <v>22</v>
      </c>
      <c r="Y196" s="108">
        <v>32602.83</v>
      </c>
      <c r="Z196" s="2">
        <v>4.4000000000000004</v>
      </c>
      <c r="AA196" s="3">
        <v>2.16</v>
      </c>
      <c r="AB196" s="3">
        <v>1.9834000000000001</v>
      </c>
      <c r="AC196" s="109"/>
      <c r="AD196" s="3">
        <v>3.1503000000000001</v>
      </c>
      <c r="AE196" s="3">
        <v>1.9390000000000001</v>
      </c>
      <c r="AF196" s="3">
        <v>2.6349</v>
      </c>
      <c r="AG196" s="3">
        <v>2.5943000000000001</v>
      </c>
      <c r="AH196" s="57">
        <v>2.7107999999999999</v>
      </c>
      <c r="AI196" s="50">
        <f t="shared" si="6"/>
        <v>2.7340106500000001</v>
      </c>
      <c r="AJ196" s="3">
        <f t="shared" si="7"/>
        <v>2.3210650000000221E-2</v>
      </c>
      <c r="AK196" s="62">
        <f t="shared" si="8"/>
        <v>8.562287885495139E-3</v>
      </c>
    </row>
    <row r="197" spans="1:37" s="53" customFormat="1" x14ac:dyDescent="0.2">
      <c r="A197" s="21" t="s">
        <v>870</v>
      </c>
      <c r="B197" s="1" t="s">
        <v>871</v>
      </c>
      <c r="C197" s="1" t="s">
        <v>407</v>
      </c>
      <c r="D197" s="108">
        <v>1</v>
      </c>
      <c r="E197" s="109"/>
      <c r="F197" s="108">
        <v>0</v>
      </c>
      <c r="G197" s="108">
        <v>7328</v>
      </c>
      <c r="H197" s="108">
        <v>0</v>
      </c>
      <c r="I197" s="108">
        <v>2747</v>
      </c>
      <c r="J197" s="108">
        <v>0</v>
      </c>
      <c r="K197" s="1">
        <v>3</v>
      </c>
      <c r="L197" s="109"/>
      <c r="M197" s="108">
        <v>2747</v>
      </c>
      <c r="N197" s="108">
        <v>0</v>
      </c>
      <c r="O197" s="2">
        <v>3</v>
      </c>
      <c r="P197" s="2">
        <v>0</v>
      </c>
      <c r="Q197" s="2">
        <v>3</v>
      </c>
      <c r="R197" s="1">
        <v>999</v>
      </c>
      <c r="S197" s="3">
        <v>0.82850000000000001</v>
      </c>
      <c r="T197" s="43" t="s">
        <v>410</v>
      </c>
      <c r="U197" s="3">
        <v>1.1404000000000001</v>
      </c>
      <c r="V197" s="3"/>
      <c r="W197" s="109"/>
      <c r="X197" s="1">
        <v>6</v>
      </c>
      <c r="Y197" s="108">
        <v>9400.2000000000007</v>
      </c>
      <c r="Z197" s="2">
        <v>2.5</v>
      </c>
      <c r="AA197" s="3">
        <v>2.2742</v>
      </c>
      <c r="AB197" s="3">
        <v>3.1595</v>
      </c>
      <c r="AC197" s="109"/>
      <c r="AD197" s="3">
        <v>1.2423999999999999</v>
      </c>
      <c r="AE197" s="3">
        <v>1.1194</v>
      </c>
      <c r="AF197" s="3">
        <v>1.004</v>
      </c>
      <c r="AG197" s="3">
        <v>0.99390000000000001</v>
      </c>
      <c r="AH197" s="57">
        <v>1.1997</v>
      </c>
      <c r="AI197" s="50">
        <f t="shared" si="6"/>
        <v>1.2233641000000002</v>
      </c>
      <c r="AJ197" s="3">
        <f t="shared" si="7"/>
        <v>2.3664100000000188E-2</v>
      </c>
      <c r="AK197" s="62">
        <f t="shared" si="8"/>
        <v>1.9725014586980234E-2</v>
      </c>
    </row>
    <row r="198" spans="1:37" s="53" customFormat="1" x14ac:dyDescent="0.2">
      <c r="A198" s="22" t="s">
        <v>1136</v>
      </c>
      <c r="B198" s="17" t="s">
        <v>1137</v>
      </c>
      <c r="C198" s="17" t="s">
        <v>410</v>
      </c>
      <c r="D198" s="111">
        <v>150</v>
      </c>
      <c r="E198" s="109"/>
      <c r="F198" s="111">
        <v>0</v>
      </c>
      <c r="G198" s="111">
        <v>8050</v>
      </c>
      <c r="H198" s="111">
        <v>3712</v>
      </c>
      <c r="I198" s="111">
        <v>3359</v>
      </c>
      <c r="J198" s="111">
        <v>1154</v>
      </c>
      <c r="K198" s="17">
        <v>2.6</v>
      </c>
      <c r="L198" s="109"/>
      <c r="M198" s="111">
        <v>3316</v>
      </c>
      <c r="N198" s="111">
        <v>1042</v>
      </c>
      <c r="O198" s="18">
        <v>2.6</v>
      </c>
      <c r="P198" s="18">
        <v>1</v>
      </c>
      <c r="Q198" s="18">
        <v>2.4</v>
      </c>
      <c r="R198" s="17">
        <v>6</v>
      </c>
      <c r="S198" s="19">
        <v>1.0001</v>
      </c>
      <c r="T198" s="44" t="s">
        <v>407</v>
      </c>
      <c r="U198" s="19">
        <v>1.0001</v>
      </c>
      <c r="V198" s="3"/>
      <c r="W198" s="109"/>
      <c r="X198" s="17">
        <v>5</v>
      </c>
      <c r="Y198" s="111">
        <v>5597.76</v>
      </c>
      <c r="Z198" s="18">
        <v>2.4</v>
      </c>
      <c r="AA198" s="19">
        <v>0.65229999999999999</v>
      </c>
      <c r="AB198" s="19">
        <v>0.49880000000000002</v>
      </c>
      <c r="AC198" s="109"/>
      <c r="AD198" s="19">
        <v>1.0012000000000001</v>
      </c>
      <c r="AE198" s="19">
        <v>1.0111000000000001</v>
      </c>
      <c r="AF198" s="19">
        <v>1.1221000000000001</v>
      </c>
      <c r="AG198" s="19">
        <v>1.0743</v>
      </c>
      <c r="AH198" s="59">
        <v>1.0494000000000001</v>
      </c>
      <c r="AI198" s="51">
        <f t="shared" si="6"/>
        <v>1.0728572750000001</v>
      </c>
      <c r="AJ198" s="19">
        <f t="shared" si="7"/>
        <v>2.3457274999999944E-2</v>
      </c>
      <c r="AK198" s="63">
        <f t="shared" si="8"/>
        <v>2.2353035067657654E-2</v>
      </c>
    </row>
    <row r="199" spans="1:37" s="53" customFormat="1" x14ac:dyDescent="0.2">
      <c r="A199" s="21" t="s">
        <v>1489</v>
      </c>
      <c r="B199" s="24" t="s">
        <v>1490</v>
      </c>
      <c r="C199" s="24" t="s">
        <v>410</v>
      </c>
      <c r="D199" s="110">
        <v>10</v>
      </c>
      <c r="E199" s="109"/>
      <c r="F199" s="110">
        <v>0</v>
      </c>
      <c r="G199" s="110">
        <v>11644</v>
      </c>
      <c r="H199" s="110">
        <v>8144</v>
      </c>
      <c r="I199" s="110">
        <v>4158</v>
      </c>
      <c r="J199" s="110">
        <v>2350</v>
      </c>
      <c r="K199" s="24">
        <v>4.5</v>
      </c>
      <c r="L199" s="109"/>
      <c r="M199" s="110">
        <v>4108</v>
      </c>
      <c r="N199" s="110">
        <v>2245</v>
      </c>
      <c r="O199" s="25">
        <v>4.5</v>
      </c>
      <c r="P199" s="25">
        <v>3.2</v>
      </c>
      <c r="Q199" s="25">
        <v>3.2</v>
      </c>
      <c r="R199" s="24">
        <v>18</v>
      </c>
      <c r="S199" s="26">
        <v>1.2390000000000001</v>
      </c>
      <c r="T199" s="52" t="s">
        <v>410</v>
      </c>
      <c r="U199" s="26">
        <v>0.77159999999999995</v>
      </c>
      <c r="V199" s="3"/>
      <c r="W199" s="109"/>
      <c r="X199" s="24">
        <v>8</v>
      </c>
      <c r="Y199" s="110">
        <v>9056.34</v>
      </c>
      <c r="Z199" s="25">
        <v>2.1</v>
      </c>
      <c r="AA199" s="26">
        <v>1.1556</v>
      </c>
      <c r="AB199" s="26">
        <v>1.0186999999999999</v>
      </c>
      <c r="AC199" s="109"/>
      <c r="AD199" s="26">
        <v>0.74680000000000002</v>
      </c>
      <c r="AE199" s="26">
        <v>0.77439999999999998</v>
      </c>
      <c r="AF199" s="26">
        <v>0.89670000000000005</v>
      </c>
      <c r="AG199" s="26">
        <v>0.87660000000000005</v>
      </c>
      <c r="AH199" s="57">
        <v>0.8044</v>
      </c>
      <c r="AI199" s="50">
        <f t="shared" si="6"/>
        <v>0.82773390000000002</v>
      </c>
      <c r="AJ199" s="26">
        <f t="shared" si="7"/>
        <v>2.3333900000000019E-2</v>
      </c>
      <c r="AK199" s="62">
        <f t="shared" si="8"/>
        <v>2.9007831924415736E-2</v>
      </c>
    </row>
    <row r="200" spans="1:37" s="53" customFormat="1" x14ac:dyDescent="0.2">
      <c r="A200" s="21" t="s">
        <v>957</v>
      </c>
      <c r="B200" s="24" t="s">
        <v>958</v>
      </c>
      <c r="C200" s="24" t="s">
        <v>410</v>
      </c>
      <c r="D200" s="110">
        <v>1</v>
      </c>
      <c r="E200" s="109"/>
      <c r="F200" s="110">
        <v>0</v>
      </c>
      <c r="G200" s="110">
        <v>8813</v>
      </c>
      <c r="H200" s="110">
        <v>0</v>
      </c>
      <c r="I200" s="110">
        <v>3325</v>
      </c>
      <c r="J200" s="110">
        <v>0</v>
      </c>
      <c r="K200" s="24">
        <v>2</v>
      </c>
      <c r="L200" s="109"/>
      <c r="M200" s="110">
        <v>3325</v>
      </c>
      <c r="N200" s="110">
        <v>0</v>
      </c>
      <c r="O200" s="25">
        <v>2</v>
      </c>
      <c r="P200" s="25">
        <v>0</v>
      </c>
      <c r="Q200" s="25">
        <v>2</v>
      </c>
      <c r="R200" s="24">
        <v>999</v>
      </c>
      <c r="S200" s="26">
        <v>1.0027999999999999</v>
      </c>
      <c r="T200" s="52" t="s">
        <v>410</v>
      </c>
      <c r="U200" s="26">
        <v>1.3631</v>
      </c>
      <c r="V200" s="3"/>
      <c r="W200" s="109"/>
      <c r="X200" s="24">
        <v>6</v>
      </c>
      <c r="Y200" s="110">
        <v>10597.71</v>
      </c>
      <c r="Z200" s="25">
        <v>1.7</v>
      </c>
      <c r="AA200" s="26">
        <v>0.79079999999999995</v>
      </c>
      <c r="AB200" s="26">
        <v>1.325</v>
      </c>
      <c r="AC200" s="109"/>
      <c r="AD200" s="26">
        <v>1.3762000000000001</v>
      </c>
      <c r="AE200" s="26">
        <v>1.3525</v>
      </c>
      <c r="AF200" s="26">
        <v>1.3925000000000001</v>
      </c>
      <c r="AG200" s="26">
        <v>1.3454999999999999</v>
      </c>
      <c r="AH200" s="57">
        <v>1.4395</v>
      </c>
      <c r="AI200" s="50">
        <f t="shared" si="6"/>
        <v>1.4622655250000001</v>
      </c>
      <c r="AJ200" s="26">
        <f t="shared" si="7"/>
        <v>2.2765525000000064E-2</v>
      </c>
      <c r="AK200" s="62">
        <f t="shared" si="8"/>
        <v>1.5814883640152877E-2</v>
      </c>
    </row>
    <row r="201" spans="1:37" s="53" customFormat="1" x14ac:dyDescent="0.2">
      <c r="A201" s="21" t="s">
        <v>858</v>
      </c>
      <c r="B201" s="24" t="s">
        <v>859</v>
      </c>
      <c r="C201" s="24" t="s">
        <v>407</v>
      </c>
      <c r="D201" s="110">
        <v>34</v>
      </c>
      <c r="E201" s="109"/>
      <c r="F201" s="110">
        <v>0</v>
      </c>
      <c r="G201" s="110">
        <v>5134</v>
      </c>
      <c r="H201" s="110">
        <v>4421</v>
      </c>
      <c r="I201" s="110">
        <v>2502</v>
      </c>
      <c r="J201" s="110">
        <v>2000</v>
      </c>
      <c r="K201" s="24">
        <v>3</v>
      </c>
      <c r="L201" s="109"/>
      <c r="M201" s="110">
        <v>2360</v>
      </c>
      <c r="N201" s="110">
        <v>1491</v>
      </c>
      <c r="O201" s="25">
        <v>3</v>
      </c>
      <c r="P201" s="25">
        <v>2</v>
      </c>
      <c r="Q201" s="25">
        <v>2.5</v>
      </c>
      <c r="R201" s="24">
        <v>23</v>
      </c>
      <c r="S201" s="26">
        <v>0.71179999999999999</v>
      </c>
      <c r="T201" s="52" t="s">
        <v>407</v>
      </c>
      <c r="U201" s="26">
        <v>0.71179999999999999</v>
      </c>
      <c r="V201" s="26"/>
      <c r="W201" s="109"/>
      <c r="X201" s="24">
        <v>7</v>
      </c>
      <c r="Y201" s="110">
        <v>6382</v>
      </c>
      <c r="Z201" s="25">
        <v>2.5</v>
      </c>
      <c r="AA201" s="26">
        <v>0.68220000000000003</v>
      </c>
      <c r="AB201" s="26">
        <v>0.63970000000000005</v>
      </c>
      <c r="AC201" s="109"/>
      <c r="AD201" s="26">
        <v>0.60540000000000005</v>
      </c>
      <c r="AE201" s="26">
        <v>0.79369999999999996</v>
      </c>
      <c r="AF201" s="26">
        <v>0.62509999999999999</v>
      </c>
      <c r="AG201" s="26">
        <v>0.61970000000000003</v>
      </c>
      <c r="AH201" s="57">
        <v>0.74080000000000001</v>
      </c>
      <c r="AI201" s="50">
        <f t="shared" ref="AI201:AI264" si="9">$AI$4*U201</f>
        <v>0.76358345000000005</v>
      </c>
      <c r="AJ201" s="26">
        <f t="shared" ref="AJ201:AJ264" si="10">AI201-AH201</f>
        <v>2.2783450000000038E-2</v>
      </c>
      <c r="AK201" s="62">
        <f t="shared" ref="AK201:AK264" si="11">AJ201/AH201</f>
        <v>3.0755197084233313E-2</v>
      </c>
    </row>
    <row r="202" spans="1:37" s="53" customFormat="1" x14ac:dyDescent="0.2">
      <c r="A202" s="21" t="s">
        <v>512</v>
      </c>
      <c r="B202" s="24" t="s">
        <v>513</v>
      </c>
      <c r="C202" s="24" t="s">
        <v>410</v>
      </c>
      <c r="D202" s="110">
        <v>2</v>
      </c>
      <c r="E202" s="109"/>
      <c r="F202" s="110">
        <v>0</v>
      </c>
      <c r="G202" s="110">
        <v>6259</v>
      </c>
      <c r="H202" s="110">
        <v>2679</v>
      </c>
      <c r="I202" s="110">
        <v>2265</v>
      </c>
      <c r="J202" s="110">
        <v>1005</v>
      </c>
      <c r="K202" s="24">
        <v>3</v>
      </c>
      <c r="L202" s="109"/>
      <c r="M202" s="110">
        <v>2265</v>
      </c>
      <c r="N202" s="110">
        <v>1005</v>
      </c>
      <c r="O202" s="25">
        <v>3</v>
      </c>
      <c r="P202" s="25">
        <v>1</v>
      </c>
      <c r="Q202" s="25">
        <v>2.8</v>
      </c>
      <c r="R202" s="24">
        <v>999</v>
      </c>
      <c r="S202" s="26">
        <v>0.68310000000000004</v>
      </c>
      <c r="T202" s="52" t="s">
        <v>410</v>
      </c>
      <c r="U202" s="26">
        <v>1.0995999999999999</v>
      </c>
      <c r="V202" s="3"/>
      <c r="W202" s="109"/>
      <c r="X202" s="24">
        <v>9</v>
      </c>
      <c r="Y202" s="110">
        <v>8915.56</v>
      </c>
      <c r="Z202" s="25">
        <v>2.8</v>
      </c>
      <c r="AA202" s="26">
        <v>1.5512999999999999</v>
      </c>
      <c r="AB202" s="26">
        <v>1.2091000000000001</v>
      </c>
      <c r="AC202" s="109"/>
      <c r="AD202" s="26">
        <v>1.2756000000000001</v>
      </c>
      <c r="AE202" s="26">
        <v>1.0807</v>
      </c>
      <c r="AF202" s="26">
        <v>1.0750999999999999</v>
      </c>
      <c r="AG202" s="26">
        <v>1.0402</v>
      </c>
      <c r="AH202" s="57">
        <v>1.1573</v>
      </c>
      <c r="AI202" s="50">
        <f t="shared" si="9"/>
        <v>1.1795959</v>
      </c>
      <c r="AJ202" s="26">
        <f t="shared" si="10"/>
        <v>2.2295900000000035E-2</v>
      </c>
      <c r="AK202" s="62">
        <f t="shared" si="11"/>
        <v>1.9265445433336244E-2</v>
      </c>
    </row>
    <row r="203" spans="1:37" s="53" customFormat="1" x14ac:dyDescent="0.2">
      <c r="A203" s="22" t="s">
        <v>933</v>
      </c>
      <c r="B203" s="17" t="s">
        <v>934</v>
      </c>
      <c r="C203" s="17" t="s">
        <v>410</v>
      </c>
      <c r="D203" s="111">
        <v>46</v>
      </c>
      <c r="E203" s="109"/>
      <c r="F203" s="111">
        <v>1</v>
      </c>
      <c r="G203" s="111">
        <v>13556</v>
      </c>
      <c r="H203" s="111">
        <v>8746</v>
      </c>
      <c r="I203" s="111">
        <v>5032</v>
      </c>
      <c r="J203" s="111">
        <v>3265</v>
      </c>
      <c r="K203" s="17">
        <v>3.2</v>
      </c>
      <c r="L203" s="109"/>
      <c r="M203" s="111">
        <v>4847</v>
      </c>
      <c r="N203" s="111">
        <v>2554</v>
      </c>
      <c r="O203" s="18">
        <v>3.2</v>
      </c>
      <c r="P203" s="18">
        <v>2.5</v>
      </c>
      <c r="Q203" s="18">
        <v>2.6</v>
      </c>
      <c r="R203" s="17">
        <v>16</v>
      </c>
      <c r="S203" s="19">
        <v>1.4619</v>
      </c>
      <c r="T203" s="44" t="s">
        <v>407</v>
      </c>
      <c r="U203" s="19">
        <v>1.4619</v>
      </c>
      <c r="V203" s="3"/>
      <c r="W203" s="109"/>
      <c r="X203" s="17">
        <v>8</v>
      </c>
      <c r="Y203" s="111">
        <v>11366.1</v>
      </c>
      <c r="Z203" s="18">
        <v>2.6</v>
      </c>
      <c r="AA203" s="19">
        <v>0.91249999999999998</v>
      </c>
      <c r="AB203" s="19">
        <v>1.0129999999999999</v>
      </c>
      <c r="AC203" s="109"/>
      <c r="AD203" s="19">
        <v>1.1856</v>
      </c>
      <c r="AE203" s="19">
        <v>1.3444</v>
      </c>
      <c r="AF203" s="19">
        <v>1.4701</v>
      </c>
      <c r="AG203" s="19">
        <v>1.5925</v>
      </c>
      <c r="AH203" s="59">
        <v>1.5462</v>
      </c>
      <c r="AI203" s="51">
        <f t="shared" si="9"/>
        <v>1.5682532250000001</v>
      </c>
      <c r="AJ203" s="19">
        <f t="shared" si="10"/>
        <v>2.2053225000000065E-2</v>
      </c>
      <c r="AK203" s="63">
        <f t="shared" si="11"/>
        <v>1.4262854093907687E-2</v>
      </c>
    </row>
    <row r="204" spans="1:37" s="53" customFormat="1" x14ac:dyDescent="0.2">
      <c r="A204" s="21" t="s">
        <v>760</v>
      </c>
      <c r="B204" s="24" t="s">
        <v>761</v>
      </c>
      <c r="C204" s="24" t="s">
        <v>407</v>
      </c>
      <c r="D204" s="110">
        <v>59</v>
      </c>
      <c r="E204" s="109"/>
      <c r="F204" s="110">
        <v>15</v>
      </c>
      <c r="G204" s="110">
        <v>6802</v>
      </c>
      <c r="H204" s="110">
        <v>4993</v>
      </c>
      <c r="I204" s="110">
        <v>3032</v>
      </c>
      <c r="J204" s="110">
        <v>1963</v>
      </c>
      <c r="K204" s="24">
        <v>3.1</v>
      </c>
      <c r="L204" s="109"/>
      <c r="M204" s="110">
        <v>2966</v>
      </c>
      <c r="N204" s="110">
        <v>1597</v>
      </c>
      <c r="O204" s="25">
        <v>3.1</v>
      </c>
      <c r="P204" s="25">
        <v>2.7</v>
      </c>
      <c r="Q204" s="25">
        <v>2.4</v>
      </c>
      <c r="R204" s="24">
        <v>17</v>
      </c>
      <c r="S204" s="26">
        <v>0.89459999999999995</v>
      </c>
      <c r="T204" s="52" t="s">
        <v>407</v>
      </c>
      <c r="U204" s="26">
        <v>0.89459999999999995</v>
      </c>
      <c r="V204" s="26"/>
      <c r="W204" s="109"/>
      <c r="X204" s="24">
        <v>8</v>
      </c>
      <c r="Y204" s="110">
        <v>6840.22</v>
      </c>
      <c r="Z204" s="25">
        <v>2.4</v>
      </c>
      <c r="AA204" s="26">
        <v>0.55420000000000003</v>
      </c>
      <c r="AB204" s="26">
        <v>0.48080000000000001</v>
      </c>
      <c r="AC204" s="109"/>
      <c r="AD204" s="26">
        <v>0.79149999999999998</v>
      </c>
      <c r="AE204" s="26">
        <v>0.79610000000000003</v>
      </c>
      <c r="AF204" s="26">
        <v>0.96909999999999996</v>
      </c>
      <c r="AG204" s="26">
        <v>0.95430000000000004</v>
      </c>
      <c r="AH204" s="57">
        <v>0.9375</v>
      </c>
      <c r="AI204" s="50">
        <f t="shared" si="9"/>
        <v>0.95968215000000001</v>
      </c>
      <c r="AJ204" s="26">
        <f t="shared" si="10"/>
        <v>2.2182150000000012E-2</v>
      </c>
      <c r="AK204" s="62">
        <f t="shared" si="11"/>
        <v>2.3660960000000012E-2</v>
      </c>
    </row>
    <row r="205" spans="1:37" s="53" customFormat="1" x14ac:dyDescent="0.2">
      <c r="A205" s="21" t="s">
        <v>484</v>
      </c>
      <c r="B205" s="24" t="s">
        <v>485</v>
      </c>
      <c r="C205" s="24" t="s">
        <v>410</v>
      </c>
      <c r="D205" s="110">
        <v>0</v>
      </c>
      <c r="E205" s="109"/>
      <c r="F205" s="110">
        <v>0</v>
      </c>
      <c r="G205" s="110">
        <v>0</v>
      </c>
      <c r="H205" s="110">
        <v>0</v>
      </c>
      <c r="I205" s="110">
        <v>0</v>
      </c>
      <c r="J205" s="110">
        <v>0</v>
      </c>
      <c r="K205" s="24">
        <v>0</v>
      </c>
      <c r="L205" s="109"/>
      <c r="M205" s="110">
        <v>0</v>
      </c>
      <c r="N205" s="110">
        <v>0</v>
      </c>
      <c r="O205" s="25">
        <v>0</v>
      </c>
      <c r="P205" s="25">
        <v>0</v>
      </c>
      <c r="Q205" s="25">
        <v>0</v>
      </c>
      <c r="R205" s="24">
        <v>999</v>
      </c>
      <c r="S205" s="26">
        <v>0</v>
      </c>
      <c r="T205" s="52" t="s">
        <v>410</v>
      </c>
      <c r="U205" s="26">
        <v>0.81140000000000001</v>
      </c>
      <c r="V205" s="3"/>
      <c r="W205" s="109"/>
      <c r="X205" s="24">
        <v>6</v>
      </c>
      <c r="Y205" s="110">
        <v>6157.42</v>
      </c>
      <c r="Z205" s="25">
        <v>1.7</v>
      </c>
      <c r="AA205" s="26">
        <v>1.1227</v>
      </c>
      <c r="AB205" s="26">
        <v>1.2251000000000001</v>
      </c>
      <c r="AC205" s="109"/>
      <c r="AD205" s="26">
        <v>1.2329000000000001</v>
      </c>
      <c r="AE205" s="26">
        <v>0.88149999999999995</v>
      </c>
      <c r="AF205" s="26">
        <v>0.83840000000000003</v>
      </c>
      <c r="AG205" s="26">
        <v>0.78739999999999999</v>
      </c>
      <c r="AH205" s="57">
        <v>0.84840000000000004</v>
      </c>
      <c r="AI205" s="50">
        <f t="shared" si="9"/>
        <v>0.8704293500000001</v>
      </c>
      <c r="AJ205" s="26">
        <f t="shared" si="10"/>
        <v>2.2029350000000059E-2</v>
      </c>
      <c r="AK205" s="62">
        <f t="shared" si="11"/>
        <v>2.596575907590766E-2</v>
      </c>
    </row>
    <row r="206" spans="1:37" s="53" customFormat="1" x14ac:dyDescent="0.2">
      <c r="A206" s="21" t="s">
        <v>1148</v>
      </c>
      <c r="B206" s="24" t="s">
        <v>1149</v>
      </c>
      <c r="C206" s="24" t="s">
        <v>429</v>
      </c>
      <c r="D206" s="110">
        <v>9</v>
      </c>
      <c r="E206" s="109"/>
      <c r="F206" s="110">
        <v>0</v>
      </c>
      <c r="G206" s="110">
        <v>31608</v>
      </c>
      <c r="H206" s="110">
        <v>38484</v>
      </c>
      <c r="I206" s="110">
        <v>11560</v>
      </c>
      <c r="J206" s="110">
        <v>15613</v>
      </c>
      <c r="K206" s="24">
        <v>7.3</v>
      </c>
      <c r="L206" s="109"/>
      <c r="M206" s="110">
        <v>10247</v>
      </c>
      <c r="N206" s="110">
        <v>12122</v>
      </c>
      <c r="O206" s="25">
        <v>7.3</v>
      </c>
      <c r="P206" s="25">
        <v>8.6999999999999993</v>
      </c>
      <c r="Q206" s="25">
        <v>4.4000000000000004</v>
      </c>
      <c r="R206" s="24">
        <v>82</v>
      </c>
      <c r="S206" s="26">
        <v>3.0905999999999998</v>
      </c>
      <c r="T206" s="52" t="s">
        <v>410</v>
      </c>
      <c r="U206" s="26">
        <v>2.0510000000000002</v>
      </c>
      <c r="V206" s="26"/>
      <c r="W206" s="109"/>
      <c r="X206" s="24">
        <v>13</v>
      </c>
      <c r="Y206" s="110">
        <v>20512.47</v>
      </c>
      <c r="Z206" s="25">
        <v>3.3</v>
      </c>
      <c r="AA206" s="26">
        <v>0.82930000000000004</v>
      </c>
      <c r="AB206" s="26">
        <v>0.8589</v>
      </c>
      <c r="AC206" s="109"/>
      <c r="AD206" s="26">
        <v>1.4399</v>
      </c>
      <c r="AE206" s="26">
        <v>2.1991999999999998</v>
      </c>
      <c r="AF206" s="26">
        <v>1.9000999999999999</v>
      </c>
      <c r="AG206" s="26">
        <v>1.8589</v>
      </c>
      <c r="AH206" s="57">
        <v>2.1793999999999998</v>
      </c>
      <c r="AI206" s="50">
        <f t="shared" si="9"/>
        <v>2.2002102500000005</v>
      </c>
      <c r="AJ206" s="26">
        <f t="shared" si="10"/>
        <v>2.0810250000000696E-2</v>
      </c>
      <c r="AK206" s="62">
        <f t="shared" si="11"/>
        <v>9.548614297513398E-3</v>
      </c>
    </row>
    <row r="207" spans="1:37" s="53" customFormat="1" x14ac:dyDescent="0.2">
      <c r="A207" s="21" t="s">
        <v>585</v>
      </c>
      <c r="B207" s="24" t="s">
        <v>586</v>
      </c>
      <c r="C207" s="24" t="s">
        <v>407</v>
      </c>
      <c r="D207" s="110">
        <v>271</v>
      </c>
      <c r="E207" s="109"/>
      <c r="F207" s="110">
        <v>4</v>
      </c>
      <c r="G207" s="110">
        <v>5102</v>
      </c>
      <c r="H207" s="110">
        <v>5868</v>
      </c>
      <c r="I207" s="110">
        <v>2071</v>
      </c>
      <c r="J207" s="110">
        <v>1950</v>
      </c>
      <c r="K207" s="24">
        <v>2.4</v>
      </c>
      <c r="L207" s="109"/>
      <c r="M207" s="110">
        <v>1931</v>
      </c>
      <c r="N207" s="110">
        <v>1240</v>
      </c>
      <c r="O207" s="25">
        <v>2.4</v>
      </c>
      <c r="P207" s="25">
        <v>2.4</v>
      </c>
      <c r="Q207" s="25">
        <v>1.9</v>
      </c>
      <c r="R207" s="24">
        <v>24</v>
      </c>
      <c r="S207" s="26">
        <v>0.58240000000000003</v>
      </c>
      <c r="T207" s="52" t="s">
        <v>407</v>
      </c>
      <c r="U207" s="26">
        <v>0.58240000000000003</v>
      </c>
      <c r="V207" s="3"/>
      <c r="W207" s="109"/>
      <c r="X207" s="24">
        <v>7</v>
      </c>
      <c r="Y207" s="110">
        <v>5854</v>
      </c>
      <c r="Z207" s="25">
        <v>1.9</v>
      </c>
      <c r="AA207" s="26">
        <v>3.6335000000000002</v>
      </c>
      <c r="AB207" s="26">
        <v>2.8519999999999999</v>
      </c>
      <c r="AC207" s="109"/>
      <c r="AD207" s="26">
        <v>0.73650000000000004</v>
      </c>
      <c r="AE207" s="26">
        <v>0.75049999999999994</v>
      </c>
      <c r="AF207" s="26">
        <v>0.66190000000000004</v>
      </c>
      <c r="AG207" s="26">
        <v>0.68189999999999995</v>
      </c>
      <c r="AH207" s="57">
        <v>0.60419999999999996</v>
      </c>
      <c r="AI207" s="50">
        <f t="shared" si="9"/>
        <v>0.62476960000000004</v>
      </c>
      <c r="AJ207" s="26">
        <f t="shared" si="10"/>
        <v>2.0569600000000077E-2</v>
      </c>
      <c r="AK207" s="62">
        <f t="shared" si="11"/>
        <v>3.4044356173452625E-2</v>
      </c>
    </row>
    <row r="208" spans="1:37" s="53" customFormat="1" x14ac:dyDescent="0.2">
      <c r="A208" s="22" t="s">
        <v>196</v>
      </c>
      <c r="B208" s="17" t="s">
        <v>197</v>
      </c>
      <c r="C208" s="17" t="s">
        <v>407</v>
      </c>
      <c r="D208" s="111">
        <v>96</v>
      </c>
      <c r="E208" s="109"/>
      <c r="F208" s="111">
        <v>1</v>
      </c>
      <c r="G208" s="111">
        <v>8810</v>
      </c>
      <c r="H208" s="111">
        <v>8128</v>
      </c>
      <c r="I208" s="111">
        <v>3513</v>
      </c>
      <c r="J208" s="111">
        <v>3154</v>
      </c>
      <c r="K208" s="17">
        <v>3.9</v>
      </c>
      <c r="L208" s="109"/>
      <c r="M208" s="111">
        <v>3334</v>
      </c>
      <c r="N208" s="111">
        <v>2576</v>
      </c>
      <c r="O208" s="18">
        <v>3.9</v>
      </c>
      <c r="P208" s="18">
        <v>3</v>
      </c>
      <c r="Q208" s="18">
        <v>3.1</v>
      </c>
      <c r="R208" s="17">
        <v>35</v>
      </c>
      <c r="S208" s="19">
        <v>1.0056</v>
      </c>
      <c r="T208" s="44" t="s">
        <v>407</v>
      </c>
      <c r="U208" s="19">
        <v>1.0056</v>
      </c>
      <c r="V208" s="26"/>
      <c r="W208" s="109"/>
      <c r="X208" s="17">
        <v>10</v>
      </c>
      <c r="Y208" s="111">
        <v>9631.76</v>
      </c>
      <c r="Z208" s="18">
        <v>3.1</v>
      </c>
      <c r="AA208" s="19">
        <v>1.4934000000000001</v>
      </c>
      <c r="AB208" s="19">
        <v>1.7566999999999999</v>
      </c>
      <c r="AC208" s="109"/>
      <c r="AD208" s="19">
        <v>1.1738999999999999</v>
      </c>
      <c r="AE208" s="19">
        <v>1.1122000000000001</v>
      </c>
      <c r="AF208" s="19">
        <v>1.1113999999999999</v>
      </c>
      <c r="AG208" s="19">
        <v>0.94320000000000004</v>
      </c>
      <c r="AH208" s="59">
        <v>1.0586</v>
      </c>
      <c r="AI208" s="51">
        <f t="shared" si="9"/>
        <v>1.0787574000000002</v>
      </c>
      <c r="AJ208" s="19">
        <f t="shared" si="10"/>
        <v>2.0157400000000214E-2</v>
      </c>
      <c r="AK208" s="63">
        <f t="shared" si="11"/>
        <v>1.9041564330247698E-2</v>
      </c>
    </row>
    <row r="209" spans="1:37" s="53" customFormat="1" x14ac:dyDescent="0.2">
      <c r="A209" s="21" t="s">
        <v>583</v>
      </c>
      <c r="B209" s="24" t="s">
        <v>584</v>
      </c>
      <c r="C209" s="24" t="s">
        <v>410</v>
      </c>
      <c r="D209" s="110">
        <v>131</v>
      </c>
      <c r="E209" s="109"/>
      <c r="F209" s="110">
        <v>1</v>
      </c>
      <c r="G209" s="110">
        <v>4821</v>
      </c>
      <c r="H209" s="110">
        <v>4317</v>
      </c>
      <c r="I209" s="110">
        <v>2292</v>
      </c>
      <c r="J209" s="110">
        <v>1901</v>
      </c>
      <c r="K209" s="24">
        <v>2.6</v>
      </c>
      <c r="L209" s="109"/>
      <c r="M209" s="110">
        <v>2220</v>
      </c>
      <c r="N209" s="110">
        <v>1497</v>
      </c>
      <c r="O209" s="25">
        <v>2.6</v>
      </c>
      <c r="P209" s="25">
        <v>2.1</v>
      </c>
      <c r="Q209" s="25">
        <v>2.1</v>
      </c>
      <c r="R209" s="24">
        <v>27</v>
      </c>
      <c r="S209" s="26">
        <v>0.66959999999999997</v>
      </c>
      <c r="T209" s="52" t="s">
        <v>407</v>
      </c>
      <c r="U209" s="26">
        <v>0.66959999999999997</v>
      </c>
      <c r="V209" s="26"/>
      <c r="W209" s="109"/>
      <c r="X209" s="24">
        <v>7</v>
      </c>
      <c r="Y209" s="110">
        <v>5979.94</v>
      </c>
      <c r="Z209" s="25">
        <v>2.1</v>
      </c>
      <c r="AA209" s="26">
        <v>3.4849999999999999</v>
      </c>
      <c r="AB209" s="26">
        <v>3.7422</v>
      </c>
      <c r="AC209" s="109"/>
      <c r="AD209" s="26">
        <v>0.99219999999999997</v>
      </c>
      <c r="AE209" s="26">
        <v>0.96089999999999998</v>
      </c>
      <c r="AF209" s="26">
        <v>0.75129999999999997</v>
      </c>
      <c r="AG209" s="26">
        <v>0.71260000000000001</v>
      </c>
      <c r="AH209" s="57">
        <v>0.69889999999999997</v>
      </c>
      <c r="AI209" s="50">
        <f t="shared" si="9"/>
        <v>0.71831339999999999</v>
      </c>
      <c r="AJ209" s="26">
        <f t="shared" si="10"/>
        <v>1.9413400000000025E-2</v>
      </c>
      <c r="AK209" s="62">
        <f t="shared" si="11"/>
        <v>2.7777078265846366E-2</v>
      </c>
    </row>
    <row r="210" spans="1:37" s="53" customFormat="1" x14ac:dyDescent="0.2">
      <c r="A210" s="21" t="s">
        <v>764</v>
      </c>
      <c r="B210" s="24" t="s">
        <v>765</v>
      </c>
      <c r="C210" s="24" t="s">
        <v>407</v>
      </c>
      <c r="D210" s="110">
        <v>48</v>
      </c>
      <c r="E210" s="109"/>
      <c r="F210" s="110">
        <v>3</v>
      </c>
      <c r="G210" s="110">
        <v>5910</v>
      </c>
      <c r="H210" s="110">
        <v>4029</v>
      </c>
      <c r="I210" s="110">
        <v>2793</v>
      </c>
      <c r="J210" s="110">
        <v>1995</v>
      </c>
      <c r="K210" s="24">
        <v>3</v>
      </c>
      <c r="L210" s="109"/>
      <c r="M210" s="110">
        <v>2710</v>
      </c>
      <c r="N210" s="110">
        <v>1715</v>
      </c>
      <c r="O210" s="25">
        <v>3</v>
      </c>
      <c r="P210" s="25">
        <v>2.2000000000000002</v>
      </c>
      <c r="Q210" s="25">
        <v>2.4</v>
      </c>
      <c r="R210" s="24">
        <v>24</v>
      </c>
      <c r="S210" s="26">
        <v>0.81740000000000002</v>
      </c>
      <c r="T210" s="52" t="s">
        <v>407</v>
      </c>
      <c r="U210" s="26">
        <v>0.81740000000000002</v>
      </c>
      <c r="V210" s="26"/>
      <c r="W210" s="109"/>
      <c r="X210" s="24">
        <v>7</v>
      </c>
      <c r="Y210" s="110">
        <v>6663.3</v>
      </c>
      <c r="Z210" s="25">
        <v>2.4</v>
      </c>
      <c r="AA210" s="26">
        <v>1.0471999999999999</v>
      </c>
      <c r="AB210" s="26">
        <v>0.9194</v>
      </c>
      <c r="AC210" s="109"/>
      <c r="AD210" s="26">
        <v>0.92779999999999996</v>
      </c>
      <c r="AE210" s="26">
        <v>0.89049999999999996</v>
      </c>
      <c r="AF210" s="26">
        <v>0.78639999999999999</v>
      </c>
      <c r="AG210" s="26">
        <v>0.83169999999999999</v>
      </c>
      <c r="AH210" s="57">
        <v>0.85780000000000001</v>
      </c>
      <c r="AI210" s="50">
        <f t="shared" si="9"/>
        <v>0.87686585000000006</v>
      </c>
      <c r="AJ210" s="26">
        <f t="shared" si="10"/>
        <v>1.9065850000000051E-2</v>
      </c>
      <c r="AK210" s="62">
        <f t="shared" si="11"/>
        <v>2.2226451387269818E-2</v>
      </c>
    </row>
    <row r="211" spans="1:37" s="53" customFormat="1" x14ac:dyDescent="0.2">
      <c r="A211" s="21" t="s">
        <v>357</v>
      </c>
      <c r="B211" s="24" t="s">
        <v>358</v>
      </c>
      <c r="C211" s="24" t="s">
        <v>410</v>
      </c>
      <c r="D211" s="110">
        <v>169</v>
      </c>
      <c r="E211" s="109"/>
      <c r="F211" s="110">
        <v>17</v>
      </c>
      <c r="G211" s="110">
        <v>45834</v>
      </c>
      <c r="H211" s="110">
        <v>36506</v>
      </c>
      <c r="I211" s="110">
        <v>16182</v>
      </c>
      <c r="J211" s="110">
        <v>13264</v>
      </c>
      <c r="K211" s="24">
        <v>11.3</v>
      </c>
      <c r="L211" s="109"/>
      <c r="M211" s="110">
        <v>15822</v>
      </c>
      <c r="N211" s="110">
        <v>11621</v>
      </c>
      <c r="O211" s="25">
        <v>11.3</v>
      </c>
      <c r="P211" s="25">
        <v>8.6999999999999993</v>
      </c>
      <c r="Q211" s="25">
        <v>8.1</v>
      </c>
      <c r="R211" s="24">
        <v>32</v>
      </c>
      <c r="S211" s="26">
        <v>4.7720000000000002</v>
      </c>
      <c r="T211" s="52" t="s">
        <v>407</v>
      </c>
      <c r="U211" s="26">
        <v>4.7720000000000002</v>
      </c>
      <c r="V211" s="26"/>
      <c r="W211" s="109"/>
      <c r="X211" s="24">
        <v>28</v>
      </c>
      <c r="Y211" s="110">
        <v>41914.160000000003</v>
      </c>
      <c r="Z211" s="25">
        <v>8.1</v>
      </c>
      <c r="AA211" s="26">
        <v>3.2673999999999999</v>
      </c>
      <c r="AB211" s="26">
        <v>2.9529000000000001</v>
      </c>
      <c r="AC211" s="109"/>
      <c r="AD211" s="26">
        <v>5.1925999999999997</v>
      </c>
      <c r="AE211" s="26">
        <v>4.8038999999999996</v>
      </c>
      <c r="AF211" s="26">
        <v>4.5354000000000001</v>
      </c>
      <c r="AG211" s="26">
        <v>4.8483000000000001</v>
      </c>
      <c r="AH211" s="57">
        <v>5.1017000000000001</v>
      </c>
      <c r="AI211" s="50">
        <f t="shared" si="9"/>
        <v>5.1191630000000004</v>
      </c>
      <c r="AJ211" s="26">
        <f t="shared" si="10"/>
        <v>1.7463000000000228E-2</v>
      </c>
      <c r="AK211" s="62">
        <f t="shared" si="11"/>
        <v>3.4229766548405879E-3</v>
      </c>
    </row>
    <row r="212" spans="1:37" s="53" customFormat="1" x14ac:dyDescent="0.2">
      <c r="A212" s="21" t="s">
        <v>413</v>
      </c>
      <c r="B212" s="24" t="s">
        <v>414</v>
      </c>
      <c r="C212" s="24" t="s">
        <v>407</v>
      </c>
      <c r="D212" s="110">
        <v>20</v>
      </c>
      <c r="E212" s="109"/>
      <c r="F212" s="110">
        <v>1</v>
      </c>
      <c r="G212" s="110">
        <v>51172</v>
      </c>
      <c r="H212" s="110">
        <v>59218</v>
      </c>
      <c r="I212" s="110">
        <v>21365</v>
      </c>
      <c r="J212" s="110">
        <v>32990</v>
      </c>
      <c r="K212" s="24">
        <v>14.5</v>
      </c>
      <c r="L212" s="109"/>
      <c r="M212" s="110">
        <v>18333</v>
      </c>
      <c r="N212" s="110">
        <v>23954</v>
      </c>
      <c r="O212" s="25">
        <v>14.5</v>
      </c>
      <c r="P212" s="25">
        <v>23</v>
      </c>
      <c r="Q212" s="25">
        <v>7.4</v>
      </c>
      <c r="R212" s="24">
        <v>100</v>
      </c>
      <c r="S212" s="26">
        <v>5.5293999999999999</v>
      </c>
      <c r="T212" s="52" t="s">
        <v>410</v>
      </c>
      <c r="U212" s="26">
        <v>3.6861000000000002</v>
      </c>
      <c r="V212" s="26"/>
      <c r="W212" s="109"/>
      <c r="X212" s="24">
        <v>24</v>
      </c>
      <c r="Y212" s="110">
        <v>36657.980000000003</v>
      </c>
      <c r="Z212" s="25">
        <v>4.5999999999999996</v>
      </c>
      <c r="AA212" s="26">
        <v>1.8914</v>
      </c>
      <c r="AB212" s="26">
        <v>1.8657999999999999</v>
      </c>
      <c r="AC212" s="109"/>
      <c r="AD212" s="26">
        <v>3.1829000000000001</v>
      </c>
      <c r="AE212" s="26">
        <v>3.6785999999999999</v>
      </c>
      <c r="AF212" s="26">
        <v>3.8464999999999998</v>
      </c>
      <c r="AG212" s="26">
        <v>3.7599</v>
      </c>
      <c r="AH212" s="57">
        <v>3.9367000000000001</v>
      </c>
      <c r="AI212" s="50">
        <f t="shared" si="9"/>
        <v>3.9542637750000007</v>
      </c>
      <c r="AJ212" s="26">
        <f t="shared" si="10"/>
        <v>1.7563775000000614E-2</v>
      </c>
      <c r="AK212" s="62">
        <f t="shared" si="11"/>
        <v>4.4615477430336612E-3</v>
      </c>
    </row>
    <row r="213" spans="1:37" s="53" customFormat="1" x14ac:dyDescent="0.2">
      <c r="A213" s="22" t="s">
        <v>927</v>
      </c>
      <c r="B213" s="17" t="s">
        <v>928</v>
      </c>
      <c r="C213" s="17" t="s">
        <v>410</v>
      </c>
      <c r="D213" s="111">
        <v>5</v>
      </c>
      <c r="E213" s="109"/>
      <c r="F213" s="111">
        <v>0</v>
      </c>
      <c r="G213" s="111">
        <v>28908</v>
      </c>
      <c r="H213" s="111">
        <v>13525</v>
      </c>
      <c r="I213" s="111">
        <v>9937</v>
      </c>
      <c r="J213" s="111">
        <v>3558</v>
      </c>
      <c r="K213" s="17">
        <v>11.2</v>
      </c>
      <c r="L213" s="109"/>
      <c r="M213" s="111">
        <v>9937</v>
      </c>
      <c r="N213" s="111">
        <v>3558</v>
      </c>
      <c r="O213" s="18">
        <v>11.2</v>
      </c>
      <c r="P213" s="18">
        <v>5.7</v>
      </c>
      <c r="Q213" s="18">
        <v>9.4</v>
      </c>
      <c r="R213" s="17">
        <v>8</v>
      </c>
      <c r="S213" s="19">
        <v>2.9971000000000001</v>
      </c>
      <c r="T213" s="44" t="s">
        <v>410</v>
      </c>
      <c r="U213" s="19">
        <v>2.7313000000000001</v>
      </c>
      <c r="V213" s="26"/>
      <c r="W213" s="109"/>
      <c r="X213" s="17">
        <v>19</v>
      </c>
      <c r="Y213" s="111">
        <v>23362.7</v>
      </c>
      <c r="Z213" s="18">
        <v>4.9000000000000004</v>
      </c>
      <c r="AA213" s="19">
        <v>0.51919999999999999</v>
      </c>
      <c r="AB213" s="19">
        <v>0.4607</v>
      </c>
      <c r="AC213" s="109"/>
      <c r="AD213" s="19">
        <v>2.4685999999999999</v>
      </c>
      <c r="AE213" s="19">
        <v>3.0621</v>
      </c>
      <c r="AF213" s="19">
        <v>2.9131</v>
      </c>
      <c r="AG213" s="19">
        <v>2.8786</v>
      </c>
      <c r="AH213" s="59">
        <v>2.9138000000000002</v>
      </c>
      <c r="AI213" s="51">
        <f t="shared" si="9"/>
        <v>2.9300020750000004</v>
      </c>
      <c r="AJ213" s="19">
        <f t="shared" si="10"/>
        <v>1.620207500000026E-2</v>
      </c>
      <c r="AK213" s="63">
        <f t="shared" si="11"/>
        <v>5.5604622829295968E-3</v>
      </c>
    </row>
    <row r="214" spans="1:37" s="53" customFormat="1" x14ac:dyDescent="0.2">
      <c r="A214" s="21" t="s">
        <v>1367</v>
      </c>
      <c r="B214" s="24" t="s">
        <v>1368</v>
      </c>
      <c r="C214" s="24" t="s">
        <v>410</v>
      </c>
      <c r="D214" s="110">
        <v>5</v>
      </c>
      <c r="E214" s="109"/>
      <c r="F214" s="110">
        <v>2</v>
      </c>
      <c r="G214" s="110">
        <v>2503</v>
      </c>
      <c r="H214" s="110">
        <v>1191</v>
      </c>
      <c r="I214" s="110">
        <v>5104</v>
      </c>
      <c r="J214" s="110">
        <v>7755</v>
      </c>
      <c r="K214" s="24">
        <v>8.1999999999999993</v>
      </c>
      <c r="L214" s="109"/>
      <c r="M214" s="110">
        <v>5011</v>
      </c>
      <c r="N214" s="110">
        <v>7570</v>
      </c>
      <c r="O214" s="25">
        <v>8.1999999999999993</v>
      </c>
      <c r="P214" s="25">
        <v>12.4</v>
      </c>
      <c r="Q214" s="25">
        <v>3.6</v>
      </c>
      <c r="R214" s="24">
        <v>134</v>
      </c>
      <c r="S214" s="26">
        <v>1.5113000000000001</v>
      </c>
      <c r="T214" s="52" t="s">
        <v>410</v>
      </c>
      <c r="U214" s="26">
        <v>0.64729999999999999</v>
      </c>
      <c r="V214" s="3"/>
      <c r="W214" s="109"/>
      <c r="X214" s="24">
        <v>9</v>
      </c>
      <c r="Y214" s="110">
        <v>6364.72</v>
      </c>
      <c r="Z214" s="25">
        <v>2.2999999999999998</v>
      </c>
      <c r="AA214" s="26">
        <v>1.7983</v>
      </c>
      <c r="AB214" s="26">
        <v>3.4645000000000001</v>
      </c>
      <c r="AC214" s="109"/>
      <c r="AD214" s="26">
        <v>0.74480000000000002</v>
      </c>
      <c r="AE214" s="26">
        <v>0.72589999999999999</v>
      </c>
      <c r="AF214" s="26">
        <v>0.66959999999999997</v>
      </c>
      <c r="AG214" s="26">
        <v>0.6351</v>
      </c>
      <c r="AH214" s="57">
        <v>0.67859999999999998</v>
      </c>
      <c r="AI214" s="50">
        <f t="shared" si="9"/>
        <v>0.69439107500000008</v>
      </c>
      <c r="AJ214" s="26">
        <f t="shared" si="10"/>
        <v>1.5791075000000099E-2</v>
      </c>
      <c r="AK214" s="62">
        <f t="shared" si="11"/>
        <v>2.32700781019748E-2</v>
      </c>
    </row>
    <row r="215" spans="1:37" s="53" customFormat="1" x14ac:dyDescent="0.2">
      <c r="A215" s="21" t="s">
        <v>1475</v>
      </c>
      <c r="B215" s="24" t="s">
        <v>1476</v>
      </c>
      <c r="C215" s="24" t="s">
        <v>410</v>
      </c>
      <c r="D215" s="110">
        <v>9</v>
      </c>
      <c r="E215" s="109"/>
      <c r="F215" s="110">
        <v>0</v>
      </c>
      <c r="G215" s="110">
        <v>7977</v>
      </c>
      <c r="H215" s="110">
        <v>11534</v>
      </c>
      <c r="I215" s="110">
        <v>2624</v>
      </c>
      <c r="J215" s="110">
        <v>2643</v>
      </c>
      <c r="K215" s="24">
        <v>2.7</v>
      </c>
      <c r="L215" s="109"/>
      <c r="M215" s="110">
        <v>2374</v>
      </c>
      <c r="N215" s="110">
        <v>1949</v>
      </c>
      <c r="O215" s="25">
        <v>2.7</v>
      </c>
      <c r="P215" s="25">
        <v>1.8</v>
      </c>
      <c r="Q215" s="25">
        <v>2.1</v>
      </c>
      <c r="R215" s="24">
        <v>40</v>
      </c>
      <c r="S215" s="26">
        <v>0.71599999999999997</v>
      </c>
      <c r="T215" s="52" t="s">
        <v>410</v>
      </c>
      <c r="U215" s="26">
        <v>0.92549999999999999</v>
      </c>
      <c r="V215" s="26"/>
      <c r="W215" s="109"/>
      <c r="X215" s="24">
        <v>10</v>
      </c>
      <c r="Y215" s="110">
        <v>9382.6200000000008</v>
      </c>
      <c r="Z215" s="25">
        <v>2.8</v>
      </c>
      <c r="AA215" s="26">
        <v>0.93600000000000005</v>
      </c>
      <c r="AB215" s="26">
        <v>0.94750000000000001</v>
      </c>
      <c r="AC215" s="109"/>
      <c r="AD215" s="26">
        <v>0.7913</v>
      </c>
      <c r="AE215" s="26">
        <v>1.0522</v>
      </c>
      <c r="AF215" s="26">
        <v>0.84719999999999995</v>
      </c>
      <c r="AG215" s="26">
        <v>0.82340000000000002</v>
      </c>
      <c r="AH215" s="57">
        <v>0.97740000000000005</v>
      </c>
      <c r="AI215" s="50">
        <f t="shared" si="9"/>
        <v>0.99283012500000012</v>
      </c>
      <c r="AJ215" s="26">
        <f t="shared" si="10"/>
        <v>1.5430125000000072E-2</v>
      </c>
      <c r="AK215" s="62">
        <f t="shared" si="11"/>
        <v>1.578690914671585E-2</v>
      </c>
    </row>
    <row r="216" spans="1:37" s="53" customFormat="1" x14ac:dyDescent="0.2">
      <c r="A216" s="21" t="s">
        <v>1477</v>
      </c>
      <c r="B216" s="24" t="s">
        <v>1478</v>
      </c>
      <c r="C216" s="24" t="s">
        <v>410</v>
      </c>
      <c r="D216" s="110">
        <v>2</v>
      </c>
      <c r="E216" s="109"/>
      <c r="F216" s="110">
        <v>0</v>
      </c>
      <c r="G216" s="110">
        <v>5705</v>
      </c>
      <c r="H216" s="110">
        <v>1347</v>
      </c>
      <c r="I216" s="110">
        <v>2177</v>
      </c>
      <c r="J216" s="110">
        <v>393</v>
      </c>
      <c r="K216" s="24">
        <v>4.5</v>
      </c>
      <c r="L216" s="109"/>
      <c r="M216" s="110">
        <v>2177</v>
      </c>
      <c r="N216" s="110">
        <v>393</v>
      </c>
      <c r="O216" s="25">
        <v>4.5</v>
      </c>
      <c r="P216" s="25">
        <v>0.5</v>
      </c>
      <c r="Q216" s="25">
        <v>4.5</v>
      </c>
      <c r="R216" s="24">
        <v>999</v>
      </c>
      <c r="S216" s="26">
        <v>0.65659999999999996</v>
      </c>
      <c r="T216" s="52" t="s">
        <v>410</v>
      </c>
      <c r="U216" s="26">
        <v>0.6915</v>
      </c>
      <c r="V216" s="26"/>
      <c r="W216" s="109"/>
      <c r="X216" s="24">
        <v>7</v>
      </c>
      <c r="Y216" s="110">
        <v>8171.06</v>
      </c>
      <c r="Z216" s="25">
        <v>2</v>
      </c>
      <c r="AA216" s="26">
        <v>0.85360000000000003</v>
      </c>
      <c r="AB216" s="26">
        <v>0.61250000000000004</v>
      </c>
      <c r="AC216" s="109"/>
      <c r="AD216" s="26">
        <v>0.7913</v>
      </c>
      <c r="AE216" s="26">
        <v>0.69750000000000001</v>
      </c>
      <c r="AF216" s="26">
        <v>0.62439999999999996</v>
      </c>
      <c r="AG216" s="26">
        <v>0.58009999999999995</v>
      </c>
      <c r="AH216" s="57">
        <v>0.7268</v>
      </c>
      <c r="AI216" s="50">
        <f t="shared" si="9"/>
        <v>0.74180662500000005</v>
      </c>
      <c r="AJ216" s="26">
        <f t="shared" si="10"/>
        <v>1.5006625000000051E-2</v>
      </c>
      <c r="AK216" s="62">
        <f t="shared" si="11"/>
        <v>2.0647530269675359E-2</v>
      </c>
    </row>
    <row r="217" spans="1:37" s="53" customFormat="1" x14ac:dyDescent="0.2">
      <c r="A217" s="21" t="s">
        <v>1162</v>
      </c>
      <c r="B217" s="24" t="s">
        <v>1163</v>
      </c>
      <c r="C217" s="24" t="s">
        <v>410</v>
      </c>
      <c r="D217" s="110">
        <v>957</v>
      </c>
      <c r="E217" s="109"/>
      <c r="F217" s="110">
        <v>0</v>
      </c>
      <c r="G217" s="110">
        <v>5368</v>
      </c>
      <c r="H217" s="110">
        <v>3301</v>
      </c>
      <c r="I217" s="110">
        <v>2311</v>
      </c>
      <c r="J217" s="110">
        <v>1277</v>
      </c>
      <c r="K217" s="24">
        <v>2.2000000000000002</v>
      </c>
      <c r="L217" s="109"/>
      <c r="M217" s="110">
        <v>2236</v>
      </c>
      <c r="N217" s="110">
        <v>965</v>
      </c>
      <c r="O217" s="25">
        <v>2.2000000000000002</v>
      </c>
      <c r="P217" s="25">
        <v>1.5</v>
      </c>
      <c r="Q217" s="25">
        <v>1.9</v>
      </c>
      <c r="R217" s="24">
        <v>11</v>
      </c>
      <c r="S217" s="26">
        <v>0.6744</v>
      </c>
      <c r="T217" s="52" t="s">
        <v>407</v>
      </c>
      <c r="U217" s="26">
        <v>0.6744</v>
      </c>
      <c r="V217" s="3"/>
      <c r="W217" s="109"/>
      <c r="X217" s="24">
        <v>5</v>
      </c>
      <c r="Y217" s="110">
        <v>4788.38</v>
      </c>
      <c r="Z217" s="25">
        <v>1.9</v>
      </c>
      <c r="AA217" s="26">
        <v>1.5789</v>
      </c>
      <c r="AB217" s="26">
        <v>1.6092</v>
      </c>
      <c r="AC217" s="109"/>
      <c r="AD217" s="26">
        <v>0.64370000000000005</v>
      </c>
      <c r="AE217" s="26">
        <v>0.65539999999999998</v>
      </c>
      <c r="AF217" s="26">
        <v>0.73660000000000003</v>
      </c>
      <c r="AG217" s="26">
        <v>0.75109999999999999</v>
      </c>
      <c r="AH217" s="57">
        <v>0.70879999999999999</v>
      </c>
      <c r="AI217" s="50">
        <f t="shared" si="9"/>
        <v>0.72346260000000007</v>
      </c>
      <c r="AJ217" s="26">
        <f t="shared" si="10"/>
        <v>1.4662600000000081E-2</v>
      </c>
      <c r="AK217" s="62">
        <f t="shared" si="11"/>
        <v>2.0686512415350002E-2</v>
      </c>
    </row>
    <row r="218" spans="1:37" s="53" customFormat="1" x14ac:dyDescent="0.2">
      <c r="A218" s="22" t="s">
        <v>440</v>
      </c>
      <c r="B218" s="17" t="s">
        <v>441</v>
      </c>
      <c r="C218" s="17" t="s">
        <v>407</v>
      </c>
      <c r="D218" s="111">
        <v>2</v>
      </c>
      <c r="E218" s="109"/>
      <c r="F218" s="111">
        <v>0</v>
      </c>
      <c r="G218" s="111">
        <v>13372</v>
      </c>
      <c r="H218" s="111">
        <v>8451</v>
      </c>
      <c r="I218" s="111">
        <v>5342</v>
      </c>
      <c r="J218" s="111">
        <v>2457</v>
      </c>
      <c r="K218" s="17">
        <v>2.5</v>
      </c>
      <c r="L218" s="109"/>
      <c r="M218" s="111">
        <v>5342</v>
      </c>
      <c r="N218" s="111">
        <v>2457</v>
      </c>
      <c r="O218" s="18">
        <v>2.5</v>
      </c>
      <c r="P218" s="18">
        <v>0.5</v>
      </c>
      <c r="Q218" s="18">
        <v>2.4</v>
      </c>
      <c r="R218" s="17">
        <v>999</v>
      </c>
      <c r="S218" s="19">
        <v>1.6112</v>
      </c>
      <c r="T218" s="44" t="s">
        <v>410</v>
      </c>
      <c r="U218" s="19">
        <v>1.3344</v>
      </c>
      <c r="V218" s="26"/>
      <c r="W218" s="109"/>
      <c r="X218" s="17">
        <v>5</v>
      </c>
      <c r="Y218" s="111">
        <v>9272.5</v>
      </c>
      <c r="Z218" s="18">
        <v>1.6</v>
      </c>
      <c r="AA218" s="19">
        <v>1.6394</v>
      </c>
      <c r="AB218" s="19">
        <v>1.7150000000000001</v>
      </c>
      <c r="AC218" s="109"/>
      <c r="AD218" s="19">
        <v>1.1897</v>
      </c>
      <c r="AE218" s="19">
        <v>1.1849000000000001</v>
      </c>
      <c r="AF218" s="19">
        <v>1.1655</v>
      </c>
      <c r="AG218" s="19">
        <v>1.1372</v>
      </c>
      <c r="AH218" s="59">
        <v>1.4178999999999999</v>
      </c>
      <c r="AI218" s="51">
        <f t="shared" si="9"/>
        <v>1.4314776000000002</v>
      </c>
      <c r="AJ218" s="19">
        <f t="shared" si="10"/>
        <v>1.3577600000000301E-2</v>
      </c>
      <c r="AK218" s="63">
        <f t="shared" si="11"/>
        <v>9.5758516115384031E-3</v>
      </c>
    </row>
    <row r="219" spans="1:37" s="53" customFormat="1" x14ac:dyDescent="0.2">
      <c r="A219" s="21" t="s">
        <v>746</v>
      </c>
      <c r="B219" s="24" t="s">
        <v>747</v>
      </c>
      <c r="C219" s="24" t="s">
        <v>407</v>
      </c>
      <c r="D219" s="110">
        <v>101</v>
      </c>
      <c r="E219" s="109"/>
      <c r="F219" s="110">
        <v>2</v>
      </c>
      <c r="G219" s="110">
        <v>11337</v>
      </c>
      <c r="H219" s="110">
        <v>5579</v>
      </c>
      <c r="I219" s="110">
        <v>4100</v>
      </c>
      <c r="J219" s="110">
        <v>1984</v>
      </c>
      <c r="K219" s="24">
        <v>2.7</v>
      </c>
      <c r="L219" s="109"/>
      <c r="M219" s="110">
        <v>4014</v>
      </c>
      <c r="N219" s="110">
        <v>1741</v>
      </c>
      <c r="O219" s="25">
        <v>2.7</v>
      </c>
      <c r="P219" s="25">
        <v>2.2000000000000002</v>
      </c>
      <c r="Q219" s="25">
        <v>2.1</v>
      </c>
      <c r="R219" s="24">
        <v>11</v>
      </c>
      <c r="S219" s="26">
        <v>1.2105999999999999</v>
      </c>
      <c r="T219" s="52" t="s">
        <v>407</v>
      </c>
      <c r="U219" s="26">
        <v>1.2105999999999999</v>
      </c>
      <c r="V219" s="26"/>
      <c r="W219" s="109"/>
      <c r="X219" s="24">
        <v>7</v>
      </c>
      <c r="Y219" s="110">
        <v>7948.96</v>
      </c>
      <c r="Z219" s="25">
        <v>2.1</v>
      </c>
      <c r="AA219" s="26">
        <v>0.92100000000000004</v>
      </c>
      <c r="AB219" s="26">
        <v>1.4842</v>
      </c>
      <c r="AC219" s="109"/>
      <c r="AD219" s="26">
        <v>1.3678999999999999</v>
      </c>
      <c r="AE219" s="26">
        <v>1.4524999999999999</v>
      </c>
      <c r="AF219" s="26">
        <v>1.2579</v>
      </c>
      <c r="AG219" s="26">
        <v>1.2634000000000001</v>
      </c>
      <c r="AH219" s="57">
        <v>1.2853000000000001</v>
      </c>
      <c r="AI219" s="50">
        <f t="shared" si="9"/>
        <v>1.2986711500000001</v>
      </c>
      <c r="AJ219" s="26">
        <f t="shared" si="10"/>
        <v>1.3371149999999998E-2</v>
      </c>
      <c r="AK219" s="62">
        <f t="shared" si="11"/>
        <v>1.0403135454757642E-2</v>
      </c>
    </row>
    <row r="220" spans="1:37" s="53" customFormat="1" x14ac:dyDescent="0.2">
      <c r="A220" s="21" t="s">
        <v>208</v>
      </c>
      <c r="B220" s="1" t="s">
        <v>209</v>
      </c>
      <c r="C220" s="1" t="s">
        <v>410</v>
      </c>
      <c r="D220" s="108">
        <v>1</v>
      </c>
      <c r="E220" s="109"/>
      <c r="F220" s="108">
        <v>0</v>
      </c>
      <c r="G220" s="108">
        <v>18510</v>
      </c>
      <c r="H220" s="108">
        <v>0</v>
      </c>
      <c r="I220" s="108">
        <v>0</v>
      </c>
      <c r="J220" s="108">
        <v>0</v>
      </c>
      <c r="K220" s="1">
        <v>0</v>
      </c>
      <c r="L220" s="109"/>
      <c r="M220" s="108">
        <v>0</v>
      </c>
      <c r="N220" s="108">
        <v>0</v>
      </c>
      <c r="O220" s="2">
        <v>0</v>
      </c>
      <c r="P220" s="2">
        <v>0</v>
      </c>
      <c r="Q220" s="2">
        <v>0</v>
      </c>
      <c r="R220" s="1">
        <v>999</v>
      </c>
      <c r="S220" s="3">
        <v>0</v>
      </c>
      <c r="T220" s="43" t="s">
        <v>410</v>
      </c>
      <c r="U220" s="3">
        <v>1.8672</v>
      </c>
      <c r="V220" s="3"/>
      <c r="W220" s="109"/>
      <c r="X220" s="1">
        <v>11</v>
      </c>
      <c r="Y220" s="108">
        <v>14622.29</v>
      </c>
      <c r="Z220" s="2">
        <v>2.8</v>
      </c>
      <c r="AA220" s="3">
        <v>1.2424999999999999</v>
      </c>
      <c r="AB220" s="3">
        <v>1.0734999999999999</v>
      </c>
      <c r="AC220" s="109"/>
      <c r="AD220" s="3">
        <v>1.5446</v>
      </c>
      <c r="AE220" s="3">
        <v>1.8418000000000001</v>
      </c>
      <c r="AF220" s="3">
        <v>1.7383999999999999</v>
      </c>
      <c r="AG220" s="3">
        <v>1.7116</v>
      </c>
      <c r="AH220" s="57">
        <v>1.9903999999999999</v>
      </c>
      <c r="AI220" s="50">
        <f t="shared" si="9"/>
        <v>2.0030388000000001</v>
      </c>
      <c r="AJ220" s="3">
        <f t="shared" si="10"/>
        <v>1.2638800000000172E-2</v>
      </c>
      <c r="AK220" s="62">
        <f t="shared" si="11"/>
        <v>6.3498794212219515E-3</v>
      </c>
    </row>
    <row r="221" spans="1:37" s="53" customFormat="1" x14ac:dyDescent="0.2">
      <c r="A221" s="21" t="s">
        <v>688</v>
      </c>
      <c r="B221" s="24" t="s">
        <v>689</v>
      </c>
      <c r="C221" s="24" t="s">
        <v>407</v>
      </c>
      <c r="D221" s="110">
        <v>169</v>
      </c>
      <c r="E221" s="109"/>
      <c r="F221" s="110">
        <v>0</v>
      </c>
      <c r="G221" s="110">
        <v>7239</v>
      </c>
      <c r="H221" s="110">
        <v>8562</v>
      </c>
      <c r="I221" s="110">
        <v>3618</v>
      </c>
      <c r="J221" s="110">
        <v>4315</v>
      </c>
      <c r="K221" s="24">
        <v>4</v>
      </c>
      <c r="L221" s="109"/>
      <c r="M221" s="110">
        <v>3363</v>
      </c>
      <c r="N221" s="110">
        <v>2297</v>
      </c>
      <c r="O221" s="25">
        <v>4</v>
      </c>
      <c r="P221" s="25">
        <v>4.2</v>
      </c>
      <c r="Q221" s="25">
        <v>3.2</v>
      </c>
      <c r="R221" s="24">
        <v>27</v>
      </c>
      <c r="S221" s="26">
        <v>1.0143</v>
      </c>
      <c r="T221" s="52" t="s">
        <v>407</v>
      </c>
      <c r="U221" s="26">
        <v>1.0143</v>
      </c>
      <c r="V221" s="3"/>
      <c r="W221" s="109"/>
      <c r="X221" s="24">
        <v>12</v>
      </c>
      <c r="Y221" s="110">
        <v>11989.1</v>
      </c>
      <c r="Z221" s="25">
        <v>3.2</v>
      </c>
      <c r="AA221" s="26">
        <v>3.4603999999999999</v>
      </c>
      <c r="AB221" s="26">
        <v>3.2139000000000002</v>
      </c>
      <c r="AC221" s="109"/>
      <c r="AD221" s="26">
        <v>1.0551999999999999</v>
      </c>
      <c r="AE221" s="26">
        <v>1.0397000000000001</v>
      </c>
      <c r="AF221" s="26">
        <v>0.97719999999999996</v>
      </c>
      <c r="AG221" s="26">
        <v>0.97350000000000003</v>
      </c>
      <c r="AH221" s="57">
        <v>1.0757000000000001</v>
      </c>
      <c r="AI221" s="50">
        <f t="shared" si="9"/>
        <v>1.088090325</v>
      </c>
      <c r="AJ221" s="26">
        <f t="shared" si="10"/>
        <v>1.2390324999999924E-2</v>
      </c>
      <c r="AK221" s="62">
        <f t="shared" si="11"/>
        <v>1.1518383378265244E-2</v>
      </c>
    </row>
    <row r="222" spans="1:37" s="53" customFormat="1" x14ac:dyDescent="0.2">
      <c r="A222" s="21" t="s">
        <v>1461</v>
      </c>
      <c r="B222" s="24" t="s">
        <v>1462</v>
      </c>
      <c r="C222" s="24" t="s">
        <v>410</v>
      </c>
      <c r="D222" s="110">
        <v>3</v>
      </c>
      <c r="E222" s="109"/>
      <c r="F222" s="110">
        <v>0</v>
      </c>
      <c r="G222" s="110">
        <v>13555</v>
      </c>
      <c r="H222" s="110">
        <v>959</v>
      </c>
      <c r="I222" s="110">
        <v>6764</v>
      </c>
      <c r="J222" s="110">
        <v>1056</v>
      </c>
      <c r="K222" s="24">
        <v>8</v>
      </c>
      <c r="L222" s="109"/>
      <c r="M222" s="110">
        <v>6764</v>
      </c>
      <c r="N222" s="110">
        <v>1056</v>
      </c>
      <c r="O222" s="25">
        <v>8</v>
      </c>
      <c r="P222" s="25">
        <v>4.2</v>
      </c>
      <c r="Q222" s="25">
        <v>7</v>
      </c>
      <c r="R222" s="24">
        <v>999</v>
      </c>
      <c r="S222" s="26">
        <v>2.0400999999999998</v>
      </c>
      <c r="T222" s="52" t="s">
        <v>410</v>
      </c>
      <c r="U222" s="26">
        <v>1.4103000000000001</v>
      </c>
      <c r="V222" s="26"/>
      <c r="W222" s="109"/>
      <c r="X222" s="24">
        <v>14</v>
      </c>
      <c r="Y222" s="110">
        <v>13085.13</v>
      </c>
      <c r="Z222" s="25">
        <v>4</v>
      </c>
      <c r="AA222" s="26">
        <v>3.8224</v>
      </c>
      <c r="AB222" s="26">
        <v>3.6221000000000001</v>
      </c>
      <c r="AC222" s="109"/>
      <c r="AD222" s="26">
        <v>1.2408999999999999</v>
      </c>
      <c r="AE222" s="26">
        <v>1.8322000000000001</v>
      </c>
      <c r="AF222" s="26">
        <v>1.4774</v>
      </c>
      <c r="AG222" s="26">
        <v>1.4355</v>
      </c>
      <c r="AH222" s="57">
        <v>1.5029999999999999</v>
      </c>
      <c r="AI222" s="50">
        <f t="shared" si="9"/>
        <v>1.5128993250000002</v>
      </c>
      <c r="AJ222" s="26">
        <f t="shared" si="10"/>
        <v>9.8993250000003474E-3</v>
      </c>
      <c r="AK222" s="62">
        <f t="shared" si="11"/>
        <v>6.5863772455092137E-3</v>
      </c>
    </row>
    <row r="223" spans="1:37" s="53" customFormat="1" x14ac:dyDescent="0.2">
      <c r="A223" s="22" t="s">
        <v>1166</v>
      </c>
      <c r="B223" s="17" t="s">
        <v>1167</v>
      </c>
      <c r="C223" s="17" t="s">
        <v>410</v>
      </c>
      <c r="D223" s="111">
        <v>488</v>
      </c>
      <c r="E223" s="109"/>
      <c r="F223" s="111">
        <v>0</v>
      </c>
      <c r="G223" s="111">
        <v>6150</v>
      </c>
      <c r="H223" s="111">
        <v>2744</v>
      </c>
      <c r="I223" s="111">
        <v>2738</v>
      </c>
      <c r="J223" s="111">
        <v>1318</v>
      </c>
      <c r="K223" s="17">
        <v>1.9</v>
      </c>
      <c r="L223" s="109"/>
      <c r="M223" s="111">
        <v>2666</v>
      </c>
      <c r="N223" s="111">
        <v>994</v>
      </c>
      <c r="O223" s="18">
        <v>1.9</v>
      </c>
      <c r="P223" s="18">
        <v>1.5</v>
      </c>
      <c r="Q223" s="18">
        <v>1.7</v>
      </c>
      <c r="R223" s="17">
        <v>8</v>
      </c>
      <c r="S223" s="19">
        <v>0.80410000000000004</v>
      </c>
      <c r="T223" s="44" t="s">
        <v>407</v>
      </c>
      <c r="U223" s="19">
        <v>0.80410000000000004</v>
      </c>
      <c r="V223" s="19"/>
      <c r="W223" s="109"/>
      <c r="X223" s="17">
        <v>5</v>
      </c>
      <c r="Y223" s="111">
        <v>5294.92</v>
      </c>
      <c r="Z223" s="18">
        <v>1.7</v>
      </c>
      <c r="AA223" s="19">
        <v>1.5603</v>
      </c>
      <c r="AB223" s="19">
        <v>1.2332000000000001</v>
      </c>
      <c r="AC223" s="109"/>
      <c r="AD223" s="19">
        <v>0.79279999999999995</v>
      </c>
      <c r="AE223" s="19">
        <v>0.7954</v>
      </c>
      <c r="AF223" s="19">
        <v>0.85829999999999995</v>
      </c>
      <c r="AG223" s="19">
        <v>0.88090000000000002</v>
      </c>
      <c r="AH223" s="59">
        <v>0.85289999999999999</v>
      </c>
      <c r="AI223" s="51">
        <f t="shared" si="9"/>
        <v>0.86259827500000008</v>
      </c>
      <c r="AJ223" s="19">
        <f t="shared" si="10"/>
        <v>9.6982750000000895E-3</v>
      </c>
      <c r="AK223" s="63">
        <f t="shared" si="11"/>
        <v>1.1370940321256993E-2</v>
      </c>
    </row>
    <row r="224" spans="1:37" s="53" customFormat="1" x14ac:dyDescent="0.2">
      <c r="A224" s="21" t="s">
        <v>1150</v>
      </c>
      <c r="B224" s="24" t="s">
        <v>1151</v>
      </c>
      <c r="C224" s="24" t="s">
        <v>410</v>
      </c>
      <c r="D224" s="110">
        <v>9</v>
      </c>
      <c r="E224" s="109"/>
      <c r="F224" s="110">
        <v>1</v>
      </c>
      <c r="G224" s="110">
        <v>10223</v>
      </c>
      <c r="H224" s="110">
        <v>5822</v>
      </c>
      <c r="I224" s="110">
        <v>4648</v>
      </c>
      <c r="J224" s="110">
        <v>2518</v>
      </c>
      <c r="K224" s="24">
        <v>4.8</v>
      </c>
      <c r="L224" s="109"/>
      <c r="M224" s="110">
        <v>4925</v>
      </c>
      <c r="N224" s="110">
        <v>2878</v>
      </c>
      <c r="O224" s="25">
        <v>4.8</v>
      </c>
      <c r="P224" s="25">
        <v>3.5</v>
      </c>
      <c r="Q224" s="25">
        <v>3.6</v>
      </c>
      <c r="R224" s="24">
        <v>20</v>
      </c>
      <c r="S224" s="26">
        <v>1.4854000000000001</v>
      </c>
      <c r="T224" s="52" t="s">
        <v>410</v>
      </c>
      <c r="U224" s="26">
        <v>1.6645000000000001</v>
      </c>
      <c r="V224" s="26"/>
      <c r="W224" s="109"/>
      <c r="X224" s="24">
        <v>20</v>
      </c>
      <c r="Y224" s="110">
        <v>20719.169999999998</v>
      </c>
      <c r="Z224" s="25">
        <v>4.2</v>
      </c>
      <c r="AA224" s="26">
        <v>0.88770000000000004</v>
      </c>
      <c r="AB224" s="26">
        <v>0.9143</v>
      </c>
      <c r="AC224" s="109"/>
      <c r="AD224" s="26">
        <v>2.1503000000000001</v>
      </c>
      <c r="AE224" s="26">
        <v>1.8706</v>
      </c>
      <c r="AF224" s="26">
        <v>1.5768</v>
      </c>
      <c r="AG224" s="26">
        <v>1.5470999999999999</v>
      </c>
      <c r="AH224" s="57">
        <v>1.7766</v>
      </c>
      <c r="AI224" s="50">
        <f t="shared" si="9"/>
        <v>1.7855923750000002</v>
      </c>
      <c r="AJ224" s="26">
        <f t="shared" si="10"/>
        <v>8.9923750000002745E-3</v>
      </c>
      <c r="AK224" s="62">
        <f t="shared" si="11"/>
        <v>5.0615642237984209E-3</v>
      </c>
    </row>
    <row r="225" spans="1:37" s="53" customFormat="1" x14ac:dyDescent="0.2">
      <c r="A225" s="21" t="s">
        <v>824</v>
      </c>
      <c r="B225" s="24" t="s">
        <v>825</v>
      </c>
      <c r="C225" s="24" t="s">
        <v>407</v>
      </c>
      <c r="D225" s="110">
        <v>29</v>
      </c>
      <c r="E225" s="109"/>
      <c r="F225" s="110">
        <v>0</v>
      </c>
      <c r="G225" s="110">
        <v>17461</v>
      </c>
      <c r="H225" s="110">
        <v>9740</v>
      </c>
      <c r="I225" s="110">
        <v>6800</v>
      </c>
      <c r="J225" s="110">
        <v>3939</v>
      </c>
      <c r="K225" s="24">
        <v>7.2</v>
      </c>
      <c r="L225" s="109"/>
      <c r="M225" s="110">
        <v>6659</v>
      </c>
      <c r="N225" s="110">
        <v>3541</v>
      </c>
      <c r="O225" s="25">
        <v>7.2</v>
      </c>
      <c r="P225" s="25">
        <v>3.6</v>
      </c>
      <c r="Q225" s="25">
        <v>6.3</v>
      </c>
      <c r="R225" s="24">
        <v>17</v>
      </c>
      <c r="S225" s="26">
        <v>2.0084</v>
      </c>
      <c r="T225" s="52" t="s">
        <v>407</v>
      </c>
      <c r="U225" s="26">
        <v>2.0084</v>
      </c>
      <c r="V225" s="26"/>
      <c r="W225" s="109"/>
      <c r="X225" s="24">
        <v>14</v>
      </c>
      <c r="Y225" s="110">
        <v>14441.66</v>
      </c>
      <c r="Z225" s="25">
        <v>6.3</v>
      </c>
      <c r="AA225" s="26">
        <v>1.8522000000000001</v>
      </c>
      <c r="AB225" s="26">
        <v>1.3075000000000001</v>
      </c>
      <c r="AC225" s="109"/>
      <c r="AD225" s="26">
        <v>2.9116</v>
      </c>
      <c r="AE225" s="26">
        <v>2.5636000000000001</v>
      </c>
      <c r="AF225" s="26">
        <v>2.3984000000000001</v>
      </c>
      <c r="AG225" s="26">
        <v>2.2603</v>
      </c>
      <c r="AH225" s="57">
        <v>2.1457999999999999</v>
      </c>
      <c r="AI225" s="50">
        <f t="shared" si="9"/>
        <v>2.1545111000000001</v>
      </c>
      <c r="AJ225" s="26">
        <f t="shared" si="10"/>
        <v>8.7111000000001937E-3</v>
      </c>
      <c r="AK225" s="62">
        <f t="shared" si="11"/>
        <v>4.0596048093951877E-3</v>
      </c>
    </row>
    <row r="226" spans="1:37" s="53" customFormat="1" x14ac:dyDescent="0.2">
      <c r="A226" s="21" t="s">
        <v>1020</v>
      </c>
      <c r="B226" s="24" t="s">
        <v>1021</v>
      </c>
      <c r="C226" s="24" t="s">
        <v>407</v>
      </c>
      <c r="D226" s="110">
        <v>23</v>
      </c>
      <c r="E226" s="109"/>
      <c r="F226" s="110">
        <v>0</v>
      </c>
      <c r="G226" s="110">
        <v>8753</v>
      </c>
      <c r="H226" s="110">
        <v>4632</v>
      </c>
      <c r="I226" s="110">
        <v>3640</v>
      </c>
      <c r="J226" s="110">
        <v>2475</v>
      </c>
      <c r="K226" s="24">
        <v>2.2999999999999998</v>
      </c>
      <c r="L226" s="109"/>
      <c r="M226" s="110">
        <v>3423</v>
      </c>
      <c r="N226" s="110">
        <v>1706</v>
      </c>
      <c r="O226" s="25">
        <v>2.2999999999999998</v>
      </c>
      <c r="P226" s="25">
        <v>3.6</v>
      </c>
      <c r="Q226" s="25">
        <v>1.6</v>
      </c>
      <c r="R226" s="24">
        <v>15</v>
      </c>
      <c r="S226" s="26">
        <v>1.0324</v>
      </c>
      <c r="T226" s="52" t="s">
        <v>407</v>
      </c>
      <c r="U226" s="26">
        <v>1.0324</v>
      </c>
      <c r="V226" s="26"/>
      <c r="W226" s="109"/>
      <c r="X226" s="24">
        <v>9</v>
      </c>
      <c r="Y226" s="110">
        <v>8441.5</v>
      </c>
      <c r="Z226" s="25">
        <v>1.6</v>
      </c>
      <c r="AA226" s="26">
        <v>1.3</v>
      </c>
      <c r="AB226" s="26">
        <v>1.2442</v>
      </c>
      <c r="AC226" s="109"/>
      <c r="AD226" s="26">
        <v>0.88749999999999996</v>
      </c>
      <c r="AE226" s="26">
        <v>0.96619999999999995</v>
      </c>
      <c r="AF226" s="26">
        <v>0.93769999999999998</v>
      </c>
      <c r="AG226" s="26">
        <v>0.91710000000000003</v>
      </c>
      <c r="AH226" s="57">
        <v>1.099</v>
      </c>
      <c r="AI226" s="50">
        <f t="shared" si="9"/>
        <v>1.1075071000000001</v>
      </c>
      <c r="AJ226" s="26">
        <f t="shared" si="10"/>
        <v>8.5071000000001007E-3</v>
      </c>
      <c r="AK226" s="62">
        <f t="shared" si="11"/>
        <v>7.740764331210283E-3</v>
      </c>
    </row>
    <row r="227" spans="1:37" s="53" customFormat="1" x14ac:dyDescent="0.2">
      <c r="A227" s="21" t="s">
        <v>983</v>
      </c>
      <c r="B227" s="24" t="s">
        <v>984</v>
      </c>
      <c r="C227" s="24" t="s">
        <v>410</v>
      </c>
      <c r="D227" s="110">
        <v>3</v>
      </c>
      <c r="E227" s="109"/>
      <c r="F227" s="110">
        <v>0</v>
      </c>
      <c r="G227" s="110">
        <v>5633</v>
      </c>
      <c r="H227" s="110">
        <v>865</v>
      </c>
      <c r="I227" s="110">
        <v>2301</v>
      </c>
      <c r="J227" s="110">
        <v>240</v>
      </c>
      <c r="K227" s="24">
        <v>3.3</v>
      </c>
      <c r="L227" s="109"/>
      <c r="M227" s="110">
        <v>2301</v>
      </c>
      <c r="N227" s="110">
        <v>240</v>
      </c>
      <c r="O227" s="25">
        <v>3.3</v>
      </c>
      <c r="P227" s="25">
        <v>0.9</v>
      </c>
      <c r="Q227" s="25">
        <v>3.2</v>
      </c>
      <c r="R227" s="24">
        <v>999</v>
      </c>
      <c r="S227" s="26">
        <v>0.69399999999999995</v>
      </c>
      <c r="T227" s="52" t="s">
        <v>410</v>
      </c>
      <c r="U227" s="26">
        <v>0.81689999999999996</v>
      </c>
      <c r="V227" s="26"/>
      <c r="W227" s="109"/>
      <c r="X227" s="24">
        <v>15</v>
      </c>
      <c r="Y227" s="110">
        <v>6671.71</v>
      </c>
      <c r="Z227" s="25">
        <v>3.9</v>
      </c>
      <c r="AA227" s="26">
        <v>0</v>
      </c>
      <c r="AB227" s="26">
        <v>0</v>
      </c>
      <c r="AC227" s="109"/>
      <c r="AD227" s="26">
        <v>0.62870000000000004</v>
      </c>
      <c r="AE227" s="26">
        <v>0.82069999999999999</v>
      </c>
      <c r="AF227" s="26">
        <v>0.68720000000000003</v>
      </c>
      <c r="AG227" s="26">
        <v>0.66549999999999998</v>
      </c>
      <c r="AH227" s="57">
        <v>0.8679</v>
      </c>
      <c r="AI227" s="50">
        <f t="shared" si="9"/>
        <v>0.87632947500000002</v>
      </c>
      <c r="AJ227" s="26">
        <f t="shared" si="10"/>
        <v>8.4294750000000196E-3</v>
      </c>
      <c r="AK227" s="62">
        <f t="shared" si="11"/>
        <v>9.7124956792257397E-3</v>
      </c>
    </row>
    <row r="228" spans="1:37" s="53" customFormat="1" x14ac:dyDescent="0.2">
      <c r="A228" s="22" t="s">
        <v>931</v>
      </c>
      <c r="B228" s="17" t="s">
        <v>932</v>
      </c>
      <c r="C228" s="17" t="s">
        <v>410</v>
      </c>
      <c r="D228" s="111">
        <v>43</v>
      </c>
      <c r="E228" s="109"/>
      <c r="F228" s="111">
        <v>0</v>
      </c>
      <c r="G228" s="111">
        <v>17411</v>
      </c>
      <c r="H228" s="111">
        <v>14037</v>
      </c>
      <c r="I228" s="111">
        <v>7116</v>
      </c>
      <c r="J228" s="111">
        <v>5433</v>
      </c>
      <c r="K228" s="17">
        <v>6.1</v>
      </c>
      <c r="L228" s="109"/>
      <c r="M228" s="111">
        <v>6727</v>
      </c>
      <c r="N228" s="111">
        <v>3823</v>
      </c>
      <c r="O228" s="18">
        <v>6.1</v>
      </c>
      <c r="P228" s="18">
        <v>6.4</v>
      </c>
      <c r="Q228" s="18">
        <v>4.5999999999999996</v>
      </c>
      <c r="R228" s="17">
        <v>19</v>
      </c>
      <c r="S228" s="19">
        <v>2.0289000000000001</v>
      </c>
      <c r="T228" s="44" t="s">
        <v>407</v>
      </c>
      <c r="U228" s="19">
        <v>2.0289000000000001</v>
      </c>
      <c r="V228" s="19"/>
      <c r="W228" s="109"/>
      <c r="X228" s="17">
        <v>19</v>
      </c>
      <c r="Y228" s="111">
        <v>17656.02</v>
      </c>
      <c r="Z228" s="18">
        <v>4.5999999999999996</v>
      </c>
      <c r="AA228" s="19">
        <v>1.0557000000000001</v>
      </c>
      <c r="AB228" s="19">
        <v>0.80559999999999998</v>
      </c>
      <c r="AC228" s="109"/>
      <c r="AD228" s="19">
        <v>1.8794</v>
      </c>
      <c r="AE228" s="19">
        <v>1.8746</v>
      </c>
      <c r="AF228" s="19">
        <v>1.87</v>
      </c>
      <c r="AG228" s="19">
        <v>2.0451999999999999</v>
      </c>
      <c r="AH228" s="59">
        <v>2.1694</v>
      </c>
      <c r="AI228" s="51">
        <f t="shared" si="9"/>
        <v>2.1765024750000004</v>
      </c>
      <c r="AJ228" s="19">
        <f t="shared" si="10"/>
        <v>7.1024750000003856E-3</v>
      </c>
      <c r="AK228" s="63">
        <f t="shared" si="11"/>
        <v>3.2739351894534828E-3</v>
      </c>
    </row>
    <row r="229" spans="1:37" s="53" customFormat="1" x14ac:dyDescent="0.2">
      <c r="A229" s="21" t="s">
        <v>1467</v>
      </c>
      <c r="B229" s="24" t="s">
        <v>1468</v>
      </c>
      <c r="C229" s="24" t="s">
        <v>410</v>
      </c>
      <c r="D229" s="110">
        <v>46</v>
      </c>
      <c r="E229" s="109"/>
      <c r="F229" s="110">
        <v>0</v>
      </c>
      <c r="G229" s="110">
        <v>4366</v>
      </c>
      <c r="H229" s="110">
        <v>2343</v>
      </c>
      <c r="I229" s="110">
        <v>2284</v>
      </c>
      <c r="J229" s="110">
        <v>1257</v>
      </c>
      <c r="K229" s="24">
        <v>3</v>
      </c>
      <c r="L229" s="109"/>
      <c r="M229" s="110">
        <v>2288</v>
      </c>
      <c r="N229" s="110">
        <v>1245</v>
      </c>
      <c r="O229" s="25">
        <v>3</v>
      </c>
      <c r="P229" s="25">
        <v>2.1</v>
      </c>
      <c r="Q229" s="25">
        <v>2.2999999999999998</v>
      </c>
      <c r="R229" s="24">
        <v>17</v>
      </c>
      <c r="S229" s="26">
        <v>0.69010000000000005</v>
      </c>
      <c r="T229" s="52" t="s">
        <v>407</v>
      </c>
      <c r="U229" s="26">
        <v>0.69010000000000005</v>
      </c>
      <c r="V229" s="26"/>
      <c r="W229" s="109"/>
      <c r="X229" s="24">
        <v>7</v>
      </c>
      <c r="Y229" s="110">
        <v>4722.58</v>
      </c>
      <c r="Z229" s="25">
        <v>2.2999999999999998</v>
      </c>
      <c r="AA229" s="26">
        <v>0.86060000000000003</v>
      </c>
      <c r="AB229" s="26">
        <v>0.40079999999999999</v>
      </c>
      <c r="AC229" s="109"/>
      <c r="AD229" s="26">
        <v>0.71609999999999996</v>
      </c>
      <c r="AE229" s="26">
        <v>0.67010000000000003</v>
      </c>
      <c r="AF229" s="26">
        <v>0.73419999999999996</v>
      </c>
      <c r="AG229" s="26">
        <v>0.75390000000000001</v>
      </c>
      <c r="AH229" s="57">
        <v>0.73280000000000001</v>
      </c>
      <c r="AI229" s="50">
        <f t="shared" si="9"/>
        <v>0.74030477500000014</v>
      </c>
      <c r="AJ229" s="26">
        <f t="shared" si="10"/>
        <v>7.5047750000001301E-3</v>
      </c>
      <c r="AK229" s="62">
        <f t="shared" si="11"/>
        <v>1.0241232259825504E-2</v>
      </c>
    </row>
    <row r="230" spans="1:37" s="53" customFormat="1" x14ac:dyDescent="0.2">
      <c r="A230" s="21" t="s">
        <v>1160</v>
      </c>
      <c r="B230" s="24" t="s">
        <v>1161</v>
      </c>
      <c r="C230" s="24" t="s">
        <v>410</v>
      </c>
      <c r="D230" s="110">
        <v>1425</v>
      </c>
      <c r="E230" s="109"/>
      <c r="F230" s="110">
        <v>0</v>
      </c>
      <c r="G230" s="110">
        <v>6896</v>
      </c>
      <c r="H230" s="110">
        <v>3409</v>
      </c>
      <c r="I230" s="110">
        <v>3163</v>
      </c>
      <c r="J230" s="110">
        <v>1248</v>
      </c>
      <c r="K230" s="24">
        <v>3.1</v>
      </c>
      <c r="L230" s="109"/>
      <c r="M230" s="110">
        <v>3101</v>
      </c>
      <c r="N230" s="110">
        <v>953</v>
      </c>
      <c r="O230" s="25">
        <v>3.1</v>
      </c>
      <c r="P230" s="25">
        <v>1.7</v>
      </c>
      <c r="Q230" s="25">
        <v>2.9</v>
      </c>
      <c r="R230" s="24">
        <v>6</v>
      </c>
      <c r="S230" s="26">
        <v>0.93530000000000002</v>
      </c>
      <c r="T230" s="52" t="s">
        <v>407</v>
      </c>
      <c r="U230" s="26">
        <v>0.93530000000000002</v>
      </c>
      <c r="V230" s="26"/>
      <c r="W230" s="109"/>
      <c r="X230" s="24">
        <v>6</v>
      </c>
      <c r="Y230" s="110">
        <v>5584.12</v>
      </c>
      <c r="Z230" s="25">
        <v>2.9</v>
      </c>
      <c r="AA230" s="26">
        <v>0.52029999999999998</v>
      </c>
      <c r="AB230" s="26">
        <v>0.33829999999999999</v>
      </c>
      <c r="AC230" s="109"/>
      <c r="AD230" s="26">
        <v>0.95879999999999999</v>
      </c>
      <c r="AE230" s="26">
        <v>0.96689999999999998</v>
      </c>
      <c r="AF230" s="26">
        <v>0.97950000000000004</v>
      </c>
      <c r="AG230" s="26">
        <v>1.0114000000000001</v>
      </c>
      <c r="AH230" s="57">
        <v>0.99770000000000003</v>
      </c>
      <c r="AI230" s="50">
        <f t="shared" si="9"/>
        <v>1.0033430750000001</v>
      </c>
      <c r="AJ230" s="26">
        <f t="shared" si="10"/>
        <v>5.6430750000000529E-3</v>
      </c>
      <c r="AK230" s="62">
        <f t="shared" si="11"/>
        <v>5.6560839931843769E-3</v>
      </c>
    </row>
    <row r="231" spans="1:37" s="53" customFormat="1" x14ac:dyDescent="0.2">
      <c r="A231" s="21" t="s">
        <v>1004</v>
      </c>
      <c r="B231" s="24" t="s">
        <v>1005</v>
      </c>
      <c r="C231" s="24" t="s">
        <v>410</v>
      </c>
      <c r="D231" s="110">
        <v>14</v>
      </c>
      <c r="E231" s="109"/>
      <c r="F231" s="110">
        <v>2</v>
      </c>
      <c r="G231" s="110">
        <v>4881</v>
      </c>
      <c r="H231" s="110">
        <v>3074</v>
      </c>
      <c r="I231" s="110">
        <v>2082</v>
      </c>
      <c r="J231" s="110">
        <v>1155</v>
      </c>
      <c r="K231" s="24">
        <v>1.4</v>
      </c>
      <c r="L231" s="109"/>
      <c r="M231" s="110">
        <v>2130</v>
      </c>
      <c r="N231" s="110">
        <v>1221</v>
      </c>
      <c r="O231" s="25">
        <v>1.4</v>
      </c>
      <c r="P231" s="25">
        <v>1</v>
      </c>
      <c r="Q231" s="25">
        <v>1.3</v>
      </c>
      <c r="R231" s="24">
        <v>19</v>
      </c>
      <c r="S231" s="26">
        <v>0.64239999999999997</v>
      </c>
      <c r="T231" s="52" t="s">
        <v>410</v>
      </c>
      <c r="U231" s="26">
        <v>0.65859999999999996</v>
      </c>
      <c r="V231" s="3"/>
      <c r="W231" s="109"/>
      <c r="X231" s="24">
        <v>4</v>
      </c>
      <c r="Y231" s="110">
        <v>5209.79</v>
      </c>
      <c r="Z231" s="25">
        <v>1.4</v>
      </c>
      <c r="AA231" s="26">
        <v>3.8109999999999999</v>
      </c>
      <c r="AB231" s="26">
        <v>2.5344000000000002</v>
      </c>
      <c r="AC231" s="109"/>
      <c r="AD231" s="26">
        <v>0.68049999999999999</v>
      </c>
      <c r="AE231" s="26">
        <v>0.70569999999999999</v>
      </c>
      <c r="AF231" s="26">
        <v>0.70520000000000005</v>
      </c>
      <c r="AG231" s="26">
        <v>0.68189999999999995</v>
      </c>
      <c r="AH231" s="57">
        <v>0.70079999999999998</v>
      </c>
      <c r="AI231" s="50">
        <f t="shared" si="9"/>
        <v>0.70651315000000003</v>
      </c>
      <c r="AJ231" s="26">
        <f t="shared" si="10"/>
        <v>5.7131500000000557E-3</v>
      </c>
      <c r="AK231" s="62">
        <f t="shared" si="11"/>
        <v>8.1523259132420881E-3</v>
      </c>
    </row>
    <row r="232" spans="1:37" s="53" customFormat="1" x14ac:dyDescent="0.2">
      <c r="A232" s="21" t="s">
        <v>1419</v>
      </c>
      <c r="B232" s="24" t="s">
        <v>1420</v>
      </c>
      <c r="C232" s="24" t="s">
        <v>410</v>
      </c>
      <c r="D232" s="110">
        <v>10</v>
      </c>
      <c r="E232" s="109"/>
      <c r="F232" s="110">
        <v>0</v>
      </c>
      <c r="G232" s="110">
        <v>9765</v>
      </c>
      <c r="H232" s="110">
        <v>8113</v>
      </c>
      <c r="I232" s="110">
        <v>4312</v>
      </c>
      <c r="J232" s="110">
        <v>2925</v>
      </c>
      <c r="K232" s="24">
        <v>4.4000000000000004</v>
      </c>
      <c r="L232" s="109"/>
      <c r="M232" s="110">
        <v>4221</v>
      </c>
      <c r="N232" s="110">
        <v>2727</v>
      </c>
      <c r="O232" s="25">
        <v>4.4000000000000004</v>
      </c>
      <c r="P232" s="25">
        <v>3.6</v>
      </c>
      <c r="Q232" s="25">
        <v>3.1</v>
      </c>
      <c r="R232" s="24">
        <v>25</v>
      </c>
      <c r="S232" s="26">
        <v>1.2730999999999999</v>
      </c>
      <c r="T232" s="52" t="s">
        <v>410</v>
      </c>
      <c r="U232" s="26">
        <v>0.8931</v>
      </c>
      <c r="V232" s="26"/>
      <c r="W232" s="109"/>
      <c r="X232" s="24">
        <v>11</v>
      </c>
      <c r="Y232" s="110">
        <v>8466.6200000000008</v>
      </c>
      <c r="Z232" s="25">
        <v>2.8</v>
      </c>
      <c r="AA232" s="26">
        <v>0.94589999999999996</v>
      </c>
      <c r="AB232" s="26">
        <v>2.1034999999999999</v>
      </c>
      <c r="AC232" s="109"/>
      <c r="AD232" s="26">
        <v>0.94259999999999999</v>
      </c>
      <c r="AE232" s="26">
        <v>0.91069999999999995</v>
      </c>
      <c r="AF232" s="26">
        <v>0.91100000000000003</v>
      </c>
      <c r="AG232" s="26">
        <v>0.87719999999999998</v>
      </c>
      <c r="AH232" s="57">
        <v>0.95530000000000004</v>
      </c>
      <c r="AI232" s="50">
        <f t="shared" si="9"/>
        <v>0.95807302500000013</v>
      </c>
      <c r="AJ232" s="26">
        <f t="shared" si="10"/>
        <v>2.7730250000000956E-3</v>
      </c>
      <c r="AK232" s="62">
        <f t="shared" si="11"/>
        <v>2.9027792316550774E-3</v>
      </c>
    </row>
    <row r="233" spans="1:37" s="53" customFormat="1" x14ac:dyDescent="0.2">
      <c r="A233" s="22" t="s">
        <v>692</v>
      </c>
      <c r="B233" s="17" t="s">
        <v>693</v>
      </c>
      <c r="C233" s="17" t="s">
        <v>407</v>
      </c>
      <c r="D233" s="111">
        <v>1362</v>
      </c>
      <c r="E233" s="109"/>
      <c r="F233" s="111">
        <v>18</v>
      </c>
      <c r="G233" s="111">
        <v>4158</v>
      </c>
      <c r="H233" s="111">
        <v>3681</v>
      </c>
      <c r="I233" s="111">
        <v>2139</v>
      </c>
      <c r="J233" s="111">
        <v>1642</v>
      </c>
      <c r="K233" s="17">
        <v>2.8</v>
      </c>
      <c r="L233" s="109"/>
      <c r="M233" s="111">
        <v>2047</v>
      </c>
      <c r="N233" s="111">
        <v>1241</v>
      </c>
      <c r="O233" s="18">
        <v>2.8</v>
      </c>
      <c r="P233" s="18">
        <v>2</v>
      </c>
      <c r="Q233" s="18">
        <v>2.2999999999999998</v>
      </c>
      <c r="R233" s="17">
        <v>22</v>
      </c>
      <c r="S233" s="19">
        <v>0.61739999999999995</v>
      </c>
      <c r="T233" s="44" t="s">
        <v>407</v>
      </c>
      <c r="U233" s="19">
        <v>0.61739999999999995</v>
      </c>
      <c r="V233" s="19"/>
      <c r="W233" s="109"/>
      <c r="X233" s="17">
        <v>7</v>
      </c>
      <c r="Y233" s="111">
        <v>5324.48</v>
      </c>
      <c r="Z233" s="18">
        <v>2.2999999999999998</v>
      </c>
      <c r="AA233" s="19">
        <v>2.2528999999999999</v>
      </c>
      <c r="AB233" s="19">
        <v>1.5940000000000001</v>
      </c>
      <c r="AC233" s="109"/>
      <c r="AD233" s="19">
        <v>0.68179999999999996</v>
      </c>
      <c r="AE233" s="19">
        <v>0.6764</v>
      </c>
      <c r="AF233" s="19">
        <v>0.67630000000000001</v>
      </c>
      <c r="AG233" s="19">
        <v>0.68230000000000002</v>
      </c>
      <c r="AH233" s="59">
        <v>0.66010000000000002</v>
      </c>
      <c r="AI233" s="51">
        <f t="shared" si="9"/>
        <v>0.66231585000000004</v>
      </c>
      <c r="AJ233" s="19">
        <f t="shared" si="10"/>
        <v>2.2158500000000192E-3</v>
      </c>
      <c r="AK233" s="63">
        <f t="shared" si="11"/>
        <v>3.3568398727465824E-3</v>
      </c>
    </row>
    <row r="234" spans="1:37" s="53" customFormat="1" x14ac:dyDescent="0.2">
      <c r="A234" s="21" t="s">
        <v>371</v>
      </c>
      <c r="B234" s="1" t="s">
        <v>372</v>
      </c>
      <c r="C234" s="1"/>
      <c r="D234" s="108">
        <v>21</v>
      </c>
      <c r="E234" s="109"/>
      <c r="F234" s="108">
        <v>0</v>
      </c>
      <c r="G234" s="108">
        <v>50677</v>
      </c>
      <c r="H234" s="108">
        <v>33784</v>
      </c>
      <c r="I234" s="108">
        <v>20155</v>
      </c>
      <c r="J234" s="108">
        <v>11086</v>
      </c>
      <c r="K234" s="1">
        <v>14.6</v>
      </c>
      <c r="L234" s="109"/>
      <c r="M234" s="108">
        <v>20340</v>
      </c>
      <c r="N234" s="108">
        <v>11129</v>
      </c>
      <c r="O234" s="2">
        <v>14.6</v>
      </c>
      <c r="P234" s="2">
        <v>9.9</v>
      </c>
      <c r="Q234" s="2">
        <v>11.6</v>
      </c>
      <c r="R234" s="1">
        <v>18</v>
      </c>
      <c r="S234" s="3">
        <v>6.1346999999999996</v>
      </c>
      <c r="T234" s="43" t="s">
        <v>407</v>
      </c>
      <c r="U234" s="3">
        <v>6.1346999999999996</v>
      </c>
      <c r="V234" s="3"/>
      <c r="W234" s="109"/>
      <c r="X234" s="1">
        <v>34</v>
      </c>
      <c r="Y234" s="108">
        <v>41661.839999999997</v>
      </c>
      <c r="Z234" s="2">
        <v>11.6</v>
      </c>
      <c r="AA234" s="3"/>
      <c r="AB234" s="3"/>
      <c r="AC234" s="109"/>
      <c r="AD234" s="3">
        <v>6.7762000000000002</v>
      </c>
      <c r="AE234" s="3">
        <v>6.6105999999999998</v>
      </c>
      <c r="AF234" s="3">
        <v>5.4625000000000004</v>
      </c>
      <c r="AG234" s="3">
        <v>5.3402000000000003</v>
      </c>
      <c r="AH234" s="57">
        <v>6.5808</v>
      </c>
      <c r="AI234" s="50">
        <f t="shared" si="9"/>
        <v>6.5809994249999999</v>
      </c>
      <c r="AJ234" s="3">
        <f t="shared" si="10"/>
        <v>1.9942499999991981E-4</v>
      </c>
      <c r="AK234" s="62">
        <f t="shared" si="11"/>
        <v>3.0304066374896641E-5</v>
      </c>
    </row>
    <row r="235" spans="1:37" s="53" customFormat="1" x14ac:dyDescent="0.2">
      <c r="A235" s="21" t="s">
        <v>862</v>
      </c>
      <c r="B235" s="24" t="s">
        <v>863</v>
      </c>
      <c r="C235" s="24" t="s">
        <v>407</v>
      </c>
      <c r="D235" s="110">
        <v>172</v>
      </c>
      <c r="E235" s="109"/>
      <c r="F235" s="110">
        <v>3</v>
      </c>
      <c r="G235" s="110">
        <v>5172</v>
      </c>
      <c r="H235" s="110">
        <v>3861</v>
      </c>
      <c r="I235" s="110">
        <v>2177</v>
      </c>
      <c r="J235" s="110">
        <v>1337</v>
      </c>
      <c r="K235" s="24">
        <v>2.4</v>
      </c>
      <c r="L235" s="109"/>
      <c r="M235" s="110">
        <v>2106</v>
      </c>
      <c r="N235" s="110">
        <v>1120</v>
      </c>
      <c r="O235" s="25">
        <v>2.4</v>
      </c>
      <c r="P235" s="25">
        <v>1.8</v>
      </c>
      <c r="Q235" s="25">
        <v>2</v>
      </c>
      <c r="R235" s="24">
        <v>17</v>
      </c>
      <c r="S235" s="26">
        <v>0.63519999999999999</v>
      </c>
      <c r="T235" s="52" t="s">
        <v>407</v>
      </c>
      <c r="U235" s="26">
        <v>0.63519999999999999</v>
      </c>
      <c r="V235" s="26"/>
      <c r="W235" s="109"/>
      <c r="X235" s="24">
        <v>6</v>
      </c>
      <c r="Y235" s="110">
        <v>4770.78</v>
      </c>
      <c r="Z235" s="25">
        <v>2</v>
      </c>
      <c r="AA235" s="26">
        <v>0.95920000000000005</v>
      </c>
      <c r="AB235" s="26">
        <v>0.85260000000000002</v>
      </c>
      <c r="AC235" s="109"/>
      <c r="AD235" s="26">
        <v>0.66239999999999999</v>
      </c>
      <c r="AE235" s="26">
        <v>0.72160000000000002</v>
      </c>
      <c r="AF235" s="26">
        <v>0.71919999999999995</v>
      </c>
      <c r="AG235" s="26">
        <v>0.76870000000000005</v>
      </c>
      <c r="AH235" s="57">
        <v>0.67979999999999996</v>
      </c>
      <c r="AI235" s="50">
        <f t="shared" si="9"/>
        <v>0.68141080000000009</v>
      </c>
      <c r="AJ235" s="26">
        <f t="shared" si="10"/>
        <v>1.6108000000001343E-3</v>
      </c>
      <c r="AK235" s="62">
        <f t="shared" si="11"/>
        <v>2.369520447190548E-3</v>
      </c>
    </row>
    <row r="236" spans="1:37" s="53" customFormat="1" x14ac:dyDescent="0.2">
      <c r="A236" s="21" t="s">
        <v>1132</v>
      </c>
      <c r="B236" s="1" t="s">
        <v>1133</v>
      </c>
      <c r="C236" s="1" t="s">
        <v>410</v>
      </c>
      <c r="D236" s="108">
        <v>5</v>
      </c>
      <c r="E236" s="109"/>
      <c r="F236" s="108">
        <v>0</v>
      </c>
      <c r="G236" s="108">
        <v>20277</v>
      </c>
      <c r="H236" s="108">
        <v>17119</v>
      </c>
      <c r="I236" s="108">
        <v>6772</v>
      </c>
      <c r="J236" s="108">
        <v>4965</v>
      </c>
      <c r="K236" s="1">
        <v>6.2</v>
      </c>
      <c r="L236" s="109"/>
      <c r="M236" s="108">
        <v>6772</v>
      </c>
      <c r="N236" s="108">
        <v>4965</v>
      </c>
      <c r="O236" s="2">
        <v>6.2</v>
      </c>
      <c r="P236" s="2">
        <v>4.8</v>
      </c>
      <c r="Q236" s="2">
        <v>4.4000000000000004</v>
      </c>
      <c r="R236" s="1">
        <v>32</v>
      </c>
      <c r="S236" s="3">
        <v>2.0425</v>
      </c>
      <c r="T236" s="43" t="s">
        <v>410</v>
      </c>
      <c r="U236" s="3">
        <v>3.0741999999999998</v>
      </c>
      <c r="V236" s="3"/>
      <c r="W236" s="109"/>
      <c r="X236" s="1">
        <v>17</v>
      </c>
      <c r="Y236" s="108">
        <v>27186.26</v>
      </c>
      <c r="Z236" s="2">
        <v>5.7</v>
      </c>
      <c r="AA236" s="3">
        <v>0.66590000000000005</v>
      </c>
      <c r="AB236" s="3">
        <v>0.77869999999999995</v>
      </c>
      <c r="AC236" s="109"/>
      <c r="AD236" s="3">
        <v>3.1427</v>
      </c>
      <c r="AE236" s="3">
        <v>3.2079</v>
      </c>
      <c r="AF236" s="3">
        <v>3.0327000000000002</v>
      </c>
      <c r="AG236" s="3">
        <v>2.9902000000000002</v>
      </c>
      <c r="AH236" s="57">
        <v>3.2972000000000001</v>
      </c>
      <c r="AI236" s="50">
        <f t="shared" si="9"/>
        <v>3.2978480500000003</v>
      </c>
      <c r="AJ236" s="3">
        <f t="shared" si="10"/>
        <v>6.4805000000012214E-4</v>
      </c>
      <c r="AK236" s="62">
        <f t="shared" si="11"/>
        <v>1.9654555380326403E-4</v>
      </c>
    </row>
    <row r="237" spans="1:37" s="53" customFormat="1" x14ac:dyDescent="0.2">
      <c r="A237" s="21" t="s">
        <v>842</v>
      </c>
      <c r="B237" s="1" t="s">
        <v>843</v>
      </c>
      <c r="C237" s="1" t="s">
        <v>407</v>
      </c>
      <c r="D237" s="108">
        <v>3</v>
      </c>
      <c r="E237" s="109"/>
      <c r="F237" s="108">
        <v>0</v>
      </c>
      <c r="G237" s="108">
        <v>4047</v>
      </c>
      <c r="H237" s="108">
        <v>2793</v>
      </c>
      <c r="I237" s="108">
        <v>2025</v>
      </c>
      <c r="J237" s="108">
        <v>1481</v>
      </c>
      <c r="K237" s="1">
        <v>3</v>
      </c>
      <c r="L237" s="109"/>
      <c r="M237" s="108">
        <v>2025</v>
      </c>
      <c r="N237" s="108">
        <v>1481</v>
      </c>
      <c r="O237" s="2">
        <v>3</v>
      </c>
      <c r="P237" s="2">
        <v>2.8</v>
      </c>
      <c r="Q237" s="2">
        <v>1.9</v>
      </c>
      <c r="R237" s="1">
        <v>999</v>
      </c>
      <c r="S237" s="3">
        <v>0.61080000000000001</v>
      </c>
      <c r="T237" s="43" t="s">
        <v>410</v>
      </c>
      <c r="U237" s="3">
        <v>1.0150999999999999</v>
      </c>
      <c r="V237" s="3"/>
      <c r="W237" s="109"/>
      <c r="X237" s="1">
        <v>11</v>
      </c>
      <c r="Y237" s="108">
        <v>9070.7999999999993</v>
      </c>
      <c r="Z237" s="2">
        <v>2.6</v>
      </c>
      <c r="AA237" s="3">
        <v>1.6102000000000001</v>
      </c>
      <c r="AB237" s="3">
        <v>1.4428000000000001</v>
      </c>
      <c r="AC237" s="109"/>
      <c r="AD237" s="3">
        <v>1.1715</v>
      </c>
      <c r="AE237" s="3">
        <v>1.3962000000000001</v>
      </c>
      <c r="AF237" s="3">
        <v>0.98350000000000004</v>
      </c>
      <c r="AG237" s="3">
        <v>0.91259999999999997</v>
      </c>
      <c r="AH237" s="57">
        <v>1.0885</v>
      </c>
      <c r="AI237" s="50">
        <f t="shared" si="9"/>
        <v>1.0889485249999999</v>
      </c>
      <c r="AJ237" s="3">
        <f t="shared" si="10"/>
        <v>4.485249999999219E-4</v>
      </c>
      <c r="AK237" s="62">
        <f t="shared" si="11"/>
        <v>4.1205787781343307E-4</v>
      </c>
    </row>
    <row r="238" spans="1:37" s="53" customFormat="1" x14ac:dyDescent="0.2">
      <c r="A238" s="22" t="s">
        <v>163</v>
      </c>
      <c r="B238" s="17" t="s">
        <v>167</v>
      </c>
      <c r="C238" s="17" t="s">
        <v>410</v>
      </c>
      <c r="D238" s="111">
        <v>59</v>
      </c>
      <c r="E238" s="109"/>
      <c r="F238" s="111">
        <v>0</v>
      </c>
      <c r="G238" s="111">
        <v>5825</v>
      </c>
      <c r="H238" s="111">
        <v>2721</v>
      </c>
      <c r="I238" s="111">
        <v>2324</v>
      </c>
      <c r="J238" s="111">
        <v>994</v>
      </c>
      <c r="K238" s="17">
        <v>1.4</v>
      </c>
      <c r="L238" s="109"/>
      <c r="M238" s="111">
        <v>2251</v>
      </c>
      <c r="N238" s="111">
        <v>755</v>
      </c>
      <c r="O238" s="18">
        <v>1.4</v>
      </c>
      <c r="P238" s="18">
        <v>1.1000000000000001</v>
      </c>
      <c r="Q238" s="18">
        <v>1.3</v>
      </c>
      <c r="R238" s="17">
        <v>7</v>
      </c>
      <c r="S238" s="19">
        <v>0.67889999999999995</v>
      </c>
      <c r="T238" s="44" t="s">
        <v>407</v>
      </c>
      <c r="U238" s="19">
        <v>0.67889999999999995</v>
      </c>
      <c r="V238" s="19"/>
      <c r="W238" s="109"/>
      <c r="X238" s="17">
        <v>4</v>
      </c>
      <c r="Y238" s="111">
        <v>4252.3599999999997</v>
      </c>
      <c r="Z238" s="18">
        <v>1.3</v>
      </c>
      <c r="AA238" s="19">
        <v>0</v>
      </c>
      <c r="AB238" s="19">
        <v>0</v>
      </c>
      <c r="AC238" s="109"/>
      <c r="AD238" s="19">
        <v>0.7248</v>
      </c>
      <c r="AE238" s="19">
        <v>0.75349999999999995</v>
      </c>
      <c r="AF238" s="19">
        <v>0.78339999999999999</v>
      </c>
      <c r="AG238" s="19">
        <v>0.83099999999999996</v>
      </c>
      <c r="AH238" s="59">
        <v>0.72850000000000004</v>
      </c>
      <c r="AI238" s="51">
        <f t="shared" si="9"/>
        <v>0.72828997500000003</v>
      </c>
      <c r="AJ238" s="19">
        <f t="shared" si="10"/>
        <v>-2.1002500000000257E-4</v>
      </c>
      <c r="AK238" s="63">
        <f t="shared" si="11"/>
        <v>-2.8829787234042903E-4</v>
      </c>
    </row>
    <row r="239" spans="1:37" s="53" customFormat="1" x14ac:dyDescent="0.2">
      <c r="A239" s="21" t="s">
        <v>159</v>
      </c>
      <c r="B239" s="24" t="s">
        <v>160</v>
      </c>
      <c r="C239" s="24" t="s">
        <v>407</v>
      </c>
      <c r="D239" s="110">
        <v>310</v>
      </c>
      <c r="E239" s="109"/>
      <c r="F239" s="110">
        <v>17</v>
      </c>
      <c r="G239" s="110">
        <v>3792</v>
      </c>
      <c r="H239" s="110">
        <v>3118</v>
      </c>
      <c r="I239" s="110">
        <v>1821</v>
      </c>
      <c r="J239" s="110">
        <v>1258</v>
      </c>
      <c r="K239" s="24">
        <v>2.4</v>
      </c>
      <c r="L239" s="109"/>
      <c r="M239" s="110">
        <v>1756</v>
      </c>
      <c r="N239" s="110">
        <v>1056</v>
      </c>
      <c r="O239" s="25">
        <v>2.4</v>
      </c>
      <c r="P239" s="25">
        <v>2.2000000000000002</v>
      </c>
      <c r="Q239" s="25">
        <v>2</v>
      </c>
      <c r="R239" s="24">
        <v>21</v>
      </c>
      <c r="S239" s="26">
        <v>0.52959999999999996</v>
      </c>
      <c r="T239" s="52" t="s">
        <v>407</v>
      </c>
      <c r="U239" s="26">
        <v>0.52959999999999996</v>
      </c>
      <c r="V239" s="26"/>
      <c r="W239" s="109"/>
      <c r="X239" s="24">
        <v>7</v>
      </c>
      <c r="Y239" s="110">
        <v>4261.5200000000004</v>
      </c>
      <c r="Z239" s="25">
        <v>2</v>
      </c>
      <c r="AA239" s="26">
        <v>1.0584</v>
      </c>
      <c r="AB239" s="26">
        <v>1.2174</v>
      </c>
      <c r="AC239" s="109"/>
      <c r="AD239" s="26">
        <v>0.52439999999999998</v>
      </c>
      <c r="AE239" s="26">
        <v>0.54879999999999995</v>
      </c>
      <c r="AF239" s="26">
        <v>0.51129999999999998</v>
      </c>
      <c r="AG239" s="26">
        <v>0.58040000000000003</v>
      </c>
      <c r="AH239" s="57">
        <v>0.56899999999999995</v>
      </c>
      <c r="AI239" s="50">
        <f t="shared" si="9"/>
        <v>0.56812839999999998</v>
      </c>
      <c r="AJ239" s="26">
        <f t="shared" si="10"/>
        <v>-8.715999999999724E-4</v>
      </c>
      <c r="AK239" s="62">
        <f t="shared" si="11"/>
        <v>-1.5318101933215686E-3</v>
      </c>
    </row>
    <row r="240" spans="1:37" s="53" customFormat="1" x14ac:dyDescent="0.2">
      <c r="A240" s="21" t="s">
        <v>1107</v>
      </c>
      <c r="B240" s="24" t="s">
        <v>1108</v>
      </c>
      <c r="C240" s="24" t="s">
        <v>410</v>
      </c>
      <c r="D240" s="110">
        <v>4</v>
      </c>
      <c r="E240" s="109"/>
      <c r="F240" s="110">
        <v>0</v>
      </c>
      <c r="G240" s="110">
        <v>15549</v>
      </c>
      <c r="H240" s="110">
        <v>6750</v>
      </c>
      <c r="I240" s="110">
        <v>6870</v>
      </c>
      <c r="J240" s="110">
        <v>2645</v>
      </c>
      <c r="K240" s="24">
        <v>8</v>
      </c>
      <c r="L240" s="109"/>
      <c r="M240" s="110">
        <v>6870</v>
      </c>
      <c r="N240" s="110">
        <v>2645</v>
      </c>
      <c r="O240" s="25">
        <v>8</v>
      </c>
      <c r="P240" s="25">
        <v>4.0999999999999996</v>
      </c>
      <c r="Q240" s="25">
        <v>6.9</v>
      </c>
      <c r="R240" s="24">
        <v>999</v>
      </c>
      <c r="S240" s="26">
        <v>2.0720000000000001</v>
      </c>
      <c r="T240" s="52" t="s">
        <v>410</v>
      </c>
      <c r="U240" s="26">
        <v>1.2512000000000001</v>
      </c>
      <c r="V240" s="26"/>
      <c r="W240" s="109"/>
      <c r="X240" s="24">
        <v>16</v>
      </c>
      <c r="Y240" s="110">
        <v>11654.51</v>
      </c>
      <c r="Z240" s="25">
        <v>3.9</v>
      </c>
      <c r="AA240" s="26">
        <v>0.65980000000000005</v>
      </c>
      <c r="AB240" s="26">
        <v>0.6351</v>
      </c>
      <c r="AC240" s="109"/>
      <c r="AD240" s="26">
        <v>1.8265</v>
      </c>
      <c r="AE240" s="26">
        <v>1.4052</v>
      </c>
      <c r="AF240" s="26">
        <v>1.3325</v>
      </c>
      <c r="AG240" s="26">
        <v>1.2675000000000001</v>
      </c>
      <c r="AH240" s="57">
        <v>1.3433999999999999</v>
      </c>
      <c r="AI240" s="50">
        <f t="shared" si="9"/>
        <v>1.3422248000000001</v>
      </c>
      <c r="AJ240" s="26">
        <f t="shared" si="10"/>
        <v>-1.1751999999998208E-3</v>
      </c>
      <c r="AK240" s="62">
        <f t="shared" si="11"/>
        <v>-8.7479529551869951E-4</v>
      </c>
    </row>
    <row r="241" spans="1:37" s="53" customFormat="1" x14ac:dyDescent="0.2">
      <c r="A241" s="21" t="s">
        <v>186</v>
      </c>
      <c r="B241" s="24" t="s">
        <v>187</v>
      </c>
      <c r="C241" s="24" t="s">
        <v>410</v>
      </c>
      <c r="D241" s="110">
        <v>9061</v>
      </c>
      <c r="E241" s="109"/>
      <c r="F241" s="110">
        <v>4</v>
      </c>
      <c r="G241" s="110">
        <v>1090</v>
      </c>
      <c r="H241" s="110">
        <v>1576</v>
      </c>
      <c r="I241" s="110">
        <v>696</v>
      </c>
      <c r="J241" s="110">
        <v>724</v>
      </c>
      <c r="K241" s="24">
        <v>1.7</v>
      </c>
      <c r="L241" s="109"/>
      <c r="M241" s="110">
        <v>656</v>
      </c>
      <c r="N241" s="110">
        <v>441</v>
      </c>
      <c r="O241" s="25">
        <v>1.7</v>
      </c>
      <c r="P241" s="25">
        <v>1.2</v>
      </c>
      <c r="Q241" s="25">
        <v>1.5</v>
      </c>
      <c r="R241" s="24">
        <v>27</v>
      </c>
      <c r="S241" s="26">
        <v>0.19789999999999999</v>
      </c>
      <c r="T241" s="52" t="s">
        <v>407</v>
      </c>
      <c r="U241" s="26">
        <v>0.19789999999999999</v>
      </c>
      <c r="V241" s="26"/>
      <c r="W241" s="109"/>
      <c r="X241" s="24">
        <v>4</v>
      </c>
      <c r="Y241" s="110">
        <v>2100.56</v>
      </c>
      <c r="Z241" s="25">
        <v>1.5</v>
      </c>
      <c r="AA241" s="26">
        <v>0.51619999999999999</v>
      </c>
      <c r="AB241" s="26">
        <v>0.60240000000000005</v>
      </c>
      <c r="AC241" s="109"/>
      <c r="AD241" s="26">
        <v>0.2334</v>
      </c>
      <c r="AE241" s="26">
        <v>0.2024</v>
      </c>
      <c r="AF241" s="26">
        <v>0.25130000000000002</v>
      </c>
      <c r="AG241" s="26">
        <v>0.2268</v>
      </c>
      <c r="AH241" s="57">
        <v>0.21390000000000001</v>
      </c>
      <c r="AI241" s="50">
        <f t="shared" si="9"/>
        <v>0.21229722500000001</v>
      </c>
      <c r="AJ241" s="26">
        <f t="shared" si="10"/>
        <v>-1.6027750000000007E-3</v>
      </c>
      <c r="AK241" s="62">
        <f t="shared" si="11"/>
        <v>-7.4931042543244534E-3</v>
      </c>
    </row>
    <row r="242" spans="1:37" s="53" customFormat="1" x14ac:dyDescent="0.2">
      <c r="A242" s="21" t="s">
        <v>1363</v>
      </c>
      <c r="B242" s="1" t="s">
        <v>1364</v>
      </c>
      <c r="C242" s="1" t="s">
        <v>410</v>
      </c>
      <c r="D242" s="108">
        <v>1</v>
      </c>
      <c r="E242" s="109"/>
      <c r="F242" s="108">
        <v>0</v>
      </c>
      <c r="G242" s="108">
        <v>2304</v>
      </c>
      <c r="H242" s="108">
        <v>0</v>
      </c>
      <c r="I242" s="108">
        <v>1223</v>
      </c>
      <c r="J242" s="108">
        <v>0</v>
      </c>
      <c r="K242" s="1">
        <v>2</v>
      </c>
      <c r="L242" s="109"/>
      <c r="M242" s="108">
        <v>1223</v>
      </c>
      <c r="N242" s="108">
        <v>0</v>
      </c>
      <c r="O242" s="2">
        <v>2</v>
      </c>
      <c r="P242" s="2">
        <v>0</v>
      </c>
      <c r="Q242" s="2">
        <v>2</v>
      </c>
      <c r="R242" s="1">
        <v>999</v>
      </c>
      <c r="S242" s="3">
        <v>0.36890000000000001</v>
      </c>
      <c r="T242" s="43" t="s">
        <v>410</v>
      </c>
      <c r="U242" s="3">
        <v>0.58679999999999999</v>
      </c>
      <c r="V242" s="3"/>
      <c r="W242" s="109"/>
      <c r="X242" s="1">
        <v>4</v>
      </c>
      <c r="Y242" s="108">
        <v>3820.96</v>
      </c>
      <c r="Z242" s="2">
        <v>1.2</v>
      </c>
      <c r="AA242" s="3">
        <v>6.8343999999999996</v>
      </c>
      <c r="AB242" s="3">
        <v>6.0246000000000004</v>
      </c>
      <c r="AC242" s="109"/>
      <c r="AD242" s="3">
        <v>0.61529999999999996</v>
      </c>
      <c r="AE242" s="3">
        <v>0.63239999999999996</v>
      </c>
      <c r="AF242" s="3">
        <v>0.53649999999999998</v>
      </c>
      <c r="AG242" s="3">
        <v>0.52759999999999996</v>
      </c>
      <c r="AH242" s="57">
        <v>0.63280000000000003</v>
      </c>
      <c r="AI242" s="50">
        <f t="shared" si="9"/>
        <v>0.62948970000000004</v>
      </c>
      <c r="AJ242" s="3">
        <f t="shared" si="10"/>
        <v>-3.3102999999999883E-3</v>
      </c>
      <c r="AK242" s="62">
        <f t="shared" si="11"/>
        <v>-5.2311946902654678E-3</v>
      </c>
    </row>
    <row r="243" spans="1:37" s="53" customFormat="1" x14ac:dyDescent="0.2">
      <c r="A243" s="22" t="s">
        <v>1168</v>
      </c>
      <c r="B243" s="17" t="s">
        <v>1169</v>
      </c>
      <c r="C243" s="17" t="s">
        <v>410</v>
      </c>
      <c r="D243" s="111">
        <v>3</v>
      </c>
      <c r="E243" s="109"/>
      <c r="F243" s="111">
        <v>0</v>
      </c>
      <c r="G243" s="111">
        <v>4040</v>
      </c>
      <c r="H243" s="111">
        <v>1785</v>
      </c>
      <c r="I243" s="111">
        <v>1480</v>
      </c>
      <c r="J243" s="111">
        <v>361</v>
      </c>
      <c r="K243" s="17">
        <v>1</v>
      </c>
      <c r="L243" s="109"/>
      <c r="M243" s="111">
        <v>1480</v>
      </c>
      <c r="N243" s="111">
        <v>361</v>
      </c>
      <c r="O243" s="18">
        <v>1</v>
      </c>
      <c r="P243" s="18">
        <v>0</v>
      </c>
      <c r="Q243" s="18">
        <v>1</v>
      </c>
      <c r="R243" s="17">
        <v>999</v>
      </c>
      <c r="S243" s="19">
        <v>0.44640000000000002</v>
      </c>
      <c r="T243" s="44" t="s">
        <v>410</v>
      </c>
      <c r="U243" s="19">
        <v>1.2008000000000001</v>
      </c>
      <c r="V243" s="19"/>
      <c r="W243" s="109"/>
      <c r="X243" s="17">
        <v>7</v>
      </c>
      <c r="Y243" s="111">
        <v>13760.05</v>
      </c>
      <c r="Z243" s="18">
        <v>2.4</v>
      </c>
      <c r="AA243" s="19">
        <v>0.58479999999999999</v>
      </c>
      <c r="AB243" s="19">
        <v>1.51</v>
      </c>
      <c r="AC243" s="109"/>
      <c r="AD243" s="19">
        <v>0.7127</v>
      </c>
      <c r="AE243" s="19">
        <v>0.85819999999999996</v>
      </c>
      <c r="AF243" s="19">
        <v>0.82909999999999995</v>
      </c>
      <c r="AG243" s="19">
        <v>0.80720000000000003</v>
      </c>
      <c r="AH243" s="59">
        <v>1.2918000000000001</v>
      </c>
      <c r="AI243" s="51">
        <f t="shared" si="9"/>
        <v>1.2881582000000003</v>
      </c>
      <c r="AJ243" s="19">
        <f t="shared" si="10"/>
        <v>-3.6417999999998063E-3</v>
      </c>
      <c r="AK243" s="63">
        <f t="shared" si="11"/>
        <v>-2.8191670537233366E-3</v>
      </c>
    </row>
    <row r="244" spans="1:37" s="53" customFormat="1" x14ac:dyDescent="0.2">
      <c r="A244" s="21" t="s">
        <v>1379</v>
      </c>
      <c r="B244" s="24" t="s">
        <v>1380</v>
      </c>
      <c r="C244" s="24" t="s">
        <v>410</v>
      </c>
      <c r="D244" s="110">
        <v>1</v>
      </c>
      <c r="E244" s="109"/>
      <c r="F244" s="110">
        <v>0</v>
      </c>
      <c r="G244" s="110">
        <v>17428</v>
      </c>
      <c r="H244" s="110">
        <v>0</v>
      </c>
      <c r="I244" s="110">
        <v>0</v>
      </c>
      <c r="J244" s="110">
        <v>0</v>
      </c>
      <c r="K244" s="24">
        <v>0</v>
      </c>
      <c r="L244" s="109"/>
      <c r="M244" s="110">
        <v>0</v>
      </c>
      <c r="N244" s="110">
        <v>0</v>
      </c>
      <c r="O244" s="25">
        <v>0</v>
      </c>
      <c r="P244" s="25">
        <v>0</v>
      </c>
      <c r="Q244" s="25">
        <v>0</v>
      </c>
      <c r="R244" s="24">
        <v>999</v>
      </c>
      <c r="S244" s="26">
        <v>0</v>
      </c>
      <c r="T244" s="52" t="s">
        <v>410</v>
      </c>
      <c r="U244" s="26">
        <v>1.1362000000000001</v>
      </c>
      <c r="V244" s="26"/>
      <c r="W244" s="109"/>
      <c r="X244" s="24">
        <v>3</v>
      </c>
      <c r="Y244" s="110">
        <v>7213</v>
      </c>
      <c r="Z244" s="25">
        <v>1.4</v>
      </c>
      <c r="AA244" s="26">
        <v>1.7877000000000001</v>
      </c>
      <c r="AB244" s="26">
        <v>1.2279</v>
      </c>
      <c r="AC244" s="109"/>
      <c r="AD244" s="26">
        <v>1.0254000000000001</v>
      </c>
      <c r="AE244" s="26">
        <v>1.1444000000000001</v>
      </c>
      <c r="AF244" s="26">
        <v>1.1244000000000001</v>
      </c>
      <c r="AG244" s="26">
        <v>1.1119000000000001</v>
      </c>
      <c r="AH244" s="57">
        <v>1.2230000000000001</v>
      </c>
      <c r="AI244" s="50">
        <f t="shared" si="9"/>
        <v>1.2188585500000002</v>
      </c>
      <c r="AJ244" s="26">
        <f t="shared" si="10"/>
        <v>-4.1414499999998799E-3</v>
      </c>
      <c r="AK244" s="62">
        <f t="shared" si="11"/>
        <v>-3.386304170073491E-3</v>
      </c>
    </row>
    <row r="245" spans="1:37" s="53" customFormat="1" x14ac:dyDescent="0.2">
      <c r="A245" s="21" t="s">
        <v>1030</v>
      </c>
      <c r="B245" s="24" t="s">
        <v>1031</v>
      </c>
      <c r="C245" s="24" t="s">
        <v>410</v>
      </c>
      <c r="D245" s="110">
        <v>239</v>
      </c>
      <c r="E245" s="109"/>
      <c r="F245" s="110">
        <v>5</v>
      </c>
      <c r="G245" s="110">
        <v>6297</v>
      </c>
      <c r="H245" s="110">
        <v>4332</v>
      </c>
      <c r="I245" s="110">
        <v>2922</v>
      </c>
      <c r="J245" s="110">
        <v>1614</v>
      </c>
      <c r="K245" s="24">
        <v>3.9</v>
      </c>
      <c r="L245" s="109"/>
      <c r="M245" s="110">
        <v>2894</v>
      </c>
      <c r="N245" s="110">
        <v>1471</v>
      </c>
      <c r="O245" s="25">
        <v>3.9</v>
      </c>
      <c r="P245" s="25">
        <v>2.6</v>
      </c>
      <c r="Q245" s="25">
        <v>3.2</v>
      </c>
      <c r="R245" s="24">
        <v>15</v>
      </c>
      <c r="S245" s="26">
        <v>0.87280000000000002</v>
      </c>
      <c r="T245" s="52" t="s">
        <v>407</v>
      </c>
      <c r="U245" s="26">
        <v>0.87280000000000002</v>
      </c>
      <c r="V245" s="26"/>
      <c r="W245" s="109"/>
      <c r="X245" s="24">
        <v>9</v>
      </c>
      <c r="Y245" s="110">
        <v>6053.16</v>
      </c>
      <c r="Z245" s="25">
        <v>3.2</v>
      </c>
      <c r="AA245" s="26">
        <v>1.1679999999999999</v>
      </c>
      <c r="AB245" s="26">
        <v>0.6915</v>
      </c>
      <c r="AC245" s="109"/>
      <c r="AD245" s="26">
        <v>0.87350000000000005</v>
      </c>
      <c r="AE245" s="26">
        <v>0.95399999999999996</v>
      </c>
      <c r="AF245" s="26">
        <v>0.8044</v>
      </c>
      <c r="AG245" s="26">
        <v>0.82099999999999995</v>
      </c>
      <c r="AH245" s="57">
        <v>0.94110000000000005</v>
      </c>
      <c r="AI245" s="50">
        <f t="shared" si="9"/>
        <v>0.93629620000000013</v>
      </c>
      <c r="AJ245" s="26">
        <f t="shared" si="10"/>
        <v>-4.8037999999999137E-3</v>
      </c>
      <c r="AK245" s="62">
        <f t="shared" si="11"/>
        <v>-5.1044522367441432E-3</v>
      </c>
    </row>
    <row r="246" spans="1:37" s="53" customFormat="1" x14ac:dyDescent="0.2">
      <c r="A246" s="21" t="s">
        <v>460</v>
      </c>
      <c r="B246" s="24" t="s">
        <v>461</v>
      </c>
      <c r="C246" s="24" t="s">
        <v>407</v>
      </c>
      <c r="D246" s="110">
        <v>6</v>
      </c>
      <c r="E246" s="109"/>
      <c r="F246" s="110">
        <v>0</v>
      </c>
      <c r="G246" s="110">
        <v>10359</v>
      </c>
      <c r="H246" s="110">
        <v>8368</v>
      </c>
      <c r="I246" s="110">
        <v>4136</v>
      </c>
      <c r="J246" s="110">
        <v>4074</v>
      </c>
      <c r="K246" s="24">
        <v>3.5</v>
      </c>
      <c r="L246" s="109"/>
      <c r="M246" s="110">
        <v>4005</v>
      </c>
      <c r="N246" s="110">
        <v>3798</v>
      </c>
      <c r="O246" s="25">
        <v>3.5</v>
      </c>
      <c r="P246" s="25">
        <v>3.1</v>
      </c>
      <c r="Q246" s="25">
        <v>2.5</v>
      </c>
      <c r="R246" s="24">
        <v>53</v>
      </c>
      <c r="S246" s="26">
        <v>1.2079</v>
      </c>
      <c r="T246" s="52" t="s">
        <v>410</v>
      </c>
      <c r="U246" s="26">
        <v>0.82630000000000003</v>
      </c>
      <c r="V246" s="26"/>
      <c r="W246" s="109"/>
      <c r="X246" s="24">
        <v>7</v>
      </c>
      <c r="Y246" s="110">
        <v>8390.43</v>
      </c>
      <c r="Z246" s="25">
        <v>1.6</v>
      </c>
      <c r="AA246" s="26">
        <v>0.63990000000000002</v>
      </c>
      <c r="AB246" s="26">
        <v>0.60619999999999996</v>
      </c>
      <c r="AC246" s="109"/>
      <c r="AD246" s="26">
        <v>0.82299999999999995</v>
      </c>
      <c r="AE246" s="26">
        <v>0.80589999999999995</v>
      </c>
      <c r="AF246" s="26">
        <v>0.7369</v>
      </c>
      <c r="AG246" s="26">
        <v>0.70279999999999998</v>
      </c>
      <c r="AH246" s="57">
        <v>0.89159999999999995</v>
      </c>
      <c r="AI246" s="50">
        <f t="shared" si="9"/>
        <v>0.88641332500000014</v>
      </c>
      <c r="AJ246" s="26">
        <f t="shared" si="10"/>
        <v>-5.1866749999998074E-3</v>
      </c>
      <c r="AK246" s="62">
        <f t="shared" si="11"/>
        <v>-5.817266711529618E-3</v>
      </c>
    </row>
    <row r="247" spans="1:37" s="53" customFormat="1" x14ac:dyDescent="0.2">
      <c r="A247" s="21" t="s">
        <v>238</v>
      </c>
      <c r="B247" s="1" t="s">
        <v>239</v>
      </c>
      <c r="C247" s="1" t="s">
        <v>410</v>
      </c>
      <c r="D247" s="108">
        <v>60</v>
      </c>
      <c r="E247" s="109"/>
      <c r="F247" s="108">
        <v>3</v>
      </c>
      <c r="G247" s="108">
        <v>7167</v>
      </c>
      <c r="H247" s="108">
        <v>10057</v>
      </c>
      <c r="I247" s="108">
        <v>3493</v>
      </c>
      <c r="J247" s="108">
        <v>4540</v>
      </c>
      <c r="K247" s="1">
        <v>4.7</v>
      </c>
      <c r="L247" s="109"/>
      <c r="M247" s="108">
        <v>3059</v>
      </c>
      <c r="N247" s="108">
        <v>2511</v>
      </c>
      <c r="O247" s="2">
        <v>4.7</v>
      </c>
      <c r="P247" s="2">
        <v>5.2</v>
      </c>
      <c r="Q247" s="2">
        <v>3.5</v>
      </c>
      <c r="R247" s="1">
        <v>40</v>
      </c>
      <c r="S247" s="3">
        <v>0.92259999999999998</v>
      </c>
      <c r="T247" s="43" t="s">
        <v>407</v>
      </c>
      <c r="U247" s="3">
        <v>0.92259999999999998</v>
      </c>
      <c r="V247" s="3"/>
      <c r="W247" s="109"/>
      <c r="X247" s="1">
        <v>15</v>
      </c>
      <c r="Y247" s="108">
        <v>12300.6</v>
      </c>
      <c r="Z247" s="2">
        <v>3.5</v>
      </c>
      <c r="AA247" s="3">
        <v>0.77869999999999995</v>
      </c>
      <c r="AB247" s="3">
        <v>1.2065999999999999</v>
      </c>
      <c r="AC247" s="109"/>
      <c r="AD247" s="3">
        <v>1.0769</v>
      </c>
      <c r="AE247" s="3">
        <v>1.1778999999999999</v>
      </c>
      <c r="AF247" s="3">
        <v>1.0143</v>
      </c>
      <c r="AG247" s="3">
        <v>1.1173999999999999</v>
      </c>
      <c r="AH247" s="57">
        <v>0.99509999999999998</v>
      </c>
      <c r="AI247" s="50">
        <f t="shared" si="9"/>
        <v>0.9897191500000001</v>
      </c>
      <c r="AJ247" s="3">
        <f t="shared" si="10"/>
        <v>-5.3808499999998816E-3</v>
      </c>
      <c r="AK247" s="62">
        <f t="shared" si="11"/>
        <v>-5.4073459953772303E-3</v>
      </c>
    </row>
    <row r="248" spans="1:37" s="53" customFormat="1" x14ac:dyDescent="0.2">
      <c r="A248" s="22" t="s">
        <v>320</v>
      </c>
      <c r="B248" s="17" t="s">
        <v>321</v>
      </c>
      <c r="C248" s="17" t="s">
        <v>410</v>
      </c>
      <c r="D248" s="111">
        <v>10</v>
      </c>
      <c r="E248" s="109"/>
      <c r="F248" s="111">
        <v>0</v>
      </c>
      <c r="G248" s="111">
        <v>3880</v>
      </c>
      <c r="H248" s="111">
        <v>1996</v>
      </c>
      <c r="I248" s="111">
        <v>2283</v>
      </c>
      <c r="J248" s="111">
        <v>1108</v>
      </c>
      <c r="K248" s="17">
        <v>2.5</v>
      </c>
      <c r="L248" s="109"/>
      <c r="M248" s="111">
        <v>2283</v>
      </c>
      <c r="N248" s="111">
        <v>1108</v>
      </c>
      <c r="O248" s="18">
        <v>2.5</v>
      </c>
      <c r="P248" s="18">
        <v>1.3</v>
      </c>
      <c r="Q248" s="18">
        <v>2.2000000000000002</v>
      </c>
      <c r="R248" s="17">
        <v>14</v>
      </c>
      <c r="S248" s="19">
        <v>0.68859999999999999</v>
      </c>
      <c r="T248" s="44" t="s">
        <v>410</v>
      </c>
      <c r="U248" s="19">
        <v>0.70989999999999998</v>
      </c>
      <c r="V248" s="19"/>
      <c r="W248" s="109"/>
      <c r="X248" s="17">
        <v>8</v>
      </c>
      <c r="Y248" s="111">
        <v>6830.79</v>
      </c>
      <c r="Z248" s="18">
        <v>2.1</v>
      </c>
      <c r="AA248" s="19">
        <v>0.79279999999999995</v>
      </c>
      <c r="AB248" s="19">
        <v>0.54010000000000002</v>
      </c>
      <c r="AC248" s="109"/>
      <c r="AD248" s="19">
        <v>0.74760000000000004</v>
      </c>
      <c r="AE248" s="19">
        <v>0.72040000000000004</v>
      </c>
      <c r="AF248" s="19">
        <v>0.66210000000000002</v>
      </c>
      <c r="AG248" s="19">
        <v>0.88849999999999996</v>
      </c>
      <c r="AH248" s="59">
        <v>0.76819999999999999</v>
      </c>
      <c r="AI248" s="51">
        <f t="shared" si="9"/>
        <v>0.76154522499999999</v>
      </c>
      <c r="AJ248" s="19">
        <f t="shared" si="10"/>
        <v>-6.6547750000000017E-3</v>
      </c>
      <c r="AK248" s="63">
        <f t="shared" si="11"/>
        <v>-8.6628156730018252E-3</v>
      </c>
    </row>
    <row r="249" spans="1:37" s="53" customFormat="1" x14ac:dyDescent="0.2">
      <c r="A249" s="21" t="s">
        <v>774</v>
      </c>
      <c r="B249" s="24" t="s">
        <v>775</v>
      </c>
      <c r="C249" s="24" t="s">
        <v>407</v>
      </c>
      <c r="D249" s="110">
        <v>26</v>
      </c>
      <c r="E249" s="109"/>
      <c r="F249" s="110">
        <v>2</v>
      </c>
      <c r="G249" s="110">
        <v>4197</v>
      </c>
      <c r="H249" s="110">
        <v>3474</v>
      </c>
      <c r="I249" s="110">
        <v>1771</v>
      </c>
      <c r="J249" s="110">
        <v>1199</v>
      </c>
      <c r="K249" s="24">
        <v>1.8</v>
      </c>
      <c r="L249" s="109"/>
      <c r="M249" s="110">
        <v>1690</v>
      </c>
      <c r="N249" s="110">
        <v>894</v>
      </c>
      <c r="O249" s="25">
        <v>1.8</v>
      </c>
      <c r="P249" s="25">
        <v>1.5</v>
      </c>
      <c r="Q249" s="25">
        <v>1.6</v>
      </c>
      <c r="R249" s="24">
        <v>16</v>
      </c>
      <c r="S249" s="26">
        <v>0.50970000000000004</v>
      </c>
      <c r="T249" s="52" t="s">
        <v>407</v>
      </c>
      <c r="U249" s="26">
        <v>0.50970000000000004</v>
      </c>
      <c r="V249" s="26"/>
      <c r="W249" s="109"/>
      <c r="X249" s="24">
        <v>5</v>
      </c>
      <c r="Y249" s="110">
        <v>4097.0600000000004</v>
      </c>
      <c r="Z249" s="25">
        <v>1.6</v>
      </c>
      <c r="AA249" s="26">
        <v>0.82489999999999997</v>
      </c>
      <c r="AB249" s="26">
        <v>1.0004999999999999</v>
      </c>
      <c r="AC249" s="109"/>
      <c r="AD249" s="26">
        <v>0.84540000000000004</v>
      </c>
      <c r="AE249" s="26">
        <v>0.73060000000000003</v>
      </c>
      <c r="AF249" s="26">
        <v>0.76770000000000005</v>
      </c>
      <c r="AG249" s="26">
        <v>0.77869999999999995</v>
      </c>
      <c r="AH249" s="57">
        <v>0.55379999999999996</v>
      </c>
      <c r="AI249" s="50">
        <f t="shared" si="9"/>
        <v>0.54678067500000005</v>
      </c>
      <c r="AJ249" s="26">
        <f t="shared" si="10"/>
        <v>-7.0193249999999097E-3</v>
      </c>
      <c r="AK249" s="62">
        <f t="shared" si="11"/>
        <v>-1.2674837486457043E-2</v>
      </c>
    </row>
    <row r="250" spans="1:37" s="53" customFormat="1" x14ac:dyDescent="0.2">
      <c r="A250" s="21" t="s">
        <v>182</v>
      </c>
      <c r="B250" s="1" t="s">
        <v>183</v>
      </c>
      <c r="C250" s="1" t="s">
        <v>410</v>
      </c>
      <c r="D250" s="108">
        <v>861</v>
      </c>
      <c r="E250" s="109"/>
      <c r="F250" s="108">
        <v>14</v>
      </c>
      <c r="G250" s="108">
        <v>6879</v>
      </c>
      <c r="H250" s="108">
        <v>18706</v>
      </c>
      <c r="I250" s="108">
        <v>2780</v>
      </c>
      <c r="J250" s="108">
        <v>6374</v>
      </c>
      <c r="K250" s="1">
        <v>4</v>
      </c>
      <c r="L250" s="109"/>
      <c r="M250" s="108">
        <v>2519</v>
      </c>
      <c r="N250" s="108">
        <v>2970</v>
      </c>
      <c r="O250" s="2">
        <v>4.0999999999999996</v>
      </c>
      <c r="P250" s="2">
        <v>5.5</v>
      </c>
      <c r="Q250" s="2">
        <v>2.9</v>
      </c>
      <c r="R250" s="1">
        <v>82</v>
      </c>
      <c r="S250" s="3">
        <v>0.75970000000000004</v>
      </c>
      <c r="T250" s="43" t="s">
        <v>407</v>
      </c>
      <c r="U250" s="3">
        <v>0.75970000000000004</v>
      </c>
      <c r="V250" s="3"/>
      <c r="W250" s="109"/>
      <c r="X250" s="1">
        <v>14</v>
      </c>
      <c r="Y250" s="108">
        <v>15145.56</v>
      </c>
      <c r="Z250" s="2">
        <v>2.9</v>
      </c>
      <c r="AA250" s="3">
        <v>0.73409999999999997</v>
      </c>
      <c r="AB250" s="3">
        <v>0.91890000000000005</v>
      </c>
      <c r="AC250" s="109"/>
      <c r="AD250" s="3">
        <v>0.83650000000000002</v>
      </c>
      <c r="AE250" s="3">
        <v>0.85880000000000001</v>
      </c>
      <c r="AF250" s="3">
        <v>0.92490000000000006</v>
      </c>
      <c r="AG250" s="3">
        <v>0.85780000000000001</v>
      </c>
      <c r="AH250" s="57">
        <v>0.82289999999999996</v>
      </c>
      <c r="AI250" s="50">
        <f t="shared" si="9"/>
        <v>0.81496817500000007</v>
      </c>
      <c r="AJ250" s="3">
        <f t="shared" si="10"/>
        <v>-7.9318249999998924E-3</v>
      </c>
      <c r="AK250" s="62">
        <f t="shared" si="11"/>
        <v>-9.6388686353140029E-3</v>
      </c>
    </row>
    <row r="251" spans="1:37" s="53" customFormat="1" x14ac:dyDescent="0.2">
      <c r="A251" s="21" t="s">
        <v>480</v>
      </c>
      <c r="B251" s="24" t="s">
        <v>481</v>
      </c>
      <c r="C251" s="24" t="s">
        <v>410</v>
      </c>
      <c r="D251" s="110">
        <v>213</v>
      </c>
      <c r="E251" s="109"/>
      <c r="F251" s="110">
        <v>7</v>
      </c>
      <c r="G251" s="110">
        <v>3414</v>
      </c>
      <c r="H251" s="110">
        <v>3261</v>
      </c>
      <c r="I251" s="110">
        <v>1691</v>
      </c>
      <c r="J251" s="110">
        <v>1072</v>
      </c>
      <c r="K251" s="24">
        <v>2.2000000000000002</v>
      </c>
      <c r="L251" s="109"/>
      <c r="M251" s="110">
        <v>1654</v>
      </c>
      <c r="N251" s="110">
        <v>879</v>
      </c>
      <c r="O251" s="25">
        <v>2.2000000000000002</v>
      </c>
      <c r="P251" s="25">
        <v>1.3</v>
      </c>
      <c r="Q251" s="25">
        <v>1.9</v>
      </c>
      <c r="R251" s="24">
        <v>17</v>
      </c>
      <c r="S251" s="26">
        <v>0.49890000000000001</v>
      </c>
      <c r="T251" s="52" t="s">
        <v>407</v>
      </c>
      <c r="U251" s="26">
        <v>0.49890000000000001</v>
      </c>
      <c r="V251" s="26"/>
      <c r="W251" s="109"/>
      <c r="X251" s="24">
        <v>5</v>
      </c>
      <c r="Y251" s="110">
        <v>3770.68</v>
      </c>
      <c r="Z251" s="25">
        <v>1.9</v>
      </c>
      <c r="AA251" s="26">
        <v>1.6811</v>
      </c>
      <c r="AB251" s="26">
        <v>1.5274000000000001</v>
      </c>
      <c r="AC251" s="109"/>
      <c r="AD251" s="26">
        <v>0.55410000000000004</v>
      </c>
      <c r="AE251" s="26">
        <v>0.58630000000000004</v>
      </c>
      <c r="AF251" s="26">
        <v>0.61099999999999999</v>
      </c>
      <c r="AG251" s="26">
        <v>0.58520000000000005</v>
      </c>
      <c r="AH251" s="57">
        <v>0.54359999999999997</v>
      </c>
      <c r="AI251" s="50">
        <f t="shared" si="9"/>
        <v>0.53519497500000002</v>
      </c>
      <c r="AJ251" s="26">
        <f t="shared" si="10"/>
        <v>-8.4050249999999549E-3</v>
      </c>
      <c r="AK251" s="62">
        <f t="shared" si="11"/>
        <v>-1.546178256070632E-2</v>
      </c>
    </row>
    <row r="252" spans="1:37" s="53" customFormat="1" x14ac:dyDescent="0.2">
      <c r="A252" s="21" t="s">
        <v>1401</v>
      </c>
      <c r="B252" s="24" t="s">
        <v>1402</v>
      </c>
      <c r="C252" s="24" t="s">
        <v>429</v>
      </c>
      <c r="D252" s="110">
        <v>27</v>
      </c>
      <c r="E252" s="109"/>
      <c r="F252" s="110">
        <v>0</v>
      </c>
      <c r="G252" s="110">
        <v>9406</v>
      </c>
      <c r="H252" s="110">
        <v>9255</v>
      </c>
      <c r="I252" s="110">
        <v>5543</v>
      </c>
      <c r="J252" s="110">
        <v>6125</v>
      </c>
      <c r="K252" s="24">
        <v>8</v>
      </c>
      <c r="L252" s="109"/>
      <c r="M252" s="110">
        <v>4963</v>
      </c>
      <c r="N252" s="110">
        <v>3779</v>
      </c>
      <c r="O252" s="25">
        <v>8</v>
      </c>
      <c r="P252" s="25">
        <v>9.5</v>
      </c>
      <c r="Q252" s="25">
        <v>5.5</v>
      </c>
      <c r="R252" s="24">
        <v>34</v>
      </c>
      <c r="S252" s="26">
        <v>1.4968999999999999</v>
      </c>
      <c r="T252" s="52" t="s">
        <v>410</v>
      </c>
      <c r="U252" s="26">
        <v>1.3557999999999999</v>
      </c>
      <c r="V252" s="26"/>
      <c r="W252" s="109"/>
      <c r="X252" s="24">
        <v>19</v>
      </c>
      <c r="Y252" s="110">
        <v>14331.84</v>
      </c>
      <c r="Z252" s="25">
        <v>5.3</v>
      </c>
      <c r="AA252" s="26">
        <v>4.4843000000000002</v>
      </c>
      <c r="AB252" s="26">
        <v>4.2401</v>
      </c>
      <c r="AC252" s="109"/>
      <c r="AD252" s="26">
        <v>1.5132000000000001</v>
      </c>
      <c r="AE252" s="26">
        <v>1.8882000000000001</v>
      </c>
      <c r="AF252" s="26">
        <v>1.3923000000000001</v>
      </c>
      <c r="AG252" s="26">
        <v>1.3724000000000001</v>
      </c>
      <c r="AH252" s="57">
        <v>1.4635</v>
      </c>
      <c r="AI252" s="50">
        <f t="shared" si="9"/>
        <v>1.4544344499999999</v>
      </c>
      <c r="AJ252" s="26">
        <f t="shared" si="10"/>
        <v>-9.0655500000000888E-3</v>
      </c>
      <c r="AK252" s="62">
        <f t="shared" si="11"/>
        <v>-6.1944311581825003E-3</v>
      </c>
    </row>
    <row r="253" spans="1:37" s="53" customFormat="1" x14ac:dyDescent="0.2">
      <c r="A253" s="22" t="s">
        <v>246</v>
      </c>
      <c r="B253" s="17" t="s">
        <v>247</v>
      </c>
      <c r="C253" s="17" t="s">
        <v>410</v>
      </c>
      <c r="D253" s="111">
        <v>16</v>
      </c>
      <c r="E253" s="109"/>
      <c r="F253" s="111">
        <v>0</v>
      </c>
      <c r="G253" s="111">
        <v>7159</v>
      </c>
      <c r="H253" s="111">
        <v>10182</v>
      </c>
      <c r="I253" s="111">
        <v>2952</v>
      </c>
      <c r="J253" s="111">
        <v>3991</v>
      </c>
      <c r="K253" s="17">
        <v>3.6</v>
      </c>
      <c r="L253" s="109"/>
      <c r="M253" s="111">
        <v>2497</v>
      </c>
      <c r="N253" s="111">
        <v>2318</v>
      </c>
      <c r="O253" s="18">
        <v>3.6</v>
      </c>
      <c r="P253" s="18">
        <v>4.2</v>
      </c>
      <c r="Q253" s="18">
        <v>2.5</v>
      </c>
      <c r="R253" s="17">
        <v>51</v>
      </c>
      <c r="S253" s="19">
        <v>0.75309999999999999</v>
      </c>
      <c r="T253" s="44" t="s">
        <v>410</v>
      </c>
      <c r="U253" s="19">
        <v>0.8357</v>
      </c>
      <c r="V253" s="19"/>
      <c r="W253" s="109"/>
      <c r="X253" s="17">
        <v>9</v>
      </c>
      <c r="Y253" s="111">
        <v>10517.57</v>
      </c>
      <c r="Z253" s="18">
        <v>2.5</v>
      </c>
      <c r="AA253" s="19">
        <v>0.8448</v>
      </c>
      <c r="AB253" s="19">
        <v>0.50749999999999995</v>
      </c>
      <c r="AC253" s="109"/>
      <c r="AD253" s="19">
        <v>0.77839999999999998</v>
      </c>
      <c r="AE253" s="19">
        <v>0.69299999999999995</v>
      </c>
      <c r="AF253" s="19">
        <v>0.87209999999999999</v>
      </c>
      <c r="AG253" s="19">
        <v>0.86439999999999995</v>
      </c>
      <c r="AH253" s="59">
        <v>0.90600000000000003</v>
      </c>
      <c r="AI253" s="51">
        <f t="shared" si="9"/>
        <v>0.89649717500000004</v>
      </c>
      <c r="AJ253" s="19">
        <f t="shared" si="10"/>
        <v>-9.5028249999999925E-3</v>
      </c>
      <c r="AK253" s="63">
        <f t="shared" si="11"/>
        <v>-1.0488769315673281E-2</v>
      </c>
    </row>
    <row r="254" spans="1:37" s="53" customFormat="1" x14ac:dyDescent="0.2">
      <c r="A254" s="21" t="s">
        <v>626</v>
      </c>
      <c r="B254" s="24" t="s">
        <v>627</v>
      </c>
      <c r="C254" s="24" t="s">
        <v>410</v>
      </c>
      <c r="D254" s="110">
        <v>1</v>
      </c>
      <c r="E254" s="109"/>
      <c r="F254" s="110">
        <v>0</v>
      </c>
      <c r="G254" s="110">
        <v>4960</v>
      </c>
      <c r="H254" s="110">
        <v>0</v>
      </c>
      <c r="I254" s="110">
        <v>2206</v>
      </c>
      <c r="J254" s="110">
        <v>0</v>
      </c>
      <c r="K254" s="24">
        <v>0</v>
      </c>
      <c r="L254" s="109"/>
      <c r="M254" s="110">
        <v>2206</v>
      </c>
      <c r="N254" s="110">
        <v>0</v>
      </c>
      <c r="O254" s="25">
        <v>0</v>
      </c>
      <c r="P254" s="25">
        <v>0</v>
      </c>
      <c r="Q254" s="25">
        <v>1</v>
      </c>
      <c r="R254" s="24">
        <v>999</v>
      </c>
      <c r="S254" s="26">
        <v>0.6653</v>
      </c>
      <c r="T254" s="52" t="s">
        <v>410</v>
      </c>
      <c r="U254" s="26">
        <v>0.97230000000000005</v>
      </c>
      <c r="V254" s="26"/>
      <c r="W254" s="109"/>
      <c r="X254" s="24">
        <v>10</v>
      </c>
      <c r="Y254" s="110">
        <v>9421.92</v>
      </c>
      <c r="Z254" s="25">
        <v>2.9</v>
      </c>
      <c r="AA254" s="26">
        <v>4.3281999999999998</v>
      </c>
      <c r="AB254" s="26">
        <v>3.5587</v>
      </c>
      <c r="AC254" s="109"/>
      <c r="AD254" s="26">
        <v>0.75180000000000002</v>
      </c>
      <c r="AE254" s="26">
        <v>1.0972</v>
      </c>
      <c r="AF254" s="26">
        <v>1.1666000000000001</v>
      </c>
      <c r="AG254" s="26">
        <v>1.1489</v>
      </c>
      <c r="AH254" s="57">
        <v>1.0528</v>
      </c>
      <c r="AI254" s="50">
        <f t="shared" si="9"/>
        <v>1.0430348250000001</v>
      </c>
      <c r="AJ254" s="26">
        <f t="shared" si="10"/>
        <v>-9.7651749999998483E-3</v>
      </c>
      <c r="AK254" s="62">
        <f t="shared" si="11"/>
        <v>-9.2754321808509194E-3</v>
      </c>
    </row>
    <row r="255" spans="1:37" s="53" customFormat="1" x14ac:dyDescent="0.2">
      <c r="A255" s="21" t="s">
        <v>415</v>
      </c>
      <c r="B255" s="24" t="s">
        <v>416</v>
      </c>
      <c r="C255" s="24" t="s">
        <v>407</v>
      </c>
      <c r="D255" s="110">
        <v>26</v>
      </c>
      <c r="E255" s="109"/>
      <c r="F255" s="110">
        <v>0</v>
      </c>
      <c r="G255" s="110">
        <v>16252</v>
      </c>
      <c r="H255" s="110">
        <v>9649</v>
      </c>
      <c r="I255" s="110">
        <v>5260</v>
      </c>
      <c r="J255" s="110">
        <v>3970</v>
      </c>
      <c r="K255" s="24">
        <v>3</v>
      </c>
      <c r="L255" s="109"/>
      <c r="M255" s="110">
        <v>5096</v>
      </c>
      <c r="N255" s="110">
        <v>3197</v>
      </c>
      <c r="O255" s="25">
        <v>3</v>
      </c>
      <c r="P255" s="25">
        <v>3.4</v>
      </c>
      <c r="Q255" s="25">
        <v>2</v>
      </c>
      <c r="R255" s="24">
        <v>23</v>
      </c>
      <c r="S255" s="26">
        <v>1.5369999999999999</v>
      </c>
      <c r="T255" s="52" t="s">
        <v>407</v>
      </c>
      <c r="U255" s="26">
        <v>1.5369999999999999</v>
      </c>
      <c r="V255" s="26"/>
      <c r="W255" s="109"/>
      <c r="X255" s="24">
        <v>10</v>
      </c>
      <c r="Y255" s="110">
        <v>12961.8</v>
      </c>
      <c r="Z255" s="25">
        <v>2</v>
      </c>
      <c r="AA255" s="26">
        <v>3.3365999999999998</v>
      </c>
      <c r="AB255" s="26">
        <v>1.5428999999999999</v>
      </c>
      <c r="AC255" s="109"/>
      <c r="AD255" s="26">
        <v>2.2408000000000001</v>
      </c>
      <c r="AE255" s="26">
        <v>2.2109999999999999</v>
      </c>
      <c r="AF255" s="26">
        <v>1.8288</v>
      </c>
      <c r="AG255" s="26">
        <v>1.7486999999999999</v>
      </c>
      <c r="AH255" s="57">
        <v>1.6588000000000001</v>
      </c>
      <c r="AI255" s="50">
        <f t="shared" si="9"/>
        <v>1.6488167500000002</v>
      </c>
      <c r="AJ255" s="26">
        <f t="shared" si="10"/>
        <v>-9.983249999999888E-3</v>
      </c>
      <c r="AK255" s="62">
        <f t="shared" si="11"/>
        <v>-6.0183566433565754E-3</v>
      </c>
    </row>
    <row r="256" spans="1:37" s="53" customFormat="1" x14ac:dyDescent="0.2">
      <c r="A256" s="21" t="s">
        <v>287</v>
      </c>
      <c r="B256" s="24" t="s">
        <v>288</v>
      </c>
      <c r="C256" s="24" t="s">
        <v>407</v>
      </c>
      <c r="D256" s="110">
        <v>34</v>
      </c>
      <c r="E256" s="109"/>
      <c r="F256" s="110">
        <v>3</v>
      </c>
      <c r="G256" s="110">
        <v>37993</v>
      </c>
      <c r="H256" s="110">
        <v>60236</v>
      </c>
      <c r="I256" s="110">
        <v>12493</v>
      </c>
      <c r="J256" s="110">
        <v>21745</v>
      </c>
      <c r="K256" s="24">
        <v>8.9</v>
      </c>
      <c r="L256" s="109"/>
      <c r="M256" s="110">
        <v>10456</v>
      </c>
      <c r="N256" s="110">
        <v>12346</v>
      </c>
      <c r="O256" s="25">
        <v>8.9</v>
      </c>
      <c r="P256" s="25">
        <v>15.3</v>
      </c>
      <c r="Q256" s="25">
        <v>4.5999999999999996</v>
      </c>
      <c r="R256" s="24">
        <v>82</v>
      </c>
      <c r="S256" s="26">
        <v>3.1536</v>
      </c>
      <c r="T256" s="52" t="s">
        <v>410</v>
      </c>
      <c r="U256" s="26">
        <v>3.2126000000000001</v>
      </c>
      <c r="V256" s="26"/>
      <c r="W256" s="109"/>
      <c r="X256" s="24">
        <v>22</v>
      </c>
      <c r="Y256" s="110">
        <v>37423.449999999997</v>
      </c>
      <c r="Z256" s="25">
        <v>4.7</v>
      </c>
      <c r="AA256" s="26">
        <v>0.68540000000000001</v>
      </c>
      <c r="AB256" s="26">
        <v>0.58399999999999996</v>
      </c>
      <c r="AC256" s="109"/>
      <c r="AD256" s="26">
        <v>3.0234999999999999</v>
      </c>
      <c r="AE256" s="26">
        <v>2.8555000000000001</v>
      </c>
      <c r="AF256" s="26">
        <v>3.1455000000000002</v>
      </c>
      <c r="AG256" s="26">
        <v>3.1029</v>
      </c>
      <c r="AH256" s="57">
        <v>3.4581</v>
      </c>
      <c r="AI256" s="50">
        <f t="shared" si="9"/>
        <v>3.4463166500000004</v>
      </c>
      <c r="AJ256" s="26">
        <f t="shared" si="10"/>
        <v>-1.1783349999999526E-2</v>
      </c>
      <c r="AK256" s="62">
        <f t="shared" si="11"/>
        <v>-3.4074636361006122E-3</v>
      </c>
    </row>
    <row r="257" spans="1:37" s="53" customFormat="1" x14ac:dyDescent="0.2">
      <c r="A257" s="21" t="s">
        <v>248</v>
      </c>
      <c r="B257" s="24" t="s">
        <v>249</v>
      </c>
      <c r="C257" s="24" t="s">
        <v>410</v>
      </c>
      <c r="D257" s="110">
        <v>197</v>
      </c>
      <c r="E257" s="109"/>
      <c r="F257" s="110">
        <v>3</v>
      </c>
      <c r="G257" s="110">
        <v>3324</v>
      </c>
      <c r="H257" s="110">
        <v>2472</v>
      </c>
      <c r="I257" s="110">
        <v>1738</v>
      </c>
      <c r="J257" s="110">
        <v>1033</v>
      </c>
      <c r="K257" s="24">
        <v>2.2999999999999998</v>
      </c>
      <c r="L257" s="109"/>
      <c r="M257" s="110">
        <v>1695</v>
      </c>
      <c r="N257" s="110">
        <v>855</v>
      </c>
      <c r="O257" s="25">
        <v>2.2999999999999998</v>
      </c>
      <c r="P257" s="25">
        <v>1.3</v>
      </c>
      <c r="Q257" s="25">
        <v>2.1</v>
      </c>
      <c r="R257" s="24">
        <v>15</v>
      </c>
      <c r="S257" s="26">
        <v>0.51119999999999999</v>
      </c>
      <c r="T257" s="52" t="s">
        <v>407</v>
      </c>
      <c r="U257" s="26">
        <v>0.51119999999999999</v>
      </c>
      <c r="V257" s="26"/>
      <c r="W257" s="109"/>
      <c r="X257" s="24">
        <v>5</v>
      </c>
      <c r="Y257" s="110">
        <v>3742.02</v>
      </c>
      <c r="Z257" s="25">
        <v>2.1</v>
      </c>
      <c r="AA257" s="26">
        <v>2.7776000000000001</v>
      </c>
      <c r="AB257" s="26">
        <v>2.4529000000000001</v>
      </c>
      <c r="AC257" s="109"/>
      <c r="AD257" s="26">
        <v>0.5464</v>
      </c>
      <c r="AE257" s="26">
        <v>0.59330000000000005</v>
      </c>
      <c r="AF257" s="26">
        <v>0.58160000000000001</v>
      </c>
      <c r="AG257" s="26">
        <v>0.57520000000000004</v>
      </c>
      <c r="AH257" s="57">
        <v>0.55940000000000001</v>
      </c>
      <c r="AI257" s="50">
        <f t="shared" si="9"/>
        <v>0.54838980000000004</v>
      </c>
      <c r="AJ257" s="26">
        <f t="shared" si="10"/>
        <v>-1.101019999999997E-2</v>
      </c>
      <c r="AK257" s="62">
        <f t="shared" si="11"/>
        <v>-1.9682159456560547E-2</v>
      </c>
    </row>
    <row r="258" spans="1:37" s="53" customFormat="1" x14ac:dyDescent="0.2">
      <c r="A258" s="22" t="s">
        <v>1371</v>
      </c>
      <c r="B258" s="17" t="s">
        <v>1372</v>
      </c>
      <c r="C258" s="17" t="s">
        <v>407</v>
      </c>
      <c r="D258" s="111">
        <v>12</v>
      </c>
      <c r="E258" s="109"/>
      <c r="F258" s="111">
        <v>0</v>
      </c>
      <c r="G258" s="111">
        <v>4666</v>
      </c>
      <c r="H258" s="111">
        <v>3229</v>
      </c>
      <c r="I258" s="111">
        <v>2020</v>
      </c>
      <c r="J258" s="111">
        <v>1309</v>
      </c>
      <c r="K258" s="17">
        <v>2.8</v>
      </c>
      <c r="L258" s="109"/>
      <c r="M258" s="111">
        <v>2020</v>
      </c>
      <c r="N258" s="111">
        <v>1309</v>
      </c>
      <c r="O258" s="18">
        <v>2.8</v>
      </c>
      <c r="P258" s="18">
        <v>2.2999999999999998</v>
      </c>
      <c r="Q258" s="18">
        <v>2.2999999999999998</v>
      </c>
      <c r="R258" s="17">
        <v>25</v>
      </c>
      <c r="S258" s="19">
        <v>0.60919999999999996</v>
      </c>
      <c r="T258" s="44" t="s">
        <v>410</v>
      </c>
      <c r="U258" s="19">
        <v>1.1294</v>
      </c>
      <c r="V258" s="19"/>
      <c r="W258" s="109"/>
      <c r="X258" s="17">
        <v>16</v>
      </c>
      <c r="Y258" s="111">
        <v>12700.96</v>
      </c>
      <c r="Z258" s="18">
        <v>3.4</v>
      </c>
      <c r="AA258" s="19">
        <v>4.1565000000000003</v>
      </c>
      <c r="AB258" s="19">
        <v>3.4710000000000001</v>
      </c>
      <c r="AC258" s="109"/>
      <c r="AD258" s="19">
        <v>0.96319999999999995</v>
      </c>
      <c r="AE258" s="19">
        <v>1.0474000000000001</v>
      </c>
      <c r="AF258" s="19">
        <v>0.94020000000000004</v>
      </c>
      <c r="AG258" s="19">
        <v>0.88890000000000002</v>
      </c>
      <c r="AH258" s="59">
        <v>1.2243999999999999</v>
      </c>
      <c r="AI258" s="51">
        <f t="shared" si="9"/>
        <v>1.2115638500000001</v>
      </c>
      <c r="AJ258" s="19">
        <f t="shared" si="10"/>
        <v>-1.2836149999999824E-2</v>
      </c>
      <c r="AK258" s="63">
        <f t="shared" si="11"/>
        <v>-1.0483624632472904E-2</v>
      </c>
    </row>
    <row r="259" spans="1:37" s="53" customFormat="1" x14ac:dyDescent="0.2">
      <c r="A259" s="21" t="s">
        <v>860</v>
      </c>
      <c r="B259" s="24" t="s">
        <v>861</v>
      </c>
      <c r="C259" s="24" t="s">
        <v>429</v>
      </c>
      <c r="D259" s="110">
        <v>345</v>
      </c>
      <c r="E259" s="109"/>
      <c r="F259" s="110">
        <v>4</v>
      </c>
      <c r="G259" s="110">
        <v>6948</v>
      </c>
      <c r="H259" s="110">
        <v>6507</v>
      </c>
      <c r="I259" s="110">
        <v>3051</v>
      </c>
      <c r="J259" s="110">
        <v>2476</v>
      </c>
      <c r="K259" s="24">
        <v>3.7</v>
      </c>
      <c r="L259" s="109"/>
      <c r="M259" s="110">
        <v>2914</v>
      </c>
      <c r="N259" s="110">
        <v>1812</v>
      </c>
      <c r="O259" s="25">
        <v>3.7</v>
      </c>
      <c r="P259" s="25">
        <v>3.1</v>
      </c>
      <c r="Q259" s="25">
        <v>2.9</v>
      </c>
      <c r="R259" s="24">
        <v>23</v>
      </c>
      <c r="S259" s="26">
        <v>0.87890000000000001</v>
      </c>
      <c r="T259" s="52" t="s">
        <v>407</v>
      </c>
      <c r="U259" s="26">
        <v>0.87890000000000001</v>
      </c>
      <c r="V259" s="26"/>
      <c r="W259" s="109"/>
      <c r="X259" s="24">
        <v>10</v>
      </c>
      <c r="Y259" s="110">
        <v>7854.44</v>
      </c>
      <c r="Z259" s="25">
        <v>2.9</v>
      </c>
      <c r="AA259" s="26">
        <v>0.76729999999999998</v>
      </c>
      <c r="AB259" s="26">
        <v>0.37619999999999998</v>
      </c>
      <c r="AC259" s="109"/>
      <c r="AD259" s="26">
        <v>0.84319999999999995</v>
      </c>
      <c r="AE259" s="26">
        <v>0.88980000000000004</v>
      </c>
      <c r="AF259" s="26">
        <v>0.82230000000000003</v>
      </c>
      <c r="AG259" s="26">
        <v>0.88129999999999997</v>
      </c>
      <c r="AH259" s="57">
        <v>0.95589999999999997</v>
      </c>
      <c r="AI259" s="50">
        <f t="shared" si="9"/>
        <v>0.94283997500000005</v>
      </c>
      <c r="AJ259" s="26">
        <f t="shared" si="10"/>
        <v>-1.306002499999992E-2</v>
      </c>
      <c r="AK259" s="62">
        <f t="shared" si="11"/>
        <v>-1.3662543153049399E-2</v>
      </c>
    </row>
    <row r="260" spans="1:37" s="53" customFormat="1" x14ac:dyDescent="0.2">
      <c r="A260" s="21" t="s">
        <v>452</v>
      </c>
      <c r="B260" s="24" t="s">
        <v>453</v>
      </c>
      <c r="C260" s="24" t="s">
        <v>407</v>
      </c>
      <c r="D260" s="110">
        <v>1</v>
      </c>
      <c r="E260" s="109"/>
      <c r="F260" s="110">
        <v>0</v>
      </c>
      <c r="G260" s="110">
        <v>8169</v>
      </c>
      <c r="H260" s="110">
        <v>0</v>
      </c>
      <c r="I260" s="110">
        <v>3191</v>
      </c>
      <c r="J260" s="110">
        <v>0</v>
      </c>
      <c r="K260" s="24">
        <v>1</v>
      </c>
      <c r="L260" s="109"/>
      <c r="M260" s="110">
        <v>3191</v>
      </c>
      <c r="N260" s="110">
        <v>0</v>
      </c>
      <c r="O260" s="25">
        <v>1</v>
      </c>
      <c r="P260" s="25">
        <v>0</v>
      </c>
      <c r="Q260" s="25">
        <v>1</v>
      </c>
      <c r="R260" s="24">
        <v>999</v>
      </c>
      <c r="S260" s="26">
        <v>0.96240000000000003</v>
      </c>
      <c r="T260" s="52" t="s">
        <v>410</v>
      </c>
      <c r="U260" s="26">
        <v>1.2401</v>
      </c>
      <c r="V260" s="26"/>
      <c r="W260" s="109"/>
      <c r="X260" s="24">
        <v>4</v>
      </c>
      <c r="Y260" s="110">
        <v>11525.72</v>
      </c>
      <c r="Z260" s="25">
        <v>1.5</v>
      </c>
      <c r="AA260" s="26">
        <v>1.0523</v>
      </c>
      <c r="AB260" s="26">
        <v>0.95009999999999994</v>
      </c>
      <c r="AC260" s="109"/>
      <c r="AD260" s="26">
        <v>1.252</v>
      </c>
      <c r="AE260" s="26">
        <v>1.2393000000000001</v>
      </c>
      <c r="AF260" s="26">
        <v>1.2154</v>
      </c>
      <c r="AG260" s="26">
        <v>1.2493000000000001</v>
      </c>
      <c r="AH260" s="57">
        <v>1.3435999999999999</v>
      </c>
      <c r="AI260" s="50">
        <f t="shared" si="9"/>
        <v>1.3303172750000001</v>
      </c>
      <c r="AJ260" s="26">
        <f t="shared" si="10"/>
        <v>-1.3282724999999829E-2</v>
      </c>
      <c r="AK260" s="62">
        <f t="shared" si="11"/>
        <v>-9.8859221494491147E-3</v>
      </c>
    </row>
    <row r="261" spans="1:37" s="53" customFormat="1" x14ac:dyDescent="0.2">
      <c r="A261" s="21" t="s">
        <v>1052</v>
      </c>
      <c r="B261" s="24" t="s">
        <v>1053</v>
      </c>
      <c r="C261" s="24" t="s">
        <v>410</v>
      </c>
      <c r="D261" s="110">
        <v>1</v>
      </c>
      <c r="E261" s="109"/>
      <c r="F261" s="110">
        <v>0</v>
      </c>
      <c r="G261" s="110">
        <v>25526</v>
      </c>
      <c r="H261" s="110">
        <v>0</v>
      </c>
      <c r="I261" s="110">
        <v>11426</v>
      </c>
      <c r="J261" s="110">
        <v>0</v>
      </c>
      <c r="K261" s="24">
        <v>18</v>
      </c>
      <c r="L261" s="109"/>
      <c r="M261" s="110">
        <v>11426</v>
      </c>
      <c r="N261" s="110">
        <v>0</v>
      </c>
      <c r="O261" s="25">
        <v>18</v>
      </c>
      <c r="P261" s="25">
        <v>0</v>
      </c>
      <c r="Q261" s="25">
        <v>18</v>
      </c>
      <c r="R261" s="24">
        <v>999</v>
      </c>
      <c r="S261" s="26">
        <v>3.4462000000000002</v>
      </c>
      <c r="T261" s="52" t="s">
        <v>410</v>
      </c>
      <c r="U261" s="26">
        <v>1.5901000000000001</v>
      </c>
      <c r="V261" s="26"/>
      <c r="W261" s="109"/>
      <c r="X261" s="24">
        <v>14</v>
      </c>
      <c r="Y261" s="110">
        <v>16770.73</v>
      </c>
      <c r="Z261" s="25">
        <v>3.2</v>
      </c>
      <c r="AA261" s="26">
        <v>1.5026999999999999</v>
      </c>
      <c r="AB261" s="26">
        <v>1.3895999999999999</v>
      </c>
      <c r="AC261" s="109"/>
      <c r="AD261" s="26">
        <v>1.3065</v>
      </c>
      <c r="AE261" s="26">
        <v>1.8968</v>
      </c>
      <c r="AF261" s="26">
        <v>1.7083999999999999</v>
      </c>
      <c r="AG261" s="26">
        <v>1.7053</v>
      </c>
      <c r="AH261" s="57">
        <v>1.7192000000000001</v>
      </c>
      <c r="AI261" s="50">
        <f t="shared" si="9"/>
        <v>1.7057797750000003</v>
      </c>
      <c r="AJ261" s="26">
        <f t="shared" si="10"/>
        <v>-1.342022499999973E-2</v>
      </c>
      <c r="AK261" s="62">
        <f t="shared" si="11"/>
        <v>-7.8060871335503311E-3</v>
      </c>
    </row>
    <row r="262" spans="1:37" s="53" customFormat="1" x14ac:dyDescent="0.2">
      <c r="A262" s="21" t="s">
        <v>840</v>
      </c>
      <c r="B262" s="24" t="s">
        <v>841</v>
      </c>
      <c r="C262" s="24" t="s">
        <v>407</v>
      </c>
      <c r="D262" s="110">
        <v>27</v>
      </c>
      <c r="E262" s="109"/>
      <c r="F262" s="110">
        <v>0</v>
      </c>
      <c r="G262" s="110">
        <v>15424</v>
      </c>
      <c r="H262" s="110">
        <v>13093</v>
      </c>
      <c r="I262" s="110">
        <v>6628</v>
      </c>
      <c r="J262" s="110">
        <v>5295</v>
      </c>
      <c r="K262" s="24">
        <v>7.5</v>
      </c>
      <c r="L262" s="109"/>
      <c r="M262" s="110">
        <v>6578</v>
      </c>
      <c r="N262" s="110">
        <v>5151</v>
      </c>
      <c r="O262" s="25">
        <v>7.5</v>
      </c>
      <c r="P262" s="25">
        <v>6.9</v>
      </c>
      <c r="Q262" s="25">
        <v>5</v>
      </c>
      <c r="R262" s="24">
        <v>36</v>
      </c>
      <c r="S262" s="26">
        <v>1.984</v>
      </c>
      <c r="T262" s="52" t="s">
        <v>410</v>
      </c>
      <c r="U262" s="26">
        <v>1.7393000000000001</v>
      </c>
      <c r="V262" s="26"/>
      <c r="W262" s="109"/>
      <c r="X262" s="24">
        <v>19</v>
      </c>
      <c r="Y262" s="110">
        <v>17326.12</v>
      </c>
      <c r="Z262" s="25">
        <v>4.7</v>
      </c>
      <c r="AA262" s="26">
        <v>1.1594</v>
      </c>
      <c r="AB262" s="26">
        <v>1.5653999999999999</v>
      </c>
      <c r="AC262" s="109"/>
      <c r="AD262" s="26">
        <v>1.1715</v>
      </c>
      <c r="AE262" s="26">
        <v>2.3839999999999999</v>
      </c>
      <c r="AF262" s="26">
        <v>1.6926000000000001</v>
      </c>
      <c r="AG262" s="26">
        <v>1.8706</v>
      </c>
      <c r="AH262" s="57">
        <v>1.8806</v>
      </c>
      <c r="AI262" s="50">
        <f t="shared" si="9"/>
        <v>1.8658340750000002</v>
      </c>
      <c r="AJ262" s="26">
        <f t="shared" si="10"/>
        <v>-1.4765924999999847E-2</v>
      </c>
      <c r="AK262" s="62">
        <f t="shared" si="11"/>
        <v>-7.8517095607783926E-3</v>
      </c>
    </row>
    <row r="263" spans="1:37" s="53" customFormat="1" x14ac:dyDescent="0.2">
      <c r="A263" s="22" t="s">
        <v>663</v>
      </c>
      <c r="B263" s="17" t="s">
        <v>679</v>
      </c>
      <c r="C263" s="17" t="s">
        <v>407</v>
      </c>
      <c r="D263" s="111">
        <v>1155</v>
      </c>
      <c r="E263" s="109"/>
      <c r="F263" s="111">
        <v>26</v>
      </c>
      <c r="G263" s="111">
        <v>4646</v>
      </c>
      <c r="H263" s="111">
        <v>4368</v>
      </c>
      <c r="I263" s="111">
        <v>2460</v>
      </c>
      <c r="J263" s="111">
        <v>1791</v>
      </c>
      <c r="K263" s="17">
        <v>3.2</v>
      </c>
      <c r="L263" s="109"/>
      <c r="M263" s="111">
        <v>2360</v>
      </c>
      <c r="N263" s="111">
        <v>1385</v>
      </c>
      <c r="O263" s="18">
        <v>3.2</v>
      </c>
      <c r="P263" s="18">
        <v>2</v>
      </c>
      <c r="Q263" s="18">
        <v>2.7</v>
      </c>
      <c r="R263" s="17">
        <v>20</v>
      </c>
      <c r="S263" s="19">
        <v>0.71179999999999999</v>
      </c>
      <c r="T263" s="44" t="s">
        <v>407</v>
      </c>
      <c r="U263" s="19">
        <v>0.71179999999999999</v>
      </c>
      <c r="V263" s="19"/>
      <c r="W263" s="109"/>
      <c r="X263" s="17">
        <v>7</v>
      </c>
      <c r="Y263" s="111">
        <v>5934.54</v>
      </c>
      <c r="Z263" s="18">
        <v>2.7</v>
      </c>
      <c r="AA263" s="19">
        <v>1.9428000000000001</v>
      </c>
      <c r="AB263" s="19">
        <v>1.5818000000000001</v>
      </c>
      <c r="AC263" s="109"/>
      <c r="AD263" s="19">
        <v>0.76580000000000004</v>
      </c>
      <c r="AE263" s="19">
        <v>0.76049999999999995</v>
      </c>
      <c r="AF263" s="19">
        <v>0.74419999999999997</v>
      </c>
      <c r="AG263" s="19">
        <v>0.77929999999999999</v>
      </c>
      <c r="AH263" s="59">
        <v>0.77980000000000005</v>
      </c>
      <c r="AI263" s="51">
        <f t="shared" si="9"/>
        <v>0.76358345000000005</v>
      </c>
      <c r="AJ263" s="19">
        <f t="shared" si="10"/>
        <v>-1.6216549999999996E-2</v>
      </c>
      <c r="AK263" s="63">
        <f t="shared" si="11"/>
        <v>-2.0795780969479347E-2</v>
      </c>
    </row>
    <row r="264" spans="1:37" s="53" customFormat="1" x14ac:dyDescent="0.2">
      <c r="A264" s="21" t="s">
        <v>987</v>
      </c>
      <c r="B264" s="24" t="s">
        <v>988</v>
      </c>
      <c r="C264" s="24" t="s">
        <v>410</v>
      </c>
      <c r="D264" s="110">
        <v>33</v>
      </c>
      <c r="E264" s="109"/>
      <c r="F264" s="110">
        <v>0</v>
      </c>
      <c r="G264" s="110">
        <v>4416</v>
      </c>
      <c r="H264" s="110">
        <v>2732</v>
      </c>
      <c r="I264" s="110">
        <v>2096</v>
      </c>
      <c r="J264" s="110">
        <v>1176</v>
      </c>
      <c r="K264" s="24">
        <v>2.5</v>
      </c>
      <c r="L264" s="109"/>
      <c r="M264" s="110">
        <v>2115</v>
      </c>
      <c r="N264" s="110">
        <v>1112</v>
      </c>
      <c r="O264" s="25">
        <v>2.5</v>
      </c>
      <c r="P264" s="25">
        <v>1.6</v>
      </c>
      <c r="Q264" s="25">
        <v>2.2000000000000002</v>
      </c>
      <c r="R264" s="24">
        <v>16</v>
      </c>
      <c r="S264" s="26">
        <v>0.63790000000000002</v>
      </c>
      <c r="T264" s="52" t="s">
        <v>407</v>
      </c>
      <c r="U264" s="26">
        <v>0.63790000000000002</v>
      </c>
      <c r="V264" s="26"/>
      <c r="W264" s="109"/>
      <c r="X264" s="24">
        <v>6</v>
      </c>
      <c r="Y264" s="110">
        <v>4377.4399999999996</v>
      </c>
      <c r="Z264" s="25">
        <v>2.2000000000000002</v>
      </c>
      <c r="AA264" s="26">
        <v>0.47610000000000002</v>
      </c>
      <c r="AB264" s="26">
        <v>1.1200000000000001</v>
      </c>
      <c r="AC264" s="109"/>
      <c r="AD264" s="26">
        <v>0.91349999999999998</v>
      </c>
      <c r="AE264" s="26">
        <v>0.65210000000000001</v>
      </c>
      <c r="AF264" s="26">
        <v>1.0722</v>
      </c>
      <c r="AG264" s="26">
        <v>0.73019999999999996</v>
      </c>
      <c r="AH264" s="57">
        <v>0.7006</v>
      </c>
      <c r="AI264" s="50">
        <f t="shared" si="9"/>
        <v>0.68430722500000007</v>
      </c>
      <c r="AJ264" s="26">
        <f t="shared" si="10"/>
        <v>-1.6292774999999926E-2</v>
      </c>
      <c r="AK264" s="62">
        <f t="shared" si="11"/>
        <v>-2.325545960605185E-2</v>
      </c>
    </row>
    <row r="265" spans="1:37" s="53" customFormat="1" x14ac:dyDescent="0.2">
      <c r="A265" s="21" t="s">
        <v>1469</v>
      </c>
      <c r="B265" s="1" t="s">
        <v>1470</v>
      </c>
      <c r="C265" s="1" t="s">
        <v>410</v>
      </c>
      <c r="D265" s="108">
        <v>104</v>
      </c>
      <c r="E265" s="109"/>
      <c r="F265" s="108">
        <v>2</v>
      </c>
      <c r="G265" s="108">
        <v>4053</v>
      </c>
      <c r="H265" s="108">
        <v>2575</v>
      </c>
      <c r="I265" s="108">
        <v>2210</v>
      </c>
      <c r="J265" s="108">
        <v>1709</v>
      </c>
      <c r="K265" s="1">
        <v>3</v>
      </c>
      <c r="L265" s="109"/>
      <c r="M265" s="108">
        <v>2096</v>
      </c>
      <c r="N265" s="108">
        <v>1229</v>
      </c>
      <c r="O265" s="2">
        <v>3</v>
      </c>
      <c r="P265" s="2">
        <v>2</v>
      </c>
      <c r="Q265" s="2">
        <v>2.6</v>
      </c>
      <c r="R265" s="1">
        <v>20</v>
      </c>
      <c r="S265" s="3">
        <v>0.63219999999999998</v>
      </c>
      <c r="T265" s="43" t="s">
        <v>407</v>
      </c>
      <c r="U265" s="3">
        <v>0.63219999999999998</v>
      </c>
      <c r="V265" s="3"/>
      <c r="W265" s="109"/>
      <c r="X265" s="1">
        <v>7</v>
      </c>
      <c r="Y265" s="108">
        <v>5525.46</v>
      </c>
      <c r="Z265" s="2">
        <v>2.6</v>
      </c>
      <c r="AA265" s="3">
        <v>2.6930999999999998</v>
      </c>
      <c r="AB265" s="3">
        <v>2.5219</v>
      </c>
      <c r="AC265" s="109"/>
      <c r="AD265" s="3">
        <v>0.66049999999999998</v>
      </c>
      <c r="AE265" s="3">
        <v>0.69589999999999996</v>
      </c>
      <c r="AF265" s="3">
        <v>0.69740000000000002</v>
      </c>
      <c r="AG265" s="3">
        <v>0.65610000000000002</v>
      </c>
      <c r="AH265" s="57">
        <v>0.69730000000000003</v>
      </c>
      <c r="AI265" s="50">
        <f t="shared" ref="AI265:AI328" si="12">$AI$4*U265</f>
        <v>0.67819255000000001</v>
      </c>
      <c r="AJ265" s="3">
        <f t="shared" ref="AJ265:AJ328" si="13">AI265-AH265</f>
        <v>-1.9107450000000026E-2</v>
      </c>
      <c r="AK265" s="62">
        <f t="shared" ref="AK265:AK328" si="14">AJ265/AH265</f>
        <v>-2.7402050767245122E-2</v>
      </c>
    </row>
    <row r="266" spans="1:37" s="53" customFormat="1" x14ac:dyDescent="0.2">
      <c r="A266" s="21" t="s">
        <v>504</v>
      </c>
      <c r="B266" s="24" t="s">
        <v>505</v>
      </c>
      <c r="C266" s="24" t="s">
        <v>407</v>
      </c>
      <c r="D266" s="110">
        <v>76</v>
      </c>
      <c r="E266" s="109"/>
      <c r="F266" s="110">
        <v>2</v>
      </c>
      <c r="G266" s="110">
        <v>15008</v>
      </c>
      <c r="H266" s="110">
        <v>14001</v>
      </c>
      <c r="I266" s="110">
        <v>5967</v>
      </c>
      <c r="J266" s="110">
        <v>4646</v>
      </c>
      <c r="K266" s="24">
        <v>6.8</v>
      </c>
      <c r="L266" s="109"/>
      <c r="M266" s="110">
        <v>5674</v>
      </c>
      <c r="N266" s="110">
        <v>3741</v>
      </c>
      <c r="O266" s="25">
        <v>6.8</v>
      </c>
      <c r="P266" s="25">
        <v>6.2</v>
      </c>
      <c r="Q266" s="25">
        <v>4.9000000000000004</v>
      </c>
      <c r="R266" s="24">
        <v>26</v>
      </c>
      <c r="S266" s="26">
        <v>1.7113</v>
      </c>
      <c r="T266" s="52" t="s">
        <v>407</v>
      </c>
      <c r="U266" s="26">
        <v>1.7113</v>
      </c>
      <c r="V266" s="26"/>
      <c r="W266" s="109"/>
      <c r="X266" s="24">
        <v>19</v>
      </c>
      <c r="Y266" s="110">
        <v>14980.24</v>
      </c>
      <c r="Z266" s="25">
        <v>4.9000000000000004</v>
      </c>
      <c r="AA266" s="26">
        <v>1.0999000000000001</v>
      </c>
      <c r="AB266" s="26">
        <v>1.1146</v>
      </c>
      <c r="AC266" s="109"/>
      <c r="AD266" s="26">
        <v>1.6834</v>
      </c>
      <c r="AE266" s="26">
        <v>1.8473999999999999</v>
      </c>
      <c r="AF266" s="26">
        <v>1.4915</v>
      </c>
      <c r="AG266" s="26">
        <v>1.5078</v>
      </c>
      <c r="AH266" s="57">
        <v>1.8562000000000001</v>
      </c>
      <c r="AI266" s="50">
        <f t="shared" si="12"/>
        <v>1.8357970750000001</v>
      </c>
      <c r="AJ266" s="26">
        <f t="shared" si="13"/>
        <v>-2.0402924999999961E-2</v>
      </c>
      <c r="AK266" s="62">
        <f t="shared" si="14"/>
        <v>-1.0991770822109665E-2</v>
      </c>
    </row>
    <row r="267" spans="1:37" s="53" customFormat="1" x14ac:dyDescent="0.2">
      <c r="A267" s="21" t="s">
        <v>274</v>
      </c>
      <c r="B267" s="24" t="s">
        <v>275</v>
      </c>
      <c r="C267" s="24" t="s">
        <v>410</v>
      </c>
      <c r="D267" s="110">
        <v>228</v>
      </c>
      <c r="E267" s="109"/>
      <c r="F267" s="110">
        <v>3</v>
      </c>
      <c r="G267" s="110">
        <v>4044</v>
      </c>
      <c r="H267" s="110">
        <v>2516</v>
      </c>
      <c r="I267" s="110">
        <v>2161</v>
      </c>
      <c r="J267" s="110">
        <v>1322</v>
      </c>
      <c r="K267" s="24">
        <v>3.5</v>
      </c>
      <c r="L267" s="109"/>
      <c r="M267" s="110">
        <v>2097</v>
      </c>
      <c r="N267" s="110">
        <v>1134</v>
      </c>
      <c r="O267" s="25">
        <v>3.5</v>
      </c>
      <c r="P267" s="25">
        <v>2.5</v>
      </c>
      <c r="Q267" s="25">
        <v>2.8</v>
      </c>
      <c r="R267" s="24">
        <v>17</v>
      </c>
      <c r="S267" s="26">
        <v>0.63249999999999995</v>
      </c>
      <c r="T267" s="52" t="s">
        <v>407</v>
      </c>
      <c r="U267" s="26">
        <v>0.63249999999999995</v>
      </c>
      <c r="V267" s="26"/>
      <c r="W267" s="109"/>
      <c r="X267" s="24">
        <v>8</v>
      </c>
      <c r="Y267" s="110">
        <v>4725.68</v>
      </c>
      <c r="Z267" s="25">
        <v>2.8</v>
      </c>
      <c r="AA267" s="26">
        <v>1.2818000000000001</v>
      </c>
      <c r="AB267" s="26">
        <v>0.69850000000000001</v>
      </c>
      <c r="AC267" s="109"/>
      <c r="AD267" s="26">
        <v>0.60750000000000004</v>
      </c>
      <c r="AE267" s="26">
        <v>0.6069</v>
      </c>
      <c r="AF267" s="26">
        <v>0.54779999999999995</v>
      </c>
      <c r="AG267" s="26">
        <v>0.65610000000000002</v>
      </c>
      <c r="AH267" s="57">
        <v>0.69889999999999997</v>
      </c>
      <c r="AI267" s="50">
        <f t="shared" si="12"/>
        <v>0.678514375</v>
      </c>
      <c r="AJ267" s="26">
        <f t="shared" si="13"/>
        <v>-2.0385624999999963E-2</v>
      </c>
      <c r="AK267" s="62">
        <f t="shared" si="14"/>
        <v>-2.9168157104020553E-2</v>
      </c>
    </row>
    <row r="268" spans="1:37" s="53" customFormat="1" x14ac:dyDescent="0.2">
      <c r="A268" s="22" t="s">
        <v>1134</v>
      </c>
      <c r="B268" s="17" t="s">
        <v>1135</v>
      </c>
      <c r="C268" s="17" t="s">
        <v>410</v>
      </c>
      <c r="D268" s="111">
        <v>101</v>
      </c>
      <c r="E268" s="109"/>
      <c r="F268" s="111">
        <v>0</v>
      </c>
      <c r="G268" s="111">
        <v>11947</v>
      </c>
      <c r="H268" s="111">
        <v>7377</v>
      </c>
      <c r="I268" s="111">
        <v>4333</v>
      </c>
      <c r="J268" s="111">
        <v>1910</v>
      </c>
      <c r="K268" s="17">
        <v>3.9</v>
      </c>
      <c r="L268" s="109"/>
      <c r="M268" s="111">
        <v>4247</v>
      </c>
      <c r="N268" s="111">
        <v>1646</v>
      </c>
      <c r="O268" s="18">
        <v>3.9</v>
      </c>
      <c r="P268" s="18">
        <v>2.2999999999999998</v>
      </c>
      <c r="Q268" s="18">
        <v>3.3</v>
      </c>
      <c r="R268" s="17">
        <v>9</v>
      </c>
      <c r="S268" s="19">
        <v>1.2808999999999999</v>
      </c>
      <c r="T268" s="44" t="s">
        <v>407</v>
      </c>
      <c r="U268" s="19">
        <v>1.2808999999999999</v>
      </c>
      <c r="V268" s="19"/>
      <c r="W268" s="109"/>
      <c r="X268" s="17">
        <v>8</v>
      </c>
      <c r="Y268" s="111">
        <v>8038.4</v>
      </c>
      <c r="Z268" s="18">
        <v>3.3</v>
      </c>
      <c r="AA268" s="19">
        <v>1.0155000000000001</v>
      </c>
      <c r="AB268" s="19">
        <v>0.79620000000000002</v>
      </c>
      <c r="AC268" s="109"/>
      <c r="AD268" s="19">
        <v>1.3019000000000001</v>
      </c>
      <c r="AE268" s="19">
        <v>1.5099</v>
      </c>
      <c r="AF268" s="19">
        <v>1.3593999999999999</v>
      </c>
      <c r="AG268" s="19">
        <v>1.4151</v>
      </c>
      <c r="AH268" s="59">
        <v>1.3952</v>
      </c>
      <c r="AI268" s="51">
        <f t="shared" si="12"/>
        <v>1.374085475</v>
      </c>
      <c r="AJ268" s="19">
        <f t="shared" si="13"/>
        <v>-2.1114524999999995E-2</v>
      </c>
      <c r="AK268" s="63">
        <f t="shared" si="14"/>
        <v>-1.5133690510321098E-2</v>
      </c>
    </row>
    <row r="269" spans="1:37" s="53" customFormat="1" x14ac:dyDescent="0.2">
      <c r="A269" s="21" t="s">
        <v>977</v>
      </c>
      <c r="B269" s="24" t="s">
        <v>978</v>
      </c>
      <c r="C269" s="24" t="s">
        <v>410</v>
      </c>
      <c r="D269" s="110">
        <v>5</v>
      </c>
      <c r="E269" s="109"/>
      <c r="F269" s="110">
        <v>1</v>
      </c>
      <c r="G269" s="110">
        <v>6014</v>
      </c>
      <c r="H269" s="110">
        <v>4737</v>
      </c>
      <c r="I269" s="110">
        <v>2259</v>
      </c>
      <c r="J269" s="110">
        <v>1915</v>
      </c>
      <c r="K269" s="24">
        <v>3.4</v>
      </c>
      <c r="L269" s="109"/>
      <c r="M269" s="110">
        <v>2259</v>
      </c>
      <c r="N269" s="110">
        <v>1915</v>
      </c>
      <c r="O269" s="25">
        <v>3.4</v>
      </c>
      <c r="P269" s="25">
        <v>2.9</v>
      </c>
      <c r="Q269" s="25">
        <v>2.4</v>
      </c>
      <c r="R269" s="24">
        <v>42</v>
      </c>
      <c r="S269" s="26">
        <v>0.68130000000000002</v>
      </c>
      <c r="T269" s="52" t="s">
        <v>410</v>
      </c>
      <c r="U269" s="26">
        <v>1.1893</v>
      </c>
      <c r="V269" s="26"/>
      <c r="W269" s="109"/>
      <c r="X269" s="24">
        <v>16</v>
      </c>
      <c r="Y269" s="110">
        <v>10960.57</v>
      </c>
      <c r="Z269" s="25">
        <v>4.2</v>
      </c>
      <c r="AA269" s="26">
        <v>1.3080000000000001</v>
      </c>
      <c r="AB269" s="26">
        <v>1.518</v>
      </c>
      <c r="AC269" s="109"/>
      <c r="AD269" s="26">
        <v>2.1385000000000001</v>
      </c>
      <c r="AE269" s="26">
        <v>0.86119999999999997</v>
      </c>
      <c r="AF269" s="26">
        <v>1.2742</v>
      </c>
      <c r="AG269" s="26">
        <v>1.2466999999999999</v>
      </c>
      <c r="AH269" s="57">
        <v>1.2982</v>
      </c>
      <c r="AI269" s="50">
        <f t="shared" si="12"/>
        <v>1.2758215750000002</v>
      </c>
      <c r="AJ269" s="26">
        <f t="shared" si="13"/>
        <v>-2.2378424999999869E-2</v>
      </c>
      <c r="AK269" s="62">
        <f t="shared" si="14"/>
        <v>-1.7238041133877575E-2</v>
      </c>
    </row>
    <row r="270" spans="1:37" s="53" customFormat="1" x14ac:dyDescent="0.2">
      <c r="A270" s="21" t="s">
        <v>782</v>
      </c>
      <c r="B270" s="24" t="s">
        <v>783</v>
      </c>
      <c r="C270" s="24" t="s">
        <v>407</v>
      </c>
      <c r="D270" s="110">
        <v>248</v>
      </c>
      <c r="E270" s="109"/>
      <c r="F270" s="110">
        <v>10</v>
      </c>
      <c r="G270" s="110">
        <v>5808</v>
      </c>
      <c r="H270" s="110">
        <v>4143</v>
      </c>
      <c r="I270" s="110">
        <v>2454</v>
      </c>
      <c r="J270" s="110">
        <v>1657</v>
      </c>
      <c r="K270" s="24">
        <v>2</v>
      </c>
      <c r="L270" s="109"/>
      <c r="M270" s="110">
        <v>2375</v>
      </c>
      <c r="N270" s="110">
        <v>1312</v>
      </c>
      <c r="O270" s="25">
        <v>2</v>
      </c>
      <c r="P270" s="25">
        <v>1.7</v>
      </c>
      <c r="Q270" s="25">
        <v>1.7</v>
      </c>
      <c r="R270" s="24">
        <v>18</v>
      </c>
      <c r="S270" s="26">
        <v>0.71630000000000005</v>
      </c>
      <c r="T270" s="52" t="s">
        <v>407</v>
      </c>
      <c r="U270" s="26">
        <v>0.71630000000000005</v>
      </c>
      <c r="V270" s="26"/>
      <c r="W270" s="109"/>
      <c r="X270" s="24">
        <v>5</v>
      </c>
      <c r="Y270" s="110">
        <v>5668.58</v>
      </c>
      <c r="Z270" s="25">
        <v>1.7</v>
      </c>
      <c r="AA270" s="26">
        <v>1.1975</v>
      </c>
      <c r="AB270" s="26">
        <v>1.1575</v>
      </c>
      <c r="AC270" s="109"/>
      <c r="AD270" s="26">
        <v>0.76319999999999999</v>
      </c>
      <c r="AE270" s="26">
        <v>0.71030000000000004</v>
      </c>
      <c r="AF270" s="26">
        <v>0.75260000000000005</v>
      </c>
      <c r="AG270" s="26">
        <v>0.75980000000000003</v>
      </c>
      <c r="AH270" s="57">
        <v>0.79069999999999996</v>
      </c>
      <c r="AI270" s="50">
        <f t="shared" si="12"/>
        <v>0.76841082500000013</v>
      </c>
      <c r="AJ270" s="26">
        <f t="shared" si="13"/>
        <v>-2.2289174999999828E-2</v>
      </c>
      <c r="AK270" s="62">
        <f t="shared" si="14"/>
        <v>-2.8189167825976767E-2</v>
      </c>
    </row>
    <row r="271" spans="1:37" s="53" customFormat="1" x14ac:dyDescent="0.2">
      <c r="A271" s="21" t="s">
        <v>1365</v>
      </c>
      <c r="B271" s="24" t="s">
        <v>1366</v>
      </c>
      <c r="C271" s="24" t="s">
        <v>410</v>
      </c>
      <c r="D271" s="110">
        <v>13</v>
      </c>
      <c r="E271" s="109"/>
      <c r="F271" s="110">
        <v>1</v>
      </c>
      <c r="G271" s="110">
        <v>5298</v>
      </c>
      <c r="H271" s="110">
        <v>2894</v>
      </c>
      <c r="I271" s="110">
        <v>2666</v>
      </c>
      <c r="J271" s="110">
        <v>1905</v>
      </c>
      <c r="K271" s="24">
        <v>3.2</v>
      </c>
      <c r="L271" s="109"/>
      <c r="M271" s="110">
        <v>2589</v>
      </c>
      <c r="N271" s="110">
        <v>1726</v>
      </c>
      <c r="O271" s="25">
        <v>3.2</v>
      </c>
      <c r="P271" s="25">
        <v>1.5</v>
      </c>
      <c r="Q271" s="25">
        <v>2.7</v>
      </c>
      <c r="R271" s="24">
        <v>26</v>
      </c>
      <c r="S271" s="26">
        <v>0.78090000000000004</v>
      </c>
      <c r="T271" s="52" t="s">
        <v>410</v>
      </c>
      <c r="U271" s="26">
        <v>0.98309999999999997</v>
      </c>
      <c r="V271" s="26"/>
      <c r="W271" s="109"/>
      <c r="X271" s="24">
        <v>14</v>
      </c>
      <c r="Y271" s="110">
        <v>10084.31</v>
      </c>
      <c r="Z271" s="25">
        <v>3.5</v>
      </c>
      <c r="AA271" s="26">
        <v>2.3479999999999999</v>
      </c>
      <c r="AB271" s="26">
        <v>2.0297999999999998</v>
      </c>
      <c r="AC271" s="109"/>
      <c r="AD271" s="26">
        <v>1.0165</v>
      </c>
      <c r="AE271" s="26">
        <v>0.83620000000000005</v>
      </c>
      <c r="AF271" s="26">
        <v>0.72809999999999997</v>
      </c>
      <c r="AG271" s="26">
        <v>1.0069999999999999</v>
      </c>
      <c r="AH271" s="57">
        <v>1.0780000000000001</v>
      </c>
      <c r="AI271" s="50">
        <f t="shared" si="12"/>
        <v>1.054620525</v>
      </c>
      <c r="AJ271" s="26">
        <f t="shared" si="13"/>
        <v>-2.3379475000000038E-2</v>
      </c>
      <c r="AK271" s="62">
        <f t="shared" si="14"/>
        <v>-2.1687824675324711E-2</v>
      </c>
    </row>
    <row r="272" spans="1:37" s="53" customFormat="1" x14ac:dyDescent="0.2">
      <c r="A272" s="21" t="s">
        <v>947</v>
      </c>
      <c r="B272" s="1" t="s">
        <v>948</v>
      </c>
      <c r="C272" s="1" t="s">
        <v>410</v>
      </c>
      <c r="D272" s="108">
        <v>12</v>
      </c>
      <c r="E272" s="109"/>
      <c r="F272" s="108">
        <v>0</v>
      </c>
      <c r="G272" s="108">
        <v>13074</v>
      </c>
      <c r="H272" s="108">
        <v>8480</v>
      </c>
      <c r="I272" s="108">
        <v>3830</v>
      </c>
      <c r="J272" s="108">
        <v>2106</v>
      </c>
      <c r="K272" s="1">
        <v>3.2</v>
      </c>
      <c r="L272" s="109"/>
      <c r="M272" s="108">
        <v>3820</v>
      </c>
      <c r="N272" s="108">
        <v>2060</v>
      </c>
      <c r="O272" s="2">
        <v>3.2</v>
      </c>
      <c r="P272" s="2">
        <v>2.4</v>
      </c>
      <c r="Q272" s="2">
        <v>2.6</v>
      </c>
      <c r="R272" s="1">
        <v>17</v>
      </c>
      <c r="S272" s="3">
        <v>1.1520999999999999</v>
      </c>
      <c r="T272" s="43" t="s">
        <v>410</v>
      </c>
      <c r="U272" s="3">
        <v>1.2098</v>
      </c>
      <c r="V272" s="3"/>
      <c r="W272" s="109"/>
      <c r="X272" s="1">
        <v>7</v>
      </c>
      <c r="Y272" s="108">
        <v>8880.39</v>
      </c>
      <c r="Z272" s="2">
        <v>1.9</v>
      </c>
      <c r="AA272" s="3">
        <v>0.77700000000000002</v>
      </c>
      <c r="AB272" s="3">
        <v>0.62960000000000005</v>
      </c>
      <c r="AC272" s="109"/>
      <c r="AD272" s="3">
        <v>0.85250000000000004</v>
      </c>
      <c r="AE272" s="3">
        <v>0.96589999999999998</v>
      </c>
      <c r="AF272" s="3">
        <v>1.1952</v>
      </c>
      <c r="AG272" s="3">
        <v>1.1775</v>
      </c>
      <c r="AH272" s="57">
        <v>1.3212999999999999</v>
      </c>
      <c r="AI272" s="50">
        <f t="shared" si="12"/>
        <v>1.2978129500000002</v>
      </c>
      <c r="AJ272" s="3">
        <f t="shared" si="13"/>
        <v>-2.3487049999999732E-2</v>
      </c>
      <c r="AK272" s="62">
        <f t="shared" si="14"/>
        <v>-1.7775713312646435E-2</v>
      </c>
    </row>
    <row r="273" spans="1:37" s="53" customFormat="1" x14ac:dyDescent="0.2">
      <c r="A273" s="22" t="s">
        <v>864</v>
      </c>
      <c r="B273" s="17" t="s">
        <v>865</v>
      </c>
      <c r="C273" s="17" t="s">
        <v>407</v>
      </c>
      <c r="D273" s="111">
        <v>507</v>
      </c>
      <c r="E273" s="109"/>
      <c r="F273" s="111">
        <v>6</v>
      </c>
      <c r="G273" s="111">
        <v>2561</v>
      </c>
      <c r="H273" s="111">
        <v>2077</v>
      </c>
      <c r="I273" s="111">
        <v>1492</v>
      </c>
      <c r="J273" s="111">
        <v>1088</v>
      </c>
      <c r="K273" s="17">
        <v>2.1</v>
      </c>
      <c r="L273" s="109"/>
      <c r="M273" s="111">
        <v>1453</v>
      </c>
      <c r="N273" s="111">
        <v>789</v>
      </c>
      <c r="O273" s="18">
        <v>2.1</v>
      </c>
      <c r="P273" s="18">
        <v>1.3</v>
      </c>
      <c r="Q273" s="18">
        <v>1.9</v>
      </c>
      <c r="R273" s="17">
        <v>17</v>
      </c>
      <c r="S273" s="19">
        <v>0.43819999999999998</v>
      </c>
      <c r="T273" s="44" t="s">
        <v>407</v>
      </c>
      <c r="U273" s="19">
        <v>0.43819999999999998</v>
      </c>
      <c r="V273" s="19"/>
      <c r="W273" s="109"/>
      <c r="X273" s="17">
        <v>5</v>
      </c>
      <c r="Y273" s="111">
        <v>3602.72</v>
      </c>
      <c r="Z273" s="18">
        <v>1.9</v>
      </c>
      <c r="AA273" s="19">
        <v>0.67749999999999999</v>
      </c>
      <c r="AB273" s="19">
        <v>0.59330000000000005</v>
      </c>
      <c r="AC273" s="109"/>
      <c r="AD273" s="19">
        <v>0.50109999999999999</v>
      </c>
      <c r="AE273" s="19">
        <v>0.52680000000000005</v>
      </c>
      <c r="AF273" s="19">
        <v>0.46250000000000002</v>
      </c>
      <c r="AG273" s="19">
        <v>0.50090000000000001</v>
      </c>
      <c r="AH273" s="59">
        <v>0.49419999999999997</v>
      </c>
      <c r="AI273" s="51">
        <f t="shared" si="12"/>
        <v>0.47007905</v>
      </c>
      <c r="AJ273" s="19">
        <f t="shared" si="13"/>
        <v>-2.4120949999999974E-2</v>
      </c>
      <c r="AK273" s="63">
        <f t="shared" si="14"/>
        <v>-4.8808073654390882E-2</v>
      </c>
    </row>
    <row r="274" spans="1:37" s="53" customFormat="1" x14ac:dyDescent="0.2">
      <c r="A274" s="21" t="s">
        <v>168</v>
      </c>
      <c r="B274" s="24" t="s">
        <v>169</v>
      </c>
      <c r="C274" s="24" t="s">
        <v>410</v>
      </c>
      <c r="D274" s="110">
        <v>38</v>
      </c>
      <c r="E274" s="109"/>
      <c r="F274" s="110">
        <v>3</v>
      </c>
      <c r="G274" s="110">
        <v>1593</v>
      </c>
      <c r="H274" s="110">
        <v>1346</v>
      </c>
      <c r="I274" s="110">
        <v>848</v>
      </c>
      <c r="J274" s="110">
        <v>502</v>
      </c>
      <c r="K274" s="24">
        <v>0.5</v>
      </c>
      <c r="L274" s="109"/>
      <c r="M274" s="110">
        <v>811</v>
      </c>
      <c r="N274" s="110">
        <v>370</v>
      </c>
      <c r="O274" s="25">
        <v>0.5</v>
      </c>
      <c r="P274" s="25">
        <v>0.7</v>
      </c>
      <c r="Q274" s="25">
        <v>1</v>
      </c>
      <c r="R274" s="24">
        <v>12</v>
      </c>
      <c r="S274" s="26">
        <v>0.24460000000000001</v>
      </c>
      <c r="T274" s="52" t="s">
        <v>407</v>
      </c>
      <c r="U274" s="26">
        <v>0.24460000000000001</v>
      </c>
      <c r="V274" s="26"/>
      <c r="W274" s="109"/>
      <c r="X274" s="24">
        <v>2</v>
      </c>
      <c r="Y274" s="110">
        <v>1821.88</v>
      </c>
      <c r="Z274" s="25">
        <v>1</v>
      </c>
      <c r="AA274" s="26">
        <v>0.55510000000000004</v>
      </c>
      <c r="AB274" s="26">
        <v>0.44879999999999998</v>
      </c>
      <c r="AC274" s="109"/>
      <c r="AD274" s="26">
        <v>0.22800000000000001</v>
      </c>
      <c r="AE274" s="26">
        <v>0.25159999999999999</v>
      </c>
      <c r="AF274" s="26">
        <v>0.24260000000000001</v>
      </c>
      <c r="AG274" s="26">
        <v>0.26200000000000001</v>
      </c>
      <c r="AH274" s="57">
        <v>0.28660000000000002</v>
      </c>
      <c r="AI274" s="50">
        <f t="shared" si="12"/>
        <v>0.26239465000000006</v>
      </c>
      <c r="AJ274" s="26">
        <f t="shared" si="13"/>
        <v>-2.4205349999999959E-2</v>
      </c>
      <c r="AK274" s="62">
        <f t="shared" si="14"/>
        <v>-8.4456908583391332E-2</v>
      </c>
    </row>
    <row r="275" spans="1:37" s="53" customFormat="1" x14ac:dyDescent="0.2">
      <c r="A275" s="21" t="s">
        <v>276</v>
      </c>
      <c r="B275" s="24" t="s">
        <v>277</v>
      </c>
      <c r="C275" s="24" t="s">
        <v>410</v>
      </c>
      <c r="D275" s="110">
        <v>0</v>
      </c>
      <c r="E275" s="109"/>
      <c r="F275" s="110">
        <v>0</v>
      </c>
      <c r="G275" s="110">
        <v>0</v>
      </c>
      <c r="H275" s="110">
        <v>0</v>
      </c>
      <c r="I275" s="110">
        <v>0</v>
      </c>
      <c r="J275" s="110">
        <v>0</v>
      </c>
      <c r="K275" s="24">
        <v>0</v>
      </c>
      <c r="L275" s="109"/>
      <c r="M275" s="110">
        <v>0</v>
      </c>
      <c r="N275" s="110">
        <v>0</v>
      </c>
      <c r="O275" s="25">
        <v>0</v>
      </c>
      <c r="P275" s="25">
        <v>0</v>
      </c>
      <c r="Q275" s="25">
        <v>0</v>
      </c>
      <c r="R275" s="24">
        <v>999</v>
      </c>
      <c r="S275" s="26">
        <v>0</v>
      </c>
      <c r="T275" s="52" t="s">
        <v>410</v>
      </c>
      <c r="U275" s="26">
        <v>0.83420000000000005</v>
      </c>
      <c r="V275" s="26"/>
      <c r="W275" s="109"/>
      <c r="X275" s="24">
        <v>23</v>
      </c>
      <c r="Y275" s="110">
        <v>6577.91</v>
      </c>
      <c r="Z275" s="25">
        <v>8.6999999999999993</v>
      </c>
      <c r="AA275" s="26">
        <v>3.98</v>
      </c>
      <c r="AB275" s="26">
        <v>3.4159999999999999</v>
      </c>
      <c r="AC275" s="109"/>
      <c r="AD275" s="26">
        <v>1.2275</v>
      </c>
      <c r="AE275" s="26">
        <v>1.3746</v>
      </c>
      <c r="AF275" s="26">
        <v>1.1383000000000001</v>
      </c>
      <c r="AG275" s="26">
        <v>1.1077999999999999</v>
      </c>
      <c r="AH275" s="57">
        <v>0.91949999999999998</v>
      </c>
      <c r="AI275" s="50">
        <f t="shared" si="12"/>
        <v>0.89488805000000016</v>
      </c>
      <c r="AJ275" s="26">
        <f t="shared" si="13"/>
        <v>-2.4611949999999827E-2</v>
      </c>
      <c r="AK275" s="62">
        <f t="shared" si="14"/>
        <v>-2.676666666666648E-2</v>
      </c>
    </row>
    <row r="276" spans="1:37" s="53" customFormat="1" x14ac:dyDescent="0.2">
      <c r="A276" s="21" t="s">
        <v>266</v>
      </c>
      <c r="B276" s="24" t="s">
        <v>267</v>
      </c>
      <c r="C276" s="24" t="s">
        <v>410</v>
      </c>
      <c r="D276" s="110">
        <v>319</v>
      </c>
      <c r="E276" s="109"/>
      <c r="F276" s="110">
        <v>4</v>
      </c>
      <c r="G276" s="110">
        <v>7590</v>
      </c>
      <c r="H276" s="110">
        <v>5023</v>
      </c>
      <c r="I276" s="110">
        <v>4670</v>
      </c>
      <c r="J276" s="110">
        <v>2926</v>
      </c>
      <c r="K276" s="24">
        <v>8.1</v>
      </c>
      <c r="L276" s="109"/>
      <c r="M276" s="110">
        <v>4561</v>
      </c>
      <c r="N276" s="110">
        <v>2243</v>
      </c>
      <c r="O276" s="25">
        <v>8.1</v>
      </c>
      <c r="P276" s="25">
        <v>4.9000000000000004</v>
      </c>
      <c r="Q276" s="25">
        <v>7</v>
      </c>
      <c r="R276" s="24">
        <v>14</v>
      </c>
      <c r="S276" s="26">
        <v>1.3755999999999999</v>
      </c>
      <c r="T276" s="52" t="s">
        <v>407</v>
      </c>
      <c r="U276" s="26">
        <v>1.3755999999999999</v>
      </c>
      <c r="V276" s="26"/>
      <c r="W276" s="109"/>
      <c r="X276" s="24">
        <v>18</v>
      </c>
      <c r="Y276" s="110">
        <v>10346.44</v>
      </c>
      <c r="Z276" s="25">
        <v>7</v>
      </c>
      <c r="AA276" s="26">
        <v>0.95909999999999995</v>
      </c>
      <c r="AB276" s="26">
        <v>0.69530000000000003</v>
      </c>
      <c r="AC276" s="109"/>
      <c r="AD276" s="26">
        <v>1.6889000000000001</v>
      </c>
      <c r="AE276" s="26">
        <v>1.5645</v>
      </c>
      <c r="AF276" s="26">
        <v>1.2231000000000001</v>
      </c>
      <c r="AG276" s="26">
        <v>1.2365999999999999</v>
      </c>
      <c r="AH276" s="57">
        <v>1.5007999999999999</v>
      </c>
      <c r="AI276" s="50">
        <f t="shared" si="12"/>
        <v>1.4756749</v>
      </c>
      <c r="AJ276" s="26">
        <f t="shared" si="13"/>
        <v>-2.51250999999999E-2</v>
      </c>
      <c r="AK276" s="62">
        <f t="shared" si="14"/>
        <v>-1.6741138059701427E-2</v>
      </c>
    </row>
    <row r="277" spans="1:37" s="53" customFormat="1" x14ac:dyDescent="0.2">
      <c r="A277" s="21" t="s">
        <v>1018</v>
      </c>
      <c r="B277" s="24" t="s">
        <v>1019</v>
      </c>
      <c r="C277" s="24" t="s">
        <v>429</v>
      </c>
      <c r="D277" s="110">
        <v>3</v>
      </c>
      <c r="E277" s="109"/>
      <c r="F277" s="110">
        <v>0</v>
      </c>
      <c r="G277" s="110">
        <v>13790</v>
      </c>
      <c r="H277" s="110">
        <v>6794</v>
      </c>
      <c r="I277" s="110">
        <v>4556</v>
      </c>
      <c r="J277" s="110">
        <v>955</v>
      </c>
      <c r="K277" s="24">
        <v>3.3</v>
      </c>
      <c r="L277" s="109"/>
      <c r="M277" s="110">
        <v>4556</v>
      </c>
      <c r="N277" s="110">
        <v>955</v>
      </c>
      <c r="O277" s="25">
        <v>3.3</v>
      </c>
      <c r="P277" s="25">
        <v>1.7</v>
      </c>
      <c r="Q277" s="25">
        <v>2.7</v>
      </c>
      <c r="R277" s="24">
        <v>999</v>
      </c>
      <c r="S277" s="26">
        <v>1.3741000000000001</v>
      </c>
      <c r="T277" s="52" t="s">
        <v>410</v>
      </c>
      <c r="U277" s="26">
        <v>1.4296</v>
      </c>
      <c r="V277" s="26"/>
      <c r="W277" s="109"/>
      <c r="X277" s="24">
        <v>7</v>
      </c>
      <c r="Y277" s="110">
        <v>10769.99</v>
      </c>
      <c r="Z277" s="25">
        <v>1.9</v>
      </c>
      <c r="AA277" s="26">
        <v>2.8803999999999998</v>
      </c>
      <c r="AB277" s="26">
        <v>3.0497000000000001</v>
      </c>
      <c r="AC277" s="109"/>
      <c r="AD277" s="26">
        <v>1.4596</v>
      </c>
      <c r="AE277" s="26">
        <v>1.5084</v>
      </c>
      <c r="AF277" s="26">
        <v>1.3295999999999999</v>
      </c>
      <c r="AG277" s="26">
        <v>1.2998000000000001</v>
      </c>
      <c r="AH277" s="57">
        <v>1.5597000000000001</v>
      </c>
      <c r="AI277" s="50">
        <f t="shared" si="12"/>
        <v>1.5336034000000001</v>
      </c>
      <c r="AJ277" s="26">
        <f t="shared" si="13"/>
        <v>-2.6096600000000025E-2</v>
      </c>
      <c r="AK277" s="62">
        <f t="shared" si="14"/>
        <v>-1.673180739885877E-2</v>
      </c>
    </row>
    <row r="278" spans="1:37" s="53" customFormat="1" x14ac:dyDescent="0.2">
      <c r="A278" s="22" t="s">
        <v>1377</v>
      </c>
      <c r="B278" s="17" t="s">
        <v>1378</v>
      </c>
      <c r="C278" s="17" t="s">
        <v>410</v>
      </c>
      <c r="D278" s="111">
        <v>1</v>
      </c>
      <c r="E278" s="109"/>
      <c r="F278" s="111">
        <v>0</v>
      </c>
      <c r="G278" s="111">
        <v>8791</v>
      </c>
      <c r="H278" s="111">
        <v>0</v>
      </c>
      <c r="I278" s="111">
        <v>3643</v>
      </c>
      <c r="J278" s="111">
        <v>0</v>
      </c>
      <c r="K278" s="17">
        <v>2</v>
      </c>
      <c r="L278" s="109"/>
      <c r="M278" s="111">
        <v>3643</v>
      </c>
      <c r="N278" s="111">
        <v>0</v>
      </c>
      <c r="O278" s="18">
        <v>2</v>
      </c>
      <c r="P278" s="18">
        <v>0</v>
      </c>
      <c r="Q278" s="18">
        <v>2</v>
      </c>
      <c r="R278" s="17">
        <v>999</v>
      </c>
      <c r="S278" s="19">
        <v>1.0988</v>
      </c>
      <c r="T278" s="44" t="s">
        <v>410</v>
      </c>
      <c r="U278" s="19">
        <v>1.3371999999999999</v>
      </c>
      <c r="V278" s="19"/>
      <c r="W278" s="109"/>
      <c r="X278" s="17">
        <v>8</v>
      </c>
      <c r="Y278" s="111">
        <v>10510.06</v>
      </c>
      <c r="Z278" s="18">
        <v>1.7</v>
      </c>
      <c r="AA278" s="19">
        <v>2.2786</v>
      </c>
      <c r="AB278" s="19">
        <v>1.9591000000000001</v>
      </c>
      <c r="AC278" s="109"/>
      <c r="AD278" s="19">
        <v>1.1921999999999999</v>
      </c>
      <c r="AE278" s="19">
        <v>1.4698</v>
      </c>
      <c r="AF278" s="19">
        <v>1.3806</v>
      </c>
      <c r="AG278" s="19">
        <v>1.3854</v>
      </c>
      <c r="AH278" s="59">
        <v>1.4607000000000001</v>
      </c>
      <c r="AI278" s="51">
        <f t="shared" si="12"/>
        <v>1.4344813000000001</v>
      </c>
      <c r="AJ278" s="19">
        <f t="shared" si="13"/>
        <v>-2.6218700000000039E-2</v>
      </c>
      <c r="AK278" s="63">
        <f t="shared" si="14"/>
        <v>-1.7949407818169397E-2</v>
      </c>
    </row>
    <row r="279" spans="1:37" s="53" customFormat="1" x14ac:dyDescent="0.2">
      <c r="A279" s="21" t="s">
        <v>967</v>
      </c>
      <c r="B279" s="24" t="s">
        <v>968</v>
      </c>
      <c r="C279" s="24" t="s">
        <v>410</v>
      </c>
      <c r="D279" s="110">
        <v>0</v>
      </c>
      <c r="E279" s="109"/>
      <c r="F279" s="110">
        <v>0</v>
      </c>
      <c r="G279" s="110">
        <v>0</v>
      </c>
      <c r="H279" s="110">
        <v>0</v>
      </c>
      <c r="I279" s="110">
        <v>0</v>
      </c>
      <c r="J279" s="110">
        <v>0</v>
      </c>
      <c r="K279" s="24">
        <v>0</v>
      </c>
      <c r="L279" s="109"/>
      <c r="M279" s="110">
        <v>0</v>
      </c>
      <c r="N279" s="110">
        <v>0</v>
      </c>
      <c r="O279" s="25">
        <v>0</v>
      </c>
      <c r="P279" s="25">
        <v>0</v>
      </c>
      <c r="Q279" s="25">
        <v>0</v>
      </c>
      <c r="R279" s="24">
        <v>999</v>
      </c>
      <c r="S279" s="26">
        <v>0</v>
      </c>
      <c r="T279" s="52" t="s">
        <v>410</v>
      </c>
      <c r="U279" s="26">
        <v>0.73229999999999995</v>
      </c>
      <c r="V279" s="26"/>
      <c r="W279" s="109"/>
      <c r="X279" s="24">
        <v>8</v>
      </c>
      <c r="Y279" s="110">
        <v>5780.23</v>
      </c>
      <c r="Z279" s="25">
        <v>2.5</v>
      </c>
      <c r="AA279" s="26">
        <v>0.92079999999999995</v>
      </c>
      <c r="AB279" s="26">
        <v>0.66720000000000002</v>
      </c>
      <c r="AC279" s="109"/>
      <c r="AD279" s="26">
        <v>0.81010000000000004</v>
      </c>
      <c r="AE279" s="26">
        <v>0.97299999999999998</v>
      </c>
      <c r="AF279" s="26">
        <v>0.80630000000000002</v>
      </c>
      <c r="AG279" s="26">
        <v>0.8024</v>
      </c>
      <c r="AH279" s="57">
        <v>0.81420000000000003</v>
      </c>
      <c r="AI279" s="50">
        <f t="shared" si="12"/>
        <v>0.78557482499999998</v>
      </c>
      <c r="AJ279" s="26">
        <f t="shared" si="13"/>
        <v>-2.8625175000000058E-2</v>
      </c>
      <c r="AK279" s="62">
        <f t="shared" si="14"/>
        <v>-3.5157424465733306E-2</v>
      </c>
    </row>
    <row r="280" spans="1:37" s="53" customFormat="1" x14ac:dyDescent="0.2">
      <c r="A280" s="21" t="s">
        <v>270</v>
      </c>
      <c r="B280" s="24" t="s">
        <v>271</v>
      </c>
      <c r="C280" s="24" t="s">
        <v>410</v>
      </c>
      <c r="D280" s="110">
        <v>37</v>
      </c>
      <c r="E280" s="109"/>
      <c r="F280" s="110">
        <v>0</v>
      </c>
      <c r="G280" s="110">
        <v>3018</v>
      </c>
      <c r="H280" s="110">
        <v>1509</v>
      </c>
      <c r="I280" s="110">
        <v>1406</v>
      </c>
      <c r="J280" s="110">
        <v>558</v>
      </c>
      <c r="K280" s="24">
        <v>1.8</v>
      </c>
      <c r="L280" s="109"/>
      <c r="M280" s="110">
        <v>1382</v>
      </c>
      <c r="N280" s="110">
        <v>495</v>
      </c>
      <c r="O280" s="25">
        <v>1.8</v>
      </c>
      <c r="P280" s="25">
        <v>1.2</v>
      </c>
      <c r="Q280" s="25">
        <v>1.7</v>
      </c>
      <c r="R280" s="24">
        <v>8</v>
      </c>
      <c r="S280" s="26">
        <v>0.4168</v>
      </c>
      <c r="T280" s="52" t="s">
        <v>407</v>
      </c>
      <c r="U280" s="26">
        <v>0.4168</v>
      </c>
      <c r="V280" s="26"/>
      <c r="W280" s="109"/>
      <c r="X280" s="24">
        <v>4</v>
      </c>
      <c r="Y280" s="110">
        <v>2488.52</v>
      </c>
      <c r="Z280" s="25">
        <v>1.7</v>
      </c>
      <c r="AA280" s="26">
        <v>0.93530000000000002</v>
      </c>
      <c r="AB280" s="26">
        <v>0.64029999999999998</v>
      </c>
      <c r="AC280" s="109"/>
      <c r="AD280" s="26">
        <v>0.38040000000000002</v>
      </c>
      <c r="AE280" s="26">
        <v>0.41149999999999998</v>
      </c>
      <c r="AF280" s="26">
        <v>0.36749999999999999</v>
      </c>
      <c r="AG280" s="26">
        <v>0.45610000000000001</v>
      </c>
      <c r="AH280" s="57">
        <v>0.47610000000000002</v>
      </c>
      <c r="AI280" s="50">
        <f t="shared" si="12"/>
        <v>0.44712220000000003</v>
      </c>
      <c r="AJ280" s="26">
        <f t="shared" si="13"/>
        <v>-2.8977799999999998E-2</v>
      </c>
      <c r="AK280" s="62">
        <f t="shared" si="14"/>
        <v>-6.0864944339424486E-2</v>
      </c>
    </row>
    <row r="281" spans="1:37" s="53" customFormat="1" x14ac:dyDescent="0.2">
      <c r="A281" s="21" t="s">
        <v>991</v>
      </c>
      <c r="B281" s="24" t="s">
        <v>1358</v>
      </c>
      <c r="C281" s="24" t="s">
        <v>410</v>
      </c>
      <c r="D281" s="110">
        <v>7</v>
      </c>
      <c r="E281" s="109"/>
      <c r="F281" s="110">
        <v>0</v>
      </c>
      <c r="G281" s="110">
        <v>4530</v>
      </c>
      <c r="H281" s="110">
        <v>3514</v>
      </c>
      <c r="I281" s="110">
        <v>2606</v>
      </c>
      <c r="J281" s="110">
        <v>1827</v>
      </c>
      <c r="K281" s="24">
        <v>3.4</v>
      </c>
      <c r="L281" s="109"/>
      <c r="M281" s="110">
        <v>2606</v>
      </c>
      <c r="N281" s="110">
        <v>1827</v>
      </c>
      <c r="O281" s="25">
        <v>3.4</v>
      </c>
      <c r="P281" s="25">
        <v>3.2</v>
      </c>
      <c r="Q281" s="25">
        <v>2.6</v>
      </c>
      <c r="R281" s="24">
        <v>29</v>
      </c>
      <c r="S281" s="26">
        <v>0.78600000000000003</v>
      </c>
      <c r="T281" s="52" t="s">
        <v>410</v>
      </c>
      <c r="U281" s="26">
        <v>0.99650000000000005</v>
      </c>
      <c r="V281" s="26"/>
      <c r="W281" s="109"/>
      <c r="X281" s="24">
        <v>18</v>
      </c>
      <c r="Y281" s="110">
        <v>11341.54</v>
      </c>
      <c r="Z281" s="25">
        <v>3.1</v>
      </c>
      <c r="AA281" s="26">
        <v>6.1142000000000003</v>
      </c>
      <c r="AB281" s="26">
        <v>6.3715999999999999</v>
      </c>
      <c r="AC281" s="109"/>
      <c r="AD281" s="26">
        <v>0.84609999999999996</v>
      </c>
      <c r="AE281" s="26">
        <v>0.98550000000000004</v>
      </c>
      <c r="AF281" s="26">
        <v>0.91279999999999994</v>
      </c>
      <c r="AG281" s="26">
        <v>0.9032</v>
      </c>
      <c r="AH281" s="57">
        <v>1.0982000000000001</v>
      </c>
      <c r="AI281" s="50">
        <f t="shared" si="12"/>
        <v>1.0689953750000001</v>
      </c>
      <c r="AJ281" s="26">
        <f t="shared" si="13"/>
        <v>-2.9204624999999984E-2</v>
      </c>
      <c r="AK281" s="62">
        <f t="shared" si="14"/>
        <v>-2.659317519577489E-2</v>
      </c>
    </row>
    <row r="282" spans="1:37" s="53" customFormat="1" x14ac:dyDescent="0.2">
      <c r="A282" s="21" t="s">
        <v>730</v>
      </c>
      <c r="B282" s="24" t="s">
        <v>731</v>
      </c>
      <c r="C282" s="24" t="s">
        <v>407</v>
      </c>
      <c r="D282" s="110">
        <v>1</v>
      </c>
      <c r="E282" s="109"/>
      <c r="F282" s="110">
        <v>0</v>
      </c>
      <c r="G282" s="110">
        <v>25887</v>
      </c>
      <c r="H282" s="110">
        <v>0</v>
      </c>
      <c r="I282" s="110">
        <v>0</v>
      </c>
      <c r="J282" s="110">
        <v>0</v>
      </c>
      <c r="K282" s="24">
        <v>0</v>
      </c>
      <c r="L282" s="109"/>
      <c r="M282" s="110">
        <v>0</v>
      </c>
      <c r="N282" s="110">
        <v>0</v>
      </c>
      <c r="O282" s="25">
        <v>0</v>
      </c>
      <c r="P282" s="25">
        <v>0</v>
      </c>
      <c r="Q282" s="25">
        <v>0</v>
      </c>
      <c r="R282" s="24">
        <v>999</v>
      </c>
      <c r="S282" s="26">
        <v>0</v>
      </c>
      <c r="T282" s="52" t="s">
        <v>410</v>
      </c>
      <c r="U282" s="26">
        <v>1.8788</v>
      </c>
      <c r="V282" s="26"/>
      <c r="W282" s="109"/>
      <c r="X282" s="24">
        <v>13</v>
      </c>
      <c r="Y282" s="110">
        <v>18656.95</v>
      </c>
      <c r="Z282" s="25">
        <v>2.6</v>
      </c>
      <c r="AA282" s="26">
        <v>0.84870000000000001</v>
      </c>
      <c r="AB282" s="26">
        <v>0.78280000000000005</v>
      </c>
      <c r="AC282" s="109"/>
      <c r="AD282" s="26">
        <v>2.1810999999999998</v>
      </c>
      <c r="AE282" s="26">
        <v>1.7554000000000001</v>
      </c>
      <c r="AF282" s="26">
        <v>1.7356</v>
      </c>
      <c r="AG282" s="26">
        <v>1.6719999999999999</v>
      </c>
      <c r="AH282" s="57">
        <v>2.0449999999999999</v>
      </c>
      <c r="AI282" s="50">
        <f t="shared" si="12"/>
        <v>2.0154827000000002</v>
      </c>
      <c r="AJ282" s="26">
        <f t="shared" si="13"/>
        <v>-2.9517299999999747E-2</v>
      </c>
      <c r="AK282" s="62">
        <f t="shared" si="14"/>
        <v>-1.4433887530562224E-2</v>
      </c>
    </row>
    <row r="283" spans="1:37" s="53" customFormat="1" x14ac:dyDescent="0.2">
      <c r="A283" s="22" t="s">
        <v>188</v>
      </c>
      <c r="B283" s="17" t="s">
        <v>189</v>
      </c>
      <c r="C283" s="17" t="s">
        <v>410</v>
      </c>
      <c r="D283" s="111">
        <v>4</v>
      </c>
      <c r="E283" s="109"/>
      <c r="F283" s="111">
        <v>0</v>
      </c>
      <c r="G283" s="111">
        <v>13239</v>
      </c>
      <c r="H283" s="111">
        <v>4921</v>
      </c>
      <c r="I283" s="111">
        <v>6430</v>
      </c>
      <c r="J283" s="111">
        <v>3314</v>
      </c>
      <c r="K283" s="17">
        <v>2.5</v>
      </c>
      <c r="L283" s="109"/>
      <c r="M283" s="111">
        <v>6430</v>
      </c>
      <c r="N283" s="111">
        <v>3314</v>
      </c>
      <c r="O283" s="18">
        <v>2.5</v>
      </c>
      <c r="P283" s="18">
        <v>1.5</v>
      </c>
      <c r="Q283" s="18">
        <v>2</v>
      </c>
      <c r="R283" s="17">
        <v>999</v>
      </c>
      <c r="S283" s="19">
        <v>1.9393</v>
      </c>
      <c r="T283" s="44" t="s">
        <v>410</v>
      </c>
      <c r="U283" s="19">
        <v>3.5790000000000002</v>
      </c>
      <c r="V283" s="19"/>
      <c r="W283" s="109"/>
      <c r="X283" s="17">
        <v>23</v>
      </c>
      <c r="Y283" s="111">
        <v>38916.71</v>
      </c>
      <c r="Z283" s="18">
        <v>5.5</v>
      </c>
      <c r="AA283" s="19">
        <v>0.57110000000000005</v>
      </c>
      <c r="AB283" s="19">
        <v>0.6421</v>
      </c>
      <c r="AC283" s="109"/>
      <c r="AD283" s="19">
        <v>3.6738</v>
      </c>
      <c r="AE283" s="19">
        <v>3.3955000000000002</v>
      </c>
      <c r="AF283" s="19">
        <v>1.8462000000000001</v>
      </c>
      <c r="AG283" s="19">
        <v>1.9456</v>
      </c>
      <c r="AH283" s="59">
        <v>3.8700999999999999</v>
      </c>
      <c r="AI283" s="51">
        <f t="shared" si="12"/>
        <v>3.8393722500000007</v>
      </c>
      <c r="AJ283" s="19">
        <f t="shared" si="13"/>
        <v>-3.0727749999999165E-2</v>
      </c>
      <c r="AK283" s="63">
        <f t="shared" si="14"/>
        <v>-7.9397819177796872E-3</v>
      </c>
    </row>
    <row r="284" spans="1:37" s="53" customFormat="1" x14ac:dyDescent="0.2">
      <c r="A284" s="21" t="s">
        <v>172</v>
      </c>
      <c r="B284" s="24" t="s">
        <v>173</v>
      </c>
      <c r="C284" s="24" t="s">
        <v>410</v>
      </c>
      <c r="D284" s="110">
        <v>105</v>
      </c>
      <c r="E284" s="109"/>
      <c r="F284" s="110">
        <v>12</v>
      </c>
      <c r="G284" s="110">
        <v>3347</v>
      </c>
      <c r="H284" s="110">
        <v>2900</v>
      </c>
      <c r="I284" s="110">
        <v>1628</v>
      </c>
      <c r="J284" s="110">
        <v>1338</v>
      </c>
      <c r="K284" s="24">
        <v>2</v>
      </c>
      <c r="L284" s="109"/>
      <c r="M284" s="110">
        <v>1560</v>
      </c>
      <c r="N284" s="110">
        <v>1000</v>
      </c>
      <c r="O284" s="25">
        <v>2</v>
      </c>
      <c r="P284" s="25">
        <v>1.8</v>
      </c>
      <c r="Q284" s="25">
        <v>1.8</v>
      </c>
      <c r="R284" s="24">
        <v>24</v>
      </c>
      <c r="S284" s="26">
        <v>0.47049999999999997</v>
      </c>
      <c r="T284" s="52" t="s">
        <v>407</v>
      </c>
      <c r="U284" s="26">
        <v>0.47049999999999997</v>
      </c>
      <c r="V284" s="26"/>
      <c r="W284" s="109"/>
      <c r="X284" s="24">
        <v>5</v>
      </c>
      <c r="Y284" s="110">
        <v>4223.72</v>
      </c>
      <c r="Z284" s="25">
        <v>1.8</v>
      </c>
      <c r="AA284" s="26">
        <v>1.3011999999999999</v>
      </c>
      <c r="AB284" s="26">
        <v>1.0625</v>
      </c>
      <c r="AC284" s="109"/>
      <c r="AD284" s="26">
        <v>0.48010000000000003</v>
      </c>
      <c r="AE284" s="26">
        <v>0.43070000000000003</v>
      </c>
      <c r="AF284" s="26">
        <v>0.40500000000000003</v>
      </c>
      <c r="AG284" s="26">
        <v>0.43</v>
      </c>
      <c r="AH284" s="57">
        <v>0.53480000000000005</v>
      </c>
      <c r="AI284" s="50">
        <f t="shared" si="12"/>
        <v>0.50472887499999997</v>
      </c>
      <c r="AJ284" s="26">
        <f t="shared" si="13"/>
        <v>-3.0071125000000087E-2</v>
      </c>
      <c r="AK284" s="62">
        <f t="shared" si="14"/>
        <v>-5.6228730366492306E-2</v>
      </c>
    </row>
    <row r="285" spans="1:37" s="53" customFormat="1" x14ac:dyDescent="0.2">
      <c r="A285" s="21" t="s">
        <v>820</v>
      </c>
      <c r="B285" s="1" t="s">
        <v>821</v>
      </c>
      <c r="C285" s="1" t="s">
        <v>407</v>
      </c>
      <c r="D285" s="108">
        <v>2</v>
      </c>
      <c r="E285" s="109"/>
      <c r="F285" s="108">
        <v>0</v>
      </c>
      <c r="G285" s="108">
        <v>3340</v>
      </c>
      <c r="H285" s="108">
        <v>217</v>
      </c>
      <c r="I285" s="108">
        <v>1678</v>
      </c>
      <c r="J285" s="108">
        <v>137</v>
      </c>
      <c r="K285" s="1">
        <v>1.5</v>
      </c>
      <c r="L285" s="109"/>
      <c r="M285" s="108">
        <v>1678</v>
      </c>
      <c r="N285" s="108">
        <v>137</v>
      </c>
      <c r="O285" s="2">
        <v>1.5</v>
      </c>
      <c r="P285" s="2">
        <v>0.5</v>
      </c>
      <c r="Q285" s="2">
        <v>1.4</v>
      </c>
      <c r="R285" s="1">
        <v>999</v>
      </c>
      <c r="S285" s="3">
        <v>0.50609999999999999</v>
      </c>
      <c r="T285" s="43" t="s">
        <v>410</v>
      </c>
      <c r="U285" s="3">
        <v>0.96679999999999999</v>
      </c>
      <c r="V285" s="3"/>
      <c r="W285" s="109"/>
      <c r="X285" s="1">
        <v>5</v>
      </c>
      <c r="Y285" s="108">
        <v>6236.56</v>
      </c>
      <c r="Z285" s="2">
        <v>1.6</v>
      </c>
      <c r="AA285" s="3">
        <v>0.75529999999999997</v>
      </c>
      <c r="AB285" s="3">
        <v>0.87949999999999995</v>
      </c>
      <c r="AC285" s="109"/>
      <c r="AD285" s="3">
        <v>0.94679999999999997</v>
      </c>
      <c r="AE285" s="3">
        <v>0.90790000000000004</v>
      </c>
      <c r="AF285" s="3">
        <v>0.97409999999999997</v>
      </c>
      <c r="AG285" s="3">
        <v>0.95079999999999998</v>
      </c>
      <c r="AH285" s="57">
        <v>1.0687</v>
      </c>
      <c r="AI285" s="50">
        <f t="shared" si="12"/>
        <v>1.0371347000000002</v>
      </c>
      <c r="AJ285" s="3">
        <f t="shared" si="13"/>
        <v>-3.1565299999999796E-2</v>
      </c>
      <c r="AK285" s="62">
        <f t="shared" si="14"/>
        <v>-2.9536165434640028E-2</v>
      </c>
    </row>
    <row r="286" spans="1:37" s="53" customFormat="1" x14ac:dyDescent="0.2">
      <c r="A286" s="21" t="s">
        <v>605</v>
      </c>
      <c r="B286" s="24" t="s">
        <v>606</v>
      </c>
      <c r="C286" s="24" t="s">
        <v>407</v>
      </c>
      <c r="D286" s="110">
        <v>2</v>
      </c>
      <c r="E286" s="109"/>
      <c r="F286" s="110">
        <v>0</v>
      </c>
      <c r="G286" s="110">
        <v>11582</v>
      </c>
      <c r="H286" s="110">
        <v>1303</v>
      </c>
      <c r="I286" s="110">
        <v>2257</v>
      </c>
      <c r="J286" s="110">
        <v>126</v>
      </c>
      <c r="K286" s="24">
        <v>1</v>
      </c>
      <c r="L286" s="109"/>
      <c r="M286" s="110">
        <v>2257</v>
      </c>
      <c r="N286" s="110">
        <v>126</v>
      </c>
      <c r="O286" s="25">
        <v>1</v>
      </c>
      <c r="P286" s="25">
        <v>1</v>
      </c>
      <c r="Q286" s="25">
        <v>1.4</v>
      </c>
      <c r="R286" s="24">
        <v>999</v>
      </c>
      <c r="S286" s="26">
        <v>0.68069999999999997</v>
      </c>
      <c r="T286" s="52" t="s">
        <v>410</v>
      </c>
      <c r="U286" s="26">
        <v>1.0928</v>
      </c>
      <c r="V286" s="26"/>
      <c r="W286" s="109"/>
      <c r="X286" s="24">
        <v>4</v>
      </c>
      <c r="Y286" s="110">
        <v>8290.9500000000007</v>
      </c>
      <c r="Z286" s="25">
        <v>1.3</v>
      </c>
      <c r="AA286" s="26">
        <v>1.1843999999999999</v>
      </c>
      <c r="AB286" s="26">
        <v>1.0144</v>
      </c>
      <c r="AC286" s="109"/>
      <c r="AD286" s="26">
        <v>0.79679999999999995</v>
      </c>
      <c r="AE286" s="26">
        <v>1.2148000000000001</v>
      </c>
      <c r="AF286" s="26">
        <v>1.3447</v>
      </c>
      <c r="AG286" s="26">
        <v>1.3429</v>
      </c>
      <c r="AH286" s="57">
        <v>1.2041999999999999</v>
      </c>
      <c r="AI286" s="50">
        <f t="shared" si="12"/>
        <v>1.1723012000000002</v>
      </c>
      <c r="AJ286" s="26">
        <f t="shared" si="13"/>
        <v>-3.1898799999999783E-2</v>
      </c>
      <c r="AK286" s="62">
        <f t="shared" si="14"/>
        <v>-2.6489619664507379E-2</v>
      </c>
    </row>
    <row r="287" spans="1:37" s="53" customFormat="1" x14ac:dyDescent="0.2">
      <c r="A287" s="21" t="s">
        <v>170</v>
      </c>
      <c r="B287" s="24" t="s">
        <v>171</v>
      </c>
      <c r="C287" s="24" t="s">
        <v>410</v>
      </c>
      <c r="D287" s="110">
        <v>752</v>
      </c>
      <c r="E287" s="109"/>
      <c r="F287" s="110">
        <v>30</v>
      </c>
      <c r="G287" s="110">
        <v>4461</v>
      </c>
      <c r="H287" s="110">
        <v>4385</v>
      </c>
      <c r="I287" s="110">
        <v>2036</v>
      </c>
      <c r="J287" s="110">
        <v>2000</v>
      </c>
      <c r="K287" s="24">
        <v>2.7</v>
      </c>
      <c r="L287" s="109"/>
      <c r="M287" s="110">
        <v>1909</v>
      </c>
      <c r="N287" s="110">
        <v>1268</v>
      </c>
      <c r="O287" s="25">
        <v>2.7</v>
      </c>
      <c r="P287" s="25">
        <v>3.3</v>
      </c>
      <c r="Q287" s="25">
        <v>2.1</v>
      </c>
      <c r="R287" s="24">
        <v>26</v>
      </c>
      <c r="S287" s="26">
        <v>0.57579999999999998</v>
      </c>
      <c r="T287" s="52" t="s">
        <v>407</v>
      </c>
      <c r="U287" s="26">
        <v>0.57579999999999998</v>
      </c>
      <c r="V287" s="26"/>
      <c r="W287" s="109"/>
      <c r="X287" s="24">
        <v>9</v>
      </c>
      <c r="Y287" s="110">
        <v>5916</v>
      </c>
      <c r="Z287" s="25">
        <v>2.1</v>
      </c>
      <c r="AA287" s="26">
        <v>1.9515</v>
      </c>
      <c r="AB287" s="26">
        <v>1.4221999999999999</v>
      </c>
      <c r="AC287" s="109"/>
      <c r="AD287" s="26">
        <v>0.55010000000000003</v>
      </c>
      <c r="AE287" s="26">
        <v>0.55179999999999996</v>
      </c>
      <c r="AF287" s="26">
        <v>0.61099999999999999</v>
      </c>
      <c r="AG287" s="26">
        <v>0.64239999999999997</v>
      </c>
      <c r="AH287" s="57">
        <v>0.64959999999999996</v>
      </c>
      <c r="AI287" s="50">
        <f t="shared" si="12"/>
        <v>0.61768945000000008</v>
      </c>
      <c r="AJ287" s="26">
        <f t="shared" si="13"/>
        <v>-3.1910549999999871E-2</v>
      </c>
      <c r="AK287" s="62">
        <f t="shared" si="14"/>
        <v>-4.9123383620689458E-2</v>
      </c>
    </row>
    <row r="288" spans="1:37" s="53" customFormat="1" x14ac:dyDescent="0.2">
      <c r="A288" s="22" t="s">
        <v>680</v>
      </c>
      <c r="B288" s="17" t="s">
        <v>681</v>
      </c>
      <c r="C288" s="17" t="s">
        <v>407</v>
      </c>
      <c r="D288" s="111">
        <v>9</v>
      </c>
      <c r="E288" s="109"/>
      <c r="F288" s="111">
        <v>0</v>
      </c>
      <c r="G288" s="111">
        <v>8487</v>
      </c>
      <c r="H288" s="111">
        <v>5939</v>
      </c>
      <c r="I288" s="111">
        <v>3409</v>
      </c>
      <c r="J288" s="111">
        <v>1931</v>
      </c>
      <c r="K288" s="17">
        <v>5.9</v>
      </c>
      <c r="L288" s="109"/>
      <c r="M288" s="111">
        <v>3327</v>
      </c>
      <c r="N288" s="111">
        <v>1746</v>
      </c>
      <c r="O288" s="18">
        <v>5.9</v>
      </c>
      <c r="P288" s="18">
        <v>3.2</v>
      </c>
      <c r="Q288" s="18">
        <v>4.8</v>
      </c>
      <c r="R288" s="17">
        <v>16</v>
      </c>
      <c r="S288" s="19">
        <v>1.0034000000000001</v>
      </c>
      <c r="T288" s="44" t="s">
        <v>410</v>
      </c>
      <c r="U288" s="19">
        <v>1.6836</v>
      </c>
      <c r="V288" s="19"/>
      <c r="W288" s="109"/>
      <c r="X288" s="17">
        <v>15</v>
      </c>
      <c r="Y288" s="111">
        <v>19768.599999999999</v>
      </c>
      <c r="Z288" s="18">
        <v>4.5</v>
      </c>
      <c r="AA288" s="19">
        <v>1.5660000000000001</v>
      </c>
      <c r="AB288" s="19">
        <v>1.4946999999999999</v>
      </c>
      <c r="AC288" s="109"/>
      <c r="AD288" s="19">
        <v>1.591</v>
      </c>
      <c r="AE288" s="19">
        <v>1.9301999999999999</v>
      </c>
      <c r="AF288" s="19">
        <v>1.6113</v>
      </c>
      <c r="AG288" s="19">
        <v>1.4224000000000001</v>
      </c>
      <c r="AH288" s="59">
        <v>1.8387</v>
      </c>
      <c r="AI288" s="51">
        <f t="shared" si="12"/>
        <v>1.8060819000000001</v>
      </c>
      <c r="AJ288" s="19">
        <f t="shared" si="13"/>
        <v>-3.2618099999999872E-2</v>
      </c>
      <c r="AK288" s="63">
        <f t="shared" si="14"/>
        <v>-1.7739761788219868E-2</v>
      </c>
    </row>
    <row r="289" spans="1:37" s="53" customFormat="1" x14ac:dyDescent="0.2">
      <c r="A289" s="21" t="s">
        <v>1495</v>
      </c>
      <c r="B289" s="24" t="s">
        <v>1496</v>
      </c>
      <c r="C289" s="24" t="s">
        <v>410</v>
      </c>
      <c r="D289" s="110">
        <v>0</v>
      </c>
      <c r="E289" s="109"/>
      <c r="F289" s="110">
        <v>0</v>
      </c>
      <c r="G289" s="110">
        <v>0</v>
      </c>
      <c r="H289" s="110">
        <v>0</v>
      </c>
      <c r="I289" s="110">
        <v>0</v>
      </c>
      <c r="J289" s="110">
        <v>0</v>
      </c>
      <c r="K289" s="24">
        <v>0</v>
      </c>
      <c r="L289" s="109"/>
      <c r="M289" s="110">
        <v>0</v>
      </c>
      <c r="N289" s="110">
        <v>0</v>
      </c>
      <c r="O289" s="25">
        <v>0</v>
      </c>
      <c r="P289" s="25">
        <v>0</v>
      </c>
      <c r="Q289" s="25">
        <v>0</v>
      </c>
      <c r="R289" s="24">
        <v>999</v>
      </c>
      <c r="S289" s="26">
        <v>0</v>
      </c>
      <c r="T289" s="52" t="s">
        <v>410</v>
      </c>
      <c r="U289" s="26">
        <v>1.9104000000000001</v>
      </c>
      <c r="V289" s="26"/>
      <c r="W289" s="109"/>
      <c r="X289" s="24">
        <v>6</v>
      </c>
      <c r="Y289" s="110">
        <v>11009.61</v>
      </c>
      <c r="Z289" s="25">
        <v>3.2</v>
      </c>
      <c r="AA289" s="26">
        <v>0.52290000000000003</v>
      </c>
      <c r="AB289" s="26">
        <v>0.5202</v>
      </c>
      <c r="AC289" s="109"/>
      <c r="AD289" s="26">
        <v>2.2475999999999998</v>
      </c>
      <c r="AE289" s="26">
        <v>2.3489</v>
      </c>
      <c r="AF289" s="26">
        <v>2.1516000000000002</v>
      </c>
      <c r="AG289" s="26">
        <v>2.1112000000000002</v>
      </c>
      <c r="AH289" s="57">
        <v>2.0827</v>
      </c>
      <c r="AI289" s="50">
        <f t="shared" si="12"/>
        <v>2.0493816000000002</v>
      </c>
      <c r="AJ289" s="26">
        <f t="shared" si="13"/>
        <v>-3.3318399999999748E-2</v>
      </c>
      <c r="AK289" s="62">
        <f t="shared" si="14"/>
        <v>-1.5997695299370888E-2</v>
      </c>
    </row>
    <row r="290" spans="1:37" s="53" customFormat="1" x14ac:dyDescent="0.2">
      <c r="A290" s="21" t="s">
        <v>486</v>
      </c>
      <c r="B290" s="1" t="s">
        <v>487</v>
      </c>
      <c r="C290" s="1" t="s">
        <v>410</v>
      </c>
      <c r="D290" s="108">
        <v>6</v>
      </c>
      <c r="E290" s="109"/>
      <c r="F290" s="108">
        <v>0</v>
      </c>
      <c r="G290" s="108">
        <v>7510</v>
      </c>
      <c r="H290" s="108">
        <v>4108</v>
      </c>
      <c r="I290" s="108">
        <v>3223</v>
      </c>
      <c r="J290" s="108">
        <v>2119</v>
      </c>
      <c r="K290" s="1">
        <v>3.2</v>
      </c>
      <c r="L290" s="109"/>
      <c r="M290" s="108">
        <v>3223</v>
      </c>
      <c r="N290" s="108">
        <v>2119</v>
      </c>
      <c r="O290" s="2">
        <v>3.2</v>
      </c>
      <c r="P290" s="2">
        <v>2.1</v>
      </c>
      <c r="Q290" s="2">
        <v>2.4</v>
      </c>
      <c r="R290" s="1">
        <v>25</v>
      </c>
      <c r="S290" s="3">
        <v>0.97209999999999996</v>
      </c>
      <c r="T290" s="43" t="s">
        <v>410</v>
      </c>
      <c r="U290" s="3">
        <v>0.85770000000000002</v>
      </c>
      <c r="V290" s="3"/>
      <c r="W290" s="109"/>
      <c r="X290" s="1">
        <v>8</v>
      </c>
      <c r="Y290" s="108">
        <v>8136.69</v>
      </c>
      <c r="Z290" s="2">
        <v>2.6</v>
      </c>
      <c r="AA290" s="3">
        <v>1.1890000000000001</v>
      </c>
      <c r="AB290" s="3">
        <v>1.2867999999999999</v>
      </c>
      <c r="AC290" s="109"/>
      <c r="AD290" s="3">
        <v>1.1166</v>
      </c>
      <c r="AE290" s="3">
        <v>0.99750000000000005</v>
      </c>
      <c r="AF290" s="3">
        <v>0.97209999999999996</v>
      </c>
      <c r="AG290" s="3">
        <v>0.92549999999999999</v>
      </c>
      <c r="AH290" s="57">
        <v>0.95320000000000005</v>
      </c>
      <c r="AI290" s="50">
        <f t="shared" si="12"/>
        <v>0.92009767500000006</v>
      </c>
      <c r="AJ290" s="3">
        <f t="shared" si="13"/>
        <v>-3.3102324999999988E-2</v>
      </c>
      <c r="AK290" s="62">
        <f t="shared" si="14"/>
        <v>-3.4727575535039849E-2</v>
      </c>
    </row>
    <row r="291" spans="1:37" s="53" customFormat="1" x14ac:dyDescent="0.2">
      <c r="A291" s="21" t="s">
        <v>1034</v>
      </c>
      <c r="B291" s="1" t="s">
        <v>1035</v>
      </c>
      <c r="C291" s="1" t="s">
        <v>410</v>
      </c>
      <c r="D291" s="108">
        <v>45</v>
      </c>
      <c r="E291" s="109"/>
      <c r="F291" s="108">
        <v>1</v>
      </c>
      <c r="G291" s="108">
        <v>4716</v>
      </c>
      <c r="H291" s="108">
        <v>4163</v>
      </c>
      <c r="I291" s="108">
        <v>2161</v>
      </c>
      <c r="J291" s="108">
        <v>1548</v>
      </c>
      <c r="K291" s="1">
        <v>3</v>
      </c>
      <c r="L291" s="109"/>
      <c r="M291" s="108">
        <v>2119</v>
      </c>
      <c r="N291" s="108">
        <v>1393</v>
      </c>
      <c r="O291" s="2">
        <v>3</v>
      </c>
      <c r="P291" s="2">
        <v>2</v>
      </c>
      <c r="Q291" s="2">
        <v>2.4</v>
      </c>
      <c r="R291" s="1">
        <v>25</v>
      </c>
      <c r="S291" s="3">
        <v>0.6391</v>
      </c>
      <c r="T291" s="43" t="s">
        <v>407</v>
      </c>
      <c r="U291" s="3">
        <v>0.6391</v>
      </c>
      <c r="V291" s="3"/>
      <c r="W291" s="109"/>
      <c r="X291" s="1">
        <v>7</v>
      </c>
      <c r="Y291" s="108">
        <v>5164.12</v>
      </c>
      <c r="Z291" s="2">
        <v>2.4</v>
      </c>
      <c r="AA291" s="3">
        <v>0.91</v>
      </c>
      <c r="AB291" s="3">
        <v>1.4184000000000001</v>
      </c>
      <c r="AC291" s="109"/>
      <c r="AD291" s="3">
        <v>0.55910000000000004</v>
      </c>
      <c r="AE291" s="3">
        <v>0.53620000000000001</v>
      </c>
      <c r="AF291" s="3">
        <v>0.78539999999999999</v>
      </c>
      <c r="AG291" s="3">
        <v>0.66500000000000004</v>
      </c>
      <c r="AH291" s="57">
        <v>0.71870000000000001</v>
      </c>
      <c r="AI291" s="50">
        <f t="shared" si="12"/>
        <v>0.68559452500000007</v>
      </c>
      <c r="AJ291" s="3">
        <f t="shared" si="13"/>
        <v>-3.310547499999994E-2</v>
      </c>
      <c r="AK291" s="62">
        <f t="shared" si="14"/>
        <v>-4.606299568665638E-2</v>
      </c>
    </row>
    <row r="292" spans="1:37" s="53" customFormat="1" x14ac:dyDescent="0.2">
      <c r="A292" s="21" t="s">
        <v>1497</v>
      </c>
      <c r="B292" s="24" t="s">
        <v>1498</v>
      </c>
      <c r="C292" s="24" t="s">
        <v>410</v>
      </c>
      <c r="D292" s="110">
        <v>9</v>
      </c>
      <c r="E292" s="109"/>
      <c r="F292" s="110">
        <v>0</v>
      </c>
      <c r="G292" s="110">
        <v>9675</v>
      </c>
      <c r="H292" s="110">
        <v>6880</v>
      </c>
      <c r="I292" s="110">
        <v>4687</v>
      </c>
      <c r="J292" s="110">
        <v>3060</v>
      </c>
      <c r="K292" s="24">
        <v>5</v>
      </c>
      <c r="L292" s="109"/>
      <c r="M292" s="110">
        <v>4587</v>
      </c>
      <c r="N292" s="110">
        <v>2841</v>
      </c>
      <c r="O292" s="25">
        <v>5</v>
      </c>
      <c r="P292" s="25">
        <v>3.4</v>
      </c>
      <c r="Q292" s="25">
        <v>3.7</v>
      </c>
      <c r="R292" s="24">
        <v>23</v>
      </c>
      <c r="S292" s="26">
        <v>1.3835</v>
      </c>
      <c r="T292" s="52" t="s">
        <v>410</v>
      </c>
      <c r="U292" s="26">
        <v>1.1919</v>
      </c>
      <c r="V292" s="26"/>
      <c r="W292" s="109"/>
      <c r="X292" s="24">
        <v>8</v>
      </c>
      <c r="Y292" s="110">
        <v>9124.08</v>
      </c>
      <c r="Z292" s="25">
        <v>2.7</v>
      </c>
      <c r="AA292" s="26">
        <v>1.0458000000000001</v>
      </c>
      <c r="AB292" s="26">
        <v>0.81340000000000001</v>
      </c>
      <c r="AC292" s="109"/>
      <c r="AD292" s="26">
        <v>1.1798</v>
      </c>
      <c r="AE292" s="26">
        <v>0.86450000000000005</v>
      </c>
      <c r="AF292" s="26">
        <v>1.1957</v>
      </c>
      <c r="AG292" s="26">
        <v>1.2376</v>
      </c>
      <c r="AH292" s="57">
        <v>1.3152999999999999</v>
      </c>
      <c r="AI292" s="50">
        <f t="shared" si="12"/>
        <v>1.2786107250000001</v>
      </c>
      <c r="AJ292" s="26">
        <f t="shared" si="13"/>
        <v>-3.6689274999999855E-2</v>
      </c>
      <c r="AK292" s="62">
        <f t="shared" si="14"/>
        <v>-2.7894225651942415E-2</v>
      </c>
    </row>
    <row r="293" spans="1:37" s="53" customFormat="1" x14ac:dyDescent="0.2">
      <c r="A293" s="22" t="s">
        <v>1170</v>
      </c>
      <c r="B293" s="17" t="s">
        <v>1171</v>
      </c>
      <c r="C293" s="17" t="s">
        <v>407</v>
      </c>
      <c r="D293" s="111">
        <v>135</v>
      </c>
      <c r="E293" s="109"/>
      <c r="F293" s="111">
        <v>3</v>
      </c>
      <c r="G293" s="111">
        <v>4460</v>
      </c>
      <c r="H293" s="111">
        <v>4224</v>
      </c>
      <c r="I293" s="111">
        <v>1922</v>
      </c>
      <c r="J293" s="111">
        <v>1470</v>
      </c>
      <c r="K293" s="17">
        <v>2.6</v>
      </c>
      <c r="L293" s="109"/>
      <c r="M293" s="111">
        <v>1855</v>
      </c>
      <c r="N293" s="111">
        <v>1234</v>
      </c>
      <c r="O293" s="18">
        <v>2.6</v>
      </c>
      <c r="P293" s="18">
        <v>2.1</v>
      </c>
      <c r="Q293" s="18">
        <v>2</v>
      </c>
      <c r="R293" s="17">
        <v>26</v>
      </c>
      <c r="S293" s="19">
        <v>0.5595</v>
      </c>
      <c r="T293" s="44" t="s">
        <v>407</v>
      </c>
      <c r="U293" s="19">
        <v>0.5595</v>
      </c>
      <c r="V293" s="19"/>
      <c r="W293" s="109"/>
      <c r="X293" s="17">
        <v>7</v>
      </c>
      <c r="Y293" s="111">
        <v>4773.8</v>
      </c>
      <c r="Z293" s="18">
        <v>2</v>
      </c>
      <c r="AA293" s="19">
        <v>0.75849999999999995</v>
      </c>
      <c r="AB293" s="19">
        <v>0.59730000000000005</v>
      </c>
      <c r="AC293" s="109"/>
      <c r="AD293" s="19">
        <v>0.65620000000000001</v>
      </c>
      <c r="AE293" s="19">
        <v>0.56440000000000001</v>
      </c>
      <c r="AF293" s="19">
        <v>0.58630000000000004</v>
      </c>
      <c r="AG293" s="19">
        <v>0.62760000000000005</v>
      </c>
      <c r="AH293" s="59">
        <v>0.63670000000000004</v>
      </c>
      <c r="AI293" s="51">
        <f t="shared" si="12"/>
        <v>0.60020362500000002</v>
      </c>
      <c r="AJ293" s="19">
        <f t="shared" si="13"/>
        <v>-3.6496375000000025E-2</v>
      </c>
      <c r="AK293" s="63">
        <f t="shared" si="14"/>
        <v>-5.7321148107428964E-2</v>
      </c>
    </row>
    <row r="294" spans="1:37" s="53" customFormat="1" x14ac:dyDescent="0.2">
      <c r="A294" s="21" t="s">
        <v>1473</v>
      </c>
      <c r="B294" s="24" t="s">
        <v>1474</v>
      </c>
      <c r="C294" s="24" t="s">
        <v>410</v>
      </c>
      <c r="D294" s="110">
        <v>32</v>
      </c>
      <c r="E294" s="109"/>
      <c r="F294" s="110">
        <v>2</v>
      </c>
      <c r="G294" s="110">
        <v>3860</v>
      </c>
      <c r="H294" s="110">
        <v>3438</v>
      </c>
      <c r="I294" s="110">
        <v>1824</v>
      </c>
      <c r="J294" s="110">
        <v>1303</v>
      </c>
      <c r="K294" s="24">
        <v>1.6</v>
      </c>
      <c r="L294" s="109"/>
      <c r="M294" s="110">
        <v>1783</v>
      </c>
      <c r="N294" s="110">
        <v>1167</v>
      </c>
      <c r="O294" s="25">
        <v>1.6</v>
      </c>
      <c r="P294" s="25">
        <v>1.3</v>
      </c>
      <c r="Q294" s="25">
        <v>1.6</v>
      </c>
      <c r="R294" s="24">
        <v>25</v>
      </c>
      <c r="S294" s="26">
        <v>0.53779999999999994</v>
      </c>
      <c r="T294" s="52" t="s">
        <v>407</v>
      </c>
      <c r="U294" s="26">
        <v>0.53779999999999994</v>
      </c>
      <c r="V294" s="26"/>
      <c r="W294" s="109"/>
      <c r="X294" s="24">
        <v>4</v>
      </c>
      <c r="Y294" s="110">
        <v>4351.82</v>
      </c>
      <c r="Z294" s="25">
        <v>1.6</v>
      </c>
      <c r="AA294" s="26">
        <v>3.6796000000000002</v>
      </c>
      <c r="AB294" s="26">
        <v>2.9558</v>
      </c>
      <c r="AC294" s="109"/>
      <c r="AD294" s="26">
        <v>0.66379999999999995</v>
      </c>
      <c r="AE294" s="26">
        <v>0.69130000000000003</v>
      </c>
      <c r="AF294" s="26">
        <v>0.5706</v>
      </c>
      <c r="AG294" s="26">
        <v>0.64990000000000003</v>
      </c>
      <c r="AH294" s="57">
        <v>0.61370000000000002</v>
      </c>
      <c r="AI294" s="50">
        <f t="shared" si="12"/>
        <v>0.57692494999999999</v>
      </c>
      <c r="AJ294" s="26">
        <f t="shared" si="13"/>
        <v>-3.6775050000000031E-2</v>
      </c>
      <c r="AK294" s="62">
        <f t="shared" si="14"/>
        <v>-5.9923496822551783E-2</v>
      </c>
    </row>
    <row r="295" spans="1:37" s="53" customFormat="1" x14ac:dyDescent="0.2">
      <c r="A295" s="21" t="s">
        <v>1505</v>
      </c>
      <c r="B295" s="24" t="s">
        <v>1506</v>
      </c>
      <c r="C295" s="24" t="s">
        <v>410</v>
      </c>
      <c r="D295" s="110">
        <v>2</v>
      </c>
      <c r="E295" s="109"/>
      <c r="F295" s="110">
        <v>0</v>
      </c>
      <c r="G295" s="110">
        <v>4267</v>
      </c>
      <c r="H295" s="110">
        <v>1703</v>
      </c>
      <c r="I295" s="110">
        <v>2197</v>
      </c>
      <c r="J295" s="110">
        <v>558</v>
      </c>
      <c r="K295" s="24">
        <v>1.5</v>
      </c>
      <c r="L295" s="109"/>
      <c r="M295" s="110">
        <v>2197</v>
      </c>
      <c r="N295" s="110">
        <v>558</v>
      </c>
      <c r="O295" s="25">
        <v>1.5</v>
      </c>
      <c r="P295" s="25">
        <v>1.5</v>
      </c>
      <c r="Q295" s="25">
        <v>1.7</v>
      </c>
      <c r="R295" s="24">
        <v>999</v>
      </c>
      <c r="S295" s="26">
        <v>0.66259999999999997</v>
      </c>
      <c r="T295" s="52" t="s">
        <v>410</v>
      </c>
      <c r="U295" s="26">
        <v>0.77270000000000005</v>
      </c>
      <c r="V295" s="26"/>
      <c r="W295" s="109"/>
      <c r="X295" s="24">
        <v>3</v>
      </c>
      <c r="Y295" s="110">
        <v>4781.21</v>
      </c>
      <c r="Z295" s="25">
        <v>1.2</v>
      </c>
      <c r="AA295" s="26">
        <v>1.9488000000000001</v>
      </c>
      <c r="AB295" s="26">
        <v>1.4067000000000001</v>
      </c>
      <c r="AC295" s="109"/>
      <c r="AD295" s="26">
        <v>0.65880000000000005</v>
      </c>
      <c r="AE295" s="26">
        <v>0.75049999999999994</v>
      </c>
      <c r="AF295" s="26">
        <v>0.62409999999999999</v>
      </c>
      <c r="AG295" s="26">
        <v>0.75819999999999999</v>
      </c>
      <c r="AH295" s="57">
        <v>0.8669</v>
      </c>
      <c r="AI295" s="50">
        <f t="shared" si="12"/>
        <v>0.82891392500000016</v>
      </c>
      <c r="AJ295" s="26">
        <f t="shared" si="13"/>
        <v>-3.7986074999999841E-2</v>
      </c>
      <c r="AK295" s="62">
        <f t="shared" si="14"/>
        <v>-4.3818289306724927E-2</v>
      </c>
    </row>
    <row r="296" spans="1:37" s="53" customFormat="1" x14ac:dyDescent="0.2">
      <c r="A296" s="21" t="s">
        <v>989</v>
      </c>
      <c r="B296" s="24" t="s">
        <v>990</v>
      </c>
      <c r="C296" s="24" t="s">
        <v>407</v>
      </c>
      <c r="D296" s="110">
        <v>8</v>
      </c>
      <c r="E296" s="109"/>
      <c r="F296" s="110">
        <v>2</v>
      </c>
      <c r="G296" s="110">
        <v>6683</v>
      </c>
      <c r="H296" s="110">
        <v>3069</v>
      </c>
      <c r="I296" s="110">
        <v>2572</v>
      </c>
      <c r="J296" s="110">
        <v>1540</v>
      </c>
      <c r="K296" s="24">
        <v>3.1</v>
      </c>
      <c r="L296" s="109"/>
      <c r="M296" s="110">
        <v>2539</v>
      </c>
      <c r="N296" s="110">
        <v>1471</v>
      </c>
      <c r="O296" s="25">
        <v>3.1</v>
      </c>
      <c r="P296" s="25">
        <v>1.8</v>
      </c>
      <c r="Q296" s="25">
        <v>2.6</v>
      </c>
      <c r="R296" s="24">
        <v>20</v>
      </c>
      <c r="S296" s="26">
        <v>0.76580000000000004</v>
      </c>
      <c r="T296" s="52" t="s">
        <v>410</v>
      </c>
      <c r="U296" s="26">
        <v>0.85819999999999996</v>
      </c>
      <c r="V296" s="26"/>
      <c r="W296" s="109"/>
      <c r="X296" s="24">
        <v>11</v>
      </c>
      <c r="Y296" s="110">
        <v>8537.85</v>
      </c>
      <c r="Z296" s="25">
        <v>2.8</v>
      </c>
      <c r="AA296" s="26">
        <v>5.7769000000000004</v>
      </c>
      <c r="AB296" s="26">
        <v>5.7050000000000001</v>
      </c>
      <c r="AC296" s="109"/>
      <c r="AD296" s="26">
        <v>0.75880000000000003</v>
      </c>
      <c r="AE296" s="26">
        <v>0.85470000000000002</v>
      </c>
      <c r="AF296" s="26">
        <v>0.84460000000000002</v>
      </c>
      <c r="AG296" s="26">
        <v>0.83930000000000005</v>
      </c>
      <c r="AH296" s="57">
        <v>0.95930000000000004</v>
      </c>
      <c r="AI296" s="50">
        <f t="shared" si="12"/>
        <v>0.92063405000000009</v>
      </c>
      <c r="AJ296" s="26">
        <f t="shared" si="13"/>
        <v>-3.8665949999999949E-2</v>
      </c>
      <c r="AK296" s="62">
        <f t="shared" si="14"/>
        <v>-4.0306421348900182E-2</v>
      </c>
    </row>
    <row r="297" spans="1:37" s="53" customFormat="1" x14ac:dyDescent="0.2">
      <c r="A297" s="21" t="s">
        <v>506</v>
      </c>
      <c r="B297" s="1" t="s">
        <v>507</v>
      </c>
      <c r="C297" s="1" t="s">
        <v>407</v>
      </c>
      <c r="D297" s="108">
        <v>1</v>
      </c>
      <c r="E297" s="109"/>
      <c r="F297" s="108">
        <v>0</v>
      </c>
      <c r="G297" s="108">
        <v>767</v>
      </c>
      <c r="H297" s="108">
        <v>0</v>
      </c>
      <c r="I297" s="108">
        <v>405</v>
      </c>
      <c r="J297" s="108">
        <v>0</v>
      </c>
      <c r="K297" s="1">
        <v>1</v>
      </c>
      <c r="L297" s="109"/>
      <c r="M297" s="108">
        <v>405</v>
      </c>
      <c r="N297" s="108">
        <v>0</v>
      </c>
      <c r="O297" s="2">
        <v>1</v>
      </c>
      <c r="P297" s="2">
        <v>0</v>
      </c>
      <c r="Q297" s="2">
        <v>1</v>
      </c>
      <c r="R297" s="1">
        <v>999</v>
      </c>
      <c r="S297" s="3">
        <v>0.1222</v>
      </c>
      <c r="T297" s="43" t="s">
        <v>410</v>
      </c>
      <c r="U297" s="3">
        <v>1.2063999999999999</v>
      </c>
      <c r="V297" s="3"/>
      <c r="W297" s="109"/>
      <c r="X297" s="1">
        <v>11</v>
      </c>
      <c r="Y297" s="108">
        <v>10143.23</v>
      </c>
      <c r="Z297" s="2">
        <v>3.8</v>
      </c>
      <c r="AA297" s="3">
        <v>0.82369999999999999</v>
      </c>
      <c r="AB297" s="3">
        <v>0.87729999999999997</v>
      </c>
      <c r="AC297" s="109"/>
      <c r="AD297" s="3">
        <v>1.5124</v>
      </c>
      <c r="AE297" s="3">
        <v>1.2688999999999999</v>
      </c>
      <c r="AF297" s="3">
        <v>1.3405</v>
      </c>
      <c r="AG297" s="3">
        <v>1.2998000000000001</v>
      </c>
      <c r="AH297" s="57">
        <v>1.3335999999999999</v>
      </c>
      <c r="AI297" s="50">
        <f t="shared" si="12"/>
        <v>1.2941655999999999</v>
      </c>
      <c r="AJ297" s="3">
        <f t="shared" si="13"/>
        <v>-3.9434399999999981E-2</v>
      </c>
      <c r="AK297" s="62">
        <f t="shared" si="14"/>
        <v>-2.9569886022795429E-2</v>
      </c>
    </row>
    <row r="298" spans="1:37" s="53" customFormat="1" x14ac:dyDescent="0.2">
      <c r="A298" s="22" t="s">
        <v>848</v>
      </c>
      <c r="B298" s="17" t="s">
        <v>849</v>
      </c>
      <c r="C298" s="17" t="s">
        <v>407</v>
      </c>
      <c r="D298" s="111">
        <v>16</v>
      </c>
      <c r="E298" s="109"/>
      <c r="F298" s="111">
        <v>0</v>
      </c>
      <c r="G298" s="111">
        <v>9127</v>
      </c>
      <c r="H298" s="111">
        <v>6562</v>
      </c>
      <c r="I298" s="111">
        <v>5168</v>
      </c>
      <c r="J298" s="111">
        <v>3986</v>
      </c>
      <c r="K298" s="17">
        <v>5.8</v>
      </c>
      <c r="L298" s="109"/>
      <c r="M298" s="111">
        <v>5047</v>
      </c>
      <c r="N298" s="111">
        <v>3712</v>
      </c>
      <c r="O298" s="18">
        <v>5.8</v>
      </c>
      <c r="P298" s="18">
        <v>3.9</v>
      </c>
      <c r="Q298" s="18">
        <v>4.5</v>
      </c>
      <c r="R298" s="17">
        <v>32</v>
      </c>
      <c r="S298" s="19">
        <v>1.5222</v>
      </c>
      <c r="T298" s="44" t="s">
        <v>410</v>
      </c>
      <c r="U298" s="19">
        <v>1.3453999999999999</v>
      </c>
      <c r="V298" s="19"/>
      <c r="W298" s="109"/>
      <c r="X298" s="17">
        <v>12</v>
      </c>
      <c r="Y298" s="111">
        <v>11997.79</v>
      </c>
      <c r="Z298" s="18">
        <v>3.6</v>
      </c>
      <c r="AA298" s="19">
        <v>1.9528000000000001</v>
      </c>
      <c r="AB298" s="19">
        <v>1.9265000000000001</v>
      </c>
      <c r="AC298" s="109"/>
      <c r="AD298" s="19">
        <v>1.3867</v>
      </c>
      <c r="AE298" s="19">
        <v>1.2633000000000001</v>
      </c>
      <c r="AF298" s="19">
        <v>1.3472</v>
      </c>
      <c r="AG298" s="19">
        <v>1.3292999999999999</v>
      </c>
      <c r="AH298" s="59">
        <v>1.484</v>
      </c>
      <c r="AI298" s="51">
        <f t="shared" si="12"/>
        <v>1.4432778500000001</v>
      </c>
      <c r="AJ298" s="19">
        <f t="shared" si="13"/>
        <v>-4.0722149999999901E-2</v>
      </c>
      <c r="AK298" s="63">
        <f t="shared" si="14"/>
        <v>-2.7440801886792387E-2</v>
      </c>
    </row>
    <row r="299" spans="1:37" s="53" customFormat="1" x14ac:dyDescent="0.2">
      <c r="A299" s="21" t="s">
        <v>220</v>
      </c>
      <c r="B299" s="24" t="s">
        <v>221</v>
      </c>
      <c r="C299" s="24" t="s">
        <v>410</v>
      </c>
      <c r="D299" s="110">
        <v>1</v>
      </c>
      <c r="E299" s="109"/>
      <c r="F299" s="110">
        <v>0</v>
      </c>
      <c r="G299" s="110">
        <v>17851</v>
      </c>
      <c r="H299" s="110">
        <v>0</v>
      </c>
      <c r="I299" s="110">
        <v>4964</v>
      </c>
      <c r="J299" s="110">
        <v>0</v>
      </c>
      <c r="K299" s="24">
        <v>3</v>
      </c>
      <c r="L299" s="109"/>
      <c r="M299" s="110">
        <v>4964</v>
      </c>
      <c r="N299" s="110">
        <v>0</v>
      </c>
      <c r="O299" s="25">
        <v>3</v>
      </c>
      <c r="P299" s="25">
        <v>0</v>
      </c>
      <c r="Q299" s="25">
        <v>3</v>
      </c>
      <c r="R299" s="24">
        <v>999</v>
      </c>
      <c r="S299" s="26">
        <v>1.4972000000000001</v>
      </c>
      <c r="T299" s="52" t="s">
        <v>410</v>
      </c>
      <c r="U299" s="26">
        <v>2.5655999999999999</v>
      </c>
      <c r="V299" s="26"/>
      <c r="W299" s="109"/>
      <c r="X299" s="24">
        <v>19</v>
      </c>
      <c r="Y299" s="110">
        <v>27403.39</v>
      </c>
      <c r="Z299" s="25">
        <v>3.9</v>
      </c>
      <c r="AA299" s="26">
        <v>1.3017000000000001</v>
      </c>
      <c r="AB299" s="26">
        <v>1.2599</v>
      </c>
      <c r="AC299" s="109"/>
      <c r="AD299" s="26">
        <v>2.3071999999999999</v>
      </c>
      <c r="AE299" s="26">
        <v>2.8725999999999998</v>
      </c>
      <c r="AF299" s="26">
        <v>2.6735000000000002</v>
      </c>
      <c r="AG299" s="26">
        <v>2.6482000000000001</v>
      </c>
      <c r="AH299" s="57">
        <v>2.7938999999999998</v>
      </c>
      <c r="AI299" s="50">
        <f t="shared" si="12"/>
        <v>2.7522473999999999</v>
      </c>
      <c r="AJ299" s="26">
        <f t="shared" si="13"/>
        <v>-4.1652599999999929E-2</v>
      </c>
      <c r="AK299" s="62">
        <f t="shared" si="14"/>
        <v>-1.4908407602276363E-2</v>
      </c>
    </row>
    <row r="300" spans="1:37" s="53" customFormat="1" x14ac:dyDescent="0.2">
      <c r="A300" s="21" t="s">
        <v>828</v>
      </c>
      <c r="B300" s="24" t="s">
        <v>829</v>
      </c>
      <c r="C300" s="24" t="s">
        <v>407</v>
      </c>
      <c r="D300" s="110">
        <v>31</v>
      </c>
      <c r="E300" s="109"/>
      <c r="F300" s="110">
        <v>0</v>
      </c>
      <c r="G300" s="110">
        <v>9670</v>
      </c>
      <c r="H300" s="110">
        <v>6046</v>
      </c>
      <c r="I300" s="110">
        <v>3952</v>
      </c>
      <c r="J300" s="110">
        <v>1968</v>
      </c>
      <c r="K300" s="24">
        <v>3.4</v>
      </c>
      <c r="L300" s="109"/>
      <c r="M300" s="110">
        <v>3969</v>
      </c>
      <c r="N300" s="110">
        <v>1965</v>
      </c>
      <c r="O300" s="25">
        <v>3.4</v>
      </c>
      <c r="P300" s="25">
        <v>2.2000000000000002</v>
      </c>
      <c r="Q300" s="25">
        <v>2.8</v>
      </c>
      <c r="R300" s="24">
        <v>14</v>
      </c>
      <c r="S300" s="26">
        <v>1.1971000000000001</v>
      </c>
      <c r="T300" s="52" t="s">
        <v>407</v>
      </c>
      <c r="U300" s="26">
        <v>1.1971000000000001</v>
      </c>
      <c r="V300" s="26"/>
      <c r="W300" s="109"/>
      <c r="X300" s="24">
        <v>8</v>
      </c>
      <c r="Y300" s="110">
        <v>7769.92</v>
      </c>
      <c r="Z300" s="25">
        <v>2.8</v>
      </c>
      <c r="AA300" s="26">
        <v>0.80779999999999996</v>
      </c>
      <c r="AB300" s="26">
        <v>0.93179999999999996</v>
      </c>
      <c r="AC300" s="109"/>
      <c r="AD300" s="26">
        <v>1.4053</v>
      </c>
      <c r="AE300" s="26">
        <v>1.6207</v>
      </c>
      <c r="AF300" s="26">
        <v>1.2154</v>
      </c>
      <c r="AG300" s="26">
        <v>1.2496</v>
      </c>
      <c r="AH300" s="57">
        <v>1.3261000000000001</v>
      </c>
      <c r="AI300" s="50">
        <f t="shared" si="12"/>
        <v>1.2841890250000001</v>
      </c>
      <c r="AJ300" s="26">
        <f t="shared" si="13"/>
        <v>-4.1910974999999961E-2</v>
      </c>
      <c r="AK300" s="62">
        <f t="shared" si="14"/>
        <v>-3.1604686675213003E-2</v>
      </c>
    </row>
    <row r="301" spans="1:37" s="53" customFormat="1" x14ac:dyDescent="0.2">
      <c r="A301" s="21" t="s">
        <v>242</v>
      </c>
      <c r="B301" s="1" t="s">
        <v>243</v>
      </c>
      <c r="C301" s="1" t="s">
        <v>410</v>
      </c>
      <c r="D301" s="108">
        <v>13</v>
      </c>
      <c r="E301" s="109"/>
      <c r="F301" s="108">
        <v>1</v>
      </c>
      <c r="G301" s="108">
        <v>10269</v>
      </c>
      <c r="H301" s="108">
        <v>11788</v>
      </c>
      <c r="I301" s="108">
        <v>4125</v>
      </c>
      <c r="J301" s="108">
        <v>4110</v>
      </c>
      <c r="K301" s="1">
        <v>5.0999999999999996</v>
      </c>
      <c r="L301" s="109"/>
      <c r="M301" s="108">
        <v>4242</v>
      </c>
      <c r="N301" s="108">
        <v>4096</v>
      </c>
      <c r="O301" s="2">
        <v>5.0999999999999996</v>
      </c>
      <c r="P301" s="2">
        <v>4.5999999999999996</v>
      </c>
      <c r="Q301" s="2">
        <v>3.5</v>
      </c>
      <c r="R301" s="1">
        <v>55</v>
      </c>
      <c r="S301" s="3">
        <v>1.2794000000000001</v>
      </c>
      <c r="T301" s="43" t="s">
        <v>410</v>
      </c>
      <c r="U301" s="3">
        <v>1.2665</v>
      </c>
      <c r="V301" s="3"/>
      <c r="W301" s="109"/>
      <c r="X301" s="1">
        <v>11</v>
      </c>
      <c r="Y301" s="108">
        <v>12920.6</v>
      </c>
      <c r="Z301" s="2">
        <v>3.5</v>
      </c>
      <c r="AA301" s="3">
        <v>0.4829</v>
      </c>
      <c r="AB301" s="3">
        <v>0.58069999999999999</v>
      </c>
      <c r="AC301" s="109"/>
      <c r="AD301" s="3">
        <v>1.5002</v>
      </c>
      <c r="AE301" s="3">
        <v>1.3956</v>
      </c>
      <c r="AF301" s="3">
        <v>1.2985</v>
      </c>
      <c r="AG301" s="3">
        <v>1.2799</v>
      </c>
      <c r="AH301" s="57">
        <v>1.4012</v>
      </c>
      <c r="AI301" s="50">
        <f t="shared" si="12"/>
        <v>1.3586378750000001</v>
      </c>
      <c r="AJ301" s="3">
        <f t="shared" si="13"/>
        <v>-4.2562124999999895E-2</v>
      </c>
      <c r="AK301" s="62">
        <f t="shared" si="14"/>
        <v>-3.0375481729945687E-2</v>
      </c>
    </row>
    <row r="302" spans="1:37" s="53" customFormat="1" x14ac:dyDescent="0.2">
      <c r="A302" s="21" t="s">
        <v>1411</v>
      </c>
      <c r="B302" s="24" t="s">
        <v>1412</v>
      </c>
      <c r="C302" s="24" t="s">
        <v>410</v>
      </c>
      <c r="D302" s="110">
        <v>3</v>
      </c>
      <c r="E302" s="109"/>
      <c r="F302" s="110">
        <v>0</v>
      </c>
      <c r="G302" s="110">
        <v>8363</v>
      </c>
      <c r="H302" s="110">
        <v>5767</v>
      </c>
      <c r="I302" s="110">
        <v>2562</v>
      </c>
      <c r="J302" s="110">
        <v>1191</v>
      </c>
      <c r="K302" s="24">
        <v>4.3</v>
      </c>
      <c r="L302" s="109"/>
      <c r="M302" s="110">
        <v>2562</v>
      </c>
      <c r="N302" s="110">
        <v>1191</v>
      </c>
      <c r="O302" s="25">
        <v>4.3</v>
      </c>
      <c r="P302" s="25">
        <v>2.1</v>
      </c>
      <c r="Q302" s="25">
        <v>3.8</v>
      </c>
      <c r="R302" s="24">
        <v>999</v>
      </c>
      <c r="S302" s="26">
        <v>0.77270000000000005</v>
      </c>
      <c r="T302" s="52" t="s">
        <v>410</v>
      </c>
      <c r="U302" s="26">
        <v>0.77690000000000003</v>
      </c>
      <c r="V302" s="26"/>
      <c r="W302" s="109"/>
      <c r="X302" s="24">
        <v>7</v>
      </c>
      <c r="Y302" s="110">
        <v>6199.38</v>
      </c>
      <c r="Z302" s="25">
        <v>2.7</v>
      </c>
      <c r="AA302" s="26">
        <v>4.4184000000000001</v>
      </c>
      <c r="AB302" s="26">
        <v>3.9828999999999999</v>
      </c>
      <c r="AC302" s="109"/>
      <c r="AD302" s="26">
        <v>1.2295</v>
      </c>
      <c r="AE302" s="26">
        <v>0.84960000000000002</v>
      </c>
      <c r="AF302" s="26">
        <v>0.73429999999999995</v>
      </c>
      <c r="AG302" s="26">
        <v>0.71389999999999998</v>
      </c>
      <c r="AH302" s="57">
        <v>0.87619999999999998</v>
      </c>
      <c r="AI302" s="50">
        <f t="shared" si="12"/>
        <v>0.83341947500000013</v>
      </c>
      <c r="AJ302" s="26">
        <f t="shared" si="13"/>
        <v>-4.2780524999999847E-2</v>
      </c>
      <c r="AK302" s="62">
        <f t="shared" si="14"/>
        <v>-4.8825068477516373E-2</v>
      </c>
    </row>
    <row r="303" spans="1:37" s="53" customFormat="1" x14ac:dyDescent="0.2">
      <c r="A303" s="22" t="s">
        <v>690</v>
      </c>
      <c r="B303" s="17" t="s">
        <v>691</v>
      </c>
      <c r="C303" s="17" t="s">
        <v>407</v>
      </c>
      <c r="D303" s="111">
        <v>213</v>
      </c>
      <c r="E303" s="109"/>
      <c r="F303" s="111">
        <v>3</v>
      </c>
      <c r="G303" s="111">
        <v>4884</v>
      </c>
      <c r="H303" s="111">
        <v>2897</v>
      </c>
      <c r="I303" s="111">
        <v>2248</v>
      </c>
      <c r="J303" s="111">
        <v>1332</v>
      </c>
      <c r="K303" s="17">
        <v>2.9</v>
      </c>
      <c r="L303" s="109"/>
      <c r="M303" s="111">
        <v>2180</v>
      </c>
      <c r="N303" s="111">
        <v>1097</v>
      </c>
      <c r="O303" s="18">
        <v>2.9</v>
      </c>
      <c r="P303" s="18">
        <v>1.8</v>
      </c>
      <c r="Q303" s="18">
        <v>2.5</v>
      </c>
      <c r="R303" s="17">
        <v>15</v>
      </c>
      <c r="S303" s="19">
        <v>0.65749999999999997</v>
      </c>
      <c r="T303" s="44" t="s">
        <v>407</v>
      </c>
      <c r="U303" s="19">
        <v>0.65749999999999997</v>
      </c>
      <c r="V303" s="19"/>
      <c r="W303" s="109"/>
      <c r="X303" s="17">
        <v>6</v>
      </c>
      <c r="Y303" s="111">
        <v>4832.08</v>
      </c>
      <c r="Z303" s="18">
        <v>2.5</v>
      </c>
      <c r="AA303" s="19">
        <v>2.9883000000000002</v>
      </c>
      <c r="AB303" s="19">
        <v>2.4868000000000001</v>
      </c>
      <c r="AC303" s="109"/>
      <c r="AD303" s="19">
        <v>0.76890000000000003</v>
      </c>
      <c r="AE303" s="19">
        <v>0.77310000000000001</v>
      </c>
      <c r="AF303" s="19">
        <v>0.73480000000000001</v>
      </c>
      <c r="AG303" s="19">
        <v>0.74770000000000003</v>
      </c>
      <c r="AH303" s="59">
        <v>0.74960000000000004</v>
      </c>
      <c r="AI303" s="51">
        <f t="shared" si="12"/>
        <v>0.70533312500000001</v>
      </c>
      <c r="AJ303" s="19">
        <f t="shared" si="13"/>
        <v>-4.4266875000000039E-2</v>
      </c>
      <c r="AK303" s="63">
        <f t="shared" si="14"/>
        <v>-5.9053995464247645E-2</v>
      </c>
    </row>
    <row r="304" spans="1:37" s="53" customFormat="1" x14ac:dyDescent="0.2">
      <c r="A304" s="21" t="s">
        <v>430</v>
      </c>
      <c r="B304" s="24" t="s">
        <v>431</v>
      </c>
      <c r="C304" s="24" t="s">
        <v>410</v>
      </c>
      <c r="D304" s="110">
        <v>31</v>
      </c>
      <c r="E304" s="109"/>
      <c r="F304" s="110">
        <v>6</v>
      </c>
      <c r="G304" s="110">
        <v>7240</v>
      </c>
      <c r="H304" s="110">
        <v>9169</v>
      </c>
      <c r="I304" s="110">
        <v>5477</v>
      </c>
      <c r="J304" s="110">
        <v>7912</v>
      </c>
      <c r="K304" s="24">
        <v>6.1</v>
      </c>
      <c r="L304" s="109"/>
      <c r="M304" s="110">
        <v>4911</v>
      </c>
      <c r="N304" s="110">
        <v>6157</v>
      </c>
      <c r="O304" s="25">
        <v>6.1</v>
      </c>
      <c r="P304" s="25">
        <v>8</v>
      </c>
      <c r="Q304" s="25">
        <v>3.5</v>
      </c>
      <c r="R304" s="24">
        <v>92</v>
      </c>
      <c r="S304" s="26">
        <v>1.4812000000000001</v>
      </c>
      <c r="T304" s="52" t="s">
        <v>410</v>
      </c>
      <c r="U304" s="26">
        <v>1.2802</v>
      </c>
      <c r="V304" s="26"/>
      <c r="W304" s="109"/>
      <c r="X304" s="24">
        <v>24</v>
      </c>
      <c r="Y304" s="110">
        <v>13251.84</v>
      </c>
      <c r="Z304" s="25">
        <v>5.4</v>
      </c>
      <c r="AA304" s="26">
        <v>0.87960000000000005</v>
      </c>
      <c r="AB304" s="26">
        <v>0.79400000000000004</v>
      </c>
      <c r="AC304" s="109"/>
      <c r="AD304" s="26">
        <v>1.2034</v>
      </c>
      <c r="AE304" s="26">
        <v>1.5185999999999999</v>
      </c>
      <c r="AF304" s="26">
        <v>1.3322000000000001</v>
      </c>
      <c r="AG304" s="26">
        <v>1.3036000000000001</v>
      </c>
      <c r="AH304" s="57">
        <v>1.4188000000000001</v>
      </c>
      <c r="AI304" s="50">
        <f t="shared" si="12"/>
        <v>1.37333455</v>
      </c>
      <c r="AJ304" s="26">
        <f t="shared" si="13"/>
        <v>-4.5465450000000018E-2</v>
      </c>
      <c r="AK304" s="62">
        <f t="shared" si="14"/>
        <v>-3.2045002819283915E-2</v>
      </c>
    </row>
    <row r="305" spans="1:37" s="53" customFormat="1" x14ac:dyDescent="0.2">
      <c r="A305" s="21" t="s">
        <v>768</v>
      </c>
      <c r="B305" s="1" t="s">
        <v>769</v>
      </c>
      <c r="C305" s="1" t="s">
        <v>407</v>
      </c>
      <c r="D305" s="108">
        <v>1</v>
      </c>
      <c r="E305" s="109"/>
      <c r="F305" s="108">
        <v>0</v>
      </c>
      <c r="G305" s="108">
        <v>19840</v>
      </c>
      <c r="H305" s="108">
        <v>0</v>
      </c>
      <c r="I305" s="108">
        <v>0</v>
      </c>
      <c r="J305" s="108">
        <v>0</v>
      </c>
      <c r="K305" s="1">
        <v>0</v>
      </c>
      <c r="L305" s="109"/>
      <c r="M305" s="108">
        <v>0</v>
      </c>
      <c r="N305" s="108">
        <v>0</v>
      </c>
      <c r="O305" s="2">
        <v>0</v>
      </c>
      <c r="P305" s="2">
        <v>0</v>
      </c>
      <c r="Q305" s="2">
        <v>0</v>
      </c>
      <c r="R305" s="1">
        <v>999</v>
      </c>
      <c r="S305" s="3">
        <v>0</v>
      </c>
      <c r="T305" s="43" t="s">
        <v>410</v>
      </c>
      <c r="U305" s="3">
        <v>0.77790000000000004</v>
      </c>
      <c r="V305" s="3"/>
      <c r="W305" s="109"/>
      <c r="X305" s="1">
        <v>7</v>
      </c>
      <c r="Y305" s="108">
        <v>4917.9799999999996</v>
      </c>
      <c r="Z305" s="2">
        <v>1.9</v>
      </c>
      <c r="AA305" s="3">
        <v>1.306</v>
      </c>
      <c r="AB305" s="3">
        <v>1.3030999999999999</v>
      </c>
      <c r="AC305" s="109"/>
      <c r="AD305" s="3">
        <v>1.0915999999999999</v>
      </c>
      <c r="AE305" s="3">
        <v>0.85529999999999995</v>
      </c>
      <c r="AF305" s="3">
        <v>0.86899999999999999</v>
      </c>
      <c r="AG305" s="3">
        <v>0.83440000000000003</v>
      </c>
      <c r="AH305" s="57">
        <v>0.88070000000000004</v>
      </c>
      <c r="AI305" s="50">
        <f t="shared" si="12"/>
        <v>0.83449222500000009</v>
      </c>
      <c r="AJ305" s="3">
        <f t="shared" si="13"/>
        <v>-4.6207774999999951E-2</v>
      </c>
      <c r="AK305" s="62">
        <f t="shared" si="14"/>
        <v>-5.2467100034063754E-2</v>
      </c>
    </row>
    <row r="306" spans="1:37" s="53" customFormat="1" x14ac:dyDescent="0.2">
      <c r="A306" s="21" t="s">
        <v>981</v>
      </c>
      <c r="B306" s="24" t="s">
        <v>982</v>
      </c>
      <c r="C306" s="24" t="s">
        <v>410</v>
      </c>
      <c r="D306" s="110">
        <v>10</v>
      </c>
      <c r="E306" s="109"/>
      <c r="F306" s="110">
        <v>0</v>
      </c>
      <c r="G306" s="110">
        <v>7513</v>
      </c>
      <c r="H306" s="110">
        <v>4448</v>
      </c>
      <c r="I306" s="110">
        <v>3511</v>
      </c>
      <c r="J306" s="110">
        <v>2127</v>
      </c>
      <c r="K306" s="24">
        <v>5.4</v>
      </c>
      <c r="L306" s="109"/>
      <c r="M306" s="110">
        <v>3555</v>
      </c>
      <c r="N306" s="110">
        <v>2204</v>
      </c>
      <c r="O306" s="25">
        <v>5.4</v>
      </c>
      <c r="P306" s="25">
        <v>3.7</v>
      </c>
      <c r="Q306" s="25">
        <v>4.4000000000000004</v>
      </c>
      <c r="R306" s="24">
        <v>23</v>
      </c>
      <c r="S306" s="26">
        <v>1.0722</v>
      </c>
      <c r="T306" s="52" t="s">
        <v>410</v>
      </c>
      <c r="U306" s="26">
        <v>1.0104</v>
      </c>
      <c r="V306" s="26"/>
      <c r="W306" s="109"/>
      <c r="X306" s="24">
        <v>13</v>
      </c>
      <c r="Y306" s="110">
        <v>9386.39</v>
      </c>
      <c r="Z306" s="25">
        <v>3.9</v>
      </c>
      <c r="AA306" s="26">
        <v>0.54649999999999999</v>
      </c>
      <c r="AB306" s="26">
        <v>0.45579999999999998</v>
      </c>
      <c r="AC306" s="109"/>
      <c r="AD306" s="26">
        <v>0.99180000000000001</v>
      </c>
      <c r="AE306" s="26">
        <v>1.0044</v>
      </c>
      <c r="AF306" s="26">
        <v>1.0135000000000001</v>
      </c>
      <c r="AG306" s="26">
        <v>0.97409999999999997</v>
      </c>
      <c r="AH306" s="57">
        <v>1.1313</v>
      </c>
      <c r="AI306" s="50">
        <f t="shared" si="12"/>
        <v>1.0839066000000002</v>
      </c>
      <c r="AJ306" s="26">
        <f t="shared" si="13"/>
        <v>-4.7393399999999808E-2</v>
      </c>
      <c r="AK306" s="62">
        <f t="shared" si="14"/>
        <v>-4.1892866613630168E-2</v>
      </c>
    </row>
    <row r="307" spans="1:37" s="53" customFormat="1" x14ac:dyDescent="0.2">
      <c r="A307" s="21" t="s">
        <v>852</v>
      </c>
      <c r="B307" s="24" t="s">
        <v>853</v>
      </c>
      <c r="C307" s="24" t="s">
        <v>407</v>
      </c>
      <c r="D307" s="110">
        <v>9</v>
      </c>
      <c r="E307" s="109"/>
      <c r="F307" s="110">
        <v>0</v>
      </c>
      <c r="G307" s="110">
        <v>6147</v>
      </c>
      <c r="H307" s="110">
        <v>3761</v>
      </c>
      <c r="I307" s="110">
        <v>2411</v>
      </c>
      <c r="J307" s="110">
        <v>1410</v>
      </c>
      <c r="K307" s="24">
        <v>3.3</v>
      </c>
      <c r="L307" s="109"/>
      <c r="M307" s="110">
        <v>2585</v>
      </c>
      <c r="N307" s="110">
        <v>1624</v>
      </c>
      <c r="O307" s="25">
        <v>3.3</v>
      </c>
      <c r="P307" s="25">
        <v>1.8</v>
      </c>
      <c r="Q307" s="25">
        <v>2.8</v>
      </c>
      <c r="R307" s="24">
        <v>23</v>
      </c>
      <c r="S307" s="26">
        <v>0.77969999999999995</v>
      </c>
      <c r="T307" s="52" t="s">
        <v>410</v>
      </c>
      <c r="U307" s="26">
        <v>0.80330000000000001</v>
      </c>
      <c r="V307" s="26"/>
      <c r="W307" s="109"/>
      <c r="X307" s="24">
        <v>6</v>
      </c>
      <c r="Y307" s="110">
        <v>5737.49</v>
      </c>
      <c r="Z307" s="25">
        <v>2.2000000000000002</v>
      </c>
      <c r="AA307" s="26">
        <v>2.4811999999999999</v>
      </c>
      <c r="AB307" s="26">
        <v>2.6078000000000001</v>
      </c>
      <c r="AC307" s="109"/>
      <c r="AD307" s="26">
        <v>0.73699999999999999</v>
      </c>
      <c r="AE307" s="26">
        <v>0.86539999999999995</v>
      </c>
      <c r="AF307" s="26">
        <v>0.78449999999999998</v>
      </c>
      <c r="AG307" s="26">
        <v>0.78220000000000001</v>
      </c>
      <c r="AH307" s="57">
        <v>0.91159999999999997</v>
      </c>
      <c r="AI307" s="50">
        <f t="shared" si="12"/>
        <v>0.86174007500000005</v>
      </c>
      <c r="AJ307" s="26">
        <f t="shared" si="13"/>
        <v>-4.9859924999999916E-2</v>
      </c>
      <c r="AK307" s="62">
        <f t="shared" si="14"/>
        <v>-5.469495941202273E-2</v>
      </c>
    </row>
    <row r="308" spans="1:37" s="53" customFormat="1" x14ac:dyDescent="0.2">
      <c r="A308" s="22" t="s">
        <v>577</v>
      </c>
      <c r="B308" s="17" t="s">
        <v>578</v>
      </c>
      <c r="C308" s="17" t="s">
        <v>407</v>
      </c>
      <c r="D308" s="111">
        <v>3</v>
      </c>
      <c r="E308" s="109"/>
      <c r="F308" s="111">
        <v>1</v>
      </c>
      <c r="G308" s="111">
        <v>3240</v>
      </c>
      <c r="H308" s="111">
        <v>1249</v>
      </c>
      <c r="I308" s="111">
        <v>1790</v>
      </c>
      <c r="J308" s="111">
        <v>779</v>
      </c>
      <c r="K308" s="17">
        <v>2.2999999999999998</v>
      </c>
      <c r="L308" s="109"/>
      <c r="M308" s="111">
        <v>1790</v>
      </c>
      <c r="N308" s="111">
        <v>779</v>
      </c>
      <c r="O308" s="18">
        <v>2.2999999999999998</v>
      </c>
      <c r="P308" s="18">
        <v>1.2</v>
      </c>
      <c r="Q308" s="18">
        <v>2</v>
      </c>
      <c r="R308" s="17">
        <v>999</v>
      </c>
      <c r="S308" s="19">
        <v>0.53990000000000005</v>
      </c>
      <c r="T308" s="44" t="s">
        <v>410</v>
      </c>
      <c r="U308" s="19">
        <v>1.1080000000000001</v>
      </c>
      <c r="V308" s="19"/>
      <c r="W308" s="109"/>
      <c r="X308" s="17">
        <v>10</v>
      </c>
      <c r="Y308" s="111">
        <v>11749.38</v>
      </c>
      <c r="Z308" s="18">
        <v>2.9</v>
      </c>
      <c r="AA308" s="19">
        <v>0.50280000000000002</v>
      </c>
      <c r="AB308" s="19">
        <v>0.48670000000000002</v>
      </c>
      <c r="AC308" s="109"/>
      <c r="AD308" s="19">
        <v>1.2876000000000001</v>
      </c>
      <c r="AE308" s="19">
        <v>1.1809000000000001</v>
      </c>
      <c r="AF308" s="19">
        <v>1.1173999999999999</v>
      </c>
      <c r="AG308" s="19">
        <v>1.1247</v>
      </c>
      <c r="AH308" s="59">
        <v>1.2388999999999999</v>
      </c>
      <c r="AI308" s="51">
        <f t="shared" si="12"/>
        <v>1.1886070000000002</v>
      </c>
      <c r="AJ308" s="19">
        <f t="shared" si="13"/>
        <v>-5.0292999999999699E-2</v>
      </c>
      <c r="AK308" s="63">
        <f t="shared" si="14"/>
        <v>-4.0594882557106873E-2</v>
      </c>
    </row>
    <row r="309" spans="1:37" s="53" customFormat="1" x14ac:dyDescent="0.2">
      <c r="A309" s="21" t="s">
        <v>240</v>
      </c>
      <c r="B309" s="24" t="s">
        <v>241</v>
      </c>
      <c r="C309" s="24" t="s">
        <v>407</v>
      </c>
      <c r="D309" s="110">
        <v>37</v>
      </c>
      <c r="E309" s="109"/>
      <c r="F309" s="110">
        <v>0</v>
      </c>
      <c r="G309" s="110">
        <v>7266</v>
      </c>
      <c r="H309" s="110">
        <v>5363</v>
      </c>
      <c r="I309" s="110">
        <v>3033</v>
      </c>
      <c r="J309" s="110">
        <v>1710</v>
      </c>
      <c r="K309" s="24">
        <v>4.2</v>
      </c>
      <c r="L309" s="109"/>
      <c r="M309" s="110">
        <v>3044</v>
      </c>
      <c r="N309" s="110">
        <v>1723</v>
      </c>
      <c r="O309" s="25">
        <v>4.2</v>
      </c>
      <c r="P309" s="25">
        <v>2.4</v>
      </c>
      <c r="Q309" s="25">
        <v>3.4</v>
      </c>
      <c r="R309" s="24">
        <v>19</v>
      </c>
      <c r="S309" s="26">
        <v>0.91810000000000003</v>
      </c>
      <c r="T309" s="52" t="s">
        <v>407</v>
      </c>
      <c r="U309" s="26">
        <v>0.91810000000000003</v>
      </c>
      <c r="V309" s="26"/>
      <c r="W309" s="109"/>
      <c r="X309" s="24">
        <v>9</v>
      </c>
      <c r="Y309" s="110">
        <v>6350.4</v>
      </c>
      <c r="Z309" s="25">
        <v>3.4</v>
      </c>
      <c r="AA309" s="26">
        <v>0.75949999999999995</v>
      </c>
      <c r="AB309" s="26">
        <v>0.70020000000000004</v>
      </c>
      <c r="AC309" s="109"/>
      <c r="AD309" s="26">
        <v>1.1237999999999999</v>
      </c>
      <c r="AE309" s="26">
        <v>0.99939999999999996</v>
      </c>
      <c r="AF309" s="26">
        <v>0.95009999999999994</v>
      </c>
      <c r="AG309" s="26">
        <v>0.9587</v>
      </c>
      <c r="AH309" s="57">
        <v>1.0365</v>
      </c>
      <c r="AI309" s="50">
        <f t="shared" si="12"/>
        <v>0.98489177500000014</v>
      </c>
      <c r="AJ309" s="26">
        <f t="shared" si="13"/>
        <v>-5.1608224999999841E-2</v>
      </c>
      <c r="AK309" s="62">
        <f t="shared" si="14"/>
        <v>-4.979085865894823E-2</v>
      </c>
    </row>
    <row r="310" spans="1:37" s="53" customFormat="1" x14ac:dyDescent="0.2">
      <c r="A310" s="21" t="s">
        <v>975</v>
      </c>
      <c r="B310" s="24" t="s">
        <v>976</v>
      </c>
      <c r="C310" s="24" t="s">
        <v>410</v>
      </c>
      <c r="D310" s="110">
        <v>16</v>
      </c>
      <c r="E310" s="109"/>
      <c r="F310" s="110">
        <v>0</v>
      </c>
      <c r="G310" s="110">
        <v>8892</v>
      </c>
      <c r="H310" s="110">
        <v>12178</v>
      </c>
      <c r="I310" s="110">
        <v>4233</v>
      </c>
      <c r="J310" s="110">
        <v>5624</v>
      </c>
      <c r="K310" s="24">
        <v>6.3</v>
      </c>
      <c r="L310" s="109"/>
      <c r="M310" s="110">
        <v>3582</v>
      </c>
      <c r="N310" s="110">
        <v>3200</v>
      </c>
      <c r="O310" s="25">
        <v>6.3</v>
      </c>
      <c r="P310" s="25">
        <v>10.4</v>
      </c>
      <c r="Q310" s="25">
        <v>3.8</v>
      </c>
      <c r="R310" s="24">
        <v>47</v>
      </c>
      <c r="S310" s="26">
        <v>1.0804</v>
      </c>
      <c r="T310" s="52" t="s">
        <v>410</v>
      </c>
      <c r="U310" s="26">
        <v>0.93</v>
      </c>
      <c r="V310" s="26"/>
      <c r="W310" s="109"/>
      <c r="X310" s="24">
        <v>8</v>
      </c>
      <c r="Y310" s="110">
        <v>8077.41</v>
      </c>
      <c r="Z310" s="25">
        <v>2.9</v>
      </c>
      <c r="AA310" s="26">
        <v>0</v>
      </c>
      <c r="AB310" s="26">
        <v>0</v>
      </c>
      <c r="AC310" s="109"/>
      <c r="AD310" s="26">
        <v>0.79590000000000005</v>
      </c>
      <c r="AE310" s="26">
        <v>0.80640000000000001</v>
      </c>
      <c r="AF310" s="26">
        <v>0.95299999999999996</v>
      </c>
      <c r="AG310" s="26">
        <v>0.96109999999999995</v>
      </c>
      <c r="AH310" s="57">
        <v>1.0508</v>
      </c>
      <c r="AI310" s="50">
        <f t="shared" si="12"/>
        <v>0.99765750000000009</v>
      </c>
      <c r="AJ310" s="26">
        <f t="shared" si="13"/>
        <v>-5.314249999999987E-2</v>
      </c>
      <c r="AK310" s="62">
        <f t="shared" si="14"/>
        <v>-5.0573372668442973E-2</v>
      </c>
    </row>
    <row r="311" spans="1:37" s="53" customFormat="1" x14ac:dyDescent="0.2">
      <c r="A311" s="21" t="s">
        <v>1036</v>
      </c>
      <c r="B311" s="24" t="s">
        <v>1037</v>
      </c>
      <c r="C311" s="24" t="s">
        <v>407</v>
      </c>
      <c r="D311" s="110">
        <v>407</v>
      </c>
      <c r="E311" s="109"/>
      <c r="F311" s="110">
        <v>10</v>
      </c>
      <c r="G311" s="110">
        <v>2816</v>
      </c>
      <c r="H311" s="110">
        <v>2125</v>
      </c>
      <c r="I311" s="110">
        <v>1486</v>
      </c>
      <c r="J311" s="110">
        <v>1006</v>
      </c>
      <c r="K311" s="24">
        <v>2.4</v>
      </c>
      <c r="L311" s="109"/>
      <c r="M311" s="110">
        <v>1454</v>
      </c>
      <c r="N311" s="110">
        <v>834</v>
      </c>
      <c r="O311" s="25">
        <v>2.4</v>
      </c>
      <c r="P311" s="25">
        <v>1.7</v>
      </c>
      <c r="Q311" s="25">
        <v>2</v>
      </c>
      <c r="R311" s="24">
        <v>19</v>
      </c>
      <c r="S311" s="26">
        <v>0.4385</v>
      </c>
      <c r="T311" s="52" t="s">
        <v>407</v>
      </c>
      <c r="U311" s="26">
        <v>0.4385</v>
      </c>
      <c r="V311" s="26"/>
      <c r="W311" s="109"/>
      <c r="X311" s="24">
        <v>6</v>
      </c>
      <c r="Y311" s="110">
        <v>3437.64</v>
      </c>
      <c r="Z311" s="25">
        <v>2</v>
      </c>
      <c r="AA311" s="26">
        <v>1.0853999999999999</v>
      </c>
      <c r="AB311" s="26">
        <v>1.2081999999999999</v>
      </c>
      <c r="AC311" s="109"/>
      <c r="AD311" s="26">
        <v>0.52270000000000005</v>
      </c>
      <c r="AE311" s="26">
        <v>0.50119999999999998</v>
      </c>
      <c r="AF311" s="26">
        <v>0.57489999999999997</v>
      </c>
      <c r="AG311" s="26">
        <v>0.57730000000000004</v>
      </c>
      <c r="AH311" s="57">
        <v>0.52359999999999995</v>
      </c>
      <c r="AI311" s="50">
        <f t="shared" si="12"/>
        <v>0.47040087500000005</v>
      </c>
      <c r="AJ311" s="26">
        <f t="shared" si="13"/>
        <v>-5.3199124999999903E-2</v>
      </c>
      <c r="AK311" s="62">
        <f t="shared" si="14"/>
        <v>-0.10160260695187148</v>
      </c>
    </row>
    <row r="312" spans="1:37" s="53" customFormat="1" x14ac:dyDescent="0.2">
      <c r="A312" s="21" t="s">
        <v>427</v>
      </c>
      <c r="B312" s="24" t="s">
        <v>428</v>
      </c>
      <c r="C312" s="24" t="s">
        <v>407</v>
      </c>
      <c r="D312" s="110">
        <v>4</v>
      </c>
      <c r="E312" s="109"/>
      <c r="F312" s="110">
        <v>2</v>
      </c>
      <c r="G312" s="110">
        <v>6531</v>
      </c>
      <c r="H312" s="110">
        <v>3989</v>
      </c>
      <c r="I312" s="110">
        <v>3106</v>
      </c>
      <c r="J312" s="110">
        <v>1512</v>
      </c>
      <c r="K312" s="24">
        <v>4.3</v>
      </c>
      <c r="L312" s="109"/>
      <c r="M312" s="110">
        <v>3106</v>
      </c>
      <c r="N312" s="110">
        <v>1512</v>
      </c>
      <c r="O312" s="25">
        <v>4.3</v>
      </c>
      <c r="P312" s="25">
        <v>2.5</v>
      </c>
      <c r="Q312" s="25">
        <v>3.4</v>
      </c>
      <c r="R312" s="24">
        <v>999</v>
      </c>
      <c r="S312" s="26">
        <v>0.93679999999999997</v>
      </c>
      <c r="T312" s="52" t="s">
        <v>410</v>
      </c>
      <c r="U312" s="26">
        <v>1.1331</v>
      </c>
      <c r="V312" s="26"/>
      <c r="W312" s="109"/>
      <c r="X312" s="24">
        <v>9</v>
      </c>
      <c r="Y312" s="110">
        <v>9941.41</v>
      </c>
      <c r="Z312" s="25">
        <v>2.5</v>
      </c>
      <c r="AA312" s="26">
        <v>0.76029999999999998</v>
      </c>
      <c r="AB312" s="26">
        <v>0.73250000000000004</v>
      </c>
      <c r="AC312" s="109"/>
      <c r="AD312" s="26">
        <v>1.1095999999999999</v>
      </c>
      <c r="AE312" s="26">
        <v>1.2438</v>
      </c>
      <c r="AF312" s="26">
        <v>1.1415</v>
      </c>
      <c r="AG312" s="26">
        <v>1.1195999999999999</v>
      </c>
      <c r="AH312" s="57">
        <v>1.2693000000000001</v>
      </c>
      <c r="AI312" s="50">
        <f t="shared" si="12"/>
        <v>1.215533025</v>
      </c>
      <c r="AJ312" s="26">
        <f t="shared" si="13"/>
        <v>-5.376697500000005E-2</v>
      </c>
      <c r="AK312" s="62">
        <f t="shared" si="14"/>
        <v>-4.235954857007803E-2</v>
      </c>
    </row>
    <row r="313" spans="1:37" s="53" customFormat="1" x14ac:dyDescent="0.2">
      <c r="A313" s="22" t="s">
        <v>232</v>
      </c>
      <c r="B313" s="17" t="s">
        <v>233</v>
      </c>
      <c r="C313" s="17" t="s">
        <v>410</v>
      </c>
      <c r="D313" s="111">
        <v>4</v>
      </c>
      <c r="E313" s="109"/>
      <c r="F313" s="111">
        <v>0</v>
      </c>
      <c r="G313" s="111">
        <v>6126</v>
      </c>
      <c r="H313" s="111">
        <v>2704</v>
      </c>
      <c r="I313" s="111">
        <v>3276</v>
      </c>
      <c r="J313" s="111">
        <v>2306</v>
      </c>
      <c r="K313" s="17">
        <v>3.3</v>
      </c>
      <c r="L313" s="109"/>
      <c r="M313" s="111">
        <v>3276</v>
      </c>
      <c r="N313" s="111">
        <v>2306</v>
      </c>
      <c r="O313" s="18">
        <v>3.3</v>
      </c>
      <c r="P313" s="18">
        <v>2.9</v>
      </c>
      <c r="Q313" s="18">
        <v>2.2000000000000002</v>
      </c>
      <c r="R313" s="17">
        <v>999</v>
      </c>
      <c r="S313" s="19">
        <v>0.98809999999999998</v>
      </c>
      <c r="T313" s="44" t="s">
        <v>410</v>
      </c>
      <c r="U313" s="19">
        <v>1.1229</v>
      </c>
      <c r="V313" s="19"/>
      <c r="W313" s="109"/>
      <c r="X313" s="17">
        <v>13</v>
      </c>
      <c r="Y313" s="111">
        <v>12323.6</v>
      </c>
      <c r="Z313" s="18">
        <v>3.1</v>
      </c>
      <c r="AA313" s="19">
        <v>2.1772999999999998</v>
      </c>
      <c r="AB313" s="19">
        <v>1.9670000000000001</v>
      </c>
      <c r="AC313" s="109"/>
      <c r="AD313" s="19">
        <v>1.3247</v>
      </c>
      <c r="AE313" s="19">
        <v>1.528</v>
      </c>
      <c r="AF313" s="19">
        <v>1.2505999999999999</v>
      </c>
      <c r="AG313" s="19">
        <v>1.1828000000000001</v>
      </c>
      <c r="AH313" s="59">
        <v>1.2589999999999999</v>
      </c>
      <c r="AI313" s="51">
        <f t="shared" si="12"/>
        <v>1.2045909750000001</v>
      </c>
      <c r="AJ313" s="19">
        <f t="shared" si="13"/>
        <v>-5.4409024999999778E-2</v>
      </c>
      <c r="AK313" s="63">
        <f t="shared" si="14"/>
        <v>-4.3216064336775044E-2</v>
      </c>
    </row>
    <row r="314" spans="1:37" s="53" customFormat="1" x14ac:dyDescent="0.2">
      <c r="A314" s="21" t="s">
        <v>618</v>
      </c>
      <c r="B314" s="24" t="s">
        <v>619</v>
      </c>
      <c r="C314" s="24" t="s">
        <v>410</v>
      </c>
      <c r="D314" s="110">
        <v>1</v>
      </c>
      <c r="E314" s="109"/>
      <c r="F314" s="110">
        <v>0</v>
      </c>
      <c r="G314" s="110">
        <v>5760</v>
      </c>
      <c r="H314" s="110">
        <v>0</v>
      </c>
      <c r="I314" s="110">
        <v>2362</v>
      </c>
      <c r="J314" s="110">
        <v>0</v>
      </c>
      <c r="K314" s="24">
        <v>2</v>
      </c>
      <c r="L314" s="109"/>
      <c r="M314" s="110">
        <v>2362</v>
      </c>
      <c r="N314" s="110">
        <v>0</v>
      </c>
      <c r="O314" s="25">
        <v>2</v>
      </c>
      <c r="P314" s="25">
        <v>0</v>
      </c>
      <c r="Q314" s="25">
        <v>2</v>
      </c>
      <c r="R314" s="24">
        <v>999</v>
      </c>
      <c r="S314" s="26">
        <v>0.71240000000000003</v>
      </c>
      <c r="T314" s="52" t="s">
        <v>410</v>
      </c>
      <c r="U314" s="26">
        <v>1.2697000000000001</v>
      </c>
      <c r="V314" s="26"/>
      <c r="W314" s="109"/>
      <c r="X314" s="24">
        <v>9</v>
      </c>
      <c r="Y314" s="110">
        <v>9274.2000000000007</v>
      </c>
      <c r="Z314" s="25">
        <v>2.1</v>
      </c>
      <c r="AA314" s="26">
        <v>6.2904</v>
      </c>
      <c r="AB314" s="26">
        <v>6.9050000000000002</v>
      </c>
      <c r="AC314" s="109"/>
      <c r="AD314" s="26">
        <v>1.0906</v>
      </c>
      <c r="AE314" s="26">
        <v>1.1997</v>
      </c>
      <c r="AF314" s="26">
        <v>1.371</v>
      </c>
      <c r="AG314" s="26">
        <v>1.5652999999999999</v>
      </c>
      <c r="AH314" s="57">
        <v>1.4168000000000001</v>
      </c>
      <c r="AI314" s="50">
        <f t="shared" si="12"/>
        <v>1.3620706750000002</v>
      </c>
      <c r="AJ314" s="26">
        <f t="shared" si="13"/>
        <v>-5.4729324999999829E-2</v>
      </c>
      <c r="AK314" s="62">
        <f t="shared" si="14"/>
        <v>-3.8628829051383276E-2</v>
      </c>
    </row>
    <row r="315" spans="1:37" s="53" customFormat="1" x14ac:dyDescent="0.2">
      <c r="A315" s="21" t="s">
        <v>1375</v>
      </c>
      <c r="B315" s="24" t="s">
        <v>1376</v>
      </c>
      <c r="C315" s="24" t="s">
        <v>407</v>
      </c>
      <c r="D315" s="110">
        <v>6</v>
      </c>
      <c r="E315" s="109"/>
      <c r="F315" s="110">
        <v>0</v>
      </c>
      <c r="G315" s="110">
        <v>6221</v>
      </c>
      <c r="H315" s="110">
        <v>1154</v>
      </c>
      <c r="I315" s="110">
        <v>2643</v>
      </c>
      <c r="J315" s="110">
        <v>290</v>
      </c>
      <c r="K315" s="24">
        <v>1.7</v>
      </c>
      <c r="L315" s="109"/>
      <c r="M315" s="110">
        <v>2643</v>
      </c>
      <c r="N315" s="110">
        <v>290</v>
      </c>
      <c r="O315" s="25">
        <v>1.7</v>
      </c>
      <c r="P315" s="25">
        <v>0.5</v>
      </c>
      <c r="Q315" s="25">
        <v>1.6</v>
      </c>
      <c r="R315" s="24">
        <v>1</v>
      </c>
      <c r="S315" s="26">
        <v>0.79710000000000003</v>
      </c>
      <c r="T315" s="52" t="s">
        <v>407</v>
      </c>
      <c r="U315" s="26">
        <v>0.79710000000000003</v>
      </c>
      <c r="V315" s="26"/>
      <c r="W315" s="109"/>
      <c r="X315" s="24">
        <v>3</v>
      </c>
      <c r="Y315" s="110">
        <v>3205.6</v>
      </c>
      <c r="Z315" s="25">
        <v>1.6</v>
      </c>
      <c r="AA315" s="26">
        <v>7.9920999999999998</v>
      </c>
      <c r="AB315" s="26">
        <v>10.0284</v>
      </c>
      <c r="AC315" s="109"/>
      <c r="AD315" s="26">
        <v>0.96619999999999995</v>
      </c>
      <c r="AE315" s="26">
        <v>0.88580000000000003</v>
      </c>
      <c r="AF315" s="26">
        <v>1.1634</v>
      </c>
      <c r="AG315" s="26">
        <v>0.99550000000000005</v>
      </c>
      <c r="AH315" s="57">
        <v>0.90990000000000004</v>
      </c>
      <c r="AI315" s="50">
        <f t="shared" si="12"/>
        <v>0.85508902500000006</v>
      </c>
      <c r="AJ315" s="26">
        <f t="shared" si="13"/>
        <v>-5.4810974999999984E-2</v>
      </c>
      <c r="AK315" s="62">
        <f t="shared" si="14"/>
        <v>-6.0238460270359361E-2</v>
      </c>
    </row>
    <row r="316" spans="1:37" s="53" customFormat="1" x14ac:dyDescent="0.2">
      <c r="A316" s="21" t="s">
        <v>684</v>
      </c>
      <c r="B316" s="24" t="s">
        <v>685</v>
      </c>
      <c r="C316" s="24" t="s">
        <v>410</v>
      </c>
      <c r="D316" s="110">
        <v>15</v>
      </c>
      <c r="E316" s="109"/>
      <c r="F316" s="110">
        <v>1</v>
      </c>
      <c r="G316" s="110">
        <v>13866</v>
      </c>
      <c r="H316" s="110">
        <v>10641</v>
      </c>
      <c r="I316" s="110">
        <v>6536</v>
      </c>
      <c r="J316" s="110">
        <v>4649</v>
      </c>
      <c r="K316" s="24">
        <v>7.2</v>
      </c>
      <c r="L316" s="109"/>
      <c r="M316" s="110">
        <v>6356</v>
      </c>
      <c r="N316" s="110">
        <v>4222</v>
      </c>
      <c r="O316" s="25">
        <v>7.2</v>
      </c>
      <c r="P316" s="25">
        <v>4.5</v>
      </c>
      <c r="Q316" s="25">
        <v>5.4</v>
      </c>
      <c r="R316" s="24">
        <v>26</v>
      </c>
      <c r="S316" s="26">
        <v>1.917</v>
      </c>
      <c r="T316" s="52" t="s">
        <v>410</v>
      </c>
      <c r="U316" s="26">
        <v>1.4755</v>
      </c>
      <c r="V316" s="26"/>
      <c r="W316" s="109"/>
      <c r="X316" s="24">
        <v>14</v>
      </c>
      <c r="Y316" s="110">
        <v>13357.13</v>
      </c>
      <c r="Z316" s="25">
        <v>4.0999999999999996</v>
      </c>
      <c r="AA316" s="26">
        <v>1.6998</v>
      </c>
      <c r="AB316" s="26">
        <v>1.776</v>
      </c>
      <c r="AC316" s="109"/>
      <c r="AD316" s="26">
        <v>1.7401</v>
      </c>
      <c r="AE316" s="26">
        <v>1.7181</v>
      </c>
      <c r="AF316" s="26">
        <v>1.7177</v>
      </c>
      <c r="AG316" s="26">
        <v>1.7015</v>
      </c>
      <c r="AH316" s="57">
        <v>1.6383000000000001</v>
      </c>
      <c r="AI316" s="50">
        <f t="shared" si="12"/>
        <v>1.5828426250000003</v>
      </c>
      <c r="AJ316" s="26">
        <f t="shared" si="13"/>
        <v>-5.5457374999999809E-2</v>
      </c>
      <c r="AK316" s="62">
        <f t="shared" si="14"/>
        <v>-3.3850561557712142E-2</v>
      </c>
    </row>
    <row r="317" spans="1:37" s="53" customFormat="1" x14ac:dyDescent="0.2">
      <c r="A317" s="21" t="s">
        <v>198</v>
      </c>
      <c r="B317" s="24" t="s">
        <v>199</v>
      </c>
      <c r="C317" s="24" t="s">
        <v>410</v>
      </c>
      <c r="D317" s="110">
        <v>24</v>
      </c>
      <c r="E317" s="109"/>
      <c r="F317" s="110">
        <v>1</v>
      </c>
      <c r="G317" s="110">
        <v>4471</v>
      </c>
      <c r="H317" s="110">
        <v>2877</v>
      </c>
      <c r="I317" s="110">
        <v>1908</v>
      </c>
      <c r="J317" s="110">
        <v>1136</v>
      </c>
      <c r="K317" s="24">
        <v>2.5</v>
      </c>
      <c r="L317" s="109"/>
      <c r="M317" s="110">
        <v>1937</v>
      </c>
      <c r="N317" s="110">
        <v>1169</v>
      </c>
      <c r="O317" s="25">
        <v>2.5</v>
      </c>
      <c r="P317" s="25">
        <v>1.6</v>
      </c>
      <c r="Q317" s="25">
        <v>2.1</v>
      </c>
      <c r="R317" s="24">
        <v>21</v>
      </c>
      <c r="S317" s="26">
        <v>0.58420000000000005</v>
      </c>
      <c r="T317" s="52" t="s">
        <v>407</v>
      </c>
      <c r="U317" s="26">
        <v>0.58420000000000005</v>
      </c>
      <c r="V317" s="26"/>
      <c r="W317" s="109"/>
      <c r="X317" s="24">
        <v>6</v>
      </c>
      <c r="Y317" s="110">
        <v>4111.84</v>
      </c>
      <c r="Z317" s="25">
        <v>2.1</v>
      </c>
      <c r="AA317" s="26">
        <v>0.63980000000000004</v>
      </c>
      <c r="AB317" s="26">
        <v>0.49309999999999998</v>
      </c>
      <c r="AC317" s="109"/>
      <c r="AD317" s="26">
        <v>1.0506</v>
      </c>
      <c r="AE317" s="26">
        <v>1.7437</v>
      </c>
      <c r="AF317" s="26">
        <v>1.2191000000000001</v>
      </c>
      <c r="AG317" s="26">
        <v>1.6140000000000001</v>
      </c>
      <c r="AH317" s="57">
        <v>0.6825</v>
      </c>
      <c r="AI317" s="50">
        <f t="shared" si="12"/>
        <v>0.62670055000000013</v>
      </c>
      <c r="AJ317" s="26">
        <f t="shared" si="13"/>
        <v>-5.5799449999999862E-2</v>
      </c>
      <c r="AK317" s="62">
        <f t="shared" si="14"/>
        <v>-8.1757435897435699E-2</v>
      </c>
    </row>
    <row r="318" spans="1:37" s="53" customFormat="1" x14ac:dyDescent="0.2">
      <c r="A318" s="22" t="s">
        <v>1111</v>
      </c>
      <c r="B318" s="17" t="s">
        <v>1115</v>
      </c>
      <c r="C318" s="17" t="s">
        <v>410</v>
      </c>
      <c r="D318" s="111">
        <v>1</v>
      </c>
      <c r="E318" s="109"/>
      <c r="F318" s="111">
        <v>0</v>
      </c>
      <c r="G318" s="111">
        <v>6202</v>
      </c>
      <c r="H318" s="111">
        <v>0</v>
      </c>
      <c r="I318" s="111">
        <v>4244</v>
      </c>
      <c r="J318" s="111">
        <v>0</v>
      </c>
      <c r="K318" s="17">
        <v>4</v>
      </c>
      <c r="L318" s="109"/>
      <c r="M318" s="111">
        <v>4244</v>
      </c>
      <c r="N318" s="111">
        <v>0</v>
      </c>
      <c r="O318" s="18">
        <v>4</v>
      </c>
      <c r="P318" s="18">
        <v>0</v>
      </c>
      <c r="Q318" s="18">
        <v>4</v>
      </c>
      <c r="R318" s="17">
        <v>999</v>
      </c>
      <c r="S318" s="19">
        <v>1.28</v>
      </c>
      <c r="T318" s="44" t="s">
        <v>410</v>
      </c>
      <c r="U318" s="19">
        <v>0.87009999999999998</v>
      </c>
      <c r="V318" s="19"/>
      <c r="W318" s="109"/>
      <c r="X318" s="17">
        <v>12</v>
      </c>
      <c r="Y318" s="111">
        <v>8254.1200000000008</v>
      </c>
      <c r="Z318" s="18">
        <v>3.1</v>
      </c>
      <c r="AA318" s="19">
        <v>0.8538</v>
      </c>
      <c r="AB318" s="19">
        <v>0.78149999999999997</v>
      </c>
      <c r="AC318" s="109"/>
      <c r="AD318" s="19">
        <v>1.3474999999999999</v>
      </c>
      <c r="AE318" s="19">
        <v>0.99670000000000003</v>
      </c>
      <c r="AF318" s="19">
        <v>0.99350000000000005</v>
      </c>
      <c r="AG318" s="19">
        <v>0.93279999999999996</v>
      </c>
      <c r="AH318" s="59">
        <v>0.98950000000000005</v>
      </c>
      <c r="AI318" s="51">
        <f t="shared" si="12"/>
        <v>0.93339977500000004</v>
      </c>
      <c r="AJ318" s="19">
        <f t="shared" si="13"/>
        <v>-5.6100225000000004E-2</v>
      </c>
      <c r="AK318" s="63">
        <f t="shared" si="14"/>
        <v>-5.6695528044466904E-2</v>
      </c>
    </row>
    <row r="319" spans="1:37" s="53" customFormat="1" x14ac:dyDescent="0.2">
      <c r="A319" s="21" t="s">
        <v>965</v>
      </c>
      <c r="B319" s="24" t="s">
        <v>966</v>
      </c>
      <c r="C319" s="24" t="s">
        <v>611</v>
      </c>
      <c r="D319" s="110">
        <v>10</v>
      </c>
      <c r="E319" s="109"/>
      <c r="F319" s="110">
        <v>0</v>
      </c>
      <c r="G319" s="110">
        <v>12821</v>
      </c>
      <c r="H319" s="110">
        <v>14536</v>
      </c>
      <c r="I319" s="110">
        <v>7726</v>
      </c>
      <c r="J319" s="110">
        <v>7955</v>
      </c>
      <c r="K319" s="24">
        <v>10.8</v>
      </c>
      <c r="L319" s="109"/>
      <c r="M319" s="110">
        <v>7555</v>
      </c>
      <c r="N319" s="110">
        <v>7595</v>
      </c>
      <c r="O319" s="25">
        <v>10.8</v>
      </c>
      <c r="P319" s="25">
        <v>12</v>
      </c>
      <c r="Q319" s="25">
        <v>5.4</v>
      </c>
      <c r="R319" s="24">
        <v>59</v>
      </c>
      <c r="S319" s="26">
        <v>2.2786</v>
      </c>
      <c r="T319" s="52" t="s">
        <v>410</v>
      </c>
      <c r="U319" s="26">
        <v>1.1004</v>
      </c>
      <c r="V319" s="26"/>
      <c r="W319" s="109"/>
      <c r="X319" s="24">
        <v>20</v>
      </c>
      <c r="Y319" s="110">
        <v>12074.93</v>
      </c>
      <c r="Z319" s="25">
        <v>4.7</v>
      </c>
      <c r="AA319" s="26">
        <v>0.63460000000000005</v>
      </c>
      <c r="AB319" s="26">
        <v>0.48699999999999999</v>
      </c>
      <c r="AC319" s="109"/>
      <c r="AD319" s="26">
        <v>1.0561</v>
      </c>
      <c r="AE319" s="26">
        <v>1.0742</v>
      </c>
      <c r="AF319" s="26">
        <v>1.0295000000000001</v>
      </c>
      <c r="AG319" s="26">
        <v>1.0132000000000001</v>
      </c>
      <c r="AH319" s="57">
        <v>1.2369000000000001</v>
      </c>
      <c r="AI319" s="50">
        <f t="shared" si="12"/>
        <v>1.1804541000000002</v>
      </c>
      <c r="AJ319" s="26">
        <f t="shared" si="13"/>
        <v>-5.6445899999999938E-2</v>
      </c>
      <c r="AK319" s="62">
        <f t="shared" si="14"/>
        <v>-4.5634974533106908E-2</v>
      </c>
    </row>
    <row r="320" spans="1:37" s="53" customFormat="1" x14ac:dyDescent="0.2">
      <c r="A320" s="21" t="s">
        <v>1064</v>
      </c>
      <c r="B320" s="1" t="s">
        <v>1065</v>
      </c>
      <c r="C320" s="1" t="s">
        <v>410</v>
      </c>
      <c r="D320" s="108">
        <v>0</v>
      </c>
      <c r="E320" s="109"/>
      <c r="F320" s="108">
        <v>0</v>
      </c>
      <c r="G320" s="108">
        <v>0</v>
      </c>
      <c r="H320" s="108">
        <v>0</v>
      </c>
      <c r="I320" s="108">
        <v>0</v>
      </c>
      <c r="J320" s="108">
        <v>0</v>
      </c>
      <c r="K320" s="1">
        <v>0</v>
      </c>
      <c r="L320" s="109"/>
      <c r="M320" s="108">
        <v>0</v>
      </c>
      <c r="N320" s="108">
        <v>0</v>
      </c>
      <c r="O320" s="2">
        <v>0</v>
      </c>
      <c r="P320" s="2">
        <v>0</v>
      </c>
      <c r="Q320" s="2">
        <v>0</v>
      </c>
      <c r="R320" s="1">
        <v>999</v>
      </c>
      <c r="S320" s="3">
        <v>0</v>
      </c>
      <c r="T320" s="43" t="s">
        <v>410</v>
      </c>
      <c r="U320" s="3">
        <v>1.3627</v>
      </c>
      <c r="V320" s="3"/>
      <c r="W320" s="109"/>
      <c r="X320" s="1">
        <v>9</v>
      </c>
      <c r="Y320" s="108">
        <v>11342.35</v>
      </c>
      <c r="Z320" s="2">
        <v>2.2999999999999998</v>
      </c>
      <c r="AA320" s="3">
        <v>1.1599999999999999</v>
      </c>
      <c r="AB320" s="3">
        <v>0.63160000000000005</v>
      </c>
      <c r="AC320" s="109"/>
      <c r="AD320" s="3">
        <v>1.6887000000000001</v>
      </c>
      <c r="AE320" s="3">
        <v>1.7474000000000001</v>
      </c>
      <c r="AF320" s="3">
        <v>1.4177</v>
      </c>
      <c r="AG320" s="3">
        <v>1.3718999999999999</v>
      </c>
      <c r="AH320" s="57">
        <v>1.5221</v>
      </c>
      <c r="AI320" s="50">
        <f t="shared" si="12"/>
        <v>1.4618364250000002</v>
      </c>
      <c r="AJ320" s="3">
        <f t="shared" si="13"/>
        <v>-6.0263574999999792E-2</v>
      </c>
      <c r="AK320" s="62">
        <f t="shared" si="14"/>
        <v>-3.9592388804940405E-2</v>
      </c>
    </row>
    <row r="321" spans="1:37" s="53" customFormat="1" x14ac:dyDescent="0.2">
      <c r="A321" s="21" t="s">
        <v>1066</v>
      </c>
      <c r="B321" s="24" t="s">
        <v>1067</v>
      </c>
      <c r="C321" s="24" t="s">
        <v>410</v>
      </c>
      <c r="D321" s="110">
        <v>2</v>
      </c>
      <c r="E321" s="109"/>
      <c r="F321" s="110">
        <v>0</v>
      </c>
      <c r="G321" s="110">
        <v>14974</v>
      </c>
      <c r="H321" s="110">
        <v>651</v>
      </c>
      <c r="I321" s="110">
        <v>5505</v>
      </c>
      <c r="J321" s="110">
        <v>510</v>
      </c>
      <c r="K321" s="24">
        <v>3.5</v>
      </c>
      <c r="L321" s="109"/>
      <c r="M321" s="110">
        <v>5505</v>
      </c>
      <c r="N321" s="110">
        <v>510</v>
      </c>
      <c r="O321" s="25">
        <v>3.5</v>
      </c>
      <c r="P321" s="25">
        <v>0.5</v>
      </c>
      <c r="Q321" s="25">
        <v>3.5</v>
      </c>
      <c r="R321" s="24">
        <v>999</v>
      </c>
      <c r="S321" s="26">
        <v>1.6603000000000001</v>
      </c>
      <c r="T321" s="52" t="s">
        <v>410</v>
      </c>
      <c r="U321" s="26">
        <v>1.3627</v>
      </c>
      <c r="V321" s="26"/>
      <c r="W321" s="109"/>
      <c r="X321" s="24">
        <v>7</v>
      </c>
      <c r="Y321" s="110">
        <v>8451.02</v>
      </c>
      <c r="Z321" s="25">
        <v>2.2000000000000002</v>
      </c>
      <c r="AA321" s="26">
        <v>1.9233</v>
      </c>
      <c r="AB321" s="26">
        <v>1.7882</v>
      </c>
      <c r="AC321" s="109"/>
      <c r="AD321" s="26">
        <v>0.91979999999999995</v>
      </c>
      <c r="AE321" s="26">
        <v>1.0790999999999999</v>
      </c>
      <c r="AF321" s="26">
        <v>1.1992</v>
      </c>
      <c r="AG321" s="26">
        <v>1.1767000000000001</v>
      </c>
      <c r="AH321" s="57">
        <v>1.5221</v>
      </c>
      <c r="AI321" s="50">
        <f t="shared" si="12"/>
        <v>1.4618364250000002</v>
      </c>
      <c r="AJ321" s="26">
        <f t="shared" si="13"/>
        <v>-6.0263574999999792E-2</v>
      </c>
      <c r="AK321" s="62">
        <f t="shared" si="14"/>
        <v>-3.9592388804940405E-2</v>
      </c>
    </row>
    <row r="322" spans="1:37" s="53" customFormat="1" x14ac:dyDescent="0.2">
      <c r="A322" s="21" t="s">
        <v>1413</v>
      </c>
      <c r="B322" s="24" t="s">
        <v>1414</v>
      </c>
      <c r="C322" s="24" t="s">
        <v>410</v>
      </c>
      <c r="D322" s="110">
        <v>89</v>
      </c>
      <c r="E322" s="109"/>
      <c r="F322" s="110">
        <v>4</v>
      </c>
      <c r="G322" s="110">
        <v>9123</v>
      </c>
      <c r="H322" s="110">
        <v>13505</v>
      </c>
      <c r="I322" s="110">
        <v>4142</v>
      </c>
      <c r="J322" s="110">
        <v>4959</v>
      </c>
      <c r="K322" s="24">
        <v>5.5</v>
      </c>
      <c r="L322" s="109"/>
      <c r="M322" s="110">
        <v>3714</v>
      </c>
      <c r="N322" s="110">
        <v>2909</v>
      </c>
      <c r="O322" s="25">
        <v>5.5</v>
      </c>
      <c r="P322" s="25">
        <v>6</v>
      </c>
      <c r="Q322" s="25">
        <v>4.0999999999999996</v>
      </c>
      <c r="R322" s="24">
        <v>36</v>
      </c>
      <c r="S322" s="26">
        <v>1.1202000000000001</v>
      </c>
      <c r="T322" s="52" t="s">
        <v>407</v>
      </c>
      <c r="U322" s="26">
        <v>1.1202000000000001</v>
      </c>
      <c r="V322" s="26"/>
      <c r="W322" s="109"/>
      <c r="X322" s="24">
        <v>17</v>
      </c>
      <c r="Y322" s="110">
        <v>13762.46</v>
      </c>
      <c r="Z322" s="25">
        <v>4.0999999999999996</v>
      </c>
      <c r="AA322" s="26">
        <v>0</v>
      </c>
      <c r="AB322" s="26">
        <v>0</v>
      </c>
      <c r="AC322" s="109"/>
      <c r="AD322" s="26">
        <v>1.1709000000000001</v>
      </c>
      <c r="AE322" s="26">
        <v>1.2318</v>
      </c>
      <c r="AF322" s="26">
        <v>1.3794</v>
      </c>
      <c r="AG322" s="26">
        <v>1.4376</v>
      </c>
      <c r="AH322" s="57">
        <v>1.262</v>
      </c>
      <c r="AI322" s="50">
        <f t="shared" si="12"/>
        <v>1.2016945500000003</v>
      </c>
      <c r="AJ322" s="26">
        <f t="shared" si="13"/>
        <v>-6.0305449999999761E-2</v>
      </c>
      <c r="AK322" s="62">
        <f t="shared" si="14"/>
        <v>-4.7785618066560821E-2</v>
      </c>
    </row>
    <row r="323" spans="1:37" s="53" customFormat="1" x14ac:dyDescent="0.2">
      <c r="A323" s="22" t="s">
        <v>752</v>
      </c>
      <c r="B323" s="17" t="s">
        <v>753</v>
      </c>
      <c r="C323" s="17" t="s">
        <v>407</v>
      </c>
      <c r="D323" s="111">
        <v>16</v>
      </c>
      <c r="E323" s="109"/>
      <c r="F323" s="111">
        <v>1</v>
      </c>
      <c r="G323" s="111">
        <v>5921</v>
      </c>
      <c r="H323" s="111">
        <v>4598</v>
      </c>
      <c r="I323" s="111">
        <v>3302</v>
      </c>
      <c r="J323" s="111">
        <v>2301</v>
      </c>
      <c r="K323" s="17">
        <v>5.2</v>
      </c>
      <c r="L323" s="109"/>
      <c r="M323" s="111">
        <v>3101</v>
      </c>
      <c r="N323" s="111">
        <v>1677</v>
      </c>
      <c r="O323" s="18">
        <v>5.2</v>
      </c>
      <c r="P323" s="18">
        <v>3</v>
      </c>
      <c r="Q323" s="18">
        <v>4.3</v>
      </c>
      <c r="R323" s="17">
        <v>17</v>
      </c>
      <c r="S323" s="19">
        <v>0.93530000000000002</v>
      </c>
      <c r="T323" s="44" t="s">
        <v>410</v>
      </c>
      <c r="U323" s="19">
        <v>0.95930000000000004</v>
      </c>
      <c r="V323" s="19"/>
      <c r="W323" s="109"/>
      <c r="X323" s="17">
        <v>11</v>
      </c>
      <c r="Y323" s="111">
        <v>8867.11</v>
      </c>
      <c r="Z323" s="18">
        <v>4.7</v>
      </c>
      <c r="AA323" s="19">
        <v>0.998</v>
      </c>
      <c r="AB323" s="19">
        <v>0.97889999999999999</v>
      </c>
      <c r="AC323" s="109"/>
      <c r="AD323" s="19">
        <v>1.3196000000000001</v>
      </c>
      <c r="AE323" s="19">
        <v>1.5403</v>
      </c>
      <c r="AF323" s="19">
        <v>1.081</v>
      </c>
      <c r="AG323" s="19">
        <v>1.4431</v>
      </c>
      <c r="AH323" s="59">
        <v>1.0896999999999999</v>
      </c>
      <c r="AI323" s="51">
        <f t="shared" si="12"/>
        <v>1.0290890750000001</v>
      </c>
      <c r="AJ323" s="19">
        <f t="shared" si="13"/>
        <v>-6.061092499999976E-2</v>
      </c>
      <c r="AK323" s="63">
        <f t="shared" si="14"/>
        <v>-5.5621661925300325E-2</v>
      </c>
    </row>
    <row r="324" spans="1:37" s="53" customFormat="1" x14ac:dyDescent="0.2">
      <c r="A324" s="21" t="s">
        <v>184</v>
      </c>
      <c r="B324" s="24" t="s">
        <v>185</v>
      </c>
      <c r="C324" s="24" t="s">
        <v>410</v>
      </c>
      <c r="D324" s="110">
        <v>1360</v>
      </c>
      <c r="E324" s="109"/>
      <c r="F324" s="110">
        <v>3</v>
      </c>
      <c r="G324" s="110">
        <v>1994</v>
      </c>
      <c r="H324" s="110">
        <v>2802</v>
      </c>
      <c r="I324" s="110">
        <v>1101</v>
      </c>
      <c r="J324" s="110">
        <v>1379</v>
      </c>
      <c r="K324" s="24">
        <v>2.2999999999999998</v>
      </c>
      <c r="L324" s="109"/>
      <c r="M324" s="110">
        <v>1053</v>
      </c>
      <c r="N324" s="110">
        <v>848</v>
      </c>
      <c r="O324" s="25">
        <v>2.2999999999999998</v>
      </c>
      <c r="P324" s="25">
        <v>1.5</v>
      </c>
      <c r="Q324" s="25">
        <v>2</v>
      </c>
      <c r="R324" s="24">
        <v>38</v>
      </c>
      <c r="S324" s="26">
        <v>0.31759999999999999</v>
      </c>
      <c r="T324" s="52" t="s">
        <v>407</v>
      </c>
      <c r="U324" s="26">
        <v>0.31759999999999999</v>
      </c>
      <c r="V324" s="26"/>
      <c r="W324" s="109"/>
      <c r="X324" s="24">
        <v>5</v>
      </c>
      <c r="Y324" s="110">
        <v>3776.26</v>
      </c>
      <c r="Z324" s="25">
        <v>2</v>
      </c>
      <c r="AA324" s="26">
        <v>0.84199999999999997</v>
      </c>
      <c r="AB324" s="26">
        <v>0.68279999999999996</v>
      </c>
      <c r="AC324" s="109"/>
      <c r="AD324" s="26">
        <v>0.29139999999999999</v>
      </c>
      <c r="AE324" s="26">
        <v>0.38329999999999997</v>
      </c>
      <c r="AF324" s="26">
        <v>0.37480000000000002</v>
      </c>
      <c r="AG324" s="26">
        <v>0.34699999999999998</v>
      </c>
      <c r="AH324" s="57">
        <v>0.40339999999999998</v>
      </c>
      <c r="AI324" s="50">
        <f t="shared" si="12"/>
        <v>0.34070540000000005</v>
      </c>
      <c r="AJ324" s="26">
        <f t="shared" si="13"/>
        <v>-6.2694599999999934E-2</v>
      </c>
      <c r="AK324" s="62">
        <f t="shared" si="14"/>
        <v>-0.15541546851760024</v>
      </c>
    </row>
    <row r="325" spans="1:37" s="53" customFormat="1" x14ac:dyDescent="0.2">
      <c r="A325" s="21" t="s">
        <v>518</v>
      </c>
      <c r="B325" s="24" t="s">
        <v>519</v>
      </c>
      <c r="C325" s="24" t="s">
        <v>407</v>
      </c>
      <c r="D325" s="110">
        <v>483</v>
      </c>
      <c r="E325" s="109"/>
      <c r="F325" s="110">
        <v>16</v>
      </c>
      <c r="G325" s="110">
        <v>9447</v>
      </c>
      <c r="H325" s="110">
        <v>8142</v>
      </c>
      <c r="I325" s="110">
        <v>4388</v>
      </c>
      <c r="J325" s="110">
        <v>3162</v>
      </c>
      <c r="K325" s="24">
        <v>5.2</v>
      </c>
      <c r="L325" s="109"/>
      <c r="M325" s="110">
        <v>4197</v>
      </c>
      <c r="N325" s="110">
        <v>2464</v>
      </c>
      <c r="O325" s="25">
        <v>5.2</v>
      </c>
      <c r="P325" s="25">
        <v>3.6</v>
      </c>
      <c r="Q325" s="25">
        <v>4.3</v>
      </c>
      <c r="R325" s="24">
        <v>20</v>
      </c>
      <c r="S325" s="26">
        <v>1.2658</v>
      </c>
      <c r="T325" s="52" t="s">
        <v>407</v>
      </c>
      <c r="U325" s="26">
        <v>1.2658</v>
      </c>
      <c r="V325" s="26"/>
      <c r="W325" s="109"/>
      <c r="X325" s="24">
        <v>12</v>
      </c>
      <c r="Y325" s="110">
        <v>10522.28</v>
      </c>
      <c r="Z325" s="25">
        <v>4.3</v>
      </c>
      <c r="AA325" s="26">
        <v>1.7869999999999999</v>
      </c>
      <c r="AB325" s="26">
        <v>2.2336999999999998</v>
      </c>
      <c r="AC325" s="109"/>
      <c r="AD325" s="26">
        <v>1.3833</v>
      </c>
      <c r="AE325" s="26">
        <v>1.4039999999999999</v>
      </c>
      <c r="AF325" s="26">
        <v>1.3744000000000001</v>
      </c>
      <c r="AG325" s="26">
        <v>1.4282999999999999</v>
      </c>
      <c r="AH325" s="57">
        <v>1.4212</v>
      </c>
      <c r="AI325" s="50">
        <f t="shared" si="12"/>
        <v>1.3578869500000001</v>
      </c>
      <c r="AJ325" s="26">
        <f t="shared" si="13"/>
        <v>-6.3313049999999871E-2</v>
      </c>
      <c r="AK325" s="62">
        <f t="shared" si="14"/>
        <v>-4.4549007880664133E-2</v>
      </c>
    </row>
    <row r="326" spans="1:37" s="53" customFormat="1" x14ac:dyDescent="0.2">
      <c r="A326" s="21" t="s">
        <v>686</v>
      </c>
      <c r="B326" s="24" t="s">
        <v>687</v>
      </c>
      <c r="C326" s="24" t="s">
        <v>410</v>
      </c>
      <c r="D326" s="110">
        <v>5</v>
      </c>
      <c r="E326" s="109"/>
      <c r="F326" s="110">
        <v>1</v>
      </c>
      <c r="G326" s="110">
        <v>7269</v>
      </c>
      <c r="H326" s="110">
        <v>6014</v>
      </c>
      <c r="I326" s="110">
        <v>3037</v>
      </c>
      <c r="J326" s="110">
        <v>2081</v>
      </c>
      <c r="K326" s="24">
        <v>4.5999999999999996</v>
      </c>
      <c r="L326" s="109"/>
      <c r="M326" s="110">
        <v>3037</v>
      </c>
      <c r="N326" s="110">
        <v>2081</v>
      </c>
      <c r="O326" s="25">
        <v>4.5999999999999996</v>
      </c>
      <c r="P326" s="25">
        <v>2.9</v>
      </c>
      <c r="Q326" s="25">
        <v>3.8</v>
      </c>
      <c r="R326" s="24">
        <v>28</v>
      </c>
      <c r="S326" s="26">
        <v>0.91600000000000004</v>
      </c>
      <c r="T326" s="52" t="s">
        <v>410</v>
      </c>
      <c r="U326" s="26">
        <v>0.76400000000000001</v>
      </c>
      <c r="V326" s="26"/>
      <c r="W326" s="109"/>
      <c r="X326" s="24">
        <v>7</v>
      </c>
      <c r="Y326" s="110">
        <v>5836.85</v>
      </c>
      <c r="Z326" s="25">
        <v>2.7</v>
      </c>
      <c r="AA326" s="26">
        <v>1.35</v>
      </c>
      <c r="AB326" s="26">
        <v>1.0734999999999999</v>
      </c>
      <c r="AC326" s="109"/>
      <c r="AD326" s="26">
        <v>0.99260000000000004</v>
      </c>
      <c r="AE326" s="26">
        <v>0.68530000000000002</v>
      </c>
      <c r="AF326" s="26">
        <v>0.86219999999999997</v>
      </c>
      <c r="AG326" s="26">
        <v>0.85199999999999998</v>
      </c>
      <c r="AH326" s="57">
        <v>0.8841</v>
      </c>
      <c r="AI326" s="50">
        <f t="shared" si="12"/>
        <v>0.81958100000000011</v>
      </c>
      <c r="AJ326" s="26">
        <f t="shared" si="13"/>
        <v>-6.4518999999999882E-2</v>
      </c>
      <c r="AK326" s="62">
        <f t="shared" si="14"/>
        <v>-7.2977038796516097E-2</v>
      </c>
    </row>
    <row r="327" spans="1:37" s="53" customFormat="1" x14ac:dyDescent="0.2">
      <c r="A327" s="21" t="s">
        <v>700</v>
      </c>
      <c r="B327" s="24" t="s">
        <v>701</v>
      </c>
      <c r="C327" s="24" t="s">
        <v>407</v>
      </c>
      <c r="D327" s="110">
        <v>24</v>
      </c>
      <c r="E327" s="109"/>
      <c r="F327" s="110">
        <v>1</v>
      </c>
      <c r="G327" s="110">
        <v>4403</v>
      </c>
      <c r="H327" s="110">
        <v>2566</v>
      </c>
      <c r="I327" s="110">
        <v>1846</v>
      </c>
      <c r="J327" s="110">
        <v>884</v>
      </c>
      <c r="K327" s="24">
        <v>2.5</v>
      </c>
      <c r="L327" s="109"/>
      <c r="M327" s="110">
        <v>1923</v>
      </c>
      <c r="N327" s="110">
        <v>854</v>
      </c>
      <c r="O327" s="25">
        <v>2.5</v>
      </c>
      <c r="P327" s="25">
        <v>1.8</v>
      </c>
      <c r="Q327" s="25">
        <v>2.1</v>
      </c>
      <c r="R327" s="24">
        <v>12</v>
      </c>
      <c r="S327" s="26">
        <v>0.57999999999999996</v>
      </c>
      <c r="T327" s="52" t="s">
        <v>407</v>
      </c>
      <c r="U327" s="26">
        <v>0.57999999999999996</v>
      </c>
      <c r="V327" s="26"/>
      <c r="W327" s="109"/>
      <c r="X327" s="24">
        <v>6</v>
      </c>
      <c r="Y327" s="110">
        <v>3560.96</v>
      </c>
      <c r="Z327" s="25">
        <v>2.1</v>
      </c>
      <c r="AA327" s="26">
        <v>1.3118000000000001</v>
      </c>
      <c r="AB327" s="26">
        <v>1.2445999999999999</v>
      </c>
      <c r="AC327" s="109"/>
      <c r="AD327" s="26">
        <v>0.67749999999999999</v>
      </c>
      <c r="AE327" s="26">
        <v>0.67700000000000005</v>
      </c>
      <c r="AF327" s="26">
        <v>0.7944</v>
      </c>
      <c r="AG327" s="26">
        <v>0.55530000000000002</v>
      </c>
      <c r="AH327" s="57">
        <v>0.68740000000000001</v>
      </c>
      <c r="AI327" s="50">
        <f t="shared" si="12"/>
        <v>0.62219500000000005</v>
      </c>
      <c r="AJ327" s="26">
        <f t="shared" si="13"/>
        <v>-6.5204999999999957E-2</v>
      </c>
      <c r="AK327" s="62">
        <f t="shared" si="14"/>
        <v>-9.4857433808553909E-2</v>
      </c>
    </row>
    <row r="328" spans="1:37" s="53" customFormat="1" x14ac:dyDescent="0.2">
      <c r="A328" s="22" t="s">
        <v>324</v>
      </c>
      <c r="B328" s="17" t="s">
        <v>325</v>
      </c>
      <c r="C328" s="17" t="s">
        <v>410</v>
      </c>
      <c r="D328" s="111">
        <v>16</v>
      </c>
      <c r="E328" s="109"/>
      <c r="F328" s="111">
        <v>0</v>
      </c>
      <c r="G328" s="111">
        <v>4447</v>
      </c>
      <c r="H328" s="111">
        <v>2174</v>
      </c>
      <c r="I328" s="111">
        <v>1729</v>
      </c>
      <c r="J328" s="111">
        <v>626</v>
      </c>
      <c r="K328" s="17">
        <v>2.1</v>
      </c>
      <c r="L328" s="109"/>
      <c r="M328" s="111">
        <v>1703</v>
      </c>
      <c r="N328" s="111">
        <v>563</v>
      </c>
      <c r="O328" s="18">
        <v>2.1</v>
      </c>
      <c r="P328" s="18">
        <v>1.4</v>
      </c>
      <c r="Q328" s="18">
        <v>1.9</v>
      </c>
      <c r="R328" s="17">
        <v>6</v>
      </c>
      <c r="S328" s="19">
        <v>0.51359999999999995</v>
      </c>
      <c r="T328" s="44" t="s">
        <v>407</v>
      </c>
      <c r="U328" s="19">
        <v>0.51359999999999995</v>
      </c>
      <c r="V328" s="19"/>
      <c r="W328" s="109"/>
      <c r="X328" s="17">
        <v>5</v>
      </c>
      <c r="Y328" s="111">
        <v>2943.44</v>
      </c>
      <c r="Z328" s="18">
        <v>1.9</v>
      </c>
      <c r="AA328" s="19">
        <v>2.3757000000000001</v>
      </c>
      <c r="AB328" s="19">
        <v>1.6388</v>
      </c>
      <c r="AC328" s="109"/>
      <c r="AD328" s="19">
        <v>1.0022</v>
      </c>
      <c r="AE328" s="19">
        <v>0.68510000000000004</v>
      </c>
      <c r="AF328" s="19">
        <v>0.47820000000000001</v>
      </c>
      <c r="AG328" s="19">
        <v>0.56220000000000003</v>
      </c>
      <c r="AH328" s="59">
        <v>0.61699999999999999</v>
      </c>
      <c r="AI328" s="51">
        <f t="shared" si="12"/>
        <v>0.55096440000000002</v>
      </c>
      <c r="AJ328" s="19">
        <f t="shared" si="13"/>
        <v>-6.6035599999999972E-2</v>
      </c>
      <c r="AK328" s="63">
        <f t="shared" si="14"/>
        <v>-0.10702690437601292</v>
      </c>
    </row>
    <row r="329" spans="1:37" s="53" customFormat="1" x14ac:dyDescent="0.2">
      <c r="A329" s="21" t="s">
        <v>1014</v>
      </c>
      <c r="B329" s="24" t="s">
        <v>1015</v>
      </c>
      <c r="C329" s="24" t="s">
        <v>410</v>
      </c>
      <c r="D329" s="110">
        <v>12</v>
      </c>
      <c r="E329" s="109"/>
      <c r="F329" s="110">
        <v>0</v>
      </c>
      <c r="G329" s="110">
        <v>40826</v>
      </c>
      <c r="H329" s="110">
        <v>53508</v>
      </c>
      <c r="I329" s="110">
        <v>18280</v>
      </c>
      <c r="J329" s="110">
        <v>30295</v>
      </c>
      <c r="K329" s="24">
        <v>20.399999999999999</v>
      </c>
      <c r="L329" s="109"/>
      <c r="M329" s="110">
        <v>14915</v>
      </c>
      <c r="N329" s="110">
        <v>19366</v>
      </c>
      <c r="O329" s="25">
        <v>20.399999999999999</v>
      </c>
      <c r="P329" s="25">
        <v>32.5</v>
      </c>
      <c r="Q329" s="25">
        <v>11.2</v>
      </c>
      <c r="R329" s="24">
        <v>99</v>
      </c>
      <c r="S329" s="26">
        <v>4.4984999999999999</v>
      </c>
      <c r="T329" s="52" t="s">
        <v>410</v>
      </c>
      <c r="U329" s="26">
        <v>2.4702999999999999</v>
      </c>
      <c r="V329" s="26"/>
      <c r="W329" s="109"/>
      <c r="X329" s="24">
        <v>22</v>
      </c>
      <c r="Y329" s="110">
        <v>26963.77</v>
      </c>
      <c r="Z329" s="25">
        <v>6.8</v>
      </c>
      <c r="AA329" s="26">
        <v>0.65249999999999997</v>
      </c>
      <c r="AB329" s="26">
        <v>1.0646</v>
      </c>
      <c r="AC329" s="109"/>
      <c r="AD329" s="26">
        <v>2.2275999999999998</v>
      </c>
      <c r="AE329" s="26">
        <v>3.2738999999999998</v>
      </c>
      <c r="AF329" s="26">
        <v>3.0301</v>
      </c>
      <c r="AG329" s="26">
        <v>3.0348000000000002</v>
      </c>
      <c r="AH329" s="57">
        <v>2.7172999999999998</v>
      </c>
      <c r="AI329" s="50">
        <f t="shared" ref="AI329:AI392" si="15">$AI$4*U329</f>
        <v>2.6500143250000003</v>
      </c>
      <c r="AJ329" s="26">
        <f t="shared" ref="AJ329:AJ392" si="16">AI329-AH329</f>
        <v>-6.728567499999949E-2</v>
      </c>
      <c r="AK329" s="62">
        <f t="shared" ref="AK329:AK392" si="17">AJ329/AH329</f>
        <v>-2.4761960401869315E-2</v>
      </c>
    </row>
    <row r="330" spans="1:37" s="53" customFormat="1" x14ac:dyDescent="0.2">
      <c r="A330" s="21" t="s">
        <v>472</v>
      </c>
      <c r="B330" s="1" t="s">
        <v>473</v>
      </c>
      <c r="C330" s="1" t="s">
        <v>407</v>
      </c>
      <c r="D330" s="108">
        <v>5</v>
      </c>
      <c r="E330" s="109"/>
      <c r="F330" s="108">
        <v>0</v>
      </c>
      <c r="G330" s="108">
        <v>3866</v>
      </c>
      <c r="H330" s="108">
        <v>1159</v>
      </c>
      <c r="I330" s="108">
        <v>2243</v>
      </c>
      <c r="J330" s="108">
        <v>597</v>
      </c>
      <c r="K330" s="1">
        <v>2.6</v>
      </c>
      <c r="L330" s="109"/>
      <c r="M330" s="108">
        <v>2243</v>
      </c>
      <c r="N330" s="108">
        <v>597</v>
      </c>
      <c r="O330" s="2">
        <v>2.6</v>
      </c>
      <c r="P330" s="2">
        <v>1</v>
      </c>
      <c r="Q330" s="2">
        <v>2.4</v>
      </c>
      <c r="R330" s="1">
        <v>4</v>
      </c>
      <c r="S330" s="3">
        <v>0.67649999999999999</v>
      </c>
      <c r="T330" s="43" t="s">
        <v>407</v>
      </c>
      <c r="U330" s="3">
        <v>0.67649999999999999</v>
      </c>
      <c r="V330" s="3"/>
      <c r="W330" s="109"/>
      <c r="X330" s="1">
        <v>5</v>
      </c>
      <c r="Y330" s="108">
        <v>3401.18</v>
      </c>
      <c r="Z330" s="2">
        <v>2.4</v>
      </c>
      <c r="AA330" s="3">
        <v>2.1440000000000001</v>
      </c>
      <c r="AB330" s="3">
        <v>1.7317</v>
      </c>
      <c r="AC330" s="109"/>
      <c r="AD330" s="3">
        <v>0.77539999999999998</v>
      </c>
      <c r="AE330" s="3">
        <v>0.75580000000000003</v>
      </c>
      <c r="AF330" s="3">
        <v>0.75349999999999995</v>
      </c>
      <c r="AG330" s="3">
        <v>0.35489999999999999</v>
      </c>
      <c r="AH330" s="57">
        <v>0.79239999999999999</v>
      </c>
      <c r="AI330" s="50">
        <f t="shared" si="15"/>
        <v>0.72571537500000005</v>
      </c>
      <c r="AJ330" s="3">
        <f t="shared" si="16"/>
        <v>-6.6684624999999942E-2</v>
      </c>
      <c r="AK330" s="62">
        <f t="shared" si="17"/>
        <v>-8.4155256183745517E-2</v>
      </c>
    </row>
    <row r="331" spans="1:37" s="53" customFormat="1" x14ac:dyDescent="0.2">
      <c r="A331" s="21" t="s">
        <v>264</v>
      </c>
      <c r="B331" s="24" t="s">
        <v>265</v>
      </c>
      <c r="C331" s="24" t="s">
        <v>410</v>
      </c>
      <c r="D331" s="110">
        <v>1833</v>
      </c>
      <c r="E331" s="109"/>
      <c r="F331" s="110">
        <v>30</v>
      </c>
      <c r="G331" s="110">
        <v>6759</v>
      </c>
      <c r="H331" s="110">
        <v>4942</v>
      </c>
      <c r="I331" s="110">
        <v>4402</v>
      </c>
      <c r="J331" s="110">
        <v>3050</v>
      </c>
      <c r="K331" s="24">
        <v>7.6</v>
      </c>
      <c r="L331" s="109"/>
      <c r="M331" s="110">
        <v>4247</v>
      </c>
      <c r="N331" s="110">
        <v>2443</v>
      </c>
      <c r="O331" s="25">
        <v>7.6</v>
      </c>
      <c r="P331" s="25">
        <v>5.4</v>
      </c>
      <c r="Q331" s="25">
        <v>6.2</v>
      </c>
      <c r="R331" s="24">
        <v>19</v>
      </c>
      <c r="S331" s="26">
        <v>1.2808999999999999</v>
      </c>
      <c r="T331" s="52" t="s">
        <v>407</v>
      </c>
      <c r="U331" s="26">
        <v>1.2808999999999999</v>
      </c>
      <c r="V331" s="26"/>
      <c r="W331" s="109"/>
      <c r="X331" s="24">
        <v>18</v>
      </c>
      <c r="Y331" s="110">
        <v>10319</v>
      </c>
      <c r="Z331" s="25">
        <v>6.2</v>
      </c>
      <c r="AA331" s="26">
        <v>0</v>
      </c>
      <c r="AB331" s="26">
        <v>0</v>
      </c>
      <c r="AC331" s="109"/>
      <c r="AD331" s="26">
        <v>1.4793000000000001</v>
      </c>
      <c r="AE331" s="26">
        <v>1.4651000000000001</v>
      </c>
      <c r="AF331" s="26">
        <v>1.4186000000000001</v>
      </c>
      <c r="AG331" s="26">
        <v>1.4867999999999999</v>
      </c>
      <c r="AH331" s="57">
        <v>1.4426000000000001</v>
      </c>
      <c r="AI331" s="50">
        <f t="shared" si="15"/>
        <v>1.374085475</v>
      </c>
      <c r="AJ331" s="26">
        <f t="shared" si="16"/>
        <v>-6.8514525000000104E-2</v>
      </c>
      <c r="AK331" s="62">
        <f t="shared" si="17"/>
        <v>-4.7493778594204977E-2</v>
      </c>
    </row>
    <row r="332" spans="1:37" s="53" customFormat="1" x14ac:dyDescent="0.2">
      <c r="A332" s="21" t="s">
        <v>971</v>
      </c>
      <c r="B332" s="24" t="s">
        <v>972</v>
      </c>
      <c r="C332" s="24" t="s">
        <v>410</v>
      </c>
      <c r="D332" s="110">
        <v>30</v>
      </c>
      <c r="E332" s="109"/>
      <c r="F332" s="110">
        <v>4</v>
      </c>
      <c r="G332" s="110">
        <v>14117</v>
      </c>
      <c r="H332" s="110">
        <v>14092</v>
      </c>
      <c r="I332" s="110">
        <v>6077</v>
      </c>
      <c r="J332" s="110">
        <v>6098</v>
      </c>
      <c r="K332" s="24">
        <v>7.2</v>
      </c>
      <c r="L332" s="109"/>
      <c r="M332" s="110">
        <v>5846</v>
      </c>
      <c r="N332" s="110">
        <v>5332</v>
      </c>
      <c r="O332" s="25">
        <v>7.2</v>
      </c>
      <c r="P332" s="25">
        <v>7.1</v>
      </c>
      <c r="Q332" s="25">
        <v>4.8</v>
      </c>
      <c r="R332" s="24">
        <v>49</v>
      </c>
      <c r="S332" s="26">
        <v>1.7632000000000001</v>
      </c>
      <c r="T332" s="52" t="s">
        <v>410</v>
      </c>
      <c r="U332" s="26">
        <v>1.3097000000000001</v>
      </c>
      <c r="V332" s="26"/>
      <c r="W332" s="109"/>
      <c r="X332" s="24">
        <v>16</v>
      </c>
      <c r="Y332" s="110">
        <v>13178.53</v>
      </c>
      <c r="Z332" s="25">
        <v>4.8</v>
      </c>
      <c r="AA332" s="26">
        <v>0</v>
      </c>
      <c r="AB332" s="26">
        <v>0</v>
      </c>
      <c r="AC332" s="109"/>
      <c r="AD332" s="26">
        <v>1.5309999999999999</v>
      </c>
      <c r="AE332" s="26">
        <v>1.6867000000000001</v>
      </c>
      <c r="AF332" s="26">
        <v>1.8834</v>
      </c>
      <c r="AG332" s="26">
        <v>1.4697</v>
      </c>
      <c r="AH332" s="57">
        <v>1.4744999999999999</v>
      </c>
      <c r="AI332" s="50">
        <f t="shared" si="15"/>
        <v>1.4049806750000002</v>
      </c>
      <c r="AJ332" s="26">
        <f t="shared" si="16"/>
        <v>-6.9519324999999688E-2</v>
      </c>
      <c r="AK332" s="62">
        <f t="shared" si="17"/>
        <v>-4.7147728043404336E-2</v>
      </c>
    </row>
    <row r="333" spans="1:37" s="53" customFormat="1" x14ac:dyDescent="0.2">
      <c r="A333" s="22" t="s">
        <v>620</v>
      </c>
      <c r="B333" s="17" t="s">
        <v>621</v>
      </c>
      <c r="C333" s="17" t="s">
        <v>407</v>
      </c>
      <c r="D333" s="111">
        <v>1</v>
      </c>
      <c r="E333" s="109"/>
      <c r="F333" s="111">
        <v>0</v>
      </c>
      <c r="G333" s="111">
        <v>1096</v>
      </c>
      <c r="H333" s="111">
        <v>0</v>
      </c>
      <c r="I333" s="111">
        <v>1774</v>
      </c>
      <c r="J333" s="111">
        <v>0</v>
      </c>
      <c r="K333" s="17">
        <v>3</v>
      </c>
      <c r="L333" s="109"/>
      <c r="M333" s="111">
        <v>1774</v>
      </c>
      <c r="N333" s="111">
        <v>0</v>
      </c>
      <c r="O333" s="18">
        <v>3</v>
      </c>
      <c r="P333" s="18">
        <v>0</v>
      </c>
      <c r="Q333" s="18">
        <v>3</v>
      </c>
      <c r="R333" s="17">
        <v>999</v>
      </c>
      <c r="S333" s="19">
        <v>0.53500000000000003</v>
      </c>
      <c r="T333" s="44" t="s">
        <v>410</v>
      </c>
      <c r="U333" s="19">
        <v>0.43759999999999999</v>
      </c>
      <c r="V333" s="19"/>
      <c r="W333" s="109"/>
      <c r="X333" s="17">
        <v>6</v>
      </c>
      <c r="Y333" s="111">
        <v>4300.71</v>
      </c>
      <c r="Z333" s="18">
        <v>2.4</v>
      </c>
      <c r="AA333" s="19">
        <v>0</v>
      </c>
      <c r="AB333" s="19">
        <v>0</v>
      </c>
      <c r="AC333" s="109"/>
      <c r="AD333" s="19">
        <v>0.69389999999999996</v>
      </c>
      <c r="AE333" s="19">
        <v>0.42720000000000002</v>
      </c>
      <c r="AF333" s="19">
        <v>0.49109999999999998</v>
      </c>
      <c r="AG333" s="19">
        <v>0.4748</v>
      </c>
      <c r="AH333" s="59">
        <v>0.53869999999999996</v>
      </c>
      <c r="AI333" s="51">
        <f t="shared" si="15"/>
        <v>0.4694354</v>
      </c>
      <c r="AJ333" s="19">
        <f t="shared" si="16"/>
        <v>-6.9264599999999954E-2</v>
      </c>
      <c r="AK333" s="63">
        <f t="shared" si="17"/>
        <v>-0.12857731576016329</v>
      </c>
    </row>
    <row r="334" spans="1:37" s="53" customFormat="1" x14ac:dyDescent="0.2">
      <c r="A334" s="21" t="s">
        <v>1493</v>
      </c>
      <c r="B334" s="24" t="s">
        <v>1494</v>
      </c>
      <c r="C334" s="24" t="s">
        <v>410</v>
      </c>
      <c r="D334" s="110">
        <v>2</v>
      </c>
      <c r="E334" s="109"/>
      <c r="F334" s="110">
        <v>0</v>
      </c>
      <c r="G334" s="110">
        <v>16083</v>
      </c>
      <c r="H334" s="110">
        <v>421</v>
      </c>
      <c r="I334" s="110">
        <v>5932</v>
      </c>
      <c r="J334" s="110">
        <v>961</v>
      </c>
      <c r="K334" s="24">
        <v>4</v>
      </c>
      <c r="L334" s="109"/>
      <c r="M334" s="110">
        <v>5932</v>
      </c>
      <c r="N334" s="110">
        <v>961</v>
      </c>
      <c r="O334" s="25">
        <v>4</v>
      </c>
      <c r="P334" s="25">
        <v>1</v>
      </c>
      <c r="Q334" s="25">
        <v>3.9</v>
      </c>
      <c r="R334" s="24">
        <v>999</v>
      </c>
      <c r="S334" s="26">
        <v>1.7890999999999999</v>
      </c>
      <c r="T334" s="52" t="s">
        <v>410</v>
      </c>
      <c r="U334" s="26">
        <v>2.3978000000000002</v>
      </c>
      <c r="V334" s="26"/>
      <c r="W334" s="109"/>
      <c r="X334" s="24">
        <v>9</v>
      </c>
      <c r="Y334" s="110">
        <v>16251.93</v>
      </c>
      <c r="Z334" s="25">
        <v>3.7</v>
      </c>
      <c r="AA334" s="26">
        <v>2.7938000000000001</v>
      </c>
      <c r="AB334" s="26">
        <v>2.1591</v>
      </c>
      <c r="AC334" s="109"/>
      <c r="AD334" s="26">
        <v>2.6179999999999999</v>
      </c>
      <c r="AE334" s="26">
        <v>2.7835999999999999</v>
      </c>
      <c r="AF334" s="26">
        <v>2.5678000000000001</v>
      </c>
      <c r="AG334" s="26">
        <v>2.5514999999999999</v>
      </c>
      <c r="AH334" s="57">
        <v>2.6427999999999998</v>
      </c>
      <c r="AI334" s="50">
        <f t="shared" si="15"/>
        <v>2.5722399500000006</v>
      </c>
      <c r="AJ334" s="26">
        <f t="shared" si="16"/>
        <v>-7.0560049999999208E-2</v>
      </c>
      <c r="AK334" s="62">
        <f t="shared" si="17"/>
        <v>-2.6698974572422891E-2</v>
      </c>
    </row>
    <row r="335" spans="1:37" s="53" customFormat="1" x14ac:dyDescent="0.2">
      <c r="A335" s="21" t="s">
        <v>961</v>
      </c>
      <c r="B335" s="1" t="s">
        <v>962</v>
      </c>
      <c r="C335" s="1" t="s">
        <v>410</v>
      </c>
      <c r="D335" s="108">
        <v>10</v>
      </c>
      <c r="E335" s="109"/>
      <c r="F335" s="108">
        <v>0</v>
      </c>
      <c r="G335" s="108">
        <v>14406</v>
      </c>
      <c r="H335" s="108">
        <v>5188</v>
      </c>
      <c r="I335" s="108">
        <v>4859</v>
      </c>
      <c r="J335" s="108">
        <v>1303</v>
      </c>
      <c r="K335" s="1">
        <v>2.2000000000000002</v>
      </c>
      <c r="L335" s="109"/>
      <c r="M335" s="108">
        <v>5105</v>
      </c>
      <c r="N335" s="108">
        <v>1509</v>
      </c>
      <c r="O335" s="2">
        <v>2.2000000000000002</v>
      </c>
      <c r="P335" s="2">
        <v>1.2</v>
      </c>
      <c r="Q335" s="2">
        <v>1.9</v>
      </c>
      <c r="R335" s="1">
        <v>5</v>
      </c>
      <c r="S335" s="3">
        <v>1.5397000000000001</v>
      </c>
      <c r="T335" s="43" t="s">
        <v>407</v>
      </c>
      <c r="U335" s="3">
        <v>1.5397000000000001</v>
      </c>
      <c r="V335" s="3"/>
      <c r="W335" s="109"/>
      <c r="X335" s="1">
        <v>5</v>
      </c>
      <c r="Y335" s="108">
        <v>7386.82</v>
      </c>
      <c r="Z335" s="2">
        <v>1.9</v>
      </c>
      <c r="AA335" s="3">
        <v>0.97870000000000001</v>
      </c>
      <c r="AB335" s="3">
        <v>0.97599999999999998</v>
      </c>
      <c r="AC335" s="109"/>
      <c r="AD335" s="3">
        <v>1.2179</v>
      </c>
      <c r="AE335" s="3">
        <v>1.8091999999999999</v>
      </c>
      <c r="AF335" s="3">
        <v>1.5113000000000001</v>
      </c>
      <c r="AG335" s="3">
        <v>1.4843999999999999</v>
      </c>
      <c r="AH335" s="57">
        <v>1.7225999999999999</v>
      </c>
      <c r="AI335" s="50">
        <f t="shared" si="15"/>
        <v>1.6517131750000003</v>
      </c>
      <c r="AJ335" s="3">
        <f t="shared" si="16"/>
        <v>-7.0886824999999654E-2</v>
      </c>
      <c r="AK335" s="62">
        <f t="shared" si="17"/>
        <v>-4.1151065250202984E-2</v>
      </c>
    </row>
    <row r="336" spans="1:37" s="53" customFormat="1" x14ac:dyDescent="0.2">
      <c r="A336" s="21" t="s">
        <v>1524</v>
      </c>
      <c r="B336" s="1" t="s">
        <v>1525</v>
      </c>
      <c r="C336" s="1" t="s">
        <v>410</v>
      </c>
      <c r="D336" s="108">
        <v>55</v>
      </c>
      <c r="E336" s="109"/>
      <c r="F336" s="108">
        <v>0</v>
      </c>
      <c r="G336" s="108">
        <v>9728</v>
      </c>
      <c r="H336" s="108">
        <v>3814</v>
      </c>
      <c r="I336" s="108">
        <v>3987</v>
      </c>
      <c r="J336" s="108">
        <v>1502</v>
      </c>
      <c r="K336" s="1">
        <v>2.7</v>
      </c>
      <c r="L336" s="109"/>
      <c r="M336" s="108">
        <v>3931</v>
      </c>
      <c r="N336" s="108">
        <v>1245</v>
      </c>
      <c r="O336" s="2">
        <v>2.7</v>
      </c>
      <c r="P336" s="2">
        <v>1.4</v>
      </c>
      <c r="Q336" s="2">
        <v>2.2999999999999998</v>
      </c>
      <c r="R336" s="1">
        <v>6</v>
      </c>
      <c r="S336" s="3">
        <v>1.1856</v>
      </c>
      <c r="T336" s="43" t="s">
        <v>407</v>
      </c>
      <c r="U336" s="3">
        <v>1.1856</v>
      </c>
      <c r="V336" s="3"/>
      <c r="W336" s="109"/>
      <c r="X336" s="1">
        <v>5</v>
      </c>
      <c r="Y336" s="108">
        <v>6900.88</v>
      </c>
      <c r="Z336" s="2">
        <v>2.2999999999999998</v>
      </c>
      <c r="AA336" s="3">
        <v>1.8238000000000001</v>
      </c>
      <c r="AB336" s="3">
        <v>1.327</v>
      </c>
      <c r="AC336" s="109"/>
      <c r="AD336" s="3">
        <v>1.2275</v>
      </c>
      <c r="AE336" s="3">
        <v>1.2696000000000001</v>
      </c>
      <c r="AF336" s="3">
        <v>1.3194999999999999</v>
      </c>
      <c r="AG336" s="3">
        <v>1.3828</v>
      </c>
      <c r="AH336" s="57">
        <v>1.3429</v>
      </c>
      <c r="AI336" s="50">
        <f t="shared" si="15"/>
        <v>1.2718524</v>
      </c>
      <c r="AJ336" s="3">
        <f t="shared" si="16"/>
        <v>-7.1047599999999989E-2</v>
      </c>
      <c r="AK336" s="62">
        <f t="shared" si="17"/>
        <v>-5.2906098741529517E-2</v>
      </c>
    </row>
    <row r="337" spans="1:37" s="53" customFormat="1" x14ac:dyDescent="0.2">
      <c r="A337" s="21" t="s">
        <v>1172</v>
      </c>
      <c r="B337" s="24" t="s">
        <v>1173</v>
      </c>
      <c r="C337" s="24" t="s">
        <v>410</v>
      </c>
      <c r="D337" s="110">
        <v>30</v>
      </c>
      <c r="E337" s="109"/>
      <c r="F337" s="110">
        <v>0</v>
      </c>
      <c r="G337" s="110">
        <v>12148</v>
      </c>
      <c r="H337" s="110">
        <v>9987</v>
      </c>
      <c r="I337" s="110">
        <v>4416</v>
      </c>
      <c r="J337" s="110">
        <v>3010</v>
      </c>
      <c r="K337" s="24">
        <v>3.5</v>
      </c>
      <c r="L337" s="109"/>
      <c r="M337" s="110">
        <v>4318</v>
      </c>
      <c r="N337" s="110">
        <v>2666</v>
      </c>
      <c r="O337" s="25">
        <v>3.5</v>
      </c>
      <c r="P337" s="25">
        <v>3</v>
      </c>
      <c r="Q337" s="25">
        <v>2.6</v>
      </c>
      <c r="R337" s="24">
        <v>22</v>
      </c>
      <c r="S337" s="26">
        <v>1.3023</v>
      </c>
      <c r="T337" s="52" t="s">
        <v>407</v>
      </c>
      <c r="U337" s="26">
        <v>1.3023</v>
      </c>
      <c r="V337" s="26"/>
      <c r="W337" s="109"/>
      <c r="X337" s="24">
        <v>9</v>
      </c>
      <c r="Y337" s="110">
        <v>10255.4</v>
      </c>
      <c r="Z337" s="25">
        <v>2.6</v>
      </c>
      <c r="AA337" s="26">
        <v>1.6045</v>
      </c>
      <c r="AB337" s="26">
        <v>1.6248</v>
      </c>
      <c r="AC337" s="109"/>
      <c r="AD337" s="26">
        <v>1.5174000000000001</v>
      </c>
      <c r="AE337" s="26">
        <v>1.0144</v>
      </c>
      <c r="AF337" s="26">
        <v>1.6558999999999999</v>
      </c>
      <c r="AG337" s="26">
        <v>1.4252</v>
      </c>
      <c r="AH337" s="57">
        <v>1.4685999999999999</v>
      </c>
      <c r="AI337" s="50">
        <f t="shared" si="15"/>
        <v>1.3970423250000001</v>
      </c>
      <c r="AJ337" s="26">
        <f t="shared" si="16"/>
        <v>-7.1557674999999765E-2</v>
      </c>
      <c r="AK337" s="62">
        <f t="shared" si="17"/>
        <v>-4.8725095328884492E-2</v>
      </c>
    </row>
    <row r="338" spans="1:37" s="53" customFormat="1" x14ac:dyDescent="0.2">
      <c r="A338" s="22" t="s">
        <v>888</v>
      </c>
      <c r="B338" s="17" t="s">
        <v>889</v>
      </c>
      <c r="C338" s="17" t="s">
        <v>407</v>
      </c>
      <c r="D338" s="111">
        <v>5</v>
      </c>
      <c r="E338" s="109"/>
      <c r="F338" s="111">
        <v>0</v>
      </c>
      <c r="G338" s="111">
        <v>12823</v>
      </c>
      <c r="H338" s="111">
        <v>6505</v>
      </c>
      <c r="I338" s="111">
        <v>5108</v>
      </c>
      <c r="J338" s="111">
        <v>1695</v>
      </c>
      <c r="K338" s="17">
        <v>4.2</v>
      </c>
      <c r="L338" s="109"/>
      <c r="M338" s="111">
        <v>5108</v>
      </c>
      <c r="N338" s="111">
        <v>1695</v>
      </c>
      <c r="O338" s="18">
        <v>4.2</v>
      </c>
      <c r="P338" s="18">
        <v>2.4</v>
      </c>
      <c r="Q338" s="18">
        <v>3.6</v>
      </c>
      <c r="R338" s="17">
        <v>6</v>
      </c>
      <c r="S338" s="19">
        <v>1.5406</v>
      </c>
      <c r="T338" s="44" t="s">
        <v>429</v>
      </c>
      <c r="U338" s="19">
        <v>1.5406</v>
      </c>
      <c r="V338" s="19"/>
      <c r="W338" s="109"/>
      <c r="X338" s="17">
        <v>9</v>
      </c>
      <c r="Y338" s="111">
        <v>8396.2999999999993</v>
      </c>
      <c r="Z338" s="18">
        <v>3.6</v>
      </c>
      <c r="AA338" s="19">
        <v>5.6806999999999999</v>
      </c>
      <c r="AB338" s="19">
        <v>8.4367999999999999</v>
      </c>
      <c r="AC338" s="109"/>
      <c r="AD338" s="19">
        <v>2.3081999999999998</v>
      </c>
      <c r="AE338" s="19">
        <v>2.0007999999999999</v>
      </c>
      <c r="AF338" s="19">
        <v>2.2843</v>
      </c>
      <c r="AG338" s="19">
        <v>2.2429000000000001</v>
      </c>
      <c r="AH338" s="59">
        <v>1.7249000000000001</v>
      </c>
      <c r="AI338" s="51">
        <f t="shared" si="15"/>
        <v>1.6526786500000001</v>
      </c>
      <c r="AJ338" s="19">
        <f t="shared" si="16"/>
        <v>-7.2221349999999962E-2</v>
      </c>
      <c r="AK338" s="63">
        <f t="shared" si="17"/>
        <v>-4.1869876514580531E-2</v>
      </c>
    </row>
    <row r="339" spans="1:37" s="53" customFormat="1" x14ac:dyDescent="0.2">
      <c r="A339" s="21" t="s">
        <v>1118</v>
      </c>
      <c r="B339" s="24" t="s">
        <v>1119</v>
      </c>
      <c r="C339" s="24" t="s">
        <v>410</v>
      </c>
      <c r="D339" s="110">
        <v>5</v>
      </c>
      <c r="E339" s="109"/>
      <c r="F339" s="110">
        <v>0</v>
      </c>
      <c r="G339" s="110">
        <v>10717</v>
      </c>
      <c r="H339" s="110">
        <v>6940</v>
      </c>
      <c r="I339" s="110">
        <v>3641</v>
      </c>
      <c r="J339" s="110">
        <v>2707</v>
      </c>
      <c r="K339" s="24">
        <v>5</v>
      </c>
      <c r="L339" s="109"/>
      <c r="M339" s="110">
        <v>3641</v>
      </c>
      <c r="N339" s="110">
        <v>2707</v>
      </c>
      <c r="O339" s="25">
        <v>5</v>
      </c>
      <c r="P339" s="25">
        <v>3.6</v>
      </c>
      <c r="Q339" s="25">
        <v>3.6</v>
      </c>
      <c r="R339" s="24">
        <v>32</v>
      </c>
      <c r="S339" s="26">
        <v>1.0981000000000001</v>
      </c>
      <c r="T339" s="52" t="s">
        <v>410</v>
      </c>
      <c r="U339" s="26">
        <v>0.83050000000000002</v>
      </c>
      <c r="V339" s="26"/>
      <c r="W339" s="109"/>
      <c r="X339" s="24">
        <v>8</v>
      </c>
      <c r="Y339" s="110">
        <v>7854.17</v>
      </c>
      <c r="Z339" s="25">
        <v>3</v>
      </c>
      <c r="AA339" s="26">
        <v>2.6598999999999999</v>
      </c>
      <c r="AB339" s="26">
        <v>2.4685000000000001</v>
      </c>
      <c r="AC339" s="109"/>
      <c r="AD339" s="26">
        <v>0.79120000000000001</v>
      </c>
      <c r="AE339" s="26">
        <v>0.92359999999999998</v>
      </c>
      <c r="AF339" s="26">
        <v>0.84950000000000003</v>
      </c>
      <c r="AG339" s="26">
        <v>0.82579999999999998</v>
      </c>
      <c r="AH339" s="57">
        <v>0.96299999999999997</v>
      </c>
      <c r="AI339" s="50">
        <f t="shared" si="15"/>
        <v>0.89091887500000011</v>
      </c>
      <c r="AJ339" s="26">
        <f t="shared" si="16"/>
        <v>-7.2081124999999857E-2</v>
      </c>
      <c r="AK339" s="62">
        <f t="shared" si="17"/>
        <v>-7.4850597092419383E-2</v>
      </c>
    </row>
    <row r="340" spans="1:37" s="53" customFormat="1" x14ac:dyDescent="0.2">
      <c r="A340" s="21" t="s">
        <v>1499</v>
      </c>
      <c r="B340" s="24" t="s">
        <v>1500</v>
      </c>
      <c r="C340" s="24" t="s">
        <v>429</v>
      </c>
      <c r="D340" s="110">
        <v>3</v>
      </c>
      <c r="E340" s="109"/>
      <c r="F340" s="110">
        <v>1</v>
      </c>
      <c r="G340" s="110">
        <v>3830</v>
      </c>
      <c r="H340" s="110">
        <v>177</v>
      </c>
      <c r="I340" s="110">
        <v>2162</v>
      </c>
      <c r="J340" s="110">
        <v>684</v>
      </c>
      <c r="K340" s="24">
        <v>2</v>
      </c>
      <c r="L340" s="109"/>
      <c r="M340" s="110">
        <v>2162</v>
      </c>
      <c r="N340" s="110">
        <v>684</v>
      </c>
      <c r="O340" s="25">
        <v>2</v>
      </c>
      <c r="P340" s="25">
        <v>0.8</v>
      </c>
      <c r="Q340" s="25">
        <v>1.8</v>
      </c>
      <c r="R340" s="24">
        <v>999</v>
      </c>
      <c r="S340" s="26">
        <v>0.65210000000000001</v>
      </c>
      <c r="T340" s="52" t="s">
        <v>410</v>
      </c>
      <c r="U340" s="26">
        <v>0.94230000000000003</v>
      </c>
      <c r="V340" s="26"/>
      <c r="W340" s="109"/>
      <c r="X340" s="24">
        <v>4</v>
      </c>
      <c r="Y340" s="110">
        <v>5275.7</v>
      </c>
      <c r="Z340" s="25">
        <v>2</v>
      </c>
      <c r="AA340" s="26">
        <v>0.94630000000000003</v>
      </c>
      <c r="AB340" s="26">
        <v>0.75380000000000003</v>
      </c>
      <c r="AC340" s="109"/>
      <c r="AD340" s="26">
        <v>0.93020000000000003</v>
      </c>
      <c r="AE340" s="26">
        <v>0.86450000000000005</v>
      </c>
      <c r="AF340" s="26">
        <v>0.94350000000000001</v>
      </c>
      <c r="AG340" s="26">
        <v>0.85340000000000005</v>
      </c>
      <c r="AH340" s="57">
        <v>1.0847</v>
      </c>
      <c r="AI340" s="50">
        <f t="shared" si="15"/>
        <v>1.0108523250000001</v>
      </c>
      <c r="AJ340" s="26">
        <f t="shared" si="16"/>
        <v>-7.384767499999989E-2</v>
      </c>
      <c r="AK340" s="62">
        <f t="shared" si="17"/>
        <v>-6.8081197566147222E-2</v>
      </c>
    </row>
    <row r="341" spans="1:37" s="53" customFormat="1" x14ac:dyDescent="0.2">
      <c r="A341" s="21" t="s">
        <v>278</v>
      </c>
      <c r="B341" s="1" t="s">
        <v>279</v>
      </c>
      <c r="C341" s="1" t="s">
        <v>410</v>
      </c>
      <c r="D341" s="108">
        <v>1</v>
      </c>
      <c r="E341" s="109"/>
      <c r="F341" s="108">
        <v>0</v>
      </c>
      <c r="G341" s="108">
        <v>6773</v>
      </c>
      <c r="H341" s="108">
        <v>0</v>
      </c>
      <c r="I341" s="108">
        <v>3891</v>
      </c>
      <c r="J341" s="108">
        <v>0</v>
      </c>
      <c r="K341" s="1">
        <v>3</v>
      </c>
      <c r="L341" s="109"/>
      <c r="M341" s="108">
        <v>3891</v>
      </c>
      <c r="N341" s="108">
        <v>0</v>
      </c>
      <c r="O341" s="2">
        <v>3</v>
      </c>
      <c r="P341" s="2">
        <v>0</v>
      </c>
      <c r="Q341" s="2">
        <v>3</v>
      </c>
      <c r="R341" s="1">
        <v>999</v>
      </c>
      <c r="S341" s="3">
        <v>1.1736</v>
      </c>
      <c r="T341" s="43" t="s">
        <v>410</v>
      </c>
      <c r="U341" s="3">
        <v>0.81720000000000004</v>
      </c>
      <c r="V341" s="3"/>
      <c r="W341" s="109"/>
      <c r="X341" s="1">
        <v>15</v>
      </c>
      <c r="Y341" s="108">
        <v>6434.89</v>
      </c>
      <c r="Z341" s="2">
        <v>5.3</v>
      </c>
      <c r="AA341" s="3">
        <v>1.4298999999999999</v>
      </c>
      <c r="AB341" s="3">
        <v>1.2972999999999999</v>
      </c>
      <c r="AC341" s="109"/>
      <c r="AD341" s="3">
        <v>1.7486999999999999</v>
      </c>
      <c r="AE341" s="3">
        <v>1.411</v>
      </c>
      <c r="AF341" s="3">
        <v>1.0209999999999999</v>
      </c>
      <c r="AG341" s="3">
        <v>1.0024999999999999</v>
      </c>
      <c r="AH341" s="57">
        <v>0.95120000000000005</v>
      </c>
      <c r="AI341" s="50">
        <f t="shared" si="15"/>
        <v>0.87665130000000013</v>
      </c>
      <c r="AJ341" s="3">
        <f t="shared" si="16"/>
        <v>-7.4548699999999912E-2</v>
      </c>
      <c r="AK341" s="62">
        <f t="shared" si="17"/>
        <v>-7.8373317914213522E-2</v>
      </c>
    </row>
    <row r="342" spans="1:37" s="53" customFormat="1" x14ac:dyDescent="0.2">
      <c r="A342" s="21" t="s">
        <v>632</v>
      </c>
      <c r="B342" s="1" t="s">
        <v>633</v>
      </c>
      <c r="C342" s="1" t="s">
        <v>407</v>
      </c>
      <c r="D342" s="108">
        <v>5</v>
      </c>
      <c r="E342" s="109"/>
      <c r="F342" s="108">
        <v>0</v>
      </c>
      <c r="G342" s="108">
        <v>31036</v>
      </c>
      <c r="H342" s="108">
        <v>23484</v>
      </c>
      <c r="I342" s="108">
        <v>12320</v>
      </c>
      <c r="J342" s="108">
        <v>8900</v>
      </c>
      <c r="K342" s="1">
        <v>7.2</v>
      </c>
      <c r="L342" s="109"/>
      <c r="M342" s="108">
        <v>12320</v>
      </c>
      <c r="N342" s="108">
        <v>8900</v>
      </c>
      <c r="O342" s="2">
        <v>7.2</v>
      </c>
      <c r="P342" s="2">
        <v>4.3</v>
      </c>
      <c r="Q342" s="2">
        <v>6.1</v>
      </c>
      <c r="R342" s="1">
        <v>31</v>
      </c>
      <c r="S342" s="3">
        <v>3.7158000000000002</v>
      </c>
      <c r="T342" s="43" t="s">
        <v>410</v>
      </c>
      <c r="U342" s="3">
        <v>3.0485000000000002</v>
      </c>
      <c r="V342" s="3"/>
      <c r="W342" s="109"/>
      <c r="X342" s="1">
        <v>16</v>
      </c>
      <c r="Y342" s="108">
        <v>29618.05</v>
      </c>
      <c r="Z342" s="2">
        <v>3.7</v>
      </c>
      <c r="AA342" s="3">
        <v>2.4689000000000001</v>
      </c>
      <c r="AB342" s="3">
        <v>2.4546000000000001</v>
      </c>
      <c r="AC342" s="109"/>
      <c r="AD342" s="3">
        <v>3.4821</v>
      </c>
      <c r="AE342" s="3">
        <v>3.9298000000000002</v>
      </c>
      <c r="AF342" s="3">
        <v>3.5945999999999998</v>
      </c>
      <c r="AG342" s="3">
        <v>3.5626000000000002</v>
      </c>
      <c r="AH342" s="57">
        <v>3.3473000000000002</v>
      </c>
      <c r="AI342" s="50">
        <f t="shared" si="15"/>
        <v>3.2702783750000006</v>
      </c>
      <c r="AJ342" s="3">
        <f t="shared" si="16"/>
        <v>-7.7021624999999538E-2</v>
      </c>
      <c r="AK342" s="62">
        <f t="shared" si="17"/>
        <v>-2.3010075284557563E-2</v>
      </c>
    </row>
    <row r="343" spans="1:37" s="53" customFormat="1" x14ac:dyDescent="0.2">
      <c r="A343" s="22" t="s">
        <v>850</v>
      </c>
      <c r="B343" s="17" t="s">
        <v>851</v>
      </c>
      <c r="C343" s="17" t="s">
        <v>407</v>
      </c>
      <c r="D343" s="111">
        <v>10</v>
      </c>
      <c r="E343" s="109"/>
      <c r="F343" s="111">
        <v>0</v>
      </c>
      <c r="G343" s="111">
        <v>11306</v>
      </c>
      <c r="H343" s="111">
        <v>8965</v>
      </c>
      <c r="I343" s="111">
        <v>3639</v>
      </c>
      <c r="J343" s="111">
        <v>1627</v>
      </c>
      <c r="K343" s="17">
        <v>4.7</v>
      </c>
      <c r="L343" s="109"/>
      <c r="M343" s="111">
        <v>3557</v>
      </c>
      <c r="N343" s="111">
        <v>1436</v>
      </c>
      <c r="O343" s="18">
        <v>4.7</v>
      </c>
      <c r="P343" s="18">
        <v>2.6</v>
      </c>
      <c r="Q343" s="18">
        <v>4.0999999999999996</v>
      </c>
      <c r="R343" s="17">
        <v>10</v>
      </c>
      <c r="S343" s="19">
        <v>1.0728</v>
      </c>
      <c r="T343" s="44" t="s">
        <v>407</v>
      </c>
      <c r="U343" s="19">
        <v>1.0728</v>
      </c>
      <c r="V343" s="19"/>
      <c r="W343" s="109"/>
      <c r="X343" s="17">
        <v>10</v>
      </c>
      <c r="Y343" s="111">
        <v>6795.38</v>
      </c>
      <c r="Z343" s="18">
        <v>4.0999999999999996</v>
      </c>
      <c r="AA343" s="19">
        <v>1.7892999999999999</v>
      </c>
      <c r="AB343" s="19">
        <v>1.7845</v>
      </c>
      <c r="AC343" s="109"/>
      <c r="AD343" s="19">
        <v>0.77180000000000004</v>
      </c>
      <c r="AE343" s="19">
        <v>0.86560000000000004</v>
      </c>
      <c r="AF343" s="19">
        <v>1.0468999999999999</v>
      </c>
      <c r="AG343" s="19">
        <v>0.97419999999999995</v>
      </c>
      <c r="AH343" s="59">
        <v>1.2272000000000001</v>
      </c>
      <c r="AI343" s="51">
        <f t="shared" si="15"/>
        <v>1.1508462000000002</v>
      </c>
      <c r="AJ343" s="19">
        <f t="shared" si="16"/>
        <v>-7.6353799999999916E-2</v>
      </c>
      <c r="AK343" s="63">
        <f t="shared" si="17"/>
        <v>-6.2217894393741778E-2</v>
      </c>
    </row>
    <row r="344" spans="1:37" s="53" customFormat="1" x14ac:dyDescent="0.2">
      <c r="A344" s="21" t="s">
        <v>784</v>
      </c>
      <c r="B344" s="24" t="s">
        <v>785</v>
      </c>
      <c r="C344" s="24" t="s">
        <v>407</v>
      </c>
      <c r="D344" s="110">
        <v>128</v>
      </c>
      <c r="E344" s="109"/>
      <c r="F344" s="110">
        <v>2</v>
      </c>
      <c r="G344" s="110">
        <v>14764</v>
      </c>
      <c r="H344" s="110">
        <v>22470</v>
      </c>
      <c r="I344" s="110">
        <v>5550</v>
      </c>
      <c r="J344" s="110">
        <v>6004</v>
      </c>
      <c r="K344" s="24">
        <v>5.9</v>
      </c>
      <c r="L344" s="109"/>
      <c r="M344" s="110">
        <v>5150</v>
      </c>
      <c r="N344" s="110">
        <v>3723</v>
      </c>
      <c r="O344" s="25">
        <v>5.9</v>
      </c>
      <c r="P344" s="25">
        <v>5.5</v>
      </c>
      <c r="Q344" s="25">
        <v>4.3</v>
      </c>
      <c r="R344" s="24">
        <v>31</v>
      </c>
      <c r="S344" s="26">
        <v>1.5532999999999999</v>
      </c>
      <c r="T344" s="52" t="s">
        <v>407</v>
      </c>
      <c r="U344" s="26">
        <v>1.5532999999999999</v>
      </c>
      <c r="V344" s="26"/>
      <c r="W344" s="109"/>
      <c r="X344" s="24">
        <v>17</v>
      </c>
      <c r="Y344" s="110">
        <v>17197.759999999998</v>
      </c>
      <c r="Z344" s="25">
        <v>4.3</v>
      </c>
      <c r="AA344" s="26">
        <v>0.97240000000000004</v>
      </c>
      <c r="AB344" s="26">
        <v>0.96089999999999998</v>
      </c>
      <c r="AC344" s="109"/>
      <c r="AD344" s="26">
        <v>1.9703999999999999</v>
      </c>
      <c r="AE344" s="26">
        <v>1.6952</v>
      </c>
      <c r="AF344" s="26">
        <v>1.6397999999999999</v>
      </c>
      <c r="AG344" s="26">
        <v>1.5190999999999999</v>
      </c>
      <c r="AH344" s="57">
        <v>1.7483</v>
      </c>
      <c r="AI344" s="50">
        <f t="shared" si="15"/>
        <v>1.666302575</v>
      </c>
      <c r="AJ344" s="26">
        <f t="shared" si="16"/>
        <v>-8.1997424999999957E-2</v>
      </c>
      <c r="AK344" s="62">
        <f t="shared" si="17"/>
        <v>-4.6901232625979498E-2</v>
      </c>
    </row>
    <row r="345" spans="1:37" s="53" customFormat="1" x14ac:dyDescent="0.2">
      <c r="A345" s="21" t="s">
        <v>812</v>
      </c>
      <c r="B345" s="24" t="s">
        <v>813</v>
      </c>
      <c r="C345" s="24" t="s">
        <v>407</v>
      </c>
      <c r="D345" s="110">
        <v>13</v>
      </c>
      <c r="E345" s="109"/>
      <c r="F345" s="110">
        <v>0</v>
      </c>
      <c r="G345" s="110">
        <v>7619</v>
      </c>
      <c r="H345" s="110">
        <v>3649</v>
      </c>
      <c r="I345" s="110">
        <v>2763</v>
      </c>
      <c r="J345" s="110">
        <v>1304</v>
      </c>
      <c r="K345" s="24">
        <v>2.7</v>
      </c>
      <c r="L345" s="109"/>
      <c r="M345" s="110">
        <v>2754</v>
      </c>
      <c r="N345" s="110">
        <v>1286</v>
      </c>
      <c r="O345" s="25">
        <v>2.7</v>
      </c>
      <c r="P345" s="25">
        <v>2.2000000000000002</v>
      </c>
      <c r="Q345" s="25">
        <v>2</v>
      </c>
      <c r="R345" s="24">
        <v>13</v>
      </c>
      <c r="S345" s="26">
        <v>0.8306</v>
      </c>
      <c r="T345" s="52" t="s">
        <v>407</v>
      </c>
      <c r="U345" s="26">
        <v>0.8306</v>
      </c>
      <c r="V345" s="26"/>
      <c r="W345" s="109"/>
      <c r="X345" s="24">
        <v>7</v>
      </c>
      <c r="Y345" s="110">
        <v>5292.76</v>
      </c>
      <c r="Z345" s="25">
        <v>2</v>
      </c>
      <c r="AA345" s="26">
        <v>0.73660000000000003</v>
      </c>
      <c r="AB345" s="26">
        <v>0.77800000000000002</v>
      </c>
      <c r="AC345" s="109"/>
      <c r="AD345" s="26">
        <v>0.81079999999999997</v>
      </c>
      <c r="AE345" s="26">
        <v>0.94020000000000004</v>
      </c>
      <c r="AF345" s="26">
        <v>0.85160000000000002</v>
      </c>
      <c r="AG345" s="26">
        <v>0.83430000000000004</v>
      </c>
      <c r="AH345" s="57">
        <v>0.97399999999999998</v>
      </c>
      <c r="AI345" s="50">
        <f t="shared" si="15"/>
        <v>0.89102615000000007</v>
      </c>
      <c r="AJ345" s="26">
        <f t="shared" si="16"/>
        <v>-8.2973849999999905E-2</v>
      </c>
      <c r="AK345" s="62">
        <f t="shared" si="17"/>
        <v>-8.5188757700205245E-2</v>
      </c>
    </row>
    <row r="346" spans="1:37" s="53" customFormat="1" x14ac:dyDescent="0.2">
      <c r="A346" s="21" t="s">
        <v>1042</v>
      </c>
      <c r="B346" s="24" t="s">
        <v>1043</v>
      </c>
      <c r="C346" s="24" t="s">
        <v>410</v>
      </c>
      <c r="D346" s="110">
        <v>10</v>
      </c>
      <c r="E346" s="109"/>
      <c r="F346" s="110">
        <v>0</v>
      </c>
      <c r="G346" s="110">
        <v>5329</v>
      </c>
      <c r="H346" s="110">
        <v>2969</v>
      </c>
      <c r="I346" s="110">
        <v>2006</v>
      </c>
      <c r="J346" s="110">
        <v>717</v>
      </c>
      <c r="K346" s="24">
        <v>2.8</v>
      </c>
      <c r="L346" s="109"/>
      <c r="M346" s="110">
        <v>2039</v>
      </c>
      <c r="N346" s="110">
        <v>770</v>
      </c>
      <c r="O346" s="25">
        <v>2.8</v>
      </c>
      <c r="P346" s="25">
        <v>1.4</v>
      </c>
      <c r="Q346" s="25">
        <v>2.4</v>
      </c>
      <c r="R346" s="24">
        <v>8</v>
      </c>
      <c r="S346" s="26">
        <v>0.61499999999999999</v>
      </c>
      <c r="T346" s="52" t="s">
        <v>407</v>
      </c>
      <c r="U346" s="26">
        <v>0.61499999999999999</v>
      </c>
      <c r="V346" s="26"/>
      <c r="W346" s="109"/>
      <c r="X346" s="24">
        <v>6</v>
      </c>
      <c r="Y346" s="110">
        <v>3396.98</v>
      </c>
      <c r="Z346" s="25">
        <v>2.4</v>
      </c>
      <c r="AA346" s="26">
        <v>1.6091</v>
      </c>
      <c r="AB346" s="26">
        <v>1.2692000000000001</v>
      </c>
      <c r="AC346" s="109"/>
      <c r="AD346" s="26">
        <v>0.57889999999999997</v>
      </c>
      <c r="AE346" s="26">
        <v>0.78600000000000003</v>
      </c>
      <c r="AF346" s="26">
        <v>0.79</v>
      </c>
      <c r="AG346" s="26">
        <v>0.66820000000000002</v>
      </c>
      <c r="AH346" s="57">
        <v>0.74380000000000002</v>
      </c>
      <c r="AI346" s="50">
        <f t="shared" si="15"/>
        <v>0.65974125000000006</v>
      </c>
      <c r="AJ346" s="26">
        <f t="shared" si="16"/>
        <v>-8.405874999999996E-2</v>
      </c>
      <c r="AK346" s="62">
        <f t="shared" si="17"/>
        <v>-0.11301257058349012</v>
      </c>
    </row>
    <row r="347" spans="1:37" s="53" customFormat="1" x14ac:dyDescent="0.2">
      <c r="A347" s="21" t="s">
        <v>341</v>
      </c>
      <c r="B347" s="24" t="s">
        <v>342</v>
      </c>
      <c r="C347" s="24" t="s">
        <v>410</v>
      </c>
      <c r="D347" s="110">
        <v>3</v>
      </c>
      <c r="E347" s="109"/>
      <c r="F347" s="110">
        <v>0</v>
      </c>
      <c r="G347" s="110">
        <v>2833</v>
      </c>
      <c r="H347" s="110">
        <v>2296</v>
      </c>
      <c r="I347" s="110">
        <v>1317</v>
      </c>
      <c r="J347" s="110">
        <v>689</v>
      </c>
      <c r="K347" s="24">
        <v>2</v>
      </c>
      <c r="L347" s="109"/>
      <c r="M347" s="110">
        <v>1317</v>
      </c>
      <c r="N347" s="110">
        <v>689</v>
      </c>
      <c r="O347" s="25">
        <v>2</v>
      </c>
      <c r="P347" s="25">
        <v>2.2000000000000002</v>
      </c>
      <c r="Q347" s="25">
        <v>1.7</v>
      </c>
      <c r="R347" s="24">
        <v>999</v>
      </c>
      <c r="S347" s="26">
        <v>0.3972</v>
      </c>
      <c r="T347" s="52" t="s">
        <v>410</v>
      </c>
      <c r="U347" s="26">
        <v>1.2104999999999999</v>
      </c>
      <c r="V347" s="26"/>
      <c r="W347" s="109"/>
      <c r="X347" s="24">
        <v>46</v>
      </c>
      <c r="Y347" s="110">
        <v>13819.84</v>
      </c>
      <c r="Z347" s="25">
        <v>6.9</v>
      </c>
      <c r="AA347" s="26">
        <v>0.84760000000000002</v>
      </c>
      <c r="AB347" s="26">
        <v>1.1451</v>
      </c>
      <c r="AC347" s="109"/>
      <c r="AD347" s="26">
        <v>1.0564</v>
      </c>
      <c r="AE347" s="26">
        <v>0.94440000000000002</v>
      </c>
      <c r="AF347" s="26">
        <v>0.83099999999999996</v>
      </c>
      <c r="AG347" s="26">
        <v>0.83099999999999996</v>
      </c>
      <c r="AH347" s="57">
        <v>1.3835</v>
      </c>
      <c r="AI347" s="50">
        <f t="shared" si="15"/>
        <v>1.2985638749999999</v>
      </c>
      <c r="AJ347" s="26">
        <f t="shared" si="16"/>
        <v>-8.4936125000000029E-2</v>
      </c>
      <c r="AK347" s="62">
        <f t="shared" si="17"/>
        <v>-6.1392211781713071E-2</v>
      </c>
    </row>
    <row r="348" spans="1:37" s="53" customFormat="1" x14ac:dyDescent="0.2">
      <c r="A348" s="22" t="s">
        <v>1465</v>
      </c>
      <c r="B348" s="17" t="s">
        <v>1466</v>
      </c>
      <c r="C348" s="17" t="s">
        <v>410</v>
      </c>
      <c r="D348" s="111">
        <v>156</v>
      </c>
      <c r="E348" s="109"/>
      <c r="F348" s="111">
        <v>5</v>
      </c>
      <c r="G348" s="111">
        <v>6972</v>
      </c>
      <c r="H348" s="111">
        <v>6156</v>
      </c>
      <c r="I348" s="111">
        <v>3366</v>
      </c>
      <c r="J348" s="111">
        <v>2849</v>
      </c>
      <c r="K348" s="17">
        <v>4.2</v>
      </c>
      <c r="L348" s="109"/>
      <c r="M348" s="111">
        <v>3212</v>
      </c>
      <c r="N348" s="111">
        <v>2197</v>
      </c>
      <c r="O348" s="18">
        <v>4.2</v>
      </c>
      <c r="P348" s="18">
        <v>3.3</v>
      </c>
      <c r="Q348" s="18">
        <v>3.3</v>
      </c>
      <c r="R348" s="17">
        <v>27</v>
      </c>
      <c r="S348" s="19">
        <v>0.96879999999999999</v>
      </c>
      <c r="T348" s="44" t="s">
        <v>407</v>
      </c>
      <c r="U348" s="19">
        <v>0.96879999999999999</v>
      </c>
      <c r="V348" s="19"/>
      <c r="W348" s="109"/>
      <c r="X348" s="17">
        <v>11</v>
      </c>
      <c r="Y348" s="111">
        <v>8893.06</v>
      </c>
      <c r="Z348" s="18">
        <v>3.3</v>
      </c>
      <c r="AA348" s="19">
        <v>1.5165</v>
      </c>
      <c r="AB348" s="19">
        <v>1.4429000000000001</v>
      </c>
      <c r="AC348" s="109"/>
      <c r="AD348" s="19">
        <v>1.0258</v>
      </c>
      <c r="AE348" s="19">
        <v>1.0874999999999999</v>
      </c>
      <c r="AF348" s="19">
        <v>0.99319999999999997</v>
      </c>
      <c r="AG348" s="19">
        <v>1.0365</v>
      </c>
      <c r="AH348" s="59">
        <v>1.1244000000000001</v>
      </c>
      <c r="AI348" s="51">
        <f t="shared" si="15"/>
        <v>1.0392802000000001</v>
      </c>
      <c r="AJ348" s="19">
        <f t="shared" si="16"/>
        <v>-8.5119799999999968E-2</v>
      </c>
      <c r="AK348" s="63">
        <f t="shared" si="17"/>
        <v>-7.5702419067947321E-2</v>
      </c>
    </row>
    <row r="349" spans="1:37" s="53" customFormat="1" x14ac:dyDescent="0.2">
      <c r="A349" s="21" t="s">
        <v>1028</v>
      </c>
      <c r="B349" s="24" t="s">
        <v>1029</v>
      </c>
      <c r="C349" s="24" t="s">
        <v>410</v>
      </c>
      <c r="D349" s="110">
        <v>197</v>
      </c>
      <c r="E349" s="109"/>
      <c r="F349" s="110">
        <v>1</v>
      </c>
      <c r="G349" s="110">
        <v>6945</v>
      </c>
      <c r="H349" s="110">
        <v>5803</v>
      </c>
      <c r="I349" s="110">
        <v>3232</v>
      </c>
      <c r="J349" s="110">
        <v>2118</v>
      </c>
      <c r="K349" s="24">
        <v>4.2</v>
      </c>
      <c r="L349" s="109"/>
      <c r="M349" s="110">
        <v>3157</v>
      </c>
      <c r="N349" s="110">
        <v>1828</v>
      </c>
      <c r="O349" s="25">
        <v>4.2</v>
      </c>
      <c r="P349" s="25">
        <v>2.8</v>
      </c>
      <c r="Q349" s="25">
        <v>3.4</v>
      </c>
      <c r="R349" s="24">
        <v>20</v>
      </c>
      <c r="S349" s="26">
        <v>0.95220000000000005</v>
      </c>
      <c r="T349" s="52" t="s">
        <v>407</v>
      </c>
      <c r="U349" s="26">
        <v>0.95220000000000005</v>
      </c>
      <c r="V349" s="26"/>
      <c r="W349" s="109"/>
      <c r="X349" s="24">
        <v>10</v>
      </c>
      <c r="Y349" s="110">
        <v>7340.92</v>
      </c>
      <c r="Z349" s="25">
        <v>3.4</v>
      </c>
      <c r="AA349" s="26">
        <v>0.83879999999999999</v>
      </c>
      <c r="AB349" s="26">
        <v>1.0148999999999999</v>
      </c>
      <c r="AC349" s="109"/>
      <c r="AD349" s="26">
        <v>1.0345</v>
      </c>
      <c r="AE349" s="26">
        <v>1.1082000000000001</v>
      </c>
      <c r="AF349" s="26">
        <v>1.2479</v>
      </c>
      <c r="AG349" s="26">
        <v>1.2417</v>
      </c>
      <c r="AH349" s="57">
        <v>1.1066</v>
      </c>
      <c r="AI349" s="50">
        <f t="shared" si="15"/>
        <v>1.0214725500000001</v>
      </c>
      <c r="AJ349" s="26">
        <f t="shared" si="16"/>
        <v>-8.5127449999999882E-2</v>
      </c>
      <c r="AK349" s="62">
        <f t="shared" si="17"/>
        <v>-7.6927028736670774E-2</v>
      </c>
    </row>
    <row r="350" spans="1:37" s="53" customFormat="1" x14ac:dyDescent="0.2">
      <c r="A350" s="21" t="s">
        <v>1040</v>
      </c>
      <c r="B350" s="24" t="s">
        <v>1041</v>
      </c>
      <c r="C350" s="24" t="s">
        <v>410</v>
      </c>
      <c r="D350" s="110">
        <v>15</v>
      </c>
      <c r="E350" s="109"/>
      <c r="F350" s="110">
        <v>2</v>
      </c>
      <c r="G350" s="110">
        <v>7217</v>
      </c>
      <c r="H350" s="110">
        <v>6646</v>
      </c>
      <c r="I350" s="110">
        <v>3317</v>
      </c>
      <c r="J350" s="110">
        <v>2398</v>
      </c>
      <c r="K350" s="24">
        <v>3.9</v>
      </c>
      <c r="L350" s="109"/>
      <c r="M350" s="110">
        <v>3309</v>
      </c>
      <c r="N350" s="110">
        <v>2383</v>
      </c>
      <c r="O350" s="25">
        <v>3.9</v>
      </c>
      <c r="P350" s="25">
        <v>2.9</v>
      </c>
      <c r="Q350" s="25">
        <v>3</v>
      </c>
      <c r="R350" s="24">
        <v>30</v>
      </c>
      <c r="S350" s="26">
        <v>0.998</v>
      </c>
      <c r="T350" s="52" t="s">
        <v>410</v>
      </c>
      <c r="U350" s="26">
        <v>1.3788</v>
      </c>
      <c r="V350" s="26"/>
      <c r="W350" s="109"/>
      <c r="X350" s="24">
        <v>14</v>
      </c>
      <c r="Y350" s="110">
        <v>13436.97</v>
      </c>
      <c r="Z350" s="25">
        <v>4</v>
      </c>
      <c r="AA350" s="26">
        <v>9.0799000000000003</v>
      </c>
      <c r="AB350" s="26">
        <v>7.8544</v>
      </c>
      <c r="AC350" s="109"/>
      <c r="AD350" s="26">
        <v>1.2990999999999999</v>
      </c>
      <c r="AE350" s="26">
        <v>1.6069</v>
      </c>
      <c r="AF350" s="26">
        <v>1.3721000000000001</v>
      </c>
      <c r="AG350" s="26">
        <v>1.3446</v>
      </c>
      <c r="AH350" s="57">
        <v>1.5651999999999999</v>
      </c>
      <c r="AI350" s="50">
        <f t="shared" si="15"/>
        <v>1.4791077000000001</v>
      </c>
      <c r="AJ350" s="26">
        <f t="shared" si="16"/>
        <v>-8.6092299999999788E-2</v>
      </c>
      <c r="AK350" s="62">
        <f t="shared" si="17"/>
        <v>-5.5004025044722585E-2</v>
      </c>
    </row>
    <row r="351" spans="1:37" s="53" customFormat="1" x14ac:dyDescent="0.2">
      <c r="A351" s="21" t="s">
        <v>1503</v>
      </c>
      <c r="B351" s="1" t="s">
        <v>1504</v>
      </c>
      <c r="C351" s="1" t="s">
        <v>410</v>
      </c>
      <c r="D351" s="108">
        <v>2</v>
      </c>
      <c r="E351" s="109"/>
      <c r="F351" s="108">
        <v>0</v>
      </c>
      <c r="G351" s="108">
        <v>14177</v>
      </c>
      <c r="H351" s="108">
        <v>10277</v>
      </c>
      <c r="I351" s="108">
        <v>7006</v>
      </c>
      <c r="J351" s="108">
        <v>4905</v>
      </c>
      <c r="K351" s="1">
        <v>5.5</v>
      </c>
      <c r="L351" s="109"/>
      <c r="M351" s="108">
        <v>7006</v>
      </c>
      <c r="N351" s="108">
        <v>4905</v>
      </c>
      <c r="O351" s="2">
        <v>5.5</v>
      </c>
      <c r="P351" s="2">
        <v>4.5</v>
      </c>
      <c r="Q351" s="2">
        <v>3.2</v>
      </c>
      <c r="R351" s="1">
        <v>999</v>
      </c>
      <c r="S351" s="3">
        <v>2.1131000000000002</v>
      </c>
      <c r="T351" s="43" t="s">
        <v>410</v>
      </c>
      <c r="U351" s="3">
        <v>1.3779999999999999</v>
      </c>
      <c r="V351" s="3"/>
      <c r="W351" s="109"/>
      <c r="X351" s="1">
        <v>15</v>
      </c>
      <c r="Y351" s="108">
        <v>19111.39</v>
      </c>
      <c r="Z351" s="2">
        <v>2.5</v>
      </c>
      <c r="AA351" s="3">
        <v>1.2850999999999999</v>
      </c>
      <c r="AB351" s="3">
        <v>1.0479000000000001</v>
      </c>
      <c r="AC351" s="109"/>
      <c r="AD351" s="3">
        <v>1.2619</v>
      </c>
      <c r="AE351" s="3">
        <v>1.0742</v>
      </c>
      <c r="AF351" s="3">
        <v>1.2069000000000001</v>
      </c>
      <c r="AG351" s="3">
        <v>1.1605000000000001</v>
      </c>
      <c r="AH351" s="57">
        <v>1.5647</v>
      </c>
      <c r="AI351" s="50">
        <f t="shared" si="15"/>
        <v>1.4782495</v>
      </c>
      <c r="AJ351" s="3">
        <f t="shared" si="16"/>
        <v>-8.6450499999999986E-2</v>
      </c>
      <c r="AK351" s="62">
        <f t="shared" si="17"/>
        <v>-5.5250527257621258E-2</v>
      </c>
    </row>
    <row r="352" spans="1:37" s="53" customFormat="1" x14ac:dyDescent="0.2">
      <c r="A352" s="21" t="s">
        <v>1140</v>
      </c>
      <c r="B352" s="24" t="s">
        <v>1141</v>
      </c>
      <c r="C352" s="24" t="s">
        <v>410</v>
      </c>
      <c r="D352" s="110">
        <v>28</v>
      </c>
      <c r="E352" s="109"/>
      <c r="F352" s="110">
        <v>0</v>
      </c>
      <c r="G352" s="110">
        <v>6621</v>
      </c>
      <c r="H352" s="110">
        <v>2631</v>
      </c>
      <c r="I352" s="110">
        <v>3258</v>
      </c>
      <c r="J352" s="110">
        <v>976</v>
      </c>
      <c r="K352" s="24">
        <v>2.2000000000000002</v>
      </c>
      <c r="L352" s="109"/>
      <c r="M352" s="110">
        <v>3197</v>
      </c>
      <c r="N352" s="110">
        <v>814</v>
      </c>
      <c r="O352" s="25">
        <v>2.2000000000000002</v>
      </c>
      <c r="P352" s="25">
        <v>1</v>
      </c>
      <c r="Q352" s="25">
        <v>2</v>
      </c>
      <c r="R352" s="24">
        <v>4</v>
      </c>
      <c r="S352" s="26">
        <v>0.96419999999999995</v>
      </c>
      <c r="T352" s="52" t="s">
        <v>407</v>
      </c>
      <c r="U352" s="26">
        <v>0.96419999999999995</v>
      </c>
      <c r="V352" s="26"/>
      <c r="W352" s="109"/>
      <c r="X352" s="24">
        <v>4</v>
      </c>
      <c r="Y352" s="110">
        <v>5151.4399999999996</v>
      </c>
      <c r="Z352" s="25">
        <v>2</v>
      </c>
      <c r="AA352" s="26">
        <v>1.4613</v>
      </c>
      <c r="AB352" s="26">
        <v>0.83079999999999998</v>
      </c>
      <c r="AC352" s="109"/>
      <c r="AD352" s="26">
        <v>1.2305999999999999</v>
      </c>
      <c r="AE352" s="26">
        <v>1.0404</v>
      </c>
      <c r="AF352" s="26">
        <v>1.0666</v>
      </c>
      <c r="AG352" s="26">
        <v>1.1297999999999999</v>
      </c>
      <c r="AH352" s="57">
        <v>1.1207</v>
      </c>
      <c r="AI352" s="50">
        <f t="shared" si="15"/>
        <v>1.0343455500000001</v>
      </c>
      <c r="AJ352" s="26">
        <f t="shared" si="16"/>
        <v>-8.6354449999999972E-2</v>
      </c>
      <c r="AK352" s="62">
        <f t="shared" si="17"/>
        <v>-7.7054028732042451E-2</v>
      </c>
    </row>
    <row r="353" spans="1:37" s="53" customFormat="1" x14ac:dyDescent="0.2">
      <c r="A353" s="22" t="s">
        <v>458</v>
      </c>
      <c r="B353" s="17" t="s">
        <v>459</v>
      </c>
      <c r="C353" s="17" t="s">
        <v>407</v>
      </c>
      <c r="D353" s="111">
        <v>2</v>
      </c>
      <c r="E353" s="109"/>
      <c r="F353" s="111">
        <v>0</v>
      </c>
      <c r="G353" s="111">
        <v>3857</v>
      </c>
      <c r="H353" s="111">
        <v>1118</v>
      </c>
      <c r="I353" s="111">
        <v>1793</v>
      </c>
      <c r="J353" s="111">
        <v>615</v>
      </c>
      <c r="K353" s="17">
        <v>1.5</v>
      </c>
      <c r="L353" s="109"/>
      <c r="M353" s="111">
        <v>1793</v>
      </c>
      <c r="N353" s="111">
        <v>615</v>
      </c>
      <c r="O353" s="18">
        <v>1.5</v>
      </c>
      <c r="P353" s="18">
        <v>0.5</v>
      </c>
      <c r="Q353" s="18">
        <v>1.4</v>
      </c>
      <c r="R353" s="17">
        <v>999</v>
      </c>
      <c r="S353" s="19">
        <v>0.54079999999999995</v>
      </c>
      <c r="T353" s="44" t="s">
        <v>410</v>
      </c>
      <c r="U353" s="19">
        <v>0.84489999999999998</v>
      </c>
      <c r="V353" s="19"/>
      <c r="W353" s="109"/>
      <c r="X353" s="17">
        <v>4</v>
      </c>
      <c r="Y353" s="111">
        <v>5897.23</v>
      </c>
      <c r="Z353" s="18">
        <v>1.7</v>
      </c>
      <c r="AA353" s="19">
        <v>0.96279999999999999</v>
      </c>
      <c r="AB353" s="19">
        <v>1.0739000000000001</v>
      </c>
      <c r="AC353" s="109"/>
      <c r="AD353" s="19">
        <v>0.80940000000000001</v>
      </c>
      <c r="AE353" s="19">
        <v>0.84509999999999996</v>
      </c>
      <c r="AF353" s="19">
        <v>0.80679999999999996</v>
      </c>
      <c r="AG353" s="19">
        <v>0.77680000000000005</v>
      </c>
      <c r="AH353" s="59">
        <v>0.99329999999999996</v>
      </c>
      <c r="AI353" s="51">
        <f t="shared" si="15"/>
        <v>0.90636647500000012</v>
      </c>
      <c r="AJ353" s="19">
        <f t="shared" si="16"/>
        <v>-8.6933524999999845E-2</v>
      </c>
      <c r="AK353" s="63">
        <f t="shared" si="17"/>
        <v>-8.7519908386187298E-2</v>
      </c>
    </row>
    <row r="354" spans="1:37" s="53" customFormat="1" x14ac:dyDescent="0.2">
      <c r="A354" s="21" t="s">
        <v>912</v>
      </c>
      <c r="B354" s="24" t="s">
        <v>913</v>
      </c>
      <c r="C354" s="24" t="s">
        <v>407</v>
      </c>
      <c r="D354" s="110">
        <v>29</v>
      </c>
      <c r="E354" s="109"/>
      <c r="F354" s="110">
        <v>1</v>
      </c>
      <c r="G354" s="110">
        <v>5409</v>
      </c>
      <c r="H354" s="110">
        <v>4270</v>
      </c>
      <c r="I354" s="110">
        <v>2467</v>
      </c>
      <c r="J354" s="110">
        <v>1841</v>
      </c>
      <c r="K354" s="24">
        <v>2.9</v>
      </c>
      <c r="L354" s="109"/>
      <c r="M354" s="110">
        <v>2353</v>
      </c>
      <c r="N354" s="110">
        <v>1395</v>
      </c>
      <c r="O354" s="25">
        <v>2.9</v>
      </c>
      <c r="P354" s="25">
        <v>2.4</v>
      </c>
      <c r="Q354" s="25">
        <v>2.2999999999999998</v>
      </c>
      <c r="R354" s="24">
        <v>21</v>
      </c>
      <c r="S354" s="26">
        <v>0.7097</v>
      </c>
      <c r="T354" s="52" t="s">
        <v>407</v>
      </c>
      <c r="U354" s="26">
        <v>0.7097</v>
      </c>
      <c r="V354" s="26"/>
      <c r="W354" s="109"/>
      <c r="X354" s="24">
        <v>8</v>
      </c>
      <c r="Y354" s="110">
        <v>6038.54</v>
      </c>
      <c r="Z354" s="25">
        <v>2.2999999999999998</v>
      </c>
      <c r="AA354" s="26">
        <v>3.6749999999999998</v>
      </c>
      <c r="AB354" s="26">
        <v>3.9874000000000001</v>
      </c>
      <c r="AC354" s="109"/>
      <c r="AD354" s="26">
        <v>0.67449999999999999</v>
      </c>
      <c r="AE354" s="26">
        <v>0.54610000000000003</v>
      </c>
      <c r="AF354" s="26">
        <v>0.6462</v>
      </c>
      <c r="AG354" s="26">
        <v>0.72809999999999997</v>
      </c>
      <c r="AH354" s="57">
        <v>0.85009999999999997</v>
      </c>
      <c r="AI354" s="50">
        <f t="shared" si="15"/>
        <v>0.76133067500000007</v>
      </c>
      <c r="AJ354" s="26">
        <f t="shared" si="16"/>
        <v>-8.8769324999999899E-2</v>
      </c>
      <c r="AK354" s="62">
        <f t="shared" si="17"/>
        <v>-0.10442221503352535</v>
      </c>
    </row>
    <row r="355" spans="1:37" s="53" customFormat="1" x14ac:dyDescent="0.2">
      <c r="A355" s="21" t="s">
        <v>1531</v>
      </c>
      <c r="B355" s="24" t="s">
        <v>1532</v>
      </c>
      <c r="C355" s="24" t="s">
        <v>410</v>
      </c>
      <c r="D355" s="110">
        <v>53</v>
      </c>
      <c r="E355" s="109"/>
      <c r="F355" s="110">
        <v>0</v>
      </c>
      <c r="G355" s="110">
        <v>21207</v>
      </c>
      <c r="H355" s="110">
        <v>10201</v>
      </c>
      <c r="I355" s="110">
        <v>6928</v>
      </c>
      <c r="J355" s="110">
        <v>2808</v>
      </c>
      <c r="K355" s="24">
        <v>3.6</v>
      </c>
      <c r="L355" s="109"/>
      <c r="M355" s="110">
        <v>7019</v>
      </c>
      <c r="N355" s="110">
        <v>2784</v>
      </c>
      <c r="O355" s="25">
        <v>3.6</v>
      </c>
      <c r="P355" s="25">
        <v>1.7</v>
      </c>
      <c r="Q355" s="25">
        <v>3.1</v>
      </c>
      <c r="R355" s="24">
        <v>9</v>
      </c>
      <c r="S355" s="26">
        <v>2.117</v>
      </c>
      <c r="T355" s="52" t="s">
        <v>407</v>
      </c>
      <c r="U355" s="26">
        <v>2.117</v>
      </c>
      <c r="V355" s="26"/>
      <c r="W355" s="109"/>
      <c r="X355" s="24">
        <v>7</v>
      </c>
      <c r="Y355" s="110">
        <v>12375.52</v>
      </c>
      <c r="Z355" s="25">
        <v>3.1</v>
      </c>
      <c r="AA355" s="26">
        <v>0.88160000000000005</v>
      </c>
      <c r="AB355" s="26">
        <v>0.89680000000000004</v>
      </c>
      <c r="AC355" s="109"/>
      <c r="AD355" s="26">
        <v>0</v>
      </c>
      <c r="AE355" s="26">
        <v>0</v>
      </c>
      <c r="AF355" s="26">
        <v>2.2153</v>
      </c>
      <c r="AG355" s="26">
        <v>2.3856000000000002</v>
      </c>
      <c r="AH355" s="57">
        <v>2.3607</v>
      </c>
      <c r="AI355" s="50">
        <f t="shared" si="15"/>
        <v>2.27101175</v>
      </c>
      <c r="AJ355" s="26">
        <f t="shared" si="16"/>
        <v>-8.9688250000000025E-2</v>
      </c>
      <c r="AK355" s="62">
        <f t="shared" si="17"/>
        <v>-3.7992226881857084E-2</v>
      </c>
    </row>
    <row r="356" spans="1:37" s="53" customFormat="1" x14ac:dyDescent="0.2">
      <c r="A356" s="21" t="s">
        <v>244</v>
      </c>
      <c r="B356" s="24" t="s">
        <v>245</v>
      </c>
      <c r="C356" s="24" t="s">
        <v>410</v>
      </c>
      <c r="D356" s="110">
        <v>2</v>
      </c>
      <c r="E356" s="109"/>
      <c r="F356" s="110">
        <v>0</v>
      </c>
      <c r="G356" s="110">
        <v>12152</v>
      </c>
      <c r="H356" s="110">
        <v>6789</v>
      </c>
      <c r="I356" s="110">
        <v>3790</v>
      </c>
      <c r="J356" s="110">
        <v>1071</v>
      </c>
      <c r="K356" s="24">
        <v>4</v>
      </c>
      <c r="L356" s="109"/>
      <c r="M356" s="110">
        <v>3790</v>
      </c>
      <c r="N356" s="110">
        <v>1071</v>
      </c>
      <c r="O356" s="25">
        <v>4</v>
      </c>
      <c r="P356" s="25">
        <v>1</v>
      </c>
      <c r="Q356" s="25">
        <v>3.9</v>
      </c>
      <c r="R356" s="24">
        <v>999</v>
      </c>
      <c r="S356" s="26">
        <v>1.1431</v>
      </c>
      <c r="T356" s="52" t="s">
        <v>410</v>
      </c>
      <c r="U356" s="26">
        <v>0.83840000000000003</v>
      </c>
      <c r="V356" s="26"/>
      <c r="W356" s="109"/>
      <c r="X356" s="24">
        <v>8</v>
      </c>
      <c r="Y356" s="110">
        <v>6768.16</v>
      </c>
      <c r="Z356" s="25">
        <v>2.7</v>
      </c>
      <c r="AA356" s="26">
        <v>1.3172999999999999</v>
      </c>
      <c r="AB356" s="26">
        <v>1.1405000000000001</v>
      </c>
      <c r="AC356" s="109"/>
      <c r="AD356" s="26">
        <v>1.0412999999999999</v>
      </c>
      <c r="AE356" s="26">
        <v>0.59</v>
      </c>
      <c r="AF356" s="26">
        <v>0.87549999999999994</v>
      </c>
      <c r="AG356" s="26">
        <v>0.86829999999999996</v>
      </c>
      <c r="AH356" s="57">
        <v>0.98880000000000001</v>
      </c>
      <c r="AI356" s="50">
        <f t="shared" si="15"/>
        <v>0.89939360000000013</v>
      </c>
      <c r="AJ356" s="26">
        <f t="shared" si="16"/>
        <v>-8.9406399999999886E-2</v>
      </c>
      <c r="AK356" s="62">
        <f t="shared" si="17"/>
        <v>-9.0419093851132573E-2</v>
      </c>
    </row>
    <row r="357" spans="1:37" s="53" customFormat="1" x14ac:dyDescent="0.2">
      <c r="A357" s="21" t="s">
        <v>844</v>
      </c>
      <c r="B357" s="24" t="s">
        <v>845</v>
      </c>
      <c r="C357" s="24" t="s">
        <v>407</v>
      </c>
      <c r="D357" s="110">
        <v>136</v>
      </c>
      <c r="E357" s="109"/>
      <c r="F357" s="110">
        <v>7</v>
      </c>
      <c r="G357" s="110">
        <v>9946</v>
      </c>
      <c r="H357" s="110">
        <v>10496</v>
      </c>
      <c r="I357" s="110">
        <v>3983</v>
      </c>
      <c r="J357" s="110">
        <v>3449</v>
      </c>
      <c r="K357" s="24">
        <v>3.9</v>
      </c>
      <c r="L357" s="109"/>
      <c r="M357" s="110">
        <v>3786</v>
      </c>
      <c r="N357" s="110">
        <v>2583</v>
      </c>
      <c r="O357" s="25">
        <v>3.9</v>
      </c>
      <c r="P357" s="25">
        <v>3</v>
      </c>
      <c r="Q357" s="25">
        <v>3.1</v>
      </c>
      <c r="R357" s="24">
        <v>27</v>
      </c>
      <c r="S357" s="26">
        <v>1.1418999999999999</v>
      </c>
      <c r="T357" s="52" t="s">
        <v>407</v>
      </c>
      <c r="U357" s="26">
        <v>1.1418999999999999</v>
      </c>
      <c r="V357" s="26"/>
      <c r="W357" s="109"/>
      <c r="X357" s="24">
        <v>10</v>
      </c>
      <c r="Y357" s="110">
        <v>10674.06</v>
      </c>
      <c r="Z357" s="25">
        <v>3.1</v>
      </c>
      <c r="AA357" s="26">
        <v>1.6366000000000001</v>
      </c>
      <c r="AB357" s="26">
        <v>1.5474000000000001</v>
      </c>
      <c r="AC357" s="109"/>
      <c r="AD357" s="26">
        <v>1.1932</v>
      </c>
      <c r="AE357" s="26">
        <v>1.26</v>
      </c>
      <c r="AF357" s="26">
        <v>1.3249</v>
      </c>
      <c r="AG357" s="26">
        <v>1.2891999999999999</v>
      </c>
      <c r="AH357" s="57">
        <v>1.3163</v>
      </c>
      <c r="AI357" s="50">
        <f t="shared" si="15"/>
        <v>1.2249732250000001</v>
      </c>
      <c r="AJ357" s="26">
        <f t="shared" si="16"/>
        <v>-9.1326774999999971E-2</v>
      </c>
      <c r="AK357" s="62">
        <f t="shared" si="17"/>
        <v>-6.9381429005545822E-2</v>
      </c>
    </row>
    <row r="358" spans="1:37" s="53" customFormat="1" x14ac:dyDescent="0.2">
      <c r="A358" s="22" t="s">
        <v>1509</v>
      </c>
      <c r="B358" s="17" t="s">
        <v>1510</v>
      </c>
      <c r="C358" s="17" t="s">
        <v>410</v>
      </c>
      <c r="D358" s="111">
        <v>0</v>
      </c>
      <c r="E358" s="109"/>
      <c r="F358" s="111">
        <v>0</v>
      </c>
      <c r="G358" s="111">
        <v>0</v>
      </c>
      <c r="H358" s="111">
        <v>0</v>
      </c>
      <c r="I358" s="111">
        <v>0</v>
      </c>
      <c r="J358" s="111">
        <v>0</v>
      </c>
      <c r="K358" s="17">
        <v>0</v>
      </c>
      <c r="L358" s="109"/>
      <c r="M358" s="111">
        <v>0</v>
      </c>
      <c r="N358" s="111">
        <v>0</v>
      </c>
      <c r="O358" s="18">
        <v>0</v>
      </c>
      <c r="P358" s="18">
        <v>0</v>
      </c>
      <c r="Q358" s="18">
        <v>0</v>
      </c>
      <c r="R358" s="17">
        <v>999</v>
      </c>
      <c r="S358" s="19">
        <v>0</v>
      </c>
      <c r="T358" s="44" t="s">
        <v>410</v>
      </c>
      <c r="U358" s="19">
        <v>1.2289000000000001</v>
      </c>
      <c r="V358" s="19"/>
      <c r="W358" s="109"/>
      <c r="X358" s="17">
        <v>9</v>
      </c>
      <c r="Y358" s="111">
        <v>10023.58</v>
      </c>
      <c r="Z358" s="18">
        <v>2.5</v>
      </c>
      <c r="AA358" s="19">
        <v>0.40289999999999998</v>
      </c>
      <c r="AB358" s="19">
        <v>0.45</v>
      </c>
      <c r="AC358" s="109"/>
      <c r="AD358" s="19">
        <v>1.3855999999999999</v>
      </c>
      <c r="AE358" s="19">
        <v>1.0611999999999999</v>
      </c>
      <c r="AF358" s="19">
        <v>1.3129999999999999</v>
      </c>
      <c r="AG358" s="19">
        <v>1.2783</v>
      </c>
      <c r="AH358" s="59">
        <v>1.4097999999999999</v>
      </c>
      <c r="AI358" s="51">
        <f t="shared" si="15"/>
        <v>1.3183024750000003</v>
      </c>
      <c r="AJ358" s="19">
        <f t="shared" si="16"/>
        <v>-9.1497524999999635E-2</v>
      </c>
      <c r="AK358" s="63">
        <f t="shared" si="17"/>
        <v>-6.4901067527308579E-2</v>
      </c>
    </row>
    <row r="359" spans="1:37" s="53" customFormat="1" x14ac:dyDescent="0.2">
      <c r="A359" s="21" t="s">
        <v>846</v>
      </c>
      <c r="B359" s="24" t="s">
        <v>847</v>
      </c>
      <c r="C359" s="24" t="s">
        <v>407</v>
      </c>
      <c r="D359" s="110">
        <v>22</v>
      </c>
      <c r="E359" s="109"/>
      <c r="F359" s="110">
        <v>0</v>
      </c>
      <c r="G359" s="110">
        <v>4742</v>
      </c>
      <c r="H359" s="110">
        <v>3878</v>
      </c>
      <c r="I359" s="110">
        <v>2150</v>
      </c>
      <c r="J359" s="110">
        <v>1254</v>
      </c>
      <c r="K359" s="24">
        <v>2.5</v>
      </c>
      <c r="L359" s="109"/>
      <c r="M359" s="110">
        <v>2086</v>
      </c>
      <c r="N359" s="110">
        <v>1038</v>
      </c>
      <c r="O359" s="25">
        <v>2.5</v>
      </c>
      <c r="P359" s="25">
        <v>1.5</v>
      </c>
      <c r="Q359" s="25">
        <v>2.2999999999999998</v>
      </c>
      <c r="R359" s="24">
        <v>15</v>
      </c>
      <c r="S359" s="26">
        <v>0.62919999999999998</v>
      </c>
      <c r="T359" s="52" t="s">
        <v>407</v>
      </c>
      <c r="U359" s="26">
        <v>0.62919999999999998</v>
      </c>
      <c r="V359" s="26"/>
      <c r="W359" s="109"/>
      <c r="X359" s="24">
        <v>5</v>
      </c>
      <c r="Y359" s="110">
        <v>4582.76</v>
      </c>
      <c r="Z359" s="25">
        <v>2.2999999999999998</v>
      </c>
      <c r="AA359" s="26">
        <v>1.6733</v>
      </c>
      <c r="AB359" s="26">
        <v>1.9444999999999999</v>
      </c>
      <c r="AC359" s="109"/>
      <c r="AD359" s="26">
        <v>0.64370000000000005</v>
      </c>
      <c r="AE359" s="26">
        <v>0.42709999999999998</v>
      </c>
      <c r="AF359" s="26">
        <v>0.72989999999999999</v>
      </c>
      <c r="AG359" s="26">
        <v>0.92769999999999997</v>
      </c>
      <c r="AH359" s="57">
        <v>0.76870000000000005</v>
      </c>
      <c r="AI359" s="50">
        <f t="shared" si="15"/>
        <v>0.67497430000000003</v>
      </c>
      <c r="AJ359" s="26">
        <f t="shared" si="16"/>
        <v>-9.3725700000000023E-2</v>
      </c>
      <c r="AK359" s="62">
        <f t="shared" si="17"/>
        <v>-0.12192754000260182</v>
      </c>
    </row>
    <row r="360" spans="1:37" s="53" customFormat="1" x14ac:dyDescent="0.2">
      <c r="A360" s="21" t="s">
        <v>750</v>
      </c>
      <c r="B360" s="24" t="s">
        <v>751</v>
      </c>
      <c r="C360" s="24" t="s">
        <v>410</v>
      </c>
      <c r="D360" s="110">
        <v>369</v>
      </c>
      <c r="E360" s="109"/>
      <c r="F360" s="110">
        <v>28</v>
      </c>
      <c r="G360" s="110">
        <v>11677</v>
      </c>
      <c r="H360" s="110">
        <v>12033</v>
      </c>
      <c r="I360" s="110">
        <v>4871</v>
      </c>
      <c r="J360" s="110">
        <v>3507</v>
      </c>
      <c r="K360" s="24">
        <v>5.5</v>
      </c>
      <c r="L360" s="109"/>
      <c r="M360" s="110">
        <v>4694</v>
      </c>
      <c r="N360" s="110">
        <v>2899</v>
      </c>
      <c r="O360" s="25">
        <v>5.5</v>
      </c>
      <c r="P360" s="25">
        <v>4</v>
      </c>
      <c r="Q360" s="25">
        <v>4.4000000000000004</v>
      </c>
      <c r="R360" s="24">
        <v>22</v>
      </c>
      <c r="S360" s="26">
        <v>1.4157</v>
      </c>
      <c r="T360" s="52" t="s">
        <v>407</v>
      </c>
      <c r="U360" s="26">
        <v>1.4157</v>
      </c>
      <c r="V360" s="26"/>
      <c r="W360" s="109"/>
      <c r="X360" s="24">
        <v>13</v>
      </c>
      <c r="Y360" s="110">
        <v>11674.58</v>
      </c>
      <c r="Z360" s="25">
        <v>4.4000000000000004</v>
      </c>
      <c r="AA360" s="26">
        <v>1.4353</v>
      </c>
      <c r="AB360" s="26">
        <v>1.8010999999999999</v>
      </c>
      <c r="AC360" s="109"/>
      <c r="AD360" s="26">
        <v>1.5139</v>
      </c>
      <c r="AE360" s="26">
        <v>1.4718</v>
      </c>
      <c r="AF360" s="26">
        <v>1.4530000000000001</v>
      </c>
      <c r="AG360" s="26">
        <v>1.5659000000000001</v>
      </c>
      <c r="AH360" s="57">
        <v>1.6141000000000001</v>
      </c>
      <c r="AI360" s="50">
        <f t="shared" si="15"/>
        <v>1.518692175</v>
      </c>
      <c r="AJ360" s="26">
        <f t="shared" si="16"/>
        <v>-9.5407825000000113E-2</v>
      </c>
      <c r="AK360" s="62">
        <f t="shared" si="17"/>
        <v>-5.9108992627470484E-2</v>
      </c>
    </row>
    <row r="361" spans="1:37" s="53" customFormat="1" x14ac:dyDescent="0.2">
      <c r="A361" s="21" t="s">
        <v>500</v>
      </c>
      <c r="B361" s="24" t="s">
        <v>501</v>
      </c>
      <c r="C361" s="24" t="s">
        <v>407</v>
      </c>
      <c r="D361" s="110">
        <v>9</v>
      </c>
      <c r="E361" s="109"/>
      <c r="F361" s="110">
        <v>0</v>
      </c>
      <c r="G361" s="110">
        <v>9443</v>
      </c>
      <c r="H361" s="110">
        <v>5264</v>
      </c>
      <c r="I361" s="110">
        <v>5521</v>
      </c>
      <c r="J361" s="110">
        <v>3235</v>
      </c>
      <c r="K361" s="24">
        <v>6.7</v>
      </c>
      <c r="L361" s="109"/>
      <c r="M361" s="110">
        <v>5755</v>
      </c>
      <c r="N361" s="110">
        <v>3585</v>
      </c>
      <c r="O361" s="25">
        <v>6.7</v>
      </c>
      <c r="P361" s="25">
        <v>4.5</v>
      </c>
      <c r="Q361" s="25">
        <v>5.3</v>
      </c>
      <c r="R361" s="24">
        <v>23</v>
      </c>
      <c r="S361" s="26">
        <v>1.7357</v>
      </c>
      <c r="T361" s="52" t="s">
        <v>410</v>
      </c>
      <c r="U361" s="26">
        <v>1.2165999999999999</v>
      </c>
      <c r="V361" s="26"/>
      <c r="W361" s="109"/>
      <c r="X361" s="24">
        <v>13</v>
      </c>
      <c r="Y361" s="110">
        <v>10848.46</v>
      </c>
      <c r="Z361" s="25">
        <v>4</v>
      </c>
      <c r="AA361" s="26">
        <v>0.50060000000000004</v>
      </c>
      <c r="AB361" s="26">
        <v>0.60780000000000001</v>
      </c>
      <c r="AC361" s="109"/>
      <c r="AD361" s="26">
        <v>1.5652999999999999</v>
      </c>
      <c r="AE361" s="26">
        <v>1.4596</v>
      </c>
      <c r="AF361" s="26">
        <v>0.96409999999999996</v>
      </c>
      <c r="AG361" s="26">
        <v>1.3056000000000001</v>
      </c>
      <c r="AH361" s="57">
        <v>1.4029</v>
      </c>
      <c r="AI361" s="50">
        <f t="shared" si="15"/>
        <v>1.3051076500000001</v>
      </c>
      <c r="AJ361" s="26">
        <f t="shared" si="16"/>
        <v>-9.7792349999999972E-2</v>
      </c>
      <c r="AK361" s="62">
        <f t="shared" si="17"/>
        <v>-6.9707284909829623E-2</v>
      </c>
    </row>
    <row r="362" spans="1:37" s="53" customFormat="1" x14ac:dyDescent="0.2">
      <c r="A362" s="21" t="s">
        <v>297</v>
      </c>
      <c r="B362" s="1" t="s">
        <v>298</v>
      </c>
      <c r="C362" s="1" t="s">
        <v>410</v>
      </c>
      <c r="D362" s="108">
        <v>14</v>
      </c>
      <c r="E362" s="109"/>
      <c r="F362" s="108">
        <v>0</v>
      </c>
      <c r="G362" s="108">
        <v>4889</v>
      </c>
      <c r="H362" s="108">
        <v>3233</v>
      </c>
      <c r="I362" s="108">
        <v>2031</v>
      </c>
      <c r="J362" s="108">
        <v>1137</v>
      </c>
      <c r="K362" s="1">
        <v>2</v>
      </c>
      <c r="L362" s="109"/>
      <c r="M362" s="108">
        <v>1966</v>
      </c>
      <c r="N362" s="108">
        <v>970</v>
      </c>
      <c r="O362" s="2">
        <v>2</v>
      </c>
      <c r="P362" s="2">
        <v>1.1000000000000001</v>
      </c>
      <c r="Q362" s="2">
        <v>1.8</v>
      </c>
      <c r="R362" s="1">
        <v>14</v>
      </c>
      <c r="S362" s="3">
        <v>0.59299999999999997</v>
      </c>
      <c r="T362" s="43" t="s">
        <v>407</v>
      </c>
      <c r="U362" s="3">
        <v>0.59299999999999997</v>
      </c>
      <c r="V362" s="3"/>
      <c r="W362" s="109"/>
      <c r="X362" s="1">
        <v>4</v>
      </c>
      <c r="Y362" s="108">
        <v>4236.78</v>
      </c>
      <c r="Z362" s="2">
        <v>1.8</v>
      </c>
      <c r="AA362" s="3">
        <v>0.79530000000000001</v>
      </c>
      <c r="AB362" s="3">
        <v>0.91579999999999995</v>
      </c>
      <c r="AC362" s="109"/>
      <c r="AD362" s="3">
        <v>0.74980000000000002</v>
      </c>
      <c r="AE362" s="3">
        <v>0.64190000000000003</v>
      </c>
      <c r="AF362" s="3">
        <v>0.62039999999999995</v>
      </c>
      <c r="AG362" s="3">
        <v>0.59850000000000003</v>
      </c>
      <c r="AH362" s="57">
        <v>0.73409999999999997</v>
      </c>
      <c r="AI362" s="50">
        <f t="shared" si="15"/>
        <v>0.63614075000000003</v>
      </c>
      <c r="AJ362" s="3">
        <f t="shared" si="16"/>
        <v>-9.7959249999999942E-2</v>
      </c>
      <c r="AK362" s="62">
        <f t="shared" si="17"/>
        <v>-0.13344128865277202</v>
      </c>
    </row>
    <row r="363" spans="1:37" s="53" customFormat="1" x14ac:dyDescent="0.2">
      <c r="A363" s="22" t="s">
        <v>1154</v>
      </c>
      <c r="B363" s="17" t="s">
        <v>1155</v>
      </c>
      <c r="C363" s="17" t="s">
        <v>410</v>
      </c>
      <c r="D363" s="111">
        <v>52</v>
      </c>
      <c r="E363" s="109"/>
      <c r="F363" s="111">
        <v>0</v>
      </c>
      <c r="G363" s="111">
        <v>4701</v>
      </c>
      <c r="H363" s="111">
        <v>3329</v>
      </c>
      <c r="I363" s="111">
        <v>2114</v>
      </c>
      <c r="J363" s="111">
        <v>1442</v>
      </c>
      <c r="K363" s="17">
        <v>2.7</v>
      </c>
      <c r="L363" s="109"/>
      <c r="M363" s="111">
        <v>2009</v>
      </c>
      <c r="N363" s="111">
        <v>950</v>
      </c>
      <c r="O363" s="18">
        <v>2.7</v>
      </c>
      <c r="P363" s="18">
        <v>1.8</v>
      </c>
      <c r="Q363" s="18">
        <v>2.2000000000000002</v>
      </c>
      <c r="R363" s="17">
        <v>13</v>
      </c>
      <c r="S363" s="19">
        <v>0.60589999999999999</v>
      </c>
      <c r="T363" s="44" t="s">
        <v>407</v>
      </c>
      <c r="U363" s="19">
        <v>0.60589999999999999</v>
      </c>
      <c r="V363" s="19"/>
      <c r="W363" s="109"/>
      <c r="X363" s="17">
        <v>6</v>
      </c>
      <c r="Y363" s="111">
        <v>4911.4799999999996</v>
      </c>
      <c r="Z363" s="18">
        <v>2.2000000000000002</v>
      </c>
      <c r="AA363" s="19">
        <v>0.81779999999999997</v>
      </c>
      <c r="AB363" s="19">
        <v>0.74819999999999998</v>
      </c>
      <c r="AC363" s="109"/>
      <c r="AD363" s="19">
        <v>0.78280000000000005</v>
      </c>
      <c r="AE363" s="19">
        <v>0.67369999999999997</v>
      </c>
      <c r="AF363" s="19">
        <v>0.71440000000000003</v>
      </c>
      <c r="AG363" s="19">
        <v>0.72629999999999995</v>
      </c>
      <c r="AH363" s="59">
        <v>0.74990000000000001</v>
      </c>
      <c r="AI363" s="51">
        <f t="shared" si="15"/>
        <v>0.64997922500000005</v>
      </c>
      <c r="AJ363" s="19">
        <f t="shared" si="16"/>
        <v>-9.9920774999999962E-2</v>
      </c>
      <c r="AK363" s="63">
        <f t="shared" si="17"/>
        <v>-0.13324546606214158</v>
      </c>
    </row>
    <row r="364" spans="1:37" s="53" customFormat="1" x14ac:dyDescent="0.2">
      <c r="A364" s="21" t="s">
        <v>1407</v>
      </c>
      <c r="B364" s="24" t="s">
        <v>1408</v>
      </c>
      <c r="C364" s="24" t="s">
        <v>410</v>
      </c>
      <c r="D364" s="110">
        <v>1</v>
      </c>
      <c r="E364" s="109"/>
      <c r="F364" s="110">
        <v>0</v>
      </c>
      <c r="G364" s="110">
        <v>6477</v>
      </c>
      <c r="H364" s="110">
        <v>0</v>
      </c>
      <c r="I364" s="110">
        <v>4493</v>
      </c>
      <c r="J364" s="110">
        <v>0</v>
      </c>
      <c r="K364" s="24">
        <v>5</v>
      </c>
      <c r="L364" s="109"/>
      <c r="M364" s="110">
        <v>4493</v>
      </c>
      <c r="N364" s="110">
        <v>0</v>
      </c>
      <c r="O364" s="25">
        <v>5</v>
      </c>
      <c r="P364" s="25">
        <v>0</v>
      </c>
      <c r="Q364" s="25">
        <v>5</v>
      </c>
      <c r="R364" s="24">
        <v>999</v>
      </c>
      <c r="S364" s="26">
        <v>1.3551</v>
      </c>
      <c r="T364" s="52" t="s">
        <v>410</v>
      </c>
      <c r="U364" s="26">
        <v>1.5194000000000001</v>
      </c>
      <c r="V364" s="26"/>
      <c r="W364" s="109"/>
      <c r="X364" s="24">
        <v>24</v>
      </c>
      <c r="Y364" s="110">
        <v>18754.55</v>
      </c>
      <c r="Z364" s="25">
        <v>4.5</v>
      </c>
      <c r="AA364" s="26">
        <v>2.0070000000000001</v>
      </c>
      <c r="AB364" s="26">
        <v>2.0447000000000002</v>
      </c>
      <c r="AC364" s="109"/>
      <c r="AD364" s="26">
        <v>2.0428000000000002</v>
      </c>
      <c r="AE364" s="26">
        <v>2.2456</v>
      </c>
      <c r="AF364" s="26">
        <v>1.6611</v>
      </c>
      <c r="AG364" s="26">
        <v>1.5871999999999999</v>
      </c>
      <c r="AH364" s="57">
        <v>1.7336</v>
      </c>
      <c r="AI364" s="50">
        <f t="shared" si="15"/>
        <v>1.6299363500000001</v>
      </c>
      <c r="AJ364" s="26">
        <f t="shared" si="16"/>
        <v>-0.10366364999999989</v>
      </c>
      <c r="AK364" s="62">
        <f t="shared" si="17"/>
        <v>-5.979675242270413E-2</v>
      </c>
    </row>
    <row r="365" spans="1:37" s="53" customFormat="1" x14ac:dyDescent="0.2">
      <c r="A365" s="21" t="s">
        <v>218</v>
      </c>
      <c r="B365" s="24" t="s">
        <v>219</v>
      </c>
      <c r="C365" s="24" t="s">
        <v>410</v>
      </c>
      <c r="D365" s="110">
        <v>1</v>
      </c>
      <c r="E365" s="109"/>
      <c r="F365" s="110">
        <v>0</v>
      </c>
      <c r="G365" s="110">
        <v>12365</v>
      </c>
      <c r="H365" s="110">
        <v>0</v>
      </c>
      <c r="I365" s="110">
        <v>8073</v>
      </c>
      <c r="J365" s="110">
        <v>0</v>
      </c>
      <c r="K365" s="24">
        <v>4</v>
      </c>
      <c r="L365" s="109"/>
      <c r="M365" s="110">
        <v>8073</v>
      </c>
      <c r="N365" s="110">
        <v>0</v>
      </c>
      <c r="O365" s="25">
        <v>4</v>
      </c>
      <c r="P365" s="25">
        <v>0</v>
      </c>
      <c r="Q365" s="25">
        <v>4</v>
      </c>
      <c r="R365" s="24">
        <v>999</v>
      </c>
      <c r="S365" s="26">
        <v>2.4348999999999998</v>
      </c>
      <c r="T365" s="52" t="s">
        <v>410</v>
      </c>
      <c r="U365" s="26">
        <v>2.1606999999999998</v>
      </c>
      <c r="V365" s="26"/>
      <c r="W365" s="109"/>
      <c r="X365" s="24">
        <v>9</v>
      </c>
      <c r="Y365" s="110">
        <v>13300.89</v>
      </c>
      <c r="Z365" s="25">
        <v>3.9</v>
      </c>
      <c r="AA365" s="26">
        <v>1.2168000000000001</v>
      </c>
      <c r="AB365" s="26">
        <v>1.4109</v>
      </c>
      <c r="AC365" s="109"/>
      <c r="AD365" s="26">
        <v>2.3639999999999999</v>
      </c>
      <c r="AE365" s="26">
        <v>2.4895999999999998</v>
      </c>
      <c r="AF365" s="26">
        <v>2.2572000000000001</v>
      </c>
      <c r="AG365" s="26">
        <v>2.2361</v>
      </c>
      <c r="AH365" s="57">
        <v>2.4234</v>
      </c>
      <c r="AI365" s="50">
        <f t="shared" si="15"/>
        <v>2.3178909249999999</v>
      </c>
      <c r="AJ365" s="26">
        <f t="shared" si="16"/>
        <v>-0.10550907500000006</v>
      </c>
      <c r="AK365" s="62">
        <f t="shared" si="17"/>
        <v>-4.3537622761409614E-2</v>
      </c>
    </row>
    <row r="366" spans="1:37" s="53" customFormat="1" x14ac:dyDescent="0.2">
      <c r="A366" s="21" t="s">
        <v>979</v>
      </c>
      <c r="B366" s="24" t="s">
        <v>980</v>
      </c>
      <c r="C366" s="24" t="s">
        <v>410</v>
      </c>
      <c r="D366" s="110">
        <v>114</v>
      </c>
      <c r="E366" s="109"/>
      <c r="F366" s="110">
        <v>5</v>
      </c>
      <c r="G366" s="110">
        <v>5320</v>
      </c>
      <c r="H366" s="110">
        <v>4067</v>
      </c>
      <c r="I366" s="110">
        <v>2671</v>
      </c>
      <c r="J366" s="110">
        <v>2292</v>
      </c>
      <c r="K366" s="24">
        <v>3.5</v>
      </c>
      <c r="L366" s="109"/>
      <c r="M366" s="110">
        <v>2482</v>
      </c>
      <c r="N366" s="110">
        <v>1516</v>
      </c>
      <c r="O366" s="25">
        <v>3.5</v>
      </c>
      <c r="P366" s="25">
        <v>3.8</v>
      </c>
      <c r="Q366" s="25">
        <v>2.6</v>
      </c>
      <c r="R366" s="24">
        <v>22</v>
      </c>
      <c r="S366" s="26">
        <v>0.74860000000000004</v>
      </c>
      <c r="T366" s="52" t="s">
        <v>407</v>
      </c>
      <c r="U366" s="26">
        <v>0.74860000000000004</v>
      </c>
      <c r="V366" s="26"/>
      <c r="W366" s="109"/>
      <c r="X366" s="24">
        <v>11</v>
      </c>
      <c r="Y366" s="110">
        <v>7117.48</v>
      </c>
      <c r="Z366" s="25">
        <v>2.6</v>
      </c>
      <c r="AA366" s="26">
        <v>0.75670000000000004</v>
      </c>
      <c r="AB366" s="26">
        <v>0.66890000000000005</v>
      </c>
      <c r="AC366" s="109"/>
      <c r="AD366" s="26">
        <v>0.8085</v>
      </c>
      <c r="AE366" s="26">
        <v>0.89139999999999997</v>
      </c>
      <c r="AF366" s="26">
        <v>0.75529999999999997</v>
      </c>
      <c r="AG366" s="26">
        <v>0.84650000000000003</v>
      </c>
      <c r="AH366" s="57">
        <v>0.90859999999999996</v>
      </c>
      <c r="AI366" s="50">
        <f t="shared" si="15"/>
        <v>0.80306065000000015</v>
      </c>
      <c r="AJ366" s="26">
        <f t="shared" si="16"/>
        <v>-0.10553934999999981</v>
      </c>
      <c r="AK366" s="62">
        <f t="shared" si="17"/>
        <v>-0.11615600924499209</v>
      </c>
    </row>
    <row r="367" spans="1:37" s="53" customFormat="1" x14ac:dyDescent="0.2">
      <c r="A367" s="21" t="s">
        <v>953</v>
      </c>
      <c r="B367" s="24" t="s">
        <v>954</v>
      </c>
      <c r="C367" s="24" t="s">
        <v>410</v>
      </c>
      <c r="D367" s="110">
        <v>5</v>
      </c>
      <c r="E367" s="109"/>
      <c r="F367" s="110">
        <v>0</v>
      </c>
      <c r="G367" s="110">
        <v>16631</v>
      </c>
      <c r="H367" s="110">
        <v>13498</v>
      </c>
      <c r="I367" s="110">
        <v>4974</v>
      </c>
      <c r="J367" s="110">
        <v>3096</v>
      </c>
      <c r="K367" s="24">
        <v>4.4000000000000004</v>
      </c>
      <c r="L367" s="109"/>
      <c r="M367" s="110">
        <v>4974</v>
      </c>
      <c r="N367" s="110">
        <v>3096</v>
      </c>
      <c r="O367" s="25">
        <v>4.4000000000000004</v>
      </c>
      <c r="P367" s="25">
        <v>4.7</v>
      </c>
      <c r="Q367" s="25">
        <v>2.4</v>
      </c>
      <c r="R367" s="24">
        <v>23</v>
      </c>
      <c r="S367" s="26">
        <v>1.5002</v>
      </c>
      <c r="T367" s="52" t="s">
        <v>410</v>
      </c>
      <c r="U367" s="26">
        <v>1.6235999999999999</v>
      </c>
      <c r="V367" s="26"/>
      <c r="W367" s="109"/>
      <c r="X367" s="24">
        <v>14</v>
      </c>
      <c r="Y367" s="110">
        <v>15463.21</v>
      </c>
      <c r="Z367" s="25">
        <v>2.6</v>
      </c>
      <c r="AA367" s="26">
        <v>2.3279000000000001</v>
      </c>
      <c r="AB367" s="26">
        <v>2.1223999999999998</v>
      </c>
      <c r="AC367" s="109"/>
      <c r="AD367" s="26">
        <v>1.2290000000000001</v>
      </c>
      <c r="AE367" s="26">
        <v>1.5153000000000001</v>
      </c>
      <c r="AF367" s="26">
        <v>1.3161</v>
      </c>
      <c r="AG367" s="26">
        <v>1.3107</v>
      </c>
      <c r="AH367" s="57">
        <v>1.8524</v>
      </c>
      <c r="AI367" s="50">
        <f t="shared" si="15"/>
        <v>1.7417169000000001</v>
      </c>
      <c r="AJ367" s="26">
        <f t="shared" si="16"/>
        <v>-0.11068309999999992</v>
      </c>
      <c r="AK367" s="62">
        <f t="shared" si="17"/>
        <v>-5.9751187648456015E-2</v>
      </c>
    </row>
    <row r="368" spans="1:37" s="53" customFormat="1" x14ac:dyDescent="0.2">
      <c r="A368" s="22" t="s">
        <v>1361</v>
      </c>
      <c r="B368" s="17" t="s">
        <v>1362</v>
      </c>
      <c r="C368" s="17" t="s">
        <v>410</v>
      </c>
      <c r="D368" s="111">
        <v>5</v>
      </c>
      <c r="E368" s="109"/>
      <c r="F368" s="111">
        <v>0</v>
      </c>
      <c r="G368" s="111">
        <v>8745</v>
      </c>
      <c r="H368" s="111">
        <v>8425</v>
      </c>
      <c r="I368" s="111">
        <v>4065</v>
      </c>
      <c r="J368" s="111">
        <v>4044</v>
      </c>
      <c r="K368" s="17">
        <v>6</v>
      </c>
      <c r="L368" s="109"/>
      <c r="M368" s="111">
        <v>4070</v>
      </c>
      <c r="N368" s="111">
        <v>4053</v>
      </c>
      <c r="O368" s="18">
        <v>6</v>
      </c>
      <c r="P368" s="18">
        <v>7.6</v>
      </c>
      <c r="Q368" s="18">
        <v>3</v>
      </c>
      <c r="R368" s="17">
        <v>58</v>
      </c>
      <c r="S368" s="19">
        <v>1.2275</v>
      </c>
      <c r="T368" s="44" t="s">
        <v>410</v>
      </c>
      <c r="U368" s="19">
        <v>0.64139999999999997</v>
      </c>
      <c r="V368" s="19"/>
      <c r="W368" s="109"/>
      <c r="X368" s="17">
        <v>7</v>
      </c>
      <c r="Y368" s="111">
        <v>6071.12</v>
      </c>
      <c r="Z368" s="18">
        <v>2</v>
      </c>
      <c r="AA368" s="19">
        <v>3.4908000000000001</v>
      </c>
      <c r="AB368" s="19">
        <v>1.5253000000000001</v>
      </c>
      <c r="AC368" s="109"/>
      <c r="AD368" s="19">
        <v>0.79400000000000004</v>
      </c>
      <c r="AE368" s="19">
        <v>0.7329</v>
      </c>
      <c r="AF368" s="19">
        <v>0.67949999999999999</v>
      </c>
      <c r="AG368" s="19">
        <v>0.68049999999999999</v>
      </c>
      <c r="AH368" s="59">
        <v>0.80179999999999996</v>
      </c>
      <c r="AI368" s="51">
        <f t="shared" si="15"/>
        <v>0.68806184999999997</v>
      </c>
      <c r="AJ368" s="19">
        <f t="shared" si="16"/>
        <v>-0.11373814999999998</v>
      </c>
      <c r="AK368" s="63">
        <f t="shared" si="17"/>
        <v>-0.14185351708655525</v>
      </c>
    </row>
    <row r="369" spans="1:37" s="53" customFormat="1" x14ac:dyDescent="0.2">
      <c r="A369" s="21" t="s">
        <v>316</v>
      </c>
      <c r="B369" s="24" t="s">
        <v>317</v>
      </c>
      <c r="C369" s="24" t="s">
        <v>410</v>
      </c>
      <c r="D369" s="110">
        <v>108</v>
      </c>
      <c r="E369" s="109"/>
      <c r="F369" s="110">
        <v>12</v>
      </c>
      <c r="G369" s="110">
        <v>3160</v>
      </c>
      <c r="H369" s="110">
        <v>3712</v>
      </c>
      <c r="I369" s="110">
        <v>1420</v>
      </c>
      <c r="J369" s="110">
        <v>1027</v>
      </c>
      <c r="K369" s="24">
        <v>1.4</v>
      </c>
      <c r="L369" s="109"/>
      <c r="M369" s="110">
        <v>1340</v>
      </c>
      <c r="N369" s="110">
        <v>697</v>
      </c>
      <c r="O369" s="25">
        <v>1.4</v>
      </c>
      <c r="P369" s="25">
        <v>1.2</v>
      </c>
      <c r="Q369" s="25">
        <v>1.3</v>
      </c>
      <c r="R369" s="24">
        <v>16</v>
      </c>
      <c r="S369" s="26">
        <v>0.4042</v>
      </c>
      <c r="T369" s="52" t="s">
        <v>407</v>
      </c>
      <c r="U369" s="26">
        <v>0.4042</v>
      </c>
      <c r="V369" s="26"/>
      <c r="W369" s="109"/>
      <c r="X369" s="24">
        <v>4</v>
      </c>
      <c r="Y369" s="110">
        <v>3412.38</v>
      </c>
      <c r="Z369" s="25">
        <v>1.3</v>
      </c>
      <c r="AA369" s="26">
        <v>0.95660000000000001</v>
      </c>
      <c r="AB369" s="26">
        <v>0.75490000000000002</v>
      </c>
      <c r="AC369" s="109"/>
      <c r="AD369" s="26">
        <v>0.53610000000000002</v>
      </c>
      <c r="AE369" s="26">
        <v>0.55910000000000004</v>
      </c>
      <c r="AF369" s="26">
        <v>0.54579999999999995</v>
      </c>
      <c r="AG369" s="26">
        <v>0.5484</v>
      </c>
      <c r="AH369" s="57">
        <v>0.54790000000000005</v>
      </c>
      <c r="AI369" s="50">
        <f t="shared" si="15"/>
        <v>0.43360555000000006</v>
      </c>
      <c r="AJ369" s="26">
        <f t="shared" si="16"/>
        <v>-0.11429444999999999</v>
      </c>
      <c r="AK369" s="62">
        <f t="shared" si="17"/>
        <v>-0.20860458112794303</v>
      </c>
    </row>
    <row r="370" spans="1:37" s="53" customFormat="1" x14ac:dyDescent="0.2">
      <c r="A370" s="21" t="s">
        <v>502</v>
      </c>
      <c r="B370" s="24" t="s">
        <v>503</v>
      </c>
      <c r="C370" s="24" t="s">
        <v>410</v>
      </c>
      <c r="D370" s="110">
        <v>70</v>
      </c>
      <c r="E370" s="109"/>
      <c r="F370" s="110">
        <v>7</v>
      </c>
      <c r="G370" s="110">
        <v>14309</v>
      </c>
      <c r="H370" s="110">
        <v>17360</v>
      </c>
      <c r="I370" s="110">
        <v>6176</v>
      </c>
      <c r="J370" s="110">
        <v>7299</v>
      </c>
      <c r="K370" s="24">
        <v>6.5</v>
      </c>
      <c r="L370" s="109"/>
      <c r="M370" s="110">
        <v>5724</v>
      </c>
      <c r="N370" s="110">
        <v>4898</v>
      </c>
      <c r="O370" s="25">
        <v>6.5</v>
      </c>
      <c r="P370" s="25">
        <v>5.4</v>
      </c>
      <c r="Q370" s="25">
        <v>4.7</v>
      </c>
      <c r="R370" s="24">
        <v>43</v>
      </c>
      <c r="S370" s="26">
        <v>1.7263999999999999</v>
      </c>
      <c r="T370" s="52" t="s">
        <v>407</v>
      </c>
      <c r="U370" s="26">
        <v>1.7263999999999999</v>
      </c>
      <c r="V370" s="26"/>
      <c r="W370" s="109"/>
      <c r="X370" s="24">
        <v>17</v>
      </c>
      <c r="Y370" s="110">
        <v>20336.060000000001</v>
      </c>
      <c r="Z370" s="25">
        <v>4.7</v>
      </c>
      <c r="AA370" s="26">
        <v>1.1136999999999999</v>
      </c>
      <c r="AB370" s="26">
        <v>1.2763</v>
      </c>
      <c r="AC370" s="109"/>
      <c r="AD370" s="26">
        <v>1.6055999999999999</v>
      </c>
      <c r="AE370" s="26">
        <v>1.3557999999999999</v>
      </c>
      <c r="AF370" s="26">
        <v>1.4594</v>
      </c>
      <c r="AG370" s="26">
        <v>2.0537000000000001</v>
      </c>
      <c r="AH370" s="57">
        <v>1.9701</v>
      </c>
      <c r="AI370" s="50">
        <f t="shared" si="15"/>
        <v>1.8519956000000002</v>
      </c>
      <c r="AJ370" s="26">
        <f t="shared" si="16"/>
        <v>-0.11810439999999978</v>
      </c>
      <c r="AK370" s="62">
        <f t="shared" si="17"/>
        <v>-5.9948429013755536E-2</v>
      </c>
    </row>
    <row r="371" spans="1:37" s="53" customFormat="1" x14ac:dyDescent="0.2">
      <c r="A371" s="21" t="s">
        <v>436</v>
      </c>
      <c r="B371" s="24" t="s">
        <v>437</v>
      </c>
      <c r="C371" s="24" t="s">
        <v>407</v>
      </c>
      <c r="D371" s="110">
        <v>34</v>
      </c>
      <c r="E371" s="109"/>
      <c r="F371" s="110">
        <v>2</v>
      </c>
      <c r="G371" s="110">
        <v>6840</v>
      </c>
      <c r="H371" s="110">
        <v>5652</v>
      </c>
      <c r="I371" s="110">
        <v>3181</v>
      </c>
      <c r="J371" s="110">
        <v>2818</v>
      </c>
      <c r="K371" s="24">
        <v>3.8</v>
      </c>
      <c r="L371" s="109"/>
      <c r="M371" s="110">
        <v>2930</v>
      </c>
      <c r="N371" s="110">
        <v>2006</v>
      </c>
      <c r="O371" s="25">
        <v>3.8</v>
      </c>
      <c r="P371" s="25">
        <v>4.3</v>
      </c>
      <c r="Q371" s="25">
        <v>2.8</v>
      </c>
      <c r="R371" s="24">
        <v>28</v>
      </c>
      <c r="S371" s="26">
        <v>0.88370000000000004</v>
      </c>
      <c r="T371" s="52" t="s">
        <v>407</v>
      </c>
      <c r="U371" s="26">
        <v>0.88370000000000004</v>
      </c>
      <c r="V371" s="26"/>
      <c r="W371" s="109"/>
      <c r="X371" s="24">
        <v>12</v>
      </c>
      <c r="Y371" s="110">
        <v>8647.92</v>
      </c>
      <c r="Z371" s="25">
        <v>2.8</v>
      </c>
      <c r="AA371" s="26">
        <v>0.87829999999999997</v>
      </c>
      <c r="AB371" s="26">
        <v>0.84840000000000004</v>
      </c>
      <c r="AC371" s="109"/>
      <c r="AD371" s="26">
        <v>1.3216000000000001</v>
      </c>
      <c r="AE371" s="26">
        <v>0.98380000000000001</v>
      </c>
      <c r="AF371" s="26">
        <v>0.81820000000000004</v>
      </c>
      <c r="AG371" s="26">
        <v>0.96530000000000005</v>
      </c>
      <c r="AH371" s="57">
        <v>1.0666</v>
      </c>
      <c r="AI371" s="50">
        <f t="shared" si="15"/>
        <v>0.94798917500000013</v>
      </c>
      <c r="AJ371" s="26">
        <f t="shared" si="16"/>
        <v>-0.11861082499999986</v>
      </c>
      <c r="AK371" s="62">
        <f t="shared" si="17"/>
        <v>-0.11120459872492018</v>
      </c>
    </row>
    <row r="372" spans="1:37" s="53" customFormat="1" x14ac:dyDescent="0.2">
      <c r="A372" s="21" t="s">
        <v>202</v>
      </c>
      <c r="B372" s="1" t="s">
        <v>203</v>
      </c>
      <c r="C372" s="1" t="s">
        <v>410</v>
      </c>
      <c r="D372" s="108">
        <v>18</v>
      </c>
      <c r="E372" s="109"/>
      <c r="F372" s="108">
        <v>0</v>
      </c>
      <c r="G372" s="108">
        <v>5179</v>
      </c>
      <c r="H372" s="108">
        <v>3523</v>
      </c>
      <c r="I372" s="108">
        <v>2736</v>
      </c>
      <c r="J372" s="108">
        <v>1719</v>
      </c>
      <c r="K372" s="1">
        <v>3.5</v>
      </c>
      <c r="L372" s="109"/>
      <c r="M372" s="108">
        <v>2780</v>
      </c>
      <c r="N372" s="108">
        <v>1553</v>
      </c>
      <c r="O372" s="2">
        <v>3.5</v>
      </c>
      <c r="P372" s="2">
        <v>1.6</v>
      </c>
      <c r="Q372" s="2">
        <v>3.2</v>
      </c>
      <c r="R372" s="1">
        <v>18</v>
      </c>
      <c r="S372" s="3">
        <v>0.83850000000000002</v>
      </c>
      <c r="T372" s="43" t="s">
        <v>407</v>
      </c>
      <c r="U372" s="3">
        <v>0.83850000000000002</v>
      </c>
      <c r="V372" s="3"/>
      <c r="W372" s="109"/>
      <c r="X372" s="1">
        <v>7</v>
      </c>
      <c r="Y372" s="108">
        <v>6070.86</v>
      </c>
      <c r="Z372" s="2">
        <v>3.2</v>
      </c>
      <c r="AA372" s="3">
        <v>0.68700000000000006</v>
      </c>
      <c r="AB372" s="3">
        <v>0.7409</v>
      </c>
      <c r="AC372" s="109"/>
      <c r="AD372" s="3">
        <v>0.80820000000000003</v>
      </c>
      <c r="AE372" s="3">
        <v>1.0767</v>
      </c>
      <c r="AF372" s="3">
        <v>0.78879999999999995</v>
      </c>
      <c r="AG372" s="3">
        <v>0.96809999999999996</v>
      </c>
      <c r="AH372" s="57">
        <v>1.0185</v>
      </c>
      <c r="AI372" s="50">
        <f t="shared" si="15"/>
        <v>0.89950087500000009</v>
      </c>
      <c r="AJ372" s="3">
        <f t="shared" si="16"/>
        <v>-0.11899912499999987</v>
      </c>
      <c r="AK372" s="62">
        <f t="shared" si="17"/>
        <v>-0.11683762886597926</v>
      </c>
    </row>
    <row r="373" spans="1:37" s="53" customFormat="1" x14ac:dyDescent="0.2">
      <c r="A373" s="22" t="s">
        <v>624</v>
      </c>
      <c r="B373" s="17" t="s">
        <v>625</v>
      </c>
      <c r="C373" s="17" t="s">
        <v>407</v>
      </c>
      <c r="D373" s="111">
        <v>6</v>
      </c>
      <c r="E373" s="109"/>
      <c r="F373" s="111">
        <v>0</v>
      </c>
      <c r="G373" s="111">
        <v>5202</v>
      </c>
      <c r="H373" s="111">
        <v>3841</v>
      </c>
      <c r="I373" s="111">
        <v>2314</v>
      </c>
      <c r="J373" s="111">
        <v>1762</v>
      </c>
      <c r="K373" s="17">
        <v>2.2999999999999998</v>
      </c>
      <c r="L373" s="109"/>
      <c r="M373" s="111">
        <v>2273</v>
      </c>
      <c r="N373" s="111">
        <v>1677</v>
      </c>
      <c r="O373" s="18">
        <v>2.2999999999999998</v>
      </c>
      <c r="P373" s="18">
        <v>2.6</v>
      </c>
      <c r="Q373" s="18">
        <v>1.8</v>
      </c>
      <c r="R373" s="17">
        <v>32</v>
      </c>
      <c r="S373" s="19">
        <v>0.68559999999999999</v>
      </c>
      <c r="T373" s="44" t="s">
        <v>410</v>
      </c>
      <c r="U373" s="19">
        <v>0.94930000000000003</v>
      </c>
      <c r="V373" s="19"/>
      <c r="W373" s="109"/>
      <c r="X373" s="17">
        <v>7</v>
      </c>
      <c r="Y373" s="111">
        <v>7290.08</v>
      </c>
      <c r="Z373" s="18">
        <v>2.5</v>
      </c>
      <c r="AA373" s="19">
        <v>2.8491</v>
      </c>
      <c r="AB373" s="19">
        <v>3.0289999999999999</v>
      </c>
      <c r="AC373" s="109"/>
      <c r="AD373" s="19">
        <v>1.2249000000000001</v>
      </c>
      <c r="AE373" s="19">
        <v>0.91500000000000004</v>
      </c>
      <c r="AF373" s="19">
        <v>0.8226</v>
      </c>
      <c r="AG373" s="19">
        <v>0.42209999999999998</v>
      </c>
      <c r="AH373" s="59">
        <v>1.1432</v>
      </c>
      <c r="AI373" s="51">
        <f t="shared" si="15"/>
        <v>1.0183615750000001</v>
      </c>
      <c r="AJ373" s="19">
        <f t="shared" si="16"/>
        <v>-0.12483842499999986</v>
      </c>
      <c r="AK373" s="63">
        <f t="shared" si="17"/>
        <v>-0.10920086161651493</v>
      </c>
    </row>
    <row r="374" spans="1:37" s="53" customFormat="1" x14ac:dyDescent="0.2">
      <c r="A374" s="21" t="s">
        <v>15</v>
      </c>
      <c r="B374" s="24" t="s">
        <v>16</v>
      </c>
      <c r="C374" s="24" t="s">
        <v>611</v>
      </c>
      <c r="D374" s="110">
        <v>208</v>
      </c>
      <c r="E374" s="109"/>
      <c r="F374" s="110">
        <v>16</v>
      </c>
      <c r="G374" s="110">
        <v>36813</v>
      </c>
      <c r="H374" s="110">
        <v>38972</v>
      </c>
      <c r="I374" s="110">
        <v>13187</v>
      </c>
      <c r="J374" s="110">
        <v>13282</v>
      </c>
      <c r="K374" s="24">
        <v>19.399999999999999</v>
      </c>
      <c r="L374" s="109"/>
      <c r="M374" s="110">
        <v>12398</v>
      </c>
      <c r="N374" s="110">
        <v>9858</v>
      </c>
      <c r="O374" s="25">
        <v>19.5</v>
      </c>
      <c r="P374" s="25">
        <v>14.3</v>
      </c>
      <c r="Q374" s="25">
        <v>15</v>
      </c>
      <c r="R374" s="24">
        <v>37</v>
      </c>
      <c r="S374" s="26">
        <v>3.7393000000000001</v>
      </c>
      <c r="T374" s="52" t="s">
        <v>407</v>
      </c>
      <c r="U374" s="26">
        <v>3.7393000000000001</v>
      </c>
      <c r="V374" s="26"/>
      <c r="W374" s="109"/>
      <c r="X374" s="24">
        <v>47</v>
      </c>
      <c r="Y374" s="110">
        <v>38954.080000000002</v>
      </c>
      <c r="Z374" s="25">
        <v>15</v>
      </c>
      <c r="AA374" s="26">
        <v>18.290700000000001</v>
      </c>
      <c r="AB374" s="26">
        <v>14.692600000000001</v>
      </c>
      <c r="AC374" s="109"/>
      <c r="AD374" s="26">
        <v>3.9171</v>
      </c>
      <c r="AE374" s="26">
        <v>4.3531000000000004</v>
      </c>
      <c r="AF374" s="26">
        <v>4.2074999999999996</v>
      </c>
      <c r="AG374" s="26">
        <v>3.8662000000000001</v>
      </c>
      <c r="AH374" s="57">
        <v>4.1375999999999999</v>
      </c>
      <c r="AI374" s="50">
        <f t="shared" si="15"/>
        <v>4.0113340750000006</v>
      </c>
      <c r="AJ374" s="26">
        <f t="shared" si="16"/>
        <v>-0.12626592499999933</v>
      </c>
      <c r="AK374" s="62">
        <f t="shared" si="17"/>
        <v>-3.0516706544856761E-2</v>
      </c>
    </row>
    <row r="375" spans="1:37" s="53" customFormat="1" x14ac:dyDescent="0.2">
      <c r="A375" s="21" t="s">
        <v>1415</v>
      </c>
      <c r="B375" s="24" t="s">
        <v>1416</v>
      </c>
      <c r="C375" s="24" t="s">
        <v>429</v>
      </c>
      <c r="D375" s="110">
        <v>45</v>
      </c>
      <c r="E375" s="109"/>
      <c r="F375" s="110">
        <v>0</v>
      </c>
      <c r="G375" s="110">
        <v>4352</v>
      </c>
      <c r="H375" s="110">
        <v>2952</v>
      </c>
      <c r="I375" s="110">
        <v>2498</v>
      </c>
      <c r="J375" s="110">
        <v>1593</v>
      </c>
      <c r="K375" s="24">
        <v>3.6</v>
      </c>
      <c r="L375" s="109"/>
      <c r="M375" s="110">
        <v>2482</v>
      </c>
      <c r="N375" s="110">
        <v>1497</v>
      </c>
      <c r="O375" s="25">
        <v>3.6</v>
      </c>
      <c r="P375" s="25">
        <v>2.7</v>
      </c>
      <c r="Q375" s="25">
        <v>2.9</v>
      </c>
      <c r="R375" s="24">
        <v>21</v>
      </c>
      <c r="S375" s="26">
        <v>0.74860000000000004</v>
      </c>
      <c r="T375" s="52" t="s">
        <v>407</v>
      </c>
      <c r="U375" s="26">
        <v>0.74860000000000004</v>
      </c>
      <c r="V375" s="26"/>
      <c r="W375" s="109"/>
      <c r="X375" s="24">
        <v>9</v>
      </c>
      <c r="Y375" s="110">
        <v>5588.42</v>
      </c>
      <c r="Z375" s="25">
        <v>2.9</v>
      </c>
      <c r="AA375" s="26">
        <v>3.3858000000000001</v>
      </c>
      <c r="AB375" s="26">
        <v>2.2124000000000001</v>
      </c>
      <c r="AC375" s="109"/>
      <c r="AD375" s="26">
        <v>0.86550000000000005</v>
      </c>
      <c r="AE375" s="26">
        <v>0.83389999999999997</v>
      </c>
      <c r="AF375" s="26">
        <v>0.89849999999999997</v>
      </c>
      <c r="AG375" s="26">
        <v>0.9012</v>
      </c>
      <c r="AH375" s="57">
        <v>0.92900000000000005</v>
      </c>
      <c r="AI375" s="50">
        <f t="shared" si="15"/>
        <v>0.80306065000000015</v>
      </c>
      <c r="AJ375" s="26">
        <f t="shared" si="16"/>
        <v>-0.12593934999999989</v>
      </c>
      <c r="AK375" s="62">
        <f t="shared" si="17"/>
        <v>-0.13556442411194822</v>
      </c>
    </row>
    <row r="376" spans="1:37" s="53" customFormat="1" x14ac:dyDescent="0.2">
      <c r="A376" s="21" t="s">
        <v>778</v>
      </c>
      <c r="B376" s="24" t="s">
        <v>779</v>
      </c>
      <c r="C376" s="24" t="s">
        <v>407</v>
      </c>
      <c r="D376" s="110">
        <v>42</v>
      </c>
      <c r="E376" s="109"/>
      <c r="F376" s="110">
        <v>1</v>
      </c>
      <c r="G376" s="110">
        <v>5562</v>
      </c>
      <c r="H376" s="110">
        <v>4758</v>
      </c>
      <c r="I376" s="110">
        <v>2703</v>
      </c>
      <c r="J376" s="110">
        <v>2295</v>
      </c>
      <c r="K376" s="24">
        <v>2.9</v>
      </c>
      <c r="L376" s="109"/>
      <c r="M376" s="110">
        <v>2570</v>
      </c>
      <c r="N376" s="110">
        <v>1705</v>
      </c>
      <c r="O376" s="25">
        <v>2.9</v>
      </c>
      <c r="P376" s="25">
        <v>2.5</v>
      </c>
      <c r="Q376" s="25">
        <v>2.2999999999999998</v>
      </c>
      <c r="R376" s="24">
        <v>26</v>
      </c>
      <c r="S376" s="26">
        <v>0.77510000000000001</v>
      </c>
      <c r="T376" s="52" t="s">
        <v>407</v>
      </c>
      <c r="U376" s="26">
        <v>0.77510000000000001</v>
      </c>
      <c r="V376" s="26"/>
      <c r="W376" s="109"/>
      <c r="X376" s="24">
        <v>8</v>
      </c>
      <c r="Y376" s="110">
        <v>7155.3</v>
      </c>
      <c r="Z376" s="25">
        <v>2.2999999999999998</v>
      </c>
      <c r="AA376" s="26">
        <v>0.64590000000000003</v>
      </c>
      <c r="AB376" s="26">
        <v>0.60860000000000003</v>
      </c>
      <c r="AC376" s="109"/>
      <c r="AD376" s="26">
        <v>1.0199</v>
      </c>
      <c r="AE376" s="26">
        <v>0.95760000000000001</v>
      </c>
      <c r="AF376" s="26">
        <v>0.72589999999999999</v>
      </c>
      <c r="AG376" s="26">
        <v>0.73460000000000003</v>
      </c>
      <c r="AH376" s="57">
        <v>0.95760000000000001</v>
      </c>
      <c r="AI376" s="50">
        <f t="shared" si="15"/>
        <v>0.83148852500000003</v>
      </c>
      <c r="AJ376" s="26">
        <f t="shared" si="16"/>
        <v>-0.12611147499999997</v>
      </c>
      <c r="AK376" s="62">
        <f t="shared" si="17"/>
        <v>-0.13169535818713449</v>
      </c>
    </row>
    <row r="377" spans="1:37" s="53" customFormat="1" x14ac:dyDescent="0.2">
      <c r="A377" s="21" t="s">
        <v>234</v>
      </c>
      <c r="B377" s="24" t="s">
        <v>235</v>
      </c>
      <c r="C377" s="24" t="s">
        <v>410</v>
      </c>
      <c r="D377" s="110">
        <v>50</v>
      </c>
      <c r="E377" s="109"/>
      <c r="F377" s="110">
        <v>2</v>
      </c>
      <c r="G377" s="110">
        <v>35947</v>
      </c>
      <c r="H377" s="110">
        <v>39458</v>
      </c>
      <c r="I377" s="110">
        <v>14094</v>
      </c>
      <c r="J377" s="110">
        <v>14494</v>
      </c>
      <c r="K377" s="24">
        <v>14.2</v>
      </c>
      <c r="L377" s="109"/>
      <c r="M377" s="110">
        <v>13523</v>
      </c>
      <c r="N377" s="110">
        <v>12833</v>
      </c>
      <c r="O377" s="25">
        <v>14.2</v>
      </c>
      <c r="P377" s="25">
        <v>15.1</v>
      </c>
      <c r="Q377" s="25">
        <v>8.1999999999999993</v>
      </c>
      <c r="R377" s="24">
        <v>53</v>
      </c>
      <c r="S377" s="26">
        <v>4.0785999999999998</v>
      </c>
      <c r="T377" s="52" t="s">
        <v>410</v>
      </c>
      <c r="U377" s="26">
        <v>4.5601000000000003</v>
      </c>
      <c r="V377" s="26"/>
      <c r="W377" s="109"/>
      <c r="X377" s="24">
        <v>31</v>
      </c>
      <c r="Y377" s="110">
        <v>52225.07</v>
      </c>
      <c r="Z377" s="25">
        <v>7.9</v>
      </c>
      <c r="AA377" s="26">
        <v>0.60899999999999999</v>
      </c>
      <c r="AB377" s="26">
        <v>1.1626000000000001</v>
      </c>
      <c r="AC377" s="109"/>
      <c r="AD377" s="26">
        <v>4.0744999999999996</v>
      </c>
      <c r="AE377" s="26">
        <v>4.4233000000000002</v>
      </c>
      <c r="AF377" s="26">
        <v>3.9521000000000002</v>
      </c>
      <c r="AG377" s="26">
        <v>3.9672999999999998</v>
      </c>
      <c r="AH377" s="57">
        <v>5.0198</v>
      </c>
      <c r="AI377" s="50">
        <f t="shared" si="15"/>
        <v>4.8918472750000008</v>
      </c>
      <c r="AJ377" s="26">
        <f t="shared" si="16"/>
        <v>-0.12795272499999921</v>
      </c>
      <c r="AK377" s="62">
        <f t="shared" si="17"/>
        <v>-2.5489606159607794E-2</v>
      </c>
    </row>
    <row r="378" spans="1:37" s="53" customFormat="1" x14ac:dyDescent="0.2">
      <c r="A378" s="22" t="s">
        <v>945</v>
      </c>
      <c r="B378" s="17" t="s">
        <v>946</v>
      </c>
      <c r="C378" s="17" t="s">
        <v>410</v>
      </c>
      <c r="D378" s="111">
        <v>7</v>
      </c>
      <c r="E378" s="109"/>
      <c r="F378" s="111">
        <v>0</v>
      </c>
      <c r="G378" s="111">
        <v>21184</v>
      </c>
      <c r="H378" s="111">
        <v>24035</v>
      </c>
      <c r="I378" s="111">
        <v>10494</v>
      </c>
      <c r="J378" s="111">
        <v>12885</v>
      </c>
      <c r="K378" s="17">
        <v>8.6</v>
      </c>
      <c r="L378" s="109"/>
      <c r="M378" s="111">
        <v>9823</v>
      </c>
      <c r="N378" s="111">
        <v>11351</v>
      </c>
      <c r="O378" s="18">
        <v>8.6</v>
      </c>
      <c r="P378" s="18">
        <v>11</v>
      </c>
      <c r="Q378" s="18">
        <v>3.9</v>
      </c>
      <c r="R378" s="17">
        <v>78</v>
      </c>
      <c r="S378" s="19">
        <v>2.9626999999999999</v>
      </c>
      <c r="T378" s="44" t="s">
        <v>410</v>
      </c>
      <c r="U378" s="19">
        <v>1.9876</v>
      </c>
      <c r="V378" s="19"/>
      <c r="W378" s="109"/>
      <c r="X378" s="17">
        <v>15</v>
      </c>
      <c r="Y378" s="111">
        <v>26144.91</v>
      </c>
      <c r="Z378" s="18">
        <v>3.4</v>
      </c>
      <c r="AA378" s="19">
        <v>2.3445</v>
      </c>
      <c r="AB378" s="19">
        <v>2.226</v>
      </c>
      <c r="AC378" s="109"/>
      <c r="AD378" s="19">
        <v>2.0950000000000002</v>
      </c>
      <c r="AE378" s="19">
        <v>1.9031</v>
      </c>
      <c r="AF378" s="19">
        <v>1.8656999999999999</v>
      </c>
      <c r="AG378" s="19">
        <v>1.8553999999999999</v>
      </c>
      <c r="AH378" s="59">
        <v>2.2595999999999998</v>
      </c>
      <c r="AI378" s="51">
        <f t="shared" si="15"/>
        <v>2.1321979000000004</v>
      </c>
      <c r="AJ378" s="19">
        <f t="shared" si="16"/>
        <v>-0.12740209999999941</v>
      </c>
      <c r="AK378" s="63">
        <f t="shared" si="17"/>
        <v>-5.6382589838909286E-2</v>
      </c>
    </row>
    <row r="379" spans="1:37" s="53" customFormat="1" x14ac:dyDescent="0.2">
      <c r="A379" s="21" t="s">
        <v>510</v>
      </c>
      <c r="B379" s="24" t="s">
        <v>511</v>
      </c>
      <c r="C379" s="24" t="s">
        <v>407</v>
      </c>
      <c r="D379" s="110">
        <v>12</v>
      </c>
      <c r="E379" s="109"/>
      <c r="F379" s="110">
        <v>1</v>
      </c>
      <c r="G379" s="110">
        <v>10908</v>
      </c>
      <c r="H379" s="110">
        <v>8357</v>
      </c>
      <c r="I379" s="110">
        <v>5134</v>
      </c>
      <c r="J379" s="110">
        <v>3529</v>
      </c>
      <c r="K379" s="24">
        <v>5.0999999999999996</v>
      </c>
      <c r="L379" s="109"/>
      <c r="M379" s="110">
        <v>4908</v>
      </c>
      <c r="N379" s="110">
        <v>2947</v>
      </c>
      <c r="O379" s="25">
        <v>5.0999999999999996</v>
      </c>
      <c r="P379" s="25">
        <v>2.5</v>
      </c>
      <c r="Q379" s="25">
        <v>4.5</v>
      </c>
      <c r="R379" s="24">
        <v>21</v>
      </c>
      <c r="S379" s="26">
        <v>1.4802999999999999</v>
      </c>
      <c r="T379" s="52" t="s">
        <v>410</v>
      </c>
      <c r="U379" s="26">
        <v>1.6221000000000001</v>
      </c>
      <c r="V379" s="26"/>
      <c r="W379" s="109"/>
      <c r="X379" s="24">
        <v>14</v>
      </c>
      <c r="Y379" s="110">
        <v>14743.47</v>
      </c>
      <c r="Z379" s="25">
        <v>4.3</v>
      </c>
      <c r="AA379" s="26">
        <v>0.4541</v>
      </c>
      <c r="AB379" s="26">
        <v>0.42859999999999998</v>
      </c>
      <c r="AC379" s="109"/>
      <c r="AD379" s="26">
        <v>1.4733000000000001</v>
      </c>
      <c r="AE379" s="26">
        <v>1.9303999999999999</v>
      </c>
      <c r="AF379" s="26">
        <v>1.5994999999999999</v>
      </c>
      <c r="AG379" s="26">
        <v>1.5647</v>
      </c>
      <c r="AH379" s="57">
        <v>1.8732</v>
      </c>
      <c r="AI379" s="50">
        <f t="shared" si="15"/>
        <v>1.7401077750000002</v>
      </c>
      <c r="AJ379" s="26">
        <f t="shared" si="16"/>
        <v>-0.13309222499999973</v>
      </c>
      <c r="AK379" s="62">
        <f t="shared" si="17"/>
        <v>-7.1050728699551424E-2</v>
      </c>
    </row>
    <row r="380" spans="1:37" s="53" customFormat="1" x14ac:dyDescent="0.2">
      <c r="A380" s="21" t="s">
        <v>272</v>
      </c>
      <c r="B380" s="24" t="s">
        <v>273</v>
      </c>
      <c r="C380" s="24" t="s">
        <v>410</v>
      </c>
      <c r="D380" s="110">
        <v>239</v>
      </c>
      <c r="E380" s="109"/>
      <c r="F380" s="110">
        <v>5</v>
      </c>
      <c r="G380" s="110">
        <v>5319</v>
      </c>
      <c r="H380" s="110">
        <v>4152</v>
      </c>
      <c r="I380" s="110">
        <v>2561</v>
      </c>
      <c r="J380" s="110">
        <v>1841</v>
      </c>
      <c r="K380" s="24">
        <v>4</v>
      </c>
      <c r="L380" s="109"/>
      <c r="M380" s="110">
        <v>2468</v>
      </c>
      <c r="N380" s="110">
        <v>1472</v>
      </c>
      <c r="O380" s="25">
        <v>4</v>
      </c>
      <c r="P380" s="25">
        <v>3.1</v>
      </c>
      <c r="Q380" s="25">
        <v>3.2</v>
      </c>
      <c r="R380" s="24">
        <v>21</v>
      </c>
      <c r="S380" s="26">
        <v>0.74439999999999995</v>
      </c>
      <c r="T380" s="52" t="s">
        <v>407</v>
      </c>
      <c r="U380" s="26">
        <v>0.74439999999999995</v>
      </c>
      <c r="V380" s="26"/>
      <c r="W380" s="109"/>
      <c r="X380" s="24">
        <v>10</v>
      </c>
      <c r="Y380" s="110">
        <v>6132.54</v>
      </c>
      <c r="Z380" s="25">
        <v>3.2</v>
      </c>
      <c r="AA380" s="26">
        <v>0.92589999999999995</v>
      </c>
      <c r="AB380" s="26">
        <v>0.82410000000000005</v>
      </c>
      <c r="AC380" s="109"/>
      <c r="AD380" s="26">
        <v>0.78120000000000001</v>
      </c>
      <c r="AE380" s="26">
        <v>0.83819999999999995</v>
      </c>
      <c r="AF380" s="26">
        <v>0.81989999999999996</v>
      </c>
      <c r="AG380" s="26">
        <v>0.92569999999999997</v>
      </c>
      <c r="AH380" s="57">
        <v>0.93320000000000003</v>
      </c>
      <c r="AI380" s="50">
        <f t="shared" si="15"/>
        <v>0.79855509999999996</v>
      </c>
      <c r="AJ380" s="26">
        <f t="shared" si="16"/>
        <v>-0.13464490000000007</v>
      </c>
      <c r="AK380" s="62">
        <f t="shared" si="17"/>
        <v>-0.14428300471495933</v>
      </c>
    </row>
    <row r="381" spans="1:37" s="53" customFormat="1" x14ac:dyDescent="0.2">
      <c r="A381" s="21" t="s">
        <v>985</v>
      </c>
      <c r="B381" s="24" t="s">
        <v>986</v>
      </c>
      <c r="C381" s="24" t="s">
        <v>410</v>
      </c>
      <c r="D381" s="110">
        <v>1</v>
      </c>
      <c r="E381" s="109"/>
      <c r="F381" s="110">
        <v>0</v>
      </c>
      <c r="G381" s="110">
        <v>17402</v>
      </c>
      <c r="H381" s="110">
        <v>0</v>
      </c>
      <c r="I381" s="110">
        <v>6051</v>
      </c>
      <c r="J381" s="110">
        <v>0</v>
      </c>
      <c r="K381" s="24">
        <v>7</v>
      </c>
      <c r="L381" s="109"/>
      <c r="M381" s="110">
        <v>6051</v>
      </c>
      <c r="N381" s="110">
        <v>0</v>
      </c>
      <c r="O381" s="25">
        <v>7</v>
      </c>
      <c r="P381" s="25">
        <v>0</v>
      </c>
      <c r="Q381" s="25">
        <v>7</v>
      </c>
      <c r="R381" s="24">
        <v>999</v>
      </c>
      <c r="S381" s="26">
        <v>1.825</v>
      </c>
      <c r="T381" s="52" t="s">
        <v>410</v>
      </c>
      <c r="U381" s="26">
        <v>0.82640000000000002</v>
      </c>
      <c r="V381" s="26"/>
      <c r="W381" s="109"/>
      <c r="X381" s="24">
        <v>10</v>
      </c>
      <c r="Y381" s="110">
        <v>6092.29</v>
      </c>
      <c r="Z381" s="25">
        <v>3.4</v>
      </c>
      <c r="AA381" s="26">
        <v>0</v>
      </c>
      <c r="AB381" s="26">
        <v>0</v>
      </c>
      <c r="AC381" s="109"/>
      <c r="AD381" s="26">
        <v>1.0744</v>
      </c>
      <c r="AE381" s="26">
        <v>0.79690000000000005</v>
      </c>
      <c r="AF381" s="26">
        <v>0.74339999999999995</v>
      </c>
      <c r="AG381" s="26">
        <v>0.7177</v>
      </c>
      <c r="AH381" s="57">
        <v>1.0234000000000001</v>
      </c>
      <c r="AI381" s="50">
        <f t="shared" si="15"/>
        <v>0.8865206000000001</v>
      </c>
      <c r="AJ381" s="26">
        <f t="shared" si="16"/>
        <v>-0.13687939999999998</v>
      </c>
      <c r="AK381" s="62">
        <f t="shared" si="17"/>
        <v>-0.13374965800273594</v>
      </c>
    </row>
    <row r="382" spans="1:37" s="53" customFormat="1" x14ac:dyDescent="0.2">
      <c r="A382" s="21" t="s">
        <v>571</v>
      </c>
      <c r="B382" s="1" t="s">
        <v>572</v>
      </c>
      <c r="C382" s="1" t="s">
        <v>407</v>
      </c>
      <c r="D382" s="108">
        <v>25</v>
      </c>
      <c r="E382" s="109"/>
      <c r="F382" s="108">
        <v>0</v>
      </c>
      <c r="G382" s="108">
        <v>5554</v>
      </c>
      <c r="H382" s="108">
        <v>4100</v>
      </c>
      <c r="I382" s="108">
        <v>2611</v>
      </c>
      <c r="J382" s="108">
        <v>1681</v>
      </c>
      <c r="K382" s="1">
        <v>3.5</v>
      </c>
      <c r="L382" s="109"/>
      <c r="M382" s="108">
        <v>2653</v>
      </c>
      <c r="N382" s="108">
        <v>1645</v>
      </c>
      <c r="O382" s="2">
        <v>3.5</v>
      </c>
      <c r="P382" s="2">
        <v>2.2000000000000002</v>
      </c>
      <c r="Q382" s="2">
        <v>3</v>
      </c>
      <c r="R382" s="1">
        <v>23</v>
      </c>
      <c r="S382" s="3">
        <v>0.80020000000000002</v>
      </c>
      <c r="T382" s="43" t="s">
        <v>407</v>
      </c>
      <c r="U382" s="3">
        <v>0.80020000000000002</v>
      </c>
      <c r="V382" s="3"/>
      <c r="W382" s="109"/>
      <c r="X382" s="1">
        <v>8</v>
      </c>
      <c r="Y382" s="108">
        <v>5872.14</v>
      </c>
      <c r="Z382" s="2">
        <v>3</v>
      </c>
      <c r="AA382" s="3">
        <v>0.81100000000000005</v>
      </c>
      <c r="AB382" s="3">
        <v>0.72040000000000004</v>
      </c>
      <c r="AC382" s="109"/>
      <c r="AD382" s="3">
        <v>0.77680000000000005</v>
      </c>
      <c r="AE382" s="3">
        <v>0.80400000000000005</v>
      </c>
      <c r="AF382" s="3">
        <v>0.79069999999999996</v>
      </c>
      <c r="AG382" s="3">
        <v>0.85950000000000004</v>
      </c>
      <c r="AH382" s="57">
        <v>0.99539999999999995</v>
      </c>
      <c r="AI382" s="50">
        <f t="shared" si="15"/>
        <v>0.85841455000000011</v>
      </c>
      <c r="AJ382" s="3">
        <f t="shared" si="16"/>
        <v>-0.13698544999999984</v>
      </c>
      <c r="AK382" s="62">
        <f t="shared" si="17"/>
        <v>-0.13761849507735568</v>
      </c>
    </row>
    <row r="383" spans="1:37" s="53" customFormat="1" x14ac:dyDescent="0.2">
      <c r="A383" s="22" t="s">
        <v>230</v>
      </c>
      <c r="B383" s="17" t="s">
        <v>231</v>
      </c>
      <c r="C383" s="17" t="s">
        <v>410</v>
      </c>
      <c r="D383" s="111">
        <v>6</v>
      </c>
      <c r="E383" s="109"/>
      <c r="F383" s="111">
        <v>2</v>
      </c>
      <c r="G383" s="111">
        <v>12321</v>
      </c>
      <c r="H383" s="111">
        <v>8731</v>
      </c>
      <c r="I383" s="111">
        <v>5244</v>
      </c>
      <c r="J383" s="111">
        <v>3996</v>
      </c>
      <c r="K383" s="17">
        <v>6.5</v>
      </c>
      <c r="L383" s="109"/>
      <c r="M383" s="111">
        <v>5244</v>
      </c>
      <c r="N383" s="111">
        <v>3996</v>
      </c>
      <c r="O383" s="18">
        <v>6.5</v>
      </c>
      <c r="P383" s="18">
        <v>4.5999999999999996</v>
      </c>
      <c r="Q383" s="18">
        <v>4.5</v>
      </c>
      <c r="R383" s="17">
        <v>34</v>
      </c>
      <c r="S383" s="19">
        <v>1.5815999999999999</v>
      </c>
      <c r="T383" s="44" t="s">
        <v>410</v>
      </c>
      <c r="U383" s="19">
        <v>1.7403</v>
      </c>
      <c r="V383" s="19"/>
      <c r="W383" s="109"/>
      <c r="X383" s="17">
        <v>21</v>
      </c>
      <c r="Y383" s="111">
        <v>19497.75</v>
      </c>
      <c r="Z383" s="18">
        <v>4.9000000000000004</v>
      </c>
      <c r="AA383" s="19">
        <v>1.1456</v>
      </c>
      <c r="AB383" s="19">
        <v>1.0575000000000001</v>
      </c>
      <c r="AC383" s="109"/>
      <c r="AD383" s="19">
        <v>1.9757</v>
      </c>
      <c r="AE383" s="19">
        <v>2.1589</v>
      </c>
      <c r="AF383" s="19">
        <v>1.8408</v>
      </c>
      <c r="AG383" s="19">
        <v>1.7793000000000001</v>
      </c>
      <c r="AH383" s="59">
        <v>2.0062000000000002</v>
      </c>
      <c r="AI383" s="51">
        <f t="shared" si="15"/>
        <v>1.866906825</v>
      </c>
      <c r="AJ383" s="19">
        <f t="shared" si="16"/>
        <v>-0.13929317500000016</v>
      </c>
      <c r="AK383" s="63">
        <f t="shared" si="17"/>
        <v>-6.9431350314026585E-2</v>
      </c>
    </row>
    <row r="384" spans="1:37" s="53" customFormat="1" x14ac:dyDescent="0.2">
      <c r="A384" s="21" t="s">
        <v>595</v>
      </c>
      <c r="B384" s="24" t="s">
        <v>596</v>
      </c>
      <c r="C384" s="24" t="s">
        <v>407</v>
      </c>
      <c r="D384" s="110">
        <v>2</v>
      </c>
      <c r="E384" s="109"/>
      <c r="F384" s="110">
        <v>0</v>
      </c>
      <c r="G384" s="110">
        <v>16361</v>
      </c>
      <c r="H384" s="110">
        <v>7021</v>
      </c>
      <c r="I384" s="110">
        <v>6916</v>
      </c>
      <c r="J384" s="110">
        <v>2918</v>
      </c>
      <c r="K384" s="24">
        <v>5.5</v>
      </c>
      <c r="L384" s="109"/>
      <c r="M384" s="110">
        <v>6916</v>
      </c>
      <c r="N384" s="110">
        <v>2918</v>
      </c>
      <c r="O384" s="25">
        <v>5.5</v>
      </c>
      <c r="P384" s="25">
        <v>0.5</v>
      </c>
      <c r="Q384" s="25">
        <v>5.5</v>
      </c>
      <c r="R384" s="24">
        <v>999</v>
      </c>
      <c r="S384" s="26">
        <v>2.0859000000000001</v>
      </c>
      <c r="T384" s="52" t="s">
        <v>410</v>
      </c>
      <c r="U384" s="26">
        <v>0.88200000000000001</v>
      </c>
      <c r="V384" s="26"/>
      <c r="W384" s="109"/>
      <c r="X384" s="24">
        <v>8</v>
      </c>
      <c r="Y384" s="110">
        <v>7458.09</v>
      </c>
      <c r="Z384" s="25">
        <v>2.2000000000000002</v>
      </c>
      <c r="AA384" s="26">
        <v>1.8090999999999999</v>
      </c>
      <c r="AB384" s="26">
        <v>1.7326999999999999</v>
      </c>
      <c r="AC384" s="109"/>
      <c r="AD384" s="26">
        <v>1.1773</v>
      </c>
      <c r="AE384" s="26">
        <v>0.87219999999999998</v>
      </c>
      <c r="AF384" s="26">
        <v>0.92900000000000005</v>
      </c>
      <c r="AG384" s="26">
        <v>0.89590000000000003</v>
      </c>
      <c r="AH384" s="57">
        <v>1.0862000000000001</v>
      </c>
      <c r="AI384" s="50">
        <f t="shared" si="15"/>
        <v>0.9461655000000001</v>
      </c>
      <c r="AJ384" s="26">
        <f t="shared" si="16"/>
        <v>-0.14003449999999995</v>
      </c>
      <c r="AK384" s="62">
        <f t="shared" si="17"/>
        <v>-0.12892146934266244</v>
      </c>
    </row>
    <row r="385" spans="1:37" s="53" customFormat="1" x14ac:dyDescent="0.2">
      <c r="A385" s="21" t="s">
        <v>1012</v>
      </c>
      <c r="B385" s="24" t="s">
        <v>1013</v>
      </c>
      <c r="C385" s="24" t="s">
        <v>410</v>
      </c>
      <c r="D385" s="110">
        <v>2</v>
      </c>
      <c r="E385" s="109"/>
      <c r="F385" s="110">
        <v>0</v>
      </c>
      <c r="G385" s="110">
        <v>89970</v>
      </c>
      <c r="H385" s="110">
        <v>64819</v>
      </c>
      <c r="I385" s="110">
        <v>39350</v>
      </c>
      <c r="J385" s="110">
        <v>28594</v>
      </c>
      <c r="K385" s="24">
        <v>25.5</v>
      </c>
      <c r="L385" s="109"/>
      <c r="M385" s="110">
        <v>39350</v>
      </c>
      <c r="N385" s="110">
        <v>28594</v>
      </c>
      <c r="O385" s="25">
        <v>25.5</v>
      </c>
      <c r="P385" s="25">
        <v>19.5</v>
      </c>
      <c r="Q385" s="25">
        <v>16.399999999999999</v>
      </c>
      <c r="R385" s="24">
        <v>999</v>
      </c>
      <c r="S385" s="26">
        <v>11.8682</v>
      </c>
      <c r="T385" s="52" t="s">
        <v>410</v>
      </c>
      <c r="U385" s="26">
        <v>3.2418999999999998</v>
      </c>
      <c r="V385" s="26"/>
      <c r="W385" s="109"/>
      <c r="X385" s="24">
        <v>15</v>
      </c>
      <c r="Y385" s="110">
        <v>24317.21</v>
      </c>
      <c r="Z385" s="25">
        <v>4.8</v>
      </c>
      <c r="AA385" s="26">
        <v>1.7230000000000001</v>
      </c>
      <c r="AB385" s="26">
        <v>1.6812</v>
      </c>
      <c r="AC385" s="109"/>
      <c r="AD385" s="26">
        <v>2.0903999999999998</v>
      </c>
      <c r="AE385" s="26">
        <v>3.9426000000000001</v>
      </c>
      <c r="AF385" s="26">
        <v>1.958</v>
      </c>
      <c r="AG385" s="26">
        <v>1.6889000000000001</v>
      </c>
      <c r="AH385" s="57">
        <v>3.6217999999999999</v>
      </c>
      <c r="AI385" s="50">
        <f t="shared" si="15"/>
        <v>3.477748225</v>
      </c>
      <c r="AJ385" s="26">
        <f t="shared" si="16"/>
        <v>-0.14405177499999988</v>
      </c>
      <c r="AK385" s="62">
        <f t="shared" si="17"/>
        <v>-3.9773531117124047E-2</v>
      </c>
    </row>
    <row r="386" spans="1:37" s="53" customFormat="1" x14ac:dyDescent="0.2">
      <c r="A386" s="21" t="s">
        <v>1397</v>
      </c>
      <c r="B386" s="1" t="s">
        <v>1398</v>
      </c>
      <c r="C386" s="1" t="s">
        <v>410</v>
      </c>
      <c r="D386" s="108">
        <v>10</v>
      </c>
      <c r="E386" s="109"/>
      <c r="F386" s="108">
        <v>0</v>
      </c>
      <c r="G386" s="108">
        <v>21756</v>
      </c>
      <c r="H386" s="108">
        <v>15253</v>
      </c>
      <c r="I386" s="108">
        <v>9320</v>
      </c>
      <c r="J386" s="108">
        <v>7881</v>
      </c>
      <c r="K386" s="1">
        <v>7.6</v>
      </c>
      <c r="L386" s="109"/>
      <c r="M386" s="108">
        <v>9012</v>
      </c>
      <c r="N386" s="108">
        <v>7186</v>
      </c>
      <c r="O386" s="2">
        <v>7.6</v>
      </c>
      <c r="P386" s="2">
        <v>6.7</v>
      </c>
      <c r="Q386" s="2">
        <v>5.0999999999999996</v>
      </c>
      <c r="R386" s="1">
        <v>37</v>
      </c>
      <c r="S386" s="3">
        <v>2.7181000000000002</v>
      </c>
      <c r="T386" s="43" t="s">
        <v>410</v>
      </c>
      <c r="U386" s="3">
        <v>2.1850999999999998</v>
      </c>
      <c r="V386" s="3"/>
      <c r="W386" s="109"/>
      <c r="X386" s="1">
        <v>19</v>
      </c>
      <c r="Y386" s="108">
        <v>21148.15</v>
      </c>
      <c r="Z386" s="2">
        <v>4.7</v>
      </c>
      <c r="AA386" s="3">
        <v>2.0217000000000001</v>
      </c>
      <c r="AB386" s="3">
        <v>2.1432000000000002</v>
      </c>
      <c r="AC386" s="109"/>
      <c r="AD386" s="3">
        <v>2.5566</v>
      </c>
      <c r="AE386" s="3">
        <v>2.0503999999999998</v>
      </c>
      <c r="AF386" s="3">
        <v>2.5508000000000002</v>
      </c>
      <c r="AG386" s="3">
        <v>2.5998000000000001</v>
      </c>
      <c r="AH386" s="57">
        <v>2.4965999999999999</v>
      </c>
      <c r="AI386" s="50">
        <f t="shared" si="15"/>
        <v>2.3440660250000001</v>
      </c>
      <c r="AJ386" s="3">
        <f t="shared" si="16"/>
        <v>-0.15253397499999988</v>
      </c>
      <c r="AK386" s="62">
        <f t="shared" si="17"/>
        <v>-6.1096681486822034E-2</v>
      </c>
    </row>
    <row r="387" spans="1:37" s="53" customFormat="1" x14ac:dyDescent="0.2">
      <c r="A387" s="21" t="s">
        <v>250</v>
      </c>
      <c r="B387" s="24" t="s">
        <v>251</v>
      </c>
      <c r="C387" s="24" t="s">
        <v>410</v>
      </c>
      <c r="D387" s="110">
        <v>18</v>
      </c>
      <c r="E387" s="109"/>
      <c r="F387" s="110">
        <v>1</v>
      </c>
      <c r="G387" s="110">
        <v>15445</v>
      </c>
      <c r="H387" s="110">
        <v>16719</v>
      </c>
      <c r="I387" s="110">
        <v>6843</v>
      </c>
      <c r="J387" s="110">
        <v>6181</v>
      </c>
      <c r="K387" s="24">
        <v>8.1999999999999993</v>
      </c>
      <c r="L387" s="109"/>
      <c r="M387" s="110">
        <v>6620</v>
      </c>
      <c r="N387" s="110">
        <v>5326</v>
      </c>
      <c r="O387" s="25">
        <v>8.1999999999999993</v>
      </c>
      <c r="P387" s="25">
        <v>6.1</v>
      </c>
      <c r="Q387" s="25">
        <v>6.2</v>
      </c>
      <c r="R387" s="24">
        <v>38</v>
      </c>
      <c r="S387" s="26">
        <v>1.9965999999999999</v>
      </c>
      <c r="T387" s="52" t="s">
        <v>410</v>
      </c>
      <c r="U387" s="26">
        <v>2.0830000000000002</v>
      </c>
      <c r="V387" s="26"/>
      <c r="W387" s="109"/>
      <c r="X387" s="24">
        <v>21</v>
      </c>
      <c r="Y387" s="110">
        <v>29416.639999999999</v>
      </c>
      <c r="Z387" s="25">
        <v>4.5999999999999996</v>
      </c>
      <c r="AA387" s="26">
        <v>2.4605000000000001</v>
      </c>
      <c r="AB387" s="26">
        <v>1.1719999999999999</v>
      </c>
      <c r="AC387" s="109"/>
      <c r="AD387" s="26">
        <v>2.1453000000000002</v>
      </c>
      <c r="AE387" s="26">
        <v>2.3029000000000002</v>
      </c>
      <c r="AF387" s="26">
        <v>2.2719999999999998</v>
      </c>
      <c r="AG387" s="26">
        <v>2.2334999999999998</v>
      </c>
      <c r="AH387" s="57">
        <v>2.3873000000000002</v>
      </c>
      <c r="AI387" s="50">
        <f t="shared" si="15"/>
        <v>2.2345382500000004</v>
      </c>
      <c r="AJ387" s="26">
        <f t="shared" si="16"/>
        <v>-0.15276174999999981</v>
      </c>
      <c r="AK387" s="62">
        <f t="shared" si="17"/>
        <v>-6.3989339421103256E-2</v>
      </c>
    </row>
    <row r="388" spans="1:37" s="53" customFormat="1" x14ac:dyDescent="0.2">
      <c r="A388" s="22" t="s">
        <v>963</v>
      </c>
      <c r="B388" s="17" t="s">
        <v>964</v>
      </c>
      <c r="C388" s="17" t="s">
        <v>410</v>
      </c>
      <c r="D388" s="111">
        <v>21</v>
      </c>
      <c r="E388" s="109"/>
      <c r="F388" s="111">
        <v>1</v>
      </c>
      <c r="G388" s="111">
        <v>9787</v>
      </c>
      <c r="H388" s="111">
        <v>6781</v>
      </c>
      <c r="I388" s="111">
        <v>5156</v>
      </c>
      <c r="J388" s="111">
        <v>3867</v>
      </c>
      <c r="K388" s="17">
        <v>9.9</v>
      </c>
      <c r="L388" s="109"/>
      <c r="M388" s="111">
        <v>4954</v>
      </c>
      <c r="N388" s="111">
        <v>3327</v>
      </c>
      <c r="O388" s="18">
        <v>9.9</v>
      </c>
      <c r="P388" s="18">
        <v>10.3</v>
      </c>
      <c r="Q388" s="18">
        <v>6.2</v>
      </c>
      <c r="R388" s="17">
        <v>27</v>
      </c>
      <c r="S388" s="19">
        <v>1.4942</v>
      </c>
      <c r="T388" s="44" t="s">
        <v>410</v>
      </c>
      <c r="U388" s="19">
        <v>1.181</v>
      </c>
      <c r="V388" s="19"/>
      <c r="W388" s="109"/>
      <c r="X388" s="17">
        <v>18</v>
      </c>
      <c r="Y388" s="111">
        <v>11642.93</v>
      </c>
      <c r="Z388" s="18">
        <v>3.6</v>
      </c>
      <c r="AA388" s="19">
        <v>1.0835999999999999</v>
      </c>
      <c r="AB388" s="19">
        <v>0.85760000000000003</v>
      </c>
      <c r="AC388" s="109"/>
      <c r="AD388" s="19">
        <v>1.3499000000000001</v>
      </c>
      <c r="AE388" s="19">
        <v>1.5622</v>
      </c>
      <c r="AF388" s="19">
        <v>1.4861</v>
      </c>
      <c r="AG388" s="19">
        <v>1.4433</v>
      </c>
      <c r="AH388" s="59">
        <v>1.4198</v>
      </c>
      <c r="AI388" s="51">
        <f t="shared" si="15"/>
        <v>1.2669177500000002</v>
      </c>
      <c r="AJ388" s="19">
        <f t="shared" si="16"/>
        <v>-0.15288224999999978</v>
      </c>
      <c r="AK388" s="63">
        <f t="shared" si="17"/>
        <v>-0.10767872235526114</v>
      </c>
    </row>
    <row r="389" spans="1:37" s="53" customFormat="1" x14ac:dyDescent="0.2">
      <c r="A389" s="21" t="s">
        <v>756</v>
      </c>
      <c r="B389" s="24" t="s">
        <v>757</v>
      </c>
      <c r="C389" s="24" t="s">
        <v>407</v>
      </c>
      <c r="D389" s="110">
        <v>75</v>
      </c>
      <c r="E389" s="109"/>
      <c r="F389" s="110">
        <v>6</v>
      </c>
      <c r="G389" s="110">
        <v>8413</v>
      </c>
      <c r="H389" s="110">
        <v>6801</v>
      </c>
      <c r="I389" s="110">
        <v>4353</v>
      </c>
      <c r="J389" s="110">
        <v>3106</v>
      </c>
      <c r="K389" s="24">
        <v>5.8</v>
      </c>
      <c r="L389" s="109"/>
      <c r="M389" s="110">
        <v>4178</v>
      </c>
      <c r="N389" s="110">
        <v>2540</v>
      </c>
      <c r="O389" s="25">
        <v>5.8</v>
      </c>
      <c r="P389" s="25">
        <v>4.2</v>
      </c>
      <c r="Q389" s="25">
        <v>4.7</v>
      </c>
      <c r="R389" s="24">
        <v>22</v>
      </c>
      <c r="S389" s="26">
        <v>1.2601</v>
      </c>
      <c r="T389" s="52" t="s">
        <v>407</v>
      </c>
      <c r="U389" s="26">
        <v>1.2601</v>
      </c>
      <c r="V389" s="26"/>
      <c r="W389" s="109"/>
      <c r="X389" s="24">
        <v>14</v>
      </c>
      <c r="Y389" s="110">
        <v>10378.64</v>
      </c>
      <c r="Z389" s="25">
        <v>4.7</v>
      </c>
      <c r="AA389" s="26">
        <v>0.67169999999999996</v>
      </c>
      <c r="AB389" s="26">
        <v>0.70089999999999997</v>
      </c>
      <c r="AC389" s="109"/>
      <c r="AD389" s="26">
        <v>1.5056</v>
      </c>
      <c r="AE389" s="26">
        <v>1.3621000000000001</v>
      </c>
      <c r="AF389" s="26">
        <v>1.276</v>
      </c>
      <c r="AG389" s="26">
        <v>1.4020999999999999</v>
      </c>
      <c r="AH389" s="57">
        <v>1.5054000000000001</v>
      </c>
      <c r="AI389" s="50">
        <f t="shared" si="15"/>
        <v>1.3517722750000001</v>
      </c>
      <c r="AJ389" s="26">
        <f t="shared" si="16"/>
        <v>-0.15362772499999999</v>
      </c>
      <c r="AK389" s="62">
        <f t="shared" si="17"/>
        <v>-0.10205109937558123</v>
      </c>
    </row>
    <row r="390" spans="1:37" s="53" customFormat="1" x14ac:dyDescent="0.2">
      <c r="A390" s="21" t="s">
        <v>587</v>
      </c>
      <c r="B390" s="24" t="s">
        <v>588</v>
      </c>
      <c r="C390" s="24" t="s">
        <v>407</v>
      </c>
      <c r="D390" s="110">
        <v>16</v>
      </c>
      <c r="E390" s="109"/>
      <c r="F390" s="110">
        <v>0</v>
      </c>
      <c r="G390" s="110">
        <v>15373</v>
      </c>
      <c r="H390" s="110">
        <v>11301</v>
      </c>
      <c r="I390" s="110">
        <v>5707</v>
      </c>
      <c r="J390" s="110">
        <v>5473</v>
      </c>
      <c r="K390" s="24">
        <v>3.7</v>
      </c>
      <c r="L390" s="109"/>
      <c r="M390" s="110">
        <v>5587</v>
      </c>
      <c r="N390" s="110">
        <v>4513</v>
      </c>
      <c r="O390" s="25">
        <v>3.7</v>
      </c>
      <c r="P390" s="25">
        <v>4.0999999999999996</v>
      </c>
      <c r="Q390" s="25">
        <v>2.5</v>
      </c>
      <c r="R390" s="24">
        <v>38</v>
      </c>
      <c r="S390" s="26">
        <v>1.6851</v>
      </c>
      <c r="T390" s="52" t="s">
        <v>410</v>
      </c>
      <c r="U390" s="26">
        <v>1.8695999999999999</v>
      </c>
      <c r="V390" s="26"/>
      <c r="W390" s="109"/>
      <c r="X390" s="24">
        <v>16</v>
      </c>
      <c r="Y390" s="110">
        <v>23817.09</v>
      </c>
      <c r="Z390" s="25">
        <v>2.6</v>
      </c>
      <c r="AA390" s="26">
        <v>1.853</v>
      </c>
      <c r="AB390" s="26">
        <v>1.7903</v>
      </c>
      <c r="AC390" s="109"/>
      <c r="AD390" s="26">
        <v>2.4885999999999999</v>
      </c>
      <c r="AE390" s="26">
        <v>1.6598999999999999</v>
      </c>
      <c r="AF390" s="26">
        <v>2.0853999999999999</v>
      </c>
      <c r="AG390" s="26">
        <v>1.851</v>
      </c>
      <c r="AH390" s="57">
        <v>2.1602999999999999</v>
      </c>
      <c r="AI390" s="50">
        <f t="shared" si="15"/>
        <v>2.0056134000000001</v>
      </c>
      <c r="AJ390" s="26">
        <f t="shared" si="16"/>
        <v>-0.15468659999999979</v>
      </c>
      <c r="AK390" s="62">
        <f t="shared" si="17"/>
        <v>-7.1604221635883814E-2</v>
      </c>
    </row>
    <row r="391" spans="1:37" s="53" customFormat="1" x14ac:dyDescent="0.2">
      <c r="A391" s="21" t="s">
        <v>1109</v>
      </c>
      <c r="B391" s="24" t="s">
        <v>1110</v>
      </c>
      <c r="C391" s="24" t="s">
        <v>410</v>
      </c>
      <c r="D391" s="110">
        <v>0</v>
      </c>
      <c r="E391" s="109"/>
      <c r="F391" s="110">
        <v>0</v>
      </c>
      <c r="G391" s="110">
        <v>0</v>
      </c>
      <c r="H391" s="110">
        <v>0</v>
      </c>
      <c r="I391" s="110">
        <v>0</v>
      </c>
      <c r="J391" s="110">
        <v>0</v>
      </c>
      <c r="K391" s="24">
        <v>0</v>
      </c>
      <c r="L391" s="109"/>
      <c r="M391" s="110">
        <v>0</v>
      </c>
      <c r="N391" s="110">
        <v>0</v>
      </c>
      <c r="O391" s="25">
        <v>0</v>
      </c>
      <c r="P391" s="25">
        <v>0</v>
      </c>
      <c r="Q391" s="25">
        <v>0</v>
      </c>
      <c r="R391" s="24">
        <v>999</v>
      </c>
      <c r="S391" s="26">
        <v>0</v>
      </c>
      <c r="T391" s="52" t="s">
        <v>611</v>
      </c>
      <c r="U391" s="26">
        <v>0.67020000000000002</v>
      </c>
      <c r="V391" s="26"/>
      <c r="W391" s="109"/>
      <c r="X391" s="24">
        <v>11</v>
      </c>
      <c r="Y391" s="110">
        <v>4239.57</v>
      </c>
      <c r="Z391" s="25">
        <v>2.4</v>
      </c>
      <c r="AA391" s="26">
        <v>0.82550000000000001</v>
      </c>
      <c r="AB391" s="26">
        <v>0.81879999999999997</v>
      </c>
      <c r="AC391" s="109"/>
      <c r="AD391" s="26">
        <v>0.92349999999999999</v>
      </c>
      <c r="AE391" s="26">
        <v>0.93689999999999996</v>
      </c>
      <c r="AF391" s="26">
        <v>0.85</v>
      </c>
      <c r="AG391" s="26">
        <v>0.85609999999999997</v>
      </c>
      <c r="AH391" s="57">
        <v>0.87409999999999999</v>
      </c>
      <c r="AI391" s="50">
        <f t="shared" si="15"/>
        <v>0.7189570500000001</v>
      </c>
      <c r="AJ391" s="26">
        <f t="shared" si="16"/>
        <v>-0.15514294999999989</v>
      </c>
      <c r="AK391" s="62">
        <f t="shared" si="17"/>
        <v>-0.17748878846813854</v>
      </c>
    </row>
    <row r="392" spans="1:37" s="53" customFormat="1" x14ac:dyDescent="0.2">
      <c r="A392" s="21" t="s">
        <v>1409</v>
      </c>
      <c r="B392" s="24" t="s">
        <v>1410</v>
      </c>
      <c r="C392" s="24" t="s">
        <v>410</v>
      </c>
      <c r="D392" s="110">
        <v>1</v>
      </c>
      <c r="E392" s="109"/>
      <c r="F392" s="110">
        <v>0</v>
      </c>
      <c r="G392" s="110">
        <v>9114</v>
      </c>
      <c r="H392" s="110">
        <v>0</v>
      </c>
      <c r="I392" s="110">
        <v>5233</v>
      </c>
      <c r="J392" s="110">
        <v>0</v>
      </c>
      <c r="K392" s="24">
        <v>5</v>
      </c>
      <c r="L392" s="109"/>
      <c r="M392" s="110">
        <v>5233</v>
      </c>
      <c r="N392" s="110">
        <v>0</v>
      </c>
      <c r="O392" s="25">
        <v>5</v>
      </c>
      <c r="P392" s="25">
        <v>0</v>
      </c>
      <c r="Q392" s="25">
        <v>5</v>
      </c>
      <c r="R392" s="24">
        <v>999</v>
      </c>
      <c r="S392" s="26">
        <v>1.5783</v>
      </c>
      <c r="T392" s="52" t="s">
        <v>611</v>
      </c>
      <c r="U392" s="26">
        <v>0.60329999999999995</v>
      </c>
      <c r="V392" s="26"/>
      <c r="W392" s="109"/>
      <c r="X392" s="24">
        <v>11</v>
      </c>
      <c r="Y392" s="110">
        <v>3798.02</v>
      </c>
      <c r="Z392" s="25">
        <v>2.4</v>
      </c>
      <c r="AA392" s="26">
        <v>3.8683999999999998</v>
      </c>
      <c r="AB392" s="26">
        <v>1.8274999999999999</v>
      </c>
      <c r="AC392" s="109"/>
      <c r="AD392" s="26">
        <v>0.92210000000000003</v>
      </c>
      <c r="AE392" s="26">
        <v>1.5242</v>
      </c>
      <c r="AF392" s="26">
        <v>1.0404</v>
      </c>
      <c r="AG392" s="26">
        <v>0.89159999999999995</v>
      </c>
      <c r="AH392" s="57">
        <v>0.80279999999999996</v>
      </c>
      <c r="AI392" s="50">
        <f t="shared" si="15"/>
        <v>0.64719007500000003</v>
      </c>
      <c r="AJ392" s="26">
        <f t="shared" si="16"/>
        <v>-0.15560992499999993</v>
      </c>
      <c r="AK392" s="62">
        <f t="shared" si="17"/>
        <v>-0.19383398729446927</v>
      </c>
    </row>
    <row r="393" spans="1:37" s="53" customFormat="1" x14ac:dyDescent="0.2">
      <c r="A393" s="22" t="s">
        <v>581</v>
      </c>
      <c r="B393" s="17" t="s">
        <v>582</v>
      </c>
      <c r="C393" s="17" t="s">
        <v>407</v>
      </c>
      <c r="D393" s="111">
        <v>104</v>
      </c>
      <c r="E393" s="109"/>
      <c r="F393" s="111">
        <v>1</v>
      </c>
      <c r="G393" s="111">
        <v>7000</v>
      </c>
      <c r="H393" s="111">
        <v>5848</v>
      </c>
      <c r="I393" s="111">
        <v>3142</v>
      </c>
      <c r="J393" s="111">
        <v>2565</v>
      </c>
      <c r="K393" s="17">
        <v>3.7</v>
      </c>
      <c r="L393" s="109"/>
      <c r="M393" s="111">
        <v>3020</v>
      </c>
      <c r="N393" s="111">
        <v>2107</v>
      </c>
      <c r="O393" s="18">
        <v>3.7</v>
      </c>
      <c r="P393" s="18">
        <v>3.1</v>
      </c>
      <c r="Q393" s="18">
        <v>2.8</v>
      </c>
      <c r="R393" s="17">
        <v>29</v>
      </c>
      <c r="S393" s="19">
        <v>0.91090000000000004</v>
      </c>
      <c r="T393" s="44" t="s">
        <v>407</v>
      </c>
      <c r="U393" s="19">
        <v>0.91090000000000004</v>
      </c>
      <c r="V393" s="19"/>
      <c r="W393" s="109"/>
      <c r="X393" s="17">
        <v>10</v>
      </c>
      <c r="Y393" s="111">
        <v>8118.1</v>
      </c>
      <c r="Z393" s="18">
        <v>2.8</v>
      </c>
      <c r="AA393" s="19">
        <v>0.56169999999999998</v>
      </c>
      <c r="AB393" s="19">
        <v>0.44350000000000001</v>
      </c>
      <c r="AC393" s="109"/>
      <c r="AD393" s="19">
        <v>1.1695</v>
      </c>
      <c r="AE393" s="19">
        <v>1.1194999999999999</v>
      </c>
      <c r="AF393" s="19">
        <v>0.93530000000000002</v>
      </c>
      <c r="AG393" s="19">
        <v>0.99139999999999995</v>
      </c>
      <c r="AH393" s="59">
        <v>1.1332</v>
      </c>
      <c r="AI393" s="51">
        <f t="shared" ref="AI393:AI456" si="18">$AI$4*U393</f>
        <v>0.97716797500000008</v>
      </c>
      <c r="AJ393" s="19">
        <f t="shared" ref="AJ393:AJ456" si="19">AI393-AH393</f>
        <v>-0.15603202499999991</v>
      </c>
      <c r="AK393" s="63">
        <f t="shared" ref="AK393:AK456" si="20">AJ393/AH393</f>
        <v>-0.13769151517825617</v>
      </c>
    </row>
    <row r="394" spans="1:37" s="53" customFormat="1" x14ac:dyDescent="0.2">
      <c r="A394" s="21" t="s">
        <v>1124</v>
      </c>
      <c r="B394" s="24" t="s">
        <v>1125</v>
      </c>
      <c r="C394" s="24" t="s">
        <v>410</v>
      </c>
      <c r="D394" s="110">
        <v>4</v>
      </c>
      <c r="E394" s="109"/>
      <c r="F394" s="110">
        <v>0</v>
      </c>
      <c r="G394" s="110">
        <v>26819</v>
      </c>
      <c r="H394" s="110">
        <v>7176</v>
      </c>
      <c r="I394" s="110">
        <v>8780</v>
      </c>
      <c r="J394" s="110">
        <v>3155</v>
      </c>
      <c r="K394" s="24">
        <v>13</v>
      </c>
      <c r="L394" s="109"/>
      <c r="M394" s="110">
        <v>8780</v>
      </c>
      <c r="N394" s="110">
        <v>3155</v>
      </c>
      <c r="O394" s="25">
        <v>13</v>
      </c>
      <c r="P394" s="25">
        <v>6.3</v>
      </c>
      <c r="Q394" s="25">
        <v>11</v>
      </c>
      <c r="R394" s="24">
        <v>999</v>
      </c>
      <c r="S394" s="26">
        <v>2.6480999999999999</v>
      </c>
      <c r="T394" s="52" t="s">
        <v>410</v>
      </c>
      <c r="U394" s="26">
        <v>2.8908999999999998</v>
      </c>
      <c r="V394" s="26"/>
      <c r="W394" s="109"/>
      <c r="X394" s="24">
        <v>14</v>
      </c>
      <c r="Y394" s="110">
        <v>24332.639999999999</v>
      </c>
      <c r="Z394" s="25">
        <v>4.2</v>
      </c>
      <c r="AA394" s="26">
        <v>0.66120000000000001</v>
      </c>
      <c r="AB394" s="26">
        <v>0.50139999999999996</v>
      </c>
      <c r="AC394" s="109"/>
      <c r="AD394" s="26">
        <v>2.1741000000000001</v>
      </c>
      <c r="AE394" s="26">
        <v>2.5384000000000002</v>
      </c>
      <c r="AF394" s="26">
        <v>3.0691000000000002</v>
      </c>
      <c r="AG394" s="26">
        <v>3.0531999999999999</v>
      </c>
      <c r="AH394" s="57">
        <v>3.2656000000000001</v>
      </c>
      <c r="AI394" s="50">
        <f t="shared" si="18"/>
        <v>3.1012129750000001</v>
      </c>
      <c r="AJ394" s="26">
        <f t="shared" si="19"/>
        <v>-0.16438702499999991</v>
      </c>
      <c r="AK394" s="62">
        <f t="shared" si="20"/>
        <v>-5.0338995896619276E-2</v>
      </c>
    </row>
    <row r="395" spans="1:37" s="53" customFormat="1" x14ac:dyDescent="0.2">
      <c r="A395" s="21" t="s">
        <v>758</v>
      </c>
      <c r="B395" s="24" t="s">
        <v>759</v>
      </c>
      <c r="C395" s="24" t="s">
        <v>407</v>
      </c>
      <c r="D395" s="110">
        <v>34</v>
      </c>
      <c r="E395" s="109"/>
      <c r="F395" s="110">
        <v>1</v>
      </c>
      <c r="G395" s="110">
        <v>6040</v>
      </c>
      <c r="H395" s="110">
        <v>3228</v>
      </c>
      <c r="I395" s="110">
        <v>2872</v>
      </c>
      <c r="J395" s="110">
        <v>1396</v>
      </c>
      <c r="K395" s="24">
        <v>3.9</v>
      </c>
      <c r="L395" s="109"/>
      <c r="M395" s="110">
        <v>2867</v>
      </c>
      <c r="N395" s="110">
        <v>1386</v>
      </c>
      <c r="O395" s="25">
        <v>3.9</v>
      </c>
      <c r="P395" s="25">
        <v>2</v>
      </c>
      <c r="Q395" s="25">
        <v>3.3</v>
      </c>
      <c r="R395" s="24">
        <v>14</v>
      </c>
      <c r="S395" s="26">
        <v>0.86470000000000002</v>
      </c>
      <c r="T395" s="52" t="s">
        <v>407</v>
      </c>
      <c r="U395" s="26">
        <v>0.86470000000000002</v>
      </c>
      <c r="V395" s="26"/>
      <c r="W395" s="109"/>
      <c r="X395" s="24">
        <v>8</v>
      </c>
      <c r="Y395" s="110">
        <v>5580.24</v>
      </c>
      <c r="Z395" s="25">
        <v>3.3</v>
      </c>
      <c r="AA395" s="26">
        <v>0.99160000000000004</v>
      </c>
      <c r="AB395" s="26">
        <v>0.79810000000000003</v>
      </c>
      <c r="AC395" s="109"/>
      <c r="AD395" s="26">
        <v>0.90049999999999997</v>
      </c>
      <c r="AE395" s="26">
        <v>0.93689999999999996</v>
      </c>
      <c r="AF395" s="26">
        <v>1.0327</v>
      </c>
      <c r="AG395" s="26">
        <v>1.0145</v>
      </c>
      <c r="AH395" s="57">
        <v>1.0914999999999999</v>
      </c>
      <c r="AI395" s="50">
        <f t="shared" si="18"/>
        <v>0.92760692500000008</v>
      </c>
      <c r="AJ395" s="26">
        <f t="shared" si="19"/>
        <v>-0.16389307499999983</v>
      </c>
      <c r="AK395" s="62">
        <f t="shared" si="20"/>
        <v>-0.15015398534127333</v>
      </c>
    </row>
    <row r="396" spans="1:37" s="53" customFormat="1" x14ac:dyDescent="0.2">
      <c r="A396" s="21" t="s">
        <v>1</v>
      </c>
      <c r="B396" s="24" t="s">
        <v>2</v>
      </c>
      <c r="C396" s="24" t="s">
        <v>611</v>
      </c>
      <c r="D396" s="110">
        <v>8</v>
      </c>
      <c r="E396" s="109"/>
      <c r="F396" s="110">
        <v>0</v>
      </c>
      <c r="G396" s="110">
        <v>26915</v>
      </c>
      <c r="H396" s="110">
        <v>9800</v>
      </c>
      <c r="I396" s="110">
        <v>11052</v>
      </c>
      <c r="J396" s="110">
        <v>5947</v>
      </c>
      <c r="K396" s="24">
        <v>9.6</v>
      </c>
      <c r="L396" s="109"/>
      <c r="M396" s="110">
        <v>11052</v>
      </c>
      <c r="N396" s="110">
        <v>5947</v>
      </c>
      <c r="O396" s="25">
        <v>9.6</v>
      </c>
      <c r="P396" s="25">
        <v>4.7</v>
      </c>
      <c r="Q396" s="25">
        <v>8.1</v>
      </c>
      <c r="R396" s="24">
        <v>17</v>
      </c>
      <c r="S396" s="26">
        <v>3.3334000000000001</v>
      </c>
      <c r="T396" s="52" t="s">
        <v>410</v>
      </c>
      <c r="U396" s="26">
        <v>4.2279</v>
      </c>
      <c r="V396" s="26"/>
      <c r="W396" s="109"/>
      <c r="X396" s="24">
        <v>24</v>
      </c>
      <c r="Y396" s="110">
        <v>45165.760000000002</v>
      </c>
      <c r="Z396" s="25">
        <v>6.6</v>
      </c>
      <c r="AA396" s="26">
        <v>2.7073999999999998</v>
      </c>
      <c r="AB396" s="26">
        <v>2.7338</v>
      </c>
      <c r="AC396" s="109"/>
      <c r="AD396" s="26">
        <v>0</v>
      </c>
      <c r="AE396" s="26">
        <v>0</v>
      </c>
      <c r="AF396" s="26">
        <v>0</v>
      </c>
      <c r="AG396" s="26">
        <v>4.0933000000000002</v>
      </c>
      <c r="AH396" s="57">
        <v>4.7035</v>
      </c>
      <c r="AI396" s="50">
        <f t="shared" si="18"/>
        <v>4.5354797250000001</v>
      </c>
      <c r="AJ396" s="26">
        <f t="shared" si="19"/>
        <v>-0.16802027499999994</v>
      </c>
      <c r="AK396" s="62">
        <f t="shared" si="20"/>
        <v>-3.572239289890506E-2</v>
      </c>
    </row>
    <row r="397" spans="1:37" s="53" customFormat="1" x14ac:dyDescent="0.2">
      <c r="A397" s="21" t="s">
        <v>856</v>
      </c>
      <c r="B397" s="24" t="s">
        <v>857</v>
      </c>
      <c r="C397" s="24" t="s">
        <v>407</v>
      </c>
      <c r="D397" s="110">
        <v>73</v>
      </c>
      <c r="E397" s="109"/>
      <c r="F397" s="110">
        <v>5</v>
      </c>
      <c r="G397" s="110">
        <v>8159</v>
      </c>
      <c r="H397" s="110">
        <v>7672</v>
      </c>
      <c r="I397" s="110">
        <v>3745</v>
      </c>
      <c r="J397" s="110">
        <v>3305</v>
      </c>
      <c r="K397" s="24">
        <v>4.5999999999999996</v>
      </c>
      <c r="L397" s="109"/>
      <c r="M397" s="110">
        <v>3521</v>
      </c>
      <c r="N397" s="110">
        <v>2586</v>
      </c>
      <c r="O397" s="25">
        <v>4.5999999999999996</v>
      </c>
      <c r="P397" s="25">
        <v>4.0999999999999996</v>
      </c>
      <c r="Q397" s="25">
        <v>3.4</v>
      </c>
      <c r="R397" s="24">
        <v>32</v>
      </c>
      <c r="S397" s="26">
        <v>1.0620000000000001</v>
      </c>
      <c r="T397" s="52" t="s">
        <v>407</v>
      </c>
      <c r="U397" s="26">
        <v>1.0620000000000001</v>
      </c>
      <c r="V397" s="26"/>
      <c r="W397" s="109"/>
      <c r="X397" s="24">
        <v>13</v>
      </c>
      <c r="Y397" s="110">
        <v>10156.700000000001</v>
      </c>
      <c r="Z397" s="25">
        <v>3.4</v>
      </c>
      <c r="AA397" s="26">
        <v>0.8327</v>
      </c>
      <c r="AB397" s="26">
        <v>0.88029999999999997</v>
      </c>
      <c r="AC397" s="109"/>
      <c r="AD397" s="26">
        <v>1.1378999999999999</v>
      </c>
      <c r="AE397" s="26">
        <v>1.0716000000000001</v>
      </c>
      <c r="AF397" s="26">
        <v>1.0671999999999999</v>
      </c>
      <c r="AG397" s="26">
        <v>1.1600999999999999</v>
      </c>
      <c r="AH397" s="57">
        <v>1.3132999999999999</v>
      </c>
      <c r="AI397" s="50">
        <f t="shared" si="18"/>
        <v>1.1392605000000002</v>
      </c>
      <c r="AJ397" s="26">
        <f t="shared" si="19"/>
        <v>-0.17403949999999968</v>
      </c>
      <c r="AK397" s="62">
        <f t="shared" si="20"/>
        <v>-0.13252074925759513</v>
      </c>
    </row>
    <row r="398" spans="1:37" s="53" customFormat="1" x14ac:dyDescent="0.2">
      <c r="A398" s="22" t="s">
        <v>698</v>
      </c>
      <c r="B398" s="17" t="s">
        <v>699</v>
      </c>
      <c r="C398" s="17" t="s">
        <v>407</v>
      </c>
      <c r="D398" s="111">
        <v>39</v>
      </c>
      <c r="E398" s="109"/>
      <c r="F398" s="111">
        <v>1</v>
      </c>
      <c r="G398" s="111">
        <v>9016</v>
      </c>
      <c r="H398" s="111">
        <v>6363</v>
      </c>
      <c r="I398" s="111">
        <v>3816</v>
      </c>
      <c r="J398" s="111">
        <v>2673</v>
      </c>
      <c r="K398" s="17">
        <v>4</v>
      </c>
      <c r="L398" s="109"/>
      <c r="M398" s="111">
        <v>3840</v>
      </c>
      <c r="N398" s="111">
        <v>2420</v>
      </c>
      <c r="O398" s="18">
        <v>4.0999999999999996</v>
      </c>
      <c r="P398" s="18">
        <v>2.5</v>
      </c>
      <c r="Q398" s="18">
        <v>3.3</v>
      </c>
      <c r="R398" s="17">
        <v>23</v>
      </c>
      <c r="S398" s="19">
        <v>1.1581999999999999</v>
      </c>
      <c r="T398" s="44" t="s">
        <v>407</v>
      </c>
      <c r="U398" s="19">
        <v>1.1581999999999999</v>
      </c>
      <c r="V398" s="19"/>
      <c r="W398" s="109"/>
      <c r="X398" s="17">
        <v>9</v>
      </c>
      <c r="Y398" s="111">
        <v>9001.6200000000008</v>
      </c>
      <c r="Z398" s="18">
        <v>3.3</v>
      </c>
      <c r="AA398" s="19">
        <v>2.2437</v>
      </c>
      <c r="AB398" s="19">
        <v>1.9033</v>
      </c>
      <c r="AC398" s="109"/>
      <c r="AD398" s="19">
        <v>1.4169</v>
      </c>
      <c r="AE398" s="19">
        <v>1.1713</v>
      </c>
      <c r="AF398" s="19">
        <v>1.1517999999999999</v>
      </c>
      <c r="AG398" s="19">
        <v>1.254</v>
      </c>
      <c r="AH398" s="59">
        <v>1.4238999999999999</v>
      </c>
      <c r="AI398" s="51">
        <f t="shared" si="18"/>
        <v>1.2424590499999999</v>
      </c>
      <c r="AJ398" s="19">
        <f t="shared" si="19"/>
        <v>-0.18144095000000005</v>
      </c>
      <c r="AK398" s="63">
        <f t="shared" si="20"/>
        <v>-0.12742534588103102</v>
      </c>
    </row>
    <row r="399" spans="1:37" s="53" customFormat="1" x14ac:dyDescent="0.2">
      <c r="A399" s="21" t="s">
        <v>935</v>
      </c>
      <c r="B399" s="24" t="s">
        <v>936</v>
      </c>
      <c r="C399" s="24" t="s">
        <v>410</v>
      </c>
      <c r="D399" s="110">
        <v>23</v>
      </c>
      <c r="E399" s="109"/>
      <c r="F399" s="110">
        <v>0</v>
      </c>
      <c r="G399" s="110">
        <v>9139</v>
      </c>
      <c r="H399" s="110">
        <v>4834</v>
      </c>
      <c r="I399" s="110">
        <v>3146</v>
      </c>
      <c r="J399" s="110">
        <v>1507</v>
      </c>
      <c r="K399" s="24">
        <v>2.2999999999999998</v>
      </c>
      <c r="L399" s="109"/>
      <c r="M399" s="110">
        <v>3198</v>
      </c>
      <c r="N399" s="110">
        <v>1482</v>
      </c>
      <c r="O399" s="25">
        <v>2.2999999999999998</v>
      </c>
      <c r="P399" s="25">
        <v>1.8</v>
      </c>
      <c r="Q399" s="25">
        <v>1.9</v>
      </c>
      <c r="R399" s="24">
        <v>13</v>
      </c>
      <c r="S399" s="26">
        <v>0.96450000000000002</v>
      </c>
      <c r="T399" s="52" t="s">
        <v>407</v>
      </c>
      <c r="U399" s="26">
        <v>0.96450000000000002</v>
      </c>
      <c r="V399" s="26"/>
      <c r="W399" s="109"/>
      <c r="X399" s="24">
        <v>6</v>
      </c>
      <c r="Y399" s="110">
        <v>6069.58</v>
      </c>
      <c r="Z399" s="25">
        <v>1.9</v>
      </c>
      <c r="AA399" s="26">
        <v>0.9123</v>
      </c>
      <c r="AB399" s="26">
        <v>0.89780000000000004</v>
      </c>
      <c r="AC399" s="109"/>
      <c r="AD399" s="26">
        <v>1.0382</v>
      </c>
      <c r="AE399" s="26">
        <v>1.0626</v>
      </c>
      <c r="AF399" s="26">
        <v>1.1227</v>
      </c>
      <c r="AG399" s="26">
        <v>1.0909</v>
      </c>
      <c r="AH399" s="57">
        <v>1.2179</v>
      </c>
      <c r="AI399" s="50">
        <f t="shared" si="18"/>
        <v>1.0346673750000002</v>
      </c>
      <c r="AJ399" s="26">
        <f t="shared" si="19"/>
        <v>-0.18323262499999982</v>
      </c>
      <c r="AK399" s="62">
        <f t="shared" si="20"/>
        <v>-0.15044964693324561</v>
      </c>
    </row>
    <row r="400" spans="1:37" s="53" customFormat="1" x14ac:dyDescent="0.2">
      <c r="A400" s="21" t="s">
        <v>740</v>
      </c>
      <c r="B400" s="1" t="s">
        <v>741</v>
      </c>
      <c r="C400" s="1" t="s">
        <v>407</v>
      </c>
      <c r="D400" s="108">
        <v>26</v>
      </c>
      <c r="E400" s="109"/>
      <c r="F400" s="108">
        <v>15</v>
      </c>
      <c r="G400" s="108">
        <v>12558</v>
      </c>
      <c r="H400" s="108">
        <v>6714</v>
      </c>
      <c r="I400" s="108">
        <v>4849</v>
      </c>
      <c r="J400" s="108">
        <v>2356</v>
      </c>
      <c r="K400" s="1">
        <v>4.4000000000000004</v>
      </c>
      <c r="L400" s="109"/>
      <c r="M400" s="108">
        <v>4907</v>
      </c>
      <c r="N400" s="108">
        <v>2412</v>
      </c>
      <c r="O400" s="2">
        <v>4.4000000000000004</v>
      </c>
      <c r="P400" s="2">
        <v>2.4</v>
      </c>
      <c r="Q400" s="2">
        <v>3.8</v>
      </c>
      <c r="R400" s="1">
        <v>14</v>
      </c>
      <c r="S400" s="3">
        <v>1.48</v>
      </c>
      <c r="T400" s="43" t="s">
        <v>407</v>
      </c>
      <c r="U400" s="3">
        <v>1.48</v>
      </c>
      <c r="V400" s="3"/>
      <c r="W400" s="109"/>
      <c r="X400" s="1">
        <v>9</v>
      </c>
      <c r="Y400" s="108">
        <v>9419.64</v>
      </c>
      <c r="Z400" s="2">
        <v>3.8</v>
      </c>
      <c r="AA400" s="3">
        <v>0.53920000000000001</v>
      </c>
      <c r="AB400" s="3">
        <v>0.56710000000000005</v>
      </c>
      <c r="AC400" s="109"/>
      <c r="AD400" s="3">
        <v>1.6169</v>
      </c>
      <c r="AE400" s="3">
        <v>1.7048000000000001</v>
      </c>
      <c r="AF400" s="3">
        <v>1.5785</v>
      </c>
      <c r="AG400" s="3">
        <v>1.8124</v>
      </c>
      <c r="AH400" s="57">
        <v>1.7733000000000001</v>
      </c>
      <c r="AI400" s="50">
        <f t="shared" si="18"/>
        <v>1.5876700000000001</v>
      </c>
      <c r="AJ400" s="3">
        <f t="shared" si="19"/>
        <v>-0.18562999999999996</v>
      </c>
      <c r="AK400" s="62">
        <f t="shared" si="20"/>
        <v>-0.10468053910787795</v>
      </c>
    </row>
    <row r="401" spans="1:37" s="53" customFormat="1" x14ac:dyDescent="0.2">
      <c r="A401" s="21" t="s">
        <v>780</v>
      </c>
      <c r="B401" s="1" t="s">
        <v>781</v>
      </c>
      <c r="C401" s="1" t="s">
        <v>407</v>
      </c>
      <c r="D401" s="108">
        <v>14</v>
      </c>
      <c r="E401" s="109"/>
      <c r="F401" s="108">
        <v>1</v>
      </c>
      <c r="G401" s="108">
        <v>3967</v>
      </c>
      <c r="H401" s="108">
        <v>2050</v>
      </c>
      <c r="I401" s="108">
        <v>1787</v>
      </c>
      <c r="J401" s="108">
        <v>853</v>
      </c>
      <c r="K401" s="1">
        <v>1.5</v>
      </c>
      <c r="L401" s="109"/>
      <c r="M401" s="108">
        <v>1766</v>
      </c>
      <c r="N401" s="108">
        <v>807</v>
      </c>
      <c r="O401" s="2">
        <v>1.5</v>
      </c>
      <c r="P401" s="2">
        <v>0.8</v>
      </c>
      <c r="Q401" s="2">
        <v>1.3</v>
      </c>
      <c r="R401" s="1">
        <v>12</v>
      </c>
      <c r="S401" s="3">
        <v>0.53259999999999996</v>
      </c>
      <c r="T401" s="43" t="s">
        <v>407</v>
      </c>
      <c r="U401" s="3">
        <v>0.53259999999999996</v>
      </c>
      <c r="V401" s="3"/>
      <c r="W401" s="109"/>
      <c r="X401" s="1">
        <v>3</v>
      </c>
      <c r="Y401" s="108">
        <v>3441.82</v>
      </c>
      <c r="Z401" s="2">
        <v>1.3</v>
      </c>
      <c r="AA401" s="3">
        <v>0.53879999999999995</v>
      </c>
      <c r="AB401" s="3">
        <v>0.50380000000000003</v>
      </c>
      <c r="AC401" s="109"/>
      <c r="AD401" s="3">
        <v>0.62909999999999999</v>
      </c>
      <c r="AE401" s="3">
        <v>0.81510000000000005</v>
      </c>
      <c r="AF401" s="3">
        <v>0.61209999999999998</v>
      </c>
      <c r="AG401" s="3">
        <v>0.69850000000000001</v>
      </c>
      <c r="AH401" s="57">
        <v>0.75739999999999996</v>
      </c>
      <c r="AI401" s="50">
        <f t="shared" si="18"/>
        <v>0.57134664999999996</v>
      </c>
      <c r="AJ401" s="3">
        <f t="shared" si="19"/>
        <v>-0.18605335000000001</v>
      </c>
      <c r="AK401" s="62">
        <f t="shared" si="20"/>
        <v>-0.24564741219963032</v>
      </c>
    </row>
    <row r="402" spans="1:37" s="53" customFormat="1" x14ac:dyDescent="0.2">
      <c r="A402" s="21" t="s">
        <v>194</v>
      </c>
      <c r="B402" s="24" t="s">
        <v>195</v>
      </c>
      <c r="C402" s="24" t="s">
        <v>410</v>
      </c>
      <c r="D402" s="110">
        <v>187</v>
      </c>
      <c r="E402" s="109"/>
      <c r="F402" s="110">
        <v>6</v>
      </c>
      <c r="G402" s="110">
        <v>10848</v>
      </c>
      <c r="H402" s="110">
        <v>13324</v>
      </c>
      <c r="I402" s="110">
        <v>4393</v>
      </c>
      <c r="J402" s="110">
        <v>3850</v>
      </c>
      <c r="K402" s="24">
        <v>5.4</v>
      </c>
      <c r="L402" s="109"/>
      <c r="M402" s="110">
        <v>4146</v>
      </c>
      <c r="N402" s="110">
        <v>3066</v>
      </c>
      <c r="O402" s="25">
        <v>5.4</v>
      </c>
      <c r="P402" s="25">
        <v>5</v>
      </c>
      <c r="Q402" s="25">
        <v>3.8</v>
      </c>
      <c r="R402" s="24">
        <v>32</v>
      </c>
      <c r="S402" s="26">
        <v>1.2504999999999999</v>
      </c>
      <c r="T402" s="52" t="s">
        <v>407</v>
      </c>
      <c r="U402" s="26">
        <v>1.2504999999999999</v>
      </c>
      <c r="V402" s="26"/>
      <c r="W402" s="109"/>
      <c r="X402" s="24">
        <v>15</v>
      </c>
      <c r="Y402" s="110">
        <v>11862</v>
      </c>
      <c r="Z402" s="25">
        <v>3.8</v>
      </c>
      <c r="AA402" s="26">
        <v>1.1886000000000001</v>
      </c>
      <c r="AB402" s="26">
        <v>0.91120000000000001</v>
      </c>
      <c r="AC402" s="109"/>
      <c r="AD402" s="26">
        <v>1.49</v>
      </c>
      <c r="AE402" s="26">
        <v>1.738</v>
      </c>
      <c r="AF402" s="26">
        <v>1.6457999999999999</v>
      </c>
      <c r="AG402" s="26">
        <v>1.6372</v>
      </c>
      <c r="AH402" s="57">
        <v>1.5290999999999999</v>
      </c>
      <c r="AI402" s="50">
        <f t="shared" si="18"/>
        <v>1.3414738750000001</v>
      </c>
      <c r="AJ402" s="26">
        <f t="shared" si="19"/>
        <v>-0.18762612499999975</v>
      </c>
      <c r="AK402" s="62">
        <f t="shared" si="20"/>
        <v>-0.12270363285592817</v>
      </c>
    </row>
    <row r="403" spans="1:37" s="53" customFormat="1" x14ac:dyDescent="0.2">
      <c r="A403" s="22" t="s">
        <v>1156</v>
      </c>
      <c r="B403" s="17" t="s">
        <v>1157</v>
      </c>
      <c r="C403" s="17" t="s">
        <v>410</v>
      </c>
      <c r="D403" s="111">
        <v>39</v>
      </c>
      <c r="E403" s="109"/>
      <c r="F403" s="111">
        <v>1</v>
      </c>
      <c r="G403" s="111">
        <v>3868</v>
      </c>
      <c r="H403" s="111">
        <v>2120</v>
      </c>
      <c r="I403" s="111">
        <v>1954</v>
      </c>
      <c r="J403" s="111">
        <v>916</v>
      </c>
      <c r="K403" s="17">
        <v>2</v>
      </c>
      <c r="L403" s="109"/>
      <c r="M403" s="111">
        <v>1941</v>
      </c>
      <c r="N403" s="111">
        <v>886</v>
      </c>
      <c r="O403" s="18">
        <v>2</v>
      </c>
      <c r="P403" s="18">
        <v>1.3</v>
      </c>
      <c r="Q403" s="18">
        <v>1.8</v>
      </c>
      <c r="R403" s="17">
        <v>12</v>
      </c>
      <c r="S403" s="19">
        <v>0.58540000000000003</v>
      </c>
      <c r="T403" s="44" t="s">
        <v>407</v>
      </c>
      <c r="U403" s="19">
        <v>0.58540000000000003</v>
      </c>
      <c r="V403" s="19"/>
      <c r="W403" s="109"/>
      <c r="X403" s="17">
        <v>5</v>
      </c>
      <c r="Y403" s="111">
        <v>3731.04</v>
      </c>
      <c r="Z403" s="18">
        <v>1.8</v>
      </c>
      <c r="AA403" s="19">
        <v>3.7078000000000002</v>
      </c>
      <c r="AB403" s="19">
        <v>2.6535000000000002</v>
      </c>
      <c r="AC403" s="109"/>
      <c r="AD403" s="19">
        <v>0.46</v>
      </c>
      <c r="AE403" s="19">
        <v>0.54549999999999998</v>
      </c>
      <c r="AF403" s="19">
        <v>0.59630000000000005</v>
      </c>
      <c r="AG403" s="19">
        <v>0.61280000000000001</v>
      </c>
      <c r="AH403" s="59">
        <v>0.81540000000000001</v>
      </c>
      <c r="AI403" s="51">
        <f t="shared" si="18"/>
        <v>0.62798785000000013</v>
      </c>
      <c r="AJ403" s="19">
        <f t="shared" si="19"/>
        <v>-0.18741214999999989</v>
      </c>
      <c r="AK403" s="63">
        <f t="shared" si="20"/>
        <v>-0.22984075300466014</v>
      </c>
    </row>
    <row r="404" spans="1:37" s="53" customFormat="1" x14ac:dyDescent="0.2">
      <c r="A404" s="21" t="s">
        <v>268</v>
      </c>
      <c r="B404" s="24" t="s">
        <v>269</v>
      </c>
      <c r="C404" s="24" t="s">
        <v>410</v>
      </c>
      <c r="D404" s="110">
        <v>10</v>
      </c>
      <c r="E404" s="109"/>
      <c r="F404" s="110">
        <v>0</v>
      </c>
      <c r="G404" s="110">
        <v>7835</v>
      </c>
      <c r="H404" s="110">
        <v>8074</v>
      </c>
      <c r="I404" s="110">
        <v>6919</v>
      </c>
      <c r="J404" s="110">
        <v>9073</v>
      </c>
      <c r="K404" s="24">
        <v>8</v>
      </c>
      <c r="L404" s="109"/>
      <c r="M404" s="110">
        <v>6241</v>
      </c>
      <c r="N404" s="110">
        <v>7307</v>
      </c>
      <c r="O404" s="25">
        <v>8</v>
      </c>
      <c r="P404" s="25">
        <v>10.5</v>
      </c>
      <c r="Q404" s="25">
        <v>4.2</v>
      </c>
      <c r="R404" s="24">
        <v>81</v>
      </c>
      <c r="S404" s="26">
        <v>1.8823000000000001</v>
      </c>
      <c r="T404" s="52" t="s">
        <v>410</v>
      </c>
      <c r="U404" s="26">
        <v>1.2032</v>
      </c>
      <c r="V404" s="26"/>
      <c r="W404" s="109"/>
      <c r="X404" s="24">
        <v>27</v>
      </c>
      <c r="Y404" s="110">
        <v>12255.61</v>
      </c>
      <c r="Z404" s="25">
        <v>4.7</v>
      </c>
      <c r="AA404" s="26">
        <v>1.1847000000000001</v>
      </c>
      <c r="AB404" s="26">
        <v>1.1904999999999999</v>
      </c>
      <c r="AC404" s="109"/>
      <c r="AD404" s="26">
        <v>1.3651</v>
      </c>
      <c r="AE404" s="26">
        <v>1.7906</v>
      </c>
      <c r="AF404" s="26">
        <v>1.3425</v>
      </c>
      <c r="AG404" s="26">
        <v>1.2627999999999999</v>
      </c>
      <c r="AH404" s="57">
        <v>1.4809000000000001</v>
      </c>
      <c r="AI404" s="50">
        <f t="shared" si="18"/>
        <v>1.2907328000000002</v>
      </c>
      <c r="AJ404" s="26">
        <f t="shared" si="19"/>
        <v>-0.19016719999999987</v>
      </c>
      <c r="AK404" s="62">
        <f t="shared" si="20"/>
        <v>-0.12841326220541552</v>
      </c>
    </row>
    <row r="405" spans="1:37" s="53" customFormat="1" x14ac:dyDescent="0.2">
      <c r="A405" s="21" t="s">
        <v>301</v>
      </c>
      <c r="B405" s="24" t="s">
        <v>302</v>
      </c>
      <c r="C405" s="24" t="s">
        <v>410</v>
      </c>
      <c r="D405" s="110">
        <v>142</v>
      </c>
      <c r="E405" s="109"/>
      <c r="F405" s="110">
        <v>7</v>
      </c>
      <c r="G405" s="110">
        <v>6114</v>
      </c>
      <c r="H405" s="110">
        <v>5970</v>
      </c>
      <c r="I405" s="110">
        <v>2538</v>
      </c>
      <c r="J405" s="110">
        <v>2203</v>
      </c>
      <c r="K405" s="24">
        <v>2.2000000000000002</v>
      </c>
      <c r="L405" s="109"/>
      <c r="M405" s="110">
        <v>2402</v>
      </c>
      <c r="N405" s="110">
        <v>1792</v>
      </c>
      <c r="O405" s="25">
        <v>2.2000000000000002</v>
      </c>
      <c r="P405" s="25">
        <v>2.4</v>
      </c>
      <c r="Q405" s="25">
        <v>1.8</v>
      </c>
      <c r="R405" s="24">
        <v>33</v>
      </c>
      <c r="S405" s="26">
        <v>0.72450000000000003</v>
      </c>
      <c r="T405" s="52" t="s">
        <v>407</v>
      </c>
      <c r="U405" s="26">
        <v>0.72450000000000003</v>
      </c>
      <c r="V405" s="26"/>
      <c r="W405" s="109"/>
      <c r="X405" s="24">
        <v>7</v>
      </c>
      <c r="Y405" s="110">
        <v>6811.82</v>
      </c>
      <c r="Z405" s="25">
        <v>1.8</v>
      </c>
      <c r="AA405" s="26">
        <v>2.0198999999999998</v>
      </c>
      <c r="AB405" s="26">
        <v>1.6627000000000001</v>
      </c>
      <c r="AC405" s="109"/>
      <c r="AD405" s="26">
        <v>0.82850000000000001</v>
      </c>
      <c r="AE405" s="26">
        <v>0.95430000000000004</v>
      </c>
      <c r="AF405" s="26">
        <v>0.77439999999999998</v>
      </c>
      <c r="AG405" s="26">
        <v>0.84060000000000001</v>
      </c>
      <c r="AH405" s="57">
        <v>0.97109999999999996</v>
      </c>
      <c r="AI405" s="50">
        <f t="shared" si="18"/>
        <v>0.77720737500000014</v>
      </c>
      <c r="AJ405" s="26">
        <f t="shared" si="19"/>
        <v>-0.19389262499999982</v>
      </c>
      <c r="AK405" s="62">
        <f t="shared" si="20"/>
        <v>-0.1996628822984243</v>
      </c>
    </row>
    <row r="406" spans="1:37" s="53" customFormat="1" x14ac:dyDescent="0.2">
      <c r="A406" s="21" t="s">
        <v>1122</v>
      </c>
      <c r="B406" s="1" t="s">
        <v>1123</v>
      </c>
      <c r="C406" s="1" t="s">
        <v>410</v>
      </c>
      <c r="D406" s="108">
        <v>1</v>
      </c>
      <c r="E406" s="109"/>
      <c r="F406" s="108">
        <v>0</v>
      </c>
      <c r="G406" s="108">
        <v>859</v>
      </c>
      <c r="H406" s="108">
        <v>0</v>
      </c>
      <c r="I406" s="108">
        <v>0</v>
      </c>
      <c r="J406" s="108">
        <v>0</v>
      </c>
      <c r="K406" s="1">
        <v>0</v>
      </c>
      <c r="L406" s="109"/>
      <c r="M406" s="108">
        <v>0</v>
      </c>
      <c r="N406" s="108">
        <v>0</v>
      </c>
      <c r="O406" s="2">
        <v>0</v>
      </c>
      <c r="P406" s="2">
        <v>0</v>
      </c>
      <c r="Q406" s="2">
        <v>0</v>
      </c>
      <c r="R406" s="1">
        <v>999</v>
      </c>
      <c r="S406" s="3">
        <v>0</v>
      </c>
      <c r="T406" s="43" t="s">
        <v>611</v>
      </c>
      <c r="U406" s="3">
        <v>0.78029999999999999</v>
      </c>
      <c r="V406" s="3"/>
      <c r="W406" s="109"/>
      <c r="X406" s="1">
        <v>12</v>
      </c>
      <c r="Y406" s="108">
        <v>4966.25</v>
      </c>
      <c r="Z406" s="2">
        <v>2.8</v>
      </c>
      <c r="AA406" s="3">
        <v>1.2595000000000001</v>
      </c>
      <c r="AB406" s="3">
        <v>1.1052</v>
      </c>
      <c r="AC406" s="109"/>
      <c r="AD406" s="3">
        <v>1.1312</v>
      </c>
      <c r="AE406" s="3">
        <v>0.7238</v>
      </c>
      <c r="AF406" s="3">
        <v>0.63519999999999999</v>
      </c>
      <c r="AG406" s="3">
        <v>0.59719999999999995</v>
      </c>
      <c r="AH406" s="57">
        <v>1.0329999999999999</v>
      </c>
      <c r="AI406" s="50">
        <f t="shared" si="18"/>
        <v>0.83706682500000007</v>
      </c>
      <c r="AJ406" s="3">
        <f t="shared" si="19"/>
        <v>-0.19593317499999985</v>
      </c>
      <c r="AK406" s="62">
        <f t="shared" si="20"/>
        <v>-0.18967393514036773</v>
      </c>
    </row>
    <row r="407" spans="1:37" s="53" customFormat="1" x14ac:dyDescent="0.2">
      <c r="A407" s="21" t="s">
        <v>738</v>
      </c>
      <c r="B407" s="24" t="s">
        <v>739</v>
      </c>
      <c r="C407" s="24" t="s">
        <v>407</v>
      </c>
      <c r="D407" s="110">
        <v>37</v>
      </c>
      <c r="E407" s="109"/>
      <c r="F407" s="110">
        <v>16</v>
      </c>
      <c r="G407" s="110">
        <v>18665</v>
      </c>
      <c r="H407" s="110">
        <v>20983</v>
      </c>
      <c r="I407" s="110">
        <v>7616</v>
      </c>
      <c r="J407" s="110">
        <v>6976</v>
      </c>
      <c r="K407" s="24">
        <v>6.7</v>
      </c>
      <c r="L407" s="109"/>
      <c r="M407" s="110">
        <v>7166</v>
      </c>
      <c r="N407" s="110">
        <v>5088</v>
      </c>
      <c r="O407" s="25">
        <v>6.7</v>
      </c>
      <c r="P407" s="25">
        <v>5</v>
      </c>
      <c r="Q407" s="25">
        <v>5.4</v>
      </c>
      <c r="R407" s="24">
        <v>30</v>
      </c>
      <c r="S407" s="26">
        <v>2.1613000000000002</v>
      </c>
      <c r="T407" s="52" t="s">
        <v>407</v>
      </c>
      <c r="U407" s="26">
        <v>2.1613000000000002</v>
      </c>
      <c r="V407" s="26"/>
      <c r="W407" s="109"/>
      <c r="X407" s="24">
        <v>16</v>
      </c>
      <c r="Y407" s="110">
        <v>21149.439999999999</v>
      </c>
      <c r="Z407" s="25">
        <v>5.4</v>
      </c>
      <c r="AA407" s="26">
        <v>0.62090000000000001</v>
      </c>
      <c r="AB407" s="26">
        <v>0.56820000000000004</v>
      </c>
      <c r="AC407" s="109"/>
      <c r="AD407" s="26">
        <v>2.7397999999999998</v>
      </c>
      <c r="AE407" s="26">
        <v>2.7711000000000001</v>
      </c>
      <c r="AF407" s="26">
        <v>2.4434999999999998</v>
      </c>
      <c r="AG407" s="26">
        <v>2.7715000000000001</v>
      </c>
      <c r="AH407" s="57">
        <v>2.5169000000000001</v>
      </c>
      <c r="AI407" s="50">
        <f t="shared" si="18"/>
        <v>2.3185345750000006</v>
      </c>
      <c r="AJ407" s="26">
        <f t="shared" si="19"/>
        <v>-0.19836542499999954</v>
      </c>
      <c r="AK407" s="62">
        <f t="shared" si="20"/>
        <v>-7.8813391473638014E-2</v>
      </c>
    </row>
    <row r="408" spans="1:37" s="53" customFormat="1" x14ac:dyDescent="0.2">
      <c r="A408" s="22" t="s">
        <v>1511</v>
      </c>
      <c r="B408" s="17" t="s">
        <v>1512</v>
      </c>
      <c r="C408" s="17" t="s">
        <v>410</v>
      </c>
      <c r="D408" s="111">
        <v>0</v>
      </c>
      <c r="E408" s="109"/>
      <c r="F408" s="111">
        <v>0</v>
      </c>
      <c r="G408" s="111">
        <v>0</v>
      </c>
      <c r="H408" s="111">
        <v>0</v>
      </c>
      <c r="I408" s="111">
        <v>0</v>
      </c>
      <c r="J408" s="111">
        <v>0</v>
      </c>
      <c r="K408" s="17">
        <v>0</v>
      </c>
      <c r="L408" s="109"/>
      <c r="M408" s="111">
        <v>0</v>
      </c>
      <c r="N408" s="111">
        <v>0</v>
      </c>
      <c r="O408" s="18">
        <v>0</v>
      </c>
      <c r="P408" s="18">
        <v>0</v>
      </c>
      <c r="Q408" s="18">
        <v>0</v>
      </c>
      <c r="R408" s="17">
        <v>999</v>
      </c>
      <c r="S408" s="19">
        <v>0</v>
      </c>
      <c r="T408" s="44" t="s">
        <v>611</v>
      </c>
      <c r="U408" s="19">
        <v>0.1744</v>
      </c>
      <c r="V408" s="19"/>
      <c r="W408" s="109"/>
      <c r="X408" s="17">
        <v>8</v>
      </c>
      <c r="Y408" s="111">
        <v>967.22</v>
      </c>
      <c r="Z408" s="18">
        <v>1.7</v>
      </c>
      <c r="AA408" s="19">
        <v>0.9093</v>
      </c>
      <c r="AB408" s="19">
        <v>1.4394</v>
      </c>
      <c r="AC408" s="109"/>
      <c r="AD408" s="19">
        <v>0.2797</v>
      </c>
      <c r="AE408" s="19">
        <v>0.13189999999999999</v>
      </c>
      <c r="AF408" s="19">
        <v>0.27039999999999997</v>
      </c>
      <c r="AG408" s="19">
        <v>0.25900000000000001</v>
      </c>
      <c r="AH408" s="59">
        <v>0.38650000000000001</v>
      </c>
      <c r="AI408" s="51">
        <f t="shared" si="18"/>
        <v>0.18708760000000002</v>
      </c>
      <c r="AJ408" s="19">
        <f t="shared" si="19"/>
        <v>-0.19941239999999999</v>
      </c>
      <c r="AK408" s="63">
        <f t="shared" si="20"/>
        <v>-0.51594411384217331</v>
      </c>
    </row>
    <row r="409" spans="1:37" s="53" customFormat="1" x14ac:dyDescent="0.2">
      <c r="A409" s="21" t="s">
        <v>295</v>
      </c>
      <c r="B409" s="24" t="s">
        <v>296</v>
      </c>
      <c r="C409" s="24" t="s">
        <v>407</v>
      </c>
      <c r="D409" s="110">
        <v>20</v>
      </c>
      <c r="E409" s="109"/>
      <c r="F409" s="110">
        <v>0</v>
      </c>
      <c r="G409" s="110">
        <v>4609</v>
      </c>
      <c r="H409" s="110">
        <v>3529</v>
      </c>
      <c r="I409" s="110">
        <v>2282</v>
      </c>
      <c r="J409" s="110">
        <v>1471</v>
      </c>
      <c r="K409" s="24">
        <v>2.2000000000000002</v>
      </c>
      <c r="L409" s="109"/>
      <c r="M409" s="110">
        <v>2214</v>
      </c>
      <c r="N409" s="110">
        <v>1286</v>
      </c>
      <c r="O409" s="25">
        <v>2.2000000000000002</v>
      </c>
      <c r="P409" s="25">
        <v>1.6</v>
      </c>
      <c r="Q409" s="25">
        <v>1.8</v>
      </c>
      <c r="R409" s="24">
        <v>20</v>
      </c>
      <c r="S409" s="26">
        <v>0.66779999999999995</v>
      </c>
      <c r="T409" s="52" t="s">
        <v>407</v>
      </c>
      <c r="U409" s="26">
        <v>0.66779999999999995</v>
      </c>
      <c r="V409" s="26"/>
      <c r="W409" s="109"/>
      <c r="X409" s="24">
        <v>5</v>
      </c>
      <c r="Y409" s="110">
        <v>5135.74</v>
      </c>
      <c r="Z409" s="25">
        <v>1.8</v>
      </c>
      <c r="AA409" s="26">
        <v>0.64070000000000005</v>
      </c>
      <c r="AB409" s="26">
        <v>0.5534</v>
      </c>
      <c r="AC409" s="109"/>
      <c r="AD409" s="26">
        <v>0.53800000000000003</v>
      </c>
      <c r="AE409" s="26">
        <v>0.69520000000000004</v>
      </c>
      <c r="AF409" s="26">
        <v>0.70430000000000004</v>
      </c>
      <c r="AG409" s="26">
        <v>0.70050000000000001</v>
      </c>
      <c r="AH409" s="57">
        <v>0.92210000000000003</v>
      </c>
      <c r="AI409" s="50">
        <f t="shared" si="18"/>
        <v>0.71638245</v>
      </c>
      <c r="AJ409" s="26">
        <f t="shared" si="19"/>
        <v>-0.20571755000000003</v>
      </c>
      <c r="AK409" s="62">
        <f t="shared" si="20"/>
        <v>-0.22309678993601564</v>
      </c>
    </row>
    <row r="410" spans="1:37" s="53" customFormat="1" x14ac:dyDescent="0.2">
      <c r="A410" s="21" t="s">
        <v>19</v>
      </c>
      <c r="B410" s="24" t="s">
        <v>20</v>
      </c>
      <c r="C410" s="24" t="s">
        <v>611</v>
      </c>
      <c r="D410" s="110">
        <v>219</v>
      </c>
      <c r="E410" s="109"/>
      <c r="F410" s="110">
        <v>6</v>
      </c>
      <c r="G410" s="110">
        <v>16226</v>
      </c>
      <c r="H410" s="110">
        <v>16091</v>
      </c>
      <c r="I410" s="110">
        <v>5912</v>
      </c>
      <c r="J410" s="110">
        <v>4575</v>
      </c>
      <c r="K410" s="24">
        <v>9.1</v>
      </c>
      <c r="L410" s="109"/>
      <c r="M410" s="110">
        <v>5791</v>
      </c>
      <c r="N410" s="110">
        <v>3832</v>
      </c>
      <c r="O410" s="25">
        <v>9.1</v>
      </c>
      <c r="P410" s="25">
        <v>6.1</v>
      </c>
      <c r="Q410" s="25">
        <v>7.3</v>
      </c>
      <c r="R410" s="24">
        <v>26</v>
      </c>
      <c r="S410" s="26">
        <v>1.7465999999999999</v>
      </c>
      <c r="T410" s="52" t="s">
        <v>407</v>
      </c>
      <c r="U410" s="26">
        <v>1.7465999999999999</v>
      </c>
      <c r="V410" s="26"/>
      <c r="W410" s="109"/>
      <c r="X410" s="24">
        <v>21</v>
      </c>
      <c r="Y410" s="110">
        <v>14787.5</v>
      </c>
      <c r="Z410" s="25">
        <v>7.3</v>
      </c>
      <c r="AA410" s="26">
        <v>0</v>
      </c>
      <c r="AB410" s="26">
        <v>0</v>
      </c>
      <c r="AC410" s="109"/>
      <c r="AD410" s="26">
        <v>2.0293999999999999</v>
      </c>
      <c r="AE410" s="26">
        <v>2.0358000000000001</v>
      </c>
      <c r="AF410" s="26">
        <v>2.2162999999999999</v>
      </c>
      <c r="AG410" s="26">
        <v>2.1518999999999999</v>
      </c>
      <c r="AH410" s="57">
        <v>2.0815999999999999</v>
      </c>
      <c r="AI410" s="50">
        <f t="shared" si="18"/>
        <v>1.8736651500000001</v>
      </c>
      <c r="AJ410" s="26">
        <f t="shared" si="19"/>
        <v>-0.20793484999999978</v>
      </c>
      <c r="AK410" s="62">
        <f t="shared" si="20"/>
        <v>-9.9891838009223577E-2</v>
      </c>
    </row>
    <row r="411" spans="1:37" s="53" customFormat="1" x14ac:dyDescent="0.2">
      <c r="A411" s="21" t="s">
        <v>204</v>
      </c>
      <c r="B411" s="24" t="s">
        <v>205</v>
      </c>
      <c r="C411" s="24" t="s">
        <v>410</v>
      </c>
      <c r="D411" s="110">
        <v>5</v>
      </c>
      <c r="E411" s="109"/>
      <c r="F411" s="110">
        <v>0</v>
      </c>
      <c r="G411" s="110">
        <v>97582</v>
      </c>
      <c r="H411" s="110">
        <v>74627</v>
      </c>
      <c r="I411" s="110">
        <v>30900</v>
      </c>
      <c r="J411" s="110">
        <v>15060</v>
      </c>
      <c r="K411" s="24">
        <v>18.600000000000001</v>
      </c>
      <c r="L411" s="109"/>
      <c r="M411" s="110">
        <v>30900</v>
      </c>
      <c r="N411" s="110">
        <v>15060</v>
      </c>
      <c r="O411" s="25">
        <v>18.600000000000001</v>
      </c>
      <c r="P411" s="25">
        <v>7.2</v>
      </c>
      <c r="Q411" s="25">
        <v>16.600000000000001</v>
      </c>
      <c r="R411" s="24">
        <v>14</v>
      </c>
      <c r="S411" s="26">
        <v>9.3195999999999994</v>
      </c>
      <c r="T411" s="52" t="s">
        <v>410</v>
      </c>
      <c r="U411" s="26">
        <v>3.8315999999999999</v>
      </c>
      <c r="V411" s="26"/>
      <c r="W411" s="109"/>
      <c r="X411" s="24">
        <v>32</v>
      </c>
      <c r="Y411" s="110">
        <v>59045.95</v>
      </c>
      <c r="Z411" s="25">
        <v>5.4</v>
      </c>
      <c r="AA411" s="26">
        <v>0.7823</v>
      </c>
      <c r="AB411" s="26">
        <v>0.87319999999999998</v>
      </c>
      <c r="AC411" s="109"/>
      <c r="AD411" s="26">
        <v>2.9224000000000001</v>
      </c>
      <c r="AE411" s="26">
        <v>4.1681999999999997</v>
      </c>
      <c r="AF411" s="26">
        <v>3.7473999999999998</v>
      </c>
      <c r="AG411" s="26">
        <v>3.6513</v>
      </c>
      <c r="AH411" s="57">
        <v>4.3250000000000002</v>
      </c>
      <c r="AI411" s="50">
        <f t="shared" si="18"/>
        <v>4.1103489</v>
      </c>
      <c r="AJ411" s="26">
        <f t="shared" si="19"/>
        <v>-0.21465110000000021</v>
      </c>
      <c r="AK411" s="62">
        <f t="shared" si="20"/>
        <v>-4.9630312138728372E-2</v>
      </c>
    </row>
    <row r="412" spans="1:37" s="53" customFormat="1" x14ac:dyDescent="0.2">
      <c r="A412" s="21" t="s">
        <v>920</v>
      </c>
      <c r="B412" s="24" t="s">
        <v>921</v>
      </c>
      <c r="C412" s="24" t="s">
        <v>410</v>
      </c>
      <c r="D412" s="110">
        <v>42</v>
      </c>
      <c r="E412" s="109"/>
      <c r="F412" s="110">
        <v>0</v>
      </c>
      <c r="G412" s="110">
        <v>13578</v>
      </c>
      <c r="H412" s="110">
        <v>6971</v>
      </c>
      <c r="I412" s="110">
        <v>4846</v>
      </c>
      <c r="J412" s="110">
        <v>2901</v>
      </c>
      <c r="K412" s="24">
        <v>3.4</v>
      </c>
      <c r="L412" s="109"/>
      <c r="M412" s="110">
        <v>4625</v>
      </c>
      <c r="N412" s="110">
        <v>2166</v>
      </c>
      <c r="O412" s="25">
        <v>3.4</v>
      </c>
      <c r="P412" s="25">
        <v>2.5</v>
      </c>
      <c r="Q412" s="25">
        <v>2.8</v>
      </c>
      <c r="R412" s="24">
        <v>13</v>
      </c>
      <c r="S412" s="26">
        <v>1.3949</v>
      </c>
      <c r="T412" s="52" t="s">
        <v>407</v>
      </c>
      <c r="U412" s="26">
        <v>1.3949</v>
      </c>
      <c r="V412" s="26"/>
      <c r="W412" s="109"/>
      <c r="X412" s="24">
        <v>8</v>
      </c>
      <c r="Y412" s="110">
        <v>10473.94</v>
      </c>
      <c r="Z412" s="25">
        <v>2.8</v>
      </c>
      <c r="AA412" s="26">
        <v>1.0271999999999999</v>
      </c>
      <c r="AB412" s="26">
        <v>0.78539999999999999</v>
      </c>
      <c r="AC412" s="109"/>
      <c r="AD412" s="26">
        <v>1.4997</v>
      </c>
      <c r="AE412" s="26">
        <v>1.6598999999999999</v>
      </c>
      <c r="AF412" s="26">
        <v>1.8904000000000001</v>
      </c>
      <c r="AG412" s="26">
        <v>1.7545999999999999</v>
      </c>
      <c r="AH412" s="57">
        <v>1.7123999999999999</v>
      </c>
      <c r="AI412" s="50">
        <f t="shared" si="18"/>
        <v>1.4963789750000001</v>
      </c>
      <c r="AJ412" s="26">
        <f t="shared" si="19"/>
        <v>-0.21602102499999987</v>
      </c>
      <c r="AK412" s="62">
        <f t="shared" si="20"/>
        <v>-0.12615103071712211</v>
      </c>
    </row>
    <row r="413" spans="1:37" s="53" customFormat="1" x14ac:dyDescent="0.2">
      <c r="A413" s="22" t="s">
        <v>1518</v>
      </c>
      <c r="B413" s="17" t="s">
        <v>1519</v>
      </c>
      <c r="C413" s="17" t="s">
        <v>611</v>
      </c>
      <c r="D413" s="111">
        <v>6</v>
      </c>
      <c r="E413" s="109"/>
      <c r="F413" s="111">
        <v>0</v>
      </c>
      <c r="G413" s="111">
        <v>19433</v>
      </c>
      <c r="H413" s="111">
        <v>6388</v>
      </c>
      <c r="I413" s="111">
        <v>6261</v>
      </c>
      <c r="J413" s="111">
        <v>1967</v>
      </c>
      <c r="K413" s="17">
        <v>3.5</v>
      </c>
      <c r="L413" s="109"/>
      <c r="M413" s="111">
        <v>6261</v>
      </c>
      <c r="N413" s="111">
        <v>1967</v>
      </c>
      <c r="O413" s="18">
        <v>3.5</v>
      </c>
      <c r="P413" s="18">
        <v>1.7</v>
      </c>
      <c r="Q413" s="18">
        <v>3</v>
      </c>
      <c r="R413" s="17">
        <v>6</v>
      </c>
      <c r="S413" s="19">
        <v>1.8884000000000001</v>
      </c>
      <c r="T413" s="44" t="s">
        <v>407</v>
      </c>
      <c r="U413" s="19">
        <v>1.8884000000000001</v>
      </c>
      <c r="V413" s="19"/>
      <c r="W413" s="109"/>
      <c r="X413" s="17">
        <v>7</v>
      </c>
      <c r="Y413" s="111">
        <v>10076.98</v>
      </c>
      <c r="Z413" s="18">
        <v>3</v>
      </c>
      <c r="AA413" s="19">
        <v>2.4449000000000001</v>
      </c>
      <c r="AB413" s="19">
        <v>1.4983</v>
      </c>
      <c r="AC413" s="109"/>
      <c r="AD413" s="19">
        <v>2.6044999999999998</v>
      </c>
      <c r="AE413" s="19">
        <v>2.3586</v>
      </c>
      <c r="AF413" s="19">
        <v>2.5489000000000002</v>
      </c>
      <c r="AG413" s="19">
        <v>2.5019999999999998</v>
      </c>
      <c r="AH413" s="59">
        <v>2.2425999999999999</v>
      </c>
      <c r="AI413" s="51">
        <f t="shared" si="18"/>
        <v>2.0257811000000001</v>
      </c>
      <c r="AJ413" s="19">
        <f t="shared" si="19"/>
        <v>-0.21681889999999981</v>
      </c>
      <c r="AK413" s="63">
        <f t="shared" si="20"/>
        <v>-9.668193168643531E-2</v>
      </c>
    </row>
    <row r="414" spans="1:37" s="53" customFormat="1" x14ac:dyDescent="0.2">
      <c r="A414" s="21" t="s">
        <v>1471</v>
      </c>
      <c r="B414" s="24" t="s">
        <v>1472</v>
      </c>
      <c r="C414" s="24" t="s">
        <v>410</v>
      </c>
      <c r="D414" s="110">
        <v>29</v>
      </c>
      <c r="E414" s="109"/>
      <c r="F414" s="110">
        <v>0</v>
      </c>
      <c r="G414" s="110">
        <v>7982</v>
      </c>
      <c r="H414" s="110">
        <v>6012</v>
      </c>
      <c r="I414" s="110">
        <v>2945</v>
      </c>
      <c r="J414" s="110">
        <v>1895</v>
      </c>
      <c r="K414" s="24">
        <v>2.2000000000000002</v>
      </c>
      <c r="L414" s="109"/>
      <c r="M414" s="110">
        <v>2944</v>
      </c>
      <c r="N414" s="110">
        <v>1836</v>
      </c>
      <c r="O414" s="25">
        <v>2.2000000000000002</v>
      </c>
      <c r="P414" s="25">
        <v>1.6</v>
      </c>
      <c r="Q414" s="25">
        <v>1.9</v>
      </c>
      <c r="R414" s="24">
        <v>23</v>
      </c>
      <c r="S414" s="26">
        <v>0.88790000000000002</v>
      </c>
      <c r="T414" s="52" t="s">
        <v>407</v>
      </c>
      <c r="U414" s="26">
        <v>0.88790000000000002</v>
      </c>
      <c r="V414" s="26"/>
      <c r="W414" s="109"/>
      <c r="X414" s="24">
        <v>5</v>
      </c>
      <c r="Y414" s="110">
        <v>6621.3</v>
      </c>
      <c r="Z414" s="25">
        <v>1.9</v>
      </c>
      <c r="AA414" s="26">
        <v>0.56999999999999995</v>
      </c>
      <c r="AB414" s="26">
        <v>0.57609999999999995</v>
      </c>
      <c r="AC414" s="109"/>
      <c r="AD414" s="26">
        <v>0.92749999999999999</v>
      </c>
      <c r="AE414" s="26">
        <v>0.99550000000000005</v>
      </c>
      <c r="AF414" s="26">
        <v>0.94310000000000005</v>
      </c>
      <c r="AG414" s="26">
        <v>0.84850000000000003</v>
      </c>
      <c r="AH414" s="57">
        <v>1.1704000000000001</v>
      </c>
      <c r="AI414" s="50">
        <f t="shared" si="18"/>
        <v>0.9524947250000001</v>
      </c>
      <c r="AJ414" s="26">
        <f t="shared" si="19"/>
        <v>-0.21790527500000001</v>
      </c>
      <c r="AK414" s="62">
        <f t="shared" si="20"/>
        <v>-0.18618017344497606</v>
      </c>
    </row>
    <row r="415" spans="1:37" s="53" customFormat="1" x14ac:dyDescent="0.2">
      <c r="A415" s="21" t="s">
        <v>722</v>
      </c>
      <c r="B415" s="1" t="s">
        <v>723</v>
      </c>
      <c r="C415" s="1" t="s">
        <v>407</v>
      </c>
      <c r="D415" s="108">
        <v>20</v>
      </c>
      <c r="E415" s="109"/>
      <c r="F415" s="108">
        <v>0</v>
      </c>
      <c r="G415" s="108">
        <v>37975</v>
      </c>
      <c r="H415" s="108">
        <v>34814</v>
      </c>
      <c r="I415" s="108">
        <v>14245</v>
      </c>
      <c r="J415" s="108">
        <v>12703</v>
      </c>
      <c r="K415" s="1">
        <v>12.3</v>
      </c>
      <c r="L415" s="109"/>
      <c r="M415" s="108">
        <v>13251</v>
      </c>
      <c r="N415" s="108">
        <v>10065</v>
      </c>
      <c r="O415" s="2">
        <v>12.3</v>
      </c>
      <c r="P415" s="2">
        <v>8.4</v>
      </c>
      <c r="Q415" s="2">
        <v>10</v>
      </c>
      <c r="R415" s="1">
        <v>34</v>
      </c>
      <c r="S415" s="3">
        <v>3.9965999999999999</v>
      </c>
      <c r="T415" s="43" t="s">
        <v>410</v>
      </c>
      <c r="U415" s="3">
        <v>3.8083</v>
      </c>
      <c r="V415" s="3"/>
      <c r="W415" s="109"/>
      <c r="X415" s="1">
        <v>28</v>
      </c>
      <c r="Y415" s="108">
        <v>41428.49</v>
      </c>
      <c r="Z415" s="2">
        <v>8.3000000000000007</v>
      </c>
      <c r="AA415" s="3">
        <v>1.2578</v>
      </c>
      <c r="AB415" s="3">
        <v>1.3872</v>
      </c>
      <c r="AC415" s="109"/>
      <c r="AD415" s="3">
        <v>3.9834000000000001</v>
      </c>
      <c r="AE415" s="3">
        <v>3.7452999999999999</v>
      </c>
      <c r="AF415" s="3">
        <v>3.9906999999999999</v>
      </c>
      <c r="AG415" s="3">
        <v>3.9106000000000001</v>
      </c>
      <c r="AH415" s="57">
        <v>4.3064</v>
      </c>
      <c r="AI415" s="50">
        <f t="shared" si="18"/>
        <v>4.0853538250000003</v>
      </c>
      <c r="AJ415" s="3">
        <f t="shared" si="19"/>
        <v>-0.22104617499999968</v>
      </c>
      <c r="AK415" s="62">
        <f t="shared" si="20"/>
        <v>-5.1329689531859485E-2</v>
      </c>
    </row>
    <row r="416" spans="1:37" s="53" customFormat="1" x14ac:dyDescent="0.2">
      <c r="A416" s="21" t="s">
        <v>1032</v>
      </c>
      <c r="B416" s="24" t="s">
        <v>1033</v>
      </c>
      <c r="C416" s="24" t="s">
        <v>407</v>
      </c>
      <c r="D416" s="110">
        <v>205</v>
      </c>
      <c r="E416" s="109"/>
      <c r="F416" s="110">
        <v>4</v>
      </c>
      <c r="G416" s="110">
        <v>6413</v>
      </c>
      <c r="H416" s="110">
        <v>7968</v>
      </c>
      <c r="I416" s="110">
        <v>3097</v>
      </c>
      <c r="J416" s="110">
        <v>3639</v>
      </c>
      <c r="K416" s="24">
        <v>3.9</v>
      </c>
      <c r="L416" s="109"/>
      <c r="M416" s="110">
        <v>2845</v>
      </c>
      <c r="N416" s="110">
        <v>2132</v>
      </c>
      <c r="O416" s="25">
        <v>3.9</v>
      </c>
      <c r="P416" s="25">
        <v>4.5</v>
      </c>
      <c r="Q416" s="25">
        <v>2.8</v>
      </c>
      <c r="R416" s="24">
        <v>33</v>
      </c>
      <c r="S416" s="26">
        <v>0.85809999999999997</v>
      </c>
      <c r="T416" s="52" t="s">
        <v>407</v>
      </c>
      <c r="U416" s="26">
        <v>0.85809999999999997</v>
      </c>
      <c r="V416" s="26"/>
      <c r="W416" s="109"/>
      <c r="X416" s="24">
        <v>13</v>
      </c>
      <c r="Y416" s="110">
        <v>10156.66</v>
      </c>
      <c r="Z416" s="25">
        <v>2.8</v>
      </c>
      <c r="AA416" s="26">
        <v>0.5776</v>
      </c>
      <c r="AB416" s="26">
        <v>0.55400000000000005</v>
      </c>
      <c r="AC416" s="109"/>
      <c r="AD416" s="26">
        <v>1.1616</v>
      </c>
      <c r="AE416" s="26">
        <v>1.0766</v>
      </c>
      <c r="AF416" s="26">
        <v>1.0535000000000001</v>
      </c>
      <c r="AG416" s="26">
        <v>1.0953999999999999</v>
      </c>
      <c r="AH416" s="57">
        <v>1.1431</v>
      </c>
      <c r="AI416" s="50">
        <f t="shared" si="18"/>
        <v>0.92052677500000002</v>
      </c>
      <c r="AJ416" s="26">
        <f t="shared" si="19"/>
        <v>-0.22257322499999999</v>
      </c>
      <c r="AK416" s="62">
        <f t="shared" si="20"/>
        <v>-0.19471019595835884</v>
      </c>
    </row>
    <row r="417" spans="1:37" s="53" customFormat="1" x14ac:dyDescent="0.2">
      <c r="A417" s="21" t="s">
        <v>748</v>
      </c>
      <c r="B417" s="24" t="s">
        <v>749</v>
      </c>
      <c r="C417" s="24" t="s">
        <v>407</v>
      </c>
      <c r="D417" s="110">
        <v>4</v>
      </c>
      <c r="E417" s="109"/>
      <c r="F417" s="110">
        <v>0</v>
      </c>
      <c r="G417" s="110">
        <v>23959</v>
      </c>
      <c r="H417" s="110">
        <v>15073</v>
      </c>
      <c r="I417" s="110">
        <v>6028</v>
      </c>
      <c r="J417" s="110">
        <v>3507</v>
      </c>
      <c r="K417" s="24">
        <v>7.3</v>
      </c>
      <c r="L417" s="109"/>
      <c r="M417" s="110">
        <v>6028</v>
      </c>
      <c r="N417" s="110">
        <v>3507</v>
      </c>
      <c r="O417" s="25">
        <v>7.3</v>
      </c>
      <c r="P417" s="25">
        <v>4.3</v>
      </c>
      <c r="Q417" s="25">
        <v>6.1</v>
      </c>
      <c r="R417" s="24">
        <v>999</v>
      </c>
      <c r="S417" s="26">
        <v>1.8181</v>
      </c>
      <c r="T417" s="52" t="s">
        <v>410</v>
      </c>
      <c r="U417" s="26">
        <v>3.3351000000000002</v>
      </c>
      <c r="V417" s="26"/>
      <c r="W417" s="109"/>
      <c r="X417" s="24">
        <v>28</v>
      </c>
      <c r="Y417" s="110">
        <v>32375.56</v>
      </c>
      <c r="Z417" s="25">
        <v>7.7</v>
      </c>
      <c r="AA417" s="26">
        <v>2.8969</v>
      </c>
      <c r="AB417" s="26">
        <v>1.9717</v>
      </c>
      <c r="AC417" s="109"/>
      <c r="AD417" s="26">
        <v>3.3908999999999998</v>
      </c>
      <c r="AE417" s="26">
        <v>2.0501</v>
      </c>
      <c r="AF417" s="26">
        <v>3.3561000000000001</v>
      </c>
      <c r="AG417" s="26">
        <v>3.3563000000000001</v>
      </c>
      <c r="AH417" s="57">
        <v>3.8018999999999998</v>
      </c>
      <c r="AI417" s="50">
        <f t="shared" si="18"/>
        <v>3.5777285250000004</v>
      </c>
      <c r="AJ417" s="26">
        <f t="shared" si="19"/>
        <v>-0.22417147499999945</v>
      </c>
      <c r="AK417" s="62">
        <f t="shared" si="20"/>
        <v>-5.896301191509494E-2</v>
      </c>
    </row>
    <row r="418" spans="1:37" s="53" customFormat="1" x14ac:dyDescent="0.2">
      <c r="A418" s="22" t="s">
        <v>1126</v>
      </c>
      <c r="B418" s="17" t="s">
        <v>1127</v>
      </c>
      <c r="C418" s="17" t="s">
        <v>410</v>
      </c>
      <c r="D418" s="111">
        <v>7</v>
      </c>
      <c r="E418" s="109"/>
      <c r="F418" s="111">
        <v>0</v>
      </c>
      <c r="G418" s="111">
        <v>11255</v>
      </c>
      <c r="H418" s="111">
        <v>4629</v>
      </c>
      <c r="I418" s="111">
        <v>4696</v>
      </c>
      <c r="J418" s="111">
        <v>2375</v>
      </c>
      <c r="K418" s="17">
        <v>3.9</v>
      </c>
      <c r="L418" s="109"/>
      <c r="M418" s="111">
        <v>4577</v>
      </c>
      <c r="N418" s="111">
        <v>2105</v>
      </c>
      <c r="O418" s="18">
        <v>3.9</v>
      </c>
      <c r="P418" s="18">
        <v>2.2000000000000002</v>
      </c>
      <c r="Q418" s="18">
        <v>3.4</v>
      </c>
      <c r="R418" s="17">
        <v>12</v>
      </c>
      <c r="S418" s="19">
        <v>1.3805000000000001</v>
      </c>
      <c r="T418" s="44" t="s">
        <v>410</v>
      </c>
      <c r="U418" s="19">
        <v>2.0310999999999999</v>
      </c>
      <c r="V418" s="19"/>
      <c r="W418" s="109"/>
      <c r="X418" s="17">
        <v>11</v>
      </c>
      <c r="Y418" s="111">
        <v>16013.97</v>
      </c>
      <c r="Z418" s="18">
        <v>4</v>
      </c>
      <c r="AA418" s="19">
        <v>0.82079999999999997</v>
      </c>
      <c r="AB418" s="19">
        <v>0.61209999999999998</v>
      </c>
      <c r="AC418" s="109"/>
      <c r="AD418" s="19">
        <v>1.2616000000000001</v>
      </c>
      <c r="AE418" s="19">
        <v>1.6073999999999999</v>
      </c>
      <c r="AF418" s="19">
        <v>1.2934000000000001</v>
      </c>
      <c r="AG418" s="19">
        <v>1.9721</v>
      </c>
      <c r="AH418" s="59">
        <v>2.4043999999999999</v>
      </c>
      <c r="AI418" s="51">
        <f t="shared" si="18"/>
        <v>2.178862525</v>
      </c>
      <c r="AJ418" s="19">
        <f t="shared" si="19"/>
        <v>-0.22553747499999988</v>
      </c>
      <c r="AK418" s="63">
        <f t="shared" si="20"/>
        <v>-9.3801977624355298E-2</v>
      </c>
    </row>
    <row r="419" spans="1:37" s="53" customFormat="1" x14ac:dyDescent="0.2">
      <c r="A419" s="21" t="s">
        <v>914</v>
      </c>
      <c r="B419" s="24" t="s">
        <v>915</v>
      </c>
      <c r="C419" s="24" t="s">
        <v>407</v>
      </c>
      <c r="D419" s="110">
        <v>122</v>
      </c>
      <c r="E419" s="109"/>
      <c r="F419" s="110">
        <v>2</v>
      </c>
      <c r="G419" s="110">
        <v>24608</v>
      </c>
      <c r="H419" s="110">
        <v>11938</v>
      </c>
      <c r="I419" s="110">
        <v>9767</v>
      </c>
      <c r="J419" s="110">
        <v>4976</v>
      </c>
      <c r="K419" s="24">
        <v>6.1</v>
      </c>
      <c r="L419" s="109"/>
      <c r="M419" s="110">
        <v>9436</v>
      </c>
      <c r="N419" s="110">
        <v>3618</v>
      </c>
      <c r="O419" s="25">
        <v>6.1</v>
      </c>
      <c r="P419" s="25">
        <v>3.7</v>
      </c>
      <c r="Q419" s="25">
        <v>5.4</v>
      </c>
      <c r="R419" s="24">
        <v>9</v>
      </c>
      <c r="S419" s="26">
        <v>2.8460000000000001</v>
      </c>
      <c r="T419" s="52" t="s">
        <v>407</v>
      </c>
      <c r="U419" s="26">
        <v>2.8460000000000001</v>
      </c>
      <c r="V419" s="26"/>
      <c r="W419" s="109"/>
      <c r="X419" s="24">
        <v>13</v>
      </c>
      <c r="Y419" s="110">
        <v>19420.439999999999</v>
      </c>
      <c r="Z419" s="25">
        <v>5.4</v>
      </c>
      <c r="AA419" s="26">
        <v>3.2791999999999999</v>
      </c>
      <c r="AB419" s="26">
        <v>4.3247999999999998</v>
      </c>
      <c r="AC419" s="109"/>
      <c r="AD419" s="26">
        <v>3.363</v>
      </c>
      <c r="AE419" s="26">
        <v>3.4148999999999998</v>
      </c>
      <c r="AF419" s="26">
        <v>3.2633999999999999</v>
      </c>
      <c r="AG419" s="26">
        <v>3.1284999999999998</v>
      </c>
      <c r="AH419" s="57">
        <v>3.2814000000000001</v>
      </c>
      <c r="AI419" s="50">
        <f t="shared" si="18"/>
        <v>3.0530465000000002</v>
      </c>
      <c r="AJ419" s="26">
        <f t="shared" si="19"/>
        <v>-0.22835349999999988</v>
      </c>
      <c r="AK419" s="62">
        <f t="shared" si="20"/>
        <v>-6.959026634972873E-2</v>
      </c>
    </row>
    <row r="420" spans="1:37" s="53" customFormat="1" x14ac:dyDescent="0.2">
      <c r="A420" s="21" t="s">
        <v>381</v>
      </c>
      <c r="B420" s="1" t="s">
        <v>382</v>
      </c>
      <c r="C420" s="1" t="s">
        <v>611</v>
      </c>
      <c r="D420" s="108">
        <v>11</v>
      </c>
      <c r="E420" s="109"/>
      <c r="F420" s="108">
        <v>0</v>
      </c>
      <c r="G420" s="108">
        <v>41334</v>
      </c>
      <c r="H420" s="108">
        <v>20896</v>
      </c>
      <c r="I420" s="108">
        <v>16039</v>
      </c>
      <c r="J420" s="108">
        <v>10847</v>
      </c>
      <c r="K420" s="1">
        <v>13.8</v>
      </c>
      <c r="L420" s="109"/>
      <c r="M420" s="108">
        <v>17039</v>
      </c>
      <c r="N420" s="108">
        <v>12155</v>
      </c>
      <c r="O420" s="2">
        <v>13.8</v>
      </c>
      <c r="P420" s="2">
        <v>10.3</v>
      </c>
      <c r="Q420" s="2">
        <v>8.4</v>
      </c>
      <c r="R420" s="1">
        <v>30</v>
      </c>
      <c r="S420" s="3">
        <v>5.1391</v>
      </c>
      <c r="T420" s="43" t="s">
        <v>410</v>
      </c>
      <c r="U420" s="3">
        <v>2.7071999999999998</v>
      </c>
      <c r="V420" s="3"/>
      <c r="W420" s="109"/>
      <c r="X420" s="1">
        <v>22</v>
      </c>
      <c r="Y420" s="108">
        <v>29002.82</v>
      </c>
      <c r="Z420" s="2">
        <v>4.7</v>
      </c>
      <c r="AA420" s="3">
        <v>1.383</v>
      </c>
      <c r="AB420" s="3">
        <v>1.2911999999999999</v>
      </c>
      <c r="AC420" s="109"/>
      <c r="AD420" s="3">
        <v>3.0687000000000002</v>
      </c>
      <c r="AE420" s="3">
        <v>2.8361000000000001</v>
      </c>
      <c r="AF420" s="3">
        <v>2.9009999999999998</v>
      </c>
      <c r="AG420" s="3">
        <v>2.8515000000000001</v>
      </c>
      <c r="AH420" s="57">
        <v>3.1337999999999999</v>
      </c>
      <c r="AI420" s="50">
        <f t="shared" si="18"/>
        <v>2.9041488000000002</v>
      </c>
      <c r="AJ420" s="3">
        <f t="shared" si="19"/>
        <v>-0.22965119999999972</v>
      </c>
      <c r="AK420" s="62">
        <f t="shared" si="20"/>
        <v>-7.3282021826536384E-2</v>
      </c>
    </row>
    <row r="421" spans="1:37" s="53" customFormat="1" x14ac:dyDescent="0.2">
      <c r="A421" s="21" t="s">
        <v>303</v>
      </c>
      <c r="B421" s="24" t="s">
        <v>315</v>
      </c>
      <c r="C421" s="24" t="s">
        <v>410</v>
      </c>
      <c r="D421" s="110">
        <v>77</v>
      </c>
      <c r="E421" s="109"/>
      <c r="F421" s="110">
        <v>9</v>
      </c>
      <c r="G421" s="110">
        <v>3433</v>
      </c>
      <c r="H421" s="110">
        <v>2068</v>
      </c>
      <c r="I421" s="110">
        <v>1719</v>
      </c>
      <c r="J421" s="110">
        <v>980</v>
      </c>
      <c r="K421" s="24">
        <v>1.3</v>
      </c>
      <c r="L421" s="109"/>
      <c r="M421" s="110">
        <v>1645</v>
      </c>
      <c r="N421" s="110">
        <v>739</v>
      </c>
      <c r="O421" s="25">
        <v>1.3</v>
      </c>
      <c r="P421" s="25">
        <v>1.6</v>
      </c>
      <c r="Q421" s="25">
        <v>1.3</v>
      </c>
      <c r="R421" s="24">
        <v>12</v>
      </c>
      <c r="S421" s="26">
        <v>0.49609999999999999</v>
      </c>
      <c r="T421" s="52" t="s">
        <v>407</v>
      </c>
      <c r="U421" s="26">
        <v>0.49609999999999999</v>
      </c>
      <c r="V421" s="26"/>
      <c r="W421" s="109"/>
      <c r="X421" s="24">
        <v>4</v>
      </c>
      <c r="Y421" s="110">
        <v>3620.2</v>
      </c>
      <c r="Z421" s="25">
        <v>1.3</v>
      </c>
      <c r="AA421" s="26">
        <v>2.8681000000000001</v>
      </c>
      <c r="AB421" s="26">
        <v>2.7280000000000002</v>
      </c>
      <c r="AC421" s="109"/>
      <c r="AD421" s="26">
        <v>0.4874</v>
      </c>
      <c r="AE421" s="26">
        <v>0.57240000000000002</v>
      </c>
      <c r="AF421" s="26">
        <v>0.61099999999999999</v>
      </c>
      <c r="AG421" s="26">
        <v>0.6079</v>
      </c>
      <c r="AH421" s="57">
        <v>0.7631</v>
      </c>
      <c r="AI421" s="50">
        <f t="shared" si="18"/>
        <v>0.53219127500000007</v>
      </c>
      <c r="AJ421" s="26">
        <f t="shared" si="19"/>
        <v>-0.23090872499999993</v>
      </c>
      <c r="AK421" s="62">
        <f t="shared" si="20"/>
        <v>-0.3025930087799763</v>
      </c>
    </row>
    <row r="422" spans="1:37" s="53" customFormat="1" x14ac:dyDescent="0.2">
      <c r="A422" s="21" t="s">
        <v>498</v>
      </c>
      <c r="B422" s="1" t="s">
        <v>499</v>
      </c>
      <c r="C422" s="1" t="s">
        <v>407</v>
      </c>
      <c r="D422" s="108">
        <v>135</v>
      </c>
      <c r="E422" s="109"/>
      <c r="F422" s="108">
        <v>1</v>
      </c>
      <c r="G422" s="108">
        <v>15675</v>
      </c>
      <c r="H422" s="108">
        <v>15675</v>
      </c>
      <c r="I422" s="108">
        <v>6997</v>
      </c>
      <c r="J422" s="108">
        <v>6814</v>
      </c>
      <c r="K422" s="1">
        <v>8</v>
      </c>
      <c r="L422" s="109"/>
      <c r="M422" s="108">
        <v>6700</v>
      </c>
      <c r="N422" s="108">
        <v>4908</v>
      </c>
      <c r="O422" s="2">
        <v>8</v>
      </c>
      <c r="P422" s="2">
        <v>6.3</v>
      </c>
      <c r="Q422" s="2">
        <v>6.2</v>
      </c>
      <c r="R422" s="1">
        <v>32</v>
      </c>
      <c r="S422" s="3">
        <v>2.0207999999999999</v>
      </c>
      <c r="T422" s="43" t="s">
        <v>407</v>
      </c>
      <c r="U422" s="3">
        <v>2.0207999999999999</v>
      </c>
      <c r="V422" s="3"/>
      <c r="W422" s="109"/>
      <c r="X422" s="1">
        <v>20</v>
      </c>
      <c r="Y422" s="108">
        <v>20216.16</v>
      </c>
      <c r="Z422" s="2">
        <v>6.2</v>
      </c>
      <c r="AA422" s="3">
        <v>1.3240000000000001</v>
      </c>
      <c r="AB422" s="3">
        <v>1.2204999999999999</v>
      </c>
      <c r="AC422" s="109"/>
      <c r="AD422" s="3">
        <v>2.0253000000000001</v>
      </c>
      <c r="AE422" s="3">
        <v>1.9228000000000001</v>
      </c>
      <c r="AF422" s="3">
        <v>2.2321</v>
      </c>
      <c r="AG422" s="3">
        <v>2.4085999999999999</v>
      </c>
      <c r="AH422" s="57">
        <v>2.4018000000000002</v>
      </c>
      <c r="AI422" s="50">
        <f t="shared" si="18"/>
        <v>2.1678132000000003</v>
      </c>
      <c r="AJ422" s="3">
        <f t="shared" si="19"/>
        <v>-0.23398679999999983</v>
      </c>
      <c r="AK422" s="62">
        <f t="shared" si="20"/>
        <v>-9.7421433924556503E-2</v>
      </c>
    </row>
    <row r="423" spans="1:37" s="53" customFormat="1" x14ac:dyDescent="0.2">
      <c r="A423" s="22" t="s">
        <v>1152</v>
      </c>
      <c r="B423" s="17" t="s">
        <v>1153</v>
      </c>
      <c r="C423" s="17" t="s">
        <v>410</v>
      </c>
      <c r="D423" s="111">
        <v>1</v>
      </c>
      <c r="E423" s="109"/>
      <c r="F423" s="111">
        <v>0</v>
      </c>
      <c r="G423" s="111">
        <v>3904</v>
      </c>
      <c r="H423" s="111">
        <v>0</v>
      </c>
      <c r="I423" s="111">
        <v>1267</v>
      </c>
      <c r="J423" s="111">
        <v>0</v>
      </c>
      <c r="K423" s="17">
        <v>3</v>
      </c>
      <c r="L423" s="109"/>
      <c r="M423" s="111">
        <v>1267</v>
      </c>
      <c r="N423" s="111">
        <v>0</v>
      </c>
      <c r="O423" s="18">
        <v>3</v>
      </c>
      <c r="P423" s="18">
        <v>0</v>
      </c>
      <c r="Q423" s="18">
        <v>3</v>
      </c>
      <c r="R423" s="17">
        <v>999</v>
      </c>
      <c r="S423" s="19">
        <v>0.3821</v>
      </c>
      <c r="T423" s="44" t="s">
        <v>611</v>
      </c>
      <c r="U423" s="19">
        <v>0.64410000000000001</v>
      </c>
      <c r="V423" s="19"/>
      <c r="W423" s="109"/>
      <c r="X423" s="17">
        <v>11</v>
      </c>
      <c r="Y423" s="111">
        <v>4067.31</v>
      </c>
      <c r="Z423" s="18">
        <v>2.4</v>
      </c>
      <c r="AA423" s="19">
        <v>1.3992</v>
      </c>
      <c r="AB423" s="19">
        <v>1.2411000000000001</v>
      </c>
      <c r="AC423" s="109"/>
      <c r="AD423" s="19">
        <v>0.9496</v>
      </c>
      <c r="AE423" s="19">
        <v>1.2596000000000001</v>
      </c>
      <c r="AF423" s="19">
        <v>0.81810000000000005</v>
      </c>
      <c r="AG423" s="19">
        <v>0.80449999999999999</v>
      </c>
      <c r="AH423" s="59">
        <v>0.92669999999999997</v>
      </c>
      <c r="AI423" s="51">
        <f t="shared" si="18"/>
        <v>0.69095827500000007</v>
      </c>
      <c r="AJ423" s="19">
        <f t="shared" si="19"/>
        <v>-0.2357417249999999</v>
      </c>
      <c r="AK423" s="63">
        <f t="shared" si="20"/>
        <v>-0.25438839430236315</v>
      </c>
    </row>
    <row r="424" spans="1:37" s="53" customFormat="1" x14ac:dyDescent="0.2">
      <c r="A424" s="21" t="s">
        <v>442</v>
      </c>
      <c r="B424" s="24" t="s">
        <v>443</v>
      </c>
      <c r="C424" s="24" t="s">
        <v>407</v>
      </c>
      <c r="D424" s="110">
        <v>0</v>
      </c>
      <c r="E424" s="109"/>
      <c r="F424" s="110">
        <v>0</v>
      </c>
      <c r="G424" s="110">
        <v>0</v>
      </c>
      <c r="H424" s="110">
        <v>0</v>
      </c>
      <c r="I424" s="110">
        <v>0</v>
      </c>
      <c r="J424" s="110">
        <v>0</v>
      </c>
      <c r="K424" s="24">
        <v>0</v>
      </c>
      <c r="L424" s="109"/>
      <c r="M424" s="110">
        <v>0</v>
      </c>
      <c r="N424" s="110">
        <v>0</v>
      </c>
      <c r="O424" s="25">
        <v>0</v>
      </c>
      <c r="P424" s="25">
        <v>0</v>
      </c>
      <c r="Q424" s="25">
        <v>0</v>
      </c>
      <c r="R424" s="24">
        <v>999</v>
      </c>
      <c r="S424" s="26">
        <v>0</v>
      </c>
      <c r="T424" s="52" t="s">
        <v>611</v>
      </c>
      <c r="U424" s="26">
        <v>0.90639999999999998</v>
      </c>
      <c r="V424" s="26"/>
      <c r="W424" s="109"/>
      <c r="X424" s="24">
        <v>8</v>
      </c>
      <c r="Y424" s="110">
        <v>5798.53</v>
      </c>
      <c r="Z424" s="25">
        <v>1.8</v>
      </c>
      <c r="AA424" s="26">
        <v>1.9337</v>
      </c>
      <c r="AB424" s="26">
        <v>1.9824999999999999</v>
      </c>
      <c r="AC424" s="109"/>
      <c r="AD424" s="26">
        <v>1.3836999999999999</v>
      </c>
      <c r="AE424" s="26">
        <v>1.2230000000000001</v>
      </c>
      <c r="AF424" s="26">
        <v>1.1711</v>
      </c>
      <c r="AG424" s="26">
        <v>1.1189</v>
      </c>
      <c r="AH424" s="57">
        <v>1.2128000000000001</v>
      </c>
      <c r="AI424" s="50">
        <f t="shared" si="18"/>
        <v>0.97234060000000011</v>
      </c>
      <c r="AJ424" s="26">
        <f t="shared" si="19"/>
        <v>-0.24045939999999999</v>
      </c>
      <c r="AK424" s="62">
        <f t="shared" si="20"/>
        <v>-0.19826797493403692</v>
      </c>
    </row>
    <row r="425" spans="1:37" s="53" customFormat="1" x14ac:dyDescent="0.2">
      <c r="A425" s="21" t="s">
        <v>335</v>
      </c>
      <c r="B425" s="24" t="s">
        <v>336</v>
      </c>
      <c r="C425" s="24" t="s">
        <v>410</v>
      </c>
      <c r="D425" s="110">
        <v>24</v>
      </c>
      <c r="E425" s="109"/>
      <c r="F425" s="110">
        <v>2</v>
      </c>
      <c r="G425" s="110">
        <v>4912</v>
      </c>
      <c r="H425" s="110">
        <v>4039</v>
      </c>
      <c r="I425" s="110">
        <v>2518</v>
      </c>
      <c r="J425" s="110">
        <v>1709</v>
      </c>
      <c r="K425" s="24">
        <v>3.5</v>
      </c>
      <c r="L425" s="109"/>
      <c r="M425" s="110">
        <v>2476</v>
      </c>
      <c r="N425" s="110">
        <v>1550</v>
      </c>
      <c r="O425" s="25">
        <v>3.5</v>
      </c>
      <c r="P425" s="25">
        <v>3.3</v>
      </c>
      <c r="Q425" s="25">
        <v>2.6</v>
      </c>
      <c r="R425" s="24">
        <v>23</v>
      </c>
      <c r="S425" s="26">
        <v>0.74680000000000002</v>
      </c>
      <c r="T425" s="52" t="s">
        <v>407</v>
      </c>
      <c r="U425" s="26">
        <v>0.74850000000000005</v>
      </c>
      <c r="V425" s="26"/>
      <c r="W425" s="109"/>
      <c r="X425" s="24">
        <v>10</v>
      </c>
      <c r="Y425" s="110">
        <v>5833.46</v>
      </c>
      <c r="Z425" s="25">
        <v>2.6</v>
      </c>
      <c r="AA425" s="26">
        <v>0.83430000000000004</v>
      </c>
      <c r="AB425" s="26">
        <v>0.873</v>
      </c>
      <c r="AC425" s="109"/>
      <c r="AD425" s="26">
        <v>1.0553999999999999</v>
      </c>
      <c r="AE425" s="26">
        <v>1.1056999999999999</v>
      </c>
      <c r="AF425" s="26">
        <v>1.028</v>
      </c>
      <c r="AG425" s="26">
        <v>1.0153000000000001</v>
      </c>
      <c r="AH425" s="57">
        <v>1.0450999999999999</v>
      </c>
      <c r="AI425" s="50">
        <f t="shared" si="18"/>
        <v>0.80295337500000008</v>
      </c>
      <c r="AJ425" s="26">
        <f t="shared" si="19"/>
        <v>-0.24214662499999984</v>
      </c>
      <c r="AK425" s="62">
        <f t="shared" si="20"/>
        <v>-0.23169708640321487</v>
      </c>
    </row>
    <row r="426" spans="1:37" s="53" customFormat="1" x14ac:dyDescent="0.2">
      <c r="A426" s="21" t="s">
        <v>1522</v>
      </c>
      <c r="B426" s="24" t="s">
        <v>1523</v>
      </c>
      <c r="C426" s="24" t="s">
        <v>410</v>
      </c>
      <c r="D426" s="110">
        <v>56</v>
      </c>
      <c r="E426" s="109"/>
      <c r="F426" s="110">
        <v>0</v>
      </c>
      <c r="G426" s="110">
        <v>14771</v>
      </c>
      <c r="H426" s="110">
        <v>5634</v>
      </c>
      <c r="I426" s="110">
        <v>5748</v>
      </c>
      <c r="J426" s="110">
        <v>2664</v>
      </c>
      <c r="K426" s="24">
        <v>4.5999999999999996</v>
      </c>
      <c r="L426" s="109"/>
      <c r="M426" s="110">
        <v>5600</v>
      </c>
      <c r="N426" s="110">
        <v>2105</v>
      </c>
      <c r="O426" s="25">
        <v>4.5999999999999996</v>
      </c>
      <c r="P426" s="25">
        <v>2.7</v>
      </c>
      <c r="Q426" s="25">
        <v>3.9</v>
      </c>
      <c r="R426" s="24">
        <v>8</v>
      </c>
      <c r="S426" s="26">
        <v>1.6890000000000001</v>
      </c>
      <c r="T426" s="52" t="s">
        <v>407</v>
      </c>
      <c r="U426" s="26">
        <v>1.6890000000000001</v>
      </c>
      <c r="V426" s="26"/>
      <c r="W426" s="109"/>
      <c r="X426" s="24">
        <v>10</v>
      </c>
      <c r="Y426" s="110">
        <v>10916.16</v>
      </c>
      <c r="Z426" s="25">
        <v>3.9</v>
      </c>
      <c r="AA426" s="26">
        <v>0.93510000000000004</v>
      </c>
      <c r="AB426" s="26">
        <v>0.7601</v>
      </c>
      <c r="AC426" s="109"/>
      <c r="AD426" s="26">
        <v>1.6283000000000001</v>
      </c>
      <c r="AE426" s="26">
        <v>1.6375999999999999</v>
      </c>
      <c r="AF426" s="26">
        <v>2.0560999999999998</v>
      </c>
      <c r="AG426" s="26">
        <v>2.0106999999999999</v>
      </c>
      <c r="AH426" s="57">
        <v>2.0569000000000002</v>
      </c>
      <c r="AI426" s="50">
        <f t="shared" si="18"/>
        <v>1.8118747500000003</v>
      </c>
      <c r="AJ426" s="26">
        <f t="shared" si="19"/>
        <v>-0.24502524999999986</v>
      </c>
      <c r="AK426" s="62">
        <f t="shared" si="20"/>
        <v>-0.11912355972580088</v>
      </c>
    </row>
    <row r="427" spans="1:37" s="53" customFormat="1" x14ac:dyDescent="0.2">
      <c r="A427" s="21" t="s">
        <v>1403</v>
      </c>
      <c r="B427" s="1" t="s">
        <v>1404</v>
      </c>
      <c r="C427" s="1" t="s">
        <v>611</v>
      </c>
      <c r="D427" s="108">
        <v>10</v>
      </c>
      <c r="E427" s="109"/>
      <c r="F427" s="108">
        <v>0</v>
      </c>
      <c r="G427" s="108">
        <v>6655</v>
      </c>
      <c r="H427" s="108">
        <v>4997</v>
      </c>
      <c r="I427" s="108">
        <v>2928</v>
      </c>
      <c r="J427" s="108">
        <v>1941</v>
      </c>
      <c r="K427" s="1">
        <v>4.3</v>
      </c>
      <c r="L427" s="109"/>
      <c r="M427" s="108">
        <v>2860</v>
      </c>
      <c r="N427" s="108">
        <v>1789</v>
      </c>
      <c r="O427" s="2">
        <v>4.3</v>
      </c>
      <c r="P427" s="2">
        <v>2.2999999999999998</v>
      </c>
      <c r="Q427" s="2">
        <v>3.6</v>
      </c>
      <c r="R427" s="1">
        <v>23</v>
      </c>
      <c r="S427" s="3">
        <v>0.86260000000000003</v>
      </c>
      <c r="T427" s="43" t="s">
        <v>410</v>
      </c>
      <c r="U427" s="3">
        <v>1.3076000000000001</v>
      </c>
      <c r="V427" s="3"/>
      <c r="W427" s="109"/>
      <c r="X427" s="1">
        <v>14</v>
      </c>
      <c r="Y427" s="108">
        <v>14323.28</v>
      </c>
      <c r="Z427" s="2">
        <v>4</v>
      </c>
      <c r="AA427" s="3">
        <v>5.5583999999999998</v>
      </c>
      <c r="AB427" s="3">
        <v>5.6022999999999996</v>
      </c>
      <c r="AC427" s="109"/>
      <c r="AD427" s="3">
        <v>1.3674999999999999</v>
      </c>
      <c r="AE427" s="3">
        <v>1.6107</v>
      </c>
      <c r="AF427" s="3">
        <v>1.3444</v>
      </c>
      <c r="AG427" s="3">
        <v>1.3464</v>
      </c>
      <c r="AH427" s="57">
        <v>1.6486000000000001</v>
      </c>
      <c r="AI427" s="50">
        <f t="shared" si="18"/>
        <v>1.4027279000000001</v>
      </c>
      <c r="AJ427" s="3">
        <f t="shared" si="19"/>
        <v>-0.24587209999999993</v>
      </c>
      <c r="AK427" s="62">
        <f t="shared" si="20"/>
        <v>-0.14913993691617125</v>
      </c>
    </row>
    <row r="428" spans="1:37" s="53" customFormat="1" x14ac:dyDescent="0.2">
      <c r="A428" s="22" t="s">
        <v>894</v>
      </c>
      <c r="B428" s="17" t="s">
        <v>895</v>
      </c>
      <c r="C428" s="17" t="s">
        <v>410</v>
      </c>
      <c r="D428" s="111">
        <v>3</v>
      </c>
      <c r="E428" s="109"/>
      <c r="F428" s="111">
        <v>0</v>
      </c>
      <c r="G428" s="111">
        <v>19336</v>
      </c>
      <c r="H428" s="111">
        <v>9994</v>
      </c>
      <c r="I428" s="111">
        <v>9215</v>
      </c>
      <c r="J428" s="111">
        <v>4992</v>
      </c>
      <c r="K428" s="17">
        <v>7.7</v>
      </c>
      <c r="L428" s="109"/>
      <c r="M428" s="111">
        <v>9215</v>
      </c>
      <c r="N428" s="111">
        <v>4992</v>
      </c>
      <c r="O428" s="18">
        <v>7.7</v>
      </c>
      <c r="P428" s="18">
        <v>5.3</v>
      </c>
      <c r="Q428" s="18">
        <v>4.8</v>
      </c>
      <c r="R428" s="17">
        <v>999</v>
      </c>
      <c r="S428" s="19">
        <v>2.7793000000000001</v>
      </c>
      <c r="T428" s="44" t="s">
        <v>410</v>
      </c>
      <c r="U428" s="19">
        <v>3.4032</v>
      </c>
      <c r="V428" s="19"/>
      <c r="W428" s="109"/>
      <c r="X428" s="17">
        <v>20</v>
      </c>
      <c r="Y428" s="111">
        <v>26156.97</v>
      </c>
      <c r="Z428" s="18">
        <v>6.6</v>
      </c>
      <c r="AA428" s="19">
        <v>0</v>
      </c>
      <c r="AB428" s="19">
        <v>1.6917</v>
      </c>
      <c r="AC428" s="109"/>
      <c r="AD428" s="19">
        <v>4.4111000000000002</v>
      </c>
      <c r="AE428" s="19">
        <v>3.7751000000000001</v>
      </c>
      <c r="AF428" s="19">
        <v>2.8494999999999999</v>
      </c>
      <c r="AG428" s="19">
        <v>2.8016000000000001</v>
      </c>
      <c r="AH428" s="59">
        <v>3.9024999999999999</v>
      </c>
      <c r="AI428" s="51">
        <f t="shared" si="18"/>
        <v>3.6507828000000004</v>
      </c>
      <c r="AJ428" s="19">
        <f t="shared" si="19"/>
        <v>-0.25171719999999942</v>
      </c>
      <c r="AK428" s="63">
        <f t="shared" si="20"/>
        <v>-6.4501524663676979E-2</v>
      </c>
    </row>
    <row r="429" spans="1:37" s="53" customFormat="1" x14ac:dyDescent="0.2">
      <c r="A429" s="21" t="s">
        <v>573</v>
      </c>
      <c r="B429" s="24" t="s">
        <v>574</v>
      </c>
      <c r="C429" s="24" t="s">
        <v>410</v>
      </c>
      <c r="D429" s="110">
        <v>29</v>
      </c>
      <c r="E429" s="109"/>
      <c r="F429" s="110">
        <v>6</v>
      </c>
      <c r="G429" s="110">
        <v>23899</v>
      </c>
      <c r="H429" s="110">
        <v>22804</v>
      </c>
      <c r="I429" s="110">
        <v>9402</v>
      </c>
      <c r="J429" s="110">
        <v>9336</v>
      </c>
      <c r="K429" s="24">
        <v>10.7</v>
      </c>
      <c r="L429" s="109"/>
      <c r="M429" s="110">
        <v>9266</v>
      </c>
      <c r="N429" s="110">
        <v>9033</v>
      </c>
      <c r="O429" s="25">
        <v>10.7</v>
      </c>
      <c r="P429" s="25">
        <v>12.5</v>
      </c>
      <c r="Q429" s="25">
        <v>5.8</v>
      </c>
      <c r="R429" s="24">
        <v>56</v>
      </c>
      <c r="S429" s="26">
        <v>2.7947000000000002</v>
      </c>
      <c r="T429" s="52" t="s">
        <v>410</v>
      </c>
      <c r="U429" s="26">
        <v>2.8875000000000002</v>
      </c>
      <c r="V429" s="26"/>
      <c r="W429" s="109"/>
      <c r="X429" s="24">
        <v>25</v>
      </c>
      <c r="Y429" s="110">
        <v>32085.5</v>
      </c>
      <c r="Z429" s="25">
        <v>5.4</v>
      </c>
      <c r="AA429" s="26">
        <v>0.50439999999999996</v>
      </c>
      <c r="AB429" s="26">
        <v>0.63519999999999999</v>
      </c>
      <c r="AC429" s="109"/>
      <c r="AD429" s="26">
        <v>2.1347</v>
      </c>
      <c r="AE429" s="26">
        <v>2.3043999999999998</v>
      </c>
      <c r="AF429" s="26">
        <v>3.0377000000000001</v>
      </c>
      <c r="AG429" s="26">
        <v>2.9731999999999998</v>
      </c>
      <c r="AH429" s="57">
        <v>3.3586999999999998</v>
      </c>
      <c r="AI429" s="50">
        <f t="shared" si="18"/>
        <v>3.0975656250000005</v>
      </c>
      <c r="AJ429" s="26">
        <f t="shared" si="19"/>
        <v>-0.26113437499999925</v>
      </c>
      <c r="AK429" s="62">
        <f t="shared" si="20"/>
        <v>-7.7748645309196798E-2</v>
      </c>
    </row>
    <row r="430" spans="1:37" s="53" customFormat="1" x14ac:dyDescent="0.2">
      <c r="A430" s="21" t="s">
        <v>732</v>
      </c>
      <c r="B430" s="1" t="s">
        <v>733</v>
      </c>
      <c r="C430" s="1" t="s">
        <v>407</v>
      </c>
      <c r="D430" s="108">
        <v>1</v>
      </c>
      <c r="E430" s="109"/>
      <c r="F430" s="108">
        <v>0</v>
      </c>
      <c r="G430" s="108">
        <v>16386</v>
      </c>
      <c r="H430" s="108">
        <v>0</v>
      </c>
      <c r="I430" s="108">
        <v>0</v>
      </c>
      <c r="J430" s="108">
        <v>0</v>
      </c>
      <c r="K430" s="1">
        <v>0</v>
      </c>
      <c r="L430" s="109"/>
      <c r="M430" s="108">
        <v>0</v>
      </c>
      <c r="N430" s="108">
        <v>0</v>
      </c>
      <c r="O430" s="2">
        <v>0</v>
      </c>
      <c r="P430" s="2">
        <v>0</v>
      </c>
      <c r="Q430" s="2">
        <v>0</v>
      </c>
      <c r="R430" s="1">
        <v>999</v>
      </c>
      <c r="S430" s="3">
        <v>0</v>
      </c>
      <c r="T430" s="43" t="s">
        <v>410</v>
      </c>
      <c r="U430" s="3">
        <v>2.3738000000000001</v>
      </c>
      <c r="V430" s="3"/>
      <c r="W430" s="109"/>
      <c r="X430" s="1">
        <v>10</v>
      </c>
      <c r="Y430" s="108">
        <v>17701.060000000001</v>
      </c>
      <c r="Z430" s="2">
        <v>2.2000000000000002</v>
      </c>
      <c r="AA430" s="3">
        <v>1.0548999999999999</v>
      </c>
      <c r="AB430" s="3">
        <v>1.0009999999999999</v>
      </c>
      <c r="AC430" s="109"/>
      <c r="AD430" s="3">
        <v>2.7443</v>
      </c>
      <c r="AE430" s="3">
        <v>2.6156999999999999</v>
      </c>
      <c r="AF430" s="3">
        <v>2.5053999999999998</v>
      </c>
      <c r="AG430" s="3">
        <v>2.427</v>
      </c>
      <c r="AH430" s="57">
        <v>2.8090999999999999</v>
      </c>
      <c r="AI430" s="50">
        <f t="shared" si="18"/>
        <v>2.5464939500000003</v>
      </c>
      <c r="AJ430" s="3">
        <f t="shared" si="19"/>
        <v>-0.26260604999999959</v>
      </c>
      <c r="AK430" s="62">
        <f t="shared" si="20"/>
        <v>-9.348405183154733E-2</v>
      </c>
    </row>
    <row r="431" spans="1:37" s="53" customFormat="1" x14ac:dyDescent="0.2">
      <c r="A431" s="21" t="s">
        <v>258</v>
      </c>
      <c r="B431" s="1" t="s">
        <v>259</v>
      </c>
      <c r="C431" s="1" t="s">
        <v>410</v>
      </c>
      <c r="D431" s="108">
        <v>108</v>
      </c>
      <c r="E431" s="109"/>
      <c r="F431" s="108">
        <v>1</v>
      </c>
      <c r="G431" s="108">
        <v>5423</v>
      </c>
      <c r="H431" s="108">
        <v>4135</v>
      </c>
      <c r="I431" s="108">
        <v>4082</v>
      </c>
      <c r="J431" s="108">
        <v>3308</v>
      </c>
      <c r="K431" s="1">
        <v>6</v>
      </c>
      <c r="L431" s="109"/>
      <c r="M431" s="108">
        <v>3897</v>
      </c>
      <c r="N431" s="108">
        <v>2246</v>
      </c>
      <c r="O431" s="2">
        <v>6</v>
      </c>
      <c r="P431" s="2">
        <v>4.5</v>
      </c>
      <c r="Q431" s="2">
        <v>4.8</v>
      </c>
      <c r="R431" s="1">
        <v>20</v>
      </c>
      <c r="S431" s="3">
        <v>1.1754</v>
      </c>
      <c r="T431" s="43" t="s">
        <v>407</v>
      </c>
      <c r="U431" s="3">
        <v>1.1754</v>
      </c>
      <c r="V431" s="3"/>
      <c r="W431" s="109"/>
      <c r="X431" s="1">
        <v>15</v>
      </c>
      <c r="Y431" s="108">
        <v>10499.52</v>
      </c>
      <c r="Z431" s="2">
        <v>4.8</v>
      </c>
      <c r="AA431" s="3">
        <v>1.3246</v>
      </c>
      <c r="AB431" s="3">
        <v>0.80859999999999999</v>
      </c>
      <c r="AC431" s="109"/>
      <c r="AD431" s="3">
        <v>1.3479000000000001</v>
      </c>
      <c r="AE431" s="3">
        <v>1.3039000000000001</v>
      </c>
      <c r="AF431" s="3">
        <v>1.2723</v>
      </c>
      <c r="AG431" s="3">
        <v>1.4014</v>
      </c>
      <c r="AH431" s="57">
        <v>1.5349999999999999</v>
      </c>
      <c r="AI431" s="50">
        <f t="shared" si="18"/>
        <v>1.2609103500000001</v>
      </c>
      <c r="AJ431" s="3">
        <f t="shared" si="19"/>
        <v>-0.27408964999999985</v>
      </c>
      <c r="AK431" s="62">
        <f t="shared" si="20"/>
        <v>-0.17856003257328981</v>
      </c>
    </row>
    <row r="432" spans="1:37" s="53" customFormat="1" x14ac:dyDescent="0.2">
      <c r="A432" s="21" t="s">
        <v>882</v>
      </c>
      <c r="B432" s="1" t="s">
        <v>883</v>
      </c>
      <c r="C432" s="1" t="s">
        <v>429</v>
      </c>
      <c r="D432" s="108">
        <v>6</v>
      </c>
      <c r="E432" s="109"/>
      <c r="F432" s="108">
        <v>0</v>
      </c>
      <c r="G432" s="108">
        <v>32579</v>
      </c>
      <c r="H432" s="108">
        <v>20098</v>
      </c>
      <c r="I432" s="108">
        <v>11844</v>
      </c>
      <c r="J432" s="108">
        <v>7328</v>
      </c>
      <c r="K432" s="1">
        <v>11</v>
      </c>
      <c r="L432" s="109"/>
      <c r="M432" s="108">
        <v>11844</v>
      </c>
      <c r="N432" s="108">
        <v>7328</v>
      </c>
      <c r="O432" s="2">
        <v>11</v>
      </c>
      <c r="P432" s="2">
        <v>6.1</v>
      </c>
      <c r="Q432" s="2">
        <v>9.1999999999999993</v>
      </c>
      <c r="R432" s="1">
        <v>23</v>
      </c>
      <c r="S432" s="3">
        <v>3.5722</v>
      </c>
      <c r="T432" s="43" t="s">
        <v>410</v>
      </c>
      <c r="U432" s="3">
        <v>4.2755999999999998</v>
      </c>
      <c r="V432" s="3"/>
      <c r="W432" s="109"/>
      <c r="X432" s="1">
        <v>24</v>
      </c>
      <c r="Y432" s="108">
        <v>34357.19</v>
      </c>
      <c r="Z432" s="2">
        <v>8.6999999999999993</v>
      </c>
      <c r="AA432" s="3">
        <v>16.8278</v>
      </c>
      <c r="AB432" s="3">
        <v>11.799200000000001</v>
      </c>
      <c r="AC432" s="109"/>
      <c r="AD432" s="3">
        <v>4.4560000000000004</v>
      </c>
      <c r="AE432" s="3">
        <v>4.7050999999999998</v>
      </c>
      <c r="AF432" s="3">
        <v>4.6433999999999997</v>
      </c>
      <c r="AG432" s="3">
        <v>4.5655000000000001</v>
      </c>
      <c r="AH432" s="57">
        <v>4.8661000000000003</v>
      </c>
      <c r="AI432" s="50">
        <f t="shared" si="18"/>
        <v>4.5866499000000003</v>
      </c>
      <c r="AJ432" s="3">
        <f t="shared" si="19"/>
        <v>-0.27945010000000003</v>
      </c>
      <c r="AK432" s="62">
        <f t="shared" si="20"/>
        <v>-5.7427940239616948E-2</v>
      </c>
    </row>
    <row r="433" spans="1:37" s="53" customFormat="1" x14ac:dyDescent="0.2">
      <c r="A433" s="22" t="s">
        <v>786</v>
      </c>
      <c r="B433" s="17" t="s">
        <v>787</v>
      </c>
      <c r="C433" s="17" t="s">
        <v>407</v>
      </c>
      <c r="D433" s="111">
        <v>10</v>
      </c>
      <c r="E433" s="109"/>
      <c r="F433" s="111">
        <v>1</v>
      </c>
      <c r="G433" s="111">
        <v>5243</v>
      </c>
      <c r="H433" s="111">
        <v>1608</v>
      </c>
      <c r="I433" s="111">
        <v>2244</v>
      </c>
      <c r="J433" s="111">
        <v>653</v>
      </c>
      <c r="K433" s="17">
        <v>2.8</v>
      </c>
      <c r="L433" s="109"/>
      <c r="M433" s="111">
        <v>2244</v>
      </c>
      <c r="N433" s="111">
        <v>653</v>
      </c>
      <c r="O433" s="18">
        <v>2.8</v>
      </c>
      <c r="P433" s="18">
        <v>1.2</v>
      </c>
      <c r="Q433" s="18">
        <v>2.5</v>
      </c>
      <c r="R433" s="17">
        <v>5</v>
      </c>
      <c r="S433" s="19">
        <v>0.67679999999999996</v>
      </c>
      <c r="T433" s="44" t="s">
        <v>407</v>
      </c>
      <c r="U433" s="19">
        <v>0.67679999999999996</v>
      </c>
      <c r="V433" s="19"/>
      <c r="W433" s="109"/>
      <c r="X433" s="17">
        <v>5</v>
      </c>
      <c r="Y433" s="111">
        <v>3510.82</v>
      </c>
      <c r="Z433" s="18">
        <v>2.5</v>
      </c>
      <c r="AA433" s="19">
        <v>0.73119999999999996</v>
      </c>
      <c r="AB433" s="19">
        <v>0.71660000000000001</v>
      </c>
      <c r="AC433" s="109"/>
      <c r="AD433" s="19">
        <v>0.91810000000000003</v>
      </c>
      <c r="AE433" s="19">
        <v>1.1839</v>
      </c>
      <c r="AF433" s="19">
        <v>1.1472</v>
      </c>
      <c r="AG433" s="19">
        <v>0.97460000000000002</v>
      </c>
      <c r="AH433" s="59">
        <v>1.0089999999999999</v>
      </c>
      <c r="AI433" s="51">
        <f t="shared" si="18"/>
        <v>0.72603720000000005</v>
      </c>
      <c r="AJ433" s="19">
        <f t="shared" si="19"/>
        <v>-0.28296279999999985</v>
      </c>
      <c r="AK433" s="63">
        <f t="shared" si="20"/>
        <v>-0.28043885034687799</v>
      </c>
    </row>
    <row r="434" spans="1:37" s="53" customFormat="1" x14ac:dyDescent="0.2">
      <c r="A434" s="21" t="s">
        <v>868</v>
      </c>
      <c r="B434" s="24" t="s">
        <v>869</v>
      </c>
      <c r="C434" s="24" t="s">
        <v>407</v>
      </c>
      <c r="D434" s="110">
        <v>18</v>
      </c>
      <c r="E434" s="109"/>
      <c r="F434" s="110">
        <v>0</v>
      </c>
      <c r="G434" s="110">
        <v>2643</v>
      </c>
      <c r="H434" s="110">
        <v>1650</v>
      </c>
      <c r="I434" s="110">
        <v>1522</v>
      </c>
      <c r="J434" s="110">
        <v>810</v>
      </c>
      <c r="K434" s="24">
        <v>2.2000000000000002</v>
      </c>
      <c r="L434" s="109"/>
      <c r="M434" s="110">
        <v>1485</v>
      </c>
      <c r="N434" s="110">
        <v>716</v>
      </c>
      <c r="O434" s="25">
        <v>2.2000000000000002</v>
      </c>
      <c r="P434" s="25">
        <v>1.5</v>
      </c>
      <c r="Q434" s="25">
        <v>2</v>
      </c>
      <c r="R434" s="24">
        <v>14</v>
      </c>
      <c r="S434" s="26">
        <v>0.44790000000000002</v>
      </c>
      <c r="T434" s="52" t="s">
        <v>407</v>
      </c>
      <c r="U434" s="26">
        <v>0.44790000000000002</v>
      </c>
      <c r="V434" s="26"/>
      <c r="W434" s="109"/>
      <c r="X434" s="24">
        <v>5</v>
      </c>
      <c r="Y434" s="110">
        <v>3093.4</v>
      </c>
      <c r="Z434" s="25">
        <v>2</v>
      </c>
      <c r="AA434" s="26">
        <v>0.4657</v>
      </c>
      <c r="AB434" s="26">
        <v>0.39329999999999998</v>
      </c>
      <c r="AC434" s="109"/>
      <c r="AD434" s="26">
        <v>0.58809999999999996</v>
      </c>
      <c r="AE434" s="26">
        <v>0.62029999999999996</v>
      </c>
      <c r="AF434" s="26">
        <v>0.80289999999999995</v>
      </c>
      <c r="AG434" s="26">
        <v>0.77959999999999996</v>
      </c>
      <c r="AH434" s="57">
        <v>0.77270000000000005</v>
      </c>
      <c r="AI434" s="50">
        <f t="shared" si="18"/>
        <v>0.48048472500000006</v>
      </c>
      <c r="AJ434" s="26">
        <f t="shared" si="19"/>
        <v>-0.292215275</v>
      </c>
      <c r="AK434" s="62">
        <f t="shared" si="20"/>
        <v>-0.3781742914455804</v>
      </c>
    </row>
    <row r="435" spans="1:37" s="53" customFormat="1" x14ac:dyDescent="0.2">
      <c r="A435" s="21" t="s">
        <v>1062</v>
      </c>
      <c r="B435" s="24" t="s">
        <v>1063</v>
      </c>
      <c r="C435" s="24" t="s">
        <v>410</v>
      </c>
      <c r="D435" s="110">
        <v>12</v>
      </c>
      <c r="E435" s="109"/>
      <c r="F435" s="110">
        <v>0</v>
      </c>
      <c r="G435" s="110">
        <v>5887</v>
      </c>
      <c r="H435" s="110">
        <v>2768</v>
      </c>
      <c r="I435" s="110">
        <v>2526</v>
      </c>
      <c r="J435" s="110">
        <v>756</v>
      </c>
      <c r="K435" s="24">
        <v>1.6</v>
      </c>
      <c r="L435" s="109"/>
      <c r="M435" s="110">
        <v>2517</v>
      </c>
      <c r="N435" s="110">
        <v>738</v>
      </c>
      <c r="O435" s="25">
        <v>1.6</v>
      </c>
      <c r="P435" s="25">
        <v>0.9</v>
      </c>
      <c r="Q435" s="25">
        <v>1.5</v>
      </c>
      <c r="R435" s="24">
        <v>5</v>
      </c>
      <c r="S435" s="26">
        <v>0.7591</v>
      </c>
      <c r="T435" s="52" t="s">
        <v>407</v>
      </c>
      <c r="U435" s="26">
        <v>0.7591</v>
      </c>
      <c r="V435" s="26"/>
      <c r="W435" s="109"/>
      <c r="X435" s="24">
        <v>3</v>
      </c>
      <c r="Y435" s="110">
        <v>3992.64</v>
      </c>
      <c r="Z435" s="25">
        <v>1.5</v>
      </c>
      <c r="AA435" s="26">
        <v>2.5802</v>
      </c>
      <c r="AB435" s="26">
        <v>1.8448</v>
      </c>
      <c r="AC435" s="109"/>
      <c r="AD435" s="26">
        <v>0.88649999999999995</v>
      </c>
      <c r="AE435" s="26">
        <v>0.90710000000000002</v>
      </c>
      <c r="AF435" s="26">
        <v>1.0174000000000001</v>
      </c>
      <c r="AG435" s="26">
        <v>1.0557000000000001</v>
      </c>
      <c r="AH435" s="57">
        <v>1.1071</v>
      </c>
      <c r="AI435" s="50">
        <f t="shared" si="18"/>
        <v>0.81432452500000008</v>
      </c>
      <c r="AJ435" s="26">
        <f t="shared" si="19"/>
        <v>-0.2927754749999999</v>
      </c>
      <c r="AK435" s="62">
        <f t="shared" si="20"/>
        <v>-0.2644526013910215</v>
      </c>
    </row>
    <row r="436" spans="1:37" s="53" customFormat="1" x14ac:dyDescent="0.2">
      <c r="A436" s="21" t="s">
        <v>1479</v>
      </c>
      <c r="B436" s="1" t="s">
        <v>1480</v>
      </c>
      <c r="C436" s="1" t="s">
        <v>410</v>
      </c>
      <c r="D436" s="108">
        <v>2</v>
      </c>
      <c r="E436" s="109"/>
      <c r="F436" s="108">
        <v>0</v>
      </c>
      <c r="G436" s="108">
        <v>1809</v>
      </c>
      <c r="H436" s="108">
        <v>137</v>
      </c>
      <c r="I436" s="108">
        <v>1539</v>
      </c>
      <c r="J436" s="108">
        <v>593</v>
      </c>
      <c r="K436" s="1">
        <v>1</v>
      </c>
      <c r="L436" s="109"/>
      <c r="M436" s="108">
        <v>1539</v>
      </c>
      <c r="N436" s="108">
        <v>593</v>
      </c>
      <c r="O436" s="2">
        <v>1</v>
      </c>
      <c r="P436" s="2">
        <v>1</v>
      </c>
      <c r="Q436" s="2">
        <v>1.4</v>
      </c>
      <c r="R436" s="1">
        <v>999</v>
      </c>
      <c r="S436" s="3">
        <v>0.4642</v>
      </c>
      <c r="T436" s="43" t="s">
        <v>410</v>
      </c>
      <c r="U436" s="3">
        <v>0.55430000000000001</v>
      </c>
      <c r="V436" s="3"/>
      <c r="W436" s="109"/>
      <c r="X436" s="1">
        <v>6</v>
      </c>
      <c r="Y436" s="108">
        <v>3524.58</v>
      </c>
      <c r="Z436" s="2">
        <v>1.9</v>
      </c>
      <c r="AA436" s="3">
        <v>0.77400000000000002</v>
      </c>
      <c r="AB436" s="3">
        <v>1.0946</v>
      </c>
      <c r="AC436" s="109"/>
      <c r="AD436" s="3">
        <v>0.43519999999999998</v>
      </c>
      <c r="AE436" s="3">
        <v>0.59089999999999998</v>
      </c>
      <c r="AF436" s="3">
        <v>0.68920000000000003</v>
      </c>
      <c r="AG436" s="3">
        <v>0.4844</v>
      </c>
      <c r="AH436" s="57">
        <v>0.88870000000000005</v>
      </c>
      <c r="AI436" s="50">
        <f t="shared" si="18"/>
        <v>0.59462532500000009</v>
      </c>
      <c r="AJ436" s="3">
        <f t="shared" si="19"/>
        <v>-0.29407467499999995</v>
      </c>
      <c r="AK436" s="62">
        <f t="shared" si="20"/>
        <v>-0.33090432654439061</v>
      </c>
    </row>
    <row r="437" spans="1:37" s="53" customFormat="1" x14ac:dyDescent="0.2">
      <c r="A437" s="21" t="s">
        <v>1359</v>
      </c>
      <c r="B437" s="24" t="s">
        <v>1360</v>
      </c>
      <c r="C437" s="24" t="s">
        <v>410</v>
      </c>
      <c r="D437" s="110">
        <v>5</v>
      </c>
      <c r="E437" s="109"/>
      <c r="F437" s="110">
        <v>0</v>
      </c>
      <c r="G437" s="110">
        <v>3468</v>
      </c>
      <c r="H437" s="110">
        <v>948</v>
      </c>
      <c r="I437" s="110">
        <v>1938</v>
      </c>
      <c r="J437" s="110">
        <v>725</v>
      </c>
      <c r="K437" s="24">
        <v>2.6</v>
      </c>
      <c r="L437" s="109"/>
      <c r="M437" s="110">
        <v>1938</v>
      </c>
      <c r="N437" s="110">
        <v>725</v>
      </c>
      <c r="O437" s="25">
        <v>2.6</v>
      </c>
      <c r="P437" s="25">
        <v>0.8</v>
      </c>
      <c r="Q437" s="25">
        <v>2.5</v>
      </c>
      <c r="R437" s="24">
        <v>8</v>
      </c>
      <c r="S437" s="26">
        <v>0.58450000000000002</v>
      </c>
      <c r="T437" s="52" t="s">
        <v>429</v>
      </c>
      <c r="U437" s="26">
        <v>0.64139999999999997</v>
      </c>
      <c r="V437" s="26"/>
      <c r="W437" s="109"/>
      <c r="X437" s="24">
        <v>4</v>
      </c>
      <c r="Y437" s="110">
        <v>3344.5</v>
      </c>
      <c r="Z437" s="25">
        <v>2.5</v>
      </c>
      <c r="AA437" s="26">
        <v>34.371600000000001</v>
      </c>
      <c r="AB437" s="26">
        <v>22.754000000000001</v>
      </c>
      <c r="AC437" s="109"/>
      <c r="AD437" s="26">
        <v>1.2265999999999999</v>
      </c>
      <c r="AE437" s="26">
        <v>1.1162000000000001</v>
      </c>
      <c r="AF437" s="26">
        <v>1.0259</v>
      </c>
      <c r="AG437" s="26">
        <v>1.0524</v>
      </c>
      <c r="AH437" s="57">
        <v>0.9909</v>
      </c>
      <c r="AI437" s="50">
        <f t="shared" si="18"/>
        <v>0.68806184999999997</v>
      </c>
      <c r="AJ437" s="26">
        <f t="shared" si="19"/>
        <v>-0.30283815000000003</v>
      </c>
      <c r="AK437" s="62">
        <f t="shared" si="20"/>
        <v>-0.30561928549803213</v>
      </c>
    </row>
    <row r="438" spans="1:37" s="53" customFormat="1" x14ac:dyDescent="0.2">
      <c r="A438" s="22" t="s">
        <v>1385</v>
      </c>
      <c r="B438" s="17" t="s">
        <v>1386</v>
      </c>
      <c r="C438" s="17" t="s">
        <v>410</v>
      </c>
      <c r="D438" s="111">
        <v>42</v>
      </c>
      <c r="E438" s="109"/>
      <c r="F438" s="111">
        <v>1</v>
      </c>
      <c r="G438" s="111">
        <v>30086</v>
      </c>
      <c r="H438" s="111">
        <v>27385</v>
      </c>
      <c r="I438" s="111">
        <v>10940</v>
      </c>
      <c r="J438" s="111">
        <v>8968</v>
      </c>
      <c r="K438" s="17">
        <v>13.6</v>
      </c>
      <c r="L438" s="109"/>
      <c r="M438" s="111">
        <v>10449</v>
      </c>
      <c r="N438" s="111">
        <v>7198</v>
      </c>
      <c r="O438" s="18">
        <v>13.6</v>
      </c>
      <c r="P438" s="18">
        <v>12.7</v>
      </c>
      <c r="Q438" s="18">
        <v>10.1</v>
      </c>
      <c r="R438" s="17">
        <v>28</v>
      </c>
      <c r="S438" s="19">
        <v>3.1515</v>
      </c>
      <c r="T438" s="44" t="s">
        <v>407</v>
      </c>
      <c r="U438" s="19">
        <v>3.1515</v>
      </c>
      <c r="V438" s="19"/>
      <c r="W438" s="109"/>
      <c r="X438" s="17">
        <v>38</v>
      </c>
      <c r="Y438" s="111">
        <v>28337.919999999998</v>
      </c>
      <c r="Z438" s="18">
        <v>10.1</v>
      </c>
      <c r="AA438" s="19">
        <v>2.2595000000000001</v>
      </c>
      <c r="AB438" s="19">
        <v>2.7238000000000002</v>
      </c>
      <c r="AC438" s="109"/>
      <c r="AD438" s="19">
        <v>3.8443999999999998</v>
      </c>
      <c r="AE438" s="19">
        <v>3.6053000000000002</v>
      </c>
      <c r="AF438" s="19">
        <v>2.9083999999999999</v>
      </c>
      <c r="AG438" s="19">
        <v>3.3595000000000002</v>
      </c>
      <c r="AH438" s="59">
        <v>3.6861000000000002</v>
      </c>
      <c r="AI438" s="51">
        <f t="shared" si="18"/>
        <v>3.3807716250000004</v>
      </c>
      <c r="AJ438" s="19">
        <f t="shared" si="19"/>
        <v>-0.30532837499999976</v>
      </c>
      <c r="AK438" s="63">
        <f t="shared" si="20"/>
        <v>-8.2832363473589909E-2</v>
      </c>
    </row>
    <row r="439" spans="1:37" s="53" customFormat="1" x14ac:dyDescent="0.2">
      <c r="A439" s="21" t="s">
        <v>1120</v>
      </c>
      <c r="B439" s="24" t="s">
        <v>1121</v>
      </c>
      <c r="C439" s="24" t="s">
        <v>410</v>
      </c>
      <c r="D439" s="110">
        <v>0</v>
      </c>
      <c r="E439" s="109"/>
      <c r="F439" s="110">
        <v>0</v>
      </c>
      <c r="G439" s="110">
        <v>0</v>
      </c>
      <c r="H439" s="110">
        <v>0</v>
      </c>
      <c r="I439" s="110">
        <v>0</v>
      </c>
      <c r="J439" s="110">
        <v>0</v>
      </c>
      <c r="K439" s="24">
        <v>0</v>
      </c>
      <c r="L439" s="109"/>
      <c r="M439" s="110">
        <v>0</v>
      </c>
      <c r="N439" s="110">
        <v>0</v>
      </c>
      <c r="O439" s="25">
        <v>0</v>
      </c>
      <c r="P439" s="25">
        <v>0</v>
      </c>
      <c r="Q439" s="25">
        <v>0</v>
      </c>
      <c r="R439" s="24">
        <v>999</v>
      </c>
      <c r="S439" s="26">
        <v>0</v>
      </c>
      <c r="T439" s="52" t="s">
        <v>611</v>
      </c>
      <c r="U439" s="26">
        <v>0.2676</v>
      </c>
      <c r="V439" s="26"/>
      <c r="W439" s="109"/>
      <c r="X439" s="24">
        <v>7</v>
      </c>
      <c r="Y439" s="110">
        <v>1582.35</v>
      </c>
      <c r="Z439" s="25">
        <v>1.3</v>
      </c>
      <c r="AA439" s="26">
        <v>1.4434</v>
      </c>
      <c r="AB439" s="26">
        <v>0.8286</v>
      </c>
      <c r="AC439" s="109"/>
      <c r="AD439" s="26">
        <v>0.42909999999999998</v>
      </c>
      <c r="AE439" s="26">
        <v>0.2026</v>
      </c>
      <c r="AF439" s="26">
        <v>0.41510000000000002</v>
      </c>
      <c r="AG439" s="26">
        <v>0.39760000000000001</v>
      </c>
      <c r="AH439" s="57">
        <v>0.59309999999999996</v>
      </c>
      <c r="AI439" s="50">
        <f t="shared" si="18"/>
        <v>0.28706790000000004</v>
      </c>
      <c r="AJ439" s="26">
        <f t="shared" si="19"/>
        <v>-0.30603209999999992</v>
      </c>
      <c r="AK439" s="62">
        <f t="shared" si="20"/>
        <v>-0.51598735457764278</v>
      </c>
    </row>
    <row r="440" spans="1:37" s="53" customFormat="1" x14ac:dyDescent="0.2">
      <c r="A440" s="21" t="s">
        <v>333</v>
      </c>
      <c r="B440" s="24" t="s">
        <v>334</v>
      </c>
      <c r="C440" s="24" t="s">
        <v>410</v>
      </c>
      <c r="D440" s="110">
        <v>154</v>
      </c>
      <c r="E440" s="109"/>
      <c r="F440" s="110">
        <v>13</v>
      </c>
      <c r="G440" s="110">
        <v>24399</v>
      </c>
      <c r="H440" s="110">
        <v>19597</v>
      </c>
      <c r="I440" s="110">
        <v>12803</v>
      </c>
      <c r="J440" s="110">
        <v>10418</v>
      </c>
      <c r="K440" s="24">
        <v>20</v>
      </c>
      <c r="L440" s="109"/>
      <c r="M440" s="110">
        <v>12288</v>
      </c>
      <c r="N440" s="110">
        <v>8662</v>
      </c>
      <c r="O440" s="25">
        <v>20</v>
      </c>
      <c r="P440" s="25">
        <v>16</v>
      </c>
      <c r="Q440" s="25">
        <v>15.3</v>
      </c>
      <c r="R440" s="24">
        <v>29</v>
      </c>
      <c r="S440" s="26">
        <v>3.7061000000000002</v>
      </c>
      <c r="T440" s="52" t="s">
        <v>407</v>
      </c>
      <c r="U440" s="26">
        <v>3.7061000000000002</v>
      </c>
      <c r="V440" s="26"/>
      <c r="W440" s="109"/>
      <c r="X440" s="24">
        <v>51</v>
      </c>
      <c r="Y440" s="110">
        <v>33013.919999999998</v>
      </c>
      <c r="Z440" s="25">
        <v>15.3</v>
      </c>
      <c r="AA440" s="26">
        <v>2.1200999999999999</v>
      </c>
      <c r="AB440" s="26">
        <v>2.2515999999999998</v>
      </c>
      <c r="AC440" s="109"/>
      <c r="AD440" s="26">
        <v>5.0739999999999998</v>
      </c>
      <c r="AE440" s="26">
        <v>4.4682000000000004</v>
      </c>
      <c r="AF440" s="26">
        <v>4.2043999999999997</v>
      </c>
      <c r="AG440" s="26">
        <v>4.7560000000000002</v>
      </c>
      <c r="AH440" s="57">
        <v>4.2855999999999996</v>
      </c>
      <c r="AI440" s="50">
        <f t="shared" si="18"/>
        <v>3.9757187750000007</v>
      </c>
      <c r="AJ440" s="26">
        <f t="shared" si="19"/>
        <v>-0.30988122499999893</v>
      </c>
      <c r="AK440" s="62">
        <f t="shared" si="20"/>
        <v>-7.2307547367929562E-2</v>
      </c>
    </row>
    <row r="441" spans="1:37" s="53" customFormat="1" x14ac:dyDescent="0.2">
      <c r="A441" s="21" t="s">
        <v>299</v>
      </c>
      <c r="B441" s="24" t="s">
        <v>300</v>
      </c>
      <c r="C441" s="24" t="s">
        <v>410</v>
      </c>
      <c r="D441" s="110">
        <v>1</v>
      </c>
      <c r="E441" s="109"/>
      <c r="F441" s="110">
        <v>0</v>
      </c>
      <c r="G441" s="110">
        <v>1090</v>
      </c>
      <c r="H441" s="110">
        <v>0</v>
      </c>
      <c r="I441" s="110">
        <v>620</v>
      </c>
      <c r="J441" s="110">
        <v>0</v>
      </c>
      <c r="K441" s="24">
        <v>1</v>
      </c>
      <c r="L441" s="109"/>
      <c r="M441" s="110">
        <v>620</v>
      </c>
      <c r="N441" s="110">
        <v>0</v>
      </c>
      <c r="O441" s="25">
        <v>1</v>
      </c>
      <c r="P441" s="25">
        <v>0</v>
      </c>
      <c r="Q441" s="25">
        <v>1</v>
      </c>
      <c r="R441" s="24">
        <v>999</v>
      </c>
      <c r="S441" s="26">
        <v>0.187</v>
      </c>
      <c r="T441" s="52" t="s">
        <v>611</v>
      </c>
      <c r="U441" s="26">
        <v>0.1103</v>
      </c>
      <c r="V441" s="26"/>
      <c r="W441" s="109"/>
      <c r="X441" s="24">
        <v>12</v>
      </c>
      <c r="Y441" s="110">
        <v>544.15</v>
      </c>
      <c r="Z441" s="25">
        <v>2.9</v>
      </c>
      <c r="AA441" s="26">
        <v>1.4161999999999999</v>
      </c>
      <c r="AB441" s="26">
        <v>1.2384999999999999</v>
      </c>
      <c r="AC441" s="109"/>
      <c r="AD441" s="26">
        <v>0.14169999999999999</v>
      </c>
      <c r="AE441" s="26">
        <v>0.4032</v>
      </c>
      <c r="AF441" s="26">
        <v>0.33800000000000002</v>
      </c>
      <c r="AG441" s="26">
        <v>0.3221</v>
      </c>
      <c r="AH441" s="57">
        <v>0.43209999999999998</v>
      </c>
      <c r="AI441" s="50">
        <f t="shared" si="18"/>
        <v>0.11832432500000001</v>
      </c>
      <c r="AJ441" s="26">
        <f t="shared" si="19"/>
        <v>-0.31377567499999998</v>
      </c>
      <c r="AK441" s="62">
        <f t="shared" si="20"/>
        <v>-0.72616448738717887</v>
      </c>
    </row>
    <row r="442" spans="1:37" s="53" customFormat="1" x14ac:dyDescent="0.2">
      <c r="A442" s="21" t="s">
        <v>569</v>
      </c>
      <c r="B442" s="24" t="s">
        <v>570</v>
      </c>
      <c r="C442" s="24" t="s">
        <v>407</v>
      </c>
      <c r="D442" s="110">
        <v>74</v>
      </c>
      <c r="E442" s="109"/>
      <c r="F442" s="110">
        <v>1</v>
      </c>
      <c r="G442" s="110">
        <v>7786</v>
      </c>
      <c r="H442" s="110">
        <v>7065</v>
      </c>
      <c r="I442" s="110">
        <v>3526</v>
      </c>
      <c r="J442" s="110">
        <v>2747</v>
      </c>
      <c r="K442" s="24">
        <v>4.5</v>
      </c>
      <c r="L442" s="109"/>
      <c r="M442" s="110">
        <v>3338</v>
      </c>
      <c r="N442" s="110">
        <v>1986</v>
      </c>
      <c r="O442" s="25">
        <v>4.5</v>
      </c>
      <c r="P442" s="25">
        <v>3.4</v>
      </c>
      <c r="Q442" s="25">
        <v>3.6</v>
      </c>
      <c r="R442" s="24">
        <v>21</v>
      </c>
      <c r="S442" s="26">
        <v>1.0067999999999999</v>
      </c>
      <c r="T442" s="52" t="s">
        <v>407</v>
      </c>
      <c r="U442" s="26">
        <v>1.0067999999999999</v>
      </c>
      <c r="V442" s="26"/>
      <c r="W442" s="109"/>
      <c r="X442" s="24">
        <v>11</v>
      </c>
      <c r="Y442" s="110">
        <v>8855.18</v>
      </c>
      <c r="Z442" s="25">
        <v>3.6</v>
      </c>
      <c r="AA442" s="26">
        <v>0.51659999999999995</v>
      </c>
      <c r="AB442" s="26">
        <v>0.65410000000000001</v>
      </c>
      <c r="AC442" s="109"/>
      <c r="AD442" s="26">
        <v>1.3156000000000001</v>
      </c>
      <c r="AE442" s="26">
        <v>1.2324999999999999</v>
      </c>
      <c r="AF442" s="26">
        <v>1.3194999999999999</v>
      </c>
      <c r="AG442" s="26">
        <v>1.4527000000000001</v>
      </c>
      <c r="AH442" s="57">
        <v>1.3945000000000001</v>
      </c>
      <c r="AI442" s="50">
        <f t="shared" si="18"/>
        <v>1.0800447</v>
      </c>
      <c r="AJ442" s="26">
        <f t="shared" si="19"/>
        <v>-0.3144553000000001</v>
      </c>
      <c r="AK442" s="62">
        <f t="shared" si="20"/>
        <v>-0.22549680889207607</v>
      </c>
    </row>
    <row r="443" spans="1:37" s="53" customFormat="1" x14ac:dyDescent="0.2">
      <c r="A443" s="22" t="s">
        <v>941</v>
      </c>
      <c r="B443" s="17" t="s">
        <v>942</v>
      </c>
      <c r="C443" s="17" t="s">
        <v>410</v>
      </c>
      <c r="D443" s="111">
        <v>13</v>
      </c>
      <c r="E443" s="109"/>
      <c r="F443" s="111">
        <v>0</v>
      </c>
      <c r="G443" s="111">
        <v>6569</v>
      </c>
      <c r="H443" s="111">
        <v>3062</v>
      </c>
      <c r="I443" s="111">
        <v>2365</v>
      </c>
      <c r="J443" s="111">
        <v>843</v>
      </c>
      <c r="K443" s="17">
        <v>1.2</v>
      </c>
      <c r="L443" s="109"/>
      <c r="M443" s="111">
        <v>2376</v>
      </c>
      <c r="N443" s="111">
        <v>775</v>
      </c>
      <c r="O443" s="18">
        <v>1.2</v>
      </c>
      <c r="P443" s="18">
        <v>0.9</v>
      </c>
      <c r="Q443" s="18">
        <v>1.3</v>
      </c>
      <c r="R443" s="17">
        <v>6</v>
      </c>
      <c r="S443" s="19">
        <v>0.71660000000000001</v>
      </c>
      <c r="T443" s="44" t="s">
        <v>407</v>
      </c>
      <c r="U443" s="19">
        <v>0.71660000000000001</v>
      </c>
      <c r="V443" s="19"/>
      <c r="W443" s="109"/>
      <c r="X443" s="17">
        <v>3</v>
      </c>
      <c r="Y443" s="111">
        <v>4000.42</v>
      </c>
      <c r="Z443" s="18">
        <v>1.3</v>
      </c>
      <c r="AA443" s="19">
        <v>0.66900000000000004</v>
      </c>
      <c r="AB443" s="19">
        <v>0.89100000000000001</v>
      </c>
      <c r="AC443" s="109"/>
      <c r="AD443" s="19">
        <v>1.0146999999999999</v>
      </c>
      <c r="AE443" s="19">
        <v>0.93779999999999997</v>
      </c>
      <c r="AF443" s="19">
        <v>1.0702</v>
      </c>
      <c r="AG443" s="19">
        <v>1.2382</v>
      </c>
      <c r="AH443" s="59">
        <v>1.0865</v>
      </c>
      <c r="AI443" s="51">
        <f t="shared" si="18"/>
        <v>0.76873265000000013</v>
      </c>
      <c r="AJ443" s="19">
        <f t="shared" si="19"/>
        <v>-0.31776734999999989</v>
      </c>
      <c r="AK443" s="63">
        <f t="shared" si="20"/>
        <v>-0.29246879889553601</v>
      </c>
    </row>
    <row r="444" spans="1:37" s="53" customFormat="1" x14ac:dyDescent="0.2">
      <c r="A444" s="21" t="s">
        <v>262</v>
      </c>
      <c r="B444" s="24" t="s">
        <v>263</v>
      </c>
      <c r="C444" s="24" t="s">
        <v>410</v>
      </c>
      <c r="D444" s="110">
        <v>59</v>
      </c>
      <c r="E444" s="109"/>
      <c r="F444" s="110">
        <v>4</v>
      </c>
      <c r="G444" s="110">
        <v>7568</v>
      </c>
      <c r="H444" s="110">
        <v>6696</v>
      </c>
      <c r="I444" s="110">
        <v>5210</v>
      </c>
      <c r="J444" s="110">
        <v>4264</v>
      </c>
      <c r="K444" s="24">
        <v>8.6999999999999993</v>
      </c>
      <c r="L444" s="109"/>
      <c r="M444" s="110">
        <v>4934</v>
      </c>
      <c r="N444" s="110">
        <v>3300</v>
      </c>
      <c r="O444" s="25">
        <v>8.6999999999999993</v>
      </c>
      <c r="P444" s="25">
        <v>8.1999999999999993</v>
      </c>
      <c r="Q444" s="25">
        <v>5.9</v>
      </c>
      <c r="R444" s="24">
        <v>26</v>
      </c>
      <c r="S444" s="26">
        <v>1.4881</v>
      </c>
      <c r="T444" s="52" t="s">
        <v>407</v>
      </c>
      <c r="U444" s="26">
        <v>1.4881</v>
      </c>
      <c r="V444" s="26"/>
      <c r="W444" s="109"/>
      <c r="X444" s="24">
        <v>25</v>
      </c>
      <c r="Y444" s="110">
        <v>13482.16</v>
      </c>
      <c r="Z444" s="25">
        <v>5.9</v>
      </c>
      <c r="AA444" s="26">
        <v>0.66590000000000005</v>
      </c>
      <c r="AB444" s="26">
        <v>1.0545</v>
      </c>
      <c r="AC444" s="109"/>
      <c r="AD444" s="26">
        <v>1.5472999999999999</v>
      </c>
      <c r="AE444" s="26">
        <v>1.5793999999999999</v>
      </c>
      <c r="AF444" s="26">
        <v>1.6725000000000001</v>
      </c>
      <c r="AG444" s="26">
        <v>1.6316999999999999</v>
      </c>
      <c r="AH444" s="57">
        <v>1.9198</v>
      </c>
      <c r="AI444" s="50">
        <f t="shared" si="18"/>
        <v>1.5963592750000002</v>
      </c>
      <c r="AJ444" s="26">
        <f t="shared" si="19"/>
        <v>-0.32344072499999976</v>
      </c>
      <c r="AK444" s="62">
        <f t="shared" si="20"/>
        <v>-0.16847626054797363</v>
      </c>
    </row>
    <row r="445" spans="1:37" s="53" customFormat="1" x14ac:dyDescent="0.2">
      <c r="A445" s="21" t="s">
        <v>339</v>
      </c>
      <c r="B445" s="24" t="s">
        <v>340</v>
      </c>
      <c r="C445" s="24" t="s">
        <v>410</v>
      </c>
      <c r="D445" s="112">
        <v>0</v>
      </c>
      <c r="E445" s="109"/>
      <c r="F445" s="112">
        <v>0</v>
      </c>
      <c r="G445" s="112">
        <v>0</v>
      </c>
      <c r="H445" s="112">
        <v>0</v>
      </c>
      <c r="I445" s="112">
        <v>0</v>
      </c>
      <c r="J445" s="112">
        <v>0</v>
      </c>
      <c r="K445" s="24">
        <v>0</v>
      </c>
      <c r="L445" s="109"/>
      <c r="M445" s="112">
        <v>0</v>
      </c>
      <c r="N445" s="112">
        <v>0</v>
      </c>
      <c r="O445" s="25">
        <v>0</v>
      </c>
      <c r="P445" s="25">
        <v>0</v>
      </c>
      <c r="Q445" s="25">
        <v>0</v>
      </c>
      <c r="R445" s="24">
        <v>999</v>
      </c>
      <c r="S445" s="26">
        <v>0</v>
      </c>
      <c r="T445" s="52" t="s">
        <v>410</v>
      </c>
      <c r="U445" s="26">
        <v>1.2535000000000001</v>
      </c>
      <c r="V445" s="26"/>
      <c r="W445" s="109"/>
      <c r="X445" s="24">
        <v>51</v>
      </c>
      <c r="Y445" s="110">
        <v>15232.61</v>
      </c>
      <c r="Z445" s="25">
        <v>7.3</v>
      </c>
      <c r="AA445" s="26">
        <v>1.3555999999999999</v>
      </c>
      <c r="AB445" s="26">
        <v>1.3061</v>
      </c>
      <c r="AC445" s="109"/>
      <c r="AD445" s="26">
        <v>0.82099999999999995</v>
      </c>
      <c r="AE445" s="26">
        <v>0.4924</v>
      </c>
      <c r="AF445" s="26">
        <v>0.64590000000000003</v>
      </c>
      <c r="AG445" s="26">
        <v>0.6532</v>
      </c>
      <c r="AH445" s="57">
        <v>1.6741999999999999</v>
      </c>
      <c r="AI445" s="50">
        <f t="shared" si="18"/>
        <v>1.3446921250000001</v>
      </c>
      <c r="AJ445" s="26">
        <f t="shared" si="19"/>
        <v>-0.32950787499999978</v>
      </c>
      <c r="AK445" s="62">
        <f t="shared" si="20"/>
        <v>-0.19681512065464091</v>
      </c>
    </row>
    <row r="446" spans="1:37" s="53" customFormat="1" x14ac:dyDescent="0.2">
      <c r="A446" s="21" t="s">
        <v>492</v>
      </c>
      <c r="B446" s="24" t="s">
        <v>493</v>
      </c>
      <c r="C446" s="24" t="s">
        <v>407</v>
      </c>
      <c r="D446" s="110">
        <v>33</v>
      </c>
      <c r="E446" s="109"/>
      <c r="F446" s="110">
        <v>1</v>
      </c>
      <c r="G446" s="110">
        <v>27289</v>
      </c>
      <c r="H446" s="110">
        <v>18525</v>
      </c>
      <c r="I446" s="110">
        <v>10226</v>
      </c>
      <c r="J446" s="110">
        <v>7600</v>
      </c>
      <c r="K446" s="24">
        <v>10.1</v>
      </c>
      <c r="L446" s="109"/>
      <c r="M446" s="110">
        <v>9685</v>
      </c>
      <c r="N446" s="110">
        <v>5937</v>
      </c>
      <c r="O446" s="25">
        <v>10.1</v>
      </c>
      <c r="P446" s="25">
        <v>6.2</v>
      </c>
      <c r="Q446" s="25">
        <v>7.8</v>
      </c>
      <c r="R446" s="24">
        <v>22</v>
      </c>
      <c r="S446" s="26">
        <v>2.9211</v>
      </c>
      <c r="T446" s="52" t="s">
        <v>407</v>
      </c>
      <c r="U446" s="26">
        <v>2.9211</v>
      </c>
      <c r="V446" s="26"/>
      <c r="W446" s="109"/>
      <c r="X446" s="24">
        <v>22</v>
      </c>
      <c r="Y446" s="110">
        <v>24970</v>
      </c>
      <c r="Z446" s="25">
        <v>7.8</v>
      </c>
      <c r="AA446" s="26">
        <v>1.4594</v>
      </c>
      <c r="AB446" s="26">
        <v>1.4734</v>
      </c>
      <c r="AC446" s="109"/>
      <c r="AD446" s="26">
        <v>2.9699</v>
      </c>
      <c r="AE446" s="26">
        <v>3.2044000000000001</v>
      </c>
      <c r="AF446" s="26">
        <v>4.9790999999999999</v>
      </c>
      <c r="AG446" s="26">
        <v>3.9516</v>
      </c>
      <c r="AH446" s="57">
        <v>3.4790999999999999</v>
      </c>
      <c r="AI446" s="50">
        <f t="shared" si="18"/>
        <v>3.1336100250000003</v>
      </c>
      <c r="AJ446" s="26">
        <f t="shared" si="19"/>
        <v>-0.34548997499999956</v>
      </c>
      <c r="AK446" s="62">
        <f t="shared" si="20"/>
        <v>-9.9304410623436978E-2</v>
      </c>
    </row>
    <row r="447" spans="1:37" s="53" customFormat="1" x14ac:dyDescent="0.2">
      <c r="A447" s="21" t="s">
        <v>814</v>
      </c>
      <c r="B447" s="24" t="s">
        <v>815</v>
      </c>
      <c r="C447" s="24" t="s">
        <v>407</v>
      </c>
      <c r="D447" s="110">
        <v>20</v>
      </c>
      <c r="E447" s="109"/>
      <c r="F447" s="110">
        <v>0</v>
      </c>
      <c r="G447" s="110">
        <v>11827</v>
      </c>
      <c r="H447" s="110">
        <v>6414</v>
      </c>
      <c r="I447" s="110">
        <v>5077</v>
      </c>
      <c r="J447" s="110">
        <v>2719</v>
      </c>
      <c r="K447" s="24">
        <v>4.0999999999999996</v>
      </c>
      <c r="L447" s="109"/>
      <c r="M447" s="110">
        <v>4908</v>
      </c>
      <c r="N447" s="110">
        <v>2241</v>
      </c>
      <c r="O447" s="25">
        <v>4.0999999999999996</v>
      </c>
      <c r="P447" s="25">
        <v>2.7</v>
      </c>
      <c r="Q447" s="25">
        <v>3.3</v>
      </c>
      <c r="R447" s="24">
        <v>12</v>
      </c>
      <c r="S447" s="26">
        <v>1.4802999999999999</v>
      </c>
      <c r="T447" s="52" t="s">
        <v>407</v>
      </c>
      <c r="U447" s="26">
        <v>1.4802999999999999</v>
      </c>
      <c r="V447" s="26"/>
      <c r="W447" s="109"/>
      <c r="X447" s="24">
        <v>9</v>
      </c>
      <c r="Y447" s="110">
        <v>10351.86</v>
      </c>
      <c r="Z447" s="25">
        <v>3.3</v>
      </c>
      <c r="AA447" s="26">
        <v>0.32540000000000002</v>
      </c>
      <c r="AB447" s="26">
        <v>0.30730000000000002</v>
      </c>
      <c r="AC447" s="109"/>
      <c r="AD447" s="26">
        <v>1.6697</v>
      </c>
      <c r="AE447" s="26">
        <v>1.9085000000000001</v>
      </c>
      <c r="AF447" s="26">
        <v>1.3875</v>
      </c>
      <c r="AG447" s="26">
        <v>1.7668999999999999</v>
      </c>
      <c r="AH447" s="57">
        <v>1.9369000000000001</v>
      </c>
      <c r="AI447" s="50">
        <f t="shared" si="18"/>
        <v>1.587991825</v>
      </c>
      <c r="AJ447" s="26">
        <f t="shared" si="19"/>
        <v>-0.34890817500000004</v>
      </c>
      <c r="AK447" s="62">
        <f t="shared" si="20"/>
        <v>-0.18013742320202386</v>
      </c>
    </row>
    <row r="448" spans="1:37" s="53" customFormat="1" x14ac:dyDescent="0.2">
      <c r="A448" s="22" t="s">
        <v>456</v>
      </c>
      <c r="B448" s="17" t="s">
        <v>457</v>
      </c>
      <c r="C448" s="17" t="s">
        <v>407</v>
      </c>
      <c r="D448" s="111">
        <v>4</v>
      </c>
      <c r="E448" s="109"/>
      <c r="F448" s="111">
        <v>0</v>
      </c>
      <c r="G448" s="111">
        <v>7101</v>
      </c>
      <c r="H448" s="111">
        <v>2633</v>
      </c>
      <c r="I448" s="111">
        <v>2809</v>
      </c>
      <c r="J448" s="111">
        <v>1054</v>
      </c>
      <c r="K448" s="17">
        <v>2.8</v>
      </c>
      <c r="L448" s="109"/>
      <c r="M448" s="111">
        <v>2809</v>
      </c>
      <c r="N448" s="111">
        <v>1054</v>
      </c>
      <c r="O448" s="18">
        <v>2.8</v>
      </c>
      <c r="P448" s="18">
        <v>1.3</v>
      </c>
      <c r="Q448" s="18">
        <v>2.4</v>
      </c>
      <c r="R448" s="17">
        <v>999</v>
      </c>
      <c r="S448" s="19">
        <v>0.84719999999999995</v>
      </c>
      <c r="T448" s="44" t="s">
        <v>410</v>
      </c>
      <c r="U448" s="19">
        <v>1.0281</v>
      </c>
      <c r="V448" s="19"/>
      <c r="W448" s="109"/>
      <c r="X448" s="17">
        <v>8</v>
      </c>
      <c r="Y448" s="111">
        <v>12285.51</v>
      </c>
      <c r="Z448" s="18">
        <v>2.2999999999999998</v>
      </c>
      <c r="AA448" s="19">
        <v>0.77280000000000004</v>
      </c>
      <c r="AB448" s="19">
        <v>0.77449999999999997</v>
      </c>
      <c r="AC448" s="109"/>
      <c r="AD448" s="19">
        <v>0.95650000000000002</v>
      </c>
      <c r="AE448" s="19">
        <v>1.0327</v>
      </c>
      <c r="AF448" s="19">
        <v>1.2184999999999999</v>
      </c>
      <c r="AG448" s="19">
        <v>1.194</v>
      </c>
      <c r="AH448" s="59">
        <v>1.4558</v>
      </c>
      <c r="AI448" s="51">
        <f t="shared" si="18"/>
        <v>1.1028942750000001</v>
      </c>
      <c r="AJ448" s="19">
        <f t="shared" si="19"/>
        <v>-0.35290572499999984</v>
      </c>
      <c r="AK448" s="63">
        <f t="shared" si="20"/>
        <v>-0.24241360420387406</v>
      </c>
    </row>
    <row r="449" spans="1:37" s="53" customFormat="1" x14ac:dyDescent="0.2">
      <c r="A449" s="21" t="s">
        <v>354</v>
      </c>
      <c r="B449" s="24" t="s">
        <v>355</v>
      </c>
      <c r="C449" s="24" t="s">
        <v>410</v>
      </c>
      <c r="D449" s="110">
        <v>20</v>
      </c>
      <c r="E449" s="109"/>
      <c r="F449" s="110">
        <v>0</v>
      </c>
      <c r="G449" s="110">
        <v>48404</v>
      </c>
      <c r="H449" s="110">
        <v>67098</v>
      </c>
      <c r="I449" s="110">
        <v>15111</v>
      </c>
      <c r="J449" s="110">
        <v>16476</v>
      </c>
      <c r="K449" s="24">
        <v>14.4</v>
      </c>
      <c r="L449" s="109"/>
      <c r="M449" s="110">
        <v>14296</v>
      </c>
      <c r="N449" s="110">
        <v>14331</v>
      </c>
      <c r="O449" s="25">
        <v>14.4</v>
      </c>
      <c r="P449" s="25">
        <v>15.4</v>
      </c>
      <c r="Q449" s="25">
        <v>6.9</v>
      </c>
      <c r="R449" s="24">
        <v>59</v>
      </c>
      <c r="S449" s="26">
        <v>4.3117999999999999</v>
      </c>
      <c r="T449" s="52" t="s">
        <v>410</v>
      </c>
      <c r="U449" s="26">
        <v>6.8647</v>
      </c>
      <c r="V449" s="26"/>
      <c r="W449" s="109"/>
      <c r="X449" s="24">
        <v>43</v>
      </c>
      <c r="Y449" s="110">
        <v>78893.05</v>
      </c>
      <c r="Z449" s="25">
        <v>8.4</v>
      </c>
      <c r="AA449" s="26">
        <v>2.1897000000000002</v>
      </c>
      <c r="AB449" s="26">
        <v>1.7961</v>
      </c>
      <c r="AC449" s="109"/>
      <c r="AD449" s="26">
        <v>7.3644999999999996</v>
      </c>
      <c r="AE449" s="26">
        <v>7.1978999999999997</v>
      </c>
      <c r="AF449" s="26">
        <v>6.3224</v>
      </c>
      <c r="AG449" s="26">
        <v>6.0427</v>
      </c>
      <c r="AH449" s="57">
        <v>7.7279999999999998</v>
      </c>
      <c r="AI449" s="50">
        <f t="shared" si="18"/>
        <v>7.3641069250000006</v>
      </c>
      <c r="AJ449" s="26">
        <f t="shared" si="19"/>
        <v>-0.36389307499999912</v>
      </c>
      <c r="AK449" s="62">
        <f t="shared" si="20"/>
        <v>-4.7087613224637566E-2</v>
      </c>
    </row>
    <row r="450" spans="1:37" s="53" customFormat="1" x14ac:dyDescent="0.2">
      <c r="A450" s="21" t="s">
        <v>1142</v>
      </c>
      <c r="B450" s="1" t="s">
        <v>1143</v>
      </c>
      <c r="C450" s="1" t="s">
        <v>410</v>
      </c>
      <c r="D450" s="108">
        <v>1</v>
      </c>
      <c r="E450" s="109"/>
      <c r="F450" s="108">
        <v>0</v>
      </c>
      <c r="G450" s="108">
        <v>12276</v>
      </c>
      <c r="H450" s="108">
        <v>0</v>
      </c>
      <c r="I450" s="108">
        <v>3384</v>
      </c>
      <c r="J450" s="108">
        <v>0</v>
      </c>
      <c r="K450" s="1">
        <v>2</v>
      </c>
      <c r="L450" s="109"/>
      <c r="M450" s="108">
        <v>3384</v>
      </c>
      <c r="N450" s="108">
        <v>0</v>
      </c>
      <c r="O450" s="2">
        <v>2</v>
      </c>
      <c r="P450" s="2">
        <v>0</v>
      </c>
      <c r="Q450" s="2">
        <v>2</v>
      </c>
      <c r="R450" s="1">
        <v>999</v>
      </c>
      <c r="S450" s="3">
        <v>1.0206</v>
      </c>
      <c r="T450" s="43" t="s">
        <v>611</v>
      </c>
      <c r="U450" s="3">
        <v>0.34200000000000003</v>
      </c>
      <c r="V450" s="3"/>
      <c r="W450" s="109"/>
      <c r="X450" s="1">
        <v>7</v>
      </c>
      <c r="Y450" s="108">
        <v>2073.4</v>
      </c>
      <c r="Z450" s="2">
        <v>1.4</v>
      </c>
      <c r="AA450" s="3">
        <v>1.4275</v>
      </c>
      <c r="AB450" s="3">
        <v>1.3715999999999999</v>
      </c>
      <c r="AC450" s="109"/>
      <c r="AD450" s="3">
        <v>0.54849999999999999</v>
      </c>
      <c r="AE450" s="3">
        <v>0.90349999999999997</v>
      </c>
      <c r="AF450" s="3">
        <v>1.018</v>
      </c>
      <c r="AG450" s="3">
        <v>0.9294</v>
      </c>
      <c r="AH450" s="57">
        <v>0.75800000000000001</v>
      </c>
      <c r="AI450" s="50">
        <f t="shared" si="18"/>
        <v>0.36688050000000005</v>
      </c>
      <c r="AJ450" s="3">
        <f t="shared" si="19"/>
        <v>-0.39111949999999995</v>
      </c>
      <c r="AK450" s="62">
        <f t="shared" si="20"/>
        <v>-0.51598878627968336</v>
      </c>
    </row>
    <row r="451" spans="1:37" s="53" customFormat="1" x14ac:dyDescent="0.2">
      <c r="A451" s="21" t="s">
        <v>802</v>
      </c>
      <c r="B451" s="1" t="s">
        <v>803</v>
      </c>
      <c r="C451" s="1" t="s">
        <v>407</v>
      </c>
      <c r="D451" s="108">
        <v>13</v>
      </c>
      <c r="E451" s="109"/>
      <c r="F451" s="108">
        <v>0</v>
      </c>
      <c r="G451" s="108">
        <v>11743</v>
      </c>
      <c r="H451" s="108">
        <v>4665</v>
      </c>
      <c r="I451" s="108">
        <v>4728</v>
      </c>
      <c r="J451" s="108">
        <v>1897</v>
      </c>
      <c r="K451" s="1">
        <v>5.2</v>
      </c>
      <c r="L451" s="109"/>
      <c r="M451" s="108">
        <v>4693</v>
      </c>
      <c r="N451" s="108">
        <v>1825</v>
      </c>
      <c r="O451" s="2">
        <v>5.2</v>
      </c>
      <c r="P451" s="2">
        <v>1.4</v>
      </c>
      <c r="Q451" s="2">
        <v>4.9000000000000004</v>
      </c>
      <c r="R451" s="1">
        <v>9</v>
      </c>
      <c r="S451" s="3">
        <v>1.4154</v>
      </c>
      <c r="T451" s="43" t="s">
        <v>407</v>
      </c>
      <c r="U451" s="3">
        <v>1.4154</v>
      </c>
      <c r="V451" s="3"/>
      <c r="W451" s="109"/>
      <c r="X451" s="1">
        <v>8</v>
      </c>
      <c r="Y451" s="108">
        <v>8408.18</v>
      </c>
      <c r="Z451" s="2">
        <v>4.9000000000000004</v>
      </c>
      <c r="AA451" s="3">
        <v>0.59809999999999997</v>
      </c>
      <c r="AB451" s="3">
        <v>0.70379999999999998</v>
      </c>
      <c r="AC451" s="109"/>
      <c r="AD451" s="3">
        <v>1.8678999999999999</v>
      </c>
      <c r="AE451" s="3">
        <v>1.9169</v>
      </c>
      <c r="AF451" s="3">
        <v>1.5618000000000001</v>
      </c>
      <c r="AG451" s="3">
        <v>1.7704</v>
      </c>
      <c r="AH451" s="57">
        <v>1.9231</v>
      </c>
      <c r="AI451" s="50">
        <f t="shared" si="18"/>
        <v>1.5183703500000001</v>
      </c>
      <c r="AJ451" s="3">
        <f t="shared" si="19"/>
        <v>-0.40472964999999994</v>
      </c>
      <c r="AK451" s="62">
        <f t="shared" si="20"/>
        <v>-0.21045689251728975</v>
      </c>
    </row>
    <row r="452" spans="1:37" s="53" customFormat="1" x14ac:dyDescent="0.2">
      <c r="A452" s="21" t="s">
        <v>1485</v>
      </c>
      <c r="B452" s="24" t="s">
        <v>1486</v>
      </c>
      <c r="C452" s="24" t="s">
        <v>410</v>
      </c>
      <c r="D452" s="110">
        <v>1</v>
      </c>
      <c r="E452" s="109"/>
      <c r="F452" s="110">
        <v>0</v>
      </c>
      <c r="G452" s="110">
        <v>2861</v>
      </c>
      <c r="H452" s="110">
        <v>0</v>
      </c>
      <c r="I452" s="110">
        <v>2913</v>
      </c>
      <c r="J452" s="110">
        <v>0</v>
      </c>
      <c r="K452" s="24">
        <v>3</v>
      </c>
      <c r="L452" s="109"/>
      <c r="M452" s="110">
        <v>2913</v>
      </c>
      <c r="N452" s="110">
        <v>0</v>
      </c>
      <c r="O452" s="25">
        <v>3</v>
      </c>
      <c r="P452" s="25">
        <v>0</v>
      </c>
      <c r="Q452" s="25">
        <v>3</v>
      </c>
      <c r="R452" s="24">
        <v>999</v>
      </c>
      <c r="S452" s="26">
        <v>0.87860000000000005</v>
      </c>
      <c r="T452" s="52" t="s">
        <v>611</v>
      </c>
      <c r="U452" s="26">
        <v>0.36109999999999998</v>
      </c>
      <c r="V452" s="26"/>
      <c r="W452" s="109"/>
      <c r="X452" s="24">
        <v>8</v>
      </c>
      <c r="Y452" s="110">
        <v>2199.4699999999998</v>
      </c>
      <c r="Z452" s="25">
        <v>1.6</v>
      </c>
      <c r="AA452" s="26">
        <v>0.91490000000000005</v>
      </c>
      <c r="AB452" s="26">
        <v>0.92010000000000003</v>
      </c>
      <c r="AC452" s="109"/>
      <c r="AD452" s="26">
        <v>0.57899999999999996</v>
      </c>
      <c r="AE452" s="26">
        <v>0.2732</v>
      </c>
      <c r="AF452" s="26">
        <v>0.56020000000000003</v>
      </c>
      <c r="AG452" s="26">
        <v>0.53649999999999998</v>
      </c>
      <c r="AH452" s="57">
        <v>0.80049999999999999</v>
      </c>
      <c r="AI452" s="50">
        <f t="shared" si="18"/>
        <v>0.38737002500000001</v>
      </c>
      <c r="AJ452" s="26">
        <f t="shared" si="19"/>
        <v>-0.41312997499999998</v>
      </c>
      <c r="AK452" s="62">
        <f t="shared" si="20"/>
        <v>-0.51608991255465331</v>
      </c>
    </row>
    <row r="453" spans="1:37" s="53" customFormat="1" x14ac:dyDescent="0.2">
      <c r="A453" s="22" t="s">
        <v>228</v>
      </c>
      <c r="B453" s="17" t="s">
        <v>229</v>
      </c>
      <c r="C453" s="17" t="s">
        <v>410</v>
      </c>
      <c r="D453" s="111">
        <v>0</v>
      </c>
      <c r="E453" s="109"/>
      <c r="F453" s="111">
        <v>0</v>
      </c>
      <c r="G453" s="111">
        <v>0</v>
      </c>
      <c r="H453" s="111">
        <v>0</v>
      </c>
      <c r="I453" s="111">
        <v>0</v>
      </c>
      <c r="J453" s="111">
        <v>0</v>
      </c>
      <c r="K453" s="17">
        <v>0</v>
      </c>
      <c r="L453" s="109"/>
      <c r="M453" s="111">
        <v>0</v>
      </c>
      <c r="N453" s="111">
        <v>0</v>
      </c>
      <c r="O453" s="18">
        <v>0</v>
      </c>
      <c r="P453" s="18">
        <v>0</v>
      </c>
      <c r="Q453" s="18">
        <v>0</v>
      </c>
      <c r="R453" s="17">
        <v>999</v>
      </c>
      <c r="S453" s="19">
        <v>0</v>
      </c>
      <c r="T453" s="44" t="s">
        <v>611</v>
      </c>
      <c r="U453" s="19">
        <v>0.55349999999999999</v>
      </c>
      <c r="V453" s="19"/>
      <c r="W453" s="109"/>
      <c r="X453" s="17">
        <v>9</v>
      </c>
      <c r="Y453" s="111">
        <v>3469.34</v>
      </c>
      <c r="Z453" s="18">
        <v>2</v>
      </c>
      <c r="AA453" s="19">
        <v>0.77139999999999997</v>
      </c>
      <c r="AB453" s="19">
        <v>0.88049999999999995</v>
      </c>
      <c r="AC453" s="109"/>
      <c r="AD453" s="19">
        <v>0.85650000000000004</v>
      </c>
      <c r="AE453" s="19">
        <v>0.36270000000000002</v>
      </c>
      <c r="AF453" s="19">
        <v>0.9153</v>
      </c>
      <c r="AG453" s="19">
        <v>0.88049999999999995</v>
      </c>
      <c r="AH453" s="59">
        <v>1.0109999999999999</v>
      </c>
      <c r="AI453" s="51">
        <f t="shared" si="18"/>
        <v>0.59376712500000006</v>
      </c>
      <c r="AJ453" s="19">
        <f t="shared" si="19"/>
        <v>-0.41723287499999984</v>
      </c>
      <c r="AK453" s="63">
        <f t="shared" si="20"/>
        <v>-0.41269324925816014</v>
      </c>
    </row>
    <row r="454" spans="1:37" s="53" customFormat="1" x14ac:dyDescent="0.2">
      <c r="A454" s="21" t="s">
        <v>1459</v>
      </c>
      <c r="B454" s="24" t="s">
        <v>1460</v>
      </c>
      <c r="C454" s="24" t="s">
        <v>410</v>
      </c>
      <c r="D454" s="110">
        <v>1</v>
      </c>
      <c r="E454" s="109"/>
      <c r="F454" s="110">
        <v>0</v>
      </c>
      <c r="G454" s="110">
        <v>27622</v>
      </c>
      <c r="H454" s="110">
        <v>0</v>
      </c>
      <c r="I454" s="110">
        <v>0</v>
      </c>
      <c r="J454" s="110">
        <v>0</v>
      </c>
      <c r="K454" s="24">
        <v>0</v>
      </c>
      <c r="L454" s="109"/>
      <c r="M454" s="110">
        <v>0</v>
      </c>
      <c r="N454" s="110">
        <v>0</v>
      </c>
      <c r="O454" s="25">
        <v>0</v>
      </c>
      <c r="P454" s="25">
        <v>0</v>
      </c>
      <c r="Q454" s="25">
        <v>0</v>
      </c>
      <c r="R454" s="24">
        <v>999</v>
      </c>
      <c r="S454" s="26">
        <v>0</v>
      </c>
      <c r="T454" s="52" t="s">
        <v>410</v>
      </c>
      <c r="U454" s="26">
        <v>1.2221</v>
      </c>
      <c r="V454" s="26"/>
      <c r="W454" s="109"/>
      <c r="X454" s="24">
        <v>8</v>
      </c>
      <c r="Y454" s="110">
        <v>9470.9</v>
      </c>
      <c r="Z454" s="25">
        <v>2.2000000000000002</v>
      </c>
      <c r="AA454" s="26">
        <v>2.1190000000000002</v>
      </c>
      <c r="AB454" s="26">
        <v>1.9708000000000001</v>
      </c>
      <c r="AC454" s="109"/>
      <c r="AD454" s="26">
        <v>1.2149000000000001</v>
      </c>
      <c r="AE454" s="26">
        <v>0.42449999999999999</v>
      </c>
      <c r="AF454" s="26">
        <v>1.6153999999999999</v>
      </c>
      <c r="AG454" s="26">
        <v>1.7033</v>
      </c>
      <c r="AH454" s="57">
        <v>1.7334000000000001</v>
      </c>
      <c r="AI454" s="50">
        <f t="shared" si="18"/>
        <v>1.311007775</v>
      </c>
      <c r="AJ454" s="26">
        <f t="shared" si="19"/>
        <v>-0.42239222500000007</v>
      </c>
      <c r="AK454" s="62">
        <f t="shared" si="20"/>
        <v>-0.24367844986731282</v>
      </c>
    </row>
    <row r="455" spans="1:37" s="53" customFormat="1" x14ac:dyDescent="0.2">
      <c r="A455" s="21" t="s">
        <v>1483</v>
      </c>
      <c r="B455" s="24" t="s">
        <v>1484</v>
      </c>
      <c r="C455" s="24" t="s">
        <v>410</v>
      </c>
      <c r="D455" s="110">
        <v>0</v>
      </c>
      <c r="E455" s="109"/>
      <c r="F455" s="110">
        <v>0</v>
      </c>
      <c r="G455" s="110">
        <v>0</v>
      </c>
      <c r="H455" s="110">
        <v>0</v>
      </c>
      <c r="I455" s="110">
        <v>0</v>
      </c>
      <c r="J455" s="110">
        <v>0</v>
      </c>
      <c r="K455" s="24">
        <v>0</v>
      </c>
      <c r="L455" s="109"/>
      <c r="M455" s="110">
        <v>0</v>
      </c>
      <c r="N455" s="110">
        <v>0</v>
      </c>
      <c r="O455" s="25">
        <v>0</v>
      </c>
      <c r="P455" s="25">
        <v>0</v>
      </c>
      <c r="Q455" s="25">
        <v>0</v>
      </c>
      <c r="R455" s="24">
        <v>999</v>
      </c>
      <c r="S455" s="26">
        <v>0</v>
      </c>
      <c r="T455" s="52" t="s">
        <v>611</v>
      </c>
      <c r="U455" s="26">
        <v>0.59960000000000002</v>
      </c>
      <c r="V455" s="26"/>
      <c r="W455" s="109"/>
      <c r="X455" s="24">
        <v>8</v>
      </c>
      <c r="Y455" s="110">
        <v>3773.6</v>
      </c>
      <c r="Z455" s="25">
        <v>1.7</v>
      </c>
      <c r="AA455" s="26">
        <v>1.5186999999999999</v>
      </c>
      <c r="AB455" s="26">
        <v>1.2296</v>
      </c>
      <c r="AC455" s="109"/>
      <c r="AD455" s="26">
        <v>0.81189999999999996</v>
      </c>
      <c r="AE455" s="26">
        <v>0.39810000000000001</v>
      </c>
      <c r="AF455" s="26">
        <v>0.89849999999999997</v>
      </c>
      <c r="AG455" s="26">
        <v>0.82809999999999995</v>
      </c>
      <c r="AH455" s="57">
        <v>1.069</v>
      </c>
      <c r="AI455" s="50">
        <f t="shared" si="18"/>
        <v>0.6432209000000001</v>
      </c>
      <c r="AJ455" s="26">
        <f t="shared" si="19"/>
        <v>-0.42577909999999985</v>
      </c>
      <c r="AK455" s="62">
        <f t="shared" si="20"/>
        <v>-0.39829663236669771</v>
      </c>
    </row>
    <row r="456" spans="1:37" s="53" customFormat="1" x14ac:dyDescent="0.2">
      <c r="A456" s="21" t="s">
        <v>1026</v>
      </c>
      <c r="B456" s="24" t="s">
        <v>1027</v>
      </c>
      <c r="C456" s="24" t="s">
        <v>410</v>
      </c>
      <c r="D456" s="110">
        <v>1</v>
      </c>
      <c r="E456" s="109"/>
      <c r="F456" s="110">
        <v>0</v>
      </c>
      <c r="G456" s="110">
        <v>9437</v>
      </c>
      <c r="H456" s="110">
        <v>0</v>
      </c>
      <c r="I456" s="110">
        <v>0</v>
      </c>
      <c r="J456" s="110">
        <v>0</v>
      </c>
      <c r="K456" s="24">
        <v>0</v>
      </c>
      <c r="L456" s="109"/>
      <c r="M456" s="110">
        <v>0</v>
      </c>
      <c r="N456" s="110">
        <v>0</v>
      </c>
      <c r="O456" s="25">
        <v>0</v>
      </c>
      <c r="P456" s="25">
        <v>0</v>
      </c>
      <c r="Q456" s="25">
        <v>0</v>
      </c>
      <c r="R456" s="24">
        <v>999</v>
      </c>
      <c r="S456" s="26">
        <v>0</v>
      </c>
      <c r="T456" s="52" t="s">
        <v>410</v>
      </c>
      <c r="U456" s="26">
        <v>2.3538999999999999</v>
      </c>
      <c r="V456" s="26"/>
      <c r="W456" s="109"/>
      <c r="X456" s="24">
        <v>12</v>
      </c>
      <c r="Y456" s="110">
        <v>19432.12</v>
      </c>
      <c r="Z456" s="25">
        <v>3.7</v>
      </c>
      <c r="AA456" s="26">
        <v>1.1892</v>
      </c>
      <c r="AB456" s="26">
        <v>1.2784</v>
      </c>
      <c r="AC456" s="109"/>
      <c r="AD456" s="26">
        <v>2.1999</v>
      </c>
      <c r="AE456" s="26">
        <v>1.6778</v>
      </c>
      <c r="AF456" s="26">
        <v>1.6554</v>
      </c>
      <c r="AG456" s="26">
        <v>1.6252</v>
      </c>
      <c r="AH456" s="57">
        <v>2.9542000000000002</v>
      </c>
      <c r="AI456" s="50">
        <f t="shared" si="18"/>
        <v>2.5251462250000003</v>
      </c>
      <c r="AJ456" s="26">
        <f t="shared" si="19"/>
        <v>-0.42905377499999986</v>
      </c>
      <c r="AK456" s="62">
        <f t="shared" si="20"/>
        <v>-0.14523518211360092</v>
      </c>
    </row>
    <row r="457" spans="1:37" s="53" customFormat="1" x14ac:dyDescent="0.2">
      <c r="A457" s="21" t="s">
        <v>1533</v>
      </c>
      <c r="B457" s="1" t="s">
        <v>63</v>
      </c>
      <c r="C457" s="1" t="s">
        <v>410</v>
      </c>
      <c r="D457" s="108">
        <v>19</v>
      </c>
      <c r="E457" s="109"/>
      <c r="F457" s="108">
        <v>0</v>
      </c>
      <c r="G457" s="108">
        <v>12172</v>
      </c>
      <c r="H457" s="108">
        <v>3508</v>
      </c>
      <c r="I457" s="108">
        <v>4214</v>
      </c>
      <c r="J457" s="108">
        <v>1941</v>
      </c>
      <c r="K457" s="1">
        <v>3.5</v>
      </c>
      <c r="L457" s="109"/>
      <c r="M457" s="108">
        <v>4088</v>
      </c>
      <c r="N457" s="108">
        <v>1600</v>
      </c>
      <c r="O457" s="2">
        <v>3.5</v>
      </c>
      <c r="P457" s="2">
        <v>2.5</v>
      </c>
      <c r="Q457" s="2">
        <v>2.7</v>
      </c>
      <c r="R457" s="1">
        <v>9</v>
      </c>
      <c r="S457" s="3">
        <v>1.2330000000000001</v>
      </c>
      <c r="T457" s="43" t="s">
        <v>407</v>
      </c>
      <c r="U457" s="3">
        <v>1.2393000000000001</v>
      </c>
      <c r="V457" s="3"/>
      <c r="W457" s="109"/>
      <c r="X457" s="1">
        <v>8</v>
      </c>
      <c r="Y457" s="108">
        <v>7979.54</v>
      </c>
      <c r="Z457" s="2">
        <v>2.7</v>
      </c>
      <c r="AA457" s="3">
        <v>1.0122</v>
      </c>
      <c r="AB457" s="3">
        <v>0.82920000000000005</v>
      </c>
      <c r="AC457" s="109"/>
      <c r="AD457" s="3">
        <v>0</v>
      </c>
      <c r="AE457" s="3">
        <v>0</v>
      </c>
      <c r="AF457" s="3">
        <v>1.7303999999999999</v>
      </c>
      <c r="AG457" s="3">
        <v>2.1254</v>
      </c>
      <c r="AH457" s="57">
        <v>1.7736000000000001</v>
      </c>
      <c r="AI457" s="50">
        <f t="shared" ref="AI457:AI507" si="21">$AI$4*U457</f>
        <v>1.3294590750000002</v>
      </c>
      <c r="AJ457" s="3">
        <f t="shared" ref="AJ457:AJ507" si="22">AI457-AH457</f>
        <v>-0.44414092499999991</v>
      </c>
      <c r="AK457" s="62">
        <f t="shared" ref="AK457:AK507" si="23">AJ457/AH457</f>
        <v>-0.2504177520297699</v>
      </c>
    </row>
    <row r="458" spans="1:37" s="53" customFormat="1" x14ac:dyDescent="0.2">
      <c r="A458" s="22" t="s">
        <v>1516</v>
      </c>
      <c r="B458" s="17" t="s">
        <v>1106</v>
      </c>
      <c r="C458" s="17" t="s">
        <v>410</v>
      </c>
      <c r="D458" s="111">
        <v>0</v>
      </c>
      <c r="E458" s="109"/>
      <c r="F458" s="111">
        <v>0</v>
      </c>
      <c r="G458" s="111">
        <v>0</v>
      </c>
      <c r="H458" s="111">
        <v>0</v>
      </c>
      <c r="I458" s="111">
        <v>0</v>
      </c>
      <c r="J458" s="111">
        <v>0</v>
      </c>
      <c r="K458" s="17">
        <v>0</v>
      </c>
      <c r="L458" s="109"/>
      <c r="M458" s="111">
        <v>0</v>
      </c>
      <c r="N458" s="111">
        <v>0</v>
      </c>
      <c r="O458" s="18">
        <v>0</v>
      </c>
      <c r="P458" s="18">
        <v>0</v>
      </c>
      <c r="Q458" s="18">
        <v>0</v>
      </c>
      <c r="R458" s="17">
        <v>999</v>
      </c>
      <c r="S458" s="19">
        <v>0</v>
      </c>
      <c r="T458" s="44" t="s">
        <v>410</v>
      </c>
      <c r="U458" s="19">
        <v>1.1105</v>
      </c>
      <c r="V458" s="19"/>
      <c r="W458" s="109"/>
      <c r="X458" s="17">
        <v>7</v>
      </c>
      <c r="Y458" s="111">
        <v>7924.44</v>
      </c>
      <c r="Z458" s="18">
        <v>2.1</v>
      </c>
      <c r="AA458" s="19">
        <v>0.65790000000000004</v>
      </c>
      <c r="AB458" s="19">
        <v>0.50460000000000005</v>
      </c>
      <c r="AC458" s="109"/>
      <c r="AD458" s="19">
        <v>1.5993999999999999</v>
      </c>
      <c r="AE458" s="19">
        <v>1.4259999999999999</v>
      </c>
      <c r="AF458" s="19">
        <v>1.1409</v>
      </c>
      <c r="AG458" s="19">
        <v>1.1515</v>
      </c>
      <c r="AH458" s="59">
        <v>1.641</v>
      </c>
      <c r="AI458" s="51">
        <f t="shared" si="21"/>
        <v>1.1912888750000001</v>
      </c>
      <c r="AJ458" s="19">
        <f t="shared" si="22"/>
        <v>-0.44971112499999988</v>
      </c>
      <c r="AK458" s="63">
        <f t="shared" si="23"/>
        <v>-0.2740469987812309</v>
      </c>
    </row>
    <row r="459" spans="1:37" s="53" customFormat="1" x14ac:dyDescent="0.2">
      <c r="A459" s="21" t="s">
        <v>496</v>
      </c>
      <c r="B459" s="24" t="s">
        <v>497</v>
      </c>
      <c r="C459" s="24" t="s">
        <v>407</v>
      </c>
      <c r="D459" s="110">
        <v>41</v>
      </c>
      <c r="E459" s="109"/>
      <c r="F459" s="110">
        <v>2</v>
      </c>
      <c r="G459" s="110">
        <v>14672</v>
      </c>
      <c r="H459" s="110">
        <v>11180</v>
      </c>
      <c r="I459" s="110">
        <v>6101</v>
      </c>
      <c r="J459" s="110">
        <v>4104</v>
      </c>
      <c r="K459" s="24">
        <v>6.9</v>
      </c>
      <c r="L459" s="109"/>
      <c r="M459" s="110">
        <v>5813</v>
      </c>
      <c r="N459" s="110">
        <v>3277</v>
      </c>
      <c r="O459" s="25">
        <v>6.9</v>
      </c>
      <c r="P459" s="25">
        <v>4.4000000000000004</v>
      </c>
      <c r="Q459" s="25">
        <v>5.7</v>
      </c>
      <c r="R459" s="24">
        <v>19</v>
      </c>
      <c r="S459" s="26">
        <v>1.7532000000000001</v>
      </c>
      <c r="T459" s="52" t="s">
        <v>407</v>
      </c>
      <c r="U459" s="26">
        <v>1.7532000000000001</v>
      </c>
      <c r="V459" s="26"/>
      <c r="W459" s="109"/>
      <c r="X459" s="24">
        <v>15</v>
      </c>
      <c r="Y459" s="110">
        <v>14062.76</v>
      </c>
      <c r="Z459" s="25">
        <v>5.7</v>
      </c>
      <c r="AA459" s="26">
        <v>0.8589</v>
      </c>
      <c r="AB459" s="26">
        <v>0.81869999999999998</v>
      </c>
      <c r="AC459" s="109"/>
      <c r="AD459" s="26">
        <v>2.4367999999999999</v>
      </c>
      <c r="AE459" s="26">
        <v>1.8902000000000001</v>
      </c>
      <c r="AF459" s="26">
        <v>1.7170000000000001</v>
      </c>
      <c r="AG459" s="26">
        <v>2.1749000000000001</v>
      </c>
      <c r="AH459" s="57">
        <v>2.3357000000000001</v>
      </c>
      <c r="AI459" s="50">
        <f t="shared" si="21"/>
        <v>1.8807453000000003</v>
      </c>
      <c r="AJ459" s="26">
        <f t="shared" si="22"/>
        <v>-0.45495469999999982</v>
      </c>
      <c r="AK459" s="62">
        <f t="shared" si="23"/>
        <v>-0.19478302007963344</v>
      </c>
    </row>
    <row r="460" spans="1:37" s="53" customFormat="1" x14ac:dyDescent="0.2">
      <c r="A460" s="21" t="s">
        <v>289</v>
      </c>
      <c r="B460" s="24" t="s">
        <v>290</v>
      </c>
      <c r="C460" s="24" t="s">
        <v>410</v>
      </c>
      <c r="D460" s="110">
        <v>14</v>
      </c>
      <c r="E460" s="109"/>
      <c r="F460" s="110">
        <v>0</v>
      </c>
      <c r="G460" s="110">
        <v>9300</v>
      </c>
      <c r="H460" s="110">
        <v>5125</v>
      </c>
      <c r="I460" s="110">
        <v>3236</v>
      </c>
      <c r="J460" s="110">
        <v>1493</v>
      </c>
      <c r="K460" s="24">
        <v>2</v>
      </c>
      <c r="L460" s="109"/>
      <c r="M460" s="110">
        <v>3163</v>
      </c>
      <c r="N460" s="110">
        <v>1314</v>
      </c>
      <c r="O460" s="25">
        <v>2</v>
      </c>
      <c r="P460" s="25">
        <v>0.9</v>
      </c>
      <c r="Q460" s="25">
        <v>1.9</v>
      </c>
      <c r="R460" s="24">
        <v>10</v>
      </c>
      <c r="S460" s="26">
        <v>0.95399999999999996</v>
      </c>
      <c r="T460" s="52" t="s">
        <v>407</v>
      </c>
      <c r="U460" s="26">
        <v>0.95399999999999996</v>
      </c>
      <c r="V460" s="26"/>
      <c r="W460" s="109"/>
      <c r="X460" s="24">
        <v>4</v>
      </c>
      <c r="Y460" s="110">
        <v>6132.42</v>
      </c>
      <c r="Z460" s="25">
        <v>1.9</v>
      </c>
      <c r="AA460" s="26">
        <v>0.46929999999999999</v>
      </c>
      <c r="AB460" s="26">
        <v>0.7399</v>
      </c>
      <c r="AC460" s="109"/>
      <c r="AD460" s="26">
        <v>0.84519999999999995</v>
      </c>
      <c r="AE460" s="26">
        <v>1.0842000000000001</v>
      </c>
      <c r="AF460" s="26">
        <v>1.3385</v>
      </c>
      <c r="AG460" s="26">
        <v>1.3522000000000001</v>
      </c>
      <c r="AH460" s="57">
        <v>1.494</v>
      </c>
      <c r="AI460" s="50">
        <f t="shared" si="21"/>
        <v>1.0234035000000001</v>
      </c>
      <c r="AJ460" s="26">
        <f t="shared" si="22"/>
        <v>-0.47059649999999986</v>
      </c>
      <c r="AK460" s="62">
        <f t="shared" si="23"/>
        <v>-0.31499096385542158</v>
      </c>
    </row>
    <row r="461" spans="1:37" s="53" customFormat="1" x14ac:dyDescent="0.2">
      <c r="A461" s="21" t="s">
        <v>345</v>
      </c>
      <c r="B461" s="24" t="s">
        <v>346</v>
      </c>
      <c r="C461" s="24" t="s">
        <v>410</v>
      </c>
      <c r="D461" s="110">
        <v>122</v>
      </c>
      <c r="E461" s="109"/>
      <c r="F461" s="110">
        <v>3</v>
      </c>
      <c r="G461" s="110">
        <v>24609</v>
      </c>
      <c r="H461" s="110">
        <v>31817</v>
      </c>
      <c r="I461" s="110">
        <v>8708</v>
      </c>
      <c r="J461" s="110">
        <v>8905</v>
      </c>
      <c r="K461" s="24">
        <v>8.3000000000000007</v>
      </c>
      <c r="L461" s="109"/>
      <c r="M461" s="110">
        <v>8152</v>
      </c>
      <c r="N461" s="110">
        <v>7121</v>
      </c>
      <c r="O461" s="25">
        <v>8.3000000000000007</v>
      </c>
      <c r="P461" s="25">
        <v>9.5</v>
      </c>
      <c r="Q461" s="25">
        <v>4.8</v>
      </c>
      <c r="R461" s="24">
        <v>45</v>
      </c>
      <c r="S461" s="26">
        <v>2.4586999999999999</v>
      </c>
      <c r="T461" s="52" t="s">
        <v>407</v>
      </c>
      <c r="U461" s="26">
        <v>2.4586999999999999</v>
      </c>
      <c r="V461" s="26"/>
      <c r="W461" s="109"/>
      <c r="X461" s="24">
        <v>27</v>
      </c>
      <c r="Y461" s="110">
        <v>25983.7</v>
      </c>
      <c r="Z461" s="25">
        <v>4.8</v>
      </c>
      <c r="AA461" s="26">
        <v>1.5522</v>
      </c>
      <c r="AB461" s="26">
        <v>1.51</v>
      </c>
      <c r="AC461" s="109"/>
      <c r="AD461" s="26">
        <v>3.3136000000000001</v>
      </c>
      <c r="AE461" s="26">
        <v>3.5165999999999999</v>
      </c>
      <c r="AF461" s="26">
        <v>3.5186999999999999</v>
      </c>
      <c r="AG461" s="26">
        <v>3.4906999999999999</v>
      </c>
      <c r="AH461" s="57">
        <v>3.1381999999999999</v>
      </c>
      <c r="AI461" s="50">
        <f t="shared" si="21"/>
        <v>2.6375704250000003</v>
      </c>
      <c r="AJ461" s="26">
        <f t="shared" si="22"/>
        <v>-0.5006295749999996</v>
      </c>
      <c r="AK461" s="62">
        <f t="shared" si="23"/>
        <v>-0.15952761933592494</v>
      </c>
    </row>
    <row r="462" spans="1:37" s="53" customFormat="1" x14ac:dyDescent="0.2">
      <c r="A462" s="21" t="s">
        <v>790</v>
      </c>
      <c r="B462" s="1" t="s">
        <v>791</v>
      </c>
      <c r="C462" s="1" t="s">
        <v>407</v>
      </c>
      <c r="D462" s="108">
        <v>2</v>
      </c>
      <c r="E462" s="109"/>
      <c r="F462" s="108">
        <v>0</v>
      </c>
      <c r="G462" s="108">
        <v>23069</v>
      </c>
      <c r="H462" s="108">
        <v>7463</v>
      </c>
      <c r="I462" s="108">
        <v>7027</v>
      </c>
      <c r="J462" s="108">
        <v>2410</v>
      </c>
      <c r="K462" s="1">
        <v>6</v>
      </c>
      <c r="L462" s="109"/>
      <c r="M462" s="108">
        <v>7027</v>
      </c>
      <c r="N462" s="108">
        <v>2410</v>
      </c>
      <c r="O462" s="2">
        <v>6</v>
      </c>
      <c r="P462" s="2">
        <v>2</v>
      </c>
      <c r="Q462" s="2">
        <v>5.7</v>
      </c>
      <c r="R462" s="1">
        <v>999</v>
      </c>
      <c r="S462" s="3">
        <v>2.1194000000000002</v>
      </c>
      <c r="T462" s="43" t="s">
        <v>410</v>
      </c>
      <c r="U462" s="3">
        <v>2.1640000000000001</v>
      </c>
      <c r="V462" s="3"/>
      <c r="W462" s="109"/>
      <c r="X462" s="1">
        <v>12</v>
      </c>
      <c r="Y462" s="108">
        <v>14661.71</v>
      </c>
      <c r="Z462" s="2">
        <v>6</v>
      </c>
      <c r="AA462" s="3">
        <v>0.79200000000000004</v>
      </c>
      <c r="AB462" s="3">
        <v>0.81469999999999998</v>
      </c>
      <c r="AC462" s="109"/>
      <c r="AD462" s="3">
        <v>3.0047000000000001</v>
      </c>
      <c r="AE462" s="3">
        <v>2.8588</v>
      </c>
      <c r="AF462" s="3">
        <v>2.7092999999999998</v>
      </c>
      <c r="AG462" s="3">
        <v>2.6821999999999999</v>
      </c>
      <c r="AH462" s="57">
        <v>2.8275999999999999</v>
      </c>
      <c r="AI462" s="50">
        <f t="shared" si="21"/>
        <v>2.3214310000000005</v>
      </c>
      <c r="AJ462" s="3">
        <f t="shared" si="22"/>
        <v>-0.50616899999999942</v>
      </c>
      <c r="AK462" s="62">
        <f t="shared" si="23"/>
        <v>-0.1790101145848067</v>
      </c>
    </row>
    <row r="463" spans="1:37" s="53" customFormat="1" x14ac:dyDescent="0.2">
      <c r="A463" s="22" t="s">
        <v>1491</v>
      </c>
      <c r="B463" s="17" t="s">
        <v>1492</v>
      </c>
      <c r="C463" s="17" t="s">
        <v>407</v>
      </c>
      <c r="D463" s="111">
        <v>5</v>
      </c>
      <c r="E463" s="109"/>
      <c r="F463" s="111">
        <v>0</v>
      </c>
      <c r="G463" s="111">
        <v>4631</v>
      </c>
      <c r="H463" s="111">
        <v>1994</v>
      </c>
      <c r="I463" s="111">
        <v>1754</v>
      </c>
      <c r="J463" s="111">
        <v>392</v>
      </c>
      <c r="K463" s="17">
        <v>2.6</v>
      </c>
      <c r="L463" s="109"/>
      <c r="M463" s="111">
        <v>1754</v>
      </c>
      <c r="N463" s="111">
        <v>392</v>
      </c>
      <c r="O463" s="18">
        <v>2.6</v>
      </c>
      <c r="P463" s="18">
        <v>0.8</v>
      </c>
      <c r="Q463" s="18">
        <v>2.4</v>
      </c>
      <c r="R463" s="17">
        <v>3</v>
      </c>
      <c r="S463" s="19">
        <v>0.52900000000000003</v>
      </c>
      <c r="T463" s="44" t="s">
        <v>407</v>
      </c>
      <c r="U463" s="19">
        <v>0.52900000000000003</v>
      </c>
      <c r="V463" s="19"/>
      <c r="W463" s="109"/>
      <c r="X463" s="17">
        <v>4</v>
      </c>
      <c r="Y463" s="111">
        <v>2514.48</v>
      </c>
      <c r="Z463" s="18">
        <v>2.4</v>
      </c>
      <c r="AA463" s="19">
        <v>0.51770000000000005</v>
      </c>
      <c r="AB463" s="19">
        <v>0.54520000000000002</v>
      </c>
      <c r="AC463" s="109"/>
      <c r="AD463" s="19">
        <v>1.6415</v>
      </c>
      <c r="AE463" s="19">
        <v>1.0727</v>
      </c>
      <c r="AF463" s="19">
        <v>1.1051</v>
      </c>
      <c r="AG463" s="19">
        <v>1.0847</v>
      </c>
      <c r="AH463" s="59">
        <v>1.0802</v>
      </c>
      <c r="AI463" s="51">
        <f t="shared" si="21"/>
        <v>0.56748475000000009</v>
      </c>
      <c r="AJ463" s="19">
        <f t="shared" si="22"/>
        <v>-0.51271524999999996</v>
      </c>
      <c r="AK463" s="63">
        <f t="shared" si="23"/>
        <v>-0.47464844473245688</v>
      </c>
    </row>
    <row r="464" spans="1:37" s="53" customFormat="1" x14ac:dyDescent="0.2">
      <c r="A464" s="21" t="s">
        <v>800</v>
      </c>
      <c r="B464" s="24" t="s">
        <v>801</v>
      </c>
      <c r="C464" s="24" t="s">
        <v>407</v>
      </c>
      <c r="D464" s="110">
        <v>6</v>
      </c>
      <c r="E464" s="109"/>
      <c r="F464" s="110">
        <v>0</v>
      </c>
      <c r="G464" s="110">
        <v>21683</v>
      </c>
      <c r="H464" s="110">
        <v>10916</v>
      </c>
      <c r="I464" s="110">
        <v>7006</v>
      </c>
      <c r="J464" s="110">
        <v>2548</v>
      </c>
      <c r="K464" s="24">
        <v>7.3</v>
      </c>
      <c r="L464" s="109"/>
      <c r="M464" s="110">
        <v>6889</v>
      </c>
      <c r="N464" s="110">
        <v>2290</v>
      </c>
      <c r="O464" s="25">
        <v>7.3</v>
      </c>
      <c r="P464" s="25">
        <v>2.7</v>
      </c>
      <c r="Q464" s="25">
        <v>6.9</v>
      </c>
      <c r="R464" s="24">
        <v>6</v>
      </c>
      <c r="S464" s="26">
        <v>2.0777999999999999</v>
      </c>
      <c r="T464" s="52" t="s">
        <v>407</v>
      </c>
      <c r="U464" s="26">
        <v>2.0777999999999999</v>
      </c>
      <c r="V464" s="26"/>
      <c r="W464" s="109"/>
      <c r="X464" s="24">
        <v>13</v>
      </c>
      <c r="Y464" s="110">
        <v>11949.12</v>
      </c>
      <c r="Z464" s="25">
        <v>6.9</v>
      </c>
      <c r="AA464" s="26">
        <v>0.36499999999999999</v>
      </c>
      <c r="AB464" s="26">
        <v>0.44990000000000002</v>
      </c>
      <c r="AC464" s="109"/>
      <c r="AD464" s="26">
        <v>2.6947999999999999</v>
      </c>
      <c r="AE464" s="26">
        <v>2.75</v>
      </c>
      <c r="AF464" s="26">
        <v>2.9539</v>
      </c>
      <c r="AG464" s="26">
        <v>2.7536999999999998</v>
      </c>
      <c r="AH464" s="57">
        <v>2.7429000000000001</v>
      </c>
      <c r="AI464" s="50">
        <f t="shared" si="21"/>
        <v>2.2289599500000001</v>
      </c>
      <c r="AJ464" s="26">
        <f t="shared" si="22"/>
        <v>-0.51394004999999998</v>
      </c>
      <c r="AK464" s="62">
        <f t="shared" si="23"/>
        <v>-0.18737104888986109</v>
      </c>
    </row>
    <row r="465" spans="1:37" s="53" customFormat="1" x14ac:dyDescent="0.2">
      <c r="A465" s="21" t="s">
        <v>832</v>
      </c>
      <c r="B465" s="24" t="s">
        <v>833</v>
      </c>
      <c r="C465" s="24" t="s">
        <v>407</v>
      </c>
      <c r="D465" s="110">
        <v>4</v>
      </c>
      <c r="E465" s="109"/>
      <c r="F465" s="110">
        <v>0</v>
      </c>
      <c r="G465" s="110">
        <v>27281</v>
      </c>
      <c r="H465" s="110">
        <v>22978</v>
      </c>
      <c r="I465" s="110">
        <v>8466</v>
      </c>
      <c r="J465" s="110">
        <v>5136</v>
      </c>
      <c r="K465" s="24">
        <v>7.3</v>
      </c>
      <c r="L465" s="109"/>
      <c r="M465" s="110">
        <v>8466</v>
      </c>
      <c r="N465" s="110">
        <v>5136</v>
      </c>
      <c r="O465" s="25">
        <v>7.3</v>
      </c>
      <c r="P465" s="25">
        <v>3.1</v>
      </c>
      <c r="Q465" s="25">
        <v>6.2</v>
      </c>
      <c r="R465" s="24">
        <v>999</v>
      </c>
      <c r="S465" s="26">
        <v>2.5533999999999999</v>
      </c>
      <c r="T465" s="52" t="s">
        <v>410</v>
      </c>
      <c r="U465" s="26">
        <v>1.6221000000000001</v>
      </c>
      <c r="V465" s="26"/>
      <c r="W465" s="109"/>
      <c r="X465" s="24">
        <v>8</v>
      </c>
      <c r="Y465" s="110">
        <v>12796.36</v>
      </c>
      <c r="Z465" s="25">
        <v>2.7</v>
      </c>
      <c r="AA465" s="26">
        <v>1.8783000000000001</v>
      </c>
      <c r="AB465" s="26">
        <v>1.9963</v>
      </c>
      <c r="AC465" s="109"/>
      <c r="AD465" s="26">
        <v>2.2492000000000001</v>
      </c>
      <c r="AE465" s="26">
        <v>1.9488000000000001</v>
      </c>
      <c r="AF465" s="26">
        <v>2.0771999999999999</v>
      </c>
      <c r="AG465" s="26">
        <v>2.0028000000000001</v>
      </c>
      <c r="AH465" s="57">
        <v>2.2618</v>
      </c>
      <c r="AI465" s="50">
        <f t="shared" si="21"/>
        <v>1.7401077750000002</v>
      </c>
      <c r="AJ465" s="26">
        <f t="shared" si="22"/>
        <v>-0.52169222499999979</v>
      </c>
      <c r="AK465" s="62">
        <f t="shared" si="23"/>
        <v>-0.23065356132284012</v>
      </c>
    </row>
    <row r="466" spans="1:37" s="53" customFormat="1" x14ac:dyDescent="0.2">
      <c r="A466" s="21" t="s">
        <v>874</v>
      </c>
      <c r="B466" s="24" t="s">
        <v>875</v>
      </c>
      <c r="C466" s="24" t="s">
        <v>407</v>
      </c>
      <c r="D466" s="110">
        <v>12</v>
      </c>
      <c r="E466" s="109"/>
      <c r="F466" s="110">
        <v>0</v>
      </c>
      <c r="G466" s="110">
        <v>2106</v>
      </c>
      <c r="H466" s="110">
        <v>857</v>
      </c>
      <c r="I466" s="110">
        <v>1099</v>
      </c>
      <c r="J466" s="110">
        <v>431</v>
      </c>
      <c r="K466" s="24">
        <v>1.1000000000000001</v>
      </c>
      <c r="L466" s="109"/>
      <c r="M466" s="110">
        <v>1090</v>
      </c>
      <c r="N466" s="110">
        <v>411</v>
      </c>
      <c r="O466" s="25">
        <v>1.1000000000000001</v>
      </c>
      <c r="P466" s="25">
        <v>0.8</v>
      </c>
      <c r="Q466" s="25">
        <v>1.2</v>
      </c>
      <c r="R466" s="24">
        <v>8</v>
      </c>
      <c r="S466" s="26">
        <v>0.32879999999999998</v>
      </c>
      <c r="T466" s="52" t="s">
        <v>407</v>
      </c>
      <c r="U466" s="26">
        <v>0.32879999999999998</v>
      </c>
      <c r="V466" s="26"/>
      <c r="W466" s="109"/>
      <c r="X466" s="24">
        <v>3</v>
      </c>
      <c r="Y466" s="110">
        <v>1935.14</v>
      </c>
      <c r="Z466" s="25">
        <v>1.2</v>
      </c>
      <c r="AA466" s="26">
        <v>2.6476999999999999</v>
      </c>
      <c r="AB466" s="26">
        <v>3.1133000000000002</v>
      </c>
      <c r="AC466" s="109"/>
      <c r="AD466" s="26">
        <v>0.90610000000000002</v>
      </c>
      <c r="AE466" s="26">
        <v>0.68569999999999998</v>
      </c>
      <c r="AF466" s="26">
        <v>0.8236</v>
      </c>
      <c r="AG466" s="26">
        <v>0.78539999999999999</v>
      </c>
      <c r="AH466" s="57">
        <v>0.9032</v>
      </c>
      <c r="AI466" s="50">
        <f t="shared" si="21"/>
        <v>0.35272019999999998</v>
      </c>
      <c r="AJ466" s="26">
        <f t="shared" si="22"/>
        <v>-0.55047979999999996</v>
      </c>
      <c r="AK466" s="62">
        <f t="shared" si="23"/>
        <v>-0.60947719220549157</v>
      </c>
    </row>
    <row r="467" spans="1:37" s="53" customFormat="1" x14ac:dyDescent="0.2">
      <c r="A467" s="21" t="s">
        <v>794</v>
      </c>
      <c r="B467" s="24" t="s">
        <v>795</v>
      </c>
      <c r="C467" s="24" t="s">
        <v>407</v>
      </c>
      <c r="D467" s="110">
        <v>18</v>
      </c>
      <c r="E467" s="109"/>
      <c r="F467" s="110">
        <v>0</v>
      </c>
      <c r="G467" s="110">
        <v>13385</v>
      </c>
      <c r="H467" s="110">
        <v>4958</v>
      </c>
      <c r="I467" s="110">
        <v>5517</v>
      </c>
      <c r="J467" s="110">
        <v>2689</v>
      </c>
      <c r="K467" s="24">
        <v>5.2</v>
      </c>
      <c r="L467" s="109"/>
      <c r="M467" s="110">
        <v>5369</v>
      </c>
      <c r="N467" s="110">
        <v>2297</v>
      </c>
      <c r="O467" s="25">
        <v>5.2</v>
      </c>
      <c r="P467" s="25">
        <v>2.5</v>
      </c>
      <c r="Q467" s="25">
        <v>4.5</v>
      </c>
      <c r="R467" s="24">
        <v>11</v>
      </c>
      <c r="S467" s="26">
        <v>1.6193</v>
      </c>
      <c r="T467" s="52" t="s">
        <v>407</v>
      </c>
      <c r="U467" s="26">
        <v>1.6193</v>
      </c>
      <c r="V467" s="26"/>
      <c r="W467" s="109"/>
      <c r="X467" s="24">
        <v>10</v>
      </c>
      <c r="Y467" s="110">
        <v>10733.66</v>
      </c>
      <c r="Z467" s="25">
        <v>4.5</v>
      </c>
      <c r="AA467" s="26">
        <v>0.78510000000000002</v>
      </c>
      <c r="AB467" s="26">
        <v>0.99380000000000002</v>
      </c>
      <c r="AC467" s="109"/>
      <c r="AD467" s="26">
        <v>1.8460000000000001</v>
      </c>
      <c r="AE467" s="26">
        <v>2.2652000000000001</v>
      </c>
      <c r="AF467" s="26">
        <v>2.0068000000000001</v>
      </c>
      <c r="AG467" s="26">
        <v>1.8915999999999999</v>
      </c>
      <c r="AH467" s="57">
        <v>2.3340000000000001</v>
      </c>
      <c r="AI467" s="50">
        <f t="shared" si="21"/>
        <v>1.7371040750000002</v>
      </c>
      <c r="AJ467" s="26">
        <f t="shared" si="22"/>
        <v>-0.59689592499999988</v>
      </c>
      <c r="AK467" s="62">
        <f t="shared" si="23"/>
        <v>-0.25573947086546694</v>
      </c>
    </row>
    <row r="468" spans="1:37" s="53" customFormat="1" x14ac:dyDescent="0.2">
      <c r="A468" s="22" t="s">
        <v>1536</v>
      </c>
      <c r="B468" s="17" t="s">
        <v>64</v>
      </c>
      <c r="C468" s="17" t="s">
        <v>611</v>
      </c>
      <c r="D468" s="111">
        <v>1</v>
      </c>
      <c r="E468" s="109"/>
      <c r="F468" s="111">
        <v>0</v>
      </c>
      <c r="G468" s="111">
        <v>21983</v>
      </c>
      <c r="H468" s="111">
        <v>0</v>
      </c>
      <c r="I468" s="111">
        <v>7608</v>
      </c>
      <c r="J468" s="111">
        <v>0</v>
      </c>
      <c r="K468" s="17">
        <v>0</v>
      </c>
      <c r="L468" s="109"/>
      <c r="M468" s="111">
        <v>7608</v>
      </c>
      <c r="N468" s="111">
        <v>0</v>
      </c>
      <c r="O468" s="18">
        <v>0</v>
      </c>
      <c r="P468" s="18">
        <v>0</v>
      </c>
      <c r="Q468" s="18">
        <v>1</v>
      </c>
      <c r="R468" s="17">
        <v>999</v>
      </c>
      <c r="S468" s="19">
        <v>2.2946</v>
      </c>
      <c r="T468" s="44" t="s">
        <v>410</v>
      </c>
      <c r="U468" s="19">
        <v>3.1168999999999998</v>
      </c>
      <c r="V468" s="19"/>
      <c r="W468" s="109"/>
      <c r="X468" s="17">
        <v>16</v>
      </c>
      <c r="Y468" s="111">
        <v>25608.9</v>
      </c>
      <c r="Z468" s="18">
        <v>6.7</v>
      </c>
      <c r="AA468" s="19">
        <v>0.60599999999999998</v>
      </c>
      <c r="AB468" s="19">
        <v>0.4899</v>
      </c>
      <c r="AC468" s="109"/>
      <c r="AD468" s="19">
        <v>0</v>
      </c>
      <c r="AE468" s="19">
        <v>0</v>
      </c>
      <c r="AF468" s="19">
        <v>3.5868000000000002</v>
      </c>
      <c r="AG468" s="19">
        <v>3.6353</v>
      </c>
      <c r="AH468" s="59">
        <v>3.9422000000000001</v>
      </c>
      <c r="AI468" s="51">
        <f t="shared" si="21"/>
        <v>3.3436544750000001</v>
      </c>
      <c r="AJ468" s="19">
        <f t="shared" si="22"/>
        <v>-0.59854552500000002</v>
      </c>
      <c r="AK468" s="63">
        <f t="shared" si="23"/>
        <v>-0.15183032951144032</v>
      </c>
    </row>
    <row r="469" spans="1:37" s="53" customFormat="1" x14ac:dyDescent="0.2">
      <c r="A469" s="21" t="s">
        <v>609</v>
      </c>
      <c r="B469" s="24" t="s">
        <v>610</v>
      </c>
      <c r="C469" s="24" t="s">
        <v>407</v>
      </c>
      <c r="D469" s="110">
        <v>1</v>
      </c>
      <c r="E469" s="109"/>
      <c r="F469" s="110">
        <v>0</v>
      </c>
      <c r="G469" s="110">
        <v>5666</v>
      </c>
      <c r="H469" s="110">
        <v>0</v>
      </c>
      <c r="I469" s="110">
        <v>1337</v>
      </c>
      <c r="J469" s="110">
        <v>0</v>
      </c>
      <c r="K469" s="24">
        <v>2</v>
      </c>
      <c r="L469" s="109"/>
      <c r="M469" s="110">
        <v>1337</v>
      </c>
      <c r="N469" s="110">
        <v>0</v>
      </c>
      <c r="O469" s="25">
        <v>2</v>
      </c>
      <c r="P469" s="25">
        <v>0</v>
      </c>
      <c r="Q469" s="25">
        <v>2</v>
      </c>
      <c r="R469" s="24">
        <v>999</v>
      </c>
      <c r="S469" s="26">
        <v>0.4032</v>
      </c>
      <c r="T469" s="52" t="s">
        <v>611</v>
      </c>
      <c r="U469" s="26">
        <v>0.5484</v>
      </c>
      <c r="V469" s="26"/>
      <c r="W469" s="109"/>
      <c r="X469" s="24">
        <v>8</v>
      </c>
      <c r="Y469" s="110">
        <v>3435.68</v>
      </c>
      <c r="Z469" s="25">
        <v>1.8</v>
      </c>
      <c r="AA469" s="26">
        <v>0.64270000000000005</v>
      </c>
      <c r="AB469" s="26">
        <v>0.67449999999999999</v>
      </c>
      <c r="AC469" s="109"/>
      <c r="AD469" s="26">
        <v>0.80210000000000004</v>
      </c>
      <c r="AE469" s="26">
        <v>0.873</v>
      </c>
      <c r="AF469" s="26">
        <v>0.85360000000000003</v>
      </c>
      <c r="AG469" s="26">
        <v>0.82220000000000004</v>
      </c>
      <c r="AH469" s="57">
        <v>1.2225999999999999</v>
      </c>
      <c r="AI469" s="50">
        <f t="shared" si="21"/>
        <v>0.5882961000000001</v>
      </c>
      <c r="AJ469" s="26">
        <f t="shared" si="22"/>
        <v>-0.63430389999999981</v>
      </c>
      <c r="AK469" s="62">
        <f t="shared" si="23"/>
        <v>-0.51881555700965143</v>
      </c>
    </row>
    <row r="470" spans="1:37" s="53" customFormat="1" x14ac:dyDescent="0.2">
      <c r="A470" s="21" t="s">
        <v>1453</v>
      </c>
      <c r="B470" s="24" t="s">
        <v>1454</v>
      </c>
      <c r="C470" s="24" t="s">
        <v>410</v>
      </c>
      <c r="D470" s="110">
        <v>1</v>
      </c>
      <c r="E470" s="109"/>
      <c r="F470" s="110">
        <v>0</v>
      </c>
      <c r="G470" s="110">
        <v>2879</v>
      </c>
      <c r="H470" s="110">
        <v>0</v>
      </c>
      <c r="I470" s="110">
        <v>0</v>
      </c>
      <c r="J470" s="110">
        <v>0</v>
      </c>
      <c r="K470" s="24">
        <v>0</v>
      </c>
      <c r="L470" s="109"/>
      <c r="M470" s="110">
        <v>0</v>
      </c>
      <c r="N470" s="110">
        <v>0</v>
      </c>
      <c r="O470" s="25">
        <v>0</v>
      </c>
      <c r="P470" s="25">
        <v>0</v>
      </c>
      <c r="Q470" s="25">
        <v>0</v>
      </c>
      <c r="R470" s="24">
        <v>999</v>
      </c>
      <c r="S470" s="26">
        <v>0</v>
      </c>
      <c r="T470" s="52" t="s">
        <v>611</v>
      </c>
      <c r="U470" s="26">
        <v>0.56059999999999999</v>
      </c>
      <c r="V470" s="26"/>
      <c r="W470" s="109"/>
      <c r="X470" s="24">
        <v>10</v>
      </c>
      <c r="Y470" s="110">
        <v>3516.2</v>
      </c>
      <c r="Z470" s="25">
        <v>2.2999999999999998</v>
      </c>
      <c r="AA470" s="26">
        <v>3.6067999999999998</v>
      </c>
      <c r="AB470" s="26">
        <v>3.6751999999999998</v>
      </c>
      <c r="AC470" s="109"/>
      <c r="AD470" s="26">
        <v>0.89690000000000003</v>
      </c>
      <c r="AE470" s="26">
        <v>1.0004</v>
      </c>
      <c r="AF470" s="26">
        <v>0.99639999999999995</v>
      </c>
      <c r="AG470" s="26">
        <v>1.0112000000000001</v>
      </c>
      <c r="AH470" s="57">
        <v>1.2424999999999999</v>
      </c>
      <c r="AI470" s="50">
        <f t="shared" si="21"/>
        <v>0.60138365000000005</v>
      </c>
      <c r="AJ470" s="26">
        <f t="shared" si="22"/>
        <v>-0.64111634999999989</v>
      </c>
      <c r="AK470" s="62">
        <f t="shared" si="23"/>
        <v>-0.51598901408450693</v>
      </c>
    </row>
    <row r="471" spans="1:37" s="53" customFormat="1" x14ac:dyDescent="0.2">
      <c r="A471" s="21" t="s">
        <v>5</v>
      </c>
      <c r="B471" s="1" t="s">
        <v>6</v>
      </c>
      <c r="C471" s="1" t="s">
        <v>611</v>
      </c>
      <c r="D471" s="108">
        <v>3</v>
      </c>
      <c r="E471" s="109"/>
      <c r="F471" s="108">
        <v>0</v>
      </c>
      <c r="G471" s="108">
        <v>19898</v>
      </c>
      <c r="H471" s="108">
        <v>12669</v>
      </c>
      <c r="I471" s="108">
        <v>8656</v>
      </c>
      <c r="J471" s="108">
        <v>5429</v>
      </c>
      <c r="K471" s="1">
        <v>10.7</v>
      </c>
      <c r="L471" s="109"/>
      <c r="M471" s="108">
        <v>8656</v>
      </c>
      <c r="N471" s="108">
        <v>5429</v>
      </c>
      <c r="O471" s="2">
        <v>10.7</v>
      </c>
      <c r="P471" s="2">
        <v>6.5</v>
      </c>
      <c r="Q471" s="2">
        <v>8.3000000000000007</v>
      </c>
      <c r="R471" s="1">
        <v>999</v>
      </c>
      <c r="S471" s="3">
        <v>2.6107</v>
      </c>
      <c r="T471" s="43" t="s">
        <v>410</v>
      </c>
      <c r="U471" s="3">
        <v>1.4056</v>
      </c>
      <c r="V471" s="3"/>
      <c r="W471" s="109"/>
      <c r="X471" s="1">
        <v>11</v>
      </c>
      <c r="Y471" s="108">
        <v>15499.99</v>
      </c>
      <c r="Z471" s="2">
        <v>2.8</v>
      </c>
      <c r="AA471" s="3">
        <v>7.0056000000000003</v>
      </c>
      <c r="AB471" s="3">
        <v>4.7225999999999999</v>
      </c>
      <c r="AC471" s="109"/>
      <c r="AD471" s="3">
        <v>0</v>
      </c>
      <c r="AE471" s="3">
        <v>0</v>
      </c>
      <c r="AF471" s="3">
        <v>0</v>
      </c>
      <c r="AG471" s="3">
        <v>1.4226000000000001</v>
      </c>
      <c r="AH471" s="57">
        <v>2.1522999999999999</v>
      </c>
      <c r="AI471" s="50">
        <f t="shared" si="21"/>
        <v>1.5078574</v>
      </c>
      <c r="AJ471" s="3">
        <f t="shared" si="22"/>
        <v>-0.64444259999999987</v>
      </c>
      <c r="AK471" s="62">
        <f t="shared" si="23"/>
        <v>-0.29942043395437434</v>
      </c>
    </row>
    <row r="472" spans="1:37" s="53" customFormat="1" x14ac:dyDescent="0.2">
      <c r="A472" s="21" t="s">
        <v>411</v>
      </c>
      <c r="B472" s="1" t="s">
        <v>412</v>
      </c>
      <c r="C472" s="1" t="s">
        <v>407</v>
      </c>
      <c r="D472" s="108">
        <v>62</v>
      </c>
      <c r="E472" s="109"/>
      <c r="F472" s="108">
        <v>2</v>
      </c>
      <c r="G472" s="108">
        <v>35984</v>
      </c>
      <c r="H472" s="108">
        <v>41664</v>
      </c>
      <c r="I472" s="108">
        <v>11179</v>
      </c>
      <c r="J472" s="108">
        <v>13897</v>
      </c>
      <c r="K472" s="1">
        <v>9.1999999999999993</v>
      </c>
      <c r="L472" s="109"/>
      <c r="M472" s="108">
        <v>10114</v>
      </c>
      <c r="N472" s="108">
        <v>9703</v>
      </c>
      <c r="O472" s="2">
        <v>9.1999999999999993</v>
      </c>
      <c r="P472" s="2">
        <v>13.9</v>
      </c>
      <c r="Q472" s="2">
        <v>4.8</v>
      </c>
      <c r="R472" s="1">
        <v>54</v>
      </c>
      <c r="S472" s="3">
        <v>3.0503999999999998</v>
      </c>
      <c r="T472" s="43" t="s">
        <v>407</v>
      </c>
      <c r="U472" s="3">
        <v>3.0503999999999998</v>
      </c>
      <c r="V472" s="3"/>
      <c r="W472" s="109"/>
      <c r="X472" s="1">
        <v>36</v>
      </c>
      <c r="Y472" s="108">
        <v>38139.18</v>
      </c>
      <c r="Z472" s="2">
        <v>4.8</v>
      </c>
      <c r="AA472" s="3">
        <v>2.9693999999999998</v>
      </c>
      <c r="AB472" s="3">
        <v>2.2206000000000001</v>
      </c>
      <c r="AC472" s="109"/>
      <c r="AD472" s="3">
        <v>3.1396000000000002</v>
      </c>
      <c r="AE472" s="3">
        <v>4.3537999999999997</v>
      </c>
      <c r="AF472" s="3">
        <v>2.9548999999999999</v>
      </c>
      <c r="AG472" s="3">
        <v>3.4283000000000001</v>
      </c>
      <c r="AH472" s="57">
        <v>3.9180000000000001</v>
      </c>
      <c r="AI472" s="50">
        <f t="shared" si="21"/>
        <v>3.2723165999999999</v>
      </c>
      <c r="AJ472" s="3">
        <f t="shared" si="22"/>
        <v>-0.64568340000000024</v>
      </c>
      <c r="AK472" s="62">
        <f t="shared" si="23"/>
        <v>-0.16479923430321597</v>
      </c>
    </row>
    <row r="473" spans="1:37" s="53" customFormat="1" x14ac:dyDescent="0.2">
      <c r="A473" s="22" t="s">
        <v>226</v>
      </c>
      <c r="B473" s="17" t="s">
        <v>227</v>
      </c>
      <c r="C473" s="17" t="s">
        <v>410</v>
      </c>
      <c r="D473" s="111">
        <v>0</v>
      </c>
      <c r="E473" s="109"/>
      <c r="F473" s="111">
        <v>0</v>
      </c>
      <c r="G473" s="111">
        <v>0</v>
      </c>
      <c r="H473" s="111">
        <v>0</v>
      </c>
      <c r="I473" s="111">
        <v>0</v>
      </c>
      <c r="J473" s="111">
        <v>0</v>
      </c>
      <c r="K473" s="17">
        <v>0</v>
      </c>
      <c r="L473" s="109"/>
      <c r="M473" s="111">
        <v>0</v>
      </c>
      <c r="N473" s="111">
        <v>0</v>
      </c>
      <c r="O473" s="18">
        <v>0</v>
      </c>
      <c r="P473" s="18">
        <v>0</v>
      </c>
      <c r="Q473" s="18">
        <v>0</v>
      </c>
      <c r="R473" s="17">
        <v>999</v>
      </c>
      <c r="S473" s="19">
        <v>0</v>
      </c>
      <c r="T473" s="44" t="s">
        <v>611</v>
      </c>
      <c r="U473" s="19">
        <v>0.37319999999999998</v>
      </c>
      <c r="V473" s="19"/>
      <c r="W473" s="109"/>
      <c r="X473" s="17">
        <v>9</v>
      </c>
      <c r="Y473" s="111">
        <v>2279.33</v>
      </c>
      <c r="Z473" s="18">
        <v>2</v>
      </c>
      <c r="AA473" s="19">
        <v>2.1065</v>
      </c>
      <c r="AB473" s="19">
        <v>1.7346999999999999</v>
      </c>
      <c r="AC473" s="109"/>
      <c r="AD473" s="19">
        <v>0.95520000000000005</v>
      </c>
      <c r="AE473" s="19">
        <v>0.33169999999999999</v>
      </c>
      <c r="AF473" s="19">
        <v>0.74529999999999996</v>
      </c>
      <c r="AG473" s="19">
        <v>0.54449999999999998</v>
      </c>
      <c r="AH473" s="59">
        <v>1.0484</v>
      </c>
      <c r="AI473" s="51">
        <f t="shared" si="21"/>
        <v>0.40035029999999999</v>
      </c>
      <c r="AJ473" s="19">
        <f t="shared" si="22"/>
        <v>-0.64804970000000006</v>
      </c>
      <c r="AK473" s="63">
        <f t="shared" si="23"/>
        <v>-0.61813210606638691</v>
      </c>
    </row>
    <row r="474" spans="1:37" s="53" customFormat="1" x14ac:dyDescent="0.2">
      <c r="A474" s="21" t="s">
        <v>878</v>
      </c>
      <c r="B474" s="24" t="s">
        <v>879</v>
      </c>
      <c r="C474" s="24" t="s">
        <v>407</v>
      </c>
      <c r="D474" s="110">
        <v>17</v>
      </c>
      <c r="E474" s="109"/>
      <c r="F474" s="110">
        <v>1</v>
      </c>
      <c r="G474" s="110">
        <v>84568</v>
      </c>
      <c r="H474" s="110">
        <v>89835</v>
      </c>
      <c r="I474" s="110">
        <v>28469</v>
      </c>
      <c r="J474" s="110">
        <v>24547</v>
      </c>
      <c r="K474" s="24">
        <v>19.399999999999999</v>
      </c>
      <c r="L474" s="109"/>
      <c r="M474" s="110">
        <v>29390</v>
      </c>
      <c r="N474" s="110">
        <v>26037</v>
      </c>
      <c r="O474" s="25">
        <v>19.399999999999999</v>
      </c>
      <c r="P474" s="25">
        <v>17.8</v>
      </c>
      <c r="Q474" s="25">
        <v>13.6</v>
      </c>
      <c r="R474" s="24">
        <v>46</v>
      </c>
      <c r="S474" s="26">
        <v>8.8642000000000003</v>
      </c>
      <c r="T474" s="52" t="s">
        <v>410</v>
      </c>
      <c r="U474" s="26">
        <v>6.6238999999999999</v>
      </c>
      <c r="V474" s="26"/>
      <c r="W474" s="109"/>
      <c r="X474" s="24">
        <v>37</v>
      </c>
      <c r="Y474" s="110">
        <v>68891.199999999997</v>
      </c>
      <c r="Z474" s="25">
        <v>9.6</v>
      </c>
      <c r="AA474" s="26">
        <v>1.7188000000000001</v>
      </c>
      <c r="AB474" s="26">
        <v>1.5327</v>
      </c>
      <c r="AC474" s="109"/>
      <c r="AD474" s="26">
        <v>4.4565000000000001</v>
      </c>
      <c r="AE474" s="26">
        <v>7.5862999999999996</v>
      </c>
      <c r="AF474" s="26">
        <v>6.9942000000000002</v>
      </c>
      <c r="AG474" s="26">
        <v>6.8666999999999998</v>
      </c>
      <c r="AH474" s="57">
        <v>7.7858999999999998</v>
      </c>
      <c r="AI474" s="50">
        <f t="shared" si="21"/>
        <v>7.1057887250000009</v>
      </c>
      <c r="AJ474" s="26">
        <f t="shared" si="22"/>
        <v>-0.6801112749999989</v>
      </c>
      <c r="AK474" s="62">
        <f t="shared" si="23"/>
        <v>-8.735165812558586E-2</v>
      </c>
    </row>
    <row r="475" spans="1:37" s="53" customFormat="1" x14ac:dyDescent="0.2">
      <c r="A475" s="21" t="s">
        <v>872</v>
      </c>
      <c r="B475" s="24" t="s">
        <v>873</v>
      </c>
      <c r="C475" s="24" t="s">
        <v>407</v>
      </c>
      <c r="D475" s="110">
        <v>70</v>
      </c>
      <c r="E475" s="109"/>
      <c r="F475" s="110">
        <v>2</v>
      </c>
      <c r="G475" s="110">
        <v>12786</v>
      </c>
      <c r="H475" s="110">
        <v>19917</v>
      </c>
      <c r="I475" s="110">
        <v>5202</v>
      </c>
      <c r="J475" s="110">
        <v>6279</v>
      </c>
      <c r="K475" s="24">
        <v>6.1</v>
      </c>
      <c r="L475" s="109"/>
      <c r="M475" s="110">
        <v>4609</v>
      </c>
      <c r="N475" s="110">
        <v>3456</v>
      </c>
      <c r="O475" s="25">
        <v>6.1</v>
      </c>
      <c r="P475" s="25">
        <v>5.6</v>
      </c>
      <c r="Q475" s="25">
        <v>4.4000000000000004</v>
      </c>
      <c r="R475" s="24">
        <v>33</v>
      </c>
      <c r="S475" s="26">
        <v>1.3900999999999999</v>
      </c>
      <c r="T475" s="52" t="s">
        <v>407</v>
      </c>
      <c r="U475" s="26">
        <v>1.3900999999999999</v>
      </c>
      <c r="V475" s="26"/>
      <c r="W475" s="109"/>
      <c r="X475" s="24">
        <v>17</v>
      </c>
      <c r="Y475" s="110">
        <v>17383.259999999998</v>
      </c>
      <c r="Z475" s="25">
        <v>4.4000000000000004</v>
      </c>
      <c r="AA475" s="26">
        <v>4.2214</v>
      </c>
      <c r="AB475" s="26">
        <v>4.5387000000000004</v>
      </c>
      <c r="AC475" s="109"/>
      <c r="AD475" s="26">
        <v>1.3323</v>
      </c>
      <c r="AE475" s="26">
        <v>1.4641</v>
      </c>
      <c r="AF475" s="26">
        <v>1.3492999999999999</v>
      </c>
      <c r="AG475" s="26">
        <v>1.6148</v>
      </c>
      <c r="AH475" s="57">
        <v>2.1760000000000002</v>
      </c>
      <c r="AI475" s="50">
        <f t="shared" si="21"/>
        <v>1.4912297750000001</v>
      </c>
      <c r="AJ475" s="26">
        <f t="shared" si="22"/>
        <v>-0.68477022500000007</v>
      </c>
      <c r="AK475" s="62">
        <f t="shared" si="23"/>
        <v>-0.31469219898897061</v>
      </c>
    </row>
    <row r="476" spans="1:37" s="53" customFormat="1" x14ac:dyDescent="0.2">
      <c r="A476" s="21" t="s">
        <v>959</v>
      </c>
      <c r="B476" s="24" t="s">
        <v>960</v>
      </c>
      <c r="C476" s="24" t="s">
        <v>410</v>
      </c>
      <c r="D476" s="110">
        <v>8</v>
      </c>
      <c r="E476" s="109"/>
      <c r="F476" s="110">
        <v>0</v>
      </c>
      <c r="G476" s="110">
        <v>35247</v>
      </c>
      <c r="H476" s="110">
        <v>16008</v>
      </c>
      <c r="I476" s="110">
        <v>10354</v>
      </c>
      <c r="J476" s="110">
        <v>4292</v>
      </c>
      <c r="K476" s="24">
        <v>9.4</v>
      </c>
      <c r="L476" s="109"/>
      <c r="M476" s="110">
        <v>10100</v>
      </c>
      <c r="N476" s="110">
        <v>3692</v>
      </c>
      <c r="O476" s="25">
        <v>9.4</v>
      </c>
      <c r="P476" s="25">
        <v>5.0999999999999996</v>
      </c>
      <c r="Q476" s="25">
        <v>8.1999999999999993</v>
      </c>
      <c r="R476" s="24">
        <v>8</v>
      </c>
      <c r="S476" s="26">
        <v>3.0461999999999998</v>
      </c>
      <c r="T476" s="52" t="s">
        <v>407</v>
      </c>
      <c r="U476" s="26">
        <v>3.0461999999999998</v>
      </c>
      <c r="V476" s="26"/>
      <c r="W476" s="109"/>
      <c r="X476" s="24">
        <v>19</v>
      </c>
      <c r="Y476" s="110">
        <v>18680.48</v>
      </c>
      <c r="Z476" s="25">
        <v>8.1999999999999993</v>
      </c>
      <c r="AA476" s="26">
        <v>0.92630000000000001</v>
      </c>
      <c r="AB476" s="26">
        <v>0.73240000000000005</v>
      </c>
      <c r="AC476" s="109"/>
      <c r="AD476" s="26">
        <v>3.2646000000000002</v>
      </c>
      <c r="AE476" s="26">
        <v>3.1913</v>
      </c>
      <c r="AF476" s="26">
        <v>3.335</v>
      </c>
      <c r="AG476" s="26">
        <v>3.2968000000000002</v>
      </c>
      <c r="AH476" s="57">
        <v>3.9676</v>
      </c>
      <c r="AI476" s="50">
        <f t="shared" si="21"/>
        <v>3.2678110500000002</v>
      </c>
      <c r="AJ476" s="26">
        <f t="shared" si="22"/>
        <v>-0.69978894999999985</v>
      </c>
      <c r="AK476" s="62">
        <f t="shared" si="23"/>
        <v>-0.17637588214537753</v>
      </c>
    </row>
    <row r="477" spans="1:37" s="53" customFormat="1" x14ac:dyDescent="0.2">
      <c r="A477" s="21" t="s">
        <v>929</v>
      </c>
      <c r="B477" s="1" t="s">
        <v>930</v>
      </c>
      <c r="C477" s="1" t="s">
        <v>410</v>
      </c>
      <c r="D477" s="108">
        <v>48</v>
      </c>
      <c r="E477" s="109"/>
      <c r="F477" s="108">
        <v>1</v>
      </c>
      <c r="G477" s="108">
        <v>44496</v>
      </c>
      <c r="H477" s="108">
        <v>91695</v>
      </c>
      <c r="I477" s="108">
        <v>14475</v>
      </c>
      <c r="J477" s="108">
        <v>20874</v>
      </c>
      <c r="K477" s="1">
        <v>10.3</v>
      </c>
      <c r="L477" s="109"/>
      <c r="M477" s="108">
        <v>12658</v>
      </c>
      <c r="N477" s="108">
        <v>13456</v>
      </c>
      <c r="O477" s="2">
        <v>10.3</v>
      </c>
      <c r="P477" s="2">
        <v>10.7</v>
      </c>
      <c r="Q477" s="2">
        <v>7</v>
      </c>
      <c r="R477" s="1">
        <v>66</v>
      </c>
      <c r="S477" s="3">
        <v>3.8176999999999999</v>
      </c>
      <c r="T477" s="43" t="s">
        <v>410</v>
      </c>
      <c r="U477" s="3">
        <v>3.7519</v>
      </c>
      <c r="V477" s="3"/>
      <c r="W477" s="109"/>
      <c r="X477" s="1">
        <v>33</v>
      </c>
      <c r="Y477" s="108">
        <v>48149.760000000002</v>
      </c>
      <c r="Z477" s="2">
        <v>6.1</v>
      </c>
      <c r="AA477" s="3">
        <v>1.0665</v>
      </c>
      <c r="AB477" s="3">
        <v>0.81320000000000003</v>
      </c>
      <c r="AC477" s="109"/>
      <c r="AD477" s="3">
        <v>3.8862999999999999</v>
      </c>
      <c r="AE477" s="3">
        <v>3.4853999999999998</v>
      </c>
      <c r="AF477" s="3">
        <v>3.9579</v>
      </c>
      <c r="AG477" s="3">
        <v>4.6048999999999998</v>
      </c>
      <c r="AH477" s="57">
        <v>4.7275999999999998</v>
      </c>
      <c r="AI477" s="50">
        <f t="shared" si="21"/>
        <v>4.0248507250000003</v>
      </c>
      <c r="AJ477" s="3">
        <f t="shared" si="22"/>
        <v>-0.70274927499999951</v>
      </c>
      <c r="AK477" s="62">
        <f t="shared" si="23"/>
        <v>-0.14864820945088408</v>
      </c>
    </row>
    <row r="478" spans="1:37" s="53" customFormat="1" x14ac:dyDescent="0.2">
      <c r="A478" s="22" t="s">
        <v>1481</v>
      </c>
      <c r="B478" s="17" t="s">
        <v>1482</v>
      </c>
      <c r="C478" s="17" t="s">
        <v>410</v>
      </c>
      <c r="D478" s="111">
        <v>1</v>
      </c>
      <c r="E478" s="109"/>
      <c r="F478" s="111">
        <v>0</v>
      </c>
      <c r="G478" s="111">
        <v>13909</v>
      </c>
      <c r="H478" s="111">
        <v>0</v>
      </c>
      <c r="I478" s="111">
        <v>0</v>
      </c>
      <c r="J478" s="111">
        <v>0</v>
      </c>
      <c r="K478" s="17">
        <v>0</v>
      </c>
      <c r="L478" s="109"/>
      <c r="M478" s="111">
        <v>0</v>
      </c>
      <c r="N478" s="111">
        <v>0</v>
      </c>
      <c r="O478" s="18">
        <v>0</v>
      </c>
      <c r="P478" s="18">
        <v>0</v>
      </c>
      <c r="Q478" s="18">
        <v>0</v>
      </c>
      <c r="R478" s="17">
        <v>999</v>
      </c>
      <c r="S478" s="19">
        <v>0</v>
      </c>
      <c r="T478" s="44" t="s">
        <v>410</v>
      </c>
      <c r="U478" s="19">
        <v>0.98960000000000004</v>
      </c>
      <c r="V478" s="19"/>
      <c r="W478" s="109"/>
      <c r="X478" s="17">
        <v>9</v>
      </c>
      <c r="Y478" s="111">
        <v>6492.76</v>
      </c>
      <c r="Z478" s="18">
        <v>2.8</v>
      </c>
      <c r="AA478" s="19">
        <v>2.2595000000000001</v>
      </c>
      <c r="AB478" s="19">
        <v>2.5026999999999999</v>
      </c>
      <c r="AC478" s="109"/>
      <c r="AD478" s="19">
        <v>1.2693000000000001</v>
      </c>
      <c r="AE478" s="19">
        <v>1.2111000000000001</v>
      </c>
      <c r="AF478" s="19">
        <v>1.1579999999999999</v>
      </c>
      <c r="AG478" s="19">
        <v>1.1524000000000001</v>
      </c>
      <c r="AH478" s="59">
        <v>1.7678</v>
      </c>
      <c r="AI478" s="51">
        <f t="shared" si="21"/>
        <v>1.0615934</v>
      </c>
      <c r="AJ478" s="19">
        <f t="shared" si="22"/>
        <v>-0.70620660000000002</v>
      </c>
      <c r="AK478" s="63">
        <f t="shared" si="23"/>
        <v>-0.39948331259192216</v>
      </c>
    </row>
    <row r="479" spans="1:37" s="53" customFormat="1" x14ac:dyDescent="0.2">
      <c r="A479" s="21" t="s">
        <v>716</v>
      </c>
      <c r="B479" s="24" t="s">
        <v>717</v>
      </c>
      <c r="C479" s="24" t="s">
        <v>407</v>
      </c>
      <c r="D479" s="110">
        <v>35</v>
      </c>
      <c r="E479" s="109"/>
      <c r="F479" s="110">
        <v>1</v>
      </c>
      <c r="G479" s="110">
        <v>41143</v>
      </c>
      <c r="H479" s="110">
        <v>23645</v>
      </c>
      <c r="I479" s="110">
        <v>13532</v>
      </c>
      <c r="J479" s="110">
        <v>7121</v>
      </c>
      <c r="K479" s="24">
        <v>9.1999999999999993</v>
      </c>
      <c r="L479" s="109"/>
      <c r="M479" s="110">
        <v>13188</v>
      </c>
      <c r="N479" s="110">
        <v>6176</v>
      </c>
      <c r="O479" s="25">
        <v>9.1999999999999993</v>
      </c>
      <c r="P479" s="25">
        <v>6.2</v>
      </c>
      <c r="Q479" s="25">
        <v>7.6</v>
      </c>
      <c r="R479" s="24">
        <v>13</v>
      </c>
      <c r="S479" s="26">
        <v>3.9775999999999998</v>
      </c>
      <c r="T479" s="52" t="s">
        <v>407</v>
      </c>
      <c r="U479" s="26">
        <v>3.9775999999999998</v>
      </c>
      <c r="V479" s="26"/>
      <c r="W479" s="109"/>
      <c r="X479" s="24">
        <v>21</v>
      </c>
      <c r="Y479" s="110">
        <v>27346.74</v>
      </c>
      <c r="Z479" s="25">
        <v>7.6</v>
      </c>
      <c r="AA479" s="26">
        <v>0.65129999999999999</v>
      </c>
      <c r="AB479" s="26">
        <v>0.5716</v>
      </c>
      <c r="AC479" s="109"/>
      <c r="AD479" s="26">
        <v>5.2766999999999999</v>
      </c>
      <c r="AE479" s="26">
        <v>5.0035999999999996</v>
      </c>
      <c r="AF479" s="26">
        <v>4.8467000000000002</v>
      </c>
      <c r="AG479" s="26">
        <v>5.2740999999999998</v>
      </c>
      <c r="AH479" s="57">
        <v>5.0175000000000001</v>
      </c>
      <c r="AI479" s="50">
        <f t="shared" si="21"/>
        <v>4.2669703999999999</v>
      </c>
      <c r="AJ479" s="26">
        <f t="shared" si="22"/>
        <v>-0.75052960000000013</v>
      </c>
      <c r="AK479" s="62">
        <f t="shared" si="23"/>
        <v>-0.14958238166417542</v>
      </c>
    </row>
    <row r="480" spans="1:37" s="53" customFormat="1" x14ac:dyDescent="0.2">
      <c r="A480" s="21" t="s">
        <v>916</v>
      </c>
      <c r="B480" s="24" t="s">
        <v>917</v>
      </c>
      <c r="C480" s="24" t="s">
        <v>407</v>
      </c>
      <c r="D480" s="110">
        <v>41</v>
      </c>
      <c r="E480" s="109"/>
      <c r="F480" s="110">
        <v>0</v>
      </c>
      <c r="G480" s="110">
        <v>21648</v>
      </c>
      <c r="H480" s="110">
        <v>18674</v>
      </c>
      <c r="I480" s="110">
        <v>8510</v>
      </c>
      <c r="J480" s="110">
        <v>4914</v>
      </c>
      <c r="K480" s="24">
        <v>8.1</v>
      </c>
      <c r="L480" s="109"/>
      <c r="M480" s="110">
        <v>8427</v>
      </c>
      <c r="N480" s="110">
        <v>4466</v>
      </c>
      <c r="O480" s="25">
        <v>8.1</v>
      </c>
      <c r="P480" s="25">
        <v>5.6</v>
      </c>
      <c r="Q480" s="25">
        <v>6.7</v>
      </c>
      <c r="R480" s="24">
        <v>17</v>
      </c>
      <c r="S480" s="26">
        <v>2.5415999999999999</v>
      </c>
      <c r="T480" s="52" t="s">
        <v>407</v>
      </c>
      <c r="U480" s="26">
        <v>2.5415999999999999</v>
      </c>
      <c r="V480" s="26"/>
      <c r="W480" s="109"/>
      <c r="X480" s="24">
        <v>19</v>
      </c>
      <c r="Y480" s="110">
        <v>18043.16</v>
      </c>
      <c r="Z480" s="25">
        <v>6.7</v>
      </c>
      <c r="AA480" s="26">
        <v>1.5739000000000001</v>
      </c>
      <c r="AB480" s="26">
        <v>1.6398999999999999</v>
      </c>
      <c r="AC480" s="109"/>
      <c r="AD480" s="26">
        <v>2.5362</v>
      </c>
      <c r="AE480" s="26">
        <v>2.4337</v>
      </c>
      <c r="AF480" s="26">
        <v>2.3997000000000002</v>
      </c>
      <c r="AG480" s="26">
        <v>2.4937</v>
      </c>
      <c r="AH480" s="57">
        <v>3.4767999999999999</v>
      </c>
      <c r="AI480" s="50">
        <f t="shared" si="21"/>
        <v>2.7265014000000001</v>
      </c>
      <c r="AJ480" s="26">
        <f t="shared" si="22"/>
        <v>-0.75029859999999982</v>
      </c>
      <c r="AK480" s="62">
        <f t="shared" si="23"/>
        <v>-0.21580148412333175</v>
      </c>
    </row>
    <row r="481" spans="1:37" s="53" customFormat="1" x14ac:dyDescent="0.2">
      <c r="A481" s="21" t="s">
        <v>1463</v>
      </c>
      <c r="B481" s="24" t="s">
        <v>1464</v>
      </c>
      <c r="C481" s="24" t="s">
        <v>410</v>
      </c>
      <c r="D481" s="110">
        <v>1</v>
      </c>
      <c r="E481" s="109"/>
      <c r="F481" s="110">
        <v>0</v>
      </c>
      <c r="G481" s="110">
        <v>1122</v>
      </c>
      <c r="H481" s="110">
        <v>0</v>
      </c>
      <c r="I481" s="110">
        <v>685</v>
      </c>
      <c r="J481" s="110">
        <v>0</v>
      </c>
      <c r="K481" s="24">
        <v>1</v>
      </c>
      <c r="L481" s="109"/>
      <c r="M481" s="110">
        <v>685</v>
      </c>
      <c r="N481" s="110">
        <v>0</v>
      </c>
      <c r="O481" s="25">
        <v>1</v>
      </c>
      <c r="P481" s="25">
        <v>0</v>
      </c>
      <c r="Q481" s="25">
        <v>1</v>
      </c>
      <c r="R481" s="24">
        <v>999</v>
      </c>
      <c r="S481" s="26">
        <v>0.20660000000000001</v>
      </c>
      <c r="T481" s="52" t="s">
        <v>611</v>
      </c>
      <c r="U481" s="26">
        <v>0.68610000000000004</v>
      </c>
      <c r="V481" s="26"/>
      <c r="W481" s="109"/>
      <c r="X481" s="24">
        <v>10</v>
      </c>
      <c r="Y481" s="110">
        <v>4344.5200000000004</v>
      </c>
      <c r="Z481" s="25">
        <v>2.1</v>
      </c>
      <c r="AA481" s="26">
        <v>1.4616</v>
      </c>
      <c r="AB481" s="26">
        <v>1.3258000000000001</v>
      </c>
      <c r="AC481" s="109"/>
      <c r="AD481" s="26">
        <v>1.0270999999999999</v>
      </c>
      <c r="AE481" s="26">
        <v>1.4628000000000001</v>
      </c>
      <c r="AF481" s="26">
        <v>1.0273000000000001</v>
      </c>
      <c r="AG481" s="26">
        <v>1.0404</v>
      </c>
      <c r="AH481" s="57">
        <v>1.5029999999999999</v>
      </c>
      <c r="AI481" s="50">
        <f t="shared" si="21"/>
        <v>0.73601377500000009</v>
      </c>
      <c r="AJ481" s="26">
        <f t="shared" si="22"/>
        <v>-0.7669862249999998</v>
      </c>
      <c r="AK481" s="62">
        <f t="shared" si="23"/>
        <v>-0.51030354291417157</v>
      </c>
    </row>
    <row r="482" spans="1:37" s="53" customFormat="1" x14ac:dyDescent="0.2">
      <c r="A482" s="21" t="s">
        <v>190</v>
      </c>
      <c r="B482" s="24" t="s">
        <v>191</v>
      </c>
      <c r="C482" s="24" t="s">
        <v>410</v>
      </c>
      <c r="D482" s="110">
        <v>6</v>
      </c>
      <c r="E482" s="109"/>
      <c r="F482" s="110">
        <v>0</v>
      </c>
      <c r="G482" s="110">
        <v>13920</v>
      </c>
      <c r="H482" s="110">
        <v>6987</v>
      </c>
      <c r="I482" s="110">
        <v>4733</v>
      </c>
      <c r="J482" s="110">
        <v>1234</v>
      </c>
      <c r="K482" s="24">
        <v>3.3</v>
      </c>
      <c r="L482" s="109"/>
      <c r="M482" s="110">
        <v>4733</v>
      </c>
      <c r="N482" s="110">
        <v>1234</v>
      </c>
      <c r="O482" s="25">
        <v>3.3</v>
      </c>
      <c r="P482" s="25">
        <v>1.2</v>
      </c>
      <c r="Q482" s="25">
        <v>3</v>
      </c>
      <c r="R482" s="24">
        <v>4</v>
      </c>
      <c r="S482" s="26">
        <v>1.4275</v>
      </c>
      <c r="T482" s="52" t="s">
        <v>407</v>
      </c>
      <c r="U482" s="26">
        <v>1.4275</v>
      </c>
      <c r="V482" s="26"/>
      <c r="W482" s="109"/>
      <c r="X482" s="24">
        <v>6</v>
      </c>
      <c r="Y482" s="110">
        <v>7126.96</v>
      </c>
      <c r="Z482" s="25">
        <v>3</v>
      </c>
      <c r="AA482" s="26">
        <v>0.45390000000000003</v>
      </c>
      <c r="AB482" s="26">
        <v>0.51970000000000005</v>
      </c>
      <c r="AC482" s="109"/>
      <c r="AD482" s="26">
        <v>2.0154999999999998</v>
      </c>
      <c r="AE482" s="26">
        <v>2.2219000000000002</v>
      </c>
      <c r="AF482" s="26">
        <v>2.3462000000000001</v>
      </c>
      <c r="AG482" s="26">
        <v>2.2844000000000002</v>
      </c>
      <c r="AH482" s="57">
        <v>2.3401999999999998</v>
      </c>
      <c r="AI482" s="50">
        <f t="shared" si="21"/>
        <v>1.5313506250000002</v>
      </c>
      <c r="AJ482" s="26">
        <f t="shared" si="22"/>
        <v>-0.80884937499999965</v>
      </c>
      <c r="AK482" s="62">
        <f t="shared" si="23"/>
        <v>-0.34563258482180997</v>
      </c>
    </row>
    <row r="483" spans="1:37" s="53" customFormat="1" x14ac:dyDescent="0.2">
      <c r="A483" s="22" t="s">
        <v>419</v>
      </c>
      <c r="B483" s="17" t="s">
        <v>420</v>
      </c>
      <c r="C483" s="17" t="s">
        <v>410</v>
      </c>
      <c r="D483" s="111">
        <v>20</v>
      </c>
      <c r="E483" s="109"/>
      <c r="F483" s="111">
        <v>0</v>
      </c>
      <c r="G483" s="111">
        <v>19211</v>
      </c>
      <c r="H483" s="111">
        <v>10218</v>
      </c>
      <c r="I483" s="111">
        <v>5874</v>
      </c>
      <c r="J483" s="111">
        <v>2543</v>
      </c>
      <c r="K483" s="17">
        <v>4.4000000000000004</v>
      </c>
      <c r="L483" s="109"/>
      <c r="M483" s="111">
        <v>6019</v>
      </c>
      <c r="N483" s="111">
        <v>2731</v>
      </c>
      <c r="O483" s="18">
        <v>4.4000000000000004</v>
      </c>
      <c r="P483" s="18">
        <v>2.7</v>
      </c>
      <c r="Q483" s="18">
        <v>3.7</v>
      </c>
      <c r="R483" s="17">
        <v>12</v>
      </c>
      <c r="S483" s="19">
        <v>1.8153999999999999</v>
      </c>
      <c r="T483" s="44" t="s">
        <v>407</v>
      </c>
      <c r="U483" s="19">
        <v>1.9967999999999999</v>
      </c>
      <c r="V483" s="19"/>
      <c r="W483" s="109"/>
      <c r="X483" s="17">
        <v>10</v>
      </c>
      <c r="Y483" s="111">
        <v>10807.42</v>
      </c>
      <c r="Z483" s="18">
        <v>3.7</v>
      </c>
      <c r="AA483" s="19">
        <v>1.7230000000000001</v>
      </c>
      <c r="AB483" s="19">
        <v>1.6812</v>
      </c>
      <c r="AC483" s="109"/>
      <c r="AD483" s="19">
        <v>1.946</v>
      </c>
      <c r="AE483" s="19">
        <v>2.3698999999999999</v>
      </c>
      <c r="AF483" s="19">
        <v>3.0394999999999999</v>
      </c>
      <c r="AG483" s="19">
        <v>3.3820999999999999</v>
      </c>
      <c r="AH483" s="59">
        <v>2.9803000000000002</v>
      </c>
      <c r="AI483" s="51">
        <f t="shared" si="21"/>
        <v>2.1420672000000001</v>
      </c>
      <c r="AJ483" s="19">
        <f t="shared" si="22"/>
        <v>-0.83823280000000011</v>
      </c>
      <c r="AK483" s="63">
        <f t="shared" si="23"/>
        <v>-0.28125785994698521</v>
      </c>
    </row>
    <row r="484" spans="1:37" s="53" customFormat="1" x14ac:dyDescent="0.2">
      <c r="A484" s="21" t="s">
        <v>896</v>
      </c>
      <c r="B484" s="24" t="s">
        <v>897</v>
      </c>
      <c r="C484" s="24" t="s">
        <v>407</v>
      </c>
      <c r="D484" s="110">
        <v>2</v>
      </c>
      <c r="E484" s="109"/>
      <c r="F484" s="110">
        <v>0</v>
      </c>
      <c r="G484" s="110">
        <v>36632</v>
      </c>
      <c r="H484" s="110">
        <v>20735</v>
      </c>
      <c r="I484" s="110">
        <v>14080</v>
      </c>
      <c r="J484" s="110">
        <v>8874</v>
      </c>
      <c r="K484" s="24">
        <v>6.5</v>
      </c>
      <c r="L484" s="109"/>
      <c r="M484" s="110">
        <v>14080</v>
      </c>
      <c r="N484" s="110">
        <v>8874</v>
      </c>
      <c r="O484" s="25">
        <v>6.5</v>
      </c>
      <c r="P484" s="25">
        <v>3.5</v>
      </c>
      <c r="Q484" s="25">
        <v>5.5</v>
      </c>
      <c r="R484" s="24">
        <v>999</v>
      </c>
      <c r="S484" s="26">
        <v>4.2465999999999999</v>
      </c>
      <c r="T484" s="52" t="s">
        <v>410</v>
      </c>
      <c r="U484" s="26">
        <v>4.1292</v>
      </c>
      <c r="V484" s="26"/>
      <c r="W484" s="109"/>
      <c r="X484" s="24">
        <v>24</v>
      </c>
      <c r="Y484" s="110">
        <v>48477.09</v>
      </c>
      <c r="Z484" s="25">
        <v>5.7</v>
      </c>
      <c r="AA484" s="26">
        <v>0</v>
      </c>
      <c r="AB484" s="26">
        <v>1.0488</v>
      </c>
      <c r="AC484" s="109"/>
      <c r="AD484" s="26">
        <v>2.6572</v>
      </c>
      <c r="AE484" s="26">
        <v>1.9497</v>
      </c>
      <c r="AF484" s="26">
        <v>2.036</v>
      </c>
      <c r="AG484" s="26">
        <v>4.1936</v>
      </c>
      <c r="AH484" s="57">
        <v>5.2816999999999998</v>
      </c>
      <c r="AI484" s="50">
        <f t="shared" si="21"/>
        <v>4.4295993000000005</v>
      </c>
      <c r="AJ484" s="26">
        <f t="shared" si="22"/>
        <v>-0.85210069999999938</v>
      </c>
      <c r="AK484" s="62">
        <f t="shared" si="23"/>
        <v>-0.16133076471590574</v>
      </c>
    </row>
    <row r="485" spans="1:37" s="53" customFormat="1" x14ac:dyDescent="0.2">
      <c r="A485" s="21" t="s">
        <v>377</v>
      </c>
      <c r="B485" s="24" t="s">
        <v>378</v>
      </c>
      <c r="C485" s="24"/>
      <c r="D485" s="110">
        <v>10</v>
      </c>
      <c r="E485" s="109"/>
      <c r="F485" s="110">
        <v>0</v>
      </c>
      <c r="G485" s="110">
        <v>142832</v>
      </c>
      <c r="H485" s="110">
        <v>82473</v>
      </c>
      <c r="I485" s="110">
        <v>40763</v>
      </c>
      <c r="J485" s="110">
        <v>23641</v>
      </c>
      <c r="K485" s="24">
        <v>23.6</v>
      </c>
      <c r="L485" s="109"/>
      <c r="M485" s="110">
        <v>42248</v>
      </c>
      <c r="N485" s="110">
        <v>25901</v>
      </c>
      <c r="O485" s="25">
        <v>23.6</v>
      </c>
      <c r="P485" s="25">
        <v>12.2</v>
      </c>
      <c r="Q485" s="25">
        <v>19.899999999999999</v>
      </c>
      <c r="R485" s="24">
        <v>22</v>
      </c>
      <c r="S485" s="26">
        <v>12.7423</v>
      </c>
      <c r="T485" s="52" t="s">
        <v>410</v>
      </c>
      <c r="U485" s="26">
        <v>6.7236000000000002</v>
      </c>
      <c r="V485" s="26"/>
      <c r="W485" s="109"/>
      <c r="X485" s="24">
        <v>33</v>
      </c>
      <c r="Y485" s="110">
        <v>71638.94</v>
      </c>
      <c r="Z485" s="25">
        <v>8.4</v>
      </c>
      <c r="AA485" s="26"/>
      <c r="AB485" s="26"/>
      <c r="AC485" s="109"/>
      <c r="AD485" s="26">
        <v>7.4059999999999997</v>
      </c>
      <c r="AE485" s="26">
        <v>6.9269999999999996</v>
      </c>
      <c r="AF485" s="26">
        <v>8.2855000000000008</v>
      </c>
      <c r="AG485" s="26">
        <v>8.1946999999999992</v>
      </c>
      <c r="AH485" s="57">
        <v>8.0668000000000006</v>
      </c>
      <c r="AI485" s="50">
        <f t="shared" si="21"/>
        <v>7.212741900000001</v>
      </c>
      <c r="AJ485" s="26">
        <f t="shared" si="22"/>
        <v>-0.8540580999999996</v>
      </c>
      <c r="AK485" s="62">
        <f t="shared" si="23"/>
        <v>-0.10587322110378335</v>
      </c>
    </row>
    <row r="486" spans="1:37" s="53" customFormat="1" x14ac:dyDescent="0.2">
      <c r="A486" s="21" t="s">
        <v>331</v>
      </c>
      <c r="B486" s="24" t="s">
        <v>332</v>
      </c>
      <c r="C486" s="24" t="s">
        <v>410</v>
      </c>
      <c r="D486" s="110">
        <v>19</v>
      </c>
      <c r="E486" s="109"/>
      <c r="F486" s="110">
        <v>1</v>
      </c>
      <c r="G486" s="110">
        <v>16306</v>
      </c>
      <c r="H486" s="110">
        <v>16904</v>
      </c>
      <c r="I486" s="110">
        <v>6444</v>
      </c>
      <c r="J486" s="110">
        <v>7807</v>
      </c>
      <c r="K486" s="24">
        <v>5.4</v>
      </c>
      <c r="L486" s="109"/>
      <c r="M486" s="110">
        <v>5809</v>
      </c>
      <c r="N486" s="110">
        <v>5800</v>
      </c>
      <c r="O486" s="25">
        <v>5.4</v>
      </c>
      <c r="P486" s="25">
        <v>9.4</v>
      </c>
      <c r="Q486" s="25">
        <v>2.5</v>
      </c>
      <c r="R486" s="24">
        <v>59</v>
      </c>
      <c r="S486" s="26">
        <v>1.752</v>
      </c>
      <c r="T486" s="52" t="s">
        <v>407</v>
      </c>
      <c r="U486" s="26">
        <v>1.752</v>
      </c>
      <c r="V486" s="26"/>
      <c r="W486" s="109"/>
      <c r="X486" s="24">
        <v>24</v>
      </c>
      <c r="Y486" s="110">
        <v>21589.58</v>
      </c>
      <c r="Z486" s="25">
        <v>2.5</v>
      </c>
      <c r="AA486" s="26">
        <v>2.3416000000000001</v>
      </c>
      <c r="AB486" s="26">
        <v>2.0798000000000001</v>
      </c>
      <c r="AC486" s="109"/>
      <c r="AD486" s="26">
        <v>1.9818</v>
      </c>
      <c r="AE486" s="26">
        <v>9.9823000000000004</v>
      </c>
      <c r="AF486" s="26">
        <v>12.4701</v>
      </c>
      <c r="AG486" s="26">
        <v>6.2717000000000001</v>
      </c>
      <c r="AH486" s="57">
        <v>2.7783000000000002</v>
      </c>
      <c r="AI486" s="50">
        <f t="shared" si="21"/>
        <v>1.8794580000000001</v>
      </c>
      <c r="AJ486" s="26">
        <f t="shared" si="22"/>
        <v>-0.89884200000000014</v>
      </c>
      <c r="AK486" s="62">
        <f t="shared" si="23"/>
        <v>-0.32352229780801212</v>
      </c>
    </row>
    <row r="487" spans="1:37" s="53" customFormat="1" x14ac:dyDescent="0.2">
      <c r="A487" s="21" t="s">
        <v>754</v>
      </c>
      <c r="B487" s="24" t="s">
        <v>755</v>
      </c>
      <c r="C487" s="24" t="s">
        <v>407</v>
      </c>
      <c r="D487" s="110">
        <v>9</v>
      </c>
      <c r="E487" s="109"/>
      <c r="F487" s="110">
        <v>0</v>
      </c>
      <c r="G487" s="110">
        <v>9960</v>
      </c>
      <c r="H487" s="110">
        <v>6468</v>
      </c>
      <c r="I487" s="110">
        <v>3020</v>
      </c>
      <c r="J487" s="110">
        <v>1449</v>
      </c>
      <c r="K487" s="24">
        <v>1.1000000000000001</v>
      </c>
      <c r="L487" s="109"/>
      <c r="M487" s="110">
        <v>3062</v>
      </c>
      <c r="N487" s="110">
        <v>1522</v>
      </c>
      <c r="O487" s="25">
        <v>1.1000000000000001</v>
      </c>
      <c r="P487" s="25">
        <v>0.9</v>
      </c>
      <c r="Q487" s="25">
        <v>1.2</v>
      </c>
      <c r="R487" s="24">
        <v>15</v>
      </c>
      <c r="S487" s="26">
        <v>0.92349999999999999</v>
      </c>
      <c r="T487" s="52" t="s">
        <v>429</v>
      </c>
      <c r="U487" s="26">
        <v>0.92349999999999999</v>
      </c>
      <c r="V487" s="26"/>
      <c r="W487" s="109"/>
      <c r="X487" s="24">
        <v>3</v>
      </c>
      <c r="Y487" s="110">
        <v>5831.06</v>
      </c>
      <c r="Z487" s="25">
        <v>1.2</v>
      </c>
      <c r="AA487" s="26">
        <v>0.66920000000000002</v>
      </c>
      <c r="AB487" s="26">
        <v>0.70820000000000005</v>
      </c>
      <c r="AC487" s="109"/>
      <c r="AD487" s="26">
        <v>2.1516000000000002</v>
      </c>
      <c r="AE487" s="26">
        <v>2.0322</v>
      </c>
      <c r="AF487" s="26">
        <v>2.6779000000000002</v>
      </c>
      <c r="AG487" s="26">
        <v>2.1808000000000001</v>
      </c>
      <c r="AH487" s="57">
        <v>1.9161999999999999</v>
      </c>
      <c r="AI487" s="50">
        <f t="shared" si="21"/>
        <v>0.9906846250000001</v>
      </c>
      <c r="AJ487" s="26">
        <f t="shared" si="22"/>
        <v>-0.92551537499999981</v>
      </c>
      <c r="AK487" s="62">
        <f t="shared" si="23"/>
        <v>-0.48299518578436479</v>
      </c>
    </row>
    <row r="488" spans="1:37" s="53" customFormat="1" x14ac:dyDescent="0.2">
      <c r="A488" s="22" t="s">
        <v>192</v>
      </c>
      <c r="B488" s="17" t="s">
        <v>193</v>
      </c>
      <c r="C488" s="17" t="s">
        <v>410</v>
      </c>
      <c r="D488" s="111">
        <v>6</v>
      </c>
      <c r="E488" s="109"/>
      <c r="F488" s="111">
        <v>0</v>
      </c>
      <c r="G488" s="111">
        <v>8822</v>
      </c>
      <c r="H488" s="111">
        <v>3634</v>
      </c>
      <c r="I488" s="111">
        <v>3984</v>
      </c>
      <c r="J488" s="111">
        <v>630</v>
      </c>
      <c r="K488" s="17">
        <v>3.8</v>
      </c>
      <c r="L488" s="109"/>
      <c r="M488" s="111">
        <v>3984</v>
      </c>
      <c r="N488" s="111">
        <v>630</v>
      </c>
      <c r="O488" s="18">
        <v>3.8</v>
      </c>
      <c r="P488" s="18">
        <v>0.7</v>
      </c>
      <c r="Q488" s="18">
        <v>3.8</v>
      </c>
      <c r="R488" s="17">
        <v>1</v>
      </c>
      <c r="S488" s="19">
        <v>1.2016</v>
      </c>
      <c r="T488" s="44" t="s">
        <v>407</v>
      </c>
      <c r="U488" s="19">
        <v>1.2016</v>
      </c>
      <c r="V488" s="19"/>
      <c r="W488" s="109"/>
      <c r="X488" s="17">
        <v>5</v>
      </c>
      <c r="Y488" s="111">
        <v>5206.2</v>
      </c>
      <c r="Z488" s="18">
        <v>3.8</v>
      </c>
      <c r="AA488" s="19">
        <v>2.2696000000000001</v>
      </c>
      <c r="AB488" s="19">
        <v>1.3467</v>
      </c>
      <c r="AC488" s="109"/>
      <c r="AD488" s="19">
        <v>1.7256</v>
      </c>
      <c r="AE488" s="19">
        <v>1.8313999999999999</v>
      </c>
      <c r="AF488" s="19">
        <v>1.7517</v>
      </c>
      <c r="AG488" s="19">
        <v>1.6941999999999999</v>
      </c>
      <c r="AH488" s="59">
        <v>2.2206999999999999</v>
      </c>
      <c r="AI488" s="51">
        <f t="shared" si="21"/>
        <v>1.2890164000000002</v>
      </c>
      <c r="AJ488" s="19">
        <f t="shared" si="22"/>
        <v>-0.93168359999999972</v>
      </c>
      <c r="AK488" s="63">
        <f t="shared" si="23"/>
        <v>-0.4195450083307064</v>
      </c>
    </row>
    <row r="489" spans="1:37" s="53" customFormat="1" x14ac:dyDescent="0.2">
      <c r="A489" s="21" t="s">
        <v>1383</v>
      </c>
      <c r="B489" s="24" t="s">
        <v>1384</v>
      </c>
      <c r="C489" s="24" t="s">
        <v>410</v>
      </c>
      <c r="D489" s="110">
        <v>1</v>
      </c>
      <c r="E489" s="109"/>
      <c r="F489" s="110">
        <v>0</v>
      </c>
      <c r="G489" s="110">
        <v>3956</v>
      </c>
      <c r="H489" s="110">
        <v>0</v>
      </c>
      <c r="I489" s="110">
        <v>2496</v>
      </c>
      <c r="J489" s="110">
        <v>0</v>
      </c>
      <c r="K489" s="24">
        <v>2</v>
      </c>
      <c r="L489" s="109"/>
      <c r="M489" s="110">
        <v>2496</v>
      </c>
      <c r="N489" s="110">
        <v>0</v>
      </c>
      <c r="O489" s="25">
        <v>2</v>
      </c>
      <c r="P489" s="25">
        <v>0</v>
      </c>
      <c r="Q489" s="25">
        <v>2</v>
      </c>
      <c r="R489" s="24">
        <v>999</v>
      </c>
      <c r="S489" s="26">
        <v>0.75280000000000002</v>
      </c>
      <c r="T489" s="52" t="s">
        <v>410</v>
      </c>
      <c r="U489" s="26">
        <v>1.0634999999999999</v>
      </c>
      <c r="V489" s="26"/>
      <c r="W489" s="109"/>
      <c r="X489" s="24">
        <v>6</v>
      </c>
      <c r="Y489" s="110">
        <v>6624.91</v>
      </c>
      <c r="Z489" s="25">
        <v>2</v>
      </c>
      <c r="AA489" s="26">
        <v>1.6052</v>
      </c>
      <c r="AB489" s="26">
        <v>1.4737</v>
      </c>
      <c r="AC489" s="109"/>
      <c r="AD489" s="26">
        <v>1.3606</v>
      </c>
      <c r="AE489" s="26">
        <v>1.2712000000000001</v>
      </c>
      <c r="AF489" s="26">
        <v>1.2385999999999999</v>
      </c>
      <c r="AG489" s="26">
        <v>1.2123999999999999</v>
      </c>
      <c r="AH489" s="57">
        <v>2.1107</v>
      </c>
      <c r="AI489" s="50">
        <f t="shared" si="21"/>
        <v>1.1408696249999999</v>
      </c>
      <c r="AJ489" s="26">
        <f t="shared" si="22"/>
        <v>-0.96983037500000013</v>
      </c>
      <c r="AK489" s="62">
        <f t="shared" si="23"/>
        <v>-0.45948281375846883</v>
      </c>
    </row>
    <row r="490" spans="1:37" s="53" customFormat="1" x14ac:dyDescent="0.2">
      <c r="A490" s="21" t="s">
        <v>3</v>
      </c>
      <c r="B490" s="24" t="s">
        <v>66</v>
      </c>
      <c r="C490" s="24" t="s">
        <v>611</v>
      </c>
      <c r="D490" s="110">
        <v>2</v>
      </c>
      <c r="E490" s="109"/>
      <c r="F490" s="110">
        <v>0</v>
      </c>
      <c r="G490" s="110">
        <v>12019</v>
      </c>
      <c r="H490" s="110">
        <v>3388</v>
      </c>
      <c r="I490" s="110">
        <v>5081</v>
      </c>
      <c r="J490" s="110">
        <v>569</v>
      </c>
      <c r="K490" s="24">
        <v>4.5</v>
      </c>
      <c r="L490" s="109"/>
      <c r="M490" s="110">
        <v>5081</v>
      </c>
      <c r="N490" s="110">
        <v>569</v>
      </c>
      <c r="O490" s="25">
        <v>4.5</v>
      </c>
      <c r="P490" s="25">
        <v>0.5</v>
      </c>
      <c r="Q490" s="25">
        <v>4.5</v>
      </c>
      <c r="R490" s="24">
        <v>999</v>
      </c>
      <c r="S490" s="26">
        <v>1.5325</v>
      </c>
      <c r="T490" s="52" t="s">
        <v>611</v>
      </c>
      <c r="U490" s="26">
        <v>1.4888999999999999</v>
      </c>
      <c r="V490" s="26"/>
      <c r="W490" s="109"/>
      <c r="X490" s="24">
        <v>21</v>
      </c>
      <c r="Y490" s="110">
        <v>9643.1200000000008</v>
      </c>
      <c r="Z490" s="25">
        <v>5.0999999999999996</v>
      </c>
      <c r="AA490" s="26">
        <v>3.2827999999999999</v>
      </c>
      <c r="AB490" s="26">
        <v>2.1023000000000001</v>
      </c>
      <c r="AC490" s="109"/>
      <c r="AD490" s="26">
        <v>0</v>
      </c>
      <c r="AE490" s="26">
        <v>0</v>
      </c>
      <c r="AF490" s="26">
        <v>0</v>
      </c>
      <c r="AG490" s="26">
        <v>2.5421</v>
      </c>
      <c r="AH490" s="57">
        <v>2.5901000000000001</v>
      </c>
      <c r="AI490" s="50">
        <f t="shared" si="21"/>
        <v>1.5972174750000001</v>
      </c>
      <c r="AJ490" s="26">
        <f t="shared" si="22"/>
        <v>-0.99288252499999996</v>
      </c>
      <c r="AK490" s="62">
        <f t="shared" si="23"/>
        <v>-0.38333752557816297</v>
      </c>
    </row>
    <row r="491" spans="1:37" s="53" customFormat="1" x14ac:dyDescent="0.2">
      <c r="A491" s="21" t="s">
        <v>365</v>
      </c>
      <c r="B491" s="24" t="s">
        <v>366</v>
      </c>
      <c r="C491" s="24" t="s">
        <v>410</v>
      </c>
      <c r="D491" s="110">
        <v>16</v>
      </c>
      <c r="E491" s="109"/>
      <c r="F491" s="110">
        <v>0</v>
      </c>
      <c r="G491" s="110">
        <v>16458</v>
      </c>
      <c r="H491" s="110">
        <v>6855</v>
      </c>
      <c r="I491" s="110">
        <v>5012</v>
      </c>
      <c r="J491" s="110">
        <v>1903</v>
      </c>
      <c r="K491" s="24">
        <v>3.3</v>
      </c>
      <c r="L491" s="109"/>
      <c r="M491" s="110">
        <v>4939</v>
      </c>
      <c r="N491" s="110">
        <v>1730</v>
      </c>
      <c r="O491" s="25">
        <v>3.3</v>
      </c>
      <c r="P491" s="25">
        <v>1.7</v>
      </c>
      <c r="Q491" s="25">
        <v>2.8</v>
      </c>
      <c r="R491" s="24">
        <v>7</v>
      </c>
      <c r="S491" s="26">
        <v>1.4896</v>
      </c>
      <c r="T491" s="52" t="s">
        <v>407</v>
      </c>
      <c r="U491" s="26">
        <v>1.4896</v>
      </c>
      <c r="V491" s="26"/>
      <c r="W491" s="109"/>
      <c r="X491" s="24">
        <v>7</v>
      </c>
      <c r="Y491" s="110">
        <v>8703.82</v>
      </c>
      <c r="Z491" s="25">
        <v>2.8</v>
      </c>
      <c r="AA491" s="26">
        <v>3.4174000000000002</v>
      </c>
      <c r="AB491" s="26">
        <v>2.4516</v>
      </c>
      <c r="AC491" s="109"/>
      <c r="AD491" s="26">
        <v>2.4596</v>
      </c>
      <c r="AE491" s="26">
        <v>2.5526</v>
      </c>
      <c r="AF491" s="26">
        <v>1.6196999999999999</v>
      </c>
      <c r="AG491" s="26">
        <v>2.4836</v>
      </c>
      <c r="AH491" s="57">
        <v>2.5956999999999999</v>
      </c>
      <c r="AI491" s="50">
        <f t="shared" si="21"/>
        <v>1.5979684000000001</v>
      </c>
      <c r="AJ491" s="26">
        <f t="shared" si="22"/>
        <v>-0.99773159999999983</v>
      </c>
      <c r="AK491" s="62">
        <f t="shared" si="23"/>
        <v>-0.38437862618946717</v>
      </c>
    </row>
    <row r="492" spans="1:37" s="53" customFormat="1" x14ac:dyDescent="0.2">
      <c r="A492" s="21" t="s">
        <v>898</v>
      </c>
      <c r="B492" s="1" t="s">
        <v>899</v>
      </c>
      <c r="C492" s="1" t="s">
        <v>407</v>
      </c>
      <c r="D492" s="108">
        <v>3</v>
      </c>
      <c r="E492" s="109"/>
      <c r="F492" s="108">
        <v>0</v>
      </c>
      <c r="G492" s="108">
        <v>75806</v>
      </c>
      <c r="H492" s="108">
        <v>63075</v>
      </c>
      <c r="I492" s="108">
        <v>19148</v>
      </c>
      <c r="J492" s="108">
        <v>11398</v>
      </c>
      <c r="K492" s="1">
        <v>10</v>
      </c>
      <c r="L492" s="109"/>
      <c r="M492" s="108">
        <v>19148</v>
      </c>
      <c r="N492" s="108">
        <v>11398</v>
      </c>
      <c r="O492" s="2">
        <v>10</v>
      </c>
      <c r="P492" s="2">
        <v>4.0999999999999996</v>
      </c>
      <c r="Q492" s="2">
        <v>9.1</v>
      </c>
      <c r="R492" s="1">
        <v>999</v>
      </c>
      <c r="S492" s="3">
        <v>5.7751999999999999</v>
      </c>
      <c r="T492" s="43" t="s">
        <v>410</v>
      </c>
      <c r="U492" s="3">
        <v>5.4076000000000004</v>
      </c>
      <c r="V492" s="3"/>
      <c r="W492" s="109"/>
      <c r="X492" s="1">
        <v>31</v>
      </c>
      <c r="Y492" s="108">
        <v>55584.49</v>
      </c>
      <c r="Z492" s="2">
        <v>8</v>
      </c>
      <c r="AA492" s="3">
        <v>0</v>
      </c>
      <c r="AB492" s="3">
        <v>0</v>
      </c>
      <c r="AC492" s="109"/>
      <c r="AD492" s="3">
        <v>6.1600999999999999</v>
      </c>
      <c r="AE492" s="3">
        <v>5.0734000000000004</v>
      </c>
      <c r="AF492" s="3">
        <v>6.6871999999999998</v>
      </c>
      <c r="AG492" s="3">
        <v>6.4801000000000002</v>
      </c>
      <c r="AH492" s="57">
        <v>6.9188999999999998</v>
      </c>
      <c r="AI492" s="50">
        <f t="shared" si="21"/>
        <v>5.8010029000000012</v>
      </c>
      <c r="AJ492" s="3">
        <f t="shared" si="22"/>
        <v>-1.1178970999999986</v>
      </c>
      <c r="AK492" s="62">
        <f t="shared" si="23"/>
        <v>-0.16157150703146433</v>
      </c>
    </row>
    <row r="493" spans="1:37" s="53" customFormat="1" x14ac:dyDescent="0.2">
      <c r="A493" s="22" t="s">
        <v>379</v>
      </c>
      <c r="B493" s="17" t="s">
        <v>380</v>
      </c>
      <c r="C493" s="17" t="s">
        <v>611</v>
      </c>
      <c r="D493" s="111">
        <v>20</v>
      </c>
      <c r="E493" s="109"/>
      <c r="F493" s="111">
        <v>2</v>
      </c>
      <c r="G493" s="111">
        <v>69002</v>
      </c>
      <c r="H493" s="111">
        <v>49642</v>
      </c>
      <c r="I493" s="111">
        <v>18798</v>
      </c>
      <c r="J493" s="111">
        <v>10636</v>
      </c>
      <c r="K493" s="17">
        <v>13.8</v>
      </c>
      <c r="L493" s="109"/>
      <c r="M493" s="111">
        <v>18641</v>
      </c>
      <c r="N493" s="111">
        <v>10119</v>
      </c>
      <c r="O493" s="18">
        <v>13.8</v>
      </c>
      <c r="P493" s="18">
        <v>8.1999999999999993</v>
      </c>
      <c r="Q493" s="18">
        <v>11.7</v>
      </c>
      <c r="R493" s="17">
        <v>17</v>
      </c>
      <c r="S493" s="19">
        <v>5.6222000000000003</v>
      </c>
      <c r="T493" s="44" t="s">
        <v>407</v>
      </c>
      <c r="U493" s="19">
        <v>5.6222000000000003</v>
      </c>
      <c r="V493" s="19"/>
      <c r="W493" s="109"/>
      <c r="X493" s="17">
        <v>30</v>
      </c>
      <c r="Y493" s="111">
        <v>39431.839999999997</v>
      </c>
      <c r="Z493" s="18">
        <v>11.7</v>
      </c>
      <c r="AA493" s="19">
        <v>0.56740000000000002</v>
      </c>
      <c r="AB493" s="19">
        <v>0.46889999999999998</v>
      </c>
      <c r="AC493" s="109"/>
      <c r="AD493" s="19">
        <v>8.4830000000000005</v>
      </c>
      <c r="AE493" s="19">
        <v>8.8389000000000006</v>
      </c>
      <c r="AF493" s="19">
        <v>8.6640999999999995</v>
      </c>
      <c r="AG493" s="19">
        <v>7.5217000000000001</v>
      </c>
      <c r="AH493" s="59">
        <v>7.1994999999999996</v>
      </c>
      <c r="AI493" s="51">
        <f t="shared" si="21"/>
        <v>6.031215050000001</v>
      </c>
      <c r="AJ493" s="19">
        <f t="shared" si="22"/>
        <v>-1.1682849499999985</v>
      </c>
      <c r="AK493" s="63">
        <f t="shared" si="23"/>
        <v>-0.1622730675741369</v>
      </c>
    </row>
    <row r="494" spans="1:37" s="53" customFormat="1" x14ac:dyDescent="0.2">
      <c r="A494" s="21" t="s">
        <v>285</v>
      </c>
      <c r="B494" s="24" t="s">
        <v>286</v>
      </c>
      <c r="C494" s="24" t="s">
        <v>407</v>
      </c>
      <c r="D494" s="110">
        <v>5</v>
      </c>
      <c r="E494" s="109"/>
      <c r="F494" s="110">
        <v>0</v>
      </c>
      <c r="G494" s="110">
        <v>6306</v>
      </c>
      <c r="H494" s="110">
        <v>3055</v>
      </c>
      <c r="I494" s="110">
        <v>2088</v>
      </c>
      <c r="J494" s="110">
        <v>768</v>
      </c>
      <c r="K494" s="24">
        <v>1.4</v>
      </c>
      <c r="L494" s="109"/>
      <c r="M494" s="110">
        <v>2481</v>
      </c>
      <c r="N494" s="110">
        <v>897</v>
      </c>
      <c r="O494" s="25">
        <v>1.4</v>
      </c>
      <c r="P494" s="25">
        <v>0.8</v>
      </c>
      <c r="Q494" s="25">
        <v>1.2</v>
      </c>
      <c r="R494" s="24">
        <v>8</v>
      </c>
      <c r="S494" s="26">
        <v>0.74829999999999997</v>
      </c>
      <c r="T494" s="52" t="s">
        <v>429</v>
      </c>
      <c r="U494" s="26">
        <v>0.74829999999999997</v>
      </c>
      <c r="V494" s="26"/>
      <c r="W494" s="109"/>
      <c r="X494" s="24">
        <v>3</v>
      </c>
      <c r="Y494" s="110">
        <v>3577.92</v>
      </c>
      <c r="Z494" s="25">
        <v>1.2</v>
      </c>
      <c r="AA494" s="26">
        <v>0.69989999999999997</v>
      </c>
      <c r="AB494" s="26">
        <v>0.53159999999999996</v>
      </c>
      <c r="AC494" s="109"/>
      <c r="AD494" s="26">
        <v>1.5723</v>
      </c>
      <c r="AE494" s="26">
        <v>1.4177999999999999</v>
      </c>
      <c r="AF494" s="26">
        <v>1.5206999999999999</v>
      </c>
      <c r="AG494" s="26">
        <v>1.4971000000000001</v>
      </c>
      <c r="AH494" s="57">
        <v>1.9882</v>
      </c>
      <c r="AI494" s="50">
        <f t="shared" si="21"/>
        <v>0.80273882500000004</v>
      </c>
      <c r="AJ494" s="26">
        <f t="shared" si="22"/>
        <v>-1.1854611749999999</v>
      </c>
      <c r="AK494" s="62">
        <f t="shared" si="23"/>
        <v>-0.59624845337491195</v>
      </c>
    </row>
    <row r="495" spans="1:37" s="53" customFormat="1" x14ac:dyDescent="0.2">
      <c r="A495" s="21" t="s">
        <v>770</v>
      </c>
      <c r="B495" s="1" t="s">
        <v>771</v>
      </c>
      <c r="C495" s="1" t="s">
        <v>407</v>
      </c>
      <c r="D495" s="108">
        <v>18</v>
      </c>
      <c r="E495" s="109"/>
      <c r="F495" s="108">
        <v>6</v>
      </c>
      <c r="G495" s="108">
        <v>9419</v>
      </c>
      <c r="H495" s="108">
        <v>13344</v>
      </c>
      <c r="I495" s="108">
        <v>2625</v>
      </c>
      <c r="J495" s="108">
        <v>2648</v>
      </c>
      <c r="K495" s="1">
        <v>3.1</v>
      </c>
      <c r="L495" s="109"/>
      <c r="M495" s="108">
        <v>2387</v>
      </c>
      <c r="N495" s="108">
        <v>1866</v>
      </c>
      <c r="O495" s="2">
        <v>3.1</v>
      </c>
      <c r="P495" s="2">
        <v>3.4</v>
      </c>
      <c r="Q495" s="2">
        <v>2.2000000000000002</v>
      </c>
      <c r="R495" s="1">
        <v>36</v>
      </c>
      <c r="S495" s="3">
        <v>0.71989999999999998</v>
      </c>
      <c r="T495" s="43" t="s">
        <v>429</v>
      </c>
      <c r="U495" s="3">
        <v>0.71989999999999998</v>
      </c>
      <c r="V495" s="3"/>
      <c r="W495" s="109"/>
      <c r="X495" s="1">
        <v>10</v>
      </c>
      <c r="Y495" s="108">
        <v>7762.12</v>
      </c>
      <c r="Z495" s="2">
        <v>2.2000000000000002</v>
      </c>
      <c r="AA495" s="3">
        <v>1</v>
      </c>
      <c r="AB495" s="3">
        <v>0.999</v>
      </c>
      <c r="AC495" s="109"/>
      <c r="AD495" s="3">
        <v>1.4867999999999999</v>
      </c>
      <c r="AE495" s="3">
        <v>2.2544</v>
      </c>
      <c r="AF495" s="3">
        <v>1.4380999999999999</v>
      </c>
      <c r="AG495" s="3">
        <v>1.3773</v>
      </c>
      <c r="AH495" s="57">
        <v>2.0552000000000001</v>
      </c>
      <c r="AI495" s="50">
        <f t="shared" si="21"/>
        <v>0.7722727250000001</v>
      </c>
      <c r="AJ495" s="3">
        <f t="shared" si="22"/>
        <v>-1.282927275</v>
      </c>
      <c r="AK495" s="62">
        <f t="shared" si="23"/>
        <v>-0.62423475817438689</v>
      </c>
    </row>
    <row r="496" spans="1:37" s="53" customFormat="1" x14ac:dyDescent="0.2">
      <c r="A496" s="21" t="s">
        <v>788</v>
      </c>
      <c r="B496" s="24" t="s">
        <v>789</v>
      </c>
      <c r="C496" s="24" t="s">
        <v>407</v>
      </c>
      <c r="D496" s="110">
        <v>7</v>
      </c>
      <c r="E496" s="109"/>
      <c r="F496" s="110">
        <v>0</v>
      </c>
      <c r="G496" s="110">
        <v>18686</v>
      </c>
      <c r="H496" s="110">
        <v>4759</v>
      </c>
      <c r="I496" s="110">
        <v>6891</v>
      </c>
      <c r="J496" s="110">
        <v>2130</v>
      </c>
      <c r="K496" s="24">
        <v>7.3</v>
      </c>
      <c r="L496" s="109"/>
      <c r="M496" s="110">
        <v>6891</v>
      </c>
      <c r="N496" s="110">
        <v>2130</v>
      </c>
      <c r="O496" s="25">
        <v>7.3</v>
      </c>
      <c r="P496" s="25">
        <v>1.7</v>
      </c>
      <c r="Q496" s="25">
        <v>7.1</v>
      </c>
      <c r="R496" s="24">
        <v>6</v>
      </c>
      <c r="S496" s="26">
        <v>2.0783999999999998</v>
      </c>
      <c r="T496" s="52" t="s">
        <v>407</v>
      </c>
      <c r="U496" s="26">
        <v>2.1640000000000001</v>
      </c>
      <c r="V496" s="26"/>
      <c r="W496" s="109"/>
      <c r="X496" s="24">
        <v>11</v>
      </c>
      <c r="Y496" s="110">
        <v>11023.2</v>
      </c>
      <c r="Z496" s="25">
        <v>7.1</v>
      </c>
      <c r="AA496" s="26">
        <v>0.54779999999999995</v>
      </c>
      <c r="AB496" s="26">
        <v>0.54690000000000005</v>
      </c>
      <c r="AC496" s="109"/>
      <c r="AD496" s="26">
        <v>3.7970999999999999</v>
      </c>
      <c r="AE496" s="26">
        <v>4.1021000000000001</v>
      </c>
      <c r="AF496" s="26">
        <v>3.7980999999999998</v>
      </c>
      <c r="AG496" s="26">
        <v>3.7065999999999999</v>
      </c>
      <c r="AH496" s="57">
        <v>3.9695999999999998</v>
      </c>
      <c r="AI496" s="50">
        <f t="shared" si="21"/>
        <v>2.3214310000000005</v>
      </c>
      <c r="AJ496" s="26">
        <f t="shared" si="22"/>
        <v>-1.6481689999999993</v>
      </c>
      <c r="AK496" s="62">
        <f t="shared" si="23"/>
        <v>-0.41519775292220862</v>
      </c>
    </row>
    <row r="497" spans="1:37" s="53" customFormat="1" x14ac:dyDescent="0.2">
      <c r="A497" s="21" t="s">
        <v>462</v>
      </c>
      <c r="B497" s="24" t="s">
        <v>463</v>
      </c>
      <c r="C497" s="24" t="s">
        <v>410</v>
      </c>
      <c r="D497" s="110">
        <v>0</v>
      </c>
      <c r="E497" s="109"/>
      <c r="F497" s="110">
        <v>0</v>
      </c>
      <c r="G497" s="110">
        <v>0</v>
      </c>
      <c r="H497" s="110">
        <v>0</v>
      </c>
      <c r="I497" s="110">
        <v>0</v>
      </c>
      <c r="J497" s="110">
        <v>0</v>
      </c>
      <c r="K497" s="24">
        <v>0</v>
      </c>
      <c r="L497" s="109"/>
      <c r="M497" s="110">
        <v>0</v>
      </c>
      <c r="N497" s="110">
        <v>0</v>
      </c>
      <c r="O497" s="25">
        <v>0</v>
      </c>
      <c r="P497" s="25">
        <v>0</v>
      </c>
      <c r="Q497" s="25">
        <v>0</v>
      </c>
      <c r="R497" s="24">
        <v>999</v>
      </c>
      <c r="S497" s="26">
        <v>0</v>
      </c>
      <c r="T497" s="52" t="s">
        <v>410</v>
      </c>
      <c r="U497" s="26">
        <v>1.3795999999999999</v>
      </c>
      <c r="V497" s="26"/>
      <c r="W497" s="109"/>
      <c r="X497" s="24">
        <v>18</v>
      </c>
      <c r="Y497" s="110">
        <v>13076.72</v>
      </c>
      <c r="Z497" s="25">
        <v>2.2999999999999998</v>
      </c>
      <c r="AA497" s="26">
        <v>0.80510000000000004</v>
      </c>
      <c r="AB497" s="26">
        <v>0.8609</v>
      </c>
      <c r="AC497" s="109"/>
      <c r="AD497" s="26">
        <v>2.3443000000000001</v>
      </c>
      <c r="AE497" s="26">
        <v>1.5857000000000001</v>
      </c>
      <c r="AF497" s="26">
        <v>1.9776</v>
      </c>
      <c r="AG497" s="26">
        <v>1.9317</v>
      </c>
      <c r="AH497" s="57">
        <v>3.1446999999999998</v>
      </c>
      <c r="AI497" s="50">
        <f t="shared" si="21"/>
        <v>1.4799659000000001</v>
      </c>
      <c r="AJ497" s="26">
        <f t="shared" si="22"/>
        <v>-1.6647340999999998</v>
      </c>
      <c r="AK497" s="62">
        <f t="shared" si="23"/>
        <v>-0.52937771488536267</v>
      </c>
    </row>
    <row r="498" spans="1:37" s="53" customFormat="1" x14ac:dyDescent="0.2">
      <c r="A498" s="22" t="s">
        <v>726</v>
      </c>
      <c r="B498" s="17" t="s">
        <v>727</v>
      </c>
      <c r="C498" s="17" t="s">
        <v>407</v>
      </c>
      <c r="D498" s="111">
        <v>7</v>
      </c>
      <c r="E498" s="109"/>
      <c r="F498" s="111">
        <v>0</v>
      </c>
      <c r="G498" s="111">
        <v>32231</v>
      </c>
      <c r="H498" s="111">
        <v>17294</v>
      </c>
      <c r="I498" s="111">
        <v>11122</v>
      </c>
      <c r="J498" s="111">
        <v>4605</v>
      </c>
      <c r="K498" s="17">
        <v>9.1</v>
      </c>
      <c r="L498" s="109"/>
      <c r="M498" s="111">
        <v>10856</v>
      </c>
      <c r="N498" s="111">
        <v>3984</v>
      </c>
      <c r="O498" s="18">
        <v>9.1</v>
      </c>
      <c r="P498" s="18">
        <v>4.0999999999999996</v>
      </c>
      <c r="Q498" s="18">
        <v>8.4</v>
      </c>
      <c r="R498" s="17">
        <v>8</v>
      </c>
      <c r="S498" s="19">
        <v>3.2742</v>
      </c>
      <c r="T498" s="44" t="s">
        <v>429</v>
      </c>
      <c r="U498" s="19">
        <v>3.2742</v>
      </c>
      <c r="V498" s="19"/>
      <c r="W498" s="109"/>
      <c r="X498" s="17">
        <v>17</v>
      </c>
      <c r="Y498" s="111">
        <v>20055.7</v>
      </c>
      <c r="Z498" s="18">
        <v>8.4</v>
      </c>
      <c r="AA498" s="19">
        <v>0.61919999999999997</v>
      </c>
      <c r="AB498" s="19">
        <v>0.61460000000000004</v>
      </c>
      <c r="AC498" s="109"/>
      <c r="AD498" s="19">
        <v>5.5951000000000004</v>
      </c>
      <c r="AE498" s="19">
        <v>5.7807000000000004</v>
      </c>
      <c r="AF498" s="19">
        <v>5.7958999999999996</v>
      </c>
      <c r="AG498" s="19">
        <v>5.7046999999999999</v>
      </c>
      <c r="AH498" s="59">
        <v>5.6475</v>
      </c>
      <c r="AI498" s="51">
        <f t="shared" si="21"/>
        <v>3.5123980500000003</v>
      </c>
      <c r="AJ498" s="19">
        <f t="shared" si="22"/>
        <v>-2.1351019499999997</v>
      </c>
      <c r="AK498" s="63">
        <f t="shared" si="23"/>
        <v>-0.37806143426294814</v>
      </c>
    </row>
    <row r="499" spans="1:37" s="53" customFormat="1" x14ac:dyDescent="0.2">
      <c r="A499" s="21" t="s">
        <v>351</v>
      </c>
      <c r="B499" s="24" t="s">
        <v>352</v>
      </c>
      <c r="C499" s="24" t="s">
        <v>407</v>
      </c>
      <c r="D499" s="110">
        <v>5</v>
      </c>
      <c r="E499" s="109"/>
      <c r="F499" s="110">
        <v>1</v>
      </c>
      <c r="G499" s="110">
        <v>34783</v>
      </c>
      <c r="H499" s="110">
        <v>11695</v>
      </c>
      <c r="I499" s="110">
        <v>11863</v>
      </c>
      <c r="J499" s="110">
        <v>2567</v>
      </c>
      <c r="K499" s="24">
        <v>6</v>
      </c>
      <c r="L499" s="109"/>
      <c r="M499" s="110">
        <v>11863</v>
      </c>
      <c r="N499" s="110">
        <v>2567</v>
      </c>
      <c r="O499" s="25">
        <v>6</v>
      </c>
      <c r="P499" s="25">
        <v>1.9</v>
      </c>
      <c r="Q499" s="25">
        <v>5.7</v>
      </c>
      <c r="R499" s="24">
        <v>3</v>
      </c>
      <c r="S499" s="26">
        <v>3.5779999999999998</v>
      </c>
      <c r="T499" s="52" t="s">
        <v>407</v>
      </c>
      <c r="U499" s="26">
        <v>3.5779999999999998</v>
      </c>
      <c r="V499" s="26"/>
      <c r="W499" s="109"/>
      <c r="X499" s="24">
        <v>10</v>
      </c>
      <c r="Y499" s="110">
        <v>16842.98</v>
      </c>
      <c r="Z499" s="25">
        <v>5.7</v>
      </c>
      <c r="AA499" s="26">
        <v>0.85829999999999995</v>
      </c>
      <c r="AB499" s="26">
        <v>1.0488</v>
      </c>
      <c r="AC499" s="109"/>
      <c r="AD499" s="26">
        <v>3.7972000000000001</v>
      </c>
      <c r="AE499" s="26">
        <v>5.9625000000000004</v>
      </c>
      <c r="AF499" s="26">
        <v>6.2317</v>
      </c>
      <c r="AG499" s="26">
        <v>6.1090999999999998</v>
      </c>
      <c r="AH499" s="57">
        <v>6.2229000000000001</v>
      </c>
      <c r="AI499" s="50">
        <f t="shared" si="21"/>
        <v>3.8382995000000002</v>
      </c>
      <c r="AJ499" s="26">
        <f t="shared" si="22"/>
        <v>-2.3846004999999999</v>
      </c>
      <c r="AK499" s="62">
        <f t="shared" si="23"/>
        <v>-0.38319762490157322</v>
      </c>
    </row>
    <row r="500" spans="1:37" s="53" customFormat="1" x14ac:dyDescent="0.2">
      <c r="A500" s="21" t="s">
        <v>375</v>
      </c>
      <c r="B500" s="24" t="s">
        <v>376</v>
      </c>
      <c r="C500" s="24"/>
      <c r="D500" s="110">
        <v>1</v>
      </c>
      <c r="E500" s="109"/>
      <c r="F500" s="110">
        <v>0</v>
      </c>
      <c r="G500" s="110">
        <v>43270</v>
      </c>
      <c r="H500" s="110">
        <v>0</v>
      </c>
      <c r="I500" s="110">
        <v>14974</v>
      </c>
      <c r="J500" s="110">
        <v>0</v>
      </c>
      <c r="K500" s="24">
        <v>1</v>
      </c>
      <c r="L500" s="109"/>
      <c r="M500" s="110">
        <v>14974</v>
      </c>
      <c r="N500" s="110">
        <v>0</v>
      </c>
      <c r="O500" s="25">
        <v>1</v>
      </c>
      <c r="P500" s="25">
        <v>0</v>
      </c>
      <c r="Q500" s="25">
        <v>1</v>
      </c>
      <c r="R500" s="24">
        <v>999</v>
      </c>
      <c r="S500" s="26">
        <v>4.5163000000000002</v>
      </c>
      <c r="T500" s="52" t="s">
        <v>410</v>
      </c>
      <c r="U500" s="26">
        <v>9.5164000000000009</v>
      </c>
      <c r="V500" s="26"/>
      <c r="W500" s="109"/>
      <c r="X500" s="24">
        <v>44</v>
      </c>
      <c r="Y500" s="110">
        <v>85253.37</v>
      </c>
      <c r="Z500" s="25">
        <v>8.6999999999999993</v>
      </c>
      <c r="AA500" s="26"/>
      <c r="AB500" s="26"/>
      <c r="AC500" s="109"/>
      <c r="AD500" s="26">
        <v>10.894399999999999</v>
      </c>
      <c r="AE500" s="26">
        <v>9.2279999999999998</v>
      </c>
      <c r="AF500" s="26">
        <v>11.0678</v>
      </c>
      <c r="AG500" s="26">
        <v>10.3592</v>
      </c>
      <c r="AH500" s="57">
        <v>12.797700000000001</v>
      </c>
      <c r="AI500" s="50">
        <f t="shared" si="21"/>
        <v>10.208718100000002</v>
      </c>
      <c r="AJ500" s="26">
        <f t="shared" si="22"/>
        <v>-2.5889818999999985</v>
      </c>
      <c r="AK500" s="62">
        <f t="shared" si="23"/>
        <v>-0.20230056181970185</v>
      </c>
    </row>
    <row r="501" spans="1:37" s="53" customFormat="1" x14ac:dyDescent="0.2">
      <c r="A501" s="21" t="s">
        <v>713</v>
      </c>
      <c r="B501" s="1" t="s">
        <v>714</v>
      </c>
      <c r="C501" s="1" t="s">
        <v>407</v>
      </c>
      <c r="D501" s="108">
        <v>5</v>
      </c>
      <c r="E501" s="109"/>
      <c r="F501" s="108">
        <v>0</v>
      </c>
      <c r="G501" s="108">
        <v>36516</v>
      </c>
      <c r="H501" s="108">
        <v>11055</v>
      </c>
      <c r="I501" s="108">
        <v>10203</v>
      </c>
      <c r="J501" s="108">
        <v>1029</v>
      </c>
      <c r="K501" s="1">
        <v>4.8</v>
      </c>
      <c r="L501" s="109"/>
      <c r="M501" s="108">
        <v>10203</v>
      </c>
      <c r="N501" s="108">
        <v>1029</v>
      </c>
      <c r="O501" s="2">
        <v>4.8</v>
      </c>
      <c r="P501" s="2">
        <v>1.6</v>
      </c>
      <c r="Q501" s="2">
        <v>4.5</v>
      </c>
      <c r="R501" s="1">
        <v>1</v>
      </c>
      <c r="S501" s="3">
        <v>3.0773000000000001</v>
      </c>
      <c r="T501" s="43" t="s">
        <v>407</v>
      </c>
      <c r="U501" s="3">
        <v>3.0773000000000001</v>
      </c>
      <c r="V501" s="3"/>
      <c r="W501" s="109"/>
      <c r="X501" s="1">
        <v>8</v>
      </c>
      <c r="Y501" s="108">
        <v>12199.26</v>
      </c>
      <c r="Z501" s="2">
        <v>4.5</v>
      </c>
      <c r="AA501" s="3">
        <v>0.87590000000000001</v>
      </c>
      <c r="AB501" s="3">
        <v>0.81510000000000005</v>
      </c>
      <c r="AC501" s="109"/>
      <c r="AD501" s="3">
        <v>6.8417000000000003</v>
      </c>
      <c r="AE501" s="3">
        <v>6.1211000000000002</v>
      </c>
      <c r="AF501" s="3">
        <v>5.3103999999999996</v>
      </c>
      <c r="AG501" s="3">
        <v>5.5045000000000002</v>
      </c>
      <c r="AH501" s="57">
        <v>5.9276</v>
      </c>
      <c r="AI501" s="50">
        <f t="shared" si="21"/>
        <v>3.3011735750000004</v>
      </c>
      <c r="AJ501" s="3">
        <f t="shared" si="22"/>
        <v>-2.6264264249999996</v>
      </c>
      <c r="AK501" s="62">
        <f t="shared" si="23"/>
        <v>-0.44308428790741611</v>
      </c>
    </row>
    <row r="502" spans="1:37" s="53" customFormat="1" x14ac:dyDescent="0.2">
      <c r="A502" s="21" t="s">
        <v>214</v>
      </c>
      <c r="B502" s="24" t="s">
        <v>215</v>
      </c>
      <c r="C502" s="24" t="s">
        <v>410</v>
      </c>
      <c r="D502" s="110">
        <v>4</v>
      </c>
      <c r="E502" s="109"/>
      <c r="F502" s="110">
        <v>0</v>
      </c>
      <c r="G502" s="110">
        <v>73374</v>
      </c>
      <c r="H502" s="110">
        <v>62924</v>
      </c>
      <c r="I502" s="110">
        <v>16914</v>
      </c>
      <c r="J502" s="110">
        <v>12238</v>
      </c>
      <c r="K502" s="24">
        <v>16</v>
      </c>
      <c r="L502" s="109"/>
      <c r="M502" s="110">
        <v>16914</v>
      </c>
      <c r="N502" s="110">
        <v>12238</v>
      </c>
      <c r="O502" s="25">
        <v>16</v>
      </c>
      <c r="P502" s="25">
        <v>7.2</v>
      </c>
      <c r="Q502" s="25">
        <v>14.5</v>
      </c>
      <c r="R502" s="24">
        <v>999</v>
      </c>
      <c r="S502" s="26">
        <v>5.1013999999999999</v>
      </c>
      <c r="T502" s="52" t="s">
        <v>410</v>
      </c>
      <c r="U502" s="26">
        <v>4.0210999999999997</v>
      </c>
      <c r="V502" s="26"/>
      <c r="W502" s="109"/>
      <c r="X502" s="24">
        <v>23</v>
      </c>
      <c r="Y502" s="110">
        <v>41723.72</v>
      </c>
      <c r="Z502" s="25">
        <v>6.2</v>
      </c>
      <c r="AA502" s="26">
        <v>0.91520000000000001</v>
      </c>
      <c r="AB502" s="26">
        <v>0.74780000000000002</v>
      </c>
      <c r="AC502" s="109"/>
      <c r="AD502" s="26">
        <v>3.4698000000000002</v>
      </c>
      <c r="AE502" s="26">
        <v>3.5430999999999999</v>
      </c>
      <c r="AF502" s="26">
        <v>4.9733000000000001</v>
      </c>
      <c r="AG502" s="26">
        <v>4.7990000000000004</v>
      </c>
      <c r="AH502" s="57">
        <v>7.1567999999999996</v>
      </c>
      <c r="AI502" s="50">
        <f t="shared" si="21"/>
        <v>4.313635025</v>
      </c>
      <c r="AJ502" s="26">
        <f t="shared" si="22"/>
        <v>-2.8431649749999997</v>
      </c>
      <c r="AK502" s="62">
        <f t="shared" si="23"/>
        <v>-0.39726763008607197</v>
      </c>
    </row>
    <row r="503" spans="1:37" s="53" customFormat="1" x14ac:dyDescent="0.2">
      <c r="A503" s="22" t="s">
        <v>1543</v>
      </c>
      <c r="B503" s="17" t="s">
        <v>1544</v>
      </c>
      <c r="C503" s="17" t="s">
        <v>611</v>
      </c>
      <c r="D503" s="111">
        <v>1</v>
      </c>
      <c r="E503" s="109"/>
      <c r="F503" s="111">
        <v>0</v>
      </c>
      <c r="G503" s="111">
        <v>6453</v>
      </c>
      <c r="H503" s="111">
        <v>0</v>
      </c>
      <c r="I503" s="111">
        <v>2871</v>
      </c>
      <c r="J503" s="111">
        <v>0</v>
      </c>
      <c r="K503" s="17">
        <v>0</v>
      </c>
      <c r="L503" s="109"/>
      <c r="M503" s="111">
        <v>2871</v>
      </c>
      <c r="N503" s="111">
        <v>0</v>
      </c>
      <c r="O503" s="18">
        <v>0</v>
      </c>
      <c r="P503" s="18">
        <v>0</v>
      </c>
      <c r="Q503" s="18">
        <v>1</v>
      </c>
      <c r="R503" s="17">
        <v>999</v>
      </c>
      <c r="S503" s="19">
        <v>0.8659</v>
      </c>
      <c r="T503" s="44" t="s">
        <v>611</v>
      </c>
      <c r="U503" s="19">
        <v>2.3140999999999998</v>
      </c>
      <c r="V503" s="19"/>
      <c r="W503" s="109"/>
      <c r="X503" s="17">
        <v>11</v>
      </c>
      <c r="Y503" s="111">
        <v>15089.57</v>
      </c>
      <c r="Z503" s="18">
        <v>2.5</v>
      </c>
      <c r="AA503" s="19">
        <v>0.64059999999999995</v>
      </c>
      <c r="AB503" s="19">
        <v>0.60570000000000002</v>
      </c>
      <c r="AC503" s="109"/>
      <c r="AD503" s="19">
        <v>0</v>
      </c>
      <c r="AE503" s="19">
        <v>0</v>
      </c>
      <c r="AF503" s="19">
        <v>0</v>
      </c>
      <c r="AG503" s="19">
        <v>3.0135000000000001</v>
      </c>
      <c r="AH503" s="59">
        <v>5.4093999999999998</v>
      </c>
      <c r="AI503" s="51">
        <f t="shared" si="21"/>
        <v>2.4824507750000002</v>
      </c>
      <c r="AJ503" s="19">
        <f t="shared" si="22"/>
        <v>-2.9269492249999995</v>
      </c>
      <c r="AK503" s="63">
        <f t="shared" si="23"/>
        <v>-0.54108574425999179</v>
      </c>
    </row>
    <row r="504" spans="1:37" s="53" customFormat="1" x14ac:dyDescent="0.2">
      <c r="A504" s="21" t="s">
        <v>707</v>
      </c>
      <c r="B504" s="24" t="s">
        <v>708</v>
      </c>
      <c r="C504" s="24" t="s">
        <v>410</v>
      </c>
      <c r="D504" s="110">
        <v>19</v>
      </c>
      <c r="E504" s="109"/>
      <c r="F504" s="110">
        <v>0</v>
      </c>
      <c r="G504" s="110">
        <v>79936</v>
      </c>
      <c r="H504" s="110">
        <v>29220</v>
      </c>
      <c r="I504" s="110">
        <v>23053</v>
      </c>
      <c r="J504" s="110">
        <v>13798</v>
      </c>
      <c r="K504" s="24">
        <v>10.7</v>
      </c>
      <c r="L504" s="109"/>
      <c r="M504" s="110">
        <v>22553</v>
      </c>
      <c r="N504" s="110">
        <v>11706</v>
      </c>
      <c r="O504" s="25">
        <v>10.7</v>
      </c>
      <c r="P504" s="25">
        <v>7.5</v>
      </c>
      <c r="Q504" s="25">
        <v>8.8000000000000007</v>
      </c>
      <c r="R504" s="24">
        <v>16</v>
      </c>
      <c r="S504" s="26">
        <v>6.8021000000000003</v>
      </c>
      <c r="T504" s="52" t="s">
        <v>407</v>
      </c>
      <c r="U504" s="26">
        <v>6.8021000000000003</v>
      </c>
      <c r="V504" s="26"/>
      <c r="W504" s="109"/>
      <c r="X504" s="24">
        <v>25</v>
      </c>
      <c r="Y504" s="110">
        <v>49821.120000000003</v>
      </c>
      <c r="Z504" s="25">
        <v>8.8000000000000007</v>
      </c>
      <c r="AA504" s="26">
        <v>0.93100000000000005</v>
      </c>
      <c r="AB504" s="26">
        <v>1.0446</v>
      </c>
      <c r="AC504" s="109"/>
      <c r="AD504" s="26">
        <v>9.5641999999999996</v>
      </c>
      <c r="AE504" s="26">
        <v>5.7050000000000001</v>
      </c>
      <c r="AF504" s="26">
        <v>10.5406</v>
      </c>
      <c r="AG504" s="26">
        <v>10.2988</v>
      </c>
      <c r="AH504" s="57">
        <v>10.3903</v>
      </c>
      <c r="AI504" s="50">
        <f t="shared" si="21"/>
        <v>7.2969527750000012</v>
      </c>
      <c r="AJ504" s="26">
        <f t="shared" si="22"/>
        <v>-3.0933472249999987</v>
      </c>
      <c r="AK504" s="62">
        <f t="shared" si="23"/>
        <v>-0.29771490957912655</v>
      </c>
    </row>
    <row r="505" spans="1:37" s="53" customFormat="1" x14ac:dyDescent="0.2">
      <c r="A505" s="21" t="s">
        <v>367</v>
      </c>
      <c r="B505" s="24" t="s">
        <v>368</v>
      </c>
      <c r="C505" s="24" t="s">
        <v>410</v>
      </c>
      <c r="D505" s="110">
        <v>5</v>
      </c>
      <c r="E505" s="109"/>
      <c r="F505" s="110">
        <v>0</v>
      </c>
      <c r="G505" s="110">
        <v>122591</v>
      </c>
      <c r="H505" s="110">
        <v>78054</v>
      </c>
      <c r="I505" s="110">
        <v>48443</v>
      </c>
      <c r="J505" s="110">
        <v>32751</v>
      </c>
      <c r="K505" s="24">
        <v>17</v>
      </c>
      <c r="L505" s="109"/>
      <c r="M505" s="110">
        <v>48082</v>
      </c>
      <c r="N505" s="110">
        <v>32031</v>
      </c>
      <c r="O505" s="25">
        <v>17</v>
      </c>
      <c r="P505" s="25">
        <v>14.6</v>
      </c>
      <c r="Q505" s="25">
        <v>13.2</v>
      </c>
      <c r="R505" s="24">
        <v>26</v>
      </c>
      <c r="S505" s="26">
        <v>14.501799999999999</v>
      </c>
      <c r="T505" s="52" t="s">
        <v>410</v>
      </c>
      <c r="U505" s="26">
        <v>17.668199999999999</v>
      </c>
      <c r="V505" s="26"/>
      <c r="W505" s="109"/>
      <c r="X505" s="24">
        <v>56</v>
      </c>
      <c r="Y505" s="110">
        <v>143143.23000000001</v>
      </c>
      <c r="Z505" s="25">
        <v>14</v>
      </c>
      <c r="AA505" s="26">
        <v>0</v>
      </c>
      <c r="AB505" s="26">
        <v>0</v>
      </c>
      <c r="AC505" s="109"/>
      <c r="AD505" s="26">
        <v>33.901200000000003</v>
      </c>
      <c r="AE505" s="26">
        <v>20.240500000000001</v>
      </c>
      <c r="AF505" s="26">
        <v>25.731400000000001</v>
      </c>
      <c r="AG505" s="26">
        <v>25.315000000000001</v>
      </c>
      <c r="AH505" s="57">
        <v>23.3276</v>
      </c>
      <c r="AI505" s="50">
        <f t="shared" si="21"/>
        <v>18.95356155</v>
      </c>
      <c r="AJ505" s="26">
        <f t="shared" si="22"/>
        <v>-4.3740384500000005</v>
      </c>
      <c r="AK505" s="62">
        <f t="shared" si="23"/>
        <v>-0.18750486333784874</v>
      </c>
    </row>
    <row r="506" spans="1:37" s="53" customFormat="1" x14ac:dyDescent="0.2">
      <c r="A506" s="21" t="s">
        <v>702</v>
      </c>
      <c r="B506" s="24" t="s">
        <v>704</v>
      </c>
      <c r="C506" s="24" t="s">
        <v>407</v>
      </c>
      <c r="D506" s="110">
        <v>1</v>
      </c>
      <c r="E506" s="109"/>
      <c r="F506" s="110">
        <v>0</v>
      </c>
      <c r="G506" s="110">
        <v>100316</v>
      </c>
      <c r="H506" s="110">
        <v>0</v>
      </c>
      <c r="I506" s="110">
        <v>27148</v>
      </c>
      <c r="J506" s="110">
        <v>0</v>
      </c>
      <c r="K506" s="24">
        <v>8</v>
      </c>
      <c r="L506" s="109"/>
      <c r="M506" s="110">
        <v>27148</v>
      </c>
      <c r="N506" s="110">
        <v>0</v>
      </c>
      <c r="O506" s="25">
        <v>8</v>
      </c>
      <c r="P506" s="25">
        <v>0</v>
      </c>
      <c r="Q506" s="25">
        <v>8</v>
      </c>
      <c r="R506" s="24">
        <v>999</v>
      </c>
      <c r="S506" s="26">
        <v>8.1880000000000006</v>
      </c>
      <c r="T506" s="52" t="s">
        <v>410</v>
      </c>
      <c r="U506" s="26">
        <v>29.3993</v>
      </c>
      <c r="V506" s="26"/>
      <c r="W506" s="109"/>
      <c r="X506" s="24">
        <v>143</v>
      </c>
      <c r="Y506" s="110">
        <v>247275.17</v>
      </c>
      <c r="Z506" s="25">
        <v>23.1</v>
      </c>
      <c r="AA506" s="26">
        <v>0.96089999999999998</v>
      </c>
      <c r="AB506" s="26">
        <v>0.93799999999999994</v>
      </c>
      <c r="AC506" s="109"/>
      <c r="AD506" s="26">
        <v>26.376899999999999</v>
      </c>
      <c r="AE506" s="26">
        <v>26.5078</v>
      </c>
      <c r="AF506" s="26">
        <v>26.775700000000001</v>
      </c>
      <c r="AG506" s="26">
        <v>26.952100000000002</v>
      </c>
      <c r="AH506" s="57">
        <v>37.188899999999997</v>
      </c>
      <c r="AI506" s="50">
        <f t="shared" si="21"/>
        <v>31.538099075000002</v>
      </c>
      <c r="AJ506" s="26">
        <f t="shared" si="22"/>
        <v>-5.6508009249999951</v>
      </c>
      <c r="AK506" s="62">
        <f t="shared" si="23"/>
        <v>-0.15194859017072287</v>
      </c>
    </row>
    <row r="507" spans="1:37" s="53" customFormat="1" x14ac:dyDescent="0.2">
      <c r="A507" s="22" t="s">
        <v>1526</v>
      </c>
      <c r="B507" s="17" t="s">
        <v>1527</v>
      </c>
      <c r="C507" s="17" t="s">
        <v>410</v>
      </c>
      <c r="D507" s="111">
        <v>0</v>
      </c>
      <c r="E507" s="114"/>
      <c r="F507" s="111">
        <v>0</v>
      </c>
      <c r="G507" s="111">
        <v>0</v>
      </c>
      <c r="H507" s="111">
        <v>0</v>
      </c>
      <c r="I507" s="111">
        <v>0</v>
      </c>
      <c r="J507" s="111">
        <v>0</v>
      </c>
      <c r="K507" s="17">
        <v>0</v>
      </c>
      <c r="L507" s="114"/>
      <c r="M507" s="111">
        <v>0</v>
      </c>
      <c r="N507" s="111">
        <v>0</v>
      </c>
      <c r="O507" s="18">
        <v>0</v>
      </c>
      <c r="P507" s="18">
        <v>0</v>
      </c>
      <c r="Q507" s="18">
        <v>0</v>
      </c>
      <c r="R507" s="17">
        <v>999</v>
      </c>
      <c r="S507" s="19">
        <v>0</v>
      </c>
      <c r="T507" s="44" t="s">
        <v>410</v>
      </c>
      <c r="U507" s="19">
        <v>19.994299999999999</v>
      </c>
      <c r="V507" s="19"/>
      <c r="W507" s="114"/>
      <c r="X507" s="17">
        <v>33</v>
      </c>
      <c r="Y507" s="111">
        <v>127609.57</v>
      </c>
      <c r="Z507" s="18">
        <v>12.9</v>
      </c>
      <c r="AA507" s="19">
        <v>0.69159999999999999</v>
      </c>
      <c r="AB507" s="19">
        <v>0.55930000000000002</v>
      </c>
      <c r="AC507" s="114"/>
      <c r="AD507" s="19">
        <v>19.2637</v>
      </c>
      <c r="AE507" s="19">
        <v>20.199100000000001</v>
      </c>
      <c r="AF507" s="19">
        <v>27.381</v>
      </c>
      <c r="AG507" s="19">
        <v>26.658799999999999</v>
      </c>
      <c r="AH507" s="59">
        <v>28.153400000000001</v>
      </c>
      <c r="AI507" s="51">
        <f t="shared" si="21"/>
        <v>21.448885324999999</v>
      </c>
      <c r="AJ507" s="19">
        <f t="shared" si="22"/>
        <v>-6.7045146750000022</v>
      </c>
      <c r="AK507" s="63">
        <f t="shared" si="23"/>
        <v>-0.23814227322454842</v>
      </c>
    </row>
    <row r="508" spans="1:37" s="53" customFormat="1" x14ac:dyDescent="0.2">
      <c r="A508" s="1"/>
      <c r="B508" s="46" t="s">
        <v>21</v>
      </c>
      <c r="C508" s="1"/>
      <c r="D508" s="113">
        <f>SUM(D9:D507)</f>
        <v>45707</v>
      </c>
      <c r="E508" s="109"/>
      <c r="F508" s="111"/>
      <c r="G508" s="111">
        <f>SUMPRODUCT($D$9:$D$507,G9:G507)/$D$508</f>
        <v>8435.7845625396549</v>
      </c>
      <c r="H508" s="111"/>
      <c r="I508" s="111">
        <f>SUMPRODUCT($D$9:$D$507,I9:I507)/$D$508</f>
        <v>3461.6671188220621</v>
      </c>
      <c r="J508" s="111"/>
      <c r="K508" s="48">
        <f>SUMPRODUCT($D$9:$D$507,K9:K507)/$D$508</f>
        <v>3.8818824250114856</v>
      </c>
      <c r="L508" s="109"/>
      <c r="M508" s="111">
        <f>SUMPRODUCT($D$9:$D$507,M9:M507)/$D$508</f>
        <v>3314.4290152493054</v>
      </c>
      <c r="N508" s="111"/>
      <c r="O508" s="18"/>
      <c r="P508" s="18"/>
      <c r="Q508" s="18"/>
      <c r="R508" s="17"/>
      <c r="S508" s="19">
        <f>SUMPRODUCT($D$9:$D$507,S9:S507)/$D$508</f>
        <v>0.99967058218653582</v>
      </c>
      <c r="T508" s="49"/>
      <c r="U508" s="19">
        <f>SUMPRODUCT($D$9:$D$507,U9:U507)/$D$508</f>
        <v>0.99999847725731283</v>
      </c>
      <c r="V508" s="19"/>
      <c r="W508" s="109"/>
      <c r="X508" s="48">
        <f>SUMPRODUCT($D$9:$D$507,X9:X507)/$D$508</f>
        <v>9.6087688975430456</v>
      </c>
      <c r="Y508" s="111">
        <f>SUMPRODUCT($D$9:$D$507,Y9:Y507)/$D$508</f>
        <v>8932.8892191568048</v>
      </c>
      <c r="Z508" s="19"/>
      <c r="AA508" s="19"/>
      <c r="AB508" s="19"/>
      <c r="AC508" s="109"/>
      <c r="AD508" s="19"/>
      <c r="AE508" s="19"/>
      <c r="AF508" s="19"/>
      <c r="AG508" s="19"/>
      <c r="AH508" s="59"/>
      <c r="AI508" s="51">
        <f>SUMPRODUCT($D$9:$D$507,AI9:AI507)/$D$508</f>
        <v>1.0727483664777833</v>
      </c>
      <c r="AJ508" s="19"/>
      <c r="AK508" s="63"/>
    </row>
    <row r="509" spans="1:37" s="53" customFormat="1" x14ac:dyDescent="0.2">
      <c r="A509" s="1"/>
      <c r="B509" s="1"/>
      <c r="C509" s="1"/>
      <c r="D509" s="108"/>
      <c r="E509" s="1"/>
      <c r="F509" s="108"/>
      <c r="G509" s="108"/>
      <c r="H509" s="108"/>
      <c r="I509" s="108"/>
      <c r="J509" s="108"/>
      <c r="K509" s="1"/>
      <c r="L509" s="1"/>
      <c r="M509" s="108"/>
      <c r="N509" s="108"/>
      <c r="O509" s="2"/>
      <c r="P509" s="2"/>
      <c r="Q509" s="2"/>
      <c r="R509" s="1"/>
      <c r="S509" s="3"/>
      <c r="T509" s="45"/>
      <c r="U509" s="3"/>
      <c r="V509" s="3"/>
      <c r="W509" s="1"/>
      <c r="X509" s="4"/>
      <c r="Y509" s="108"/>
      <c r="Z509" s="3"/>
      <c r="AA509" s="3"/>
      <c r="AB509" s="3"/>
      <c r="AC509" s="1"/>
      <c r="AD509" s="3"/>
      <c r="AE509" s="3"/>
      <c r="AF509" s="3"/>
      <c r="AG509" s="3"/>
      <c r="AH509"/>
      <c r="AI509"/>
      <c r="AJ509" s="3"/>
      <c r="AK509"/>
    </row>
    <row r="510" spans="1:37" s="53" customFormat="1" x14ac:dyDescent="0.2">
      <c r="A510" s="1"/>
      <c r="B510" s="1"/>
      <c r="C510" s="1"/>
      <c r="D510" s="108"/>
      <c r="E510" s="1"/>
      <c r="F510" s="108"/>
      <c r="G510" s="108"/>
      <c r="H510" s="108"/>
      <c r="I510" s="108"/>
      <c r="J510" s="108"/>
      <c r="K510" s="1"/>
      <c r="L510" s="1"/>
      <c r="M510" s="108"/>
      <c r="N510" s="108"/>
      <c r="O510" s="2"/>
      <c r="P510" s="2"/>
      <c r="Q510" s="2"/>
      <c r="R510" s="1"/>
      <c r="S510" s="3"/>
      <c r="T510" s="45"/>
      <c r="U510" s="3"/>
      <c r="V510" s="3"/>
      <c r="W510" s="1"/>
      <c r="X510" s="4"/>
      <c r="Y510" s="108"/>
      <c r="Z510" s="3"/>
      <c r="AA510" s="3"/>
      <c r="AB510" s="3"/>
      <c r="AC510" s="1"/>
      <c r="AD510" s="3"/>
      <c r="AE510" s="3"/>
      <c r="AF510" s="3"/>
      <c r="AG510" s="3"/>
      <c r="AH510"/>
      <c r="AI510"/>
      <c r="AJ510" s="3"/>
      <c r="AK510"/>
    </row>
    <row r="511" spans="1:37" s="53" customFormat="1" x14ac:dyDescent="0.2">
      <c r="A511" s="1"/>
      <c r="B511" s="1"/>
      <c r="C511" s="1"/>
      <c r="D511" s="108"/>
      <c r="E511" s="1"/>
      <c r="F511" s="108"/>
      <c r="G511" s="108"/>
      <c r="H511" s="108"/>
      <c r="I511" s="108"/>
      <c r="J511" s="108"/>
      <c r="K511" s="1"/>
      <c r="L511" s="1"/>
      <c r="M511" s="108"/>
      <c r="N511" s="108"/>
      <c r="O511" s="2"/>
      <c r="P511" s="2"/>
      <c r="Q511" s="2"/>
      <c r="R511" s="1"/>
      <c r="S511" s="3"/>
      <c r="T511" s="45"/>
      <c r="U511" s="3"/>
      <c r="V511" s="3"/>
      <c r="W511" s="1"/>
      <c r="X511" s="4"/>
      <c r="Y511" s="108"/>
      <c r="Z511" s="3"/>
      <c r="AA511" s="3"/>
      <c r="AB511" s="3"/>
      <c r="AC511" s="1"/>
      <c r="AD511" s="3"/>
      <c r="AE511" s="3"/>
      <c r="AF511" s="3"/>
      <c r="AG511" s="3"/>
      <c r="AH511"/>
      <c r="AI511"/>
      <c r="AJ511" s="3"/>
      <c r="AK511"/>
    </row>
    <row r="512" spans="1:37" s="53" customFormat="1" x14ac:dyDescent="0.2">
      <c r="A512" s="1"/>
      <c r="B512" s="1"/>
      <c r="C512" s="1"/>
      <c r="D512" s="108"/>
      <c r="E512" s="1"/>
      <c r="F512" s="108"/>
      <c r="G512" s="108"/>
      <c r="H512" s="108"/>
      <c r="I512" s="108"/>
      <c r="J512" s="108"/>
      <c r="K512" s="1"/>
      <c r="L512" s="1"/>
      <c r="M512" s="108"/>
      <c r="N512" s="108"/>
      <c r="O512" s="2"/>
      <c r="P512" s="2"/>
      <c r="Q512" s="2"/>
      <c r="R512" s="1"/>
      <c r="S512" s="3"/>
      <c r="T512" s="45"/>
      <c r="U512" s="3"/>
      <c r="V512" s="3"/>
      <c r="W512" s="1"/>
      <c r="X512" s="4"/>
      <c r="Y512" s="108"/>
      <c r="Z512" s="3"/>
      <c r="AA512" s="3"/>
      <c r="AB512" s="3"/>
      <c r="AC512" s="1"/>
      <c r="AD512" s="3"/>
      <c r="AE512" s="3"/>
      <c r="AF512" s="3"/>
      <c r="AG512" s="3"/>
      <c r="AH512"/>
      <c r="AI512"/>
      <c r="AJ512" s="3"/>
      <c r="AK512"/>
    </row>
    <row r="513" spans="1:37" s="53" customFormat="1" x14ac:dyDescent="0.2">
      <c r="A513" s="1"/>
      <c r="B513" s="1"/>
      <c r="C513" s="1"/>
      <c r="D513" s="108"/>
      <c r="E513" s="1"/>
      <c r="F513" s="108"/>
      <c r="G513" s="108"/>
      <c r="H513" s="108"/>
      <c r="I513" s="108"/>
      <c r="J513" s="108"/>
      <c r="K513" s="1"/>
      <c r="L513" s="1"/>
      <c r="M513" s="108"/>
      <c r="N513" s="108"/>
      <c r="O513" s="2"/>
      <c r="P513" s="2"/>
      <c r="Q513" s="2"/>
      <c r="R513" s="1"/>
      <c r="S513" s="3"/>
      <c r="T513" s="45"/>
      <c r="U513" s="3"/>
      <c r="V513" s="3"/>
      <c r="W513" s="1"/>
      <c r="X513" s="4"/>
      <c r="Y513" s="108"/>
      <c r="Z513" s="3"/>
      <c r="AA513" s="3"/>
      <c r="AB513" s="3"/>
      <c r="AC513" s="1"/>
      <c r="AD513" s="3"/>
      <c r="AE513" s="3"/>
      <c r="AF513" s="3"/>
      <c r="AG513" s="3"/>
      <c r="AH513"/>
      <c r="AI513"/>
      <c r="AJ513" s="3"/>
      <c r="AK513"/>
    </row>
    <row r="514" spans="1:37" s="53" customFormat="1" x14ac:dyDescent="0.2">
      <c r="A514" s="1"/>
      <c r="B514" s="1"/>
      <c r="C514" s="1"/>
      <c r="D514" s="108"/>
      <c r="E514" s="1"/>
      <c r="F514" s="108"/>
      <c r="G514" s="108"/>
      <c r="H514" s="108"/>
      <c r="I514" s="108"/>
      <c r="J514" s="108"/>
      <c r="K514" s="1"/>
      <c r="L514" s="1"/>
      <c r="M514" s="108"/>
      <c r="N514" s="108"/>
      <c r="O514" s="2"/>
      <c r="P514" s="2"/>
      <c r="Q514" s="2"/>
      <c r="R514" s="1"/>
      <c r="S514" s="3"/>
      <c r="T514" s="45"/>
      <c r="U514" s="3"/>
      <c r="V514" s="3"/>
      <c r="W514" s="1"/>
      <c r="X514" s="4"/>
      <c r="Y514" s="108"/>
      <c r="Z514" s="3"/>
      <c r="AA514" s="3"/>
      <c r="AB514" s="3"/>
      <c r="AC514" s="1"/>
      <c r="AD514" s="3"/>
      <c r="AE514" s="3"/>
      <c r="AF514" s="3"/>
      <c r="AG514" s="3"/>
      <c r="AH514"/>
      <c r="AI514"/>
      <c r="AJ514" s="3"/>
      <c r="AK514"/>
    </row>
    <row r="515" spans="1:37" s="53" customFormat="1" x14ac:dyDescent="0.2">
      <c r="A515" s="1"/>
      <c r="B515" s="1"/>
      <c r="C515" s="1"/>
      <c r="D515" s="108"/>
      <c r="E515" s="1"/>
      <c r="F515" s="108"/>
      <c r="G515" s="108"/>
      <c r="H515" s="108"/>
      <c r="I515" s="108"/>
      <c r="J515" s="108"/>
      <c r="K515" s="1"/>
      <c r="L515" s="1"/>
      <c r="M515" s="108"/>
      <c r="N515" s="108"/>
      <c r="O515" s="2"/>
      <c r="P515" s="2"/>
      <c r="Q515" s="2"/>
      <c r="R515" s="1"/>
      <c r="S515" s="3"/>
      <c r="T515" s="45"/>
      <c r="U515" s="3"/>
      <c r="V515" s="3"/>
      <c r="W515" s="1"/>
      <c r="X515" s="4"/>
      <c r="Y515" s="108"/>
      <c r="Z515" s="3"/>
      <c r="AA515" s="3"/>
      <c r="AB515" s="3"/>
      <c r="AC515" s="1"/>
      <c r="AD515" s="3"/>
      <c r="AE515" s="3"/>
      <c r="AF515" s="3"/>
      <c r="AG515" s="3"/>
      <c r="AH515"/>
      <c r="AI515"/>
      <c r="AJ515" s="3"/>
      <c r="AK515"/>
    </row>
    <row r="516" spans="1:37" s="53" customFormat="1" x14ac:dyDescent="0.2">
      <c r="A516" s="1"/>
      <c r="B516" s="1"/>
      <c r="C516" s="1"/>
      <c r="D516" s="108"/>
      <c r="E516" s="1"/>
      <c r="F516" s="108"/>
      <c r="G516" s="108"/>
      <c r="H516" s="108"/>
      <c r="I516" s="108"/>
      <c r="J516" s="108"/>
      <c r="K516" s="1"/>
      <c r="L516" s="1"/>
      <c r="M516" s="108"/>
      <c r="N516" s="108"/>
      <c r="O516" s="2"/>
      <c r="P516" s="2"/>
      <c r="Q516" s="2"/>
      <c r="R516" s="1"/>
      <c r="S516" s="3"/>
      <c r="T516" s="45"/>
      <c r="U516" s="3"/>
      <c r="V516" s="3"/>
      <c r="W516" s="1"/>
      <c r="X516" s="4"/>
      <c r="Y516" s="108"/>
      <c r="Z516" s="3"/>
      <c r="AA516" s="3"/>
      <c r="AB516" s="3"/>
      <c r="AC516" s="1"/>
      <c r="AD516" s="3"/>
      <c r="AE516" s="3"/>
      <c r="AF516" s="3"/>
      <c r="AG516" s="3"/>
      <c r="AH516"/>
      <c r="AI516"/>
      <c r="AJ516" s="3"/>
      <c r="AK516"/>
    </row>
    <row r="517" spans="1:37" s="53" customFormat="1" x14ac:dyDescent="0.2">
      <c r="A517" s="1"/>
      <c r="B517" s="1"/>
      <c r="C517" s="1"/>
      <c r="D517" s="108"/>
      <c r="E517" s="1"/>
      <c r="F517" s="108"/>
      <c r="G517" s="108"/>
      <c r="H517" s="108"/>
      <c r="I517" s="108"/>
      <c r="J517" s="108"/>
      <c r="K517" s="1"/>
      <c r="L517" s="1"/>
      <c r="M517" s="108"/>
      <c r="N517" s="108"/>
      <c r="O517" s="2"/>
      <c r="P517" s="2"/>
      <c r="Q517" s="2"/>
      <c r="R517" s="1"/>
      <c r="S517" s="3"/>
      <c r="T517" s="45"/>
      <c r="U517" s="3"/>
      <c r="V517" s="3"/>
      <c r="W517" s="1"/>
      <c r="X517" s="4"/>
      <c r="Y517" s="108"/>
      <c r="Z517" s="3"/>
      <c r="AA517" s="3"/>
      <c r="AB517" s="3"/>
      <c r="AC517" s="1"/>
      <c r="AD517" s="3"/>
      <c r="AE517" s="3"/>
      <c r="AF517" s="3"/>
      <c r="AG517" s="3"/>
      <c r="AH517"/>
      <c r="AI517"/>
      <c r="AJ517" s="3"/>
      <c r="AK517"/>
    </row>
    <row r="518" spans="1:37" s="53" customFormat="1" x14ac:dyDescent="0.2">
      <c r="A518" s="1"/>
      <c r="B518" s="1"/>
      <c r="C518" s="1"/>
      <c r="D518" s="108"/>
      <c r="E518" s="1"/>
      <c r="F518" s="108"/>
      <c r="G518" s="108"/>
      <c r="H518" s="108"/>
      <c r="I518" s="108"/>
      <c r="J518" s="108"/>
      <c r="K518" s="1"/>
      <c r="L518" s="1"/>
      <c r="M518" s="108"/>
      <c r="N518" s="108"/>
      <c r="O518" s="2"/>
      <c r="P518" s="2"/>
      <c r="Q518" s="2"/>
      <c r="R518" s="1"/>
      <c r="S518" s="3"/>
      <c r="T518" s="45"/>
      <c r="U518" s="3"/>
      <c r="V518" s="3"/>
      <c r="W518" s="1"/>
      <c r="X518" s="4"/>
      <c r="Y518" s="108"/>
      <c r="Z518" s="3"/>
      <c r="AA518" s="3"/>
      <c r="AB518" s="3"/>
      <c r="AC518" s="1"/>
      <c r="AD518" s="3"/>
      <c r="AE518" s="3"/>
      <c r="AF518" s="3"/>
      <c r="AG518" s="3"/>
      <c r="AH518"/>
      <c r="AI518"/>
      <c r="AJ518" s="3"/>
      <c r="AK518"/>
    </row>
    <row r="519" spans="1:37" s="53" customFormat="1" x14ac:dyDescent="0.2">
      <c r="A519" s="1"/>
      <c r="B519" s="1"/>
      <c r="C519" s="1"/>
      <c r="D519" s="108"/>
      <c r="E519" s="1"/>
      <c r="F519" s="108"/>
      <c r="G519" s="108"/>
      <c r="H519" s="108"/>
      <c r="I519" s="108"/>
      <c r="J519" s="108"/>
      <c r="K519" s="1"/>
      <c r="L519" s="1"/>
      <c r="M519" s="108"/>
      <c r="N519" s="108"/>
      <c r="O519" s="2"/>
      <c r="P519" s="2"/>
      <c r="Q519" s="2"/>
      <c r="R519" s="1"/>
      <c r="S519" s="3"/>
      <c r="T519" s="45"/>
      <c r="U519" s="3"/>
      <c r="V519" s="3"/>
      <c r="W519" s="1"/>
      <c r="X519" s="4"/>
      <c r="Y519" s="108"/>
      <c r="Z519" s="3"/>
      <c r="AA519" s="3"/>
      <c r="AB519" s="3"/>
      <c r="AC519" s="1"/>
      <c r="AD519" s="3"/>
      <c r="AE519" s="3"/>
      <c r="AF519" s="3"/>
      <c r="AG519" s="3"/>
      <c r="AH519"/>
      <c r="AI519"/>
      <c r="AJ519" s="3"/>
      <c r="AK519"/>
    </row>
    <row r="520" spans="1:37" s="53" customFormat="1" x14ac:dyDescent="0.2">
      <c r="A520" s="1"/>
      <c r="B520" s="1"/>
      <c r="C520" s="1"/>
      <c r="D520" s="108"/>
      <c r="E520" s="1"/>
      <c r="F520" s="108"/>
      <c r="G520" s="108"/>
      <c r="H520" s="108"/>
      <c r="I520" s="108"/>
      <c r="J520" s="108"/>
      <c r="K520" s="1"/>
      <c r="L520" s="1"/>
      <c r="M520" s="108"/>
      <c r="N520" s="108"/>
      <c r="O520" s="1"/>
      <c r="P520" s="2"/>
      <c r="Q520" s="2"/>
      <c r="R520" s="1"/>
      <c r="S520" s="1"/>
      <c r="T520" s="43"/>
      <c r="U520" s="3"/>
      <c r="V520" s="3"/>
      <c r="W520" s="1"/>
      <c r="X520" s="3"/>
      <c r="Y520" s="108"/>
      <c r="Z520" s="4"/>
      <c r="AA520" s="3"/>
      <c r="AB520" s="3"/>
      <c r="AC520" s="1"/>
      <c r="AD520" s="3"/>
      <c r="AE520" s="3"/>
      <c r="AF520" s="3"/>
      <c r="AG520" s="3"/>
      <c r="AH520" s="3"/>
      <c r="AI520" s="3"/>
      <c r="AJ520" s="3"/>
      <c r="AK520"/>
    </row>
    <row r="521" spans="1:37" s="53" customFormat="1" x14ac:dyDescent="0.2">
      <c r="A521" s="1"/>
      <c r="B521" s="1"/>
      <c r="C521" s="1"/>
      <c r="D521" s="108"/>
      <c r="E521" s="1"/>
      <c r="F521" s="108"/>
      <c r="G521" s="108"/>
      <c r="H521" s="108"/>
      <c r="I521" s="108"/>
      <c r="J521" s="108"/>
      <c r="K521" s="1"/>
      <c r="L521" s="1"/>
      <c r="M521" s="108"/>
      <c r="N521" s="108"/>
      <c r="O521" s="1"/>
      <c r="P521" s="2"/>
      <c r="Q521" s="2"/>
      <c r="R521" s="1"/>
      <c r="S521" s="2"/>
      <c r="T521" s="42"/>
      <c r="U521" s="3"/>
      <c r="V521" s="3"/>
      <c r="W521" s="1"/>
      <c r="X521" s="1"/>
      <c r="Y521" s="108"/>
      <c r="Z521" s="3"/>
      <c r="AA521" s="3"/>
      <c r="AB521" s="1"/>
      <c r="AC521" s="1"/>
      <c r="AD521" s="4"/>
      <c r="AE521" s="3"/>
      <c r="AF521" s="3"/>
      <c r="AG521" s="3"/>
      <c r="AH521" s="3"/>
      <c r="AI521" s="3"/>
      <c r="AJ521" s="3"/>
      <c r="AK521" s="3"/>
    </row>
    <row r="522" spans="1:37" s="53" customFormat="1" x14ac:dyDescent="0.2">
      <c r="A522" s="1"/>
      <c r="B522" s="1"/>
      <c r="C522" s="1"/>
      <c r="D522" s="108"/>
      <c r="E522" s="1"/>
      <c r="F522" s="108"/>
      <c r="G522" s="108"/>
      <c r="H522" s="108"/>
      <c r="I522" s="108"/>
      <c r="J522" s="108"/>
      <c r="K522" s="1"/>
      <c r="L522" s="1"/>
      <c r="M522" s="108"/>
      <c r="N522" s="108"/>
      <c r="O522" s="1"/>
      <c r="P522" s="2"/>
      <c r="Q522" s="2"/>
      <c r="R522" s="1"/>
      <c r="S522" s="2"/>
      <c r="T522" s="42"/>
      <c r="U522" s="3"/>
      <c r="V522" s="3"/>
      <c r="W522" s="1"/>
      <c r="X522" s="1"/>
      <c r="Y522" s="108"/>
      <c r="Z522" s="3"/>
      <c r="AA522" s="3"/>
      <c r="AB522" s="1"/>
      <c r="AC522" s="1"/>
      <c r="AD522" s="4"/>
      <c r="AE522" s="3"/>
      <c r="AF522" s="3"/>
      <c r="AG522" s="3"/>
      <c r="AH522" s="3"/>
      <c r="AI522" s="3"/>
      <c r="AJ522" s="3"/>
      <c r="AK522" s="3"/>
    </row>
    <row r="523" spans="1:37" s="53" customFormat="1" x14ac:dyDescent="0.2">
      <c r="A523" s="1"/>
      <c r="B523" s="1"/>
      <c r="C523" s="1"/>
      <c r="D523" s="108"/>
      <c r="E523" s="1"/>
      <c r="F523" s="108"/>
      <c r="G523" s="108"/>
      <c r="H523" s="108"/>
      <c r="I523" s="108"/>
      <c r="J523" s="108"/>
      <c r="K523" s="1"/>
      <c r="L523" s="1"/>
      <c r="M523" s="108"/>
      <c r="N523" s="108"/>
      <c r="O523" s="1"/>
      <c r="P523" s="2"/>
      <c r="Q523" s="2"/>
      <c r="R523" s="1"/>
      <c r="S523" s="2"/>
      <c r="T523" s="42"/>
      <c r="U523" s="3"/>
      <c r="V523" s="3"/>
      <c r="W523" s="1"/>
      <c r="X523" s="1"/>
      <c r="Y523" s="108"/>
      <c r="Z523" s="3"/>
      <c r="AA523" s="3"/>
      <c r="AB523" s="1"/>
      <c r="AC523" s="1"/>
      <c r="AD523" s="4"/>
      <c r="AE523" s="3"/>
      <c r="AF523" s="3"/>
      <c r="AG523" s="3"/>
      <c r="AH523" s="3"/>
      <c r="AI523" s="3"/>
      <c r="AJ523" s="3"/>
      <c r="AK523" s="3"/>
    </row>
    <row r="524" spans="1:37" s="53" customFormat="1" x14ac:dyDescent="0.2">
      <c r="A524" s="1"/>
      <c r="B524" s="1"/>
      <c r="C524" s="1"/>
      <c r="D524" s="108"/>
      <c r="E524" s="1"/>
      <c r="F524" s="108"/>
      <c r="G524" s="108"/>
      <c r="H524" s="108"/>
      <c r="I524" s="108"/>
      <c r="J524" s="108"/>
      <c r="K524" s="1"/>
      <c r="L524" s="1"/>
      <c r="M524" s="108"/>
      <c r="N524" s="108"/>
      <c r="O524" s="1"/>
      <c r="P524" s="2"/>
      <c r="Q524" s="2"/>
      <c r="R524" s="1"/>
      <c r="S524" s="2"/>
      <c r="T524" s="42"/>
      <c r="U524" s="3"/>
      <c r="V524" s="3"/>
      <c r="W524" s="1"/>
      <c r="X524" s="1"/>
      <c r="Y524" s="108"/>
      <c r="Z524" s="3"/>
      <c r="AA524" s="3"/>
      <c r="AB524" s="1"/>
      <c r="AC524" s="1"/>
      <c r="AD524" s="4"/>
      <c r="AE524" s="3"/>
      <c r="AF524" s="3"/>
      <c r="AG524" s="3"/>
      <c r="AH524" s="3"/>
      <c r="AI524" s="3"/>
      <c r="AJ524" s="3"/>
      <c r="AK524" s="3"/>
    </row>
  </sheetData>
  <phoneticPr fontId="0" type="noConversion"/>
  <printOptions gridLinesSet="0"/>
  <pageMargins left="0.5" right="0.5" top="0.5" bottom="0.72" header="0.5" footer="0.39"/>
  <pageSetup scale="65" fitToHeight="60" orientation="landscape" r:id="rId1"/>
  <headerFooter alignWithMargins="0">
    <oddHeader xml:space="preserve">&amp;C &amp;RExhibit 14C
</oddHeader>
    <oddFooter>&amp;LMyers and Stauffer LC&amp;C &amp;F [&amp;A]&amp;R&amp;D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pageSetUpPr fitToPage="1"/>
  </sheetPr>
  <dimension ref="A1:AK524"/>
  <sheetViews>
    <sheetView showGridLines="0" showZeros="0" workbookViewId="0">
      <pane ySplit="7" topLeftCell="A8" activePane="bottomLeft" state="frozen"/>
      <selection activeCell="AJ8" sqref="AJ8"/>
      <selection pane="bottomLeft" activeCell="AJ8" sqref="AJ8"/>
    </sheetView>
  </sheetViews>
  <sheetFormatPr defaultRowHeight="12.75" x14ac:dyDescent="0.2"/>
  <cols>
    <col min="1" max="1" width="5" style="1" customWidth="1"/>
    <col min="2" max="2" width="54.28515625" style="1" customWidth="1"/>
    <col min="3" max="3" width="0.140625" style="1" hidden="1" customWidth="1"/>
    <col min="4" max="4" width="8.140625" style="108" customWidth="1"/>
    <col min="5" max="5" width="1.42578125" style="1" hidden="1" customWidth="1"/>
    <col min="6" max="6" width="8.140625" style="108" hidden="1" customWidth="1"/>
    <col min="7" max="10" width="8.7109375" style="108" hidden="1" customWidth="1"/>
    <col min="11" max="11" width="6" style="1" hidden="1" customWidth="1"/>
    <col min="12" max="12" width="1.42578125" style="1" customWidth="1"/>
    <col min="13" max="13" width="8.7109375" style="108" customWidth="1"/>
    <col min="14" max="14" width="8.85546875" style="108" customWidth="1"/>
    <col min="15" max="15" width="4.85546875" style="1" customWidth="1"/>
    <col min="16" max="16" width="4.5703125" style="2" customWidth="1"/>
    <col min="17" max="17" width="6" style="2" customWidth="1"/>
    <col min="18" max="18" width="5.85546875" style="1" customWidth="1"/>
    <col min="19" max="19" width="7.5703125" style="2" customWidth="1"/>
    <col min="20" max="20" width="4.140625" style="42" customWidth="1"/>
    <col min="21" max="21" width="8" style="3" customWidth="1"/>
    <col min="22" max="22" width="1.7109375" style="3" hidden="1" customWidth="1"/>
    <col min="23" max="23" width="1.42578125" style="1" customWidth="1"/>
    <col min="24" max="24" width="5.42578125" style="1" customWidth="1"/>
    <col min="25" max="25" width="8.7109375" style="108" customWidth="1"/>
    <col min="26" max="26" width="5.28515625" style="3" customWidth="1"/>
    <col min="27" max="27" width="7.5703125" style="3" hidden="1" customWidth="1"/>
    <col min="28" max="28" width="7.5703125" style="1" hidden="1" customWidth="1"/>
    <col min="29" max="29" width="1.28515625" style="1" customWidth="1"/>
    <col min="30" max="30" width="0.140625" style="4" hidden="1" customWidth="1"/>
    <col min="31" max="31" width="7.42578125" style="3" hidden="1" customWidth="1"/>
    <col min="32" max="32" width="8.28515625" style="3" customWidth="1"/>
    <col min="33" max="34" width="7.5703125" style="3" customWidth="1"/>
    <col min="35" max="35" width="9.140625" style="3"/>
    <col min="36" max="36" width="9.42578125" style="3" customWidth="1"/>
    <col min="37" max="37" width="8.28515625" style="3" customWidth="1"/>
  </cols>
  <sheetData>
    <row r="1" spans="1:37" s="53" customFormat="1" ht="20.25" x14ac:dyDescent="0.3">
      <c r="A1" s="27" t="s">
        <v>69</v>
      </c>
      <c r="B1" s="31"/>
      <c r="C1" s="31"/>
      <c r="D1" s="64"/>
      <c r="E1" s="31"/>
      <c r="F1" s="64"/>
      <c r="G1" s="64"/>
      <c r="H1" s="64"/>
      <c r="I1" s="64"/>
      <c r="J1" s="64"/>
      <c r="K1" s="31"/>
      <c r="L1" s="31"/>
      <c r="M1" s="64"/>
      <c r="N1" s="64"/>
      <c r="O1" s="31"/>
      <c r="P1" s="32"/>
      <c r="Q1" s="32"/>
      <c r="R1" s="31"/>
      <c r="S1" s="32"/>
      <c r="T1" s="32"/>
      <c r="U1" s="33"/>
      <c r="V1" s="33"/>
      <c r="W1" s="31"/>
      <c r="X1" s="31"/>
      <c r="Y1" s="64"/>
      <c r="Z1" s="33"/>
      <c r="AA1" s="33"/>
      <c r="AB1" s="31"/>
      <c r="AC1" s="31"/>
      <c r="AD1" s="34"/>
      <c r="AE1" s="33"/>
      <c r="AF1" s="33"/>
      <c r="AG1" s="33"/>
      <c r="AH1" s="33"/>
      <c r="AI1" s="33"/>
      <c r="AJ1" s="33"/>
      <c r="AK1" s="33"/>
    </row>
    <row r="2" spans="1:37" s="53" customFormat="1" ht="15" customHeight="1" x14ac:dyDescent="0.2">
      <c r="A2" s="39" t="s">
        <v>61</v>
      </c>
      <c r="B2" s="31"/>
      <c r="C2" s="31"/>
      <c r="D2" s="64"/>
      <c r="E2" s="31"/>
      <c r="F2" s="64"/>
      <c r="G2" s="64"/>
      <c r="H2" s="64"/>
      <c r="I2" s="64"/>
      <c r="J2" s="35"/>
      <c r="K2" s="31"/>
      <c r="L2" s="31"/>
      <c r="M2" s="56"/>
      <c r="N2" s="64"/>
      <c r="O2" s="35"/>
      <c r="P2" s="32"/>
      <c r="Q2" s="32"/>
      <c r="R2" s="31"/>
      <c r="S2" s="32"/>
      <c r="T2" s="32"/>
      <c r="U2" s="33"/>
      <c r="V2" s="33"/>
      <c r="W2" s="31"/>
      <c r="X2" s="31"/>
      <c r="Y2" s="64"/>
      <c r="Z2" s="33"/>
      <c r="AA2" s="33"/>
      <c r="AB2" s="31"/>
      <c r="AC2" s="31"/>
      <c r="AD2" s="34"/>
      <c r="AE2" s="33"/>
      <c r="AF2" s="55"/>
      <c r="AG2" s="33"/>
      <c r="AH2" s="33"/>
      <c r="AI2" s="33"/>
      <c r="AJ2" s="33"/>
      <c r="AK2" s="29"/>
    </row>
    <row r="3" spans="1:37" s="53" customFormat="1" ht="15" customHeight="1" x14ac:dyDescent="0.2">
      <c r="A3" s="39" t="s">
        <v>75</v>
      </c>
      <c r="B3" s="31"/>
      <c r="C3" s="31"/>
      <c r="D3" s="64"/>
      <c r="E3" s="31"/>
      <c r="F3" s="64"/>
      <c r="G3" s="64"/>
      <c r="H3" s="64"/>
      <c r="I3" s="64"/>
      <c r="J3" s="35"/>
      <c r="K3" s="31"/>
      <c r="L3" s="31"/>
      <c r="M3" s="56"/>
      <c r="N3" s="64"/>
      <c r="O3" s="35"/>
      <c r="P3" s="32"/>
      <c r="Q3" s="32"/>
      <c r="R3" s="31"/>
      <c r="S3" s="32"/>
      <c r="T3" s="32"/>
      <c r="U3" s="33"/>
      <c r="V3" s="33"/>
      <c r="W3" s="31"/>
      <c r="X3" s="31"/>
      <c r="Y3" s="64"/>
      <c r="Z3" s="33"/>
      <c r="AA3" s="33"/>
      <c r="AB3" s="31"/>
      <c r="AC3" s="31"/>
      <c r="AD3" s="34"/>
      <c r="AE3" s="33"/>
      <c r="AF3" s="115"/>
      <c r="AG3" s="33"/>
      <c r="AH3" s="33"/>
      <c r="AI3" s="33"/>
      <c r="AJ3" s="33"/>
      <c r="AK3" s="29"/>
    </row>
    <row r="4" spans="1:37" s="53" customFormat="1" ht="15" customHeight="1" x14ac:dyDescent="0.2">
      <c r="A4"/>
      <c r="B4" s="28"/>
      <c r="C4" s="28"/>
      <c r="D4" s="65"/>
      <c r="E4" s="31"/>
      <c r="F4" s="65"/>
      <c r="G4" s="65"/>
      <c r="H4" s="65"/>
      <c r="I4" s="65"/>
      <c r="J4" s="39"/>
      <c r="K4" s="31"/>
      <c r="L4" s="31"/>
      <c r="M4" s="64"/>
      <c r="N4" s="64"/>
      <c r="O4" s="35"/>
      <c r="P4" s="32"/>
      <c r="Q4" s="32"/>
      <c r="R4" s="31"/>
      <c r="S4" s="32"/>
      <c r="T4" s="42"/>
      <c r="U4" s="29"/>
      <c r="V4" s="29"/>
      <c r="W4" s="28"/>
      <c r="X4" s="28"/>
      <c r="Y4" s="65"/>
      <c r="Z4" s="29"/>
      <c r="AA4" s="29"/>
      <c r="AB4" s="28"/>
      <c r="AC4" s="28"/>
      <c r="AD4" s="30"/>
      <c r="AE4" s="29"/>
      <c r="AF4" s="29"/>
      <c r="AG4" s="29"/>
      <c r="AH4" s="36">
        <v>1.0965100000000001</v>
      </c>
      <c r="AI4" s="36">
        <v>1.0727500000000001</v>
      </c>
      <c r="AJ4" s="29"/>
      <c r="AK4" s="29"/>
    </row>
    <row r="5" spans="1:37" s="53" customFormat="1" x14ac:dyDescent="0.2">
      <c r="A5" s="1"/>
      <c r="B5" s="1"/>
      <c r="C5" s="1"/>
      <c r="D5" s="47" t="s">
        <v>143</v>
      </c>
      <c r="E5" s="66"/>
      <c r="F5" s="40"/>
      <c r="G5" s="40"/>
      <c r="H5" s="40"/>
      <c r="I5" s="40"/>
      <c r="J5" s="40"/>
      <c r="K5" s="5"/>
      <c r="L5" s="116"/>
      <c r="M5" s="41" t="s">
        <v>144</v>
      </c>
      <c r="N5" s="40"/>
      <c r="O5" s="7"/>
      <c r="P5" s="7"/>
      <c r="Q5" s="7"/>
      <c r="R5" s="38"/>
      <c r="S5" s="8"/>
      <c r="T5" s="9"/>
      <c r="U5" s="10"/>
      <c r="V5" s="54"/>
      <c r="W5" s="67"/>
      <c r="X5" s="11" t="s">
        <v>145</v>
      </c>
      <c r="Y5" s="68"/>
      <c r="Z5" s="69"/>
      <c r="AA5" s="70"/>
      <c r="AB5" s="71"/>
      <c r="AC5" s="69"/>
      <c r="AD5" s="72"/>
      <c r="AE5" s="73"/>
      <c r="AF5" s="73"/>
      <c r="AG5" s="73"/>
      <c r="AH5" s="73"/>
      <c r="AI5" s="23" t="s">
        <v>146</v>
      </c>
      <c r="AJ5" s="60" t="s">
        <v>147</v>
      </c>
      <c r="AK5" s="74"/>
    </row>
    <row r="6" spans="1:37" s="53" customFormat="1" x14ac:dyDescent="0.2">
      <c r="A6" s="12"/>
      <c r="B6" s="13"/>
      <c r="C6" s="13"/>
      <c r="D6" s="75"/>
      <c r="E6" s="79"/>
      <c r="F6" s="75"/>
      <c r="G6" s="76" t="s">
        <v>148</v>
      </c>
      <c r="H6" s="77"/>
      <c r="I6" s="76" t="s">
        <v>149</v>
      </c>
      <c r="J6" s="77"/>
      <c r="K6" s="78"/>
      <c r="L6" s="79"/>
      <c r="M6" s="76" t="s">
        <v>149</v>
      </c>
      <c r="N6" s="77"/>
      <c r="O6" s="80" t="s">
        <v>150</v>
      </c>
      <c r="P6" s="81"/>
      <c r="Q6" s="82"/>
      <c r="R6" s="83" t="s">
        <v>151</v>
      </c>
      <c r="S6" s="84" t="s">
        <v>152</v>
      </c>
      <c r="T6" s="85"/>
      <c r="U6" s="86" t="s">
        <v>153</v>
      </c>
      <c r="V6" s="86"/>
      <c r="W6" s="79"/>
      <c r="X6" s="87" t="s">
        <v>154</v>
      </c>
      <c r="Y6" s="77"/>
      <c r="Z6" s="88" t="s">
        <v>150</v>
      </c>
      <c r="AA6" s="88"/>
      <c r="AB6" s="89"/>
      <c r="AC6" s="79"/>
      <c r="AD6" s="90"/>
      <c r="AE6" s="90"/>
      <c r="AF6" s="90"/>
      <c r="AG6" s="91"/>
      <c r="AH6" s="92"/>
      <c r="AI6" s="23" t="s">
        <v>155</v>
      </c>
      <c r="AJ6" s="93">
        <v>2000</v>
      </c>
      <c r="AK6" s="94">
        <v>2000</v>
      </c>
    </row>
    <row r="7" spans="1:37" s="53" customFormat="1" x14ac:dyDescent="0.2">
      <c r="A7" s="14" t="s">
        <v>146</v>
      </c>
      <c r="B7" s="15" t="s">
        <v>156</v>
      </c>
      <c r="C7" s="15" t="s">
        <v>156</v>
      </c>
      <c r="D7" s="95" t="s">
        <v>389</v>
      </c>
      <c r="E7" s="97"/>
      <c r="F7" s="95"/>
      <c r="G7" s="95" t="s">
        <v>390</v>
      </c>
      <c r="H7" s="95" t="s">
        <v>391</v>
      </c>
      <c r="I7" s="95" t="s">
        <v>390</v>
      </c>
      <c r="J7" s="95" t="s">
        <v>391</v>
      </c>
      <c r="K7" s="96" t="s">
        <v>150</v>
      </c>
      <c r="L7" s="97"/>
      <c r="M7" s="95" t="s">
        <v>390</v>
      </c>
      <c r="N7" s="95" t="s">
        <v>391</v>
      </c>
      <c r="O7" s="98" t="s">
        <v>392</v>
      </c>
      <c r="P7" s="98" t="s">
        <v>391</v>
      </c>
      <c r="Q7" s="98" t="s">
        <v>393</v>
      </c>
      <c r="R7" s="96" t="s">
        <v>394</v>
      </c>
      <c r="S7" s="99" t="s">
        <v>155</v>
      </c>
      <c r="T7" s="100" t="s">
        <v>395</v>
      </c>
      <c r="U7" s="99" t="s">
        <v>396</v>
      </c>
      <c r="V7" s="101"/>
      <c r="W7" s="97"/>
      <c r="X7" s="102" t="s">
        <v>397</v>
      </c>
      <c r="Y7" s="95" t="s">
        <v>149</v>
      </c>
      <c r="Z7" s="98" t="s">
        <v>398</v>
      </c>
      <c r="AA7" s="103"/>
      <c r="AB7" s="104"/>
      <c r="AC7" s="97"/>
      <c r="AD7" s="105" t="s">
        <v>399</v>
      </c>
      <c r="AE7" s="105" t="s">
        <v>400</v>
      </c>
      <c r="AF7" s="105" t="s">
        <v>401</v>
      </c>
      <c r="AG7" s="106">
        <v>1999</v>
      </c>
      <c r="AH7" s="58" t="s">
        <v>402</v>
      </c>
      <c r="AI7" s="37" t="s">
        <v>60</v>
      </c>
      <c r="AJ7" s="99" t="s">
        <v>403</v>
      </c>
      <c r="AK7" s="107" t="s">
        <v>404</v>
      </c>
    </row>
    <row r="8" spans="1:37" s="53" customFormat="1" x14ac:dyDescent="0.2">
      <c r="A8" s="6"/>
      <c r="B8"/>
      <c r="C8"/>
      <c r="D8" s="108"/>
      <c r="E8" s="109"/>
      <c r="F8" s="108"/>
      <c r="G8" s="108"/>
      <c r="H8" s="108"/>
      <c r="I8" s="108"/>
      <c r="J8" s="108"/>
      <c r="K8"/>
      <c r="L8" s="109"/>
      <c r="M8" s="108"/>
      <c r="N8" s="108"/>
      <c r="O8"/>
      <c r="P8"/>
      <c r="Q8"/>
      <c r="R8"/>
      <c r="S8"/>
      <c r="T8" s="23"/>
      <c r="U8"/>
      <c r="V8"/>
      <c r="W8" s="109"/>
      <c r="X8"/>
      <c r="Y8"/>
      <c r="Z8"/>
      <c r="AA8"/>
      <c r="AB8"/>
      <c r="AC8" s="109"/>
      <c r="AD8"/>
      <c r="AE8" s="3"/>
      <c r="AF8" s="3"/>
      <c r="AG8" s="3"/>
      <c r="AH8" s="57"/>
      <c r="AI8" s="50"/>
      <c r="AJ8" s="3"/>
      <c r="AK8" s="61"/>
    </row>
    <row r="9" spans="1:37" s="53" customFormat="1" x14ac:dyDescent="0.2">
      <c r="A9" s="21" t="s">
        <v>1526</v>
      </c>
      <c r="B9" s="24" t="s">
        <v>1527</v>
      </c>
      <c r="C9" s="24" t="s">
        <v>410</v>
      </c>
      <c r="D9" s="110">
        <v>0</v>
      </c>
      <c r="E9" s="109"/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24">
        <v>0</v>
      </c>
      <c r="L9" s="109"/>
      <c r="M9" s="110">
        <v>0</v>
      </c>
      <c r="N9" s="110">
        <v>0</v>
      </c>
      <c r="O9" s="25">
        <v>0</v>
      </c>
      <c r="P9" s="25">
        <v>0</v>
      </c>
      <c r="Q9" s="25">
        <v>0</v>
      </c>
      <c r="R9" s="24">
        <v>999</v>
      </c>
      <c r="S9" s="26">
        <v>0</v>
      </c>
      <c r="T9" s="52" t="s">
        <v>410</v>
      </c>
      <c r="U9" s="26">
        <v>19.994299999999999</v>
      </c>
      <c r="V9" s="26"/>
      <c r="W9" s="109"/>
      <c r="X9" s="24">
        <v>33</v>
      </c>
      <c r="Y9" s="110">
        <v>127609.57</v>
      </c>
      <c r="Z9" s="25">
        <v>12.9</v>
      </c>
      <c r="AA9" s="26">
        <v>0.69159999999999999</v>
      </c>
      <c r="AB9" s="26">
        <v>0.55930000000000002</v>
      </c>
      <c r="AC9" s="109"/>
      <c r="AD9" s="26">
        <v>19.2637</v>
      </c>
      <c r="AE9" s="26">
        <v>20.199100000000001</v>
      </c>
      <c r="AF9" s="26">
        <v>27.381</v>
      </c>
      <c r="AG9" s="26">
        <v>26.658799999999999</v>
      </c>
      <c r="AH9" s="57">
        <v>28.153400000000001</v>
      </c>
      <c r="AI9" s="50">
        <f t="shared" ref="AI9:AI72" si="0">$AI$4*U9</f>
        <v>21.448885324999999</v>
      </c>
      <c r="AJ9" s="26">
        <f t="shared" ref="AJ9:AJ72" si="1">AI9-AH9</f>
        <v>-6.7045146750000022</v>
      </c>
      <c r="AK9" s="62">
        <f t="shared" ref="AK9:AK72" si="2">AJ9/AH9</f>
        <v>-0.23814227322454842</v>
      </c>
    </row>
    <row r="10" spans="1:37" s="53" customFormat="1" x14ac:dyDescent="0.2">
      <c r="A10" s="21" t="s">
        <v>702</v>
      </c>
      <c r="B10" s="24" t="s">
        <v>704</v>
      </c>
      <c r="C10" s="24" t="s">
        <v>407</v>
      </c>
      <c r="D10" s="110">
        <v>1</v>
      </c>
      <c r="E10" s="109"/>
      <c r="F10" s="110">
        <v>0</v>
      </c>
      <c r="G10" s="110">
        <v>100316</v>
      </c>
      <c r="H10" s="110">
        <v>0</v>
      </c>
      <c r="I10" s="110">
        <v>27148</v>
      </c>
      <c r="J10" s="110">
        <v>0</v>
      </c>
      <c r="K10" s="24">
        <v>8</v>
      </c>
      <c r="L10" s="109"/>
      <c r="M10" s="110">
        <v>27148</v>
      </c>
      <c r="N10" s="110">
        <v>0</v>
      </c>
      <c r="O10" s="25">
        <v>8</v>
      </c>
      <c r="P10" s="25">
        <v>0</v>
      </c>
      <c r="Q10" s="25">
        <v>8</v>
      </c>
      <c r="R10" s="24">
        <v>999</v>
      </c>
      <c r="S10" s="26">
        <v>8.1880000000000006</v>
      </c>
      <c r="T10" s="52" t="s">
        <v>410</v>
      </c>
      <c r="U10" s="26">
        <v>29.3993</v>
      </c>
      <c r="V10" s="26"/>
      <c r="W10" s="109"/>
      <c r="X10" s="24">
        <v>143</v>
      </c>
      <c r="Y10" s="110">
        <v>247275.17</v>
      </c>
      <c r="Z10" s="25">
        <v>23.1</v>
      </c>
      <c r="AA10" s="26">
        <v>0.96089999999999998</v>
      </c>
      <c r="AB10" s="26">
        <v>0.93799999999999994</v>
      </c>
      <c r="AC10" s="109"/>
      <c r="AD10" s="26">
        <v>26.376899999999999</v>
      </c>
      <c r="AE10" s="26">
        <v>26.5078</v>
      </c>
      <c r="AF10" s="26">
        <v>26.775700000000001</v>
      </c>
      <c r="AG10" s="26">
        <v>26.952100000000002</v>
      </c>
      <c r="AH10" s="57">
        <v>37.188899999999997</v>
      </c>
      <c r="AI10" s="50">
        <f t="shared" si="0"/>
        <v>31.538099075000002</v>
      </c>
      <c r="AJ10" s="26">
        <f t="shared" si="1"/>
        <v>-5.6508009249999951</v>
      </c>
      <c r="AK10" s="62">
        <f t="shared" si="2"/>
        <v>-0.15194859017072287</v>
      </c>
    </row>
    <row r="11" spans="1:37" s="53" customFormat="1" x14ac:dyDescent="0.2">
      <c r="A11" s="21" t="s">
        <v>367</v>
      </c>
      <c r="B11" s="24" t="s">
        <v>368</v>
      </c>
      <c r="C11" s="24" t="s">
        <v>410</v>
      </c>
      <c r="D11" s="110">
        <v>5</v>
      </c>
      <c r="E11" s="109"/>
      <c r="F11" s="110">
        <v>0</v>
      </c>
      <c r="G11" s="110">
        <v>122591</v>
      </c>
      <c r="H11" s="110">
        <v>78054</v>
      </c>
      <c r="I11" s="110">
        <v>48443</v>
      </c>
      <c r="J11" s="110">
        <v>32751</v>
      </c>
      <c r="K11" s="24">
        <v>17</v>
      </c>
      <c r="L11" s="109"/>
      <c r="M11" s="110">
        <v>48082</v>
      </c>
      <c r="N11" s="110">
        <v>32031</v>
      </c>
      <c r="O11" s="25">
        <v>17</v>
      </c>
      <c r="P11" s="25">
        <v>14.6</v>
      </c>
      <c r="Q11" s="25">
        <v>13.2</v>
      </c>
      <c r="R11" s="24">
        <v>26</v>
      </c>
      <c r="S11" s="26">
        <v>14.501799999999999</v>
      </c>
      <c r="T11" s="52" t="s">
        <v>410</v>
      </c>
      <c r="U11" s="26">
        <v>17.668199999999999</v>
      </c>
      <c r="V11" s="26"/>
      <c r="W11" s="109"/>
      <c r="X11" s="24">
        <v>56</v>
      </c>
      <c r="Y11" s="110">
        <v>143143.23000000001</v>
      </c>
      <c r="Z11" s="25">
        <v>14</v>
      </c>
      <c r="AA11" s="26">
        <v>0</v>
      </c>
      <c r="AB11" s="26">
        <v>0</v>
      </c>
      <c r="AC11" s="109"/>
      <c r="AD11" s="26">
        <v>33.901200000000003</v>
      </c>
      <c r="AE11" s="26">
        <v>20.240500000000001</v>
      </c>
      <c r="AF11" s="26">
        <v>25.731400000000001</v>
      </c>
      <c r="AG11" s="26">
        <v>25.315000000000001</v>
      </c>
      <c r="AH11" s="57">
        <v>23.3276</v>
      </c>
      <c r="AI11" s="50">
        <f t="shared" si="0"/>
        <v>18.95356155</v>
      </c>
      <c r="AJ11" s="26">
        <f t="shared" si="1"/>
        <v>-4.3740384500000005</v>
      </c>
      <c r="AK11" s="62">
        <f t="shared" si="2"/>
        <v>-0.18750486333784874</v>
      </c>
    </row>
    <row r="12" spans="1:37" s="53" customFormat="1" x14ac:dyDescent="0.2">
      <c r="A12" s="21" t="s">
        <v>707</v>
      </c>
      <c r="B12" s="24" t="s">
        <v>708</v>
      </c>
      <c r="C12" s="24" t="s">
        <v>410</v>
      </c>
      <c r="D12" s="110">
        <v>19</v>
      </c>
      <c r="E12" s="109"/>
      <c r="F12" s="110">
        <v>0</v>
      </c>
      <c r="G12" s="110">
        <v>79936</v>
      </c>
      <c r="H12" s="110">
        <v>29220</v>
      </c>
      <c r="I12" s="110">
        <v>23053</v>
      </c>
      <c r="J12" s="110">
        <v>13798</v>
      </c>
      <c r="K12" s="24">
        <v>10.7</v>
      </c>
      <c r="L12" s="109"/>
      <c r="M12" s="110">
        <v>22553</v>
      </c>
      <c r="N12" s="110">
        <v>11706</v>
      </c>
      <c r="O12" s="25">
        <v>10.7</v>
      </c>
      <c r="P12" s="25">
        <v>7.5</v>
      </c>
      <c r="Q12" s="25">
        <v>8.8000000000000007</v>
      </c>
      <c r="R12" s="24">
        <v>16</v>
      </c>
      <c r="S12" s="26">
        <v>6.8021000000000003</v>
      </c>
      <c r="T12" s="52" t="s">
        <v>407</v>
      </c>
      <c r="U12" s="26">
        <v>6.8021000000000003</v>
      </c>
      <c r="V12" s="26"/>
      <c r="W12" s="109"/>
      <c r="X12" s="24">
        <v>25</v>
      </c>
      <c r="Y12" s="110">
        <v>49821.120000000003</v>
      </c>
      <c r="Z12" s="25">
        <v>8.8000000000000007</v>
      </c>
      <c r="AA12" s="26">
        <v>0.93100000000000005</v>
      </c>
      <c r="AB12" s="26">
        <v>1.0446</v>
      </c>
      <c r="AC12" s="109"/>
      <c r="AD12" s="26">
        <v>9.5641999999999996</v>
      </c>
      <c r="AE12" s="26">
        <v>5.7050000000000001</v>
      </c>
      <c r="AF12" s="26">
        <v>10.5406</v>
      </c>
      <c r="AG12" s="26">
        <v>10.2988</v>
      </c>
      <c r="AH12" s="57">
        <v>10.3903</v>
      </c>
      <c r="AI12" s="50">
        <f t="shared" si="0"/>
        <v>7.2969527750000012</v>
      </c>
      <c r="AJ12" s="26">
        <f t="shared" si="1"/>
        <v>-3.0933472249999987</v>
      </c>
      <c r="AK12" s="62">
        <f t="shared" si="2"/>
        <v>-0.29771490957912655</v>
      </c>
    </row>
    <row r="13" spans="1:37" s="53" customFormat="1" x14ac:dyDescent="0.2">
      <c r="A13" s="22" t="s">
        <v>1543</v>
      </c>
      <c r="B13" s="17" t="s">
        <v>1544</v>
      </c>
      <c r="C13" s="17" t="s">
        <v>611</v>
      </c>
      <c r="D13" s="111">
        <v>1</v>
      </c>
      <c r="E13" s="109"/>
      <c r="F13" s="111">
        <v>0</v>
      </c>
      <c r="G13" s="111">
        <v>6453</v>
      </c>
      <c r="H13" s="111">
        <v>0</v>
      </c>
      <c r="I13" s="111">
        <v>2871</v>
      </c>
      <c r="J13" s="111">
        <v>0</v>
      </c>
      <c r="K13" s="17">
        <v>0</v>
      </c>
      <c r="L13" s="109"/>
      <c r="M13" s="111">
        <v>2871</v>
      </c>
      <c r="N13" s="111">
        <v>0</v>
      </c>
      <c r="O13" s="18">
        <v>0</v>
      </c>
      <c r="P13" s="18">
        <v>0</v>
      </c>
      <c r="Q13" s="18">
        <v>1</v>
      </c>
      <c r="R13" s="17">
        <v>999</v>
      </c>
      <c r="S13" s="19">
        <v>0.8659</v>
      </c>
      <c r="T13" s="44" t="s">
        <v>611</v>
      </c>
      <c r="U13" s="19">
        <v>2.3140999999999998</v>
      </c>
      <c r="V13" s="26"/>
      <c r="W13" s="109"/>
      <c r="X13" s="17">
        <v>11</v>
      </c>
      <c r="Y13" s="111">
        <v>15089.57</v>
      </c>
      <c r="Z13" s="18">
        <v>2.5</v>
      </c>
      <c r="AA13" s="19">
        <v>0.64059999999999995</v>
      </c>
      <c r="AB13" s="19">
        <v>0.60570000000000002</v>
      </c>
      <c r="AC13" s="109"/>
      <c r="AD13" s="19">
        <v>0</v>
      </c>
      <c r="AE13" s="19">
        <v>0</v>
      </c>
      <c r="AF13" s="19">
        <v>0</v>
      </c>
      <c r="AG13" s="19">
        <v>3.0135000000000001</v>
      </c>
      <c r="AH13" s="59">
        <v>5.4093999999999998</v>
      </c>
      <c r="AI13" s="51">
        <f t="shared" si="0"/>
        <v>2.4824507750000002</v>
      </c>
      <c r="AJ13" s="19">
        <f t="shared" si="1"/>
        <v>-2.9269492249999995</v>
      </c>
      <c r="AK13" s="63">
        <f t="shared" si="2"/>
        <v>-0.54108574425999179</v>
      </c>
    </row>
    <row r="14" spans="1:37" s="53" customFormat="1" x14ac:dyDescent="0.2">
      <c r="A14" s="21" t="s">
        <v>214</v>
      </c>
      <c r="B14" s="24" t="s">
        <v>215</v>
      </c>
      <c r="C14" s="24" t="s">
        <v>410</v>
      </c>
      <c r="D14" s="110">
        <v>4</v>
      </c>
      <c r="E14" s="109"/>
      <c r="F14" s="110">
        <v>0</v>
      </c>
      <c r="G14" s="110">
        <v>73374</v>
      </c>
      <c r="H14" s="110">
        <v>62924</v>
      </c>
      <c r="I14" s="110">
        <v>16914</v>
      </c>
      <c r="J14" s="110">
        <v>12238</v>
      </c>
      <c r="K14" s="24">
        <v>16</v>
      </c>
      <c r="L14" s="109"/>
      <c r="M14" s="110">
        <v>16914</v>
      </c>
      <c r="N14" s="110">
        <v>12238</v>
      </c>
      <c r="O14" s="25">
        <v>16</v>
      </c>
      <c r="P14" s="25">
        <v>7.2</v>
      </c>
      <c r="Q14" s="25">
        <v>14.5</v>
      </c>
      <c r="R14" s="24">
        <v>999</v>
      </c>
      <c r="S14" s="26">
        <v>5.1013999999999999</v>
      </c>
      <c r="T14" s="52" t="s">
        <v>410</v>
      </c>
      <c r="U14" s="26">
        <v>4.0210999999999997</v>
      </c>
      <c r="V14" s="26"/>
      <c r="W14" s="109"/>
      <c r="X14" s="24">
        <v>23</v>
      </c>
      <c r="Y14" s="110">
        <v>41723.72</v>
      </c>
      <c r="Z14" s="25">
        <v>6.2</v>
      </c>
      <c r="AA14" s="26">
        <v>0.91520000000000001</v>
      </c>
      <c r="AB14" s="26">
        <v>0.74780000000000002</v>
      </c>
      <c r="AC14" s="109"/>
      <c r="AD14" s="26">
        <v>3.4698000000000002</v>
      </c>
      <c r="AE14" s="26">
        <v>3.5430999999999999</v>
      </c>
      <c r="AF14" s="26">
        <v>4.9733000000000001</v>
      </c>
      <c r="AG14" s="26">
        <v>4.7990000000000004</v>
      </c>
      <c r="AH14" s="57">
        <v>7.1567999999999996</v>
      </c>
      <c r="AI14" s="50">
        <f t="shared" si="0"/>
        <v>4.313635025</v>
      </c>
      <c r="AJ14" s="26">
        <f t="shared" si="1"/>
        <v>-2.8431649749999997</v>
      </c>
      <c r="AK14" s="62">
        <f t="shared" si="2"/>
        <v>-0.39726763008607197</v>
      </c>
    </row>
    <row r="15" spans="1:37" s="53" customFormat="1" x14ac:dyDescent="0.2">
      <c r="A15" s="21" t="s">
        <v>713</v>
      </c>
      <c r="B15" s="1" t="s">
        <v>714</v>
      </c>
      <c r="C15" s="1" t="s">
        <v>407</v>
      </c>
      <c r="D15" s="108">
        <v>5</v>
      </c>
      <c r="E15" s="109"/>
      <c r="F15" s="108">
        <v>0</v>
      </c>
      <c r="G15" s="108">
        <v>36516</v>
      </c>
      <c r="H15" s="108">
        <v>11055</v>
      </c>
      <c r="I15" s="108">
        <v>10203</v>
      </c>
      <c r="J15" s="108">
        <v>1029</v>
      </c>
      <c r="K15" s="1">
        <v>4.8</v>
      </c>
      <c r="L15" s="109"/>
      <c r="M15" s="108">
        <v>10203</v>
      </c>
      <c r="N15" s="108">
        <v>1029</v>
      </c>
      <c r="O15" s="2">
        <v>4.8</v>
      </c>
      <c r="P15" s="2">
        <v>1.6</v>
      </c>
      <c r="Q15" s="2">
        <v>4.5</v>
      </c>
      <c r="R15" s="1">
        <v>1</v>
      </c>
      <c r="S15" s="3">
        <v>3.0773000000000001</v>
      </c>
      <c r="T15" s="43" t="s">
        <v>407</v>
      </c>
      <c r="U15" s="3">
        <v>3.0773000000000001</v>
      </c>
      <c r="V15" s="3"/>
      <c r="W15" s="109"/>
      <c r="X15" s="1">
        <v>8</v>
      </c>
      <c r="Y15" s="108">
        <v>12199.26</v>
      </c>
      <c r="Z15" s="2">
        <v>4.5</v>
      </c>
      <c r="AA15" s="3">
        <v>0.87590000000000001</v>
      </c>
      <c r="AB15" s="3">
        <v>0.81510000000000005</v>
      </c>
      <c r="AC15" s="109"/>
      <c r="AD15" s="3">
        <v>6.8417000000000003</v>
      </c>
      <c r="AE15" s="3">
        <v>6.1211000000000002</v>
      </c>
      <c r="AF15" s="3">
        <v>5.3103999999999996</v>
      </c>
      <c r="AG15" s="3">
        <v>5.5045000000000002</v>
      </c>
      <c r="AH15" s="57">
        <v>5.9276</v>
      </c>
      <c r="AI15" s="50">
        <f t="shared" si="0"/>
        <v>3.3011735750000004</v>
      </c>
      <c r="AJ15" s="3">
        <f t="shared" si="1"/>
        <v>-2.6264264249999996</v>
      </c>
      <c r="AK15" s="62">
        <f t="shared" si="2"/>
        <v>-0.44308428790741611</v>
      </c>
    </row>
    <row r="16" spans="1:37" s="53" customFormat="1" x14ac:dyDescent="0.2">
      <c r="A16" s="21" t="s">
        <v>375</v>
      </c>
      <c r="B16" s="24" t="s">
        <v>376</v>
      </c>
      <c r="C16" s="24"/>
      <c r="D16" s="110">
        <v>1</v>
      </c>
      <c r="E16" s="109"/>
      <c r="F16" s="110">
        <v>0</v>
      </c>
      <c r="G16" s="110">
        <v>43270</v>
      </c>
      <c r="H16" s="110">
        <v>0</v>
      </c>
      <c r="I16" s="110">
        <v>14974</v>
      </c>
      <c r="J16" s="110">
        <v>0</v>
      </c>
      <c r="K16" s="24">
        <v>1</v>
      </c>
      <c r="L16" s="109"/>
      <c r="M16" s="110">
        <v>14974</v>
      </c>
      <c r="N16" s="110">
        <v>0</v>
      </c>
      <c r="O16" s="25">
        <v>1</v>
      </c>
      <c r="P16" s="25">
        <v>0</v>
      </c>
      <c r="Q16" s="25">
        <v>1</v>
      </c>
      <c r="R16" s="24">
        <v>999</v>
      </c>
      <c r="S16" s="26">
        <v>4.5163000000000002</v>
      </c>
      <c r="T16" s="52" t="s">
        <v>410</v>
      </c>
      <c r="U16" s="26">
        <v>9.5164000000000009</v>
      </c>
      <c r="V16" s="26"/>
      <c r="W16" s="109"/>
      <c r="X16" s="24">
        <v>44</v>
      </c>
      <c r="Y16" s="110">
        <v>85253.37</v>
      </c>
      <c r="Z16" s="25">
        <v>8.6999999999999993</v>
      </c>
      <c r="AA16" s="26"/>
      <c r="AB16" s="26"/>
      <c r="AC16" s="109"/>
      <c r="AD16" s="26">
        <v>10.894399999999999</v>
      </c>
      <c r="AE16" s="26">
        <v>9.2279999999999998</v>
      </c>
      <c r="AF16" s="26">
        <v>11.0678</v>
      </c>
      <c r="AG16" s="26">
        <v>10.3592</v>
      </c>
      <c r="AH16" s="57">
        <v>12.797700000000001</v>
      </c>
      <c r="AI16" s="50">
        <f t="shared" si="0"/>
        <v>10.208718100000002</v>
      </c>
      <c r="AJ16" s="26">
        <f t="shared" si="1"/>
        <v>-2.5889818999999985</v>
      </c>
      <c r="AK16" s="62">
        <f t="shared" si="2"/>
        <v>-0.20230056181970185</v>
      </c>
    </row>
    <row r="17" spans="1:37" s="53" customFormat="1" x14ac:dyDescent="0.2">
      <c r="A17" s="21" t="s">
        <v>351</v>
      </c>
      <c r="B17" s="24" t="s">
        <v>352</v>
      </c>
      <c r="C17" s="24" t="s">
        <v>407</v>
      </c>
      <c r="D17" s="110">
        <v>5</v>
      </c>
      <c r="E17" s="109"/>
      <c r="F17" s="110">
        <v>1</v>
      </c>
      <c r="G17" s="110">
        <v>34783</v>
      </c>
      <c r="H17" s="110">
        <v>11695</v>
      </c>
      <c r="I17" s="110">
        <v>11863</v>
      </c>
      <c r="J17" s="110">
        <v>2567</v>
      </c>
      <c r="K17" s="24">
        <v>6</v>
      </c>
      <c r="L17" s="109"/>
      <c r="M17" s="110">
        <v>11863</v>
      </c>
      <c r="N17" s="110">
        <v>2567</v>
      </c>
      <c r="O17" s="25">
        <v>6</v>
      </c>
      <c r="P17" s="25">
        <v>1.9</v>
      </c>
      <c r="Q17" s="25">
        <v>5.7</v>
      </c>
      <c r="R17" s="24">
        <v>3</v>
      </c>
      <c r="S17" s="26">
        <v>3.5779999999999998</v>
      </c>
      <c r="T17" s="52" t="s">
        <v>407</v>
      </c>
      <c r="U17" s="26">
        <v>3.5779999999999998</v>
      </c>
      <c r="V17" s="26"/>
      <c r="W17" s="109"/>
      <c r="X17" s="24">
        <v>10</v>
      </c>
      <c r="Y17" s="110">
        <v>16842.98</v>
      </c>
      <c r="Z17" s="25">
        <v>5.7</v>
      </c>
      <c r="AA17" s="26">
        <v>0.85829999999999995</v>
      </c>
      <c r="AB17" s="26">
        <v>1.0488</v>
      </c>
      <c r="AC17" s="109"/>
      <c r="AD17" s="26">
        <v>3.7972000000000001</v>
      </c>
      <c r="AE17" s="26">
        <v>5.9625000000000004</v>
      </c>
      <c r="AF17" s="26">
        <v>6.2317</v>
      </c>
      <c r="AG17" s="26">
        <v>6.1090999999999998</v>
      </c>
      <c r="AH17" s="57">
        <v>6.2229000000000001</v>
      </c>
      <c r="AI17" s="50">
        <f t="shared" si="0"/>
        <v>3.8382995000000002</v>
      </c>
      <c r="AJ17" s="26">
        <f t="shared" si="1"/>
        <v>-2.3846004999999999</v>
      </c>
      <c r="AK17" s="62">
        <f t="shared" si="2"/>
        <v>-0.38319762490157322</v>
      </c>
    </row>
    <row r="18" spans="1:37" s="53" customFormat="1" x14ac:dyDescent="0.2">
      <c r="A18" s="22" t="s">
        <v>726</v>
      </c>
      <c r="B18" s="17" t="s">
        <v>727</v>
      </c>
      <c r="C18" s="17" t="s">
        <v>407</v>
      </c>
      <c r="D18" s="111">
        <v>7</v>
      </c>
      <c r="E18" s="109"/>
      <c r="F18" s="111">
        <v>0</v>
      </c>
      <c r="G18" s="111">
        <v>32231</v>
      </c>
      <c r="H18" s="111">
        <v>17294</v>
      </c>
      <c r="I18" s="111">
        <v>11122</v>
      </c>
      <c r="J18" s="111">
        <v>4605</v>
      </c>
      <c r="K18" s="17">
        <v>9.1</v>
      </c>
      <c r="L18" s="109"/>
      <c r="M18" s="111">
        <v>10856</v>
      </c>
      <c r="N18" s="111">
        <v>3984</v>
      </c>
      <c r="O18" s="18">
        <v>9.1</v>
      </c>
      <c r="P18" s="18">
        <v>4.0999999999999996</v>
      </c>
      <c r="Q18" s="18">
        <v>8.4</v>
      </c>
      <c r="R18" s="17">
        <v>8</v>
      </c>
      <c r="S18" s="19">
        <v>3.2742</v>
      </c>
      <c r="T18" s="44" t="s">
        <v>429</v>
      </c>
      <c r="U18" s="19">
        <v>3.2742</v>
      </c>
      <c r="V18" s="26"/>
      <c r="W18" s="109"/>
      <c r="X18" s="17">
        <v>17</v>
      </c>
      <c r="Y18" s="111">
        <v>20055.7</v>
      </c>
      <c r="Z18" s="18">
        <v>8.4</v>
      </c>
      <c r="AA18" s="19">
        <v>0.61919999999999997</v>
      </c>
      <c r="AB18" s="19">
        <v>0.61460000000000004</v>
      </c>
      <c r="AC18" s="109"/>
      <c r="AD18" s="19">
        <v>5.5951000000000004</v>
      </c>
      <c r="AE18" s="19">
        <v>5.7807000000000004</v>
      </c>
      <c r="AF18" s="19">
        <v>5.7958999999999996</v>
      </c>
      <c r="AG18" s="19">
        <v>5.7046999999999999</v>
      </c>
      <c r="AH18" s="59">
        <v>5.6475</v>
      </c>
      <c r="AI18" s="51">
        <f t="shared" si="0"/>
        <v>3.5123980500000003</v>
      </c>
      <c r="AJ18" s="19">
        <f t="shared" si="1"/>
        <v>-2.1351019499999997</v>
      </c>
      <c r="AK18" s="63">
        <f t="shared" si="2"/>
        <v>-0.37806143426294814</v>
      </c>
    </row>
    <row r="19" spans="1:37" s="53" customFormat="1" x14ac:dyDescent="0.2">
      <c r="A19" s="21" t="s">
        <v>462</v>
      </c>
      <c r="B19" s="24" t="s">
        <v>463</v>
      </c>
      <c r="C19" s="24" t="s">
        <v>410</v>
      </c>
      <c r="D19" s="110">
        <v>0</v>
      </c>
      <c r="E19" s="109"/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24">
        <v>0</v>
      </c>
      <c r="L19" s="109"/>
      <c r="M19" s="110">
        <v>0</v>
      </c>
      <c r="N19" s="110">
        <v>0</v>
      </c>
      <c r="O19" s="25">
        <v>0</v>
      </c>
      <c r="P19" s="25">
        <v>0</v>
      </c>
      <c r="Q19" s="25">
        <v>0</v>
      </c>
      <c r="R19" s="24">
        <v>999</v>
      </c>
      <c r="S19" s="26">
        <v>0</v>
      </c>
      <c r="T19" s="52" t="s">
        <v>410</v>
      </c>
      <c r="U19" s="26">
        <v>1.3795999999999999</v>
      </c>
      <c r="V19" s="26"/>
      <c r="W19" s="109"/>
      <c r="X19" s="24">
        <v>18</v>
      </c>
      <c r="Y19" s="110">
        <v>13076.72</v>
      </c>
      <c r="Z19" s="25">
        <v>2.2999999999999998</v>
      </c>
      <c r="AA19" s="26">
        <v>0.80510000000000004</v>
      </c>
      <c r="AB19" s="26">
        <v>0.8609</v>
      </c>
      <c r="AC19" s="109"/>
      <c r="AD19" s="26">
        <v>2.3443000000000001</v>
      </c>
      <c r="AE19" s="26">
        <v>1.5857000000000001</v>
      </c>
      <c r="AF19" s="26">
        <v>1.9776</v>
      </c>
      <c r="AG19" s="26">
        <v>1.9317</v>
      </c>
      <c r="AH19" s="57">
        <v>3.1446999999999998</v>
      </c>
      <c r="AI19" s="50">
        <f t="shared" si="0"/>
        <v>1.4799659000000001</v>
      </c>
      <c r="AJ19" s="26">
        <f t="shared" si="1"/>
        <v>-1.6647340999999998</v>
      </c>
      <c r="AK19" s="62">
        <f t="shared" si="2"/>
        <v>-0.52937771488536267</v>
      </c>
    </row>
    <row r="20" spans="1:37" s="53" customFormat="1" x14ac:dyDescent="0.2">
      <c r="A20" s="21" t="s">
        <v>788</v>
      </c>
      <c r="B20" s="24" t="s">
        <v>789</v>
      </c>
      <c r="C20" s="24" t="s">
        <v>407</v>
      </c>
      <c r="D20" s="110">
        <v>7</v>
      </c>
      <c r="E20" s="109"/>
      <c r="F20" s="110">
        <v>0</v>
      </c>
      <c r="G20" s="110">
        <v>18686</v>
      </c>
      <c r="H20" s="110">
        <v>4759</v>
      </c>
      <c r="I20" s="110">
        <v>6891</v>
      </c>
      <c r="J20" s="110">
        <v>2130</v>
      </c>
      <c r="K20" s="24">
        <v>7.3</v>
      </c>
      <c r="L20" s="109"/>
      <c r="M20" s="110">
        <v>6891</v>
      </c>
      <c r="N20" s="110">
        <v>2130</v>
      </c>
      <c r="O20" s="25">
        <v>7.3</v>
      </c>
      <c r="P20" s="25">
        <v>1.7</v>
      </c>
      <c r="Q20" s="25">
        <v>7.1</v>
      </c>
      <c r="R20" s="24">
        <v>6</v>
      </c>
      <c r="S20" s="26">
        <v>2.0783999999999998</v>
      </c>
      <c r="T20" s="52" t="s">
        <v>407</v>
      </c>
      <c r="U20" s="26">
        <v>2.1640000000000001</v>
      </c>
      <c r="V20" s="26"/>
      <c r="W20" s="109"/>
      <c r="X20" s="24">
        <v>11</v>
      </c>
      <c r="Y20" s="110">
        <v>11023.2</v>
      </c>
      <c r="Z20" s="25">
        <v>7.1</v>
      </c>
      <c r="AA20" s="26">
        <v>0.54779999999999995</v>
      </c>
      <c r="AB20" s="26">
        <v>0.54690000000000005</v>
      </c>
      <c r="AC20" s="109"/>
      <c r="AD20" s="26">
        <v>3.7970999999999999</v>
      </c>
      <c r="AE20" s="26">
        <v>4.1021000000000001</v>
      </c>
      <c r="AF20" s="26">
        <v>3.7980999999999998</v>
      </c>
      <c r="AG20" s="26">
        <v>3.7065999999999999</v>
      </c>
      <c r="AH20" s="57">
        <v>3.9695999999999998</v>
      </c>
      <c r="AI20" s="50">
        <f t="shared" si="0"/>
        <v>2.3214310000000005</v>
      </c>
      <c r="AJ20" s="26">
        <f t="shared" si="1"/>
        <v>-1.6481689999999993</v>
      </c>
      <c r="AK20" s="62">
        <f t="shared" si="2"/>
        <v>-0.41519775292220862</v>
      </c>
    </row>
    <row r="21" spans="1:37" s="53" customFormat="1" x14ac:dyDescent="0.2">
      <c r="A21" s="21" t="s">
        <v>770</v>
      </c>
      <c r="B21" s="1" t="s">
        <v>771</v>
      </c>
      <c r="C21" s="1" t="s">
        <v>407</v>
      </c>
      <c r="D21" s="108">
        <v>18</v>
      </c>
      <c r="E21" s="109"/>
      <c r="F21" s="108">
        <v>6</v>
      </c>
      <c r="G21" s="108">
        <v>9419</v>
      </c>
      <c r="H21" s="108">
        <v>13344</v>
      </c>
      <c r="I21" s="108">
        <v>2625</v>
      </c>
      <c r="J21" s="108">
        <v>2648</v>
      </c>
      <c r="K21" s="1">
        <v>3.1</v>
      </c>
      <c r="L21" s="109"/>
      <c r="M21" s="108">
        <v>2387</v>
      </c>
      <c r="N21" s="108">
        <v>1866</v>
      </c>
      <c r="O21" s="2">
        <v>3.1</v>
      </c>
      <c r="P21" s="2">
        <v>3.4</v>
      </c>
      <c r="Q21" s="2">
        <v>2.2000000000000002</v>
      </c>
      <c r="R21" s="1">
        <v>36</v>
      </c>
      <c r="S21" s="3">
        <v>0.71989999999999998</v>
      </c>
      <c r="T21" s="43" t="s">
        <v>429</v>
      </c>
      <c r="U21" s="3">
        <v>0.71989999999999998</v>
      </c>
      <c r="V21" s="3"/>
      <c r="W21" s="109"/>
      <c r="X21" s="1">
        <v>10</v>
      </c>
      <c r="Y21" s="108">
        <v>7762.12</v>
      </c>
      <c r="Z21" s="2">
        <v>2.2000000000000002</v>
      </c>
      <c r="AA21" s="3">
        <v>1</v>
      </c>
      <c r="AB21" s="3">
        <v>0.999</v>
      </c>
      <c r="AC21" s="109"/>
      <c r="AD21" s="3">
        <v>1.4867999999999999</v>
      </c>
      <c r="AE21" s="3">
        <v>2.2544</v>
      </c>
      <c r="AF21" s="3">
        <v>1.4380999999999999</v>
      </c>
      <c r="AG21" s="3">
        <v>1.3773</v>
      </c>
      <c r="AH21" s="57">
        <v>2.0552000000000001</v>
      </c>
      <c r="AI21" s="50">
        <f t="shared" si="0"/>
        <v>0.7722727250000001</v>
      </c>
      <c r="AJ21" s="3">
        <f t="shared" si="1"/>
        <v>-1.282927275</v>
      </c>
      <c r="AK21" s="62">
        <f t="shared" si="2"/>
        <v>-0.62423475817438689</v>
      </c>
    </row>
    <row r="22" spans="1:37" s="53" customFormat="1" x14ac:dyDescent="0.2">
      <c r="A22" s="21" t="s">
        <v>285</v>
      </c>
      <c r="B22" s="24" t="s">
        <v>286</v>
      </c>
      <c r="C22" s="24" t="s">
        <v>407</v>
      </c>
      <c r="D22" s="110">
        <v>5</v>
      </c>
      <c r="E22" s="109"/>
      <c r="F22" s="110">
        <v>0</v>
      </c>
      <c r="G22" s="110">
        <v>6306</v>
      </c>
      <c r="H22" s="110">
        <v>3055</v>
      </c>
      <c r="I22" s="110">
        <v>2088</v>
      </c>
      <c r="J22" s="110">
        <v>768</v>
      </c>
      <c r="K22" s="24">
        <v>1.4</v>
      </c>
      <c r="L22" s="109"/>
      <c r="M22" s="110">
        <v>2481</v>
      </c>
      <c r="N22" s="110">
        <v>897</v>
      </c>
      <c r="O22" s="25">
        <v>1.4</v>
      </c>
      <c r="P22" s="25">
        <v>0.8</v>
      </c>
      <c r="Q22" s="25">
        <v>1.2</v>
      </c>
      <c r="R22" s="24">
        <v>8</v>
      </c>
      <c r="S22" s="26">
        <v>0.74829999999999997</v>
      </c>
      <c r="T22" s="52" t="s">
        <v>429</v>
      </c>
      <c r="U22" s="26">
        <v>0.74829999999999997</v>
      </c>
      <c r="V22" s="26"/>
      <c r="W22" s="109"/>
      <c r="X22" s="24">
        <v>3</v>
      </c>
      <c r="Y22" s="110">
        <v>3577.92</v>
      </c>
      <c r="Z22" s="25">
        <v>1.2</v>
      </c>
      <c r="AA22" s="26">
        <v>0.69989999999999997</v>
      </c>
      <c r="AB22" s="26">
        <v>0.53159999999999996</v>
      </c>
      <c r="AC22" s="109"/>
      <c r="AD22" s="26">
        <v>1.5723</v>
      </c>
      <c r="AE22" s="26">
        <v>1.4177999999999999</v>
      </c>
      <c r="AF22" s="26">
        <v>1.5206999999999999</v>
      </c>
      <c r="AG22" s="26">
        <v>1.4971000000000001</v>
      </c>
      <c r="AH22" s="57">
        <v>1.9882</v>
      </c>
      <c r="AI22" s="50">
        <f t="shared" si="0"/>
        <v>0.80273882500000004</v>
      </c>
      <c r="AJ22" s="26">
        <f t="shared" si="1"/>
        <v>-1.1854611749999999</v>
      </c>
      <c r="AK22" s="62">
        <f t="shared" si="2"/>
        <v>-0.59624845337491195</v>
      </c>
    </row>
    <row r="23" spans="1:37" s="53" customFormat="1" x14ac:dyDescent="0.2">
      <c r="A23" s="22" t="s">
        <v>379</v>
      </c>
      <c r="B23" s="17" t="s">
        <v>380</v>
      </c>
      <c r="C23" s="17" t="s">
        <v>611</v>
      </c>
      <c r="D23" s="111">
        <v>20</v>
      </c>
      <c r="E23" s="109"/>
      <c r="F23" s="111">
        <v>2</v>
      </c>
      <c r="G23" s="111">
        <v>69002</v>
      </c>
      <c r="H23" s="111">
        <v>49642</v>
      </c>
      <c r="I23" s="111">
        <v>18798</v>
      </c>
      <c r="J23" s="111">
        <v>10636</v>
      </c>
      <c r="K23" s="17">
        <v>13.8</v>
      </c>
      <c r="L23" s="109"/>
      <c r="M23" s="111">
        <v>18641</v>
      </c>
      <c r="N23" s="111">
        <v>10119</v>
      </c>
      <c r="O23" s="18">
        <v>13.8</v>
      </c>
      <c r="P23" s="18">
        <v>8.1999999999999993</v>
      </c>
      <c r="Q23" s="18">
        <v>11.7</v>
      </c>
      <c r="R23" s="17">
        <v>17</v>
      </c>
      <c r="S23" s="19">
        <v>5.6222000000000003</v>
      </c>
      <c r="T23" s="44" t="s">
        <v>407</v>
      </c>
      <c r="U23" s="19">
        <v>5.6222000000000003</v>
      </c>
      <c r="V23" s="26"/>
      <c r="W23" s="109"/>
      <c r="X23" s="17">
        <v>30</v>
      </c>
      <c r="Y23" s="111">
        <v>39431.839999999997</v>
      </c>
      <c r="Z23" s="18">
        <v>11.7</v>
      </c>
      <c r="AA23" s="19">
        <v>0.56740000000000002</v>
      </c>
      <c r="AB23" s="19">
        <v>0.46889999999999998</v>
      </c>
      <c r="AC23" s="109"/>
      <c r="AD23" s="19">
        <v>8.4830000000000005</v>
      </c>
      <c r="AE23" s="19">
        <v>8.8389000000000006</v>
      </c>
      <c r="AF23" s="19">
        <v>8.6640999999999995</v>
      </c>
      <c r="AG23" s="19">
        <v>7.5217000000000001</v>
      </c>
      <c r="AH23" s="59">
        <v>7.1994999999999996</v>
      </c>
      <c r="AI23" s="51">
        <f t="shared" si="0"/>
        <v>6.031215050000001</v>
      </c>
      <c r="AJ23" s="19">
        <f t="shared" si="1"/>
        <v>-1.1682849499999985</v>
      </c>
      <c r="AK23" s="63">
        <f t="shared" si="2"/>
        <v>-0.1622730675741369</v>
      </c>
    </row>
    <row r="24" spans="1:37" s="53" customFormat="1" x14ac:dyDescent="0.2">
      <c r="A24" s="21" t="s">
        <v>898</v>
      </c>
      <c r="B24" s="1" t="s">
        <v>899</v>
      </c>
      <c r="C24" s="1" t="s">
        <v>407</v>
      </c>
      <c r="D24" s="108">
        <v>3</v>
      </c>
      <c r="E24" s="109"/>
      <c r="F24" s="108">
        <v>0</v>
      </c>
      <c r="G24" s="108">
        <v>75806</v>
      </c>
      <c r="H24" s="108">
        <v>63075</v>
      </c>
      <c r="I24" s="108">
        <v>19148</v>
      </c>
      <c r="J24" s="108">
        <v>11398</v>
      </c>
      <c r="K24" s="1">
        <v>10</v>
      </c>
      <c r="L24" s="109"/>
      <c r="M24" s="108">
        <v>19148</v>
      </c>
      <c r="N24" s="108">
        <v>11398</v>
      </c>
      <c r="O24" s="2">
        <v>10</v>
      </c>
      <c r="P24" s="2">
        <v>4.0999999999999996</v>
      </c>
      <c r="Q24" s="2">
        <v>9.1</v>
      </c>
      <c r="R24" s="1">
        <v>999</v>
      </c>
      <c r="S24" s="3">
        <v>5.7751999999999999</v>
      </c>
      <c r="T24" s="43" t="s">
        <v>410</v>
      </c>
      <c r="U24" s="3">
        <v>5.4076000000000004</v>
      </c>
      <c r="V24" s="3"/>
      <c r="W24" s="109"/>
      <c r="X24" s="1">
        <v>31</v>
      </c>
      <c r="Y24" s="108">
        <v>55584.49</v>
      </c>
      <c r="Z24" s="2">
        <v>8</v>
      </c>
      <c r="AA24" s="3">
        <v>0</v>
      </c>
      <c r="AB24" s="3">
        <v>0</v>
      </c>
      <c r="AC24" s="109"/>
      <c r="AD24" s="3">
        <v>6.1600999999999999</v>
      </c>
      <c r="AE24" s="3">
        <v>5.0734000000000004</v>
      </c>
      <c r="AF24" s="3">
        <v>6.6871999999999998</v>
      </c>
      <c r="AG24" s="3">
        <v>6.4801000000000002</v>
      </c>
      <c r="AH24" s="57">
        <v>6.9188999999999998</v>
      </c>
      <c r="AI24" s="50">
        <f t="shared" si="0"/>
        <v>5.8010029000000012</v>
      </c>
      <c r="AJ24" s="3">
        <f t="shared" si="1"/>
        <v>-1.1178970999999986</v>
      </c>
      <c r="AK24" s="62">
        <f t="shared" si="2"/>
        <v>-0.16157150703146433</v>
      </c>
    </row>
    <row r="25" spans="1:37" s="53" customFormat="1" x14ac:dyDescent="0.2">
      <c r="A25" s="21" t="s">
        <v>365</v>
      </c>
      <c r="B25" s="24" t="s">
        <v>366</v>
      </c>
      <c r="C25" s="24" t="s">
        <v>410</v>
      </c>
      <c r="D25" s="110">
        <v>16</v>
      </c>
      <c r="E25" s="109"/>
      <c r="F25" s="110">
        <v>0</v>
      </c>
      <c r="G25" s="110">
        <v>16458</v>
      </c>
      <c r="H25" s="110">
        <v>6855</v>
      </c>
      <c r="I25" s="110">
        <v>5012</v>
      </c>
      <c r="J25" s="110">
        <v>1903</v>
      </c>
      <c r="K25" s="24">
        <v>3.3</v>
      </c>
      <c r="L25" s="109"/>
      <c r="M25" s="110">
        <v>4939</v>
      </c>
      <c r="N25" s="110">
        <v>1730</v>
      </c>
      <c r="O25" s="25">
        <v>3.3</v>
      </c>
      <c r="P25" s="25">
        <v>1.7</v>
      </c>
      <c r="Q25" s="25">
        <v>2.8</v>
      </c>
      <c r="R25" s="24">
        <v>7</v>
      </c>
      <c r="S25" s="26">
        <v>1.4896</v>
      </c>
      <c r="T25" s="52" t="s">
        <v>407</v>
      </c>
      <c r="U25" s="26">
        <v>1.4896</v>
      </c>
      <c r="V25" s="26"/>
      <c r="W25" s="109"/>
      <c r="X25" s="24">
        <v>7</v>
      </c>
      <c r="Y25" s="110">
        <v>8703.82</v>
      </c>
      <c r="Z25" s="25">
        <v>2.8</v>
      </c>
      <c r="AA25" s="26">
        <v>3.4174000000000002</v>
      </c>
      <c r="AB25" s="26">
        <v>2.4516</v>
      </c>
      <c r="AC25" s="109"/>
      <c r="AD25" s="26">
        <v>2.4596</v>
      </c>
      <c r="AE25" s="26">
        <v>2.5526</v>
      </c>
      <c r="AF25" s="26">
        <v>1.6196999999999999</v>
      </c>
      <c r="AG25" s="26">
        <v>2.4836</v>
      </c>
      <c r="AH25" s="57">
        <v>2.5956999999999999</v>
      </c>
      <c r="AI25" s="50">
        <f t="shared" si="0"/>
        <v>1.5979684000000001</v>
      </c>
      <c r="AJ25" s="26">
        <f t="shared" si="1"/>
        <v>-0.99773159999999983</v>
      </c>
      <c r="AK25" s="62">
        <f t="shared" si="2"/>
        <v>-0.38437862618946717</v>
      </c>
    </row>
    <row r="26" spans="1:37" s="53" customFormat="1" x14ac:dyDescent="0.2">
      <c r="A26" s="21" t="s">
        <v>3</v>
      </c>
      <c r="B26" s="24" t="s">
        <v>66</v>
      </c>
      <c r="C26" s="24" t="s">
        <v>611</v>
      </c>
      <c r="D26" s="110">
        <v>2</v>
      </c>
      <c r="E26" s="109"/>
      <c r="F26" s="110">
        <v>0</v>
      </c>
      <c r="G26" s="110">
        <v>12019</v>
      </c>
      <c r="H26" s="110">
        <v>3388</v>
      </c>
      <c r="I26" s="110">
        <v>5081</v>
      </c>
      <c r="J26" s="110">
        <v>569</v>
      </c>
      <c r="K26" s="24">
        <v>4.5</v>
      </c>
      <c r="L26" s="109"/>
      <c r="M26" s="110">
        <v>5081</v>
      </c>
      <c r="N26" s="110">
        <v>569</v>
      </c>
      <c r="O26" s="25">
        <v>4.5</v>
      </c>
      <c r="P26" s="25">
        <v>0.5</v>
      </c>
      <c r="Q26" s="25">
        <v>4.5</v>
      </c>
      <c r="R26" s="24">
        <v>999</v>
      </c>
      <c r="S26" s="26">
        <v>1.5325</v>
      </c>
      <c r="T26" s="52" t="s">
        <v>611</v>
      </c>
      <c r="U26" s="26">
        <v>1.4888999999999999</v>
      </c>
      <c r="V26" s="26"/>
      <c r="W26" s="109"/>
      <c r="X26" s="24">
        <v>21</v>
      </c>
      <c r="Y26" s="110">
        <v>9643.1200000000008</v>
      </c>
      <c r="Z26" s="25">
        <v>5.0999999999999996</v>
      </c>
      <c r="AA26" s="26">
        <v>3.2827999999999999</v>
      </c>
      <c r="AB26" s="26">
        <v>2.1023000000000001</v>
      </c>
      <c r="AC26" s="109"/>
      <c r="AD26" s="26">
        <v>0</v>
      </c>
      <c r="AE26" s="26">
        <v>0</v>
      </c>
      <c r="AF26" s="26">
        <v>0</v>
      </c>
      <c r="AG26" s="26">
        <v>2.5421</v>
      </c>
      <c r="AH26" s="57">
        <v>2.5901000000000001</v>
      </c>
      <c r="AI26" s="50">
        <f t="shared" si="0"/>
        <v>1.5972174750000001</v>
      </c>
      <c r="AJ26" s="26">
        <f t="shared" si="1"/>
        <v>-0.99288252499999996</v>
      </c>
      <c r="AK26" s="62">
        <f t="shared" si="2"/>
        <v>-0.38333752557816297</v>
      </c>
    </row>
    <row r="27" spans="1:37" s="53" customFormat="1" x14ac:dyDescent="0.2">
      <c r="A27" s="21" t="s">
        <v>1383</v>
      </c>
      <c r="B27" s="24" t="s">
        <v>1384</v>
      </c>
      <c r="C27" s="24" t="s">
        <v>410</v>
      </c>
      <c r="D27" s="110">
        <v>1</v>
      </c>
      <c r="E27" s="109"/>
      <c r="F27" s="110">
        <v>0</v>
      </c>
      <c r="G27" s="110">
        <v>3956</v>
      </c>
      <c r="H27" s="110">
        <v>0</v>
      </c>
      <c r="I27" s="110">
        <v>2496</v>
      </c>
      <c r="J27" s="110">
        <v>0</v>
      </c>
      <c r="K27" s="24">
        <v>2</v>
      </c>
      <c r="L27" s="109"/>
      <c r="M27" s="110">
        <v>2496</v>
      </c>
      <c r="N27" s="110">
        <v>0</v>
      </c>
      <c r="O27" s="25">
        <v>2</v>
      </c>
      <c r="P27" s="25">
        <v>0</v>
      </c>
      <c r="Q27" s="25">
        <v>2</v>
      </c>
      <c r="R27" s="24">
        <v>999</v>
      </c>
      <c r="S27" s="26">
        <v>0.75280000000000002</v>
      </c>
      <c r="T27" s="52" t="s">
        <v>410</v>
      </c>
      <c r="U27" s="26">
        <v>1.0634999999999999</v>
      </c>
      <c r="V27" s="26"/>
      <c r="W27" s="109"/>
      <c r="X27" s="24">
        <v>6</v>
      </c>
      <c r="Y27" s="110">
        <v>6624.91</v>
      </c>
      <c r="Z27" s="25">
        <v>2</v>
      </c>
      <c r="AA27" s="26">
        <v>1.6052</v>
      </c>
      <c r="AB27" s="26">
        <v>1.4737</v>
      </c>
      <c r="AC27" s="109"/>
      <c r="AD27" s="26">
        <v>1.3606</v>
      </c>
      <c r="AE27" s="26">
        <v>1.2712000000000001</v>
      </c>
      <c r="AF27" s="26">
        <v>1.2385999999999999</v>
      </c>
      <c r="AG27" s="26">
        <v>1.2123999999999999</v>
      </c>
      <c r="AH27" s="57">
        <v>2.1107</v>
      </c>
      <c r="AI27" s="50">
        <f t="shared" si="0"/>
        <v>1.1408696249999999</v>
      </c>
      <c r="AJ27" s="26">
        <f t="shared" si="1"/>
        <v>-0.96983037500000013</v>
      </c>
      <c r="AK27" s="62">
        <f t="shared" si="2"/>
        <v>-0.45948281375846883</v>
      </c>
    </row>
    <row r="28" spans="1:37" s="53" customFormat="1" x14ac:dyDescent="0.2">
      <c r="A28" s="22" t="s">
        <v>192</v>
      </c>
      <c r="B28" s="17" t="s">
        <v>193</v>
      </c>
      <c r="C28" s="17" t="s">
        <v>410</v>
      </c>
      <c r="D28" s="111">
        <v>6</v>
      </c>
      <c r="E28" s="109"/>
      <c r="F28" s="111">
        <v>0</v>
      </c>
      <c r="G28" s="111">
        <v>8822</v>
      </c>
      <c r="H28" s="111">
        <v>3634</v>
      </c>
      <c r="I28" s="111">
        <v>3984</v>
      </c>
      <c r="J28" s="111">
        <v>630</v>
      </c>
      <c r="K28" s="17">
        <v>3.8</v>
      </c>
      <c r="L28" s="109"/>
      <c r="M28" s="111">
        <v>3984</v>
      </c>
      <c r="N28" s="111">
        <v>630</v>
      </c>
      <c r="O28" s="18">
        <v>3.8</v>
      </c>
      <c r="P28" s="18">
        <v>0.7</v>
      </c>
      <c r="Q28" s="18">
        <v>3.8</v>
      </c>
      <c r="R28" s="17">
        <v>1</v>
      </c>
      <c r="S28" s="19">
        <v>1.2016</v>
      </c>
      <c r="T28" s="44" t="s">
        <v>407</v>
      </c>
      <c r="U28" s="19">
        <v>1.2016</v>
      </c>
      <c r="V28" s="26"/>
      <c r="W28" s="109"/>
      <c r="X28" s="17">
        <v>5</v>
      </c>
      <c r="Y28" s="111">
        <v>5206.2</v>
      </c>
      <c r="Z28" s="18">
        <v>3.8</v>
      </c>
      <c r="AA28" s="19">
        <v>2.2696000000000001</v>
      </c>
      <c r="AB28" s="19">
        <v>1.3467</v>
      </c>
      <c r="AC28" s="109"/>
      <c r="AD28" s="19">
        <v>1.7256</v>
      </c>
      <c r="AE28" s="19">
        <v>1.8313999999999999</v>
      </c>
      <c r="AF28" s="19">
        <v>1.7517</v>
      </c>
      <c r="AG28" s="19">
        <v>1.6941999999999999</v>
      </c>
      <c r="AH28" s="59">
        <v>2.2206999999999999</v>
      </c>
      <c r="AI28" s="51">
        <f t="shared" si="0"/>
        <v>1.2890164000000002</v>
      </c>
      <c r="AJ28" s="19">
        <f t="shared" si="1"/>
        <v>-0.93168359999999972</v>
      </c>
      <c r="AK28" s="63">
        <f t="shared" si="2"/>
        <v>-0.4195450083307064</v>
      </c>
    </row>
    <row r="29" spans="1:37" s="53" customFormat="1" x14ac:dyDescent="0.2">
      <c r="A29" s="21" t="s">
        <v>754</v>
      </c>
      <c r="B29" s="24" t="s">
        <v>755</v>
      </c>
      <c r="C29" s="24" t="s">
        <v>407</v>
      </c>
      <c r="D29" s="110">
        <v>9</v>
      </c>
      <c r="E29" s="109"/>
      <c r="F29" s="110">
        <v>0</v>
      </c>
      <c r="G29" s="110">
        <v>9960</v>
      </c>
      <c r="H29" s="110">
        <v>6468</v>
      </c>
      <c r="I29" s="110">
        <v>3020</v>
      </c>
      <c r="J29" s="110">
        <v>1449</v>
      </c>
      <c r="K29" s="24">
        <v>1.1000000000000001</v>
      </c>
      <c r="L29" s="109"/>
      <c r="M29" s="110">
        <v>3062</v>
      </c>
      <c r="N29" s="110">
        <v>1522</v>
      </c>
      <c r="O29" s="25">
        <v>1.1000000000000001</v>
      </c>
      <c r="P29" s="25">
        <v>0.9</v>
      </c>
      <c r="Q29" s="25">
        <v>1.2</v>
      </c>
      <c r="R29" s="24">
        <v>15</v>
      </c>
      <c r="S29" s="26">
        <v>0.92349999999999999</v>
      </c>
      <c r="T29" s="52" t="s">
        <v>429</v>
      </c>
      <c r="U29" s="26">
        <v>0.92349999999999999</v>
      </c>
      <c r="V29" s="26"/>
      <c r="W29" s="109"/>
      <c r="X29" s="24">
        <v>3</v>
      </c>
      <c r="Y29" s="110">
        <v>5831.06</v>
      </c>
      <c r="Z29" s="25">
        <v>1.2</v>
      </c>
      <c r="AA29" s="26">
        <v>0.66920000000000002</v>
      </c>
      <c r="AB29" s="26">
        <v>0.70820000000000005</v>
      </c>
      <c r="AC29" s="109"/>
      <c r="AD29" s="26">
        <v>2.1516000000000002</v>
      </c>
      <c r="AE29" s="26">
        <v>2.0322</v>
      </c>
      <c r="AF29" s="26">
        <v>2.6779000000000002</v>
      </c>
      <c r="AG29" s="26">
        <v>2.1808000000000001</v>
      </c>
      <c r="AH29" s="57">
        <v>1.9161999999999999</v>
      </c>
      <c r="AI29" s="50">
        <f t="shared" si="0"/>
        <v>0.9906846250000001</v>
      </c>
      <c r="AJ29" s="26">
        <f t="shared" si="1"/>
        <v>-0.92551537499999981</v>
      </c>
      <c r="AK29" s="62">
        <f t="shared" si="2"/>
        <v>-0.48299518578436479</v>
      </c>
    </row>
    <row r="30" spans="1:37" s="53" customFormat="1" x14ac:dyDescent="0.2">
      <c r="A30" s="21" t="s">
        <v>331</v>
      </c>
      <c r="B30" s="24" t="s">
        <v>332</v>
      </c>
      <c r="C30" s="24" t="s">
        <v>410</v>
      </c>
      <c r="D30" s="110">
        <v>19</v>
      </c>
      <c r="E30" s="109"/>
      <c r="F30" s="110">
        <v>1</v>
      </c>
      <c r="G30" s="110">
        <v>16306</v>
      </c>
      <c r="H30" s="110">
        <v>16904</v>
      </c>
      <c r="I30" s="110">
        <v>6444</v>
      </c>
      <c r="J30" s="110">
        <v>7807</v>
      </c>
      <c r="K30" s="24">
        <v>5.4</v>
      </c>
      <c r="L30" s="109"/>
      <c r="M30" s="110">
        <v>5809</v>
      </c>
      <c r="N30" s="110">
        <v>5800</v>
      </c>
      <c r="O30" s="25">
        <v>5.4</v>
      </c>
      <c r="P30" s="25">
        <v>9.4</v>
      </c>
      <c r="Q30" s="25">
        <v>2.5</v>
      </c>
      <c r="R30" s="24">
        <v>59</v>
      </c>
      <c r="S30" s="26">
        <v>1.752</v>
      </c>
      <c r="T30" s="52" t="s">
        <v>407</v>
      </c>
      <c r="U30" s="26">
        <v>1.752</v>
      </c>
      <c r="V30" s="26"/>
      <c r="W30" s="109"/>
      <c r="X30" s="24">
        <v>24</v>
      </c>
      <c r="Y30" s="110">
        <v>21589.58</v>
      </c>
      <c r="Z30" s="25">
        <v>2.5</v>
      </c>
      <c r="AA30" s="26">
        <v>2.3416000000000001</v>
      </c>
      <c r="AB30" s="26">
        <v>2.0798000000000001</v>
      </c>
      <c r="AC30" s="109"/>
      <c r="AD30" s="26">
        <v>1.9818</v>
      </c>
      <c r="AE30" s="26">
        <v>9.9823000000000004</v>
      </c>
      <c r="AF30" s="26">
        <v>12.4701</v>
      </c>
      <c r="AG30" s="26">
        <v>6.2717000000000001</v>
      </c>
      <c r="AH30" s="57">
        <v>2.7783000000000002</v>
      </c>
      <c r="AI30" s="50">
        <f t="shared" si="0"/>
        <v>1.8794580000000001</v>
      </c>
      <c r="AJ30" s="26">
        <f t="shared" si="1"/>
        <v>-0.89884200000000014</v>
      </c>
      <c r="AK30" s="62">
        <f t="shared" si="2"/>
        <v>-0.32352229780801212</v>
      </c>
    </row>
    <row r="31" spans="1:37" s="53" customFormat="1" x14ac:dyDescent="0.2">
      <c r="A31" s="21" t="s">
        <v>377</v>
      </c>
      <c r="B31" s="24" t="s">
        <v>378</v>
      </c>
      <c r="C31" s="24"/>
      <c r="D31" s="110">
        <v>10</v>
      </c>
      <c r="E31" s="109"/>
      <c r="F31" s="110">
        <v>0</v>
      </c>
      <c r="G31" s="110">
        <v>142832</v>
      </c>
      <c r="H31" s="110">
        <v>82473</v>
      </c>
      <c r="I31" s="110">
        <v>40763</v>
      </c>
      <c r="J31" s="110">
        <v>23641</v>
      </c>
      <c r="K31" s="24">
        <v>23.6</v>
      </c>
      <c r="L31" s="109"/>
      <c r="M31" s="110">
        <v>42248</v>
      </c>
      <c r="N31" s="110">
        <v>25901</v>
      </c>
      <c r="O31" s="25">
        <v>23.6</v>
      </c>
      <c r="P31" s="25">
        <v>12.2</v>
      </c>
      <c r="Q31" s="25">
        <v>19.899999999999999</v>
      </c>
      <c r="R31" s="24">
        <v>22</v>
      </c>
      <c r="S31" s="26">
        <v>12.7423</v>
      </c>
      <c r="T31" s="52" t="s">
        <v>410</v>
      </c>
      <c r="U31" s="26">
        <v>6.7236000000000002</v>
      </c>
      <c r="V31" s="26"/>
      <c r="W31" s="109"/>
      <c r="X31" s="24">
        <v>33</v>
      </c>
      <c r="Y31" s="110">
        <v>71638.94</v>
      </c>
      <c r="Z31" s="25">
        <v>8.4</v>
      </c>
      <c r="AA31" s="26"/>
      <c r="AB31" s="26"/>
      <c r="AC31" s="109"/>
      <c r="AD31" s="26">
        <v>7.4059999999999997</v>
      </c>
      <c r="AE31" s="26">
        <v>6.9269999999999996</v>
      </c>
      <c r="AF31" s="26">
        <v>8.2855000000000008</v>
      </c>
      <c r="AG31" s="26">
        <v>8.1946999999999992</v>
      </c>
      <c r="AH31" s="57">
        <v>8.0668000000000006</v>
      </c>
      <c r="AI31" s="50">
        <f t="shared" si="0"/>
        <v>7.212741900000001</v>
      </c>
      <c r="AJ31" s="26">
        <f t="shared" si="1"/>
        <v>-0.8540580999999996</v>
      </c>
      <c r="AK31" s="62">
        <f t="shared" si="2"/>
        <v>-0.10587322110378335</v>
      </c>
    </row>
    <row r="32" spans="1:37" s="53" customFormat="1" x14ac:dyDescent="0.2">
      <c r="A32" s="21" t="s">
        <v>896</v>
      </c>
      <c r="B32" s="24" t="s">
        <v>897</v>
      </c>
      <c r="C32" s="24" t="s">
        <v>407</v>
      </c>
      <c r="D32" s="110">
        <v>2</v>
      </c>
      <c r="E32" s="109"/>
      <c r="F32" s="110">
        <v>0</v>
      </c>
      <c r="G32" s="110">
        <v>36632</v>
      </c>
      <c r="H32" s="110">
        <v>20735</v>
      </c>
      <c r="I32" s="110">
        <v>14080</v>
      </c>
      <c r="J32" s="110">
        <v>8874</v>
      </c>
      <c r="K32" s="24">
        <v>6.5</v>
      </c>
      <c r="L32" s="109"/>
      <c r="M32" s="110">
        <v>14080</v>
      </c>
      <c r="N32" s="110">
        <v>8874</v>
      </c>
      <c r="O32" s="25">
        <v>6.5</v>
      </c>
      <c r="P32" s="25">
        <v>3.5</v>
      </c>
      <c r="Q32" s="25">
        <v>5.5</v>
      </c>
      <c r="R32" s="24">
        <v>999</v>
      </c>
      <c r="S32" s="26">
        <v>4.2465999999999999</v>
      </c>
      <c r="T32" s="52" t="s">
        <v>410</v>
      </c>
      <c r="U32" s="26">
        <v>4.1292</v>
      </c>
      <c r="V32" s="26"/>
      <c r="W32" s="109"/>
      <c r="X32" s="24">
        <v>24</v>
      </c>
      <c r="Y32" s="110">
        <v>48477.09</v>
      </c>
      <c r="Z32" s="25">
        <v>5.7</v>
      </c>
      <c r="AA32" s="26">
        <v>0</v>
      </c>
      <c r="AB32" s="26">
        <v>1.0488</v>
      </c>
      <c r="AC32" s="109"/>
      <c r="AD32" s="26">
        <v>2.6572</v>
      </c>
      <c r="AE32" s="26">
        <v>1.9497</v>
      </c>
      <c r="AF32" s="26">
        <v>2.036</v>
      </c>
      <c r="AG32" s="26">
        <v>4.1936</v>
      </c>
      <c r="AH32" s="57">
        <v>5.2816999999999998</v>
      </c>
      <c r="AI32" s="50">
        <f t="shared" si="0"/>
        <v>4.4295993000000005</v>
      </c>
      <c r="AJ32" s="26">
        <f t="shared" si="1"/>
        <v>-0.85210069999999938</v>
      </c>
      <c r="AK32" s="62">
        <f t="shared" si="2"/>
        <v>-0.16133076471590574</v>
      </c>
    </row>
    <row r="33" spans="1:37" s="53" customFormat="1" x14ac:dyDescent="0.2">
      <c r="A33" s="22" t="s">
        <v>419</v>
      </c>
      <c r="B33" s="17" t="s">
        <v>420</v>
      </c>
      <c r="C33" s="17" t="s">
        <v>410</v>
      </c>
      <c r="D33" s="111">
        <v>20</v>
      </c>
      <c r="E33" s="109"/>
      <c r="F33" s="111">
        <v>0</v>
      </c>
      <c r="G33" s="111">
        <v>19211</v>
      </c>
      <c r="H33" s="111">
        <v>10218</v>
      </c>
      <c r="I33" s="111">
        <v>5874</v>
      </c>
      <c r="J33" s="111">
        <v>2543</v>
      </c>
      <c r="K33" s="17">
        <v>4.4000000000000004</v>
      </c>
      <c r="L33" s="109"/>
      <c r="M33" s="111">
        <v>6019</v>
      </c>
      <c r="N33" s="111">
        <v>2731</v>
      </c>
      <c r="O33" s="18">
        <v>4.4000000000000004</v>
      </c>
      <c r="P33" s="18">
        <v>2.7</v>
      </c>
      <c r="Q33" s="18">
        <v>3.7</v>
      </c>
      <c r="R33" s="17">
        <v>12</v>
      </c>
      <c r="S33" s="19">
        <v>1.8153999999999999</v>
      </c>
      <c r="T33" s="44" t="s">
        <v>407</v>
      </c>
      <c r="U33" s="19">
        <v>1.9967999999999999</v>
      </c>
      <c r="V33" s="26"/>
      <c r="W33" s="109"/>
      <c r="X33" s="17">
        <v>10</v>
      </c>
      <c r="Y33" s="111">
        <v>10807.42</v>
      </c>
      <c r="Z33" s="18">
        <v>3.7</v>
      </c>
      <c r="AA33" s="19">
        <v>1.7230000000000001</v>
      </c>
      <c r="AB33" s="19">
        <v>1.6812</v>
      </c>
      <c r="AC33" s="109"/>
      <c r="AD33" s="19">
        <v>1.946</v>
      </c>
      <c r="AE33" s="19">
        <v>2.3698999999999999</v>
      </c>
      <c r="AF33" s="19">
        <v>3.0394999999999999</v>
      </c>
      <c r="AG33" s="19">
        <v>3.3820999999999999</v>
      </c>
      <c r="AH33" s="59">
        <v>2.9803000000000002</v>
      </c>
      <c r="AI33" s="51">
        <f t="shared" si="0"/>
        <v>2.1420672000000001</v>
      </c>
      <c r="AJ33" s="19">
        <f t="shared" si="1"/>
        <v>-0.83823280000000011</v>
      </c>
      <c r="AK33" s="63">
        <f t="shared" si="2"/>
        <v>-0.28125785994698521</v>
      </c>
    </row>
    <row r="34" spans="1:37" s="53" customFormat="1" x14ac:dyDescent="0.2">
      <c r="A34" s="21" t="s">
        <v>190</v>
      </c>
      <c r="B34" s="24" t="s">
        <v>191</v>
      </c>
      <c r="C34" s="24" t="s">
        <v>410</v>
      </c>
      <c r="D34" s="110">
        <v>6</v>
      </c>
      <c r="E34" s="109"/>
      <c r="F34" s="110">
        <v>0</v>
      </c>
      <c r="G34" s="110">
        <v>13920</v>
      </c>
      <c r="H34" s="110">
        <v>6987</v>
      </c>
      <c r="I34" s="110">
        <v>4733</v>
      </c>
      <c r="J34" s="110">
        <v>1234</v>
      </c>
      <c r="K34" s="24">
        <v>3.3</v>
      </c>
      <c r="L34" s="109"/>
      <c r="M34" s="110">
        <v>4733</v>
      </c>
      <c r="N34" s="110">
        <v>1234</v>
      </c>
      <c r="O34" s="25">
        <v>3.3</v>
      </c>
      <c r="P34" s="25">
        <v>1.2</v>
      </c>
      <c r="Q34" s="25">
        <v>3</v>
      </c>
      <c r="R34" s="24">
        <v>4</v>
      </c>
      <c r="S34" s="26">
        <v>1.4275</v>
      </c>
      <c r="T34" s="52" t="s">
        <v>407</v>
      </c>
      <c r="U34" s="26">
        <v>1.4275</v>
      </c>
      <c r="V34" s="26"/>
      <c r="W34" s="109"/>
      <c r="X34" s="24">
        <v>6</v>
      </c>
      <c r="Y34" s="110">
        <v>7126.96</v>
      </c>
      <c r="Z34" s="25">
        <v>3</v>
      </c>
      <c r="AA34" s="26">
        <v>0.45390000000000003</v>
      </c>
      <c r="AB34" s="26">
        <v>0.51970000000000005</v>
      </c>
      <c r="AC34" s="109"/>
      <c r="AD34" s="26">
        <v>2.0154999999999998</v>
      </c>
      <c r="AE34" s="26">
        <v>2.2219000000000002</v>
      </c>
      <c r="AF34" s="26">
        <v>2.3462000000000001</v>
      </c>
      <c r="AG34" s="26">
        <v>2.2844000000000002</v>
      </c>
      <c r="AH34" s="57">
        <v>2.3401999999999998</v>
      </c>
      <c r="AI34" s="50">
        <f t="shared" si="0"/>
        <v>1.5313506250000002</v>
      </c>
      <c r="AJ34" s="26">
        <f t="shared" si="1"/>
        <v>-0.80884937499999965</v>
      </c>
      <c r="AK34" s="62">
        <f t="shared" si="2"/>
        <v>-0.34563258482180997</v>
      </c>
    </row>
    <row r="35" spans="1:37" s="53" customFormat="1" x14ac:dyDescent="0.2">
      <c r="A35" s="21" t="s">
        <v>1463</v>
      </c>
      <c r="B35" s="24" t="s">
        <v>1464</v>
      </c>
      <c r="C35" s="24" t="s">
        <v>410</v>
      </c>
      <c r="D35" s="110">
        <v>1</v>
      </c>
      <c r="E35" s="109"/>
      <c r="F35" s="110">
        <v>0</v>
      </c>
      <c r="G35" s="110">
        <v>1122</v>
      </c>
      <c r="H35" s="110">
        <v>0</v>
      </c>
      <c r="I35" s="110">
        <v>685</v>
      </c>
      <c r="J35" s="110">
        <v>0</v>
      </c>
      <c r="K35" s="24">
        <v>1</v>
      </c>
      <c r="L35" s="109"/>
      <c r="M35" s="110">
        <v>685</v>
      </c>
      <c r="N35" s="110">
        <v>0</v>
      </c>
      <c r="O35" s="25">
        <v>1</v>
      </c>
      <c r="P35" s="25">
        <v>0</v>
      </c>
      <c r="Q35" s="25">
        <v>1</v>
      </c>
      <c r="R35" s="24">
        <v>999</v>
      </c>
      <c r="S35" s="26">
        <v>0.20660000000000001</v>
      </c>
      <c r="T35" s="52" t="s">
        <v>611</v>
      </c>
      <c r="U35" s="26">
        <v>0.68610000000000004</v>
      </c>
      <c r="V35" s="26"/>
      <c r="W35" s="109"/>
      <c r="X35" s="24">
        <v>10</v>
      </c>
      <c r="Y35" s="110">
        <v>4344.5200000000004</v>
      </c>
      <c r="Z35" s="25">
        <v>2.1</v>
      </c>
      <c r="AA35" s="26">
        <v>1.4616</v>
      </c>
      <c r="AB35" s="26">
        <v>1.3258000000000001</v>
      </c>
      <c r="AC35" s="109"/>
      <c r="AD35" s="26">
        <v>1.0270999999999999</v>
      </c>
      <c r="AE35" s="26">
        <v>1.4628000000000001</v>
      </c>
      <c r="AF35" s="26">
        <v>1.0273000000000001</v>
      </c>
      <c r="AG35" s="26">
        <v>1.0404</v>
      </c>
      <c r="AH35" s="57">
        <v>1.5029999999999999</v>
      </c>
      <c r="AI35" s="50">
        <f t="shared" si="0"/>
        <v>0.73601377500000009</v>
      </c>
      <c r="AJ35" s="26">
        <f t="shared" si="1"/>
        <v>-0.7669862249999998</v>
      </c>
      <c r="AK35" s="62">
        <f t="shared" si="2"/>
        <v>-0.51030354291417157</v>
      </c>
    </row>
    <row r="36" spans="1:37" s="53" customFormat="1" x14ac:dyDescent="0.2">
      <c r="A36" s="21" t="s">
        <v>916</v>
      </c>
      <c r="B36" s="24" t="s">
        <v>917</v>
      </c>
      <c r="C36" s="24" t="s">
        <v>407</v>
      </c>
      <c r="D36" s="110">
        <v>41</v>
      </c>
      <c r="E36" s="109"/>
      <c r="F36" s="110">
        <v>0</v>
      </c>
      <c r="G36" s="110">
        <v>21648</v>
      </c>
      <c r="H36" s="110">
        <v>18674</v>
      </c>
      <c r="I36" s="110">
        <v>8510</v>
      </c>
      <c r="J36" s="110">
        <v>4914</v>
      </c>
      <c r="K36" s="24">
        <v>8.1</v>
      </c>
      <c r="L36" s="109"/>
      <c r="M36" s="110">
        <v>8427</v>
      </c>
      <c r="N36" s="110">
        <v>4466</v>
      </c>
      <c r="O36" s="25">
        <v>8.1</v>
      </c>
      <c r="P36" s="25">
        <v>5.6</v>
      </c>
      <c r="Q36" s="25">
        <v>6.7</v>
      </c>
      <c r="R36" s="24">
        <v>17</v>
      </c>
      <c r="S36" s="26">
        <v>2.5415999999999999</v>
      </c>
      <c r="T36" s="52" t="s">
        <v>407</v>
      </c>
      <c r="U36" s="26">
        <v>2.5415999999999999</v>
      </c>
      <c r="V36" s="26"/>
      <c r="W36" s="109"/>
      <c r="X36" s="24">
        <v>19</v>
      </c>
      <c r="Y36" s="110">
        <v>18043.16</v>
      </c>
      <c r="Z36" s="25">
        <v>6.7</v>
      </c>
      <c r="AA36" s="26">
        <v>1.5739000000000001</v>
      </c>
      <c r="AB36" s="26">
        <v>1.6398999999999999</v>
      </c>
      <c r="AC36" s="109"/>
      <c r="AD36" s="26">
        <v>2.5362</v>
      </c>
      <c r="AE36" s="26">
        <v>2.4337</v>
      </c>
      <c r="AF36" s="26">
        <v>2.3997000000000002</v>
      </c>
      <c r="AG36" s="26">
        <v>2.4937</v>
      </c>
      <c r="AH36" s="57">
        <v>3.4767999999999999</v>
      </c>
      <c r="AI36" s="50">
        <f t="shared" si="0"/>
        <v>2.7265014000000001</v>
      </c>
      <c r="AJ36" s="26">
        <f t="shared" si="1"/>
        <v>-0.75029859999999982</v>
      </c>
      <c r="AK36" s="62">
        <f t="shared" si="2"/>
        <v>-0.21580148412333175</v>
      </c>
    </row>
    <row r="37" spans="1:37" s="53" customFormat="1" x14ac:dyDescent="0.2">
      <c r="A37" s="21" t="s">
        <v>716</v>
      </c>
      <c r="B37" s="24" t="s">
        <v>717</v>
      </c>
      <c r="C37" s="24" t="s">
        <v>407</v>
      </c>
      <c r="D37" s="110">
        <v>35</v>
      </c>
      <c r="E37" s="109"/>
      <c r="F37" s="110">
        <v>1</v>
      </c>
      <c r="G37" s="110">
        <v>41143</v>
      </c>
      <c r="H37" s="110">
        <v>23645</v>
      </c>
      <c r="I37" s="110">
        <v>13532</v>
      </c>
      <c r="J37" s="110">
        <v>7121</v>
      </c>
      <c r="K37" s="24">
        <v>9.1999999999999993</v>
      </c>
      <c r="L37" s="109"/>
      <c r="M37" s="110">
        <v>13188</v>
      </c>
      <c r="N37" s="110">
        <v>6176</v>
      </c>
      <c r="O37" s="25">
        <v>9.1999999999999993</v>
      </c>
      <c r="P37" s="25">
        <v>6.2</v>
      </c>
      <c r="Q37" s="25">
        <v>7.6</v>
      </c>
      <c r="R37" s="24">
        <v>13</v>
      </c>
      <c r="S37" s="26">
        <v>3.9775999999999998</v>
      </c>
      <c r="T37" s="52" t="s">
        <v>407</v>
      </c>
      <c r="U37" s="26">
        <v>3.9775999999999998</v>
      </c>
      <c r="V37" s="26"/>
      <c r="W37" s="109"/>
      <c r="X37" s="24">
        <v>21</v>
      </c>
      <c r="Y37" s="110">
        <v>27346.74</v>
      </c>
      <c r="Z37" s="25">
        <v>7.6</v>
      </c>
      <c r="AA37" s="26">
        <v>0.65129999999999999</v>
      </c>
      <c r="AB37" s="26">
        <v>0.5716</v>
      </c>
      <c r="AC37" s="109"/>
      <c r="AD37" s="26">
        <v>5.2766999999999999</v>
      </c>
      <c r="AE37" s="26">
        <v>5.0035999999999996</v>
      </c>
      <c r="AF37" s="26">
        <v>4.8467000000000002</v>
      </c>
      <c r="AG37" s="26">
        <v>5.2740999999999998</v>
      </c>
      <c r="AH37" s="57">
        <v>5.0175000000000001</v>
      </c>
      <c r="AI37" s="50">
        <f t="shared" si="0"/>
        <v>4.2669703999999999</v>
      </c>
      <c r="AJ37" s="26">
        <f t="shared" si="1"/>
        <v>-0.75052960000000013</v>
      </c>
      <c r="AK37" s="62">
        <f t="shared" si="2"/>
        <v>-0.14958238166417542</v>
      </c>
    </row>
    <row r="38" spans="1:37" s="53" customFormat="1" x14ac:dyDescent="0.2">
      <c r="A38" s="22" t="s">
        <v>1481</v>
      </c>
      <c r="B38" s="17" t="s">
        <v>1482</v>
      </c>
      <c r="C38" s="17" t="s">
        <v>410</v>
      </c>
      <c r="D38" s="111">
        <v>1</v>
      </c>
      <c r="E38" s="109"/>
      <c r="F38" s="111">
        <v>0</v>
      </c>
      <c r="G38" s="111">
        <v>13909</v>
      </c>
      <c r="H38" s="111">
        <v>0</v>
      </c>
      <c r="I38" s="111">
        <v>0</v>
      </c>
      <c r="J38" s="111">
        <v>0</v>
      </c>
      <c r="K38" s="17">
        <v>0</v>
      </c>
      <c r="L38" s="109"/>
      <c r="M38" s="111">
        <v>0</v>
      </c>
      <c r="N38" s="111">
        <v>0</v>
      </c>
      <c r="O38" s="18">
        <v>0</v>
      </c>
      <c r="P38" s="18">
        <v>0</v>
      </c>
      <c r="Q38" s="18">
        <v>0</v>
      </c>
      <c r="R38" s="17">
        <v>999</v>
      </c>
      <c r="S38" s="19">
        <v>0</v>
      </c>
      <c r="T38" s="44" t="s">
        <v>410</v>
      </c>
      <c r="U38" s="19">
        <v>0.98960000000000004</v>
      </c>
      <c r="V38" s="26"/>
      <c r="W38" s="109"/>
      <c r="X38" s="17">
        <v>9</v>
      </c>
      <c r="Y38" s="111">
        <v>6492.76</v>
      </c>
      <c r="Z38" s="18">
        <v>2.8</v>
      </c>
      <c r="AA38" s="19">
        <v>2.2595000000000001</v>
      </c>
      <c r="AB38" s="19">
        <v>2.5026999999999999</v>
      </c>
      <c r="AC38" s="109"/>
      <c r="AD38" s="19">
        <v>1.2693000000000001</v>
      </c>
      <c r="AE38" s="19">
        <v>1.2111000000000001</v>
      </c>
      <c r="AF38" s="19">
        <v>1.1579999999999999</v>
      </c>
      <c r="AG38" s="19">
        <v>1.1524000000000001</v>
      </c>
      <c r="AH38" s="59">
        <v>1.7678</v>
      </c>
      <c r="AI38" s="51">
        <f t="shared" si="0"/>
        <v>1.0615934</v>
      </c>
      <c r="AJ38" s="19">
        <f t="shared" si="1"/>
        <v>-0.70620660000000002</v>
      </c>
      <c r="AK38" s="63">
        <f t="shared" si="2"/>
        <v>-0.39948331259192216</v>
      </c>
    </row>
    <row r="39" spans="1:37" s="53" customFormat="1" x14ac:dyDescent="0.2">
      <c r="A39" s="21" t="s">
        <v>929</v>
      </c>
      <c r="B39" s="1" t="s">
        <v>930</v>
      </c>
      <c r="C39" s="1" t="s">
        <v>410</v>
      </c>
      <c r="D39" s="108">
        <v>48</v>
      </c>
      <c r="E39" s="109"/>
      <c r="F39" s="108">
        <v>1</v>
      </c>
      <c r="G39" s="108">
        <v>44496</v>
      </c>
      <c r="H39" s="108">
        <v>91695</v>
      </c>
      <c r="I39" s="108">
        <v>14475</v>
      </c>
      <c r="J39" s="108">
        <v>20874</v>
      </c>
      <c r="K39" s="1">
        <v>10.3</v>
      </c>
      <c r="L39" s="109"/>
      <c r="M39" s="108">
        <v>12658</v>
      </c>
      <c r="N39" s="108">
        <v>13456</v>
      </c>
      <c r="O39" s="2">
        <v>10.3</v>
      </c>
      <c r="P39" s="2">
        <v>10.7</v>
      </c>
      <c r="Q39" s="2">
        <v>7</v>
      </c>
      <c r="R39" s="1">
        <v>66</v>
      </c>
      <c r="S39" s="3">
        <v>3.8176999999999999</v>
      </c>
      <c r="T39" s="43" t="s">
        <v>410</v>
      </c>
      <c r="U39" s="3">
        <v>3.7519</v>
      </c>
      <c r="V39" s="3"/>
      <c r="W39" s="109"/>
      <c r="X39" s="1">
        <v>33</v>
      </c>
      <c r="Y39" s="108">
        <v>48149.760000000002</v>
      </c>
      <c r="Z39" s="2">
        <v>6.1</v>
      </c>
      <c r="AA39" s="3">
        <v>1.0665</v>
      </c>
      <c r="AB39" s="3">
        <v>0.81320000000000003</v>
      </c>
      <c r="AC39" s="109"/>
      <c r="AD39" s="3">
        <v>3.8862999999999999</v>
      </c>
      <c r="AE39" s="3">
        <v>3.4853999999999998</v>
      </c>
      <c r="AF39" s="3">
        <v>3.9579</v>
      </c>
      <c r="AG39" s="3">
        <v>4.6048999999999998</v>
      </c>
      <c r="AH39" s="57">
        <v>4.7275999999999998</v>
      </c>
      <c r="AI39" s="50">
        <f t="shared" si="0"/>
        <v>4.0248507250000003</v>
      </c>
      <c r="AJ39" s="3">
        <f t="shared" si="1"/>
        <v>-0.70274927499999951</v>
      </c>
      <c r="AK39" s="62">
        <f t="shared" si="2"/>
        <v>-0.14864820945088408</v>
      </c>
    </row>
    <row r="40" spans="1:37" s="53" customFormat="1" x14ac:dyDescent="0.2">
      <c r="A40" s="21" t="s">
        <v>959</v>
      </c>
      <c r="B40" s="24" t="s">
        <v>960</v>
      </c>
      <c r="C40" s="24" t="s">
        <v>410</v>
      </c>
      <c r="D40" s="110">
        <v>8</v>
      </c>
      <c r="E40" s="109"/>
      <c r="F40" s="110">
        <v>0</v>
      </c>
      <c r="G40" s="110">
        <v>35247</v>
      </c>
      <c r="H40" s="110">
        <v>16008</v>
      </c>
      <c r="I40" s="110">
        <v>10354</v>
      </c>
      <c r="J40" s="110">
        <v>4292</v>
      </c>
      <c r="K40" s="24">
        <v>9.4</v>
      </c>
      <c r="L40" s="109"/>
      <c r="M40" s="110">
        <v>10100</v>
      </c>
      <c r="N40" s="110">
        <v>3692</v>
      </c>
      <c r="O40" s="25">
        <v>9.4</v>
      </c>
      <c r="P40" s="25">
        <v>5.0999999999999996</v>
      </c>
      <c r="Q40" s="25">
        <v>8.1999999999999993</v>
      </c>
      <c r="R40" s="24">
        <v>8</v>
      </c>
      <c r="S40" s="26">
        <v>3.0461999999999998</v>
      </c>
      <c r="T40" s="52" t="s">
        <v>407</v>
      </c>
      <c r="U40" s="26">
        <v>3.0461999999999998</v>
      </c>
      <c r="V40" s="26"/>
      <c r="W40" s="109"/>
      <c r="X40" s="24">
        <v>19</v>
      </c>
      <c r="Y40" s="110">
        <v>18680.48</v>
      </c>
      <c r="Z40" s="25">
        <v>8.1999999999999993</v>
      </c>
      <c r="AA40" s="26">
        <v>0.92630000000000001</v>
      </c>
      <c r="AB40" s="26">
        <v>0.73240000000000005</v>
      </c>
      <c r="AC40" s="109"/>
      <c r="AD40" s="26">
        <v>3.2646000000000002</v>
      </c>
      <c r="AE40" s="26">
        <v>3.1913</v>
      </c>
      <c r="AF40" s="26">
        <v>3.335</v>
      </c>
      <c r="AG40" s="26">
        <v>3.2968000000000002</v>
      </c>
      <c r="AH40" s="57">
        <v>3.9676</v>
      </c>
      <c r="AI40" s="50">
        <f t="shared" si="0"/>
        <v>3.2678110500000002</v>
      </c>
      <c r="AJ40" s="26">
        <f t="shared" si="1"/>
        <v>-0.69978894999999985</v>
      </c>
      <c r="AK40" s="62">
        <f t="shared" si="2"/>
        <v>-0.17637588214537753</v>
      </c>
    </row>
    <row r="41" spans="1:37" s="53" customFormat="1" x14ac:dyDescent="0.2">
      <c r="A41" s="21" t="s">
        <v>872</v>
      </c>
      <c r="B41" s="24" t="s">
        <v>873</v>
      </c>
      <c r="C41" s="24" t="s">
        <v>407</v>
      </c>
      <c r="D41" s="110">
        <v>70</v>
      </c>
      <c r="E41" s="109"/>
      <c r="F41" s="110">
        <v>2</v>
      </c>
      <c r="G41" s="110">
        <v>12786</v>
      </c>
      <c r="H41" s="110">
        <v>19917</v>
      </c>
      <c r="I41" s="110">
        <v>5202</v>
      </c>
      <c r="J41" s="110">
        <v>6279</v>
      </c>
      <c r="K41" s="24">
        <v>6.1</v>
      </c>
      <c r="L41" s="109"/>
      <c r="M41" s="110">
        <v>4609</v>
      </c>
      <c r="N41" s="110">
        <v>3456</v>
      </c>
      <c r="O41" s="25">
        <v>6.1</v>
      </c>
      <c r="P41" s="25">
        <v>5.6</v>
      </c>
      <c r="Q41" s="25">
        <v>4.4000000000000004</v>
      </c>
      <c r="R41" s="24">
        <v>33</v>
      </c>
      <c r="S41" s="26">
        <v>1.3900999999999999</v>
      </c>
      <c r="T41" s="52" t="s">
        <v>407</v>
      </c>
      <c r="U41" s="26">
        <v>1.3900999999999999</v>
      </c>
      <c r="V41" s="26"/>
      <c r="W41" s="109"/>
      <c r="X41" s="24">
        <v>17</v>
      </c>
      <c r="Y41" s="110">
        <v>17383.259999999998</v>
      </c>
      <c r="Z41" s="25">
        <v>4.4000000000000004</v>
      </c>
      <c r="AA41" s="26">
        <v>4.2214</v>
      </c>
      <c r="AB41" s="26">
        <v>4.5387000000000004</v>
      </c>
      <c r="AC41" s="109"/>
      <c r="AD41" s="26">
        <v>1.3323</v>
      </c>
      <c r="AE41" s="26">
        <v>1.4641</v>
      </c>
      <c r="AF41" s="26">
        <v>1.3492999999999999</v>
      </c>
      <c r="AG41" s="26">
        <v>1.6148</v>
      </c>
      <c r="AH41" s="57">
        <v>2.1760000000000002</v>
      </c>
      <c r="AI41" s="50">
        <f t="shared" si="0"/>
        <v>1.4912297750000001</v>
      </c>
      <c r="AJ41" s="26">
        <f t="shared" si="1"/>
        <v>-0.68477022500000007</v>
      </c>
      <c r="AK41" s="62">
        <f t="shared" si="2"/>
        <v>-0.31469219898897061</v>
      </c>
    </row>
    <row r="42" spans="1:37" s="53" customFormat="1" x14ac:dyDescent="0.2">
      <c r="A42" s="21" t="s">
        <v>878</v>
      </c>
      <c r="B42" s="24" t="s">
        <v>879</v>
      </c>
      <c r="C42" s="24" t="s">
        <v>407</v>
      </c>
      <c r="D42" s="110">
        <v>17</v>
      </c>
      <c r="E42" s="109"/>
      <c r="F42" s="110">
        <v>1</v>
      </c>
      <c r="G42" s="110">
        <v>84568</v>
      </c>
      <c r="H42" s="110">
        <v>89835</v>
      </c>
      <c r="I42" s="110">
        <v>28469</v>
      </c>
      <c r="J42" s="110">
        <v>24547</v>
      </c>
      <c r="K42" s="24">
        <v>19.399999999999999</v>
      </c>
      <c r="L42" s="109"/>
      <c r="M42" s="110">
        <v>29390</v>
      </c>
      <c r="N42" s="110">
        <v>26037</v>
      </c>
      <c r="O42" s="25">
        <v>19.399999999999999</v>
      </c>
      <c r="P42" s="25">
        <v>17.8</v>
      </c>
      <c r="Q42" s="25">
        <v>13.6</v>
      </c>
      <c r="R42" s="24">
        <v>46</v>
      </c>
      <c r="S42" s="26">
        <v>8.8642000000000003</v>
      </c>
      <c r="T42" s="52" t="s">
        <v>410</v>
      </c>
      <c r="U42" s="26">
        <v>6.6238999999999999</v>
      </c>
      <c r="V42" s="26"/>
      <c r="W42" s="109"/>
      <c r="X42" s="24">
        <v>37</v>
      </c>
      <c r="Y42" s="110">
        <v>68891.199999999997</v>
      </c>
      <c r="Z42" s="25">
        <v>9.6</v>
      </c>
      <c r="AA42" s="26">
        <v>1.7188000000000001</v>
      </c>
      <c r="AB42" s="26">
        <v>1.5327</v>
      </c>
      <c r="AC42" s="109"/>
      <c r="AD42" s="26">
        <v>4.4565000000000001</v>
      </c>
      <c r="AE42" s="26">
        <v>7.5862999999999996</v>
      </c>
      <c r="AF42" s="26">
        <v>6.9942000000000002</v>
      </c>
      <c r="AG42" s="26">
        <v>6.8666999999999998</v>
      </c>
      <c r="AH42" s="57">
        <v>7.7858999999999998</v>
      </c>
      <c r="AI42" s="50">
        <f t="shared" si="0"/>
        <v>7.1057887250000009</v>
      </c>
      <c r="AJ42" s="26">
        <f t="shared" si="1"/>
        <v>-0.6801112749999989</v>
      </c>
      <c r="AK42" s="62">
        <f t="shared" si="2"/>
        <v>-8.735165812558586E-2</v>
      </c>
    </row>
    <row r="43" spans="1:37" s="53" customFormat="1" x14ac:dyDescent="0.2">
      <c r="A43" s="22" t="s">
        <v>226</v>
      </c>
      <c r="B43" s="17" t="s">
        <v>227</v>
      </c>
      <c r="C43" s="17" t="s">
        <v>410</v>
      </c>
      <c r="D43" s="111">
        <v>0</v>
      </c>
      <c r="E43" s="109"/>
      <c r="F43" s="111">
        <v>0</v>
      </c>
      <c r="G43" s="111">
        <v>0</v>
      </c>
      <c r="H43" s="111">
        <v>0</v>
      </c>
      <c r="I43" s="111">
        <v>0</v>
      </c>
      <c r="J43" s="111">
        <v>0</v>
      </c>
      <c r="K43" s="17">
        <v>0</v>
      </c>
      <c r="L43" s="109"/>
      <c r="M43" s="111">
        <v>0</v>
      </c>
      <c r="N43" s="111">
        <v>0</v>
      </c>
      <c r="O43" s="18">
        <v>0</v>
      </c>
      <c r="P43" s="18">
        <v>0</v>
      </c>
      <c r="Q43" s="18">
        <v>0</v>
      </c>
      <c r="R43" s="17">
        <v>999</v>
      </c>
      <c r="S43" s="19">
        <v>0</v>
      </c>
      <c r="T43" s="44" t="s">
        <v>611</v>
      </c>
      <c r="U43" s="19">
        <v>0.37319999999999998</v>
      </c>
      <c r="V43" s="26"/>
      <c r="W43" s="109"/>
      <c r="X43" s="17">
        <v>9</v>
      </c>
      <c r="Y43" s="111">
        <v>2279.33</v>
      </c>
      <c r="Z43" s="18">
        <v>2</v>
      </c>
      <c r="AA43" s="19">
        <v>2.1065</v>
      </c>
      <c r="AB43" s="19">
        <v>1.7346999999999999</v>
      </c>
      <c r="AC43" s="109"/>
      <c r="AD43" s="19">
        <v>0.95520000000000005</v>
      </c>
      <c r="AE43" s="19">
        <v>0.33169999999999999</v>
      </c>
      <c r="AF43" s="19">
        <v>0.74529999999999996</v>
      </c>
      <c r="AG43" s="19">
        <v>0.54449999999999998</v>
      </c>
      <c r="AH43" s="59">
        <v>1.0484</v>
      </c>
      <c r="AI43" s="51">
        <f t="shared" si="0"/>
        <v>0.40035029999999999</v>
      </c>
      <c r="AJ43" s="19">
        <f t="shared" si="1"/>
        <v>-0.64804970000000006</v>
      </c>
      <c r="AK43" s="63">
        <f t="shared" si="2"/>
        <v>-0.61813210606638691</v>
      </c>
    </row>
    <row r="44" spans="1:37" s="53" customFormat="1" x14ac:dyDescent="0.2">
      <c r="A44" s="21" t="s">
        <v>411</v>
      </c>
      <c r="B44" s="1" t="s">
        <v>412</v>
      </c>
      <c r="C44" s="1" t="s">
        <v>407</v>
      </c>
      <c r="D44" s="108">
        <v>62</v>
      </c>
      <c r="E44" s="109"/>
      <c r="F44" s="108">
        <v>2</v>
      </c>
      <c r="G44" s="108">
        <v>35984</v>
      </c>
      <c r="H44" s="108">
        <v>41664</v>
      </c>
      <c r="I44" s="108">
        <v>11179</v>
      </c>
      <c r="J44" s="108">
        <v>13897</v>
      </c>
      <c r="K44" s="1">
        <v>9.1999999999999993</v>
      </c>
      <c r="L44" s="109"/>
      <c r="M44" s="108">
        <v>10114</v>
      </c>
      <c r="N44" s="108">
        <v>9703</v>
      </c>
      <c r="O44" s="2">
        <v>9.1999999999999993</v>
      </c>
      <c r="P44" s="2">
        <v>13.9</v>
      </c>
      <c r="Q44" s="2">
        <v>4.8</v>
      </c>
      <c r="R44" s="1">
        <v>54</v>
      </c>
      <c r="S44" s="3">
        <v>3.0503999999999998</v>
      </c>
      <c r="T44" s="43" t="s">
        <v>407</v>
      </c>
      <c r="U44" s="3">
        <v>3.0503999999999998</v>
      </c>
      <c r="V44" s="3"/>
      <c r="W44" s="109"/>
      <c r="X44" s="1">
        <v>36</v>
      </c>
      <c r="Y44" s="108">
        <v>38139.18</v>
      </c>
      <c r="Z44" s="2">
        <v>4.8</v>
      </c>
      <c r="AA44" s="3">
        <v>2.9693999999999998</v>
      </c>
      <c r="AB44" s="3">
        <v>2.2206000000000001</v>
      </c>
      <c r="AC44" s="109"/>
      <c r="AD44" s="3">
        <v>3.1396000000000002</v>
      </c>
      <c r="AE44" s="3">
        <v>4.3537999999999997</v>
      </c>
      <c r="AF44" s="3">
        <v>2.9548999999999999</v>
      </c>
      <c r="AG44" s="3">
        <v>3.4283000000000001</v>
      </c>
      <c r="AH44" s="57">
        <v>3.9180000000000001</v>
      </c>
      <c r="AI44" s="50">
        <f t="shared" si="0"/>
        <v>3.2723165999999999</v>
      </c>
      <c r="AJ44" s="3">
        <f t="shared" si="1"/>
        <v>-0.64568340000000024</v>
      </c>
      <c r="AK44" s="62">
        <f t="shared" si="2"/>
        <v>-0.16479923430321597</v>
      </c>
    </row>
    <row r="45" spans="1:37" s="53" customFormat="1" x14ac:dyDescent="0.2">
      <c r="A45" s="21" t="s">
        <v>5</v>
      </c>
      <c r="B45" s="1" t="s">
        <v>6</v>
      </c>
      <c r="C45" s="1" t="s">
        <v>611</v>
      </c>
      <c r="D45" s="108">
        <v>3</v>
      </c>
      <c r="E45" s="109"/>
      <c r="F45" s="108">
        <v>0</v>
      </c>
      <c r="G45" s="108">
        <v>19898</v>
      </c>
      <c r="H45" s="108">
        <v>12669</v>
      </c>
      <c r="I45" s="108">
        <v>8656</v>
      </c>
      <c r="J45" s="108">
        <v>5429</v>
      </c>
      <c r="K45" s="1">
        <v>10.7</v>
      </c>
      <c r="L45" s="109"/>
      <c r="M45" s="108">
        <v>8656</v>
      </c>
      <c r="N45" s="108">
        <v>5429</v>
      </c>
      <c r="O45" s="2">
        <v>10.7</v>
      </c>
      <c r="P45" s="2">
        <v>6.5</v>
      </c>
      <c r="Q45" s="2">
        <v>8.3000000000000007</v>
      </c>
      <c r="R45" s="1">
        <v>999</v>
      </c>
      <c r="S45" s="3">
        <v>2.6107</v>
      </c>
      <c r="T45" s="43" t="s">
        <v>410</v>
      </c>
      <c r="U45" s="3">
        <v>1.4056</v>
      </c>
      <c r="V45" s="3"/>
      <c r="W45" s="109"/>
      <c r="X45" s="1">
        <v>11</v>
      </c>
      <c r="Y45" s="108">
        <v>15499.99</v>
      </c>
      <c r="Z45" s="2">
        <v>2.8</v>
      </c>
      <c r="AA45" s="3">
        <v>7.0056000000000003</v>
      </c>
      <c r="AB45" s="3">
        <v>4.7225999999999999</v>
      </c>
      <c r="AC45" s="109"/>
      <c r="AD45" s="3">
        <v>0</v>
      </c>
      <c r="AE45" s="3">
        <v>0</v>
      </c>
      <c r="AF45" s="3">
        <v>0</v>
      </c>
      <c r="AG45" s="3">
        <v>1.4226000000000001</v>
      </c>
      <c r="AH45" s="57">
        <v>2.1522999999999999</v>
      </c>
      <c r="AI45" s="50">
        <f t="shared" si="0"/>
        <v>1.5078574</v>
      </c>
      <c r="AJ45" s="3">
        <f t="shared" si="1"/>
        <v>-0.64444259999999987</v>
      </c>
      <c r="AK45" s="62">
        <f t="shared" si="2"/>
        <v>-0.29942043395437434</v>
      </c>
    </row>
    <row r="46" spans="1:37" s="53" customFormat="1" x14ac:dyDescent="0.2">
      <c r="A46" s="21" t="s">
        <v>1453</v>
      </c>
      <c r="B46" s="24" t="s">
        <v>1454</v>
      </c>
      <c r="C46" s="24" t="s">
        <v>410</v>
      </c>
      <c r="D46" s="110">
        <v>1</v>
      </c>
      <c r="E46" s="109"/>
      <c r="F46" s="110">
        <v>0</v>
      </c>
      <c r="G46" s="110">
        <v>2879</v>
      </c>
      <c r="H46" s="110">
        <v>0</v>
      </c>
      <c r="I46" s="110">
        <v>0</v>
      </c>
      <c r="J46" s="110">
        <v>0</v>
      </c>
      <c r="K46" s="24">
        <v>0</v>
      </c>
      <c r="L46" s="109"/>
      <c r="M46" s="110">
        <v>0</v>
      </c>
      <c r="N46" s="110">
        <v>0</v>
      </c>
      <c r="O46" s="25">
        <v>0</v>
      </c>
      <c r="P46" s="25">
        <v>0</v>
      </c>
      <c r="Q46" s="25">
        <v>0</v>
      </c>
      <c r="R46" s="24">
        <v>999</v>
      </c>
      <c r="S46" s="26">
        <v>0</v>
      </c>
      <c r="T46" s="52" t="s">
        <v>611</v>
      </c>
      <c r="U46" s="26">
        <v>0.56059999999999999</v>
      </c>
      <c r="V46" s="26"/>
      <c r="W46" s="109"/>
      <c r="X46" s="24">
        <v>10</v>
      </c>
      <c r="Y46" s="110">
        <v>3516.2</v>
      </c>
      <c r="Z46" s="25">
        <v>2.2999999999999998</v>
      </c>
      <c r="AA46" s="26">
        <v>3.6067999999999998</v>
      </c>
      <c r="AB46" s="26">
        <v>3.6751999999999998</v>
      </c>
      <c r="AC46" s="109"/>
      <c r="AD46" s="26">
        <v>0.89690000000000003</v>
      </c>
      <c r="AE46" s="26">
        <v>1.0004</v>
      </c>
      <c r="AF46" s="26">
        <v>0.99639999999999995</v>
      </c>
      <c r="AG46" s="26">
        <v>1.0112000000000001</v>
      </c>
      <c r="AH46" s="57">
        <v>1.2424999999999999</v>
      </c>
      <c r="AI46" s="50">
        <f t="shared" si="0"/>
        <v>0.60138365000000005</v>
      </c>
      <c r="AJ46" s="26">
        <f t="shared" si="1"/>
        <v>-0.64111634999999989</v>
      </c>
      <c r="AK46" s="62">
        <f t="shared" si="2"/>
        <v>-0.51598901408450693</v>
      </c>
    </row>
    <row r="47" spans="1:37" s="53" customFormat="1" x14ac:dyDescent="0.2">
      <c r="A47" s="21" t="s">
        <v>609</v>
      </c>
      <c r="B47" s="24" t="s">
        <v>610</v>
      </c>
      <c r="C47" s="24" t="s">
        <v>407</v>
      </c>
      <c r="D47" s="110">
        <v>1</v>
      </c>
      <c r="E47" s="109"/>
      <c r="F47" s="110">
        <v>0</v>
      </c>
      <c r="G47" s="110">
        <v>5666</v>
      </c>
      <c r="H47" s="110">
        <v>0</v>
      </c>
      <c r="I47" s="110">
        <v>1337</v>
      </c>
      <c r="J47" s="110">
        <v>0</v>
      </c>
      <c r="K47" s="24">
        <v>2</v>
      </c>
      <c r="L47" s="109"/>
      <c r="M47" s="110">
        <v>1337</v>
      </c>
      <c r="N47" s="110">
        <v>0</v>
      </c>
      <c r="O47" s="25">
        <v>2</v>
      </c>
      <c r="P47" s="25">
        <v>0</v>
      </c>
      <c r="Q47" s="25">
        <v>2</v>
      </c>
      <c r="R47" s="24">
        <v>999</v>
      </c>
      <c r="S47" s="26">
        <v>0.4032</v>
      </c>
      <c r="T47" s="52" t="s">
        <v>611</v>
      </c>
      <c r="U47" s="26">
        <v>0.5484</v>
      </c>
      <c r="V47" s="26"/>
      <c r="W47" s="109"/>
      <c r="X47" s="24">
        <v>8</v>
      </c>
      <c r="Y47" s="110">
        <v>3435.68</v>
      </c>
      <c r="Z47" s="25">
        <v>1.8</v>
      </c>
      <c r="AA47" s="26">
        <v>0.64270000000000005</v>
      </c>
      <c r="AB47" s="26">
        <v>0.67449999999999999</v>
      </c>
      <c r="AC47" s="109"/>
      <c r="AD47" s="26">
        <v>0.80210000000000004</v>
      </c>
      <c r="AE47" s="26">
        <v>0.873</v>
      </c>
      <c r="AF47" s="26">
        <v>0.85360000000000003</v>
      </c>
      <c r="AG47" s="26">
        <v>0.82220000000000004</v>
      </c>
      <c r="AH47" s="57">
        <v>1.2225999999999999</v>
      </c>
      <c r="AI47" s="50">
        <f t="shared" si="0"/>
        <v>0.5882961000000001</v>
      </c>
      <c r="AJ47" s="26">
        <f t="shared" si="1"/>
        <v>-0.63430389999999981</v>
      </c>
      <c r="AK47" s="62">
        <f t="shared" si="2"/>
        <v>-0.51881555700965143</v>
      </c>
    </row>
    <row r="48" spans="1:37" s="53" customFormat="1" x14ac:dyDescent="0.2">
      <c r="A48" s="22" t="s">
        <v>1536</v>
      </c>
      <c r="B48" s="17" t="s">
        <v>64</v>
      </c>
      <c r="C48" s="17" t="s">
        <v>611</v>
      </c>
      <c r="D48" s="111">
        <v>1</v>
      </c>
      <c r="E48" s="109"/>
      <c r="F48" s="111">
        <v>0</v>
      </c>
      <c r="G48" s="111">
        <v>21983</v>
      </c>
      <c r="H48" s="111">
        <v>0</v>
      </c>
      <c r="I48" s="111">
        <v>7608</v>
      </c>
      <c r="J48" s="111">
        <v>0</v>
      </c>
      <c r="K48" s="17">
        <v>0</v>
      </c>
      <c r="L48" s="109"/>
      <c r="M48" s="111">
        <v>7608</v>
      </c>
      <c r="N48" s="111">
        <v>0</v>
      </c>
      <c r="O48" s="18">
        <v>0</v>
      </c>
      <c r="P48" s="18">
        <v>0</v>
      </c>
      <c r="Q48" s="18">
        <v>1</v>
      </c>
      <c r="R48" s="17">
        <v>999</v>
      </c>
      <c r="S48" s="19">
        <v>2.2946</v>
      </c>
      <c r="T48" s="44" t="s">
        <v>410</v>
      </c>
      <c r="U48" s="19">
        <v>3.1168999999999998</v>
      </c>
      <c r="V48" s="26"/>
      <c r="W48" s="109"/>
      <c r="X48" s="17">
        <v>16</v>
      </c>
      <c r="Y48" s="111">
        <v>25608.9</v>
      </c>
      <c r="Z48" s="18">
        <v>6.7</v>
      </c>
      <c r="AA48" s="19">
        <v>0.60599999999999998</v>
      </c>
      <c r="AB48" s="19">
        <v>0.4899</v>
      </c>
      <c r="AC48" s="109"/>
      <c r="AD48" s="19">
        <v>0</v>
      </c>
      <c r="AE48" s="19">
        <v>0</v>
      </c>
      <c r="AF48" s="19">
        <v>3.5868000000000002</v>
      </c>
      <c r="AG48" s="19">
        <v>3.6353</v>
      </c>
      <c r="AH48" s="59">
        <v>3.9422000000000001</v>
      </c>
      <c r="AI48" s="51">
        <f t="shared" si="0"/>
        <v>3.3436544750000001</v>
      </c>
      <c r="AJ48" s="19">
        <f t="shared" si="1"/>
        <v>-0.59854552500000002</v>
      </c>
      <c r="AK48" s="63">
        <f t="shared" si="2"/>
        <v>-0.15183032951144032</v>
      </c>
    </row>
    <row r="49" spans="1:37" s="53" customFormat="1" x14ac:dyDescent="0.2">
      <c r="A49" s="21" t="s">
        <v>794</v>
      </c>
      <c r="B49" s="24" t="s">
        <v>795</v>
      </c>
      <c r="C49" s="24" t="s">
        <v>407</v>
      </c>
      <c r="D49" s="110">
        <v>18</v>
      </c>
      <c r="E49" s="109"/>
      <c r="F49" s="110">
        <v>0</v>
      </c>
      <c r="G49" s="110">
        <v>13385</v>
      </c>
      <c r="H49" s="110">
        <v>4958</v>
      </c>
      <c r="I49" s="110">
        <v>5517</v>
      </c>
      <c r="J49" s="110">
        <v>2689</v>
      </c>
      <c r="K49" s="24">
        <v>5.2</v>
      </c>
      <c r="L49" s="109"/>
      <c r="M49" s="110">
        <v>5369</v>
      </c>
      <c r="N49" s="110">
        <v>2297</v>
      </c>
      <c r="O49" s="25">
        <v>5.2</v>
      </c>
      <c r="P49" s="25">
        <v>2.5</v>
      </c>
      <c r="Q49" s="25">
        <v>4.5</v>
      </c>
      <c r="R49" s="24">
        <v>11</v>
      </c>
      <c r="S49" s="26">
        <v>1.6193</v>
      </c>
      <c r="T49" s="52" t="s">
        <v>407</v>
      </c>
      <c r="U49" s="26">
        <v>1.6193</v>
      </c>
      <c r="V49" s="26"/>
      <c r="W49" s="109"/>
      <c r="X49" s="24">
        <v>10</v>
      </c>
      <c r="Y49" s="110">
        <v>10733.66</v>
      </c>
      <c r="Z49" s="25">
        <v>4.5</v>
      </c>
      <c r="AA49" s="26">
        <v>0.78510000000000002</v>
      </c>
      <c r="AB49" s="26">
        <v>0.99380000000000002</v>
      </c>
      <c r="AC49" s="109"/>
      <c r="AD49" s="26">
        <v>1.8460000000000001</v>
      </c>
      <c r="AE49" s="26">
        <v>2.2652000000000001</v>
      </c>
      <c r="AF49" s="26">
        <v>2.0068000000000001</v>
      </c>
      <c r="AG49" s="26">
        <v>1.8915999999999999</v>
      </c>
      <c r="AH49" s="57">
        <v>2.3340000000000001</v>
      </c>
      <c r="AI49" s="50">
        <f t="shared" si="0"/>
        <v>1.7371040750000002</v>
      </c>
      <c r="AJ49" s="26">
        <f t="shared" si="1"/>
        <v>-0.59689592499999988</v>
      </c>
      <c r="AK49" s="62">
        <f t="shared" si="2"/>
        <v>-0.25573947086546694</v>
      </c>
    </row>
    <row r="50" spans="1:37" s="53" customFormat="1" x14ac:dyDescent="0.2">
      <c r="A50" s="21" t="s">
        <v>874</v>
      </c>
      <c r="B50" s="24" t="s">
        <v>875</v>
      </c>
      <c r="C50" s="24" t="s">
        <v>407</v>
      </c>
      <c r="D50" s="110">
        <v>12</v>
      </c>
      <c r="E50" s="109"/>
      <c r="F50" s="110">
        <v>0</v>
      </c>
      <c r="G50" s="110">
        <v>2106</v>
      </c>
      <c r="H50" s="110">
        <v>857</v>
      </c>
      <c r="I50" s="110">
        <v>1099</v>
      </c>
      <c r="J50" s="110">
        <v>431</v>
      </c>
      <c r="K50" s="24">
        <v>1.1000000000000001</v>
      </c>
      <c r="L50" s="109"/>
      <c r="M50" s="110">
        <v>1090</v>
      </c>
      <c r="N50" s="110">
        <v>411</v>
      </c>
      <c r="O50" s="25">
        <v>1.1000000000000001</v>
      </c>
      <c r="P50" s="25">
        <v>0.8</v>
      </c>
      <c r="Q50" s="25">
        <v>1.2</v>
      </c>
      <c r="R50" s="24">
        <v>8</v>
      </c>
      <c r="S50" s="26">
        <v>0.32879999999999998</v>
      </c>
      <c r="T50" s="52" t="s">
        <v>407</v>
      </c>
      <c r="U50" s="26">
        <v>0.32879999999999998</v>
      </c>
      <c r="V50" s="26"/>
      <c r="W50" s="109"/>
      <c r="X50" s="24">
        <v>3</v>
      </c>
      <c r="Y50" s="110">
        <v>1935.14</v>
      </c>
      <c r="Z50" s="25">
        <v>1.2</v>
      </c>
      <c r="AA50" s="26">
        <v>2.6476999999999999</v>
      </c>
      <c r="AB50" s="26">
        <v>3.1133000000000002</v>
      </c>
      <c r="AC50" s="109"/>
      <c r="AD50" s="26">
        <v>0.90610000000000002</v>
      </c>
      <c r="AE50" s="26">
        <v>0.68569999999999998</v>
      </c>
      <c r="AF50" s="26">
        <v>0.8236</v>
      </c>
      <c r="AG50" s="26">
        <v>0.78539999999999999</v>
      </c>
      <c r="AH50" s="57">
        <v>0.9032</v>
      </c>
      <c r="AI50" s="50">
        <f t="shared" si="0"/>
        <v>0.35272019999999998</v>
      </c>
      <c r="AJ50" s="26">
        <f t="shared" si="1"/>
        <v>-0.55047979999999996</v>
      </c>
      <c r="AK50" s="62">
        <f t="shared" si="2"/>
        <v>-0.60947719220549157</v>
      </c>
    </row>
    <row r="51" spans="1:37" s="53" customFormat="1" x14ac:dyDescent="0.2">
      <c r="A51" s="21" t="s">
        <v>832</v>
      </c>
      <c r="B51" s="1" t="s">
        <v>833</v>
      </c>
      <c r="C51" s="1" t="s">
        <v>407</v>
      </c>
      <c r="D51" s="108">
        <v>4</v>
      </c>
      <c r="E51" s="109"/>
      <c r="F51" s="108">
        <v>0</v>
      </c>
      <c r="G51" s="108">
        <v>27281</v>
      </c>
      <c r="H51" s="108">
        <v>22978</v>
      </c>
      <c r="I51" s="108">
        <v>8466</v>
      </c>
      <c r="J51" s="108">
        <v>5136</v>
      </c>
      <c r="K51" s="1">
        <v>7.3</v>
      </c>
      <c r="L51" s="109"/>
      <c r="M51" s="108">
        <v>8466</v>
      </c>
      <c r="N51" s="108">
        <v>5136</v>
      </c>
      <c r="O51" s="2">
        <v>7.3</v>
      </c>
      <c r="P51" s="2">
        <v>3.1</v>
      </c>
      <c r="Q51" s="2">
        <v>6.2</v>
      </c>
      <c r="R51" s="1">
        <v>999</v>
      </c>
      <c r="S51" s="3">
        <v>2.5533999999999999</v>
      </c>
      <c r="T51" s="43" t="s">
        <v>410</v>
      </c>
      <c r="U51" s="3">
        <v>1.6221000000000001</v>
      </c>
      <c r="V51" s="3"/>
      <c r="W51" s="109"/>
      <c r="X51" s="1">
        <v>8</v>
      </c>
      <c r="Y51" s="108">
        <v>12796.36</v>
      </c>
      <c r="Z51" s="2">
        <v>2.7</v>
      </c>
      <c r="AA51" s="3">
        <v>1.8783000000000001</v>
      </c>
      <c r="AB51" s="3">
        <v>1.9963</v>
      </c>
      <c r="AC51" s="109"/>
      <c r="AD51" s="3">
        <v>2.2492000000000001</v>
      </c>
      <c r="AE51" s="3">
        <v>1.9488000000000001</v>
      </c>
      <c r="AF51" s="3">
        <v>2.0771999999999999</v>
      </c>
      <c r="AG51" s="3">
        <v>2.0028000000000001</v>
      </c>
      <c r="AH51" s="57">
        <v>2.2618</v>
      </c>
      <c r="AI51" s="50">
        <f t="shared" si="0"/>
        <v>1.7401077750000002</v>
      </c>
      <c r="AJ51" s="3">
        <f t="shared" si="1"/>
        <v>-0.52169222499999979</v>
      </c>
      <c r="AK51" s="62">
        <f t="shared" si="2"/>
        <v>-0.23065356132284012</v>
      </c>
    </row>
    <row r="52" spans="1:37" s="53" customFormat="1" x14ac:dyDescent="0.2">
      <c r="A52" s="21" t="s">
        <v>800</v>
      </c>
      <c r="B52" s="24" t="s">
        <v>801</v>
      </c>
      <c r="C52" s="24" t="s">
        <v>407</v>
      </c>
      <c r="D52" s="110">
        <v>6</v>
      </c>
      <c r="E52" s="109"/>
      <c r="F52" s="110">
        <v>0</v>
      </c>
      <c r="G52" s="110">
        <v>21683</v>
      </c>
      <c r="H52" s="110">
        <v>10916</v>
      </c>
      <c r="I52" s="110">
        <v>7006</v>
      </c>
      <c r="J52" s="110">
        <v>2548</v>
      </c>
      <c r="K52" s="24">
        <v>7.3</v>
      </c>
      <c r="L52" s="109"/>
      <c r="M52" s="110">
        <v>6889</v>
      </c>
      <c r="N52" s="110">
        <v>2290</v>
      </c>
      <c r="O52" s="25">
        <v>7.3</v>
      </c>
      <c r="P52" s="25">
        <v>2.7</v>
      </c>
      <c r="Q52" s="25">
        <v>6.9</v>
      </c>
      <c r="R52" s="24">
        <v>6</v>
      </c>
      <c r="S52" s="26">
        <v>2.0777999999999999</v>
      </c>
      <c r="T52" s="52" t="s">
        <v>407</v>
      </c>
      <c r="U52" s="26">
        <v>2.0777999999999999</v>
      </c>
      <c r="V52" s="26"/>
      <c r="W52" s="109"/>
      <c r="X52" s="24">
        <v>13</v>
      </c>
      <c r="Y52" s="110">
        <v>11949.12</v>
      </c>
      <c r="Z52" s="25">
        <v>6.9</v>
      </c>
      <c r="AA52" s="26">
        <v>0.36499999999999999</v>
      </c>
      <c r="AB52" s="26">
        <v>0.44990000000000002</v>
      </c>
      <c r="AC52" s="109"/>
      <c r="AD52" s="26">
        <v>2.6947999999999999</v>
      </c>
      <c r="AE52" s="26">
        <v>2.75</v>
      </c>
      <c r="AF52" s="26">
        <v>2.9539</v>
      </c>
      <c r="AG52" s="26">
        <v>2.7536999999999998</v>
      </c>
      <c r="AH52" s="57">
        <v>2.7429000000000001</v>
      </c>
      <c r="AI52" s="50">
        <f t="shared" si="0"/>
        <v>2.2289599500000001</v>
      </c>
      <c r="AJ52" s="26">
        <f t="shared" si="1"/>
        <v>-0.51394004999999998</v>
      </c>
      <c r="AK52" s="62">
        <f t="shared" si="2"/>
        <v>-0.18737104888986109</v>
      </c>
    </row>
    <row r="53" spans="1:37" s="53" customFormat="1" x14ac:dyDescent="0.2">
      <c r="A53" s="22" t="s">
        <v>1491</v>
      </c>
      <c r="B53" s="17" t="s">
        <v>1492</v>
      </c>
      <c r="C53" s="17" t="s">
        <v>407</v>
      </c>
      <c r="D53" s="111">
        <v>5</v>
      </c>
      <c r="E53" s="109"/>
      <c r="F53" s="111">
        <v>0</v>
      </c>
      <c r="G53" s="111">
        <v>4631</v>
      </c>
      <c r="H53" s="111">
        <v>1994</v>
      </c>
      <c r="I53" s="111">
        <v>1754</v>
      </c>
      <c r="J53" s="111">
        <v>392</v>
      </c>
      <c r="K53" s="17">
        <v>2.6</v>
      </c>
      <c r="L53" s="109"/>
      <c r="M53" s="111">
        <v>1754</v>
      </c>
      <c r="N53" s="111">
        <v>392</v>
      </c>
      <c r="O53" s="18">
        <v>2.6</v>
      </c>
      <c r="P53" s="18">
        <v>0.8</v>
      </c>
      <c r="Q53" s="18">
        <v>2.4</v>
      </c>
      <c r="R53" s="17">
        <v>3</v>
      </c>
      <c r="S53" s="19">
        <v>0.52900000000000003</v>
      </c>
      <c r="T53" s="44" t="s">
        <v>407</v>
      </c>
      <c r="U53" s="19">
        <v>0.52900000000000003</v>
      </c>
      <c r="V53" s="26"/>
      <c r="W53" s="109"/>
      <c r="X53" s="17">
        <v>4</v>
      </c>
      <c r="Y53" s="111">
        <v>2514.48</v>
      </c>
      <c r="Z53" s="18">
        <v>2.4</v>
      </c>
      <c r="AA53" s="19">
        <v>0.51770000000000005</v>
      </c>
      <c r="AB53" s="19">
        <v>0.54520000000000002</v>
      </c>
      <c r="AC53" s="109"/>
      <c r="AD53" s="19">
        <v>1.6415</v>
      </c>
      <c r="AE53" s="19">
        <v>1.0727</v>
      </c>
      <c r="AF53" s="19">
        <v>1.1051</v>
      </c>
      <c r="AG53" s="19">
        <v>1.0847</v>
      </c>
      <c r="AH53" s="59">
        <v>1.0802</v>
      </c>
      <c r="AI53" s="51">
        <f t="shared" si="0"/>
        <v>0.56748475000000009</v>
      </c>
      <c r="AJ53" s="19">
        <f t="shared" si="1"/>
        <v>-0.51271524999999996</v>
      </c>
      <c r="AK53" s="63">
        <f t="shared" si="2"/>
        <v>-0.47464844473245688</v>
      </c>
    </row>
    <row r="54" spans="1:37" s="53" customFormat="1" x14ac:dyDescent="0.2">
      <c r="A54" s="21" t="s">
        <v>790</v>
      </c>
      <c r="B54" s="1" t="s">
        <v>791</v>
      </c>
      <c r="C54" s="1" t="s">
        <v>407</v>
      </c>
      <c r="D54" s="108">
        <v>2</v>
      </c>
      <c r="E54" s="109"/>
      <c r="F54" s="108">
        <v>0</v>
      </c>
      <c r="G54" s="108">
        <v>23069</v>
      </c>
      <c r="H54" s="108">
        <v>7463</v>
      </c>
      <c r="I54" s="108">
        <v>7027</v>
      </c>
      <c r="J54" s="108">
        <v>2410</v>
      </c>
      <c r="K54" s="1">
        <v>6</v>
      </c>
      <c r="L54" s="109"/>
      <c r="M54" s="108">
        <v>7027</v>
      </c>
      <c r="N54" s="108">
        <v>2410</v>
      </c>
      <c r="O54" s="2">
        <v>6</v>
      </c>
      <c r="P54" s="2">
        <v>2</v>
      </c>
      <c r="Q54" s="2">
        <v>5.7</v>
      </c>
      <c r="R54" s="1">
        <v>999</v>
      </c>
      <c r="S54" s="3">
        <v>2.1194000000000002</v>
      </c>
      <c r="T54" s="43" t="s">
        <v>410</v>
      </c>
      <c r="U54" s="3">
        <v>2.1640000000000001</v>
      </c>
      <c r="V54" s="3"/>
      <c r="W54" s="109"/>
      <c r="X54" s="1">
        <v>12</v>
      </c>
      <c r="Y54" s="108">
        <v>14661.71</v>
      </c>
      <c r="Z54" s="2">
        <v>6</v>
      </c>
      <c r="AA54" s="3">
        <v>0.79200000000000004</v>
      </c>
      <c r="AB54" s="3">
        <v>0.81469999999999998</v>
      </c>
      <c r="AC54" s="109"/>
      <c r="AD54" s="3">
        <v>3.0047000000000001</v>
      </c>
      <c r="AE54" s="3">
        <v>2.8588</v>
      </c>
      <c r="AF54" s="3">
        <v>2.7092999999999998</v>
      </c>
      <c r="AG54" s="3">
        <v>2.6821999999999999</v>
      </c>
      <c r="AH54" s="57">
        <v>2.8275999999999999</v>
      </c>
      <c r="AI54" s="50">
        <f t="shared" si="0"/>
        <v>2.3214310000000005</v>
      </c>
      <c r="AJ54" s="3">
        <f t="shared" si="1"/>
        <v>-0.50616899999999942</v>
      </c>
      <c r="AK54" s="62">
        <f t="shared" si="2"/>
        <v>-0.1790101145848067</v>
      </c>
    </row>
    <row r="55" spans="1:37" s="53" customFormat="1" x14ac:dyDescent="0.2">
      <c r="A55" s="21" t="s">
        <v>345</v>
      </c>
      <c r="B55" s="24" t="s">
        <v>346</v>
      </c>
      <c r="C55" s="24" t="s">
        <v>410</v>
      </c>
      <c r="D55" s="110">
        <v>122</v>
      </c>
      <c r="E55" s="109"/>
      <c r="F55" s="110">
        <v>3</v>
      </c>
      <c r="G55" s="110">
        <v>24609</v>
      </c>
      <c r="H55" s="110">
        <v>31817</v>
      </c>
      <c r="I55" s="110">
        <v>8708</v>
      </c>
      <c r="J55" s="110">
        <v>8905</v>
      </c>
      <c r="K55" s="24">
        <v>8.3000000000000007</v>
      </c>
      <c r="L55" s="109"/>
      <c r="M55" s="110">
        <v>8152</v>
      </c>
      <c r="N55" s="110">
        <v>7121</v>
      </c>
      <c r="O55" s="25">
        <v>8.3000000000000007</v>
      </c>
      <c r="P55" s="25">
        <v>9.5</v>
      </c>
      <c r="Q55" s="25">
        <v>4.8</v>
      </c>
      <c r="R55" s="24">
        <v>45</v>
      </c>
      <c r="S55" s="26">
        <v>2.4586999999999999</v>
      </c>
      <c r="T55" s="52" t="s">
        <v>407</v>
      </c>
      <c r="U55" s="26">
        <v>2.4586999999999999</v>
      </c>
      <c r="V55" s="26"/>
      <c r="W55" s="109"/>
      <c r="X55" s="24">
        <v>27</v>
      </c>
      <c r="Y55" s="110">
        <v>25983.7</v>
      </c>
      <c r="Z55" s="25">
        <v>4.8</v>
      </c>
      <c r="AA55" s="26">
        <v>1.5522</v>
      </c>
      <c r="AB55" s="26">
        <v>1.51</v>
      </c>
      <c r="AC55" s="109"/>
      <c r="AD55" s="26">
        <v>3.3136000000000001</v>
      </c>
      <c r="AE55" s="26">
        <v>3.5165999999999999</v>
      </c>
      <c r="AF55" s="26">
        <v>3.5186999999999999</v>
      </c>
      <c r="AG55" s="26">
        <v>3.4906999999999999</v>
      </c>
      <c r="AH55" s="57">
        <v>3.1381999999999999</v>
      </c>
      <c r="AI55" s="50">
        <f t="shared" si="0"/>
        <v>2.6375704250000003</v>
      </c>
      <c r="AJ55" s="26">
        <f t="shared" si="1"/>
        <v>-0.5006295749999996</v>
      </c>
      <c r="AK55" s="62">
        <f t="shared" si="2"/>
        <v>-0.15952761933592494</v>
      </c>
    </row>
    <row r="56" spans="1:37" s="53" customFormat="1" x14ac:dyDescent="0.2">
      <c r="A56" s="21" t="s">
        <v>289</v>
      </c>
      <c r="B56" s="24" t="s">
        <v>290</v>
      </c>
      <c r="C56" s="24" t="s">
        <v>410</v>
      </c>
      <c r="D56" s="110">
        <v>14</v>
      </c>
      <c r="E56" s="109"/>
      <c r="F56" s="110">
        <v>0</v>
      </c>
      <c r="G56" s="110">
        <v>9300</v>
      </c>
      <c r="H56" s="110">
        <v>5125</v>
      </c>
      <c r="I56" s="110">
        <v>3236</v>
      </c>
      <c r="J56" s="110">
        <v>1493</v>
      </c>
      <c r="K56" s="24">
        <v>2</v>
      </c>
      <c r="L56" s="109"/>
      <c r="M56" s="110">
        <v>3163</v>
      </c>
      <c r="N56" s="110">
        <v>1314</v>
      </c>
      <c r="O56" s="25">
        <v>2</v>
      </c>
      <c r="P56" s="25">
        <v>0.9</v>
      </c>
      <c r="Q56" s="25">
        <v>1.9</v>
      </c>
      <c r="R56" s="24">
        <v>10</v>
      </c>
      <c r="S56" s="26">
        <v>0.95399999999999996</v>
      </c>
      <c r="T56" s="52" t="s">
        <v>407</v>
      </c>
      <c r="U56" s="26">
        <v>0.95399999999999996</v>
      </c>
      <c r="V56" s="26"/>
      <c r="W56" s="109"/>
      <c r="X56" s="24">
        <v>4</v>
      </c>
      <c r="Y56" s="110">
        <v>6132.42</v>
      </c>
      <c r="Z56" s="25">
        <v>1.9</v>
      </c>
      <c r="AA56" s="26">
        <v>0.46929999999999999</v>
      </c>
      <c r="AB56" s="26">
        <v>0.7399</v>
      </c>
      <c r="AC56" s="109"/>
      <c r="AD56" s="26">
        <v>0.84519999999999995</v>
      </c>
      <c r="AE56" s="26">
        <v>1.0842000000000001</v>
      </c>
      <c r="AF56" s="26">
        <v>1.3385</v>
      </c>
      <c r="AG56" s="26">
        <v>1.3522000000000001</v>
      </c>
      <c r="AH56" s="57">
        <v>1.494</v>
      </c>
      <c r="AI56" s="50">
        <f t="shared" si="0"/>
        <v>1.0234035000000001</v>
      </c>
      <c r="AJ56" s="26">
        <f t="shared" si="1"/>
        <v>-0.47059649999999986</v>
      </c>
      <c r="AK56" s="62">
        <f t="shared" si="2"/>
        <v>-0.31499096385542158</v>
      </c>
    </row>
    <row r="57" spans="1:37" s="53" customFormat="1" x14ac:dyDescent="0.2">
      <c r="A57" s="21" t="s">
        <v>496</v>
      </c>
      <c r="B57" s="24" t="s">
        <v>497</v>
      </c>
      <c r="C57" s="24" t="s">
        <v>407</v>
      </c>
      <c r="D57" s="110">
        <v>41</v>
      </c>
      <c r="E57" s="109"/>
      <c r="F57" s="110">
        <v>2</v>
      </c>
      <c r="G57" s="110">
        <v>14672</v>
      </c>
      <c r="H57" s="110">
        <v>11180</v>
      </c>
      <c r="I57" s="110">
        <v>6101</v>
      </c>
      <c r="J57" s="110">
        <v>4104</v>
      </c>
      <c r="K57" s="24">
        <v>6.9</v>
      </c>
      <c r="L57" s="109"/>
      <c r="M57" s="110">
        <v>5813</v>
      </c>
      <c r="N57" s="110">
        <v>3277</v>
      </c>
      <c r="O57" s="25">
        <v>6.9</v>
      </c>
      <c r="P57" s="25">
        <v>4.4000000000000004</v>
      </c>
      <c r="Q57" s="25">
        <v>5.7</v>
      </c>
      <c r="R57" s="24">
        <v>19</v>
      </c>
      <c r="S57" s="26">
        <v>1.7532000000000001</v>
      </c>
      <c r="T57" s="52" t="s">
        <v>407</v>
      </c>
      <c r="U57" s="26">
        <v>1.7532000000000001</v>
      </c>
      <c r="V57" s="26"/>
      <c r="W57" s="109"/>
      <c r="X57" s="24">
        <v>15</v>
      </c>
      <c r="Y57" s="110">
        <v>14062.76</v>
      </c>
      <c r="Z57" s="25">
        <v>5.7</v>
      </c>
      <c r="AA57" s="26">
        <v>0.8589</v>
      </c>
      <c r="AB57" s="26">
        <v>0.81869999999999998</v>
      </c>
      <c r="AC57" s="109"/>
      <c r="AD57" s="26">
        <v>2.4367999999999999</v>
      </c>
      <c r="AE57" s="26">
        <v>1.8902000000000001</v>
      </c>
      <c r="AF57" s="26">
        <v>1.7170000000000001</v>
      </c>
      <c r="AG57" s="26">
        <v>2.1749000000000001</v>
      </c>
      <c r="AH57" s="57">
        <v>2.3357000000000001</v>
      </c>
      <c r="AI57" s="50">
        <f t="shared" si="0"/>
        <v>1.8807453000000003</v>
      </c>
      <c r="AJ57" s="26">
        <f t="shared" si="1"/>
        <v>-0.45495469999999982</v>
      </c>
      <c r="AK57" s="62">
        <f t="shared" si="2"/>
        <v>-0.19478302007963344</v>
      </c>
    </row>
    <row r="58" spans="1:37" s="53" customFormat="1" x14ac:dyDescent="0.2">
      <c r="A58" s="22" t="s">
        <v>1516</v>
      </c>
      <c r="B58" s="17" t="s">
        <v>1106</v>
      </c>
      <c r="C58" s="17" t="s">
        <v>410</v>
      </c>
      <c r="D58" s="111">
        <v>0</v>
      </c>
      <c r="E58" s="109"/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7">
        <v>0</v>
      </c>
      <c r="L58" s="109"/>
      <c r="M58" s="111">
        <v>0</v>
      </c>
      <c r="N58" s="111">
        <v>0</v>
      </c>
      <c r="O58" s="18">
        <v>0</v>
      </c>
      <c r="P58" s="18">
        <v>0</v>
      </c>
      <c r="Q58" s="18">
        <v>0</v>
      </c>
      <c r="R58" s="17">
        <v>999</v>
      </c>
      <c r="S58" s="19">
        <v>0</v>
      </c>
      <c r="T58" s="44" t="s">
        <v>410</v>
      </c>
      <c r="U58" s="19">
        <v>1.1105</v>
      </c>
      <c r="V58" s="26"/>
      <c r="W58" s="109"/>
      <c r="X58" s="17">
        <v>7</v>
      </c>
      <c r="Y58" s="111">
        <v>7924.44</v>
      </c>
      <c r="Z58" s="18">
        <v>2.1</v>
      </c>
      <c r="AA58" s="19">
        <v>0.65790000000000004</v>
      </c>
      <c r="AB58" s="19">
        <v>0.50460000000000005</v>
      </c>
      <c r="AC58" s="109"/>
      <c r="AD58" s="19">
        <v>1.5993999999999999</v>
      </c>
      <c r="AE58" s="19">
        <v>1.4259999999999999</v>
      </c>
      <c r="AF58" s="19">
        <v>1.1409</v>
      </c>
      <c r="AG58" s="19">
        <v>1.1515</v>
      </c>
      <c r="AH58" s="59">
        <v>1.641</v>
      </c>
      <c r="AI58" s="51">
        <f t="shared" si="0"/>
        <v>1.1912888750000001</v>
      </c>
      <c r="AJ58" s="19">
        <f t="shared" si="1"/>
        <v>-0.44971112499999988</v>
      </c>
      <c r="AK58" s="63">
        <f t="shared" si="2"/>
        <v>-0.2740469987812309</v>
      </c>
    </row>
    <row r="59" spans="1:37" s="53" customFormat="1" x14ac:dyDescent="0.2">
      <c r="A59" s="21" t="s">
        <v>1533</v>
      </c>
      <c r="B59" s="1" t="s">
        <v>63</v>
      </c>
      <c r="C59" s="1" t="s">
        <v>410</v>
      </c>
      <c r="D59" s="108">
        <v>19</v>
      </c>
      <c r="E59" s="109"/>
      <c r="F59" s="108">
        <v>0</v>
      </c>
      <c r="G59" s="108">
        <v>12172</v>
      </c>
      <c r="H59" s="108">
        <v>3508</v>
      </c>
      <c r="I59" s="108">
        <v>4214</v>
      </c>
      <c r="J59" s="108">
        <v>1941</v>
      </c>
      <c r="K59" s="1">
        <v>3.5</v>
      </c>
      <c r="L59" s="109"/>
      <c r="M59" s="108">
        <v>4088</v>
      </c>
      <c r="N59" s="108">
        <v>1600</v>
      </c>
      <c r="O59" s="2">
        <v>3.5</v>
      </c>
      <c r="P59" s="2">
        <v>2.5</v>
      </c>
      <c r="Q59" s="2">
        <v>2.7</v>
      </c>
      <c r="R59" s="1">
        <v>9</v>
      </c>
      <c r="S59" s="3">
        <v>1.2330000000000001</v>
      </c>
      <c r="T59" s="43" t="s">
        <v>407</v>
      </c>
      <c r="U59" s="3">
        <v>1.2393000000000001</v>
      </c>
      <c r="V59" s="3"/>
      <c r="W59" s="109"/>
      <c r="X59" s="1">
        <v>8</v>
      </c>
      <c r="Y59" s="108">
        <v>7979.54</v>
      </c>
      <c r="Z59" s="2">
        <v>2.7</v>
      </c>
      <c r="AA59" s="3">
        <v>1.0122</v>
      </c>
      <c r="AB59" s="3">
        <v>0.82920000000000005</v>
      </c>
      <c r="AC59" s="109"/>
      <c r="AD59" s="3">
        <v>0</v>
      </c>
      <c r="AE59" s="3">
        <v>0</v>
      </c>
      <c r="AF59" s="3">
        <v>1.7303999999999999</v>
      </c>
      <c r="AG59" s="3">
        <v>2.1254</v>
      </c>
      <c r="AH59" s="57">
        <v>1.7736000000000001</v>
      </c>
      <c r="AI59" s="50">
        <f t="shared" si="0"/>
        <v>1.3294590750000002</v>
      </c>
      <c r="AJ59" s="3">
        <f t="shared" si="1"/>
        <v>-0.44414092499999991</v>
      </c>
      <c r="AK59" s="62">
        <f t="shared" si="2"/>
        <v>-0.2504177520297699</v>
      </c>
    </row>
    <row r="60" spans="1:37" s="53" customFormat="1" x14ac:dyDescent="0.2">
      <c r="A60" s="21" t="s">
        <v>1026</v>
      </c>
      <c r="B60" s="24" t="s">
        <v>1027</v>
      </c>
      <c r="C60" s="24" t="s">
        <v>410</v>
      </c>
      <c r="D60" s="110">
        <v>1</v>
      </c>
      <c r="E60" s="109"/>
      <c r="F60" s="110">
        <v>0</v>
      </c>
      <c r="G60" s="110">
        <v>9437</v>
      </c>
      <c r="H60" s="110">
        <v>0</v>
      </c>
      <c r="I60" s="110">
        <v>0</v>
      </c>
      <c r="J60" s="110">
        <v>0</v>
      </c>
      <c r="K60" s="24">
        <v>0</v>
      </c>
      <c r="L60" s="109"/>
      <c r="M60" s="110">
        <v>0</v>
      </c>
      <c r="N60" s="110">
        <v>0</v>
      </c>
      <c r="O60" s="25">
        <v>0</v>
      </c>
      <c r="P60" s="25">
        <v>0</v>
      </c>
      <c r="Q60" s="25">
        <v>0</v>
      </c>
      <c r="R60" s="24">
        <v>999</v>
      </c>
      <c r="S60" s="26">
        <v>0</v>
      </c>
      <c r="T60" s="52" t="s">
        <v>410</v>
      </c>
      <c r="U60" s="26">
        <v>2.3538999999999999</v>
      </c>
      <c r="V60" s="26"/>
      <c r="W60" s="109"/>
      <c r="X60" s="24">
        <v>12</v>
      </c>
      <c r="Y60" s="110">
        <v>19432.12</v>
      </c>
      <c r="Z60" s="25">
        <v>3.7</v>
      </c>
      <c r="AA60" s="26">
        <v>1.1892</v>
      </c>
      <c r="AB60" s="26">
        <v>1.2784</v>
      </c>
      <c r="AC60" s="109"/>
      <c r="AD60" s="26">
        <v>2.1999</v>
      </c>
      <c r="AE60" s="26">
        <v>1.6778</v>
      </c>
      <c r="AF60" s="26">
        <v>1.6554</v>
      </c>
      <c r="AG60" s="26">
        <v>1.6252</v>
      </c>
      <c r="AH60" s="57">
        <v>2.9542000000000002</v>
      </c>
      <c r="AI60" s="50">
        <f t="shared" si="0"/>
        <v>2.5251462250000003</v>
      </c>
      <c r="AJ60" s="26">
        <f t="shared" si="1"/>
        <v>-0.42905377499999986</v>
      </c>
      <c r="AK60" s="62">
        <f t="shared" si="2"/>
        <v>-0.14523518211360092</v>
      </c>
    </row>
    <row r="61" spans="1:37" s="53" customFormat="1" x14ac:dyDescent="0.2">
      <c r="A61" s="21" t="s">
        <v>1483</v>
      </c>
      <c r="B61" s="1" t="s">
        <v>1484</v>
      </c>
      <c r="C61" s="1" t="s">
        <v>410</v>
      </c>
      <c r="D61" s="108">
        <v>0</v>
      </c>
      <c r="E61" s="109"/>
      <c r="F61" s="108">
        <v>0</v>
      </c>
      <c r="G61" s="108">
        <v>0</v>
      </c>
      <c r="H61" s="108">
        <v>0</v>
      </c>
      <c r="I61" s="108">
        <v>0</v>
      </c>
      <c r="J61" s="108">
        <v>0</v>
      </c>
      <c r="K61" s="1">
        <v>0</v>
      </c>
      <c r="L61" s="109"/>
      <c r="M61" s="108">
        <v>0</v>
      </c>
      <c r="N61" s="108">
        <v>0</v>
      </c>
      <c r="O61" s="2">
        <v>0</v>
      </c>
      <c r="P61" s="2">
        <v>0</v>
      </c>
      <c r="Q61" s="2">
        <v>0</v>
      </c>
      <c r="R61" s="1">
        <v>999</v>
      </c>
      <c r="S61" s="3">
        <v>0</v>
      </c>
      <c r="T61" s="43" t="s">
        <v>611</v>
      </c>
      <c r="U61" s="3">
        <v>0.59960000000000002</v>
      </c>
      <c r="V61" s="3"/>
      <c r="W61" s="109"/>
      <c r="X61" s="1">
        <v>8</v>
      </c>
      <c r="Y61" s="108">
        <v>3773.6</v>
      </c>
      <c r="Z61" s="2">
        <v>1.7</v>
      </c>
      <c r="AA61" s="3">
        <v>1.5186999999999999</v>
      </c>
      <c r="AB61" s="3">
        <v>1.2296</v>
      </c>
      <c r="AC61" s="109"/>
      <c r="AD61" s="3">
        <v>0.81189999999999996</v>
      </c>
      <c r="AE61" s="3">
        <v>0.39810000000000001</v>
      </c>
      <c r="AF61" s="3">
        <v>0.89849999999999997</v>
      </c>
      <c r="AG61" s="3">
        <v>0.82809999999999995</v>
      </c>
      <c r="AH61" s="57">
        <v>1.069</v>
      </c>
      <c r="AI61" s="50">
        <f t="shared" si="0"/>
        <v>0.6432209000000001</v>
      </c>
      <c r="AJ61" s="3">
        <f t="shared" si="1"/>
        <v>-0.42577909999999985</v>
      </c>
      <c r="AK61" s="62">
        <f t="shared" si="2"/>
        <v>-0.39829663236669771</v>
      </c>
    </row>
    <row r="62" spans="1:37" s="53" customFormat="1" x14ac:dyDescent="0.2">
      <c r="A62" s="21" t="s">
        <v>1459</v>
      </c>
      <c r="B62" s="24" t="s">
        <v>1460</v>
      </c>
      <c r="C62" s="24" t="s">
        <v>410</v>
      </c>
      <c r="D62" s="110">
        <v>1</v>
      </c>
      <c r="E62" s="109"/>
      <c r="F62" s="110">
        <v>0</v>
      </c>
      <c r="G62" s="110">
        <v>27622</v>
      </c>
      <c r="H62" s="110">
        <v>0</v>
      </c>
      <c r="I62" s="110">
        <v>0</v>
      </c>
      <c r="J62" s="110">
        <v>0</v>
      </c>
      <c r="K62" s="24">
        <v>0</v>
      </c>
      <c r="L62" s="109"/>
      <c r="M62" s="110">
        <v>0</v>
      </c>
      <c r="N62" s="110">
        <v>0</v>
      </c>
      <c r="O62" s="25">
        <v>0</v>
      </c>
      <c r="P62" s="25">
        <v>0</v>
      </c>
      <c r="Q62" s="25">
        <v>0</v>
      </c>
      <c r="R62" s="24">
        <v>999</v>
      </c>
      <c r="S62" s="26">
        <v>0</v>
      </c>
      <c r="T62" s="52" t="s">
        <v>410</v>
      </c>
      <c r="U62" s="26">
        <v>1.2221</v>
      </c>
      <c r="V62" s="26"/>
      <c r="W62" s="109"/>
      <c r="X62" s="24">
        <v>8</v>
      </c>
      <c r="Y62" s="110">
        <v>9470.9</v>
      </c>
      <c r="Z62" s="25">
        <v>2.2000000000000002</v>
      </c>
      <c r="AA62" s="26">
        <v>2.1190000000000002</v>
      </c>
      <c r="AB62" s="26">
        <v>1.9708000000000001</v>
      </c>
      <c r="AC62" s="109"/>
      <c r="AD62" s="26">
        <v>1.2149000000000001</v>
      </c>
      <c r="AE62" s="26">
        <v>0.42449999999999999</v>
      </c>
      <c r="AF62" s="26">
        <v>1.6153999999999999</v>
      </c>
      <c r="AG62" s="26">
        <v>1.7033</v>
      </c>
      <c r="AH62" s="57">
        <v>1.7334000000000001</v>
      </c>
      <c r="AI62" s="50">
        <f t="shared" si="0"/>
        <v>1.311007775</v>
      </c>
      <c r="AJ62" s="26">
        <f t="shared" si="1"/>
        <v>-0.42239222500000007</v>
      </c>
      <c r="AK62" s="62">
        <f t="shared" si="2"/>
        <v>-0.24367844986731282</v>
      </c>
    </row>
    <row r="63" spans="1:37" s="53" customFormat="1" x14ac:dyDescent="0.2">
      <c r="A63" s="22" t="s">
        <v>228</v>
      </c>
      <c r="B63" s="17" t="s">
        <v>229</v>
      </c>
      <c r="C63" s="17" t="s">
        <v>410</v>
      </c>
      <c r="D63" s="111">
        <v>0</v>
      </c>
      <c r="E63" s="109"/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7">
        <v>0</v>
      </c>
      <c r="L63" s="109"/>
      <c r="M63" s="111">
        <v>0</v>
      </c>
      <c r="N63" s="111">
        <v>0</v>
      </c>
      <c r="O63" s="18">
        <v>0</v>
      </c>
      <c r="P63" s="18">
        <v>0</v>
      </c>
      <c r="Q63" s="18">
        <v>0</v>
      </c>
      <c r="R63" s="17">
        <v>999</v>
      </c>
      <c r="S63" s="19">
        <v>0</v>
      </c>
      <c r="T63" s="44" t="s">
        <v>611</v>
      </c>
      <c r="U63" s="19">
        <v>0.55349999999999999</v>
      </c>
      <c r="V63" s="3"/>
      <c r="W63" s="109"/>
      <c r="X63" s="17">
        <v>9</v>
      </c>
      <c r="Y63" s="111">
        <v>3469.34</v>
      </c>
      <c r="Z63" s="18">
        <v>2</v>
      </c>
      <c r="AA63" s="19">
        <v>0.77139999999999997</v>
      </c>
      <c r="AB63" s="19">
        <v>0.88049999999999995</v>
      </c>
      <c r="AC63" s="109"/>
      <c r="AD63" s="19">
        <v>0.85650000000000004</v>
      </c>
      <c r="AE63" s="19">
        <v>0.36270000000000002</v>
      </c>
      <c r="AF63" s="19">
        <v>0.9153</v>
      </c>
      <c r="AG63" s="19">
        <v>0.88049999999999995</v>
      </c>
      <c r="AH63" s="59">
        <v>1.0109999999999999</v>
      </c>
      <c r="AI63" s="51">
        <f t="shared" si="0"/>
        <v>0.59376712500000006</v>
      </c>
      <c r="AJ63" s="19">
        <f t="shared" si="1"/>
        <v>-0.41723287499999984</v>
      </c>
      <c r="AK63" s="63">
        <f t="shared" si="2"/>
        <v>-0.41269324925816014</v>
      </c>
    </row>
    <row r="64" spans="1:37" s="53" customFormat="1" x14ac:dyDescent="0.2">
      <c r="A64" s="21" t="s">
        <v>1485</v>
      </c>
      <c r="B64" s="24" t="s">
        <v>1486</v>
      </c>
      <c r="C64" s="24" t="s">
        <v>410</v>
      </c>
      <c r="D64" s="110">
        <v>1</v>
      </c>
      <c r="E64" s="109"/>
      <c r="F64" s="110">
        <v>0</v>
      </c>
      <c r="G64" s="110">
        <v>2861</v>
      </c>
      <c r="H64" s="110">
        <v>0</v>
      </c>
      <c r="I64" s="110">
        <v>2913</v>
      </c>
      <c r="J64" s="110">
        <v>0</v>
      </c>
      <c r="K64" s="24">
        <v>3</v>
      </c>
      <c r="L64" s="109"/>
      <c r="M64" s="110">
        <v>2913</v>
      </c>
      <c r="N64" s="110">
        <v>0</v>
      </c>
      <c r="O64" s="25">
        <v>3</v>
      </c>
      <c r="P64" s="25">
        <v>0</v>
      </c>
      <c r="Q64" s="25">
        <v>3</v>
      </c>
      <c r="R64" s="24">
        <v>999</v>
      </c>
      <c r="S64" s="26">
        <v>0.87860000000000005</v>
      </c>
      <c r="T64" s="52" t="s">
        <v>611</v>
      </c>
      <c r="U64" s="26">
        <v>0.36109999999999998</v>
      </c>
      <c r="V64" s="26"/>
      <c r="W64" s="109"/>
      <c r="X64" s="24">
        <v>8</v>
      </c>
      <c r="Y64" s="110">
        <v>2199.4699999999998</v>
      </c>
      <c r="Z64" s="25">
        <v>1.6</v>
      </c>
      <c r="AA64" s="26">
        <v>0.91490000000000005</v>
      </c>
      <c r="AB64" s="26">
        <v>0.92010000000000003</v>
      </c>
      <c r="AC64" s="109"/>
      <c r="AD64" s="26">
        <v>0.57899999999999996</v>
      </c>
      <c r="AE64" s="26">
        <v>0.2732</v>
      </c>
      <c r="AF64" s="26">
        <v>0.56020000000000003</v>
      </c>
      <c r="AG64" s="26">
        <v>0.53649999999999998</v>
      </c>
      <c r="AH64" s="57">
        <v>0.80049999999999999</v>
      </c>
      <c r="AI64" s="50">
        <f t="shared" si="0"/>
        <v>0.38737002500000001</v>
      </c>
      <c r="AJ64" s="26">
        <f t="shared" si="1"/>
        <v>-0.41312997499999998</v>
      </c>
      <c r="AK64" s="62">
        <f t="shared" si="2"/>
        <v>-0.51608991255465331</v>
      </c>
    </row>
    <row r="65" spans="1:37" s="53" customFormat="1" x14ac:dyDescent="0.2">
      <c r="A65" s="21" t="s">
        <v>802</v>
      </c>
      <c r="B65" s="1" t="s">
        <v>803</v>
      </c>
      <c r="C65" s="1" t="s">
        <v>407</v>
      </c>
      <c r="D65" s="108">
        <v>13</v>
      </c>
      <c r="E65" s="109"/>
      <c r="F65" s="108">
        <v>0</v>
      </c>
      <c r="G65" s="108">
        <v>11743</v>
      </c>
      <c r="H65" s="108">
        <v>4665</v>
      </c>
      <c r="I65" s="108">
        <v>4728</v>
      </c>
      <c r="J65" s="108">
        <v>1897</v>
      </c>
      <c r="K65" s="1">
        <v>5.2</v>
      </c>
      <c r="L65" s="109"/>
      <c r="M65" s="108">
        <v>4693</v>
      </c>
      <c r="N65" s="108">
        <v>1825</v>
      </c>
      <c r="O65" s="2">
        <v>5.2</v>
      </c>
      <c r="P65" s="2">
        <v>1.4</v>
      </c>
      <c r="Q65" s="2">
        <v>4.9000000000000004</v>
      </c>
      <c r="R65" s="1">
        <v>9</v>
      </c>
      <c r="S65" s="3">
        <v>1.4154</v>
      </c>
      <c r="T65" s="43" t="s">
        <v>407</v>
      </c>
      <c r="U65" s="3">
        <v>1.4154</v>
      </c>
      <c r="V65" s="3"/>
      <c r="W65" s="109"/>
      <c r="X65" s="1">
        <v>8</v>
      </c>
      <c r="Y65" s="108">
        <v>8408.18</v>
      </c>
      <c r="Z65" s="2">
        <v>4.9000000000000004</v>
      </c>
      <c r="AA65" s="3">
        <v>0.59809999999999997</v>
      </c>
      <c r="AB65" s="3">
        <v>0.70379999999999998</v>
      </c>
      <c r="AC65" s="109"/>
      <c r="AD65" s="3">
        <v>1.8678999999999999</v>
      </c>
      <c r="AE65" s="3">
        <v>1.9169</v>
      </c>
      <c r="AF65" s="3">
        <v>1.5618000000000001</v>
      </c>
      <c r="AG65" s="3">
        <v>1.7704</v>
      </c>
      <c r="AH65" s="57">
        <v>1.9231</v>
      </c>
      <c r="AI65" s="50">
        <f t="shared" si="0"/>
        <v>1.5183703500000001</v>
      </c>
      <c r="AJ65" s="3">
        <f t="shared" si="1"/>
        <v>-0.40472964999999994</v>
      </c>
      <c r="AK65" s="62">
        <f t="shared" si="2"/>
        <v>-0.21045689251728975</v>
      </c>
    </row>
    <row r="66" spans="1:37" s="53" customFormat="1" x14ac:dyDescent="0.2">
      <c r="A66" s="21" t="s">
        <v>1142</v>
      </c>
      <c r="B66" s="1" t="s">
        <v>1143</v>
      </c>
      <c r="C66" s="1" t="s">
        <v>410</v>
      </c>
      <c r="D66" s="108">
        <v>1</v>
      </c>
      <c r="E66" s="109"/>
      <c r="F66" s="108">
        <v>0</v>
      </c>
      <c r="G66" s="108">
        <v>12276</v>
      </c>
      <c r="H66" s="108">
        <v>0</v>
      </c>
      <c r="I66" s="108">
        <v>3384</v>
      </c>
      <c r="J66" s="108">
        <v>0</v>
      </c>
      <c r="K66" s="1">
        <v>2</v>
      </c>
      <c r="L66" s="109"/>
      <c r="M66" s="108">
        <v>3384</v>
      </c>
      <c r="N66" s="108">
        <v>0</v>
      </c>
      <c r="O66" s="2">
        <v>2</v>
      </c>
      <c r="P66" s="2">
        <v>0</v>
      </c>
      <c r="Q66" s="2">
        <v>2</v>
      </c>
      <c r="R66" s="1">
        <v>999</v>
      </c>
      <c r="S66" s="3">
        <v>1.0206</v>
      </c>
      <c r="T66" s="43" t="s">
        <v>611</v>
      </c>
      <c r="U66" s="3">
        <v>0.34200000000000003</v>
      </c>
      <c r="V66" s="3"/>
      <c r="W66" s="109"/>
      <c r="X66" s="1">
        <v>7</v>
      </c>
      <c r="Y66" s="108">
        <v>2073.4</v>
      </c>
      <c r="Z66" s="2">
        <v>1.4</v>
      </c>
      <c r="AA66" s="3">
        <v>1.4275</v>
      </c>
      <c r="AB66" s="3">
        <v>1.3715999999999999</v>
      </c>
      <c r="AC66" s="109"/>
      <c r="AD66" s="3">
        <v>0.54849999999999999</v>
      </c>
      <c r="AE66" s="3">
        <v>0.90349999999999997</v>
      </c>
      <c r="AF66" s="3">
        <v>1.018</v>
      </c>
      <c r="AG66" s="3">
        <v>0.9294</v>
      </c>
      <c r="AH66" s="57">
        <v>0.75800000000000001</v>
      </c>
      <c r="AI66" s="50">
        <f t="shared" si="0"/>
        <v>0.36688050000000005</v>
      </c>
      <c r="AJ66" s="3">
        <f t="shared" si="1"/>
        <v>-0.39111949999999995</v>
      </c>
      <c r="AK66" s="62">
        <f t="shared" si="2"/>
        <v>-0.51598878627968336</v>
      </c>
    </row>
    <row r="67" spans="1:37" s="53" customFormat="1" x14ac:dyDescent="0.2">
      <c r="A67" s="21" t="s">
        <v>354</v>
      </c>
      <c r="B67" s="24" t="s">
        <v>355</v>
      </c>
      <c r="C67" s="24" t="s">
        <v>410</v>
      </c>
      <c r="D67" s="110">
        <v>20</v>
      </c>
      <c r="E67" s="109"/>
      <c r="F67" s="110">
        <v>0</v>
      </c>
      <c r="G67" s="110">
        <v>48404</v>
      </c>
      <c r="H67" s="110">
        <v>67098</v>
      </c>
      <c r="I67" s="110">
        <v>15111</v>
      </c>
      <c r="J67" s="110">
        <v>16476</v>
      </c>
      <c r="K67" s="24">
        <v>14.4</v>
      </c>
      <c r="L67" s="109"/>
      <c r="M67" s="110">
        <v>14296</v>
      </c>
      <c r="N67" s="110">
        <v>14331</v>
      </c>
      <c r="O67" s="25">
        <v>14.4</v>
      </c>
      <c r="P67" s="25">
        <v>15.4</v>
      </c>
      <c r="Q67" s="25">
        <v>6.9</v>
      </c>
      <c r="R67" s="24">
        <v>59</v>
      </c>
      <c r="S67" s="26">
        <v>4.3117999999999999</v>
      </c>
      <c r="T67" s="52" t="s">
        <v>410</v>
      </c>
      <c r="U67" s="26">
        <v>6.8647</v>
      </c>
      <c r="V67" s="26"/>
      <c r="W67" s="109"/>
      <c r="X67" s="24">
        <v>43</v>
      </c>
      <c r="Y67" s="110">
        <v>78893.05</v>
      </c>
      <c r="Z67" s="25">
        <v>8.4</v>
      </c>
      <c r="AA67" s="26">
        <v>2.1897000000000002</v>
      </c>
      <c r="AB67" s="26">
        <v>1.7961</v>
      </c>
      <c r="AC67" s="109"/>
      <c r="AD67" s="26">
        <v>7.3644999999999996</v>
      </c>
      <c r="AE67" s="26">
        <v>7.1978999999999997</v>
      </c>
      <c r="AF67" s="26">
        <v>6.3224</v>
      </c>
      <c r="AG67" s="26">
        <v>6.0427</v>
      </c>
      <c r="AH67" s="57">
        <v>7.7279999999999998</v>
      </c>
      <c r="AI67" s="50">
        <f t="shared" si="0"/>
        <v>7.3641069250000006</v>
      </c>
      <c r="AJ67" s="26">
        <f t="shared" si="1"/>
        <v>-0.36389307499999912</v>
      </c>
      <c r="AK67" s="62">
        <f t="shared" si="2"/>
        <v>-4.7087613224637566E-2</v>
      </c>
    </row>
    <row r="68" spans="1:37" s="53" customFormat="1" x14ac:dyDescent="0.2">
      <c r="A68" s="22" t="s">
        <v>456</v>
      </c>
      <c r="B68" s="17" t="s">
        <v>457</v>
      </c>
      <c r="C68" s="17" t="s">
        <v>407</v>
      </c>
      <c r="D68" s="111">
        <v>4</v>
      </c>
      <c r="E68" s="109"/>
      <c r="F68" s="111">
        <v>0</v>
      </c>
      <c r="G68" s="111">
        <v>7101</v>
      </c>
      <c r="H68" s="111">
        <v>2633</v>
      </c>
      <c r="I68" s="111">
        <v>2809</v>
      </c>
      <c r="J68" s="111">
        <v>1054</v>
      </c>
      <c r="K68" s="17">
        <v>2.8</v>
      </c>
      <c r="L68" s="109"/>
      <c r="M68" s="111">
        <v>2809</v>
      </c>
      <c r="N68" s="111">
        <v>1054</v>
      </c>
      <c r="O68" s="18">
        <v>2.8</v>
      </c>
      <c r="P68" s="18">
        <v>1.3</v>
      </c>
      <c r="Q68" s="18">
        <v>2.4</v>
      </c>
      <c r="R68" s="17">
        <v>999</v>
      </c>
      <c r="S68" s="19">
        <v>0.84719999999999995</v>
      </c>
      <c r="T68" s="44" t="s">
        <v>410</v>
      </c>
      <c r="U68" s="19">
        <v>1.0281</v>
      </c>
      <c r="V68" s="26"/>
      <c r="W68" s="109"/>
      <c r="X68" s="17">
        <v>8</v>
      </c>
      <c r="Y68" s="111">
        <v>12285.51</v>
      </c>
      <c r="Z68" s="18">
        <v>2.2999999999999998</v>
      </c>
      <c r="AA68" s="19">
        <v>0.77280000000000004</v>
      </c>
      <c r="AB68" s="19">
        <v>0.77449999999999997</v>
      </c>
      <c r="AC68" s="109"/>
      <c r="AD68" s="19">
        <v>0.95650000000000002</v>
      </c>
      <c r="AE68" s="19">
        <v>1.0327</v>
      </c>
      <c r="AF68" s="19">
        <v>1.2184999999999999</v>
      </c>
      <c r="AG68" s="19">
        <v>1.194</v>
      </c>
      <c r="AH68" s="59">
        <v>1.4558</v>
      </c>
      <c r="AI68" s="51">
        <f t="shared" si="0"/>
        <v>1.1028942750000001</v>
      </c>
      <c r="AJ68" s="19">
        <f t="shared" si="1"/>
        <v>-0.35290572499999984</v>
      </c>
      <c r="AK68" s="63">
        <f t="shared" si="2"/>
        <v>-0.24241360420387406</v>
      </c>
    </row>
    <row r="69" spans="1:37" s="53" customFormat="1" x14ac:dyDescent="0.2">
      <c r="A69" s="21" t="s">
        <v>814</v>
      </c>
      <c r="B69" s="24" t="s">
        <v>815</v>
      </c>
      <c r="C69" s="24" t="s">
        <v>407</v>
      </c>
      <c r="D69" s="110">
        <v>20</v>
      </c>
      <c r="E69" s="109"/>
      <c r="F69" s="110">
        <v>0</v>
      </c>
      <c r="G69" s="110">
        <v>11827</v>
      </c>
      <c r="H69" s="110">
        <v>6414</v>
      </c>
      <c r="I69" s="110">
        <v>5077</v>
      </c>
      <c r="J69" s="110">
        <v>2719</v>
      </c>
      <c r="K69" s="24">
        <v>4.0999999999999996</v>
      </c>
      <c r="L69" s="109"/>
      <c r="M69" s="110">
        <v>4908</v>
      </c>
      <c r="N69" s="110">
        <v>2241</v>
      </c>
      <c r="O69" s="25">
        <v>4.0999999999999996</v>
      </c>
      <c r="P69" s="25">
        <v>2.7</v>
      </c>
      <c r="Q69" s="25">
        <v>3.3</v>
      </c>
      <c r="R69" s="24">
        <v>12</v>
      </c>
      <c r="S69" s="26">
        <v>1.4802999999999999</v>
      </c>
      <c r="T69" s="52" t="s">
        <v>407</v>
      </c>
      <c r="U69" s="26">
        <v>1.4802999999999999</v>
      </c>
      <c r="V69" s="26"/>
      <c r="W69" s="109"/>
      <c r="X69" s="24">
        <v>9</v>
      </c>
      <c r="Y69" s="110">
        <v>10351.86</v>
      </c>
      <c r="Z69" s="25">
        <v>3.3</v>
      </c>
      <c r="AA69" s="26">
        <v>0.32540000000000002</v>
      </c>
      <c r="AB69" s="26">
        <v>0.30730000000000002</v>
      </c>
      <c r="AC69" s="109"/>
      <c r="AD69" s="26">
        <v>1.6697</v>
      </c>
      <c r="AE69" s="26">
        <v>1.9085000000000001</v>
      </c>
      <c r="AF69" s="26">
        <v>1.3875</v>
      </c>
      <c r="AG69" s="26">
        <v>1.7668999999999999</v>
      </c>
      <c r="AH69" s="57">
        <v>1.9369000000000001</v>
      </c>
      <c r="AI69" s="50">
        <f t="shared" si="0"/>
        <v>1.587991825</v>
      </c>
      <c r="AJ69" s="26">
        <f t="shared" si="1"/>
        <v>-0.34890817500000004</v>
      </c>
      <c r="AK69" s="62">
        <f t="shared" si="2"/>
        <v>-0.18013742320202386</v>
      </c>
    </row>
    <row r="70" spans="1:37" s="53" customFormat="1" x14ac:dyDescent="0.2">
      <c r="A70" s="21" t="s">
        <v>492</v>
      </c>
      <c r="B70" s="24" t="s">
        <v>493</v>
      </c>
      <c r="C70" s="24" t="s">
        <v>407</v>
      </c>
      <c r="D70" s="110">
        <v>33</v>
      </c>
      <c r="E70" s="109"/>
      <c r="F70" s="110">
        <v>1</v>
      </c>
      <c r="G70" s="110">
        <v>27289</v>
      </c>
      <c r="H70" s="110">
        <v>18525</v>
      </c>
      <c r="I70" s="110">
        <v>10226</v>
      </c>
      <c r="J70" s="110">
        <v>7600</v>
      </c>
      <c r="K70" s="24">
        <v>10.1</v>
      </c>
      <c r="L70" s="109"/>
      <c r="M70" s="110">
        <v>9685</v>
      </c>
      <c r="N70" s="110">
        <v>5937</v>
      </c>
      <c r="O70" s="25">
        <v>10.1</v>
      </c>
      <c r="P70" s="25">
        <v>6.2</v>
      </c>
      <c r="Q70" s="25">
        <v>7.8</v>
      </c>
      <c r="R70" s="24">
        <v>22</v>
      </c>
      <c r="S70" s="26">
        <v>2.9211</v>
      </c>
      <c r="T70" s="52" t="s">
        <v>407</v>
      </c>
      <c r="U70" s="26">
        <v>2.9211</v>
      </c>
      <c r="V70" s="26"/>
      <c r="W70" s="109"/>
      <c r="X70" s="24">
        <v>22</v>
      </c>
      <c r="Y70" s="110">
        <v>24970</v>
      </c>
      <c r="Z70" s="25">
        <v>7.8</v>
      </c>
      <c r="AA70" s="26">
        <v>1.4594</v>
      </c>
      <c r="AB70" s="26">
        <v>1.4734</v>
      </c>
      <c r="AC70" s="109"/>
      <c r="AD70" s="26">
        <v>2.9699</v>
      </c>
      <c r="AE70" s="26">
        <v>3.2044000000000001</v>
      </c>
      <c r="AF70" s="26">
        <v>4.9790999999999999</v>
      </c>
      <c r="AG70" s="26">
        <v>3.9516</v>
      </c>
      <c r="AH70" s="57">
        <v>3.4790999999999999</v>
      </c>
      <c r="AI70" s="50">
        <f t="shared" si="0"/>
        <v>3.1336100250000003</v>
      </c>
      <c r="AJ70" s="26">
        <f t="shared" si="1"/>
        <v>-0.34548997499999956</v>
      </c>
      <c r="AK70" s="62">
        <f t="shared" si="2"/>
        <v>-9.9304410623436978E-2</v>
      </c>
    </row>
    <row r="71" spans="1:37" s="53" customFormat="1" x14ac:dyDescent="0.2">
      <c r="A71" s="21" t="s">
        <v>339</v>
      </c>
      <c r="B71" s="24" t="s">
        <v>340</v>
      </c>
      <c r="C71" s="24" t="s">
        <v>410</v>
      </c>
      <c r="D71" s="112">
        <v>0</v>
      </c>
      <c r="E71" s="109"/>
      <c r="F71" s="112">
        <v>0</v>
      </c>
      <c r="G71" s="112">
        <v>0</v>
      </c>
      <c r="H71" s="112">
        <v>0</v>
      </c>
      <c r="I71" s="112">
        <v>0</v>
      </c>
      <c r="J71" s="112">
        <v>0</v>
      </c>
      <c r="K71" s="24">
        <v>0</v>
      </c>
      <c r="L71" s="109"/>
      <c r="M71" s="112">
        <v>0</v>
      </c>
      <c r="N71" s="112">
        <v>0</v>
      </c>
      <c r="O71" s="25">
        <v>0</v>
      </c>
      <c r="P71" s="25">
        <v>0</v>
      </c>
      <c r="Q71" s="25">
        <v>0</v>
      </c>
      <c r="R71" s="24">
        <v>999</v>
      </c>
      <c r="S71" s="26">
        <v>0</v>
      </c>
      <c r="T71" s="52" t="s">
        <v>410</v>
      </c>
      <c r="U71" s="26">
        <v>1.2535000000000001</v>
      </c>
      <c r="V71" s="26"/>
      <c r="W71" s="109"/>
      <c r="X71" s="24">
        <v>51</v>
      </c>
      <c r="Y71" s="110">
        <v>15232.61</v>
      </c>
      <c r="Z71" s="25">
        <v>7.3</v>
      </c>
      <c r="AA71" s="26">
        <v>1.3555999999999999</v>
      </c>
      <c r="AB71" s="26">
        <v>1.3061</v>
      </c>
      <c r="AC71" s="109"/>
      <c r="AD71" s="26">
        <v>0.82099999999999995</v>
      </c>
      <c r="AE71" s="26">
        <v>0.4924</v>
      </c>
      <c r="AF71" s="26">
        <v>0.64590000000000003</v>
      </c>
      <c r="AG71" s="26">
        <v>0.6532</v>
      </c>
      <c r="AH71" s="57">
        <v>1.6741999999999999</v>
      </c>
      <c r="AI71" s="50">
        <f t="shared" si="0"/>
        <v>1.3446921250000001</v>
      </c>
      <c r="AJ71" s="26">
        <f t="shared" si="1"/>
        <v>-0.32950787499999978</v>
      </c>
      <c r="AK71" s="62">
        <f t="shared" si="2"/>
        <v>-0.19681512065464091</v>
      </c>
    </row>
    <row r="72" spans="1:37" s="53" customFormat="1" x14ac:dyDescent="0.2">
      <c r="A72" s="21" t="s">
        <v>262</v>
      </c>
      <c r="B72" s="24" t="s">
        <v>263</v>
      </c>
      <c r="C72" s="24" t="s">
        <v>410</v>
      </c>
      <c r="D72" s="110">
        <v>59</v>
      </c>
      <c r="E72" s="109"/>
      <c r="F72" s="110">
        <v>4</v>
      </c>
      <c r="G72" s="110">
        <v>7568</v>
      </c>
      <c r="H72" s="110">
        <v>6696</v>
      </c>
      <c r="I72" s="110">
        <v>5210</v>
      </c>
      <c r="J72" s="110">
        <v>4264</v>
      </c>
      <c r="K72" s="24">
        <v>8.6999999999999993</v>
      </c>
      <c r="L72" s="109"/>
      <c r="M72" s="110">
        <v>4934</v>
      </c>
      <c r="N72" s="110">
        <v>3300</v>
      </c>
      <c r="O72" s="25">
        <v>8.6999999999999993</v>
      </c>
      <c r="P72" s="25">
        <v>8.1999999999999993</v>
      </c>
      <c r="Q72" s="25">
        <v>5.9</v>
      </c>
      <c r="R72" s="24">
        <v>26</v>
      </c>
      <c r="S72" s="26">
        <v>1.4881</v>
      </c>
      <c r="T72" s="52" t="s">
        <v>407</v>
      </c>
      <c r="U72" s="26">
        <v>1.4881</v>
      </c>
      <c r="V72" s="26"/>
      <c r="W72" s="109"/>
      <c r="X72" s="24">
        <v>25</v>
      </c>
      <c r="Y72" s="110">
        <v>13482.16</v>
      </c>
      <c r="Z72" s="25">
        <v>5.9</v>
      </c>
      <c r="AA72" s="26">
        <v>0.66590000000000005</v>
      </c>
      <c r="AB72" s="26">
        <v>1.0545</v>
      </c>
      <c r="AC72" s="109"/>
      <c r="AD72" s="26">
        <v>1.5472999999999999</v>
      </c>
      <c r="AE72" s="26">
        <v>1.5793999999999999</v>
      </c>
      <c r="AF72" s="26">
        <v>1.6725000000000001</v>
      </c>
      <c r="AG72" s="26">
        <v>1.6316999999999999</v>
      </c>
      <c r="AH72" s="57">
        <v>1.9198</v>
      </c>
      <c r="AI72" s="50">
        <f t="shared" si="0"/>
        <v>1.5963592750000002</v>
      </c>
      <c r="AJ72" s="26">
        <f t="shared" si="1"/>
        <v>-0.32344072499999976</v>
      </c>
      <c r="AK72" s="62">
        <f t="shared" si="2"/>
        <v>-0.16847626054797363</v>
      </c>
    </row>
    <row r="73" spans="1:37" s="53" customFormat="1" x14ac:dyDescent="0.2">
      <c r="A73" s="22" t="s">
        <v>941</v>
      </c>
      <c r="B73" s="17" t="s">
        <v>942</v>
      </c>
      <c r="C73" s="17" t="s">
        <v>410</v>
      </c>
      <c r="D73" s="111">
        <v>13</v>
      </c>
      <c r="E73" s="109"/>
      <c r="F73" s="111">
        <v>0</v>
      </c>
      <c r="G73" s="111">
        <v>6569</v>
      </c>
      <c r="H73" s="111">
        <v>3062</v>
      </c>
      <c r="I73" s="111">
        <v>2365</v>
      </c>
      <c r="J73" s="111">
        <v>843</v>
      </c>
      <c r="K73" s="17">
        <v>1.2</v>
      </c>
      <c r="L73" s="109"/>
      <c r="M73" s="111">
        <v>2376</v>
      </c>
      <c r="N73" s="111">
        <v>775</v>
      </c>
      <c r="O73" s="18">
        <v>1.2</v>
      </c>
      <c r="P73" s="18">
        <v>0.9</v>
      </c>
      <c r="Q73" s="18">
        <v>1.3</v>
      </c>
      <c r="R73" s="17">
        <v>6</v>
      </c>
      <c r="S73" s="19">
        <v>0.71660000000000001</v>
      </c>
      <c r="T73" s="44" t="s">
        <v>407</v>
      </c>
      <c r="U73" s="19">
        <v>0.71660000000000001</v>
      </c>
      <c r="V73" s="26"/>
      <c r="W73" s="109"/>
      <c r="X73" s="17">
        <v>3</v>
      </c>
      <c r="Y73" s="111">
        <v>4000.42</v>
      </c>
      <c r="Z73" s="18">
        <v>1.3</v>
      </c>
      <c r="AA73" s="19">
        <v>0.66900000000000004</v>
      </c>
      <c r="AB73" s="19">
        <v>0.89100000000000001</v>
      </c>
      <c r="AC73" s="109"/>
      <c r="AD73" s="19">
        <v>1.0146999999999999</v>
      </c>
      <c r="AE73" s="19">
        <v>0.93779999999999997</v>
      </c>
      <c r="AF73" s="19">
        <v>1.0702</v>
      </c>
      <c r="AG73" s="19">
        <v>1.2382</v>
      </c>
      <c r="AH73" s="59">
        <v>1.0865</v>
      </c>
      <c r="AI73" s="51">
        <f t="shared" ref="AI73:AI136" si="3">$AI$4*U73</f>
        <v>0.76873265000000013</v>
      </c>
      <c r="AJ73" s="19">
        <f t="shared" ref="AJ73:AJ136" si="4">AI73-AH73</f>
        <v>-0.31776734999999989</v>
      </c>
      <c r="AK73" s="63">
        <f t="shared" ref="AK73:AK136" si="5">AJ73/AH73</f>
        <v>-0.29246879889553601</v>
      </c>
    </row>
    <row r="74" spans="1:37" s="53" customFormat="1" x14ac:dyDescent="0.2">
      <c r="A74" s="21" t="s">
        <v>569</v>
      </c>
      <c r="B74" s="24" t="s">
        <v>570</v>
      </c>
      <c r="C74" s="24" t="s">
        <v>407</v>
      </c>
      <c r="D74" s="110">
        <v>74</v>
      </c>
      <c r="E74" s="109"/>
      <c r="F74" s="110">
        <v>1</v>
      </c>
      <c r="G74" s="110">
        <v>7786</v>
      </c>
      <c r="H74" s="110">
        <v>7065</v>
      </c>
      <c r="I74" s="110">
        <v>3526</v>
      </c>
      <c r="J74" s="110">
        <v>2747</v>
      </c>
      <c r="K74" s="24">
        <v>4.5</v>
      </c>
      <c r="L74" s="109"/>
      <c r="M74" s="110">
        <v>3338</v>
      </c>
      <c r="N74" s="110">
        <v>1986</v>
      </c>
      <c r="O74" s="25">
        <v>4.5</v>
      </c>
      <c r="P74" s="25">
        <v>3.4</v>
      </c>
      <c r="Q74" s="25">
        <v>3.6</v>
      </c>
      <c r="R74" s="24">
        <v>21</v>
      </c>
      <c r="S74" s="26">
        <v>1.0067999999999999</v>
      </c>
      <c r="T74" s="52" t="s">
        <v>407</v>
      </c>
      <c r="U74" s="26">
        <v>1.0067999999999999</v>
      </c>
      <c r="V74" s="26"/>
      <c r="W74" s="109"/>
      <c r="X74" s="24">
        <v>11</v>
      </c>
      <c r="Y74" s="110">
        <v>8855.18</v>
      </c>
      <c r="Z74" s="25">
        <v>3.6</v>
      </c>
      <c r="AA74" s="26">
        <v>0.51659999999999995</v>
      </c>
      <c r="AB74" s="26">
        <v>0.65410000000000001</v>
      </c>
      <c r="AC74" s="109"/>
      <c r="AD74" s="26">
        <v>1.3156000000000001</v>
      </c>
      <c r="AE74" s="26">
        <v>1.2324999999999999</v>
      </c>
      <c r="AF74" s="26">
        <v>1.3194999999999999</v>
      </c>
      <c r="AG74" s="26">
        <v>1.4527000000000001</v>
      </c>
      <c r="AH74" s="57">
        <v>1.3945000000000001</v>
      </c>
      <c r="AI74" s="50">
        <f t="shared" si="3"/>
        <v>1.0800447</v>
      </c>
      <c r="AJ74" s="26">
        <f t="shared" si="4"/>
        <v>-0.3144553000000001</v>
      </c>
      <c r="AK74" s="62">
        <f t="shared" si="5"/>
        <v>-0.22549680889207607</v>
      </c>
    </row>
    <row r="75" spans="1:37" s="53" customFormat="1" x14ac:dyDescent="0.2">
      <c r="A75" s="21" t="s">
        <v>299</v>
      </c>
      <c r="B75" s="24" t="s">
        <v>300</v>
      </c>
      <c r="C75" s="24" t="s">
        <v>410</v>
      </c>
      <c r="D75" s="110">
        <v>1</v>
      </c>
      <c r="E75" s="109"/>
      <c r="F75" s="110">
        <v>0</v>
      </c>
      <c r="G75" s="110">
        <v>1090</v>
      </c>
      <c r="H75" s="110">
        <v>0</v>
      </c>
      <c r="I75" s="110">
        <v>620</v>
      </c>
      <c r="J75" s="110">
        <v>0</v>
      </c>
      <c r="K75" s="24">
        <v>1</v>
      </c>
      <c r="L75" s="109"/>
      <c r="M75" s="110">
        <v>620</v>
      </c>
      <c r="N75" s="110">
        <v>0</v>
      </c>
      <c r="O75" s="25">
        <v>1</v>
      </c>
      <c r="P75" s="25">
        <v>0</v>
      </c>
      <c r="Q75" s="25">
        <v>1</v>
      </c>
      <c r="R75" s="24">
        <v>999</v>
      </c>
      <c r="S75" s="26">
        <v>0.187</v>
      </c>
      <c r="T75" s="52" t="s">
        <v>611</v>
      </c>
      <c r="U75" s="26">
        <v>0.1103</v>
      </c>
      <c r="V75" s="26"/>
      <c r="W75" s="109"/>
      <c r="X75" s="24">
        <v>12</v>
      </c>
      <c r="Y75" s="110">
        <v>544.15</v>
      </c>
      <c r="Z75" s="25">
        <v>2.9</v>
      </c>
      <c r="AA75" s="26">
        <v>1.4161999999999999</v>
      </c>
      <c r="AB75" s="26">
        <v>1.2384999999999999</v>
      </c>
      <c r="AC75" s="109"/>
      <c r="AD75" s="26">
        <v>0.14169999999999999</v>
      </c>
      <c r="AE75" s="26">
        <v>0.4032</v>
      </c>
      <c r="AF75" s="26">
        <v>0.33800000000000002</v>
      </c>
      <c r="AG75" s="26">
        <v>0.3221</v>
      </c>
      <c r="AH75" s="57">
        <v>0.43209999999999998</v>
      </c>
      <c r="AI75" s="50">
        <f t="shared" si="3"/>
        <v>0.11832432500000001</v>
      </c>
      <c r="AJ75" s="26">
        <f t="shared" si="4"/>
        <v>-0.31377567499999998</v>
      </c>
      <c r="AK75" s="62">
        <f t="shared" si="5"/>
        <v>-0.72616448738717887</v>
      </c>
    </row>
    <row r="76" spans="1:37" s="53" customFormat="1" x14ac:dyDescent="0.2">
      <c r="A76" s="21" t="s">
        <v>333</v>
      </c>
      <c r="B76" s="24" t="s">
        <v>334</v>
      </c>
      <c r="C76" s="24" t="s">
        <v>410</v>
      </c>
      <c r="D76" s="110">
        <v>154</v>
      </c>
      <c r="E76" s="109"/>
      <c r="F76" s="110">
        <v>13</v>
      </c>
      <c r="G76" s="110">
        <v>24399</v>
      </c>
      <c r="H76" s="110">
        <v>19597</v>
      </c>
      <c r="I76" s="110">
        <v>12803</v>
      </c>
      <c r="J76" s="110">
        <v>10418</v>
      </c>
      <c r="K76" s="24">
        <v>20</v>
      </c>
      <c r="L76" s="109"/>
      <c r="M76" s="110">
        <v>12288</v>
      </c>
      <c r="N76" s="110">
        <v>8662</v>
      </c>
      <c r="O76" s="25">
        <v>20</v>
      </c>
      <c r="P76" s="25">
        <v>16</v>
      </c>
      <c r="Q76" s="25">
        <v>15.3</v>
      </c>
      <c r="R76" s="24">
        <v>29</v>
      </c>
      <c r="S76" s="26">
        <v>3.7061000000000002</v>
      </c>
      <c r="T76" s="52" t="s">
        <v>407</v>
      </c>
      <c r="U76" s="26">
        <v>3.7061000000000002</v>
      </c>
      <c r="V76" s="26"/>
      <c r="W76" s="109"/>
      <c r="X76" s="24">
        <v>51</v>
      </c>
      <c r="Y76" s="110">
        <v>33013.919999999998</v>
      </c>
      <c r="Z76" s="25">
        <v>15.3</v>
      </c>
      <c r="AA76" s="26">
        <v>2.1200999999999999</v>
      </c>
      <c r="AB76" s="26">
        <v>2.2515999999999998</v>
      </c>
      <c r="AC76" s="109"/>
      <c r="AD76" s="26">
        <v>5.0739999999999998</v>
      </c>
      <c r="AE76" s="26">
        <v>4.4682000000000004</v>
      </c>
      <c r="AF76" s="26">
        <v>4.2043999999999997</v>
      </c>
      <c r="AG76" s="26">
        <v>4.7560000000000002</v>
      </c>
      <c r="AH76" s="57">
        <v>4.2855999999999996</v>
      </c>
      <c r="AI76" s="50">
        <f t="shared" si="3"/>
        <v>3.9757187750000007</v>
      </c>
      <c r="AJ76" s="26">
        <f t="shared" si="4"/>
        <v>-0.30988122499999893</v>
      </c>
      <c r="AK76" s="62">
        <f t="shared" si="5"/>
        <v>-7.2307547367929562E-2</v>
      </c>
    </row>
    <row r="77" spans="1:37" s="53" customFormat="1" x14ac:dyDescent="0.2">
      <c r="A77" s="21" t="s">
        <v>1120</v>
      </c>
      <c r="B77" s="24" t="s">
        <v>1121</v>
      </c>
      <c r="C77" s="24" t="s">
        <v>410</v>
      </c>
      <c r="D77" s="110">
        <v>0</v>
      </c>
      <c r="E77" s="109"/>
      <c r="F77" s="110">
        <v>0</v>
      </c>
      <c r="G77" s="110">
        <v>0</v>
      </c>
      <c r="H77" s="110">
        <v>0</v>
      </c>
      <c r="I77" s="110">
        <v>0</v>
      </c>
      <c r="J77" s="110">
        <v>0</v>
      </c>
      <c r="K77" s="24">
        <v>0</v>
      </c>
      <c r="L77" s="109"/>
      <c r="M77" s="110">
        <v>0</v>
      </c>
      <c r="N77" s="110">
        <v>0</v>
      </c>
      <c r="O77" s="25">
        <v>0</v>
      </c>
      <c r="P77" s="25">
        <v>0</v>
      </c>
      <c r="Q77" s="25">
        <v>0</v>
      </c>
      <c r="R77" s="24">
        <v>999</v>
      </c>
      <c r="S77" s="26">
        <v>0</v>
      </c>
      <c r="T77" s="52" t="s">
        <v>611</v>
      </c>
      <c r="U77" s="26">
        <v>0.2676</v>
      </c>
      <c r="V77" s="26"/>
      <c r="W77" s="109"/>
      <c r="X77" s="24">
        <v>7</v>
      </c>
      <c r="Y77" s="110">
        <v>1582.35</v>
      </c>
      <c r="Z77" s="25">
        <v>1.3</v>
      </c>
      <c r="AA77" s="26">
        <v>1.4434</v>
      </c>
      <c r="AB77" s="26">
        <v>0.8286</v>
      </c>
      <c r="AC77" s="109"/>
      <c r="AD77" s="26">
        <v>0.42909999999999998</v>
      </c>
      <c r="AE77" s="26">
        <v>0.2026</v>
      </c>
      <c r="AF77" s="26">
        <v>0.41510000000000002</v>
      </c>
      <c r="AG77" s="26">
        <v>0.39760000000000001</v>
      </c>
      <c r="AH77" s="57">
        <v>0.59309999999999996</v>
      </c>
      <c r="AI77" s="50">
        <f t="shared" si="3"/>
        <v>0.28706790000000004</v>
      </c>
      <c r="AJ77" s="26">
        <f t="shared" si="4"/>
        <v>-0.30603209999999992</v>
      </c>
      <c r="AK77" s="62">
        <f t="shared" si="5"/>
        <v>-0.51598735457764278</v>
      </c>
    </row>
    <row r="78" spans="1:37" s="53" customFormat="1" x14ac:dyDescent="0.2">
      <c r="A78" s="22" t="s">
        <v>1385</v>
      </c>
      <c r="B78" s="17" t="s">
        <v>1386</v>
      </c>
      <c r="C78" s="17" t="s">
        <v>410</v>
      </c>
      <c r="D78" s="111">
        <v>42</v>
      </c>
      <c r="E78" s="109"/>
      <c r="F78" s="111">
        <v>1</v>
      </c>
      <c r="G78" s="111">
        <v>30086</v>
      </c>
      <c r="H78" s="111">
        <v>27385</v>
      </c>
      <c r="I78" s="111">
        <v>10940</v>
      </c>
      <c r="J78" s="111">
        <v>8968</v>
      </c>
      <c r="K78" s="17">
        <v>13.6</v>
      </c>
      <c r="L78" s="109"/>
      <c r="M78" s="111">
        <v>10449</v>
      </c>
      <c r="N78" s="111">
        <v>7198</v>
      </c>
      <c r="O78" s="18">
        <v>13.6</v>
      </c>
      <c r="P78" s="18">
        <v>12.7</v>
      </c>
      <c r="Q78" s="18">
        <v>10.1</v>
      </c>
      <c r="R78" s="17">
        <v>28</v>
      </c>
      <c r="S78" s="19">
        <v>3.1515</v>
      </c>
      <c r="T78" s="44" t="s">
        <v>407</v>
      </c>
      <c r="U78" s="19">
        <v>3.1515</v>
      </c>
      <c r="V78" s="26"/>
      <c r="W78" s="109"/>
      <c r="X78" s="17">
        <v>38</v>
      </c>
      <c r="Y78" s="111">
        <v>28337.919999999998</v>
      </c>
      <c r="Z78" s="18">
        <v>10.1</v>
      </c>
      <c r="AA78" s="19">
        <v>2.2595000000000001</v>
      </c>
      <c r="AB78" s="19">
        <v>2.7238000000000002</v>
      </c>
      <c r="AC78" s="109"/>
      <c r="AD78" s="19">
        <v>3.8443999999999998</v>
      </c>
      <c r="AE78" s="19">
        <v>3.6053000000000002</v>
      </c>
      <c r="AF78" s="19">
        <v>2.9083999999999999</v>
      </c>
      <c r="AG78" s="19">
        <v>3.3595000000000002</v>
      </c>
      <c r="AH78" s="59">
        <v>3.6861000000000002</v>
      </c>
      <c r="AI78" s="51">
        <f t="shared" si="3"/>
        <v>3.3807716250000004</v>
      </c>
      <c r="AJ78" s="19">
        <f t="shared" si="4"/>
        <v>-0.30532837499999976</v>
      </c>
      <c r="AK78" s="63">
        <f t="shared" si="5"/>
        <v>-8.2832363473589909E-2</v>
      </c>
    </row>
    <row r="79" spans="1:37" s="53" customFormat="1" x14ac:dyDescent="0.2">
      <c r="A79" s="21" t="s">
        <v>1359</v>
      </c>
      <c r="B79" s="24" t="s">
        <v>1360</v>
      </c>
      <c r="C79" s="24" t="s">
        <v>410</v>
      </c>
      <c r="D79" s="110">
        <v>5</v>
      </c>
      <c r="E79" s="109"/>
      <c r="F79" s="110">
        <v>0</v>
      </c>
      <c r="G79" s="110">
        <v>3468</v>
      </c>
      <c r="H79" s="110">
        <v>948</v>
      </c>
      <c r="I79" s="110">
        <v>1938</v>
      </c>
      <c r="J79" s="110">
        <v>725</v>
      </c>
      <c r="K79" s="24">
        <v>2.6</v>
      </c>
      <c r="L79" s="109"/>
      <c r="M79" s="110">
        <v>1938</v>
      </c>
      <c r="N79" s="110">
        <v>725</v>
      </c>
      <c r="O79" s="25">
        <v>2.6</v>
      </c>
      <c r="P79" s="25">
        <v>0.8</v>
      </c>
      <c r="Q79" s="25">
        <v>2.5</v>
      </c>
      <c r="R79" s="24">
        <v>8</v>
      </c>
      <c r="S79" s="26">
        <v>0.58450000000000002</v>
      </c>
      <c r="T79" s="52" t="s">
        <v>429</v>
      </c>
      <c r="U79" s="26">
        <v>0.64139999999999997</v>
      </c>
      <c r="V79" s="26"/>
      <c r="W79" s="109"/>
      <c r="X79" s="24">
        <v>4</v>
      </c>
      <c r="Y79" s="110">
        <v>3344.5</v>
      </c>
      <c r="Z79" s="25">
        <v>2.5</v>
      </c>
      <c r="AA79" s="26">
        <v>34.371600000000001</v>
      </c>
      <c r="AB79" s="26">
        <v>22.754000000000001</v>
      </c>
      <c r="AC79" s="109"/>
      <c r="AD79" s="26">
        <v>1.2265999999999999</v>
      </c>
      <c r="AE79" s="26">
        <v>1.1162000000000001</v>
      </c>
      <c r="AF79" s="26">
        <v>1.0259</v>
      </c>
      <c r="AG79" s="26">
        <v>1.0524</v>
      </c>
      <c r="AH79" s="57">
        <v>0.9909</v>
      </c>
      <c r="AI79" s="50">
        <f t="shared" si="3"/>
        <v>0.68806184999999997</v>
      </c>
      <c r="AJ79" s="26">
        <f t="shared" si="4"/>
        <v>-0.30283815000000003</v>
      </c>
      <c r="AK79" s="62">
        <f t="shared" si="5"/>
        <v>-0.30561928549803213</v>
      </c>
    </row>
    <row r="80" spans="1:37" s="53" customFormat="1" x14ac:dyDescent="0.2">
      <c r="A80" s="21" t="s">
        <v>1479</v>
      </c>
      <c r="B80" s="1" t="s">
        <v>1480</v>
      </c>
      <c r="C80" s="1" t="s">
        <v>410</v>
      </c>
      <c r="D80" s="108">
        <v>2</v>
      </c>
      <c r="E80" s="109"/>
      <c r="F80" s="108">
        <v>0</v>
      </c>
      <c r="G80" s="108">
        <v>1809</v>
      </c>
      <c r="H80" s="108">
        <v>137</v>
      </c>
      <c r="I80" s="108">
        <v>1539</v>
      </c>
      <c r="J80" s="108">
        <v>593</v>
      </c>
      <c r="K80" s="1">
        <v>1</v>
      </c>
      <c r="L80" s="109"/>
      <c r="M80" s="108">
        <v>1539</v>
      </c>
      <c r="N80" s="108">
        <v>593</v>
      </c>
      <c r="O80" s="2">
        <v>1</v>
      </c>
      <c r="P80" s="2">
        <v>1</v>
      </c>
      <c r="Q80" s="2">
        <v>1.4</v>
      </c>
      <c r="R80" s="1">
        <v>999</v>
      </c>
      <c r="S80" s="3">
        <v>0.4642</v>
      </c>
      <c r="T80" s="43" t="s">
        <v>410</v>
      </c>
      <c r="U80" s="3">
        <v>0.55430000000000001</v>
      </c>
      <c r="V80" s="3"/>
      <c r="W80" s="109"/>
      <c r="X80" s="1">
        <v>6</v>
      </c>
      <c r="Y80" s="108">
        <v>3524.58</v>
      </c>
      <c r="Z80" s="2">
        <v>1.9</v>
      </c>
      <c r="AA80" s="3">
        <v>0.77400000000000002</v>
      </c>
      <c r="AB80" s="3">
        <v>1.0946</v>
      </c>
      <c r="AC80" s="109"/>
      <c r="AD80" s="3">
        <v>0.43519999999999998</v>
      </c>
      <c r="AE80" s="3">
        <v>0.59089999999999998</v>
      </c>
      <c r="AF80" s="3">
        <v>0.68920000000000003</v>
      </c>
      <c r="AG80" s="3">
        <v>0.4844</v>
      </c>
      <c r="AH80" s="57">
        <v>0.88870000000000005</v>
      </c>
      <c r="AI80" s="50">
        <f t="shared" si="3"/>
        <v>0.59462532500000009</v>
      </c>
      <c r="AJ80" s="3">
        <f t="shared" si="4"/>
        <v>-0.29407467499999995</v>
      </c>
      <c r="AK80" s="62">
        <f t="shared" si="5"/>
        <v>-0.33090432654439061</v>
      </c>
    </row>
    <row r="81" spans="1:37" s="53" customFormat="1" x14ac:dyDescent="0.2">
      <c r="A81" s="21" t="s">
        <v>1062</v>
      </c>
      <c r="B81" s="24" t="s">
        <v>1063</v>
      </c>
      <c r="C81" s="24" t="s">
        <v>410</v>
      </c>
      <c r="D81" s="110">
        <v>12</v>
      </c>
      <c r="E81" s="109"/>
      <c r="F81" s="110">
        <v>0</v>
      </c>
      <c r="G81" s="110">
        <v>5887</v>
      </c>
      <c r="H81" s="110">
        <v>2768</v>
      </c>
      <c r="I81" s="110">
        <v>2526</v>
      </c>
      <c r="J81" s="110">
        <v>756</v>
      </c>
      <c r="K81" s="24">
        <v>1.6</v>
      </c>
      <c r="L81" s="109"/>
      <c r="M81" s="110">
        <v>2517</v>
      </c>
      <c r="N81" s="110">
        <v>738</v>
      </c>
      <c r="O81" s="25">
        <v>1.6</v>
      </c>
      <c r="P81" s="25">
        <v>0.9</v>
      </c>
      <c r="Q81" s="25">
        <v>1.5</v>
      </c>
      <c r="R81" s="24">
        <v>5</v>
      </c>
      <c r="S81" s="26">
        <v>0.7591</v>
      </c>
      <c r="T81" s="52" t="s">
        <v>407</v>
      </c>
      <c r="U81" s="26">
        <v>0.7591</v>
      </c>
      <c r="V81" s="26"/>
      <c r="W81" s="109"/>
      <c r="X81" s="24">
        <v>3</v>
      </c>
      <c r="Y81" s="110">
        <v>3992.64</v>
      </c>
      <c r="Z81" s="25">
        <v>1.5</v>
      </c>
      <c r="AA81" s="26">
        <v>2.5802</v>
      </c>
      <c r="AB81" s="26">
        <v>1.8448</v>
      </c>
      <c r="AC81" s="109"/>
      <c r="AD81" s="26">
        <v>0.88649999999999995</v>
      </c>
      <c r="AE81" s="26">
        <v>0.90710000000000002</v>
      </c>
      <c r="AF81" s="26">
        <v>1.0174000000000001</v>
      </c>
      <c r="AG81" s="26">
        <v>1.0557000000000001</v>
      </c>
      <c r="AH81" s="57">
        <v>1.1071</v>
      </c>
      <c r="AI81" s="50">
        <f t="shared" si="3"/>
        <v>0.81432452500000008</v>
      </c>
      <c r="AJ81" s="26">
        <f t="shared" si="4"/>
        <v>-0.2927754749999999</v>
      </c>
      <c r="AK81" s="62">
        <f t="shared" si="5"/>
        <v>-0.2644526013910215</v>
      </c>
    </row>
    <row r="82" spans="1:37" s="53" customFormat="1" x14ac:dyDescent="0.2">
      <c r="A82" s="21" t="s">
        <v>868</v>
      </c>
      <c r="B82" s="24" t="s">
        <v>869</v>
      </c>
      <c r="C82" s="24" t="s">
        <v>407</v>
      </c>
      <c r="D82" s="110">
        <v>18</v>
      </c>
      <c r="E82" s="109"/>
      <c r="F82" s="110">
        <v>0</v>
      </c>
      <c r="G82" s="110">
        <v>2643</v>
      </c>
      <c r="H82" s="110">
        <v>1650</v>
      </c>
      <c r="I82" s="110">
        <v>1522</v>
      </c>
      <c r="J82" s="110">
        <v>810</v>
      </c>
      <c r="K82" s="24">
        <v>2.2000000000000002</v>
      </c>
      <c r="L82" s="109"/>
      <c r="M82" s="110">
        <v>1485</v>
      </c>
      <c r="N82" s="110">
        <v>716</v>
      </c>
      <c r="O82" s="25">
        <v>2.2000000000000002</v>
      </c>
      <c r="P82" s="25">
        <v>1.5</v>
      </c>
      <c r="Q82" s="25">
        <v>2</v>
      </c>
      <c r="R82" s="24">
        <v>14</v>
      </c>
      <c r="S82" s="26">
        <v>0.44790000000000002</v>
      </c>
      <c r="T82" s="52" t="s">
        <v>407</v>
      </c>
      <c r="U82" s="26">
        <v>0.44790000000000002</v>
      </c>
      <c r="V82" s="26"/>
      <c r="W82" s="109"/>
      <c r="X82" s="24">
        <v>5</v>
      </c>
      <c r="Y82" s="110">
        <v>3093.4</v>
      </c>
      <c r="Z82" s="25">
        <v>2</v>
      </c>
      <c r="AA82" s="26">
        <v>0.4657</v>
      </c>
      <c r="AB82" s="26">
        <v>0.39329999999999998</v>
      </c>
      <c r="AC82" s="109"/>
      <c r="AD82" s="26">
        <v>0.58809999999999996</v>
      </c>
      <c r="AE82" s="26">
        <v>0.62029999999999996</v>
      </c>
      <c r="AF82" s="26">
        <v>0.80289999999999995</v>
      </c>
      <c r="AG82" s="26">
        <v>0.77959999999999996</v>
      </c>
      <c r="AH82" s="57">
        <v>0.77270000000000005</v>
      </c>
      <c r="AI82" s="50">
        <f t="shared" si="3"/>
        <v>0.48048472500000006</v>
      </c>
      <c r="AJ82" s="26">
        <f t="shared" si="4"/>
        <v>-0.292215275</v>
      </c>
      <c r="AK82" s="62">
        <f t="shared" si="5"/>
        <v>-0.3781742914455804</v>
      </c>
    </row>
    <row r="83" spans="1:37" s="53" customFormat="1" x14ac:dyDescent="0.2">
      <c r="A83" s="22" t="s">
        <v>786</v>
      </c>
      <c r="B83" s="17" t="s">
        <v>787</v>
      </c>
      <c r="C83" s="17" t="s">
        <v>407</v>
      </c>
      <c r="D83" s="111">
        <v>10</v>
      </c>
      <c r="E83" s="109"/>
      <c r="F83" s="111">
        <v>1</v>
      </c>
      <c r="G83" s="111">
        <v>5243</v>
      </c>
      <c r="H83" s="111">
        <v>1608</v>
      </c>
      <c r="I83" s="111">
        <v>2244</v>
      </c>
      <c r="J83" s="111">
        <v>653</v>
      </c>
      <c r="K83" s="17">
        <v>2.8</v>
      </c>
      <c r="L83" s="109"/>
      <c r="M83" s="111">
        <v>2244</v>
      </c>
      <c r="N83" s="111">
        <v>653</v>
      </c>
      <c r="O83" s="18">
        <v>2.8</v>
      </c>
      <c r="P83" s="18">
        <v>1.2</v>
      </c>
      <c r="Q83" s="18">
        <v>2.5</v>
      </c>
      <c r="R83" s="17">
        <v>5</v>
      </c>
      <c r="S83" s="19">
        <v>0.67679999999999996</v>
      </c>
      <c r="T83" s="44" t="s">
        <v>407</v>
      </c>
      <c r="U83" s="19">
        <v>0.67679999999999996</v>
      </c>
      <c r="V83" s="26"/>
      <c r="W83" s="109"/>
      <c r="X83" s="17">
        <v>5</v>
      </c>
      <c r="Y83" s="111">
        <v>3510.82</v>
      </c>
      <c r="Z83" s="18">
        <v>2.5</v>
      </c>
      <c r="AA83" s="19">
        <v>0.73119999999999996</v>
      </c>
      <c r="AB83" s="19">
        <v>0.71660000000000001</v>
      </c>
      <c r="AC83" s="109"/>
      <c r="AD83" s="19">
        <v>0.91810000000000003</v>
      </c>
      <c r="AE83" s="19">
        <v>1.1839</v>
      </c>
      <c r="AF83" s="19">
        <v>1.1472</v>
      </c>
      <c r="AG83" s="19">
        <v>0.97460000000000002</v>
      </c>
      <c r="AH83" s="59">
        <v>1.0089999999999999</v>
      </c>
      <c r="AI83" s="51">
        <f t="shared" si="3"/>
        <v>0.72603720000000005</v>
      </c>
      <c r="AJ83" s="19">
        <f t="shared" si="4"/>
        <v>-0.28296279999999985</v>
      </c>
      <c r="AK83" s="63">
        <f t="shared" si="5"/>
        <v>-0.28043885034687799</v>
      </c>
    </row>
    <row r="84" spans="1:37" s="53" customFormat="1" x14ac:dyDescent="0.2">
      <c r="A84" s="21" t="s">
        <v>882</v>
      </c>
      <c r="B84" s="1" t="s">
        <v>883</v>
      </c>
      <c r="C84" s="1" t="s">
        <v>429</v>
      </c>
      <c r="D84" s="108">
        <v>6</v>
      </c>
      <c r="E84" s="109"/>
      <c r="F84" s="108">
        <v>0</v>
      </c>
      <c r="G84" s="108">
        <v>32579</v>
      </c>
      <c r="H84" s="108">
        <v>20098</v>
      </c>
      <c r="I84" s="108">
        <v>11844</v>
      </c>
      <c r="J84" s="108">
        <v>7328</v>
      </c>
      <c r="K84" s="1">
        <v>11</v>
      </c>
      <c r="L84" s="109"/>
      <c r="M84" s="108">
        <v>11844</v>
      </c>
      <c r="N84" s="108">
        <v>7328</v>
      </c>
      <c r="O84" s="2">
        <v>11</v>
      </c>
      <c r="P84" s="2">
        <v>6.1</v>
      </c>
      <c r="Q84" s="2">
        <v>9.1999999999999993</v>
      </c>
      <c r="R84" s="1">
        <v>23</v>
      </c>
      <c r="S84" s="3">
        <v>3.5722</v>
      </c>
      <c r="T84" s="43" t="s">
        <v>410</v>
      </c>
      <c r="U84" s="3">
        <v>4.2755999999999998</v>
      </c>
      <c r="V84" s="3"/>
      <c r="W84" s="109"/>
      <c r="X84" s="1">
        <v>24</v>
      </c>
      <c r="Y84" s="108">
        <v>34357.19</v>
      </c>
      <c r="Z84" s="2">
        <v>8.6999999999999993</v>
      </c>
      <c r="AA84" s="3">
        <v>16.8278</v>
      </c>
      <c r="AB84" s="3">
        <v>11.799200000000001</v>
      </c>
      <c r="AC84" s="109"/>
      <c r="AD84" s="3">
        <v>4.4560000000000004</v>
      </c>
      <c r="AE84" s="3">
        <v>4.7050999999999998</v>
      </c>
      <c r="AF84" s="3">
        <v>4.6433999999999997</v>
      </c>
      <c r="AG84" s="3">
        <v>4.5655000000000001</v>
      </c>
      <c r="AH84" s="57">
        <v>4.8661000000000003</v>
      </c>
      <c r="AI84" s="50">
        <f t="shared" si="3"/>
        <v>4.5866499000000003</v>
      </c>
      <c r="AJ84" s="3">
        <f t="shared" si="4"/>
        <v>-0.27945010000000003</v>
      </c>
      <c r="AK84" s="62">
        <f t="shared" si="5"/>
        <v>-5.7427940239616948E-2</v>
      </c>
    </row>
    <row r="85" spans="1:37" s="53" customFormat="1" x14ac:dyDescent="0.2">
      <c r="A85" s="21" t="s">
        <v>258</v>
      </c>
      <c r="B85" s="1" t="s">
        <v>259</v>
      </c>
      <c r="C85" s="1" t="s">
        <v>410</v>
      </c>
      <c r="D85" s="108">
        <v>108</v>
      </c>
      <c r="E85" s="109"/>
      <c r="F85" s="108">
        <v>1</v>
      </c>
      <c r="G85" s="108">
        <v>5423</v>
      </c>
      <c r="H85" s="108">
        <v>4135</v>
      </c>
      <c r="I85" s="108">
        <v>4082</v>
      </c>
      <c r="J85" s="108">
        <v>3308</v>
      </c>
      <c r="K85" s="1">
        <v>6</v>
      </c>
      <c r="L85" s="109"/>
      <c r="M85" s="108">
        <v>3897</v>
      </c>
      <c r="N85" s="108">
        <v>2246</v>
      </c>
      <c r="O85" s="2">
        <v>6</v>
      </c>
      <c r="P85" s="2">
        <v>4.5</v>
      </c>
      <c r="Q85" s="2">
        <v>4.8</v>
      </c>
      <c r="R85" s="1">
        <v>20</v>
      </c>
      <c r="S85" s="3">
        <v>1.1754</v>
      </c>
      <c r="T85" s="43" t="s">
        <v>407</v>
      </c>
      <c r="U85" s="3">
        <v>1.1754</v>
      </c>
      <c r="V85" s="3"/>
      <c r="W85" s="109"/>
      <c r="X85" s="1">
        <v>15</v>
      </c>
      <c r="Y85" s="108">
        <v>10499.52</v>
      </c>
      <c r="Z85" s="2">
        <v>4.8</v>
      </c>
      <c r="AA85" s="3">
        <v>1.3246</v>
      </c>
      <c r="AB85" s="3">
        <v>0.80859999999999999</v>
      </c>
      <c r="AC85" s="109"/>
      <c r="AD85" s="3">
        <v>1.3479000000000001</v>
      </c>
      <c r="AE85" s="3">
        <v>1.3039000000000001</v>
      </c>
      <c r="AF85" s="3">
        <v>1.2723</v>
      </c>
      <c r="AG85" s="3">
        <v>1.4014</v>
      </c>
      <c r="AH85" s="57">
        <v>1.5349999999999999</v>
      </c>
      <c r="AI85" s="50">
        <f t="shared" si="3"/>
        <v>1.2609103500000001</v>
      </c>
      <c r="AJ85" s="3">
        <f t="shared" si="4"/>
        <v>-0.27408964999999985</v>
      </c>
      <c r="AK85" s="62">
        <f t="shared" si="5"/>
        <v>-0.17856003257328981</v>
      </c>
    </row>
    <row r="86" spans="1:37" s="53" customFormat="1" x14ac:dyDescent="0.2">
      <c r="A86" s="21" t="s">
        <v>732</v>
      </c>
      <c r="B86" s="1" t="s">
        <v>733</v>
      </c>
      <c r="C86" s="1" t="s">
        <v>407</v>
      </c>
      <c r="D86" s="108">
        <v>1</v>
      </c>
      <c r="E86" s="109"/>
      <c r="F86" s="108">
        <v>0</v>
      </c>
      <c r="G86" s="108">
        <v>16386</v>
      </c>
      <c r="H86" s="108">
        <v>0</v>
      </c>
      <c r="I86" s="108">
        <v>0</v>
      </c>
      <c r="J86" s="108">
        <v>0</v>
      </c>
      <c r="K86" s="1">
        <v>0</v>
      </c>
      <c r="L86" s="109"/>
      <c r="M86" s="108">
        <v>0</v>
      </c>
      <c r="N86" s="108">
        <v>0</v>
      </c>
      <c r="O86" s="2">
        <v>0</v>
      </c>
      <c r="P86" s="2">
        <v>0</v>
      </c>
      <c r="Q86" s="2">
        <v>0</v>
      </c>
      <c r="R86" s="1">
        <v>999</v>
      </c>
      <c r="S86" s="3">
        <v>0</v>
      </c>
      <c r="T86" s="43" t="s">
        <v>410</v>
      </c>
      <c r="U86" s="3">
        <v>2.3738000000000001</v>
      </c>
      <c r="V86" s="3"/>
      <c r="W86" s="109"/>
      <c r="X86" s="1">
        <v>10</v>
      </c>
      <c r="Y86" s="108">
        <v>17701.060000000001</v>
      </c>
      <c r="Z86" s="2">
        <v>2.2000000000000002</v>
      </c>
      <c r="AA86" s="3">
        <v>1.0548999999999999</v>
      </c>
      <c r="AB86" s="3">
        <v>1.0009999999999999</v>
      </c>
      <c r="AC86" s="109"/>
      <c r="AD86" s="3">
        <v>2.7443</v>
      </c>
      <c r="AE86" s="3">
        <v>2.6156999999999999</v>
      </c>
      <c r="AF86" s="3">
        <v>2.5053999999999998</v>
      </c>
      <c r="AG86" s="3">
        <v>2.427</v>
      </c>
      <c r="AH86" s="57">
        <v>2.8090999999999999</v>
      </c>
      <c r="AI86" s="50">
        <f t="shared" si="3"/>
        <v>2.5464939500000003</v>
      </c>
      <c r="AJ86" s="3">
        <f t="shared" si="4"/>
        <v>-0.26260604999999959</v>
      </c>
      <c r="AK86" s="62">
        <f t="shared" si="5"/>
        <v>-9.348405183154733E-2</v>
      </c>
    </row>
    <row r="87" spans="1:37" s="53" customFormat="1" x14ac:dyDescent="0.2">
      <c r="A87" s="21" t="s">
        <v>573</v>
      </c>
      <c r="B87" s="24" t="s">
        <v>574</v>
      </c>
      <c r="C87" s="24" t="s">
        <v>410</v>
      </c>
      <c r="D87" s="110">
        <v>29</v>
      </c>
      <c r="E87" s="109"/>
      <c r="F87" s="110">
        <v>6</v>
      </c>
      <c r="G87" s="110">
        <v>23899</v>
      </c>
      <c r="H87" s="110">
        <v>22804</v>
      </c>
      <c r="I87" s="110">
        <v>9402</v>
      </c>
      <c r="J87" s="110">
        <v>9336</v>
      </c>
      <c r="K87" s="24">
        <v>10.7</v>
      </c>
      <c r="L87" s="109"/>
      <c r="M87" s="110">
        <v>9266</v>
      </c>
      <c r="N87" s="110">
        <v>9033</v>
      </c>
      <c r="O87" s="25">
        <v>10.7</v>
      </c>
      <c r="P87" s="25">
        <v>12.5</v>
      </c>
      <c r="Q87" s="25">
        <v>5.8</v>
      </c>
      <c r="R87" s="24">
        <v>56</v>
      </c>
      <c r="S87" s="26">
        <v>2.7947000000000002</v>
      </c>
      <c r="T87" s="52" t="s">
        <v>410</v>
      </c>
      <c r="U87" s="26">
        <v>2.8875000000000002</v>
      </c>
      <c r="V87" s="26"/>
      <c r="W87" s="109"/>
      <c r="X87" s="24">
        <v>25</v>
      </c>
      <c r="Y87" s="110">
        <v>32085.5</v>
      </c>
      <c r="Z87" s="25">
        <v>5.4</v>
      </c>
      <c r="AA87" s="26">
        <v>0.50439999999999996</v>
      </c>
      <c r="AB87" s="26">
        <v>0.63519999999999999</v>
      </c>
      <c r="AC87" s="109"/>
      <c r="AD87" s="26">
        <v>2.1347</v>
      </c>
      <c r="AE87" s="26">
        <v>2.3043999999999998</v>
      </c>
      <c r="AF87" s="26">
        <v>3.0377000000000001</v>
      </c>
      <c r="AG87" s="26">
        <v>2.9731999999999998</v>
      </c>
      <c r="AH87" s="57">
        <v>3.3586999999999998</v>
      </c>
      <c r="AI87" s="50">
        <f t="shared" si="3"/>
        <v>3.0975656250000005</v>
      </c>
      <c r="AJ87" s="26">
        <f t="shared" si="4"/>
        <v>-0.26113437499999925</v>
      </c>
      <c r="AK87" s="62">
        <f t="shared" si="5"/>
        <v>-7.7748645309196798E-2</v>
      </c>
    </row>
    <row r="88" spans="1:37" s="53" customFormat="1" x14ac:dyDescent="0.2">
      <c r="A88" s="22" t="s">
        <v>894</v>
      </c>
      <c r="B88" s="17" t="s">
        <v>895</v>
      </c>
      <c r="C88" s="17" t="s">
        <v>410</v>
      </c>
      <c r="D88" s="111">
        <v>3</v>
      </c>
      <c r="E88" s="109"/>
      <c r="F88" s="111">
        <v>0</v>
      </c>
      <c r="G88" s="111">
        <v>19336</v>
      </c>
      <c r="H88" s="111">
        <v>9994</v>
      </c>
      <c r="I88" s="111">
        <v>9215</v>
      </c>
      <c r="J88" s="111">
        <v>4992</v>
      </c>
      <c r="K88" s="17">
        <v>7.7</v>
      </c>
      <c r="L88" s="109"/>
      <c r="M88" s="111">
        <v>9215</v>
      </c>
      <c r="N88" s="111">
        <v>4992</v>
      </c>
      <c r="O88" s="18">
        <v>7.7</v>
      </c>
      <c r="P88" s="18">
        <v>5.3</v>
      </c>
      <c r="Q88" s="18">
        <v>4.8</v>
      </c>
      <c r="R88" s="17">
        <v>999</v>
      </c>
      <c r="S88" s="19">
        <v>2.7793000000000001</v>
      </c>
      <c r="T88" s="44" t="s">
        <v>410</v>
      </c>
      <c r="U88" s="19">
        <v>3.4032</v>
      </c>
      <c r="V88" s="26"/>
      <c r="W88" s="109"/>
      <c r="X88" s="17">
        <v>20</v>
      </c>
      <c r="Y88" s="111">
        <v>26156.97</v>
      </c>
      <c r="Z88" s="18">
        <v>6.6</v>
      </c>
      <c r="AA88" s="19">
        <v>0</v>
      </c>
      <c r="AB88" s="19">
        <v>1.6917</v>
      </c>
      <c r="AC88" s="109"/>
      <c r="AD88" s="19">
        <v>4.4111000000000002</v>
      </c>
      <c r="AE88" s="19">
        <v>3.7751000000000001</v>
      </c>
      <c r="AF88" s="19">
        <v>2.8494999999999999</v>
      </c>
      <c r="AG88" s="19">
        <v>2.8016000000000001</v>
      </c>
      <c r="AH88" s="59">
        <v>3.9024999999999999</v>
      </c>
      <c r="AI88" s="51">
        <f t="shared" si="3"/>
        <v>3.6507828000000004</v>
      </c>
      <c r="AJ88" s="19">
        <f t="shared" si="4"/>
        <v>-0.25171719999999942</v>
      </c>
      <c r="AK88" s="63">
        <f t="shared" si="5"/>
        <v>-6.4501524663676979E-2</v>
      </c>
    </row>
    <row r="89" spans="1:37" s="53" customFormat="1" x14ac:dyDescent="0.2">
      <c r="A89" s="21" t="s">
        <v>1403</v>
      </c>
      <c r="B89" s="1" t="s">
        <v>1404</v>
      </c>
      <c r="C89" s="1" t="s">
        <v>611</v>
      </c>
      <c r="D89" s="108">
        <v>10</v>
      </c>
      <c r="E89" s="109"/>
      <c r="F89" s="108">
        <v>0</v>
      </c>
      <c r="G89" s="108">
        <v>6655</v>
      </c>
      <c r="H89" s="108">
        <v>4997</v>
      </c>
      <c r="I89" s="108">
        <v>2928</v>
      </c>
      <c r="J89" s="108">
        <v>1941</v>
      </c>
      <c r="K89" s="1">
        <v>4.3</v>
      </c>
      <c r="L89" s="109"/>
      <c r="M89" s="108">
        <v>2860</v>
      </c>
      <c r="N89" s="108">
        <v>1789</v>
      </c>
      <c r="O89" s="2">
        <v>4.3</v>
      </c>
      <c r="P89" s="2">
        <v>2.2999999999999998</v>
      </c>
      <c r="Q89" s="2">
        <v>3.6</v>
      </c>
      <c r="R89" s="1">
        <v>23</v>
      </c>
      <c r="S89" s="3">
        <v>0.86260000000000003</v>
      </c>
      <c r="T89" s="43" t="s">
        <v>410</v>
      </c>
      <c r="U89" s="3">
        <v>1.3076000000000001</v>
      </c>
      <c r="V89" s="3"/>
      <c r="W89" s="109"/>
      <c r="X89" s="1">
        <v>14</v>
      </c>
      <c r="Y89" s="108">
        <v>14323.28</v>
      </c>
      <c r="Z89" s="2">
        <v>4</v>
      </c>
      <c r="AA89" s="3">
        <v>5.5583999999999998</v>
      </c>
      <c r="AB89" s="3">
        <v>5.6022999999999996</v>
      </c>
      <c r="AC89" s="109"/>
      <c r="AD89" s="3">
        <v>1.3674999999999999</v>
      </c>
      <c r="AE89" s="3">
        <v>1.6107</v>
      </c>
      <c r="AF89" s="3">
        <v>1.3444</v>
      </c>
      <c r="AG89" s="3">
        <v>1.3464</v>
      </c>
      <c r="AH89" s="57">
        <v>1.6486000000000001</v>
      </c>
      <c r="AI89" s="50">
        <f t="shared" si="3"/>
        <v>1.4027279000000001</v>
      </c>
      <c r="AJ89" s="3">
        <f t="shared" si="4"/>
        <v>-0.24587209999999993</v>
      </c>
      <c r="AK89" s="62">
        <f t="shared" si="5"/>
        <v>-0.14913993691617125</v>
      </c>
    </row>
    <row r="90" spans="1:37" s="53" customFormat="1" x14ac:dyDescent="0.2">
      <c r="A90" s="21" t="s">
        <v>1522</v>
      </c>
      <c r="B90" s="24" t="s">
        <v>1523</v>
      </c>
      <c r="C90" s="24" t="s">
        <v>410</v>
      </c>
      <c r="D90" s="110">
        <v>56</v>
      </c>
      <c r="E90" s="109"/>
      <c r="F90" s="110">
        <v>0</v>
      </c>
      <c r="G90" s="110">
        <v>14771</v>
      </c>
      <c r="H90" s="110">
        <v>5634</v>
      </c>
      <c r="I90" s="110">
        <v>5748</v>
      </c>
      <c r="J90" s="110">
        <v>2664</v>
      </c>
      <c r="K90" s="24">
        <v>4.5999999999999996</v>
      </c>
      <c r="L90" s="109"/>
      <c r="M90" s="110">
        <v>5600</v>
      </c>
      <c r="N90" s="110">
        <v>2105</v>
      </c>
      <c r="O90" s="25">
        <v>4.5999999999999996</v>
      </c>
      <c r="P90" s="25">
        <v>2.7</v>
      </c>
      <c r="Q90" s="25">
        <v>3.9</v>
      </c>
      <c r="R90" s="24">
        <v>8</v>
      </c>
      <c r="S90" s="26">
        <v>1.6890000000000001</v>
      </c>
      <c r="T90" s="52" t="s">
        <v>407</v>
      </c>
      <c r="U90" s="26">
        <v>1.6890000000000001</v>
      </c>
      <c r="V90" s="26"/>
      <c r="W90" s="109"/>
      <c r="X90" s="24">
        <v>10</v>
      </c>
      <c r="Y90" s="110">
        <v>10916.16</v>
      </c>
      <c r="Z90" s="25">
        <v>3.9</v>
      </c>
      <c r="AA90" s="26">
        <v>0.93510000000000004</v>
      </c>
      <c r="AB90" s="26">
        <v>0.7601</v>
      </c>
      <c r="AC90" s="109"/>
      <c r="AD90" s="26">
        <v>1.6283000000000001</v>
      </c>
      <c r="AE90" s="26">
        <v>1.6375999999999999</v>
      </c>
      <c r="AF90" s="26">
        <v>2.0560999999999998</v>
      </c>
      <c r="AG90" s="26">
        <v>2.0106999999999999</v>
      </c>
      <c r="AH90" s="57">
        <v>2.0569000000000002</v>
      </c>
      <c r="AI90" s="50">
        <f t="shared" si="3"/>
        <v>1.8118747500000003</v>
      </c>
      <c r="AJ90" s="26">
        <f t="shared" si="4"/>
        <v>-0.24502524999999986</v>
      </c>
      <c r="AK90" s="62">
        <f t="shared" si="5"/>
        <v>-0.11912355972580088</v>
      </c>
    </row>
    <row r="91" spans="1:37" s="53" customFormat="1" x14ac:dyDescent="0.2">
      <c r="A91" s="21" t="s">
        <v>335</v>
      </c>
      <c r="B91" s="24" t="s">
        <v>336</v>
      </c>
      <c r="C91" s="24" t="s">
        <v>410</v>
      </c>
      <c r="D91" s="110">
        <v>24</v>
      </c>
      <c r="E91" s="109"/>
      <c r="F91" s="110">
        <v>2</v>
      </c>
      <c r="G91" s="110">
        <v>4912</v>
      </c>
      <c r="H91" s="110">
        <v>4039</v>
      </c>
      <c r="I91" s="110">
        <v>2518</v>
      </c>
      <c r="J91" s="110">
        <v>1709</v>
      </c>
      <c r="K91" s="24">
        <v>3.5</v>
      </c>
      <c r="L91" s="109"/>
      <c r="M91" s="110">
        <v>2476</v>
      </c>
      <c r="N91" s="110">
        <v>1550</v>
      </c>
      <c r="O91" s="25">
        <v>3.5</v>
      </c>
      <c r="P91" s="25">
        <v>3.3</v>
      </c>
      <c r="Q91" s="25">
        <v>2.6</v>
      </c>
      <c r="R91" s="24">
        <v>23</v>
      </c>
      <c r="S91" s="26">
        <v>0.74680000000000002</v>
      </c>
      <c r="T91" s="52" t="s">
        <v>407</v>
      </c>
      <c r="U91" s="26">
        <v>0.74850000000000005</v>
      </c>
      <c r="V91" s="26"/>
      <c r="W91" s="109"/>
      <c r="X91" s="24">
        <v>10</v>
      </c>
      <c r="Y91" s="110">
        <v>5833.46</v>
      </c>
      <c r="Z91" s="25">
        <v>2.6</v>
      </c>
      <c r="AA91" s="26">
        <v>0.83430000000000004</v>
      </c>
      <c r="AB91" s="26">
        <v>0.873</v>
      </c>
      <c r="AC91" s="109"/>
      <c r="AD91" s="26">
        <v>1.0553999999999999</v>
      </c>
      <c r="AE91" s="26">
        <v>1.1056999999999999</v>
      </c>
      <c r="AF91" s="26">
        <v>1.028</v>
      </c>
      <c r="AG91" s="26">
        <v>1.0153000000000001</v>
      </c>
      <c r="AH91" s="57">
        <v>1.0450999999999999</v>
      </c>
      <c r="AI91" s="50">
        <f t="shared" si="3"/>
        <v>0.80295337500000008</v>
      </c>
      <c r="AJ91" s="26">
        <f t="shared" si="4"/>
        <v>-0.24214662499999984</v>
      </c>
      <c r="AK91" s="62">
        <f t="shared" si="5"/>
        <v>-0.23169708640321487</v>
      </c>
    </row>
    <row r="92" spans="1:37" s="53" customFormat="1" x14ac:dyDescent="0.2">
      <c r="A92" s="21" t="s">
        <v>442</v>
      </c>
      <c r="B92" s="24" t="s">
        <v>443</v>
      </c>
      <c r="C92" s="24" t="s">
        <v>407</v>
      </c>
      <c r="D92" s="110">
        <v>0</v>
      </c>
      <c r="E92" s="109"/>
      <c r="F92" s="110">
        <v>0</v>
      </c>
      <c r="G92" s="110">
        <v>0</v>
      </c>
      <c r="H92" s="110">
        <v>0</v>
      </c>
      <c r="I92" s="110">
        <v>0</v>
      </c>
      <c r="J92" s="110">
        <v>0</v>
      </c>
      <c r="K92" s="24">
        <v>0</v>
      </c>
      <c r="L92" s="109"/>
      <c r="M92" s="110">
        <v>0</v>
      </c>
      <c r="N92" s="110">
        <v>0</v>
      </c>
      <c r="O92" s="25">
        <v>0</v>
      </c>
      <c r="P92" s="25">
        <v>0</v>
      </c>
      <c r="Q92" s="25">
        <v>0</v>
      </c>
      <c r="R92" s="24">
        <v>999</v>
      </c>
      <c r="S92" s="26">
        <v>0</v>
      </c>
      <c r="T92" s="52" t="s">
        <v>611</v>
      </c>
      <c r="U92" s="26">
        <v>0.90639999999999998</v>
      </c>
      <c r="V92" s="26"/>
      <c r="W92" s="109"/>
      <c r="X92" s="24">
        <v>8</v>
      </c>
      <c r="Y92" s="110">
        <v>5798.53</v>
      </c>
      <c r="Z92" s="25">
        <v>1.8</v>
      </c>
      <c r="AA92" s="26">
        <v>1.9337</v>
      </c>
      <c r="AB92" s="26">
        <v>1.9824999999999999</v>
      </c>
      <c r="AC92" s="109"/>
      <c r="AD92" s="26">
        <v>1.3836999999999999</v>
      </c>
      <c r="AE92" s="26">
        <v>1.2230000000000001</v>
      </c>
      <c r="AF92" s="26">
        <v>1.1711</v>
      </c>
      <c r="AG92" s="26">
        <v>1.1189</v>
      </c>
      <c r="AH92" s="57">
        <v>1.2128000000000001</v>
      </c>
      <c r="AI92" s="50">
        <f t="shared" si="3"/>
        <v>0.97234060000000011</v>
      </c>
      <c r="AJ92" s="26">
        <f t="shared" si="4"/>
        <v>-0.24045939999999999</v>
      </c>
      <c r="AK92" s="62">
        <f t="shared" si="5"/>
        <v>-0.19826797493403692</v>
      </c>
    </row>
    <row r="93" spans="1:37" s="53" customFormat="1" x14ac:dyDescent="0.2">
      <c r="A93" s="22" t="s">
        <v>1152</v>
      </c>
      <c r="B93" s="17" t="s">
        <v>1153</v>
      </c>
      <c r="C93" s="17" t="s">
        <v>410</v>
      </c>
      <c r="D93" s="111">
        <v>1</v>
      </c>
      <c r="E93" s="109"/>
      <c r="F93" s="111">
        <v>0</v>
      </c>
      <c r="G93" s="111">
        <v>3904</v>
      </c>
      <c r="H93" s="111">
        <v>0</v>
      </c>
      <c r="I93" s="111">
        <v>1267</v>
      </c>
      <c r="J93" s="111">
        <v>0</v>
      </c>
      <c r="K93" s="17">
        <v>3</v>
      </c>
      <c r="L93" s="109"/>
      <c r="M93" s="111">
        <v>1267</v>
      </c>
      <c r="N93" s="111">
        <v>0</v>
      </c>
      <c r="O93" s="18">
        <v>3</v>
      </c>
      <c r="P93" s="18">
        <v>0</v>
      </c>
      <c r="Q93" s="18">
        <v>3</v>
      </c>
      <c r="R93" s="17">
        <v>999</v>
      </c>
      <c r="S93" s="19">
        <v>0.3821</v>
      </c>
      <c r="T93" s="44" t="s">
        <v>611</v>
      </c>
      <c r="U93" s="19">
        <v>0.64410000000000001</v>
      </c>
      <c r="V93" s="26"/>
      <c r="W93" s="109"/>
      <c r="X93" s="17">
        <v>11</v>
      </c>
      <c r="Y93" s="111">
        <v>4067.31</v>
      </c>
      <c r="Z93" s="18">
        <v>2.4</v>
      </c>
      <c r="AA93" s="19">
        <v>1.3992</v>
      </c>
      <c r="AB93" s="19">
        <v>1.2411000000000001</v>
      </c>
      <c r="AC93" s="109"/>
      <c r="AD93" s="19">
        <v>0.9496</v>
      </c>
      <c r="AE93" s="19">
        <v>1.2596000000000001</v>
      </c>
      <c r="AF93" s="19">
        <v>0.81810000000000005</v>
      </c>
      <c r="AG93" s="19">
        <v>0.80449999999999999</v>
      </c>
      <c r="AH93" s="59">
        <v>0.92669999999999997</v>
      </c>
      <c r="AI93" s="51">
        <f t="shared" si="3"/>
        <v>0.69095827500000007</v>
      </c>
      <c r="AJ93" s="19">
        <f t="shared" si="4"/>
        <v>-0.2357417249999999</v>
      </c>
      <c r="AK93" s="63">
        <f t="shared" si="5"/>
        <v>-0.25438839430236315</v>
      </c>
    </row>
    <row r="94" spans="1:37" s="53" customFormat="1" x14ac:dyDescent="0.2">
      <c r="A94" s="21" t="s">
        <v>498</v>
      </c>
      <c r="B94" s="1" t="s">
        <v>499</v>
      </c>
      <c r="C94" s="1" t="s">
        <v>407</v>
      </c>
      <c r="D94" s="108">
        <v>135</v>
      </c>
      <c r="E94" s="109"/>
      <c r="F94" s="108">
        <v>1</v>
      </c>
      <c r="G94" s="108">
        <v>15675</v>
      </c>
      <c r="H94" s="108">
        <v>15675</v>
      </c>
      <c r="I94" s="108">
        <v>6997</v>
      </c>
      <c r="J94" s="108">
        <v>6814</v>
      </c>
      <c r="K94" s="1">
        <v>8</v>
      </c>
      <c r="L94" s="109"/>
      <c r="M94" s="108">
        <v>6700</v>
      </c>
      <c r="N94" s="108">
        <v>4908</v>
      </c>
      <c r="O94" s="2">
        <v>8</v>
      </c>
      <c r="P94" s="2">
        <v>6.3</v>
      </c>
      <c r="Q94" s="2">
        <v>6.2</v>
      </c>
      <c r="R94" s="1">
        <v>32</v>
      </c>
      <c r="S94" s="3">
        <v>2.0207999999999999</v>
      </c>
      <c r="T94" s="43" t="s">
        <v>407</v>
      </c>
      <c r="U94" s="3">
        <v>2.0207999999999999</v>
      </c>
      <c r="V94" s="3"/>
      <c r="W94" s="109"/>
      <c r="X94" s="1">
        <v>20</v>
      </c>
      <c r="Y94" s="108">
        <v>20216.16</v>
      </c>
      <c r="Z94" s="2">
        <v>6.2</v>
      </c>
      <c r="AA94" s="3">
        <v>1.3240000000000001</v>
      </c>
      <c r="AB94" s="3">
        <v>1.2204999999999999</v>
      </c>
      <c r="AC94" s="109"/>
      <c r="AD94" s="3">
        <v>2.0253000000000001</v>
      </c>
      <c r="AE94" s="3">
        <v>1.9228000000000001</v>
      </c>
      <c r="AF94" s="3">
        <v>2.2321</v>
      </c>
      <c r="AG94" s="3">
        <v>2.4085999999999999</v>
      </c>
      <c r="AH94" s="57">
        <v>2.4018000000000002</v>
      </c>
      <c r="AI94" s="50">
        <f t="shared" si="3"/>
        <v>2.1678132000000003</v>
      </c>
      <c r="AJ94" s="3">
        <f t="shared" si="4"/>
        <v>-0.23398679999999983</v>
      </c>
      <c r="AK94" s="62">
        <f t="shared" si="5"/>
        <v>-9.7421433924556503E-2</v>
      </c>
    </row>
    <row r="95" spans="1:37" s="53" customFormat="1" x14ac:dyDescent="0.2">
      <c r="A95" s="21" t="s">
        <v>303</v>
      </c>
      <c r="B95" s="24" t="s">
        <v>315</v>
      </c>
      <c r="C95" s="24" t="s">
        <v>410</v>
      </c>
      <c r="D95" s="110">
        <v>77</v>
      </c>
      <c r="E95" s="109"/>
      <c r="F95" s="110">
        <v>9</v>
      </c>
      <c r="G95" s="110">
        <v>3433</v>
      </c>
      <c r="H95" s="110">
        <v>2068</v>
      </c>
      <c r="I95" s="110">
        <v>1719</v>
      </c>
      <c r="J95" s="110">
        <v>980</v>
      </c>
      <c r="K95" s="24">
        <v>1.3</v>
      </c>
      <c r="L95" s="109"/>
      <c r="M95" s="110">
        <v>1645</v>
      </c>
      <c r="N95" s="110">
        <v>739</v>
      </c>
      <c r="O95" s="25">
        <v>1.3</v>
      </c>
      <c r="P95" s="25">
        <v>1.6</v>
      </c>
      <c r="Q95" s="25">
        <v>1.3</v>
      </c>
      <c r="R95" s="24">
        <v>12</v>
      </c>
      <c r="S95" s="26">
        <v>0.49609999999999999</v>
      </c>
      <c r="T95" s="52" t="s">
        <v>407</v>
      </c>
      <c r="U95" s="26">
        <v>0.49609999999999999</v>
      </c>
      <c r="V95" s="26"/>
      <c r="W95" s="109"/>
      <c r="X95" s="24">
        <v>4</v>
      </c>
      <c r="Y95" s="110">
        <v>3620.2</v>
      </c>
      <c r="Z95" s="25">
        <v>1.3</v>
      </c>
      <c r="AA95" s="26">
        <v>2.8681000000000001</v>
      </c>
      <c r="AB95" s="26">
        <v>2.7280000000000002</v>
      </c>
      <c r="AC95" s="109"/>
      <c r="AD95" s="26">
        <v>0.4874</v>
      </c>
      <c r="AE95" s="26">
        <v>0.57240000000000002</v>
      </c>
      <c r="AF95" s="26">
        <v>0.61099999999999999</v>
      </c>
      <c r="AG95" s="26">
        <v>0.6079</v>
      </c>
      <c r="AH95" s="57">
        <v>0.7631</v>
      </c>
      <c r="AI95" s="50">
        <f t="shared" si="3"/>
        <v>0.53219127500000007</v>
      </c>
      <c r="AJ95" s="26">
        <f t="shared" si="4"/>
        <v>-0.23090872499999993</v>
      </c>
      <c r="AK95" s="62">
        <f t="shared" si="5"/>
        <v>-0.3025930087799763</v>
      </c>
    </row>
    <row r="96" spans="1:37" s="53" customFormat="1" x14ac:dyDescent="0.2">
      <c r="A96" s="21" t="s">
        <v>381</v>
      </c>
      <c r="B96" s="1" t="s">
        <v>382</v>
      </c>
      <c r="C96" s="1" t="s">
        <v>611</v>
      </c>
      <c r="D96" s="108">
        <v>11</v>
      </c>
      <c r="E96" s="109"/>
      <c r="F96" s="108">
        <v>0</v>
      </c>
      <c r="G96" s="108">
        <v>41334</v>
      </c>
      <c r="H96" s="108">
        <v>20896</v>
      </c>
      <c r="I96" s="108">
        <v>16039</v>
      </c>
      <c r="J96" s="108">
        <v>10847</v>
      </c>
      <c r="K96" s="1">
        <v>13.8</v>
      </c>
      <c r="L96" s="109"/>
      <c r="M96" s="108">
        <v>17039</v>
      </c>
      <c r="N96" s="108">
        <v>12155</v>
      </c>
      <c r="O96" s="2">
        <v>13.8</v>
      </c>
      <c r="P96" s="2">
        <v>10.3</v>
      </c>
      <c r="Q96" s="2">
        <v>8.4</v>
      </c>
      <c r="R96" s="1">
        <v>30</v>
      </c>
      <c r="S96" s="3">
        <v>5.1391</v>
      </c>
      <c r="T96" s="43" t="s">
        <v>410</v>
      </c>
      <c r="U96" s="3">
        <v>2.7071999999999998</v>
      </c>
      <c r="V96" s="3"/>
      <c r="W96" s="109"/>
      <c r="X96" s="1">
        <v>22</v>
      </c>
      <c r="Y96" s="108">
        <v>29002.82</v>
      </c>
      <c r="Z96" s="2">
        <v>4.7</v>
      </c>
      <c r="AA96" s="3">
        <v>1.383</v>
      </c>
      <c r="AB96" s="3">
        <v>1.2911999999999999</v>
      </c>
      <c r="AC96" s="109"/>
      <c r="AD96" s="3">
        <v>3.0687000000000002</v>
      </c>
      <c r="AE96" s="3">
        <v>2.8361000000000001</v>
      </c>
      <c r="AF96" s="3">
        <v>2.9009999999999998</v>
      </c>
      <c r="AG96" s="3">
        <v>2.8515000000000001</v>
      </c>
      <c r="AH96" s="57">
        <v>3.1337999999999999</v>
      </c>
      <c r="AI96" s="50">
        <f t="shared" si="3"/>
        <v>2.9041488000000002</v>
      </c>
      <c r="AJ96" s="3">
        <f t="shared" si="4"/>
        <v>-0.22965119999999972</v>
      </c>
      <c r="AK96" s="62">
        <f t="shared" si="5"/>
        <v>-7.3282021826536384E-2</v>
      </c>
    </row>
    <row r="97" spans="1:37" s="53" customFormat="1" x14ac:dyDescent="0.2">
      <c r="A97" s="21" t="s">
        <v>914</v>
      </c>
      <c r="B97" s="24" t="s">
        <v>915</v>
      </c>
      <c r="C97" s="24" t="s">
        <v>407</v>
      </c>
      <c r="D97" s="110">
        <v>122</v>
      </c>
      <c r="E97" s="109"/>
      <c r="F97" s="110">
        <v>2</v>
      </c>
      <c r="G97" s="110">
        <v>24608</v>
      </c>
      <c r="H97" s="110">
        <v>11938</v>
      </c>
      <c r="I97" s="110">
        <v>9767</v>
      </c>
      <c r="J97" s="110">
        <v>4976</v>
      </c>
      <c r="K97" s="24">
        <v>6.1</v>
      </c>
      <c r="L97" s="109"/>
      <c r="M97" s="110">
        <v>9436</v>
      </c>
      <c r="N97" s="110">
        <v>3618</v>
      </c>
      <c r="O97" s="25">
        <v>6.1</v>
      </c>
      <c r="P97" s="25">
        <v>3.7</v>
      </c>
      <c r="Q97" s="25">
        <v>5.4</v>
      </c>
      <c r="R97" s="24">
        <v>9</v>
      </c>
      <c r="S97" s="26">
        <v>2.8460000000000001</v>
      </c>
      <c r="T97" s="52" t="s">
        <v>407</v>
      </c>
      <c r="U97" s="26">
        <v>2.8460000000000001</v>
      </c>
      <c r="V97" s="26"/>
      <c r="W97" s="109"/>
      <c r="X97" s="24">
        <v>13</v>
      </c>
      <c r="Y97" s="110">
        <v>19420.439999999999</v>
      </c>
      <c r="Z97" s="25">
        <v>5.4</v>
      </c>
      <c r="AA97" s="26">
        <v>3.2791999999999999</v>
      </c>
      <c r="AB97" s="26">
        <v>4.3247999999999998</v>
      </c>
      <c r="AC97" s="109"/>
      <c r="AD97" s="26">
        <v>3.363</v>
      </c>
      <c r="AE97" s="26">
        <v>3.4148999999999998</v>
      </c>
      <c r="AF97" s="26">
        <v>3.2633999999999999</v>
      </c>
      <c r="AG97" s="26">
        <v>3.1284999999999998</v>
      </c>
      <c r="AH97" s="57">
        <v>3.2814000000000001</v>
      </c>
      <c r="AI97" s="50">
        <f t="shared" si="3"/>
        <v>3.0530465000000002</v>
      </c>
      <c r="AJ97" s="26">
        <f t="shared" si="4"/>
        <v>-0.22835349999999988</v>
      </c>
      <c r="AK97" s="62">
        <f t="shared" si="5"/>
        <v>-6.959026634972873E-2</v>
      </c>
    </row>
    <row r="98" spans="1:37" s="53" customFormat="1" x14ac:dyDescent="0.2">
      <c r="A98" s="22" t="s">
        <v>1126</v>
      </c>
      <c r="B98" s="17" t="s">
        <v>1127</v>
      </c>
      <c r="C98" s="17" t="s">
        <v>410</v>
      </c>
      <c r="D98" s="111">
        <v>7</v>
      </c>
      <c r="E98" s="109"/>
      <c r="F98" s="111">
        <v>0</v>
      </c>
      <c r="G98" s="111">
        <v>11255</v>
      </c>
      <c r="H98" s="111">
        <v>4629</v>
      </c>
      <c r="I98" s="111">
        <v>4696</v>
      </c>
      <c r="J98" s="111">
        <v>2375</v>
      </c>
      <c r="K98" s="17">
        <v>3.9</v>
      </c>
      <c r="L98" s="109"/>
      <c r="M98" s="111">
        <v>4577</v>
      </c>
      <c r="N98" s="111">
        <v>2105</v>
      </c>
      <c r="O98" s="18">
        <v>3.9</v>
      </c>
      <c r="P98" s="18">
        <v>2.2000000000000002</v>
      </c>
      <c r="Q98" s="18">
        <v>3.4</v>
      </c>
      <c r="R98" s="17">
        <v>12</v>
      </c>
      <c r="S98" s="19">
        <v>1.3805000000000001</v>
      </c>
      <c r="T98" s="44" t="s">
        <v>410</v>
      </c>
      <c r="U98" s="19">
        <v>2.0310999999999999</v>
      </c>
      <c r="V98" s="26"/>
      <c r="W98" s="109"/>
      <c r="X98" s="17">
        <v>11</v>
      </c>
      <c r="Y98" s="111">
        <v>16013.97</v>
      </c>
      <c r="Z98" s="18">
        <v>4</v>
      </c>
      <c r="AA98" s="19">
        <v>0.82079999999999997</v>
      </c>
      <c r="AB98" s="19">
        <v>0.61209999999999998</v>
      </c>
      <c r="AC98" s="109"/>
      <c r="AD98" s="19">
        <v>1.2616000000000001</v>
      </c>
      <c r="AE98" s="19">
        <v>1.6073999999999999</v>
      </c>
      <c r="AF98" s="19">
        <v>1.2934000000000001</v>
      </c>
      <c r="AG98" s="19">
        <v>1.9721</v>
      </c>
      <c r="AH98" s="59">
        <v>2.4043999999999999</v>
      </c>
      <c r="AI98" s="51">
        <f t="shared" si="3"/>
        <v>2.178862525</v>
      </c>
      <c r="AJ98" s="19">
        <f t="shared" si="4"/>
        <v>-0.22553747499999988</v>
      </c>
      <c r="AK98" s="63">
        <f t="shared" si="5"/>
        <v>-9.3801977624355298E-2</v>
      </c>
    </row>
    <row r="99" spans="1:37" s="53" customFormat="1" x14ac:dyDescent="0.2">
      <c r="A99" s="21" t="s">
        <v>748</v>
      </c>
      <c r="B99" s="24" t="s">
        <v>749</v>
      </c>
      <c r="C99" s="24" t="s">
        <v>407</v>
      </c>
      <c r="D99" s="110">
        <v>4</v>
      </c>
      <c r="E99" s="109"/>
      <c r="F99" s="110">
        <v>0</v>
      </c>
      <c r="G99" s="110">
        <v>23959</v>
      </c>
      <c r="H99" s="110">
        <v>15073</v>
      </c>
      <c r="I99" s="110">
        <v>6028</v>
      </c>
      <c r="J99" s="110">
        <v>3507</v>
      </c>
      <c r="K99" s="24">
        <v>7.3</v>
      </c>
      <c r="L99" s="109"/>
      <c r="M99" s="110">
        <v>6028</v>
      </c>
      <c r="N99" s="110">
        <v>3507</v>
      </c>
      <c r="O99" s="25">
        <v>7.3</v>
      </c>
      <c r="P99" s="25">
        <v>4.3</v>
      </c>
      <c r="Q99" s="25">
        <v>6.1</v>
      </c>
      <c r="R99" s="24">
        <v>999</v>
      </c>
      <c r="S99" s="26">
        <v>1.8181</v>
      </c>
      <c r="T99" s="52" t="s">
        <v>410</v>
      </c>
      <c r="U99" s="26">
        <v>3.3351000000000002</v>
      </c>
      <c r="V99" s="26"/>
      <c r="W99" s="109"/>
      <c r="X99" s="24">
        <v>28</v>
      </c>
      <c r="Y99" s="110">
        <v>32375.56</v>
      </c>
      <c r="Z99" s="25">
        <v>7.7</v>
      </c>
      <c r="AA99" s="26">
        <v>2.8969</v>
      </c>
      <c r="AB99" s="26">
        <v>1.9717</v>
      </c>
      <c r="AC99" s="109"/>
      <c r="AD99" s="26">
        <v>3.3908999999999998</v>
      </c>
      <c r="AE99" s="26">
        <v>2.0501</v>
      </c>
      <c r="AF99" s="26">
        <v>3.3561000000000001</v>
      </c>
      <c r="AG99" s="26">
        <v>3.3563000000000001</v>
      </c>
      <c r="AH99" s="57">
        <v>3.8018999999999998</v>
      </c>
      <c r="AI99" s="50">
        <f t="shared" si="3"/>
        <v>3.5777285250000004</v>
      </c>
      <c r="AJ99" s="26">
        <f t="shared" si="4"/>
        <v>-0.22417147499999945</v>
      </c>
      <c r="AK99" s="62">
        <f t="shared" si="5"/>
        <v>-5.896301191509494E-2</v>
      </c>
    </row>
    <row r="100" spans="1:37" s="53" customFormat="1" x14ac:dyDescent="0.2">
      <c r="A100" s="21" t="s">
        <v>1032</v>
      </c>
      <c r="B100" s="24" t="s">
        <v>1033</v>
      </c>
      <c r="C100" s="24" t="s">
        <v>407</v>
      </c>
      <c r="D100" s="110">
        <v>205</v>
      </c>
      <c r="E100" s="109"/>
      <c r="F100" s="110">
        <v>4</v>
      </c>
      <c r="G100" s="110">
        <v>6413</v>
      </c>
      <c r="H100" s="110">
        <v>7968</v>
      </c>
      <c r="I100" s="110">
        <v>3097</v>
      </c>
      <c r="J100" s="110">
        <v>3639</v>
      </c>
      <c r="K100" s="24">
        <v>3.9</v>
      </c>
      <c r="L100" s="109"/>
      <c r="M100" s="110">
        <v>2845</v>
      </c>
      <c r="N100" s="110">
        <v>2132</v>
      </c>
      <c r="O100" s="25">
        <v>3.9</v>
      </c>
      <c r="P100" s="25">
        <v>4.5</v>
      </c>
      <c r="Q100" s="25">
        <v>2.8</v>
      </c>
      <c r="R100" s="24">
        <v>33</v>
      </c>
      <c r="S100" s="26">
        <v>0.85809999999999997</v>
      </c>
      <c r="T100" s="52" t="s">
        <v>407</v>
      </c>
      <c r="U100" s="26">
        <v>0.85809999999999997</v>
      </c>
      <c r="V100" s="26"/>
      <c r="W100" s="109"/>
      <c r="X100" s="24">
        <v>13</v>
      </c>
      <c r="Y100" s="110">
        <v>10156.66</v>
      </c>
      <c r="Z100" s="25">
        <v>2.8</v>
      </c>
      <c r="AA100" s="26">
        <v>0.5776</v>
      </c>
      <c r="AB100" s="26">
        <v>0.55400000000000005</v>
      </c>
      <c r="AC100" s="109"/>
      <c r="AD100" s="26">
        <v>1.1616</v>
      </c>
      <c r="AE100" s="26">
        <v>1.0766</v>
      </c>
      <c r="AF100" s="26">
        <v>1.0535000000000001</v>
      </c>
      <c r="AG100" s="26">
        <v>1.0953999999999999</v>
      </c>
      <c r="AH100" s="57">
        <v>1.1431</v>
      </c>
      <c r="AI100" s="50">
        <f t="shared" si="3"/>
        <v>0.92052677500000002</v>
      </c>
      <c r="AJ100" s="26">
        <f t="shared" si="4"/>
        <v>-0.22257322499999999</v>
      </c>
      <c r="AK100" s="62">
        <f t="shared" si="5"/>
        <v>-0.19471019595835884</v>
      </c>
    </row>
    <row r="101" spans="1:37" s="53" customFormat="1" x14ac:dyDescent="0.2">
      <c r="A101" s="21" t="s">
        <v>722</v>
      </c>
      <c r="B101" s="1" t="s">
        <v>723</v>
      </c>
      <c r="C101" s="1" t="s">
        <v>407</v>
      </c>
      <c r="D101" s="108">
        <v>20</v>
      </c>
      <c r="E101" s="109"/>
      <c r="F101" s="108">
        <v>0</v>
      </c>
      <c r="G101" s="108">
        <v>37975</v>
      </c>
      <c r="H101" s="108">
        <v>34814</v>
      </c>
      <c r="I101" s="108">
        <v>14245</v>
      </c>
      <c r="J101" s="108">
        <v>12703</v>
      </c>
      <c r="K101" s="1">
        <v>12.3</v>
      </c>
      <c r="L101" s="109"/>
      <c r="M101" s="108">
        <v>13251</v>
      </c>
      <c r="N101" s="108">
        <v>10065</v>
      </c>
      <c r="O101" s="2">
        <v>12.3</v>
      </c>
      <c r="P101" s="2">
        <v>8.4</v>
      </c>
      <c r="Q101" s="2">
        <v>10</v>
      </c>
      <c r="R101" s="1">
        <v>34</v>
      </c>
      <c r="S101" s="3">
        <v>3.9965999999999999</v>
      </c>
      <c r="T101" s="43" t="s">
        <v>410</v>
      </c>
      <c r="U101" s="3">
        <v>3.8083</v>
      </c>
      <c r="V101" s="3"/>
      <c r="W101" s="109"/>
      <c r="X101" s="1">
        <v>28</v>
      </c>
      <c r="Y101" s="108">
        <v>41428.49</v>
      </c>
      <c r="Z101" s="2">
        <v>8.3000000000000007</v>
      </c>
      <c r="AA101" s="3">
        <v>1.2578</v>
      </c>
      <c r="AB101" s="3">
        <v>1.3872</v>
      </c>
      <c r="AC101" s="109"/>
      <c r="AD101" s="3">
        <v>3.9834000000000001</v>
      </c>
      <c r="AE101" s="3">
        <v>3.7452999999999999</v>
      </c>
      <c r="AF101" s="3">
        <v>3.9906999999999999</v>
      </c>
      <c r="AG101" s="3">
        <v>3.9106000000000001</v>
      </c>
      <c r="AH101" s="57">
        <v>4.3064</v>
      </c>
      <c r="AI101" s="50">
        <f t="shared" si="3"/>
        <v>4.0853538250000003</v>
      </c>
      <c r="AJ101" s="3">
        <f t="shared" si="4"/>
        <v>-0.22104617499999968</v>
      </c>
      <c r="AK101" s="62">
        <f t="shared" si="5"/>
        <v>-5.1329689531859485E-2</v>
      </c>
    </row>
    <row r="102" spans="1:37" s="53" customFormat="1" x14ac:dyDescent="0.2">
      <c r="A102" s="21" t="s">
        <v>1471</v>
      </c>
      <c r="B102" s="24" t="s">
        <v>1472</v>
      </c>
      <c r="C102" s="24" t="s">
        <v>410</v>
      </c>
      <c r="D102" s="110">
        <v>29</v>
      </c>
      <c r="E102" s="109"/>
      <c r="F102" s="110">
        <v>0</v>
      </c>
      <c r="G102" s="110">
        <v>7982</v>
      </c>
      <c r="H102" s="110">
        <v>6012</v>
      </c>
      <c r="I102" s="110">
        <v>2945</v>
      </c>
      <c r="J102" s="110">
        <v>1895</v>
      </c>
      <c r="K102" s="24">
        <v>2.2000000000000002</v>
      </c>
      <c r="L102" s="109"/>
      <c r="M102" s="110">
        <v>2944</v>
      </c>
      <c r="N102" s="110">
        <v>1836</v>
      </c>
      <c r="O102" s="25">
        <v>2.2000000000000002</v>
      </c>
      <c r="P102" s="25">
        <v>1.6</v>
      </c>
      <c r="Q102" s="25">
        <v>1.9</v>
      </c>
      <c r="R102" s="24">
        <v>23</v>
      </c>
      <c r="S102" s="26">
        <v>0.88790000000000002</v>
      </c>
      <c r="T102" s="52" t="s">
        <v>407</v>
      </c>
      <c r="U102" s="26">
        <v>0.88790000000000002</v>
      </c>
      <c r="V102" s="26"/>
      <c r="W102" s="109"/>
      <c r="X102" s="24">
        <v>5</v>
      </c>
      <c r="Y102" s="110">
        <v>6621.3</v>
      </c>
      <c r="Z102" s="25">
        <v>1.9</v>
      </c>
      <c r="AA102" s="26">
        <v>0.56999999999999995</v>
      </c>
      <c r="AB102" s="26">
        <v>0.57609999999999995</v>
      </c>
      <c r="AC102" s="109"/>
      <c r="AD102" s="26">
        <v>0.92749999999999999</v>
      </c>
      <c r="AE102" s="26">
        <v>0.99550000000000005</v>
      </c>
      <c r="AF102" s="26">
        <v>0.94310000000000005</v>
      </c>
      <c r="AG102" s="26">
        <v>0.84850000000000003</v>
      </c>
      <c r="AH102" s="57">
        <v>1.1704000000000001</v>
      </c>
      <c r="AI102" s="50">
        <f t="shared" si="3"/>
        <v>0.9524947250000001</v>
      </c>
      <c r="AJ102" s="26">
        <f t="shared" si="4"/>
        <v>-0.21790527500000001</v>
      </c>
      <c r="AK102" s="62">
        <f t="shared" si="5"/>
        <v>-0.18618017344497606</v>
      </c>
    </row>
    <row r="103" spans="1:37" s="53" customFormat="1" x14ac:dyDescent="0.2">
      <c r="A103" s="22" t="s">
        <v>1518</v>
      </c>
      <c r="B103" s="17" t="s">
        <v>1519</v>
      </c>
      <c r="C103" s="17" t="s">
        <v>611</v>
      </c>
      <c r="D103" s="111">
        <v>6</v>
      </c>
      <c r="E103" s="109"/>
      <c r="F103" s="111">
        <v>0</v>
      </c>
      <c r="G103" s="111">
        <v>19433</v>
      </c>
      <c r="H103" s="111">
        <v>6388</v>
      </c>
      <c r="I103" s="111">
        <v>6261</v>
      </c>
      <c r="J103" s="111">
        <v>1967</v>
      </c>
      <c r="K103" s="17">
        <v>3.5</v>
      </c>
      <c r="L103" s="109"/>
      <c r="M103" s="111">
        <v>6261</v>
      </c>
      <c r="N103" s="111">
        <v>1967</v>
      </c>
      <c r="O103" s="18">
        <v>3.5</v>
      </c>
      <c r="P103" s="18">
        <v>1.7</v>
      </c>
      <c r="Q103" s="18">
        <v>3</v>
      </c>
      <c r="R103" s="17">
        <v>6</v>
      </c>
      <c r="S103" s="19">
        <v>1.8884000000000001</v>
      </c>
      <c r="T103" s="44" t="s">
        <v>407</v>
      </c>
      <c r="U103" s="19">
        <v>1.8884000000000001</v>
      </c>
      <c r="V103" s="26"/>
      <c r="W103" s="109"/>
      <c r="X103" s="17">
        <v>7</v>
      </c>
      <c r="Y103" s="111">
        <v>10076.98</v>
      </c>
      <c r="Z103" s="18">
        <v>3</v>
      </c>
      <c r="AA103" s="19">
        <v>2.4449000000000001</v>
      </c>
      <c r="AB103" s="19">
        <v>1.4983</v>
      </c>
      <c r="AC103" s="109"/>
      <c r="AD103" s="19">
        <v>2.6044999999999998</v>
      </c>
      <c r="AE103" s="19">
        <v>2.3586</v>
      </c>
      <c r="AF103" s="19">
        <v>2.5489000000000002</v>
      </c>
      <c r="AG103" s="19">
        <v>2.5019999999999998</v>
      </c>
      <c r="AH103" s="59">
        <v>2.2425999999999999</v>
      </c>
      <c r="AI103" s="51">
        <f t="shared" si="3"/>
        <v>2.0257811000000001</v>
      </c>
      <c r="AJ103" s="19">
        <f t="shared" si="4"/>
        <v>-0.21681889999999981</v>
      </c>
      <c r="AK103" s="63">
        <f t="shared" si="5"/>
        <v>-9.668193168643531E-2</v>
      </c>
    </row>
    <row r="104" spans="1:37" s="53" customFormat="1" x14ac:dyDescent="0.2">
      <c r="A104" s="21" t="s">
        <v>920</v>
      </c>
      <c r="B104" s="24" t="s">
        <v>921</v>
      </c>
      <c r="C104" s="24" t="s">
        <v>410</v>
      </c>
      <c r="D104" s="110">
        <v>42</v>
      </c>
      <c r="E104" s="109"/>
      <c r="F104" s="110">
        <v>0</v>
      </c>
      <c r="G104" s="110">
        <v>13578</v>
      </c>
      <c r="H104" s="110">
        <v>6971</v>
      </c>
      <c r="I104" s="110">
        <v>4846</v>
      </c>
      <c r="J104" s="110">
        <v>2901</v>
      </c>
      <c r="K104" s="24">
        <v>3.4</v>
      </c>
      <c r="L104" s="109"/>
      <c r="M104" s="110">
        <v>4625</v>
      </c>
      <c r="N104" s="110">
        <v>2166</v>
      </c>
      <c r="O104" s="25">
        <v>3.4</v>
      </c>
      <c r="P104" s="25">
        <v>2.5</v>
      </c>
      <c r="Q104" s="25">
        <v>2.8</v>
      </c>
      <c r="R104" s="24">
        <v>13</v>
      </c>
      <c r="S104" s="26">
        <v>1.3949</v>
      </c>
      <c r="T104" s="52" t="s">
        <v>407</v>
      </c>
      <c r="U104" s="26">
        <v>1.3949</v>
      </c>
      <c r="V104" s="26"/>
      <c r="W104" s="109"/>
      <c r="X104" s="24">
        <v>8</v>
      </c>
      <c r="Y104" s="110">
        <v>10473.94</v>
      </c>
      <c r="Z104" s="25">
        <v>2.8</v>
      </c>
      <c r="AA104" s="26">
        <v>1.0271999999999999</v>
      </c>
      <c r="AB104" s="26">
        <v>0.78539999999999999</v>
      </c>
      <c r="AC104" s="109"/>
      <c r="AD104" s="26">
        <v>1.4997</v>
      </c>
      <c r="AE104" s="26">
        <v>1.6598999999999999</v>
      </c>
      <c r="AF104" s="26">
        <v>1.8904000000000001</v>
      </c>
      <c r="AG104" s="26">
        <v>1.7545999999999999</v>
      </c>
      <c r="AH104" s="57">
        <v>1.7123999999999999</v>
      </c>
      <c r="AI104" s="50">
        <f t="shared" si="3"/>
        <v>1.4963789750000001</v>
      </c>
      <c r="AJ104" s="26">
        <f t="shared" si="4"/>
        <v>-0.21602102499999987</v>
      </c>
      <c r="AK104" s="62">
        <f t="shared" si="5"/>
        <v>-0.12615103071712211</v>
      </c>
    </row>
    <row r="105" spans="1:37" s="53" customFormat="1" x14ac:dyDescent="0.2">
      <c r="A105" s="21" t="s">
        <v>204</v>
      </c>
      <c r="B105" s="24" t="s">
        <v>205</v>
      </c>
      <c r="C105" s="24" t="s">
        <v>410</v>
      </c>
      <c r="D105" s="110">
        <v>5</v>
      </c>
      <c r="E105" s="109"/>
      <c r="F105" s="110">
        <v>0</v>
      </c>
      <c r="G105" s="110">
        <v>97582</v>
      </c>
      <c r="H105" s="110">
        <v>74627</v>
      </c>
      <c r="I105" s="110">
        <v>30900</v>
      </c>
      <c r="J105" s="110">
        <v>15060</v>
      </c>
      <c r="K105" s="24">
        <v>18.600000000000001</v>
      </c>
      <c r="L105" s="109"/>
      <c r="M105" s="110">
        <v>30900</v>
      </c>
      <c r="N105" s="110">
        <v>15060</v>
      </c>
      <c r="O105" s="25">
        <v>18.600000000000001</v>
      </c>
      <c r="P105" s="25">
        <v>7.2</v>
      </c>
      <c r="Q105" s="25">
        <v>16.600000000000001</v>
      </c>
      <c r="R105" s="24">
        <v>14</v>
      </c>
      <c r="S105" s="26">
        <v>9.3195999999999994</v>
      </c>
      <c r="T105" s="52" t="s">
        <v>410</v>
      </c>
      <c r="U105" s="26">
        <v>3.8315999999999999</v>
      </c>
      <c r="V105" s="26"/>
      <c r="W105" s="109"/>
      <c r="X105" s="24">
        <v>32</v>
      </c>
      <c r="Y105" s="110">
        <v>59045.95</v>
      </c>
      <c r="Z105" s="25">
        <v>5.4</v>
      </c>
      <c r="AA105" s="26">
        <v>0.7823</v>
      </c>
      <c r="AB105" s="26">
        <v>0.87319999999999998</v>
      </c>
      <c r="AC105" s="109"/>
      <c r="AD105" s="26">
        <v>2.9224000000000001</v>
      </c>
      <c r="AE105" s="26">
        <v>4.1681999999999997</v>
      </c>
      <c r="AF105" s="26">
        <v>3.7473999999999998</v>
      </c>
      <c r="AG105" s="26">
        <v>3.6513</v>
      </c>
      <c r="AH105" s="57">
        <v>4.3250000000000002</v>
      </c>
      <c r="AI105" s="50">
        <f t="shared" si="3"/>
        <v>4.1103489</v>
      </c>
      <c r="AJ105" s="26">
        <f t="shared" si="4"/>
        <v>-0.21465110000000021</v>
      </c>
      <c r="AK105" s="62">
        <f t="shared" si="5"/>
        <v>-4.9630312138728372E-2</v>
      </c>
    </row>
    <row r="106" spans="1:37" s="53" customFormat="1" x14ac:dyDescent="0.2">
      <c r="A106" s="21" t="s">
        <v>19</v>
      </c>
      <c r="B106" s="24" t="s">
        <v>20</v>
      </c>
      <c r="C106" s="24" t="s">
        <v>611</v>
      </c>
      <c r="D106" s="110">
        <v>219</v>
      </c>
      <c r="E106" s="109"/>
      <c r="F106" s="110">
        <v>6</v>
      </c>
      <c r="G106" s="110">
        <v>16226</v>
      </c>
      <c r="H106" s="110">
        <v>16091</v>
      </c>
      <c r="I106" s="110">
        <v>5912</v>
      </c>
      <c r="J106" s="110">
        <v>4575</v>
      </c>
      <c r="K106" s="24">
        <v>9.1</v>
      </c>
      <c r="L106" s="109"/>
      <c r="M106" s="110">
        <v>5791</v>
      </c>
      <c r="N106" s="110">
        <v>3832</v>
      </c>
      <c r="O106" s="25">
        <v>9.1</v>
      </c>
      <c r="P106" s="25">
        <v>6.1</v>
      </c>
      <c r="Q106" s="25">
        <v>7.3</v>
      </c>
      <c r="R106" s="24">
        <v>26</v>
      </c>
      <c r="S106" s="26">
        <v>1.7465999999999999</v>
      </c>
      <c r="T106" s="52" t="s">
        <v>407</v>
      </c>
      <c r="U106" s="26">
        <v>1.7465999999999999</v>
      </c>
      <c r="V106" s="26"/>
      <c r="W106" s="109"/>
      <c r="X106" s="24">
        <v>21</v>
      </c>
      <c r="Y106" s="110">
        <v>14787.5</v>
      </c>
      <c r="Z106" s="25">
        <v>7.3</v>
      </c>
      <c r="AA106" s="26">
        <v>0</v>
      </c>
      <c r="AB106" s="26">
        <v>0</v>
      </c>
      <c r="AC106" s="109"/>
      <c r="AD106" s="26">
        <v>2.0293999999999999</v>
      </c>
      <c r="AE106" s="26">
        <v>2.0358000000000001</v>
      </c>
      <c r="AF106" s="26">
        <v>2.2162999999999999</v>
      </c>
      <c r="AG106" s="26">
        <v>2.1518999999999999</v>
      </c>
      <c r="AH106" s="57">
        <v>2.0815999999999999</v>
      </c>
      <c r="AI106" s="50">
        <f t="shared" si="3"/>
        <v>1.8736651500000001</v>
      </c>
      <c r="AJ106" s="26">
        <f t="shared" si="4"/>
        <v>-0.20793484999999978</v>
      </c>
      <c r="AK106" s="62">
        <f t="shared" si="5"/>
        <v>-9.9891838009223577E-2</v>
      </c>
    </row>
    <row r="107" spans="1:37" s="53" customFormat="1" x14ac:dyDescent="0.2">
      <c r="A107" s="21" t="s">
        <v>295</v>
      </c>
      <c r="B107" s="24" t="s">
        <v>296</v>
      </c>
      <c r="C107" s="24" t="s">
        <v>407</v>
      </c>
      <c r="D107" s="110">
        <v>20</v>
      </c>
      <c r="E107" s="109"/>
      <c r="F107" s="110">
        <v>0</v>
      </c>
      <c r="G107" s="110">
        <v>4609</v>
      </c>
      <c r="H107" s="110">
        <v>3529</v>
      </c>
      <c r="I107" s="110">
        <v>2282</v>
      </c>
      <c r="J107" s="110">
        <v>1471</v>
      </c>
      <c r="K107" s="24">
        <v>2.2000000000000002</v>
      </c>
      <c r="L107" s="109"/>
      <c r="M107" s="110">
        <v>2214</v>
      </c>
      <c r="N107" s="110">
        <v>1286</v>
      </c>
      <c r="O107" s="25">
        <v>2.2000000000000002</v>
      </c>
      <c r="P107" s="25">
        <v>1.6</v>
      </c>
      <c r="Q107" s="25">
        <v>1.8</v>
      </c>
      <c r="R107" s="24">
        <v>20</v>
      </c>
      <c r="S107" s="26">
        <v>0.66779999999999995</v>
      </c>
      <c r="T107" s="52" t="s">
        <v>407</v>
      </c>
      <c r="U107" s="26">
        <v>0.66779999999999995</v>
      </c>
      <c r="V107" s="26"/>
      <c r="W107" s="109"/>
      <c r="X107" s="24">
        <v>5</v>
      </c>
      <c r="Y107" s="110">
        <v>5135.74</v>
      </c>
      <c r="Z107" s="25">
        <v>1.8</v>
      </c>
      <c r="AA107" s="26">
        <v>0.64070000000000005</v>
      </c>
      <c r="AB107" s="26">
        <v>0.5534</v>
      </c>
      <c r="AC107" s="109"/>
      <c r="AD107" s="26">
        <v>0.53800000000000003</v>
      </c>
      <c r="AE107" s="26">
        <v>0.69520000000000004</v>
      </c>
      <c r="AF107" s="26">
        <v>0.70430000000000004</v>
      </c>
      <c r="AG107" s="26">
        <v>0.70050000000000001</v>
      </c>
      <c r="AH107" s="57">
        <v>0.92210000000000003</v>
      </c>
      <c r="AI107" s="50">
        <f t="shared" si="3"/>
        <v>0.71638245</v>
      </c>
      <c r="AJ107" s="26">
        <f t="shared" si="4"/>
        <v>-0.20571755000000003</v>
      </c>
      <c r="AK107" s="62">
        <f t="shared" si="5"/>
        <v>-0.22309678993601564</v>
      </c>
    </row>
    <row r="108" spans="1:37" s="53" customFormat="1" x14ac:dyDescent="0.2">
      <c r="A108" s="22" t="s">
        <v>1511</v>
      </c>
      <c r="B108" s="17" t="s">
        <v>1512</v>
      </c>
      <c r="C108" s="17" t="s">
        <v>410</v>
      </c>
      <c r="D108" s="111">
        <v>0</v>
      </c>
      <c r="E108" s="109"/>
      <c r="F108" s="111">
        <v>0</v>
      </c>
      <c r="G108" s="111">
        <v>0</v>
      </c>
      <c r="H108" s="111">
        <v>0</v>
      </c>
      <c r="I108" s="111">
        <v>0</v>
      </c>
      <c r="J108" s="111">
        <v>0</v>
      </c>
      <c r="K108" s="17">
        <v>0</v>
      </c>
      <c r="L108" s="109"/>
      <c r="M108" s="111">
        <v>0</v>
      </c>
      <c r="N108" s="111">
        <v>0</v>
      </c>
      <c r="O108" s="18">
        <v>0</v>
      </c>
      <c r="P108" s="18">
        <v>0</v>
      </c>
      <c r="Q108" s="18">
        <v>0</v>
      </c>
      <c r="R108" s="17">
        <v>999</v>
      </c>
      <c r="S108" s="19">
        <v>0</v>
      </c>
      <c r="T108" s="44" t="s">
        <v>611</v>
      </c>
      <c r="U108" s="19">
        <v>0.1744</v>
      </c>
      <c r="V108" s="26"/>
      <c r="W108" s="109"/>
      <c r="X108" s="17">
        <v>8</v>
      </c>
      <c r="Y108" s="111">
        <v>967.22</v>
      </c>
      <c r="Z108" s="18">
        <v>1.7</v>
      </c>
      <c r="AA108" s="19">
        <v>0.9093</v>
      </c>
      <c r="AB108" s="19">
        <v>1.4394</v>
      </c>
      <c r="AC108" s="109"/>
      <c r="AD108" s="19">
        <v>0.2797</v>
      </c>
      <c r="AE108" s="19">
        <v>0.13189999999999999</v>
      </c>
      <c r="AF108" s="19">
        <v>0.27039999999999997</v>
      </c>
      <c r="AG108" s="19">
        <v>0.25900000000000001</v>
      </c>
      <c r="AH108" s="59">
        <v>0.38650000000000001</v>
      </c>
      <c r="AI108" s="51">
        <f t="shared" si="3"/>
        <v>0.18708760000000002</v>
      </c>
      <c r="AJ108" s="19">
        <f t="shared" si="4"/>
        <v>-0.19941239999999999</v>
      </c>
      <c r="AK108" s="63">
        <f t="shared" si="5"/>
        <v>-0.51594411384217331</v>
      </c>
    </row>
    <row r="109" spans="1:37" s="53" customFormat="1" x14ac:dyDescent="0.2">
      <c r="A109" s="21" t="s">
        <v>738</v>
      </c>
      <c r="B109" s="24" t="s">
        <v>739</v>
      </c>
      <c r="C109" s="24" t="s">
        <v>407</v>
      </c>
      <c r="D109" s="110">
        <v>37</v>
      </c>
      <c r="E109" s="109"/>
      <c r="F109" s="110">
        <v>16</v>
      </c>
      <c r="G109" s="110">
        <v>18665</v>
      </c>
      <c r="H109" s="110">
        <v>20983</v>
      </c>
      <c r="I109" s="110">
        <v>7616</v>
      </c>
      <c r="J109" s="110">
        <v>6976</v>
      </c>
      <c r="K109" s="24">
        <v>6.7</v>
      </c>
      <c r="L109" s="109"/>
      <c r="M109" s="110">
        <v>7166</v>
      </c>
      <c r="N109" s="110">
        <v>5088</v>
      </c>
      <c r="O109" s="25">
        <v>6.7</v>
      </c>
      <c r="P109" s="25">
        <v>5</v>
      </c>
      <c r="Q109" s="25">
        <v>5.4</v>
      </c>
      <c r="R109" s="24">
        <v>30</v>
      </c>
      <c r="S109" s="26">
        <v>2.1613000000000002</v>
      </c>
      <c r="T109" s="52" t="s">
        <v>407</v>
      </c>
      <c r="U109" s="26">
        <v>2.1613000000000002</v>
      </c>
      <c r="V109" s="26"/>
      <c r="W109" s="109"/>
      <c r="X109" s="24">
        <v>16</v>
      </c>
      <c r="Y109" s="110">
        <v>21149.439999999999</v>
      </c>
      <c r="Z109" s="25">
        <v>5.4</v>
      </c>
      <c r="AA109" s="26">
        <v>0.62090000000000001</v>
      </c>
      <c r="AB109" s="26">
        <v>0.56820000000000004</v>
      </c>
      <c r="AC109" s="109"/>
      <c r="AD109" s="26">
        <v>2.7397999999999998</v>
      </c>
      <c r="AE109" s="26">
        <v>2.7711000000000001</v>
      </c>
      <c r="AF109" s="26">
        <v>2.4434999999999998</v>
      </c>
      <c r="AG109" s="26">
        <v>2.7715000000000001</v>
      </c>
      <c r="AH109" s="57">
        <v>2.5169000000000001</v>
      </c>
      <c r="AI109" s="50">
        <f t="shared" si="3"/>
        <v>2.3185345750000006</v>
      </c>
      <c r="AJ109" s="26">
        <f t="shared" si="4"/>
        <v>-0.19836542499999954</v>
      </c>
      <c r="AK109" s="62">
        <f t="shared" si="5"/>
        <v>-7.8813391473638014E-2</v>
      </c>
    </row>
    <row r="110" spans="1:37" s="53" customFormat="1" x14ac:dyDescent="0.2">
      <c r="A110" s="21" t="s">
        <v>1122</v>
      </c>
      <c r="B110" s="1" t="s">
        <v>1123</v>
      </c>
      <c r="C110" s="1" t="s">
        <v>410</v>
      </c>
      <c r="D110" s="108">
        <v>1</v>
      </c>
      <c r="E110" s="109"/>
      <c r="F110" s="108">
        <v>0</v>
      </c>
      <c r="G110" s="108">
        <v>859</v>
      </c>
      <c r="H110" s="108">
        <v>0</v>
      </c>
      <c r="I110" s="108">
        <v>0</v>
      </c>
      <c r="J110" s="108">
        <v>0</v>
      </c>
      <c r="K110" s="1">
        <v>0</v>
      </c>
      <c r="L110" s="109"/>
      <c r="M110" s="108">
        <v>0</v>
      </c>
      <c r="N110" s="108">
        <v>0</v>
      </c>
      <c r="O110" s="2">
        <v>0</v>
      </c>
      <c r="P110" s="2">
        <v>0</v>
      </c>
      <c r="Q110" s="2">
        <v>0</v>
      </c>
      <c r="R110" s="1">
        <v>999</v>
      </c>
      <c r="S110" s="3">
        <v>0</v>
      </c>
      <c r="T110" s="43" t="s">
        <v>611</v>
      </c>
      <c r="U110" s="3">
        <v>0.78029999999999999</v>
      </c>
      <c r="V110" s="3"/>
      <c r="W110" s="109"/>
      <c r="X110" s="1">
        <v>12</v>
      </c>
      <c r="Y110" s="108">
        <v>4966.25</v>
      </c>
      <c r="Z110" s="2">
        <v>2.8</v>
      </c>
      <c r="AA110" s="3">
        <v>1.2595000000000001</v>
      </c>
      <c r="AB110" s="3">
        <v>1.1052</v>
      </c>
      <c r="AC110" s="109"/>
      <c r="AD110" s="3">
        <v>1.1312</v>
      </c>
      <c r="AE110" s="3">
        <v>0.7238</v>
      </c>
      <c r="AF110" s="3">
        <v>0.63519999999999999</v>
      </c>
      <c r="AG110" s="3">
        <v>0.59719999999999995</v>
      </c>
      <c r="AH110" s="57">
        <v>1.0329999999999999</v>
      </c>
      <c r="AI110" s="50">
        <f t="shared" si="3"/>
        <v>0.83706682500000007</v>
      </c>
      <c r="AJ110" s="3">
        <f t="shared" si="4"/>
        <v>-0.19593317499999985</v>
      </c>
      <c r="AK110" s="62">
        <f t="shared" si="5"/>
        <v>-0.18967393514036773</v>
      </c>
    </row>
    <row r="111" spans="1:37" s="53" customFormat="1" x14ac:dyDescent="0.2">
      <c r="A111" s="21" t="s">
        <v>301</v>
      </c>
      <c r="B111" s="24" t="s">
        <v>302</v>
      </c>
      <c r="C111" s="24" t="s">
        <v>410</v>
      </c>
      <c r="D111" s="110">
        <v>142</v>
      </c>
      <c r="E111" s="109"/>
      <c r="F111" s="110">
        <v>7</v>
      </c>
      <c r="G111" s="110">
        <v>6114</v>
      </c>
      <c r="H111" s="110">
        <v>5970</v>
      </c>
      <c r="I111" s="110">
        <v>2538</v>
      </c>
      <c r="J111" s="110">
        <v>2203</v>
      </c>
      <c r="K111" s="24">
        <v>2.2000000000000002</v>
      </c>
      <c r="L111" s="109"/>
      <c r="M111" s="110">
        <v>2402</v>
      </c>
      <c r="N111" s="110">
        <v>1792</v>
      </c>
      <c r="O111" s="25">
        <v>2.2000000000000002</v>
      </c>
      <c r="P111" s="25">
        <v>2.4</v>
      </c>
      <c r="Q111" s="25">
        <v>1.8</v>
      </c>
      <c r="R111" s="24">
        <v>33</v>
      </c>
      <c r="S111" s="26">
        <v>0.72450000000000003</v>
      </c>
      <c r="T111" s="52" t="s">
        <v>407</v>
      </c>
      <c r="U111" s="26">
        <v>0.72450000000000003</v>
      </c>
      <c r="V111" s="26"/>
      <c r="W111" s="109"/>
      <c r="X111" s="24">
        <v>7</v>
      </c>
      <c r="Y111" s="110">
        <v>6811.82</v>
      </c>
      <c r="Z111" s="25">
        <v>1.8</v>
      </c>
      <c r="AA111" s="26">
        <v>2.0198999999999998</v>
      </c>
      <c r="AB111" s="26">
        <v>1.6627000000000001</v>
      </c>
      <c r="AC111" s="109"/>
      <c r="AD111" s="26">
        <v>0.82850000000000001</v>
      </c>
      <c r="AE111" s="26">
        <v>0.95430000000000004</v>
      </c>
      <c r="AF111" s="26">
        <v>0.77439999999999998</v>
      </c>
      <c r="AG111" s="26">
        <v>0.84060000000000001</v>
      </c>
      <c r="AH111" s="57">
        <v>0.97109999999999996</v>
      </c>
      <c r="AI111" s="50">
        <f t="shared" si="3"/>
        <v>0.77720737500000014</v>
      </c>
      <c r="AJ111" s="26">
        <f t="shared" si="4"/>
        <v>-0.19389262499999982</v>
      </c>
      <c r="AK111" s="62">
        <f t="shared" si="5"/>
        <v>-0.1996628822984243</v>
      </c>
    </row>
    <row r="112" spans="1:37" s="53" customFormat="1" x14ac:dyDescent="0.2">
      <c r="A112" s="21" t="s">
        <v>268</v>
      </c>
      <c r="B112" s="24" t="s">
        <v>269</v>
      </c>
      <c r="C112" s="24" t="s">
        <v>410</v>
      </c>
      <c r="D112" s="110">
        <v>10</v>
      </c>
      <c r="E112" s="109"/>
      <c r="F112" s="110">
        <v>0</v>
      </c>
      <c r="G112" s="110">
        <v>7835</v>
      </c>
      <c r="H112" s="110">
        <v>8074</v>
      </c>
      <c r="I112" s="110">
        <v>6919</v>
      </c>
      <c r="J112" s="110">
        <v>9073</v>
      </c>
      <c r="K112" s="24">
        <v>8</v>
      </c>
      <c r="L112" s="109"/>
      <c r="M112" s="110">
        <v>6241</v>
      </c>
      <c r="N112" s="110">
        <v>7307</v>
      </c>
      <c r="O112" s="25">
        <v>8</v>
      </c>
      <c r="P112" s="25">
        <v>10.5</v>
      </c>
      <c r="Q112" s="25">
        <v>4.2</v>
      </c>
      <c r="R112" s="24">
        <v>81</v>
      </c>
      <c r="S112" s="26">
        <v>1.8823000000000001</v>
      </c>
      <c r="T112" s="52" t="s">
        <v>410</v>
      </c>
      <c r="U112" s="26">
        <v>1.2032</v>
      </c>
      <c r="V112" s="26"/>
      <c r="W112" s="109"/>
      <c r="X112" s="24">
        <v>27</v>
      </c>
      <c r="Y112" s="110">
        <v>12255.61</v>
      </c>
      <c r="Z112" s="25">
        <v>4.7</v>
      </c>
      <c r="AA112" s="26">
        <v>1.1847000000000001</v>
      </c>
      <c r="AB112" s="26">
        <v>1.1904999999999999</v>
      </c>
      <c r="AC112" s="109"/>
      <c r="AD112" s="26">
        <v>1.3651</v>
      </c>
      <c r="AE112" s="26">
        <v>1.7906</v>
      </c>
      <c r="AF112" s="26">
        <v>1.3425</v>
      </c>
      <c r="AG112" s="26">
        <v>1.2627999999999999</v>
      </c>
      <c r="AH112" s="57">
        <v>1.4809000000000001</v>
      </c>
      <c r="AI112" s="50">
        <f t="shared" si="3"/>
        <v>1.2907328000000002</v>
      </c>
      <c r="AJ112" s="26">
        <f t="shared" si="4"/>
        <v>-0.19016719999999987</v>
      </c>
      <c r="AK112" s="62">
        <f t="shared" si="5"/>
        <v>-0.12841326220541552</v>
      </c>
    </row>
    <row r="113" spans="1:37" s="53" customFormat="1" x14ac:dyDescent="0.2">
      <c r="A113" s="22" t="s">
        <v>1156</v>
      </c>
      <c r="B113" s="17" t="s">
        <v>1157</v>
      </c>
      <c r="C113" s="17" t="s">
        <v>410</v>
      </c>
      <c r="D113" s="111">
        <v>39</v>
      </c>
      <c r="E113" s="109"/>
      <c r="F113" s="111">
        <v>1</v>
      </c>
      <c r="G113" s="111">
        <v>3868</v>
      </c>
      <c r="H113" s="111">
        <v>2120</v>
      </c>
      <c r="I113" s="111">
        <v>1954</v>
      </c>
      <c r="J113" s="111">
        <v>916</v>
      </c>
      <c r="K113" s="17">
        <v>2</v>
      </c>
      <c r="L113" s="109"/>
      <c r="M113" s="111">
        <v>1941</v>
      </c>
      <c r="N113" s="111">
        <v>886</v>
      </c>
      <c r="O113" s="18">
        <v>2</v>
      </c>
      <c r="P113" s="18">
        <v>1.3</v>
      </c>
      <c r="Q113" s="18">
        <v>1.8</v>
      </c>
      <c r="R113" s="17">
        <v>12</v>
      </c>
      <c r="S113" s="19">
        <v>0.58540000000000003</v>
      </c>
      <c r="T113" s="44" t="s">
        <v>407</v>
      </c>
      <c r="U113" s="19">
        <v>0.58540000000000003</v>
      </c>
      <c r="V113" s="3"/>
      <c r="W113" s="109"/>
      <c r="X113" s="17">
        <v>5</v>
      </c>
      <c r="Y113" s="111">
        <v>3731.04</v>
      </c>
      <c r="Z113" s="18">
        <v>1.8</v>
      </c>
      <c r="AA113" s="19">
        <v>3.7078000000000002</v>
      </c>
      <c r="AB113" s="19">
        <v>2.6535000000000002</v>
      </c>
      <c r="AC113" s="109"/>
      <c r="AD113" s="19">
        <v>0.46</v>
      </c>
      <c r="AE113" s="19">
        <v>0.54549999999999998</v>
      </c>
      <c r="AF113" s="19">
        <v>0.59630000000000005</v>
      </c>
      <c r="AG113" s="19">
        <v>0.61280000000000001</v>
      </c>
      <c r="AH113" s="59">
        <v>0.81540000000000001</v>
      </c>
      <c r="AI113" s="51">
        <f t="shared" si="3"/>
        <v>0.62798785000000013</v>
      </c>
      <c r="AJ113" s="19">
        <f t="shared" si="4"/>
        <v>-0.18741214999999989</v>
      </c>
      <c r="AK113" s="63">
        <f t="shared" si="5"/>
        <v>-0.22984075300466014</v>
      </c>
    </row>
    <row r="114" spans="1:37" s="53" customFormat="1" x14ac:dyDescent="0.2">
      <c r="A114" s="21" t="s">
        <v>194</v>
      </c>
      <c r="B114" s="24" t="s">
        <v>195</v>
      </c>
      <c r="C114" s="24" t="s">
        <v>410</v>
      </c>
      <c r="D114" s="110">
        <v>187</v>
      </c>
      <c r="E114" s="109"/>
      <c r="F114" s="110">
        <v>6</v>
      </c>
      <c r="G114" s="110">
        <v>10848</v>
      </c>
      <c r="H114" s="110">
        <v>13324</v>
      </c>
      <c r="I114" s="110">
        <v>4393</v>
      </c>
      <c r="J114" s="110">
        <v>3850</v>
      </c>
      <c r="K114" s="24">
        <v>5.4</v>
      </c>
      <c r="L114" s="109"/>
      <c r="M114" s="110">
        <v>4146</v>
      </c>
      <c r="N114" s="110">
        <v>3066</v>
      </c>
      <c r="O114" s="25">
        <v>5.4</v>
      </c>
      <c r="P114" s="25">
        <v>5</v>
      </c>
      <c r="Q114" s="25">
        <v>3.8</v>
      </c>
      <c r="R114" s="24">
        <v>32</v>
      </c>
      <c r="S114" s="26">
        <v>1.2504999999999999</v>
      </c>
      <c r="T114" s="52" t="s">
        <v>407</v>
      </c>
      <c r="U114" s="26">
        <v>1.2504999999999999</v>
      </c>
      <c r="V114" s="26"/>
      <c r="W114" s="109"/>
      <c r="X114" s="24">
        <v>15</v>
      </c>
      <c r="Y114" s="110">
        <v>11862</v>
      </c>
      <c r="Z114" s="25">
        <v>3.8</v>
      </c>
      <c r="AA114" s="26">
        <v>1.1886000000000001</v>
      </c>
      <c r="AB114" s="26">
        <v>0.91120000000000001</v>
      </c>
      <c r="AC114" s="109"/>
      <c r="AD114" s="26">
        <v>1.49</v>
      </c>
      <c r="AE114" s="26">
        <v>1.738</v>
      </c>
      <c r="AF114" s="26">
        <v>1.6457999999999999</v>
      </c>
      <c r="AG114" s="26">
        <v>1.6372</v>
      </c>
      <c r="AH114" s="57">
        <v>1.5290999999999999</v>
      </c>
      <c r="AI114" s="50">
        <f t="shared" si="3"/>
        <v>1.3414738750000001</v>
      </c>
      <c r="AJ114" s="26">
        <f t="shared" si="4"/>
        <v>-0.18762612499999975</v>
      </c>
      <c r="AK114" s="62">
        <f t="shared" si="5"/>
        <v>-0.12270363285592817</v>
      </c>
    </row>
    <row r="115" spans="1:37" s="53" customFormat="1" x14ac:dyDescent="0.2">
      <c r="A115" s="21" t="s">
        <v>780</v>
      </c>
      <c r="B115" s="1" t="s">
        <v>781</v>
      </c>
      <c r="C115" s="1" t="s">
        <v>407</v>
      </c>
      <c r="D115" s="108">
        <v>14</v>
      </c>
      <c r="E115" s="109"/>
      <c r="F115" s="108">
        <v>1</v>
      </c>
      <c r="G115" s="108">
        <v>3967</v>
      </c>
      <c r="H115" s="108">
        <v>2050</v>
      </c>
      <c r="I115" s="108">
        <v>1787</v>
      </c>
      <c r="J115" s="108">
        <v>853</v>
      </c>
      <c r="K115" s="1">
        <v>1.5</v>
      </c>
      <c r="L115" s="109"/>
      <c r="M115" s="108">
        <v>1766</v>
      </c>
      <c r="N115" s="108">
        <v>807</v>
      </c>
      <c r="O115" s="2">
        <v>1.5</v>
      </c>
      <c r="P115" s="2">
        <v>0.8</v>
      </c>
      <c r="Q115" s="2">
        <v>1.3</v>
      </c>
      <c r="R115" s="1">
        <v>12</v>
      </c>
      <c r="S115" s="3">
        <v>0.53259999999999996</v>
      </c>
      <c r="T115" s="43" t="s">
        <v>407</v>
      </c>
      <c r="U115" s="3">
        <v>0.53259999999999996</v>
      </c>
      <c r="V115" s="3"/>
      <c r="W115" s="109"/>
      <c r="X115" s="1">
        <v>3</v>
      </c>
      <c r="Y115" s="108">
        <v>3441.82</v>
      </c>
      <c r="Z115" s="2">
        <v>1.3</v>
      </c>
      <c r="AA115" s="3">
        <v>0.53879999999999995</v>
      </c>
      <c r="AB115" s="3">
        <v>0.50380000000000003</v>
      </c>
      <c r="AC115" s="109"/>
      <c r="AD115" s="3">
        <v>0.62909999999999999</v>
      </c>
      <c r="AE115" s="3">
        <v>0.81510000000000005</v>
      </c>
      <c r="AF115" s="3">
        <v>0.61209999999999998</v>
      </c>
      <c r="AG115" s="3">
        <v>0.69850000000000001</v>
      </c>
      <c r="AH115" s="57">
        <v>0.75739999999999996</v>
      </c>
      <c r="AI115" s="50">
        <f t="shared" si="3"/>
        <v>0.57134664999999996</v>
      </c>
      <c r="AJ115" s="3">
        <f t="shared" si="4"/>
        <v>-0.18605335000000001</v>
      </c>
      <c r="AK115" s="62">
        <f t="shared" si="5"/>
        <v>-0.24564741219963032</v>
      </c>
    </row>
    <row r="116" spans="1:37" s="53" customFormat="1" x14ac:dyDescent="0.2">
      <c r="A116" s="21" t="s">
        <v>740</v>
      </c>
      <c r="B116" s="1" t="s">
        <v>741</v>
      </c>
      <c r="C116" s="1" t="s">
        <v>407</v>
      </c>
      <c r="D116" s="108">
        <v>26</v>
      </c>
      <c r="E116" s="109"/>
      <c r="F116" s="108">
        <v>15</v>
      </c>
      <c r="G116" s="108">
        <v>12558</v>
      </c>
      <c r="H116" s="108">
        <v>6714</v>
      </c>
      <c r="I116" s="108">
        <v>4849</v>
      </c>
      <c r="J116" s="108">
        <v>2356</v>
      </c>
      <c r="K116" s="1">
        <v>4.4000000000000004</v>
      </c>
      <c r="L116" s="109"/>
      <c r="M116" s="108">
        <v>4907</v>
      </c>
      <c r="N116" s="108">
        <v>2412</v>
      </c>
      <c r="O116" s="2">
        <v>4.4000000000000004</v>
      </c>
      <c r="P116" s="2">
        <v>2.4</v>
      </c>
      <c r="Q116" s="2">
        <v>3.8</v>
      </c>
      <c r="R116" s="1">
        <v>14</v>
      </c>
      <c r="S116" s="3">
        <v>1.48</v>
      </c>
      <c r="T116" s="43" t="s">
        <v>407</v>
      </c>
      <c r="U116" s="3">
        <v>1.48</v>
      </c>
      <c r="V116" s="3"/>
      <c r="W116" s="109"/>
      <c r="X116" s="1">
        <v>9</v>
      </c>
      <c r="Y116" s="108">
        <v>9419.64</v>
      </c>
      <c r="Z116" s="2">
        <v>3.8</v>
      </c>
      <c r="AA116" s="3">
        <v>0.53920000000000001</v>
      </c>
      <c r="AB116" s="3">
        <v>0.56710000000000005</v>
      </c>
      <c r="AC116" s="109"/>
      <c r="AD116" s="3">
        <v>1.6169</v>
      </c>
      <c r="AE116" s="3">
        <v>1.7048000000000001</v>
      </c>
      <c r="AF116" s="3">
        <v>1.5785</v>
      </c>
      <c r="AG116" s="3">
        <v>1.8124</v>
      </c>
      <c r="AH116" s="57">
        <v>1.7733000000000001</v>
      </c>
      <c r="AI116" s="50">
        <f t="shared" si="3"/>
        <v>1.5876700000000001</v>
      </c>
      <c r="AJ116" s="3">
        <f t="shared" si="4"/>
        <v>-0.18562999999999996</v>
      </c>
      <c r="AK116" s="62">
        <f t="shared" si="5"/>
        <v>-0.10468053910787795</v>
      </c>
    </row>
    <row r="117" spans="1:37" s="53" customFormat="1" x14ac:dyDescent="0.2">
      <c r="A117" s="21" t="s">
        <v>935</v>
      </c>
      <c r="B117" s="24" t="s">
        <v>936</v>
      </c>
      <c r="C117" s="24" t="s">
        <v>410</v>
      </c>
      <c r="D117" s="110">
        <v>23</v>
      </c>
      <c r="E117" s="109"/>
      <c r="F117" s="110">
        <v>0</v>
      </c>
      <c r="G117" s="110">
        <v>9139</v>
      </c>
      <c r="H117" s="110">
        <v>4834</v>
      </c>
      <c r="I117" s="110">
        <v>3146</v>
      </c>
      <c r="J117" s="110">
        <v>1507</v>
      </c>
      <c r="K117" s="24">
        <v>2.2999999999999998</v>
      </c>
      <c r="L117" s="109"/>
      <c r="M117" s="110">
        <v>3198</v>
      </c>
      <c r="N117" s="110">
        <v>1482</v>
      </c>
      <c r="O117" s="25">
        <v>2.2999999999999998</v>
      </c>
      <c r="P117" s="25">
        <v>1.8</v>
      </c>
      <c r="Q117" s="25">
        <v>1.9</v>
      </c>
      <c r="R117" s="24">
        <v>13</v>
      </c>
      <c r="S117" s="26">
        <v>0.96450000000000002</v>
      </c>
      <c r="T117" s="52" t="s">
        <v>407</v>
      </c>
      <c r="U117" s="26">
        <v>0.96450000000000002</v>
      </c>
      <c r="V117" s="26"/>
      <c r="W117" s="109"/>
      <c r="X117" s="24">
        <v>6</v>
      </c>
      <c r="Y117" s="110">
        <v>6069.58</v>
      </c>
      <c r="Z117" s="25">
        <v>1.9</v>
      </c>
      <c r="AA117" s="26">
        <v>0.9123</v>
      </c>
      <c r="AB117" s="26">
        <v>0.89780000000000004</v>
      </c>
      <c r="AC117" s="109"/>
      <c r="AD117" s="26">
        <v>1.0382</v>
      </c>
      <c r="AE117" s="26">
        <v>1.0626</v>
      </c>
      <c r="AF117" s="26">
        <v>1.1227</v>
      </c>
      <c r="AG117" s="26">
        <v>1.0909</v>
      </c>
      <c r="AH117" s="57">
        <v>1.2179</v>
      </c>
      <c r="AI117" s="50">
        <f t="shared" si="3"/>
        <v>1.0346673750000002</v>
      </c>
      <c r="AJ117" s="26">
        <f t="shared" si="4"/>
        <v>-0.18323262499999982</v>
      </c>
      <c r="AK117" s="62">
        <f t="shared" si="5"/>
        <v>-0.15044964693324561</v>
      </c>
    </row>
    <row r="118" spans="1:37" s="53" customFormat="1" x14ac:dyDescent="0.2">
      <c r="A118" s="22" t="s">
        <v>698</v>
      </c>
      <c r="B118" s="17" t="s">
        <v>699</v>
      </c>
      <c r="C118" s="17" t="s">
        <v>407</v>
      </c>
      <c r="D118" s="111">
        <v>39</v>
      </c>
      <c r="E118" s="109"/>
      <c r="F118" s="111">
        <v>1</v>
      </c>
      <c r="G118" s="111">
        <v>9016</v>
      </c>
      <c r="H118" s="111">
        <v>6363</v>
      </c>
      <c r="I118" s="111">
        <v>3816</v>
      </c>
      <c r="J118" s="111">
        <v>2673</v>
      </c>
      <c r="K118" s="17">
        <v>4</v>
      </c>
      <c r="L118" s="109"/>
      <c r="M118" s="111">
        <v>3840</v>
      </c>
      <c r="N118" s="111">
        <v>2420</v>
      </c>
      <c r="O118" s="18">
        <v>4.0999999999999996</v>
      </c>
      <c r="P118" s="18">
        <v>2.5</v>
      </c>
      <c r="Q118" s="18">
        <v>3.3</v>
      </c>
      <c r="R118" s="17">
        <v>23</v>
      </c>
      <c r="S118" s="19">
        <v>1.1581999999999999</v>
      </c>
      <c r="T118" s="44" t="s">
        <v>407</v>
      </c>
      <c r="U118" s="19">
        <v>1.1581999999999999</v>
      </c>
      <c r="V118" s="26"/>
      <c r="W118" s="109"/>
      <c r="X118" s="17">
        <v>9</v>
      </c>
      <c r="Y118" s="111">
        <v>9001.6200000000008</v>
      </c>
      <c r="Z118" s="18">
        <v>3.3</v>
      </c>
      <c r="AA118" s="19">
        <v>2.2437</v>
      </c>
      <c r="AB118" s="19">
        <v>1.9033</v>
      </c>
      <c r="AC118" s="109"/>
      <c r="AD118" s="19">
        <v>1.4169</v>
      </c>
      <c r="AE118" s="19">
        <v>1.1713</v>
      </c>
      <c r="AF118" s="19">
        <v>1.1517999999999999</v>
      </c>
      <c r="AG118" s="19">
        <v>1.254</v>
      </c>
      <c r="AH118" s="59">
        <v>1.4238999999999999</v>
      </c>
      <c r="AI118" s="51">
        <f t="shared" si="3"/>
        <v>1.2424590499999999</v>
      </c>
      <c r="AJ118" s="19">
        <f t="shared" si="4"/>
        <v>-0.18144095000000005</v>
      </c>
      <c r="AK118" s="63">
        <f t="shared" si="5"/>
        <v>-0.12742534588103102</v>
      </c>
    </row>
    <row r="119" spans="1:37" s="53" customFormat="1" x14ac:dyDescent="0.2">
      <c r="A119" s="21" t="s">
        <v>856</v>
      </c>
      <c r="B119" s="24" t="s">
        <v>857</v>
      </c>
      <c r="C119" s="24" t="s">
        <v>407</v>
      </c>
      <c r="D119" s="110">
        <v>73</v>
      </c>
      <c r="E119" s="109"/>
      <c r="F119" s="110">
        <v>5</v>
      </c>
      <c r="G119" s="110">
        <v>8159</v>
      </c>
      <c r="H119" s="110">
        <v>7672</v>
      </c>
      <c r="I119" s="110">
        <v>3745</v>
      </c>
      <c r="J119" s="110">
        <v>3305</v>
      </c>
      <c r="K119" s="24">
        <v>4.5999999999999996</v>
      </c>
      <c r="L119" s="109"/>
      <c r="M119" s="110">
        <v>3521</v>
      </c>
      <c r="N119" s="110">
        <v>2586</v>
      </c>
      <c r="O119" s="25">
        <v>4.5999999999999996</v>
      </c>
      <c r="P119" s="25">
        <v>4.0999999999999996</v>
      </c>
      <c r="Q119" s="25">
        <v>3.4</v>
      </c>
      <c r="R119" s="24">
        <v>32</v>
      </c>
      <c r="S119" s="26">
        <v>1.0620000000000001</v>
      </c>
      <c r="T119" s="52" t="s">
        <v>407</v>
      </c>
      <c r="U119" s="26">
        <v>1.0620000000000001</v>
      </c>
      <c r="V119" s="26"/>
      <c r="W119" s="109"/>
      <c r="X119" s="24">
        <v>13</v>
      </c>
      <c r="Y119" s="110">
        <v>10156.700000000001</v>
      </c>
      <c r="Z119" s="25">
        <v>3.4</v>
      </c>
      <c r="AA119" s="26">
        <v>0.8327</v>
      </c>
      <c r="AB119" s="26">
        <v>0.88029999999999997</v>
      </c>
      <c r="AC119" s="109"/>
      <c r="AD119" s="26">
        <v>1.1378999999999999</v>
      </c>
      <c r="AE119" s="26">
        <v>1.0716000000000001</v>
      </c>
      <c r="AF119" s="26">
        <v>1.0671999999999999</v>
      </c>
      <c r="AG119" s="26">
        <v>1.1600999999999999</v>
      </c>
      <c r="AH119" s="57">
        <v>1.3132999999999999</v>
      </c>
      <c r="AI119" s="50">
        <f t="shared" si="3"/>
        <v>1.1392605000000002</v>
      </c>
      <c r="AJ119" s="26">
        <f t="shared" si="4"/>
        <v>-0.17403949999999968</v>
      </c>
      <c r="AK119" s="62">
        <f t="shared" si="5"/>
        <v>-0.13252074925759513</v>
      </c>
    </row>
    <row r="120" spans="1:37" s="53" customFormat="1" x14ac:dyDescent="0.2">
      <c r="A120" s="21" t="s">
        <v>1</v>
      </c>
      <c r="B120" s="24" t="s">
        <v>2</v>
      </c>
      <c r="C120" s="24" t="s">
        <v>611</v>
      </c>
      <c r="D120" s="110">
        <v>8</v>
      </c>
      <c r="E120" s="109"/>
      <c r="F120" s="110">
        <v>0</v>
      </c>
      <c r="G120" s="110">
        <v>26915</v>
      </c>
      <c r="H120" s="110">
        <v>9800</v>
      </c>
      <c r="I120" s="110">
        <v>11052</v>
      </c>
      <c r="J120" s="110">
        <v>5947</v>
      </c>
      <c r="K120" s="24">
        <v>9.6</v>
      </c>
      <c r="L120" s="109"/>
      <c r="M120" s="110">
        <v>11052</v>
      </c>
      <c r="N120" s="110">
        <v>5947</v>
      </c>
      <c r="O120" s="25">
        <v>9.6</v>
      </c>
      <c r="P120" s="25">
        <v>4.7</v>
      </c>
      <c r="Q120" s="25">
        <v>8.1</v>
      </c>
      <c r="R120" s="24">
        <v>17</v>
      </c>
      <c r="S120" s="26">
        <v>3.3334000000000001</v>
      </c>
      <c r="T120" s="52" t="s">
        <v>410</v>
      </c>
      <c r="U120" s="26">
        <v>4.2279</v>
      </c>
      <c r="V120" s="26"/>
      <c r="W120" s="109"/>
      <c r="X120" s="24">
        <v>24</v>
      </c>
      <c r="Y120" s="110">
        <v>45165.760000000002</v>
      </c>
      <c r="Z120" s="25">
        <v>6.6</v>
      </c>
      <c r="AA120" s="26">
        <v>2.7073999999999998</v>
      </c>
      <c r="AB120" s="26">
        <v>2.7338</v>
      </c>
      <c r="AC120" s="109"/>
      <c r="AD120" s="26">
        <v>0</v>
      </c>
      <c r="AE120" s="26">
        <v>0</v>
      </c>
      <c r="AF120" s="26">
        <v>0</v>
      </c>
      <c r="AG120" s="26">
        <v>4.0933000000000002</v>
      </c>
      <c r="AH120" s="57">
        <v>4.7035</v>
      </c>
      <c r="AI120" s="50">
        <f t="shared" si="3"/>
        <v>4.5354797250000001</v>
      </c>
      <c r="AJ120" s="26">
        <f t="shared" si="4"/>
        <v>-0.16802027499999994</v>
      </c>
      <c r="AK120" s="62">
        <f t="shared" si="5"/>
        <v>-3.572239289890506E-2</v>
      </c>
    </row>
    <row r="121" spans="1:37" s="53" customFormat="1" x14ac:dyDescent="0.2">
      <c r="A121" s="21" t="s">
        <v>758</v>
      </c>
      <c r="B121" s="24" t="s">
        <v>759</v>
      </c>
      <c r="C121" s="24" t="s">
        <v>407</v>
      </c>
      <c r="D121" s="110">
        <v>34</v>
      </c>
      <c r="E121" s="109"/>
      <c r="F121" s="110">
        <v>1</v>
      </c>
      <c r="G121" s="110">
        <v>6040</v>
      </c>
      <c r="H121" s="110">
        <v>3228</v>
      </c>
      <c r="I121" s="110">
        <v>2872</v>
      </c>
      <c r="J121" s="110">
        <v>1396</v>
      </c>
      <c r="K121" s="24">
        <v>3.9</v>
      </c>
      <c r="L121" s="109"/>
      <c r="M121" s="110">
        <v>2867</v>
      </c>
      <c r="N121" s="110">
        <v>1386</v>
      </c>
      <c r="O121" s="25">
        <v>3.9</v>
      </c>
      <c r="P121" s="25">
        <v>2</v>
      </c>
      <c r="Q121" s="25">
        <v>3.3</v>
      </c>
      <c r="R121" s="24">
        <v>14</v>
      </c>
      <c r="S121" s="26">
        <v>0.86470000000000002</v>
      </c>
      <c r="T121" s="52" t="s">
        <v>407</v>
      </c>
      <c r="U121" s="26">
        <v>0.86470000000000002</v>
      </c>
      <c r="V121" s="26"/>
      <c r="W121" s="109"/>
      <c r="X121" s="24">
        <v>8</v>
      </c>
      <c r="Y121" s="110">
        <v>5580.24</v>
      </c>
      <c r="Z121" s="25">
        <v>3.3</v>
      </c>
      <c r="AA121" s="26">
        <v>0.99160000000000004</v>
      </c>
      <c r="AB121" s="26">
        <v>0.79810000000000003</v>
      </c>
      <c r="AC121" s="109"/>
      <c r="AD121" s="26">
        <v>0.90049999999999997</v>
      </c>
      <c r="AE121" s="26">
        <v>0.93689999999999996</v>
      </c>
      <c r="AF121" s="26">
        <v>1.0327</v>
      </c>
      <c r="AG121" s="26">
        <v>1.0145</v>
      </c>
      <c r="AH121" s="57">
        <v>1.0914999999999999</v>
      </c>
      <c r="AI121" s="50">
        <f t="shared" si="3"/>
        <v>0.92760692500000008</v>
      </c>
      <c r="AJ121" s="26">
        <f t="shared" si="4"/>
        <v>-0.16389307499999983</v>
      </c>
      <c r="AK121" s="62">
        <f t="shared" si="5"/>
        <v>-0.15015398534127333</v>
      </c>
    </row>
    <row r="122" spans="1:37" s="53" customFormat="1" x14ac:dyDescent="0.2">
      <c r="A122" s="21" t="s">
        <v>1124</v>
      </c>
      <c r="B122" s="24" t="s">
        <v>1125</v>
      </c>
      <c r="C122" s="24" t="s">
        <v>410</v>
      </c>
      <c r="D122" s="110">
        <v>4</v>
      </c>
      <c r="E122" s="109"/>
      <c r="F122" s="110">
        <v>0</v>
      </c>
      <c r="G122" s="110">
        <v>26819</v>
      </c>
      <c r="H122" s="110">
        <v>7176</v>
      </c>
      <c r="I122" s="110">
        <v>8780</v>
      </c>
      <c r="J122" s="110">
        <v>3155</v>
      </c>
      <c r="K122" s="24">
        <v>13</v>
      </c>
      <c r="L122" s="109"/>
      <c r="M122" s="110">
        <v>8780</v>
      </c>
      <c r="N122" s="110">
        <v>3155</v>
      </c>
      <c r="O122" s="25">
        <v>13</v>
      </c>
      <c r="P122" s="25">
        <v>6.3</v>
      </c>
      <c r="Q122" s="25">
        <v>11</v>
      </c>
      <c r="R122" s="24">
        <v>999</v>
      </c>
      <c r="S122" s="26">
        <v>2.6480999999999999</v>
      </c>
      <c r="T122" s="52" t="s">
        <v>410</v>
      </c>
      <c r="U122" s="26">
        <v>2.8908999999999998</v>
      </c>
      <c r="V122" s="26"/>
      <c r="W122" s="109"/>
      <c r="X122" s="24">
        <v>14</v>
      </c>
      <c r="Y122" s="110">
        <v>24332.639999999999</v>
      </c>
      <c r="Z122" s="25">
        <v>4.2</v>
      </c>
      <c r="AA122" s="26">
        <v>0.66120000000000001</v>
      </c>
      <c r="AB122" s="26">
        <v>0.50139999999999996</v>
      </c>
      <c r="AC122" s="109"/>
      <c r="AD122" s="26">
        <v>2.1741000000000001</v>
      </c>
      <c r="AE122" s="26">
        <v>2.5384000000000002</v>
      </c>
      <c r="AF122" s="26">
        <v>3.0691000000000002</v>
      </c>
      <c r="AG122" s="26">
        <v>3.0531999999999999</v>
      </c>
      <c r="AH122" s="57">
        <v>3.2656000000000001</v>
      </c>
      <c r="AI122" s="50">
        <f t="shared" si="3"/>
        <v>3.1012129750000001</v>
      </c>
      <c r="AJ122" s="26">
        <f t="shared" si="4"/>
        <v>-0.16438702499999991</v>
      </c>
      <c r="AK122" s="62">
        <f t="shared" si="5"/>
        <v>-5.0338995896619276E-2</v>
      </c>
    </row>
    <row r="123" spans="1:37" s="53" customFormat="1" x14ac:dyDescent="0.2">
      <c r="A123" s="22" t="s">
        <v>581</v>
      </c>
      <c r="B123" s="17" t="s">
        <v>582</v>
      </c>
      <c r="C123" s="17" t="s">
        <v>407</v>
      </c>
      <c r="D123" s="111">
        <v>104</v>
      </c>
      <c r="E123" s="109"/>
      <c r="F123" s="111">
        <v>1</v>
      </c>
      <c r="G123" s="111">
        <v>7000</v>
      </c>
      <c r="H123" s="111">
        <v>5848</v>
      </c>
      <c r="I123" s="111">
        <v>3142</v>
      </c>
      <c r="J123" s="111">
        <v>2565</v>
      </c>
      <c r="K123" s="17">
        <v>3.7</v>
      </c>
      <c r="L123" s="109"/>
      <c r="M123" s="111">
        <v>3020</v>
      </c>
      <c r="N123" s="111">
        <v>2107</v>
      </c>
      <c r="O123" s="18">
        <v>3.7</v>
      </c>
      <c r="P123" s="18">
        <v>3.1</v>
      </c>
      <c r="Q123" s="18">
        <v>2.8</v>
      </c>
      <c r="R123" s="17">
        <v>29</v>
      </c>
      <c r="S123" s="19">
        <v>0.91090000000000004</v>
      </c>
      <c r="T123" s="44" t="s">
        <v>407</v>
      </c>
      <c r="U123" s="19">
        <v>0.91090000000000004</v>
      </c>
      <c r="V123" s="3"/>
      <c r="W123" s="109"/>
      <c r="X123" s="17">
        <v>10</v>
      </c>
      <c r="Y123" s="111">
        <v>8118.1</v>
      </c>
      <c r="Z123" s="18">
        <v>2.8</v>
      </c>
      <c r="AA123" s="19">
        <v>0.56169999999999998</v>
      </c>
      <c r="AB123" s="19">
        <v>0.44350000000000001</v>
      </c>
      <c r="AC123" s="109"/>
      <c r="AD123" s="19">
        <v>1.1695</v>
      </c>
      <c r="AE123" s="19">
        <v>1.1194999999999999</v>
      </c>
      <c r="AF123" s="19">
        <v>0.93530000000000002</v>
      </c>
      <c r="AG123" s="19">
        <v>0.99139999999999995</v>
      </c>
      <c r="AH123" s="59">
        <v>1.1332</v>
      </c>
      <c r="AI123" s="51">
        <f t="shared" si="3"/>
        <v>0.97716797500000008</v>
      </c>
      <c r="AJ123" s="19">
        <f t="shared" si="4"/>
        <v>-0.15603202499999991</v>
      </c>
      <c r="AK123" s="63">
        <f t="shared" si="5"/>
        <v>-0.13769151517825617</v>
      </c>
    </row>
    <row r="124" spans="1:37" s="53" customFormat="1" x14ac:dyDescent="0.2">
      <c r="A124" s="21" t="s">
        <v>1409</v>
      </c>
      <c r="B124" s="24" t="s">
        <v>1410</v>
      </c>
      <c r="C124" s="24" t="s">
        <v>410</v>
      </c>
      <c r="D124" s="110">
        <v>1</v>
      </c>
      <c r="E124" s="109"/>
      <c r="F124" s="110">
        <v>0</v>
      </c>
      <c r="G124" s="110">
        <v>9114</v>
      </c>
      <c r="H124" s="110">
        <v>0</v>
      </c>
      <c r="I124" s="110">
        <v>5233</v>
      </c>
      <c r="J124" s="110">
        <v>0</v>
      </c>
      <c r="K124" s="24">
        <v>5</v>
      </c>
      <c r="L124" s="109"/>
      <c r="M124" s="110">
        <v>5233</v>
      </c>
      <c r="N124" s="110">
        <v>0</v>
      </c>
      <c r="O124" s="25">
        <v>5</v>
      </c>
      <c r="P124" s="25">
        <v>0</v>
      </c>
      <c r="Q124" s="25">
        <v>5</v>
      </c>
      <c r="R124" s="24">
        <v>999</v>
      </c>
      <c r="S124" s="26">
        <v>1.5783</v>
      </c>
      <c r="T124" s="52" t="s">
        <v>611</v>
      </c>
      <c r="U124" s="26">
        <v>0.60329999999999995</v>
      </c>
      <c r="V124" s="26"/>
      <c r="W124" s="109"/>
      <c r="X124" s="24">
        <v>11</v>
      </c>
      <c r="Y124" s="110">
        <v>3798.02</v>
      </c>
      <c r="Z124" s="25">
        <v>2.4</v>
      </c>
      <c r="AA124" s="26">
        <v>3.8683999999999998</v>
      </c>
      <c r="AB124" s="26">
        <v>1.8274999999999999</v>
      </c>
      <c r="AC124" s="109"/>
      <c r="AD124" s="26">
        <v>0.92210000000000003</v>
      </c>
      <c r="AE124" s="26">
        <v>1.5242</v>
      </c>
      <c r="AF124" s="26">
        <v>1.0404</v>
      </c>
      <c r="AG124" s="26">
        <v>0.89159999999999995</v>
      </c>
      <c r="AH124" s="57">
        <v>0.80279999999999996</v>
      </c>
      <c r="AI124" s="50">
        <f t="shared" si="3"/>
        <v>0.64719007500000003</v>
      </c>
      <c r="AJ124" s="26">
        <f t="shared" si="4"/>
        <v>-0.15560992499999993</v>
      </c>
      <c r="AK124" s="62">
        <f t="shared" si="5"/>
        <v>-0.19383398729446927</v>
      </c>
    </row>
    <row r="125" spans="1:37" s="53" customFormat="1" x14ac:dyDescent="0.2">
      <c r="A125" s="21" t="s">
        <v>1109</v>
      </c>
      <c r="B125" s="1" t="s">
        <v>1110</v>
      </c>
      <c r="C125" s="1" t="s">
        <v>410</v>
      </c>
      <c r="D125" s="108">
        <v>0</v>
      </c>
      <c r="E125" s="109"/>
      <c r="F125" s="108">
        <v>0</v>
      </c>
      <c r="G125" s="108">
        <v>0</v>
      </c>
      <c r="H125" s="108">
        <v>0</v>
      </c>
      <c r="I125" s="108">
        <v>0</v>
      </c>
      <c r="J125" s="108">
        <v>0</v>
      </c>
      <c r="K125" s="1">
        <v>0</v>
      </c>
      <c r="L125" s="109"/>
      <c r="M125" s="108">
        <v>0</v>
      </c>
      <c r="N125" s="108">
        <v>0</v>
      </c>
      <c r="O125" s="2">
        <v>0</v>
      </c>
      <c r="P125" s="2">
        <v>0</v>
      </c>
      <c r="Q125" s="2">
        <v>0</v>
      </c>
      <c r="R125" s="1">
        <v>999</v>
      </c>
      <c r="S125" s="3">
        <v>0</v>
      </c>
      <c r="T125" s="43" t="s">
        <v>611</v>
      </c>
      <c r="U125" s="3">
        <v>0.67020000000000002</v>
      </c>
      <c r="V125" s="3"/>
      <c r="W125" s="109"/>
      <c r="X125" s="1">
        <v>11</v>
      </c>
      <c r="Y125" s="108">
        <v>4239.57</v>
      </c>
      <c r="Z125" s="2">
        <v>2.4</v>
      </c>
      <c r="AA125" s="3">
        <v>0.82550000000000001</v>
      </c>
      <c r="AB125" s="3">
        <v>0.81879999999999997</v>
      </c>
      <c r="AC125" s="109"/>
      <c r="AD125" s="3">
        <v>0.92349999999999999</v>
      </c>
      <c r="AE125" s="3">
        <v>0.93689999999999996</v>
      </c>
      <c r="AF125" s="3">
        <v>0.85</v>
      </c>
      <c r="AG125" s="3">
        <v>0.85609999999999997</v>
      </c>
      <c r="AH125" s="57">
        <v>0.87409999999999999</v>
      </c>
      <c r="AI125" s="50">
        <f t="shared" si="3"/>
        <v>0.7189570500000001</v>
      </c>
      <c r="AJ125" s="3">
        <f t="shared" si="4"/>
        <v>-0.15514294999999989</v>
      </c>
      <c r="AK125" s="62">
        <f t="shared" si="5"/>
        <v>-0.17748878846813854</v>
      </c>
    </row>
    <row r="126" spans="1:37" s="53" customFormat="1" x14ac:dyDescent="0.2">
      <c r="A126" s="21" t="s">
        <v>587</v>
      </c>
      <c r="B126" s="24" t="s">
        <v>588</v>
      </c>
      <c r="C126" s="24" t="s">
        <v>407</v>
      </c>
      <c r="D126" s="110">
        <v>16</v>
      </c>
      <c r="E126" s="109"/>
      <c r="F126" s="110">
        <v>0</v>
      </c>
      <c r="G126" s="110">
        <v>15373</v>
      </c>
      <c r="H126" s="110">
        <v>11301</v>
      </c>
      <c r="I126" s="110">
        <v>5707</v>
      </c>
      <c r="J126" s="110">
        <v>5473</v>
      </c>
      <c r="K126" s="24">
        <v>3.7</v>
      </c>
      <c r="L126" s="109"/>
      <c r="M126" s="110">
        <v>5587</v>
      </c>
      <c r="N126" s="110">
        <v>4513</v>
      </c>
      <c r="O126" s="25">
        <v>3.7</v>
      </c>
      <c r="P126" s="25">
        <v>4.0999999999999996</v>
      </c>
      <c r="Q126" s="25">
        <v>2.5</v>
      </c>
      <c r="R126" s="24">
        <v>38</v>
      </c>
      <c r="S126" s="26">
        <v>1.6851</v>
      </c>
      <c r="T126" s="52" t="s">
        <v>410</v>
      </c>
      <c r="U126" s="26">
        <v>1.8695999999999999</v>
      </c>
      <c r="V126" s="26"/>
      <c r="W126" s="109"/>
      <c r="X126" s="24">
        <v>16</v>
      </c>
      <c r="Y126" s="110">
        <v>23817.09</v>
      </c>
      <c r="Z126" s="25">
        <v>2.6</v>
      </c>
      <c r="AA126" s="26">
        <v>1.853</v>
      </c>
      <c r="AB126" s="26">
        <v>1.7903</v>
      </c>
      <c r="AC126" s="109"/>
      <c r="AD126" s="26">
        <v>2.4885999999999999</v>
      </c>
      <c r="AE126" s="26">
        <v>1.6598999999999999</v>
      </c>
      <c r="AF126" s="26">
        <v>2.0853999999999999</v>
      </c>
      <c r="AG126" s="26">
        <v>1.851</v>
      </c>
      <c r="AH126" s="57">
        <v>2.1602999999999999</v>
      </c>
      <c r="AI126" s="50">
        <f t="shared" si="3"/>
        <v>2.0056134000000001</v>
      </c>
      <c r="AJ126" s="26">
        <f t="shared" si="4"/>
        <v>-0.15468659999999979</v>
      </c>
      <c r="AK126" s="62">
        <f t="shared" si="5"/>
        <v>-7.1604221635883814E-2</v>
      </c>
    </row>
    <row r="127" spans="1:37" s="53" customFormat="1" x14ac:dyDescent="0.2">
      <c r="A127" s="21" t="s">
        <v>756</v>
      </c>
      <c r="B127" s="24" t="s">
        <v>757</v>
      </c>
      <c r="C127" s="24" t="s">
        <v>407</v>
      </c>
      <c r="D127" s="110">
        <v>75</v>
      </c>
      <c r="E127" s="109"/>
      <c r="F127" s="110">
        <v>6</v>
      </c>
      <c r="G127" s="110">
        <v>8413</v>
      </c>
      <c r="H127" s="110">
        <v>6801</v>
      </c>
      <c r="I127" s="110">
        <v>4353</v>
      </c>
      <c r="J127" s="110">
        <v>3106</v>
      </c>
      <c r="K127" s="24">
        <v>5.8</v>
      </c>
      <c r="L127" s="109"/>
      <c r="M127" s="110">
        <v>4178</v>
      </c>
      <c r="N127" s="110">
        <v>2540</v>
      </c>
      <c r="O127" s="25">
        <v>5.8</v>
      </c>
      <c r="P127" s="25">
        <v>4.2</v>
      </c>
      <c r="Q127" s="25">
        <v>4.7</v>
      </c>
      <c r="R127" s="24">
        <v>22</v>
      </c>
      <c r="S127" s="26">
        <v>1.2601</v>
      </c>
      <c r="T127" s="52" t="s">
        <v>407</v>
      </c>
      <c r="U127" s="26">
        <v>1.2601</v>
      </c>
      <c r="V127" s="26"/>
      <c r="W127" s="109"/>
      <c r="X127" s="24">
        <v>14</v>
      </c>
      <c r="Y127" s="110">
        <v>10378.64</v>
      </c>
      <c r="Z127" s="25">
        <v>4.7</v>
      </c>
      <c r="AA127" s="26">
        <v>0.67169999999999996</v>
      </c>
      <c r="AB127" s="26">
        <v>0.70089999999999997</v>
      </c>
      <c r="AC127" s="109"/>
      <c r="AD127" s="26">
        <v>1.5056</v>
      </c>
      <c r="AE127" s="26">
        <v>1.3621000000000001</v>
      </c>
      <c r="AF127" s="26">
        <v>1.276</v>
      </c>
      <c r="AG127" s="26">
        <v>1.4020999999999999</v>
      </c>
      <c r="AH127" s="57">
        <v>1.5054000000000001</v>
      </c>
      <c r="AI127" s="50">
        <f t="shared" si="3"/>
        <v>1.3517722750000001</v>
      </c>
      <c r="AJ127" s="26">
        <f t="shared" si="4"/>
        <v>-0.15362772499999999</v>
      </c>
      <c r="AK127" s="62">
        <f t="shared" si="5"/>
        <v>-0.10205109937558123</v>
      </c>
    </row>
    <row r="128" spans="1:37" s="53" customFormat="1" x14ac:dyDescent="0.2">
      <c r="A128" s="22" t="s">
        <v>963</v>
      </c>
      <c r="B128" s="17" t="s">
        <v>964</v>
      </c>
      <c r="C128" s="17" t="s">
        <v>410</v>
      </c>
      <c r="D128" s="111">
        <v>21</v>
      </c>
      <c r="E128" s="109"/>
      <c r="F128" s="111">
        <v>1</v>
      </c>
      <c r="G128" s="111">
        <v>9787</v>
      </c>
      <c r="H128" s="111">
        <v>6781</v>
      </c>
      <c r="I128" s="111">
        <v>5156</v>
      </c>
      <c r="J128" s="111">
        <v>3867</v>
      </c>
      <c r="K128" s="17">
        <v>9.9</v>
      </c>
      <c r="L128" s="109"/>
      <c r="M128" s="111">
        <v>4954</v>
      </c>
      <c r="N128" s="111">
        <v>3327</v>
      </c>
      <c r="O128" s="18">
        <v>9.9</v>
      </c>
      <c r="P128" s="18">
        <v>10.3</v>
      </c>
      <c r="Q128" s="18">
        <v>6.2</v>
      </c>
      <c r="R128" s="17">
        <v>27</v>
      </c>
      <c r="S128" s="19">
        <v>1.4942</v>
      </c>
      <c r="T128" s="44" t="s">
        <v>410</v>
      </c>
      <c r="U128" s="19">
        <v>1.181</v>
      </c>
      <c r="V128" s="26"/>
      <c r="W128" s="109"/>
      <c r="X128" s="17">
        <v>18</v>
      </c>
      <c r="Y128" s="111">
        <v>11642.93</v>
      </c>
      <c r="Z128" s="18">
        <v>3.6</v>
      </c>
      <c r="AA128" s="19">
        <v>1.0835999999999999</v>
      </c>
      <c r="AB128" s="19">
        <v>0.85760000000000003</v>
      </c>
      <c r="AC128" s="109"/>
      <c r="AD128" s="19">
        <v>1.3499000000000001</v>
      </c>
      <c r="AE128" s="19">
        <v>1.5622</v>
      </c>
      <c r="AF128" s="19">
        <v>1.4861</v>
      </c>
      <c r="AG128" s="19">
        <v>1.4433</v>
      </c>
      <c r="AH128" s="59">
        <v>1.4198</v>
      </c>
      <c r="AI128" s="51">
        <f t="shared" si="3"/>
        <v>1.2669177500000002</v>
      </c>
      <c r="AJ128" s="19">
        <f t="shared" si="4"/>
        <v>-0.15288224999999978</v>
      </c>
      <c r="AK128" s="63">
        <f t="shared" si="5"/>
        <v>-0.10767872235526114</v>
      </c>
    </row>
    <row r="129" spans="1:37" s="53" customFormat="1" x14ac:dyDescent="0.2">
      <c r="A129" s="21" t="s">
        <v>250</v>
      </c>
      <c r="B129" s="24" t="s">
        <v>251</v>
      </c>
      <c r="C129" s="24" t="s">
        <v>410</v>
      </c>
      <c r="D129" s="110">
        <v>18</v>
      </c>
      <c r="E129" s="109"/>
      <c r="F129" s="110">
        <v>1</v>
      </c>
      <c r="G129" s="110">
        <v>15445</v>
      </c>
      <c r="H129" s="110">
        <v>16719</v>
      </c>
      <c r="I129" s="110">
        <v>6843</v>
      </c>
      <c r="J129" s="110">
        <v>6181</v>
      </c>
      <c r="K129" s="24">
        <v>8.1999999999999993</v>
      </c>
      <c r="L129" s="109"/>
      <c r="M129" s="110">
        <v>6620</v>
      </c>
      <c r="N129" s="110">
        <v>5326</v>
      </c>
      <c r="O129" s="25">
        <v>8.1999999999999993</v>
      </c>
      <c r="P129" s="25">
        <v>6.1</v>
      </c>
      <c r="Q129" s="25">
        <v>6.2</v>
      </c>
      <c r="R129" s="24">
        <v>38</v>
      </c>
      <c r="S129" s="26">
        <v>1.9965999999999999</v>
      </c>
      <c r="T129" s="52" t="s">
        <v>410</v>
      </c>
      <c r="U129" s="26">
        <v>2.0830000000000002</v>
      </c>
      <c r="V129" s="26"/>
      <c r="W129" s="109"/>
      <c r="X129" s="24">
        <v>21</v>
      </c>
      <c r="Y129" s="110">
        <v>29416.639999999999</v>
      </c>
      <c r="Z129" s="25">
        <v>4.5999999999999996</v>
      </c>
      <c r="AA129" s="26">
        <v>2.4605000000000001</v>
      </c>
      <c r="AB129" s="26">
        <v>1.1719999999999999</v>
      </c>
      <c r="AC129" s="109"/>
      <c r="AD129" s="26">
        <v>2.1453000000000002</v>
      </c>
      <c r="AE129" s="26">
        <v>2.3029000000000002</v>
      </c>
      <c r="AF129" s="26">
        <v>2.2719999999999998</v>
      </c>
      <c r="AG129" s="26">
        <v>2.2334999999999998</v>
      </c>
      <c r="AH129" s="57">
        <v>2.3873000000000002</v>
      </c>
      <c r="AI129" s="50">
        <f t="shared" si="3"/>
        <v>2.2345382500000004</v>
      </c>
      <c r="AJ129" s="26">
        <f t="shared" si="4"/>
        <v>-0.15276174999999981</v>
      </c>
      <c r="AK129" s="62">
        <f t="shared" si="5"/>
        <v>-6.3989339421103256E-2</v>
      </c>
    </row>
    <row r="130" spans="1:37" s="53" customFormat="1" x14ac:dyDescent="0.2">
      <c r="A130" s="21" t="s">
        <v>1397</v>
      </c>
      <c r="B130" s="1" t="s">
        <v>1398</v>
      </c>
      <c r="C130" s="1" t="s">
        <v>410</v>
      </c>
      <c r="D130" s="108">
        <v>10</v>
      </c>
      <c r="E130" s="109"/>
      <c r="F130" s="108">
        <v>0</v>
      </c>
      <c r="G130" s="108">
        <v>21756</v>
      </c>
      <c r="H130" s="108">
        <v>15253</v>
      </c>
      <c r="I130" s="108">
        <v>9320</v>
      </c>
      <c r="J130" s="108">
        <v>7881</v>
      </c>
      <c r="K130" s="1">
        <v>7.6</v>
      </c>
      <c r="L130" s="109"/>
      <c r="M130" s="108">
        <v>9012</v>
      </c>
      <c r="N130" s="108">
        <v>7186</v>
      </c>
      <c r="O130" s="2">
        <v>7.6</v>
      </c>
      <c r="P130" s="2">
        <v>6.7</v>
      </c>
      <c r="Q130" s="2">
        <v>5.0999999999999996</v>
      </c>
      <c r="R130" s="1">
        <v>37</v>
      </c>
      <c r="S130" s="3">
        <v>2.7181000000000002</v>
      </c>
      <c r="T130" s="43" t="s">
        <v>410</v>
      </c>
      <c r="U130" s="3">
        <v>2.1850999999999998</v>
      </c>
      <c r="V130" s="3"/>
      <c r="W130" s="109"/>
      <c r="X130" s="1">
        <v>19</v>
      </c>
      <c r="Y130" s="108">
        <v>21148.15</v>
      </c>
      <c r="Z130" s="2">
        <v>4.7</v>
      </c>
      <c r="AA130" s="3">
        <v>2.0217000000000001</v>
      </c>
      <c r="AB130" s="3">
        <v>2.1432000000000002</v>
      </c>
      <c r="AC130" s="109"/>
      <c r="AD130" s="3">
        <v>2.5566</v>
      </c>
      <c r="AE130" s="3">
        <v>2.0503999999999998</v>
      </c>
      <c r="AF130" s="3">
        <v>2.5508000000000002</v>
      </c>
      <c r="AG130" s="3">
        <v>2.5998000000000001</v>
      </c>
      <c r="AH130" s="57">
        <v>2.4965999999999999</v>
      </c>
      <c r="AI130" s="50">
        <f t="shared" si="3"/>
        <v>2.3440660250000001</v>
      </c>
      <c r="AJ130" s="3">
        <f t="shared" si="4"/>
        <v>-0.15253397499999988</v>
      </c>
      <c r="AK130" s="62">
        <f t="shared" si="5"/>
        <v>-6.1096681486822034E-2</v>
      </c>
    </row>
    <row r="131" spans="1:37" s="53" customFormat="1" x14ac:dyDescent="0.2">
      <c r="A131" s="21" t="s">
        <v>1012</v>
      </c>
      <c r="B131" s="24" t="s">
        <v>1013</v>
      </c>
      <c r="C131" s="24" t="s">
        <v>410</v>
      </c>
      <c r="D131" s="110">
        <v>2</v>
      </c>
      <c r="E131" s="109"/>
      <c r="F131" s="110">
        <v>0</v>
      </c>
      <c r="G131" s="110">
        <v>89970</v>
      </c>
      <c r="H131" s="110">
        <v>64819</v>
      </c>
      <c r="I131" s="110">
        <v>39350</v>
      </c>
      <c r="J131" s="110">
        <v>28594</v>
      </c>
      <c r="K131" s="24">
        <v>25.5</v>
      </c>
      <c r="L131" s="109"/>
      <c r="M131" s="110">
        <v>39350</v>
      </c>
      <c r="N131" s="110">
        <v>28594</v>
      </c>
      <c r="O131" s="25">
        <v>25.5</v>
      </c>
      <c r="P131" s="25">
        <v>19.5</v>
      </c>
      <c r="Q131" s="25">
        <v>16.399999999999999</v>
      </c>
      <c r="R131" s="24">
        <v>999</v>
      </c>
      <c r="S131" s="26">
        <v>11.8682</v>
      </c>
      <c r="T131" s="52" t="s">
        <v>410</v>
      </c>
      <c r="U131" s="26">
        <v>3.2418999999999998</v>
      </c>
      <c r="V131" s="26"/>
      <c r="W131" s="109"/>
      <c r="X131" s="24">
        <v>15</v>
      </c>
      <c r="Y131" s="110">
        <v>24317.21</v>
      </c>
      <c r="Z131" s="25">
        <v>4.8</v>
      </c>
      <c r="AA131" s="26">
        <v>1.7230000000000001</v>
      </c>
      <c r="AB131" s="26">
        <v>1.6812</v>
      </c>
      <c r="AC131" s="109"/>
      <c r="AD131" s="26">
        <v>2.0903999999999998</v>
      </c>
      <c r="AE131" s="26">
        <v>3.9426000000000001</v>
      </c>
      <c r="AF131" s="26">
        <v>1.958</v>
      </c>
      <c r="AG131" s="26">
        <v>1.6889000000000001</v>
      </c>
      <c r="AH131" s="57">
        <v>3.6217999999999999</v>
      </c>
      <c r="AI131" s="50">
        <f t="shared" si="3"/>
        <v>3.477748225</v>
      </c>
      <c r="AJ131" s="26">
        <f t="shared" si="4"/>
        <v>-0.14405177499999988</v>
      </c>
      <c r="AK131" s="62">
        <f t="shared" si="5"/>
        <v>-3.9773531117124047E-2</v>
      </c>
    </row>
    <row r="132" spans="1:37" s="53" customFormat="1" x14ac:dyDescent="0.2">
      <c r="A132" s="21" t="s">
        <v>595</v>
      </c>
      <c r="B132" s="24" t="s">
        <v>596</v>
      </c>
      <c r="C132" s="24" t="s">
        <v>407</v>
      </c>
      <c r="D132" s="110">
        <v>2</v>
      </c>
      <c r="E132" s="109"/>
      <c r="F132" s="110">
        <v>0</v>
      </c>
      <c r="G132" s="110">
        <v>16361</v>
      </c>
      <c r="H132" s="110">
        <v>7021</v>
      </c>
      <c r="I132" s="110">
        <v>6916</v>
      </c>
      <c r="J132" s="110">
        <v>2918</v>
      </c>
      <c r="K132" s="24">
        <v>5.5</v>
      </c>
      <c r="L132" s="109"/>
      <c r="M132" s="110">
        <v>6916</v>
      </c>
      <c r="N132" s="110">
        <v>2918</v>
      </c>
      <c r="O132" s="25">
        <v>5.5</v>
      </c>
      <c r="P132" s="25">
        <v>0.5</v>
      </c>
      <c r="Q132" s="25">
        <v>5.5</v>
      </c>
      <c r="R132" s="24">
        <v>999</v>
      </c>
      <c r="S132" s="26">
        <v>2.0859000000000001</v>
      </c>
      <c r="T132" s="52" t="s">
        <v>410</v>
      </c>
      <c r="U132" s="26">
        <v>0.88200000000000001</v>
      </c>
      <c r="V132" s="26"/>
      <c r="W132" s="109"/>
      <c r="X132" s="24">
        <v>8</v>
      </c>
      <c r="Y132" s="110">
        <v>7458.09</v>
      </c>
      <c r="Z132" s="25">
        <v>2.2000000000000002</v>
      </c>
      <c r="AA132" s="26">
        <v>1.8090999999999999</v>
      </c>
      <c r="AB132" s="26">
        <v>1.7326999999999999</v>
      </c>
      <c r="AC132" s="109"/>
      <c r="AD132" s="26">
        <v>1.1773</v>
      </c>
      <c r="AE132" s="26">
        <v>0.87219999999999998</v>
      </c>
      <c r="AF132" s="26">
        <v>0.92900000000000005</v>
      </c>
      <c r="AG132" s="26">
        <v>0.89590000000000003</v>
      </c>
      <c r="AH132" s="57">
        <v>1.0862000000000001</v>
      </c>
      <c r="AI132" s="50">
        <f t="shared" si="3"/>
        <v>0.9461655000000001</v>
      </c>
      <c r="AJ132" s="26">
        <f t="shared" si="4"/>
        <v>-0.14003449999999995</v>
      </c>
      <c r="AK132" s="62">
        <f t="shared" si="5"/>
        <v>-0.12892146934266244</v>
      </c>
    </row>
    <row r="133" spans="1:37" s="53" customFormat="1" x14ac:dyDescent="0.2">
      <c r="A133" s="22" t="s">
        <v>230</v>
      </c>
      <c r="B133" s="17" t="s">
        <v>231</v>
      </c>
      <c r="C133" s="17" t="s">
        <v>410</v>
      </c>
      <c r="D133" s="111">
        <v>6</v>
      </c>
      <c r="E133" s="109"/>
      <c r="F133" s="111">
        <v>2</v>
      </c>
      <c r="G133" s="111">
        <v>12321</v>
      </c>
      <c r="H133" s="111">
        <v>8731</v>
      </c>
      <c r="I133" s="111">
        <v>5244</v>
      </c>
      <c r="J133" s="111">
        <v>3996</v>
      </c>
      <c r="K133" s="17">
        <v>6.5</v>
      </c>
      <c r="L133" s="109"/>
      <c r="M133" s="111">
        <v>5244</v>
      </c>
      <c r="N133" s="111">
        <v>3996</v>
      </c>
      <c r="O133" s="18">
        <v>6.5</v>
      </c>
      <c r="P133" s="18">
        <v>4.5999999999999996</v>
      </c>
      <c r="Q133" s="18">
        <v>4.5</v>
      </c>
      <c r="R133" s="17">
        <v>34</v>
      </c>
      <c r="S133" s="19">
        <v>1.5815999999999999</v>
      </c>
      <c r="T133" s="44" t="s">
        <v>410</v>
      </c>
      <c r="U133" s="19">
        <v>1.7403</v>
      </c>
      <c r="V133" s="26"/>
      <c r="W133" s="109"/>
      <c r="X133" s="17">
        <v>21</v>
      </c>
      <c r="Y133" s="111">
        <v>19497.75</v>
      </c>
      <c r="Z133" s="18">
        <v>4.9000000000000004</v>
      </c>
      <c r="AA133" s="19">
        <v>1.1456</v>
      </c>
      <c r="AB133" s="19">
        <v>1.0575000000000001</v>
      </c>
      <c r="AC133" s="109"/>
      <c r="AD133" s="19">
        <v>1.9757</v>
      </c>
      <c r="AE133" s="19">
        <v>2.1589</v>
      </c>
      <c r="AF133" s="19">
        <v>1.8408</v>
      </c>
      <c r="AG133" s="19">
        <v>1.7793000000000001</v>
      </c>
      <c r="AH133" s="59">
        <v>2.0062000000000002</v>
      </c>
      <c r="AI133" s="51">
        <f t="shared" si="3"/>
        <v>1.866906825</v>
      </c>
      <c r="AJ133" s="19">
        <f t="shared" si="4"/>
        <v>-0.13929317500000016</v>
      </c>
      <c r="AK133" s="63">
        <f t="shared" si="5"/>
        <v>-6.9431350314026585E-2</v>
      </c>
    </row>
    <row r="134" spans="1:37" s="53" customFormat="1" x14ac:dyDescent="0.2">
      <c r="A134" s="21" t="s">
        <v>571</v>
      </c>
      <c r="B134" s="1" t="s">
        <v>572</v>
      </c>
      <c r="C134" s="1" t="s">
        <v>407</v>
      </c>
      <c r="D134" s="108">
        <v>25</v>
      </c>
      <c r="E134" s="109"/>
      <c r="F134" s="108">
        <v>0</v>
      </c>
      <c r="G134" s="108">
        <v>5554</v>
      </c>
      <c r="H134" s="108">
        <v>4100</v>
      </c>
      <c r="I134" s="108">
        <v>2611</v>
      </c>
      <c r="J134" s="108">
        <v>1681</v>
      </c>
      <c r="K134" s="1">
        <v>3.5</v>
      </c>
      <c r="L134" s="109"/>
      <c r="M134" s="108">
        <v>2653</v>
      </c>
      <c r="N134" s="108">
        <v>1645</v>
      </c>
      <c r="O134" s="2">
        <v>3.5</v>
      </c>
      <c r="P134" s="2">
        <v>2.2000000000000002</v>
      </c>
      <c r="Q134" s="2">
        <v>3</v>
      </c>
      <c r="R134" s="1">
        <v>23</v>
      </c>
      <c r="S134" s="3">
        <v>0.80020000000000002</v>
      </c>
      <c r="T134" s="43" t="s">
        <v>407</v>
      </c>
      <c r="U134" s="3">
        <v>0.80020000000000002</v>
      </c>
      <c r="V134" s="3"/>
      <c r="W134" s="109"/>
      <c r="X134" s="1">
        <v>8</v>
      </c>
      <c r="Y134" s="108">
        <v>5872.14</v>
      </c>
      <c r="Z134" s="2">
        <v>3</v>
      </c>
      <c r="AA134" s="3">
        <v>0.81100000000000005</v>
      </c>
      <c r="AB134" s="3">
        <v>0.72040000000000004</v>
      </c>
      <c r="AC134" s="109"/>
      <c r="AD134" s="3">
        <v>0.77680000000000005</v>
      </c>
      <c r="AE134" s="3">
        <v>0.80400000000000005</v>
      </c>
      <c r="AF134" s="3">
        <v>0.79069999999999996</v>
      </c>
      <c r="AG134" s="3">
        <v>0.85950000000000004</v>
      </c>
      <c r="AH134" s="57">
        <v>0.99539999999999995</v>
      </c>
      <c r="AI134" s="50">
        <f t="shared" si="3"/>
        <v>0.85841455000000011</v>
      </c>
      <c r="AJ134" s="3">
        <f t="shared" si="4"/>
        <v>-0.13698544999999984</v>
      </c>
      <c r="AK134" s="62">
        <f t="shared" si="5"/>
        <v>-0.13761849507735568</v>
      </c>
    </row>
    <row r="135" spans="1:37" s="53" customFormat="1" x14ac:dyDescent="0.2">
      <c r="A135" s="21" t="s">
        <v>985</v>
      </c>
      <c r="B135" s="24" t="s">
        <v>986</v>
      </c>
      <c r="C135" s="24" t="s">
        <v>410</v>
      </c>
      <c r="D135" s="110">
        <v>1</v>
      </c>
      <c r="E135" s="109"/>
      <c r="F135" s="110">
        <v>0</v>
      </c>
      <c r="G135" s="110">
        <v>17402</v>
      </c>
      <c r="H135" s="110">
        <v>0</v>
      </c>
      <c r="I135" s="110">
        <v>6051</v>
      </c>
      <c r="J135" s="110">
        <v>0</v>
      </c>
      <c r="K135" s="24">
        <v>7</v>
      </c>
      <c r="L135" s="109"/>
      <c r="M135" s="110">
        <v>6051</v>
      </c>
      <c r="N135" s="110">
        <v>0</v>
      </c>
      <c r="O135" s="25">
        <v>7</v>
      </c>
      <c r="P135" s="25">
        <v>0</v>
      </c>
      <c r="Q135" s="25">
        <v>7</v>
      </c>
      <c r="R135" s="24">
        <v>999</v>
      </c>
      <c r="S135" s="26">
        <v>1.825</v>
      </c>
      <c r="T135" s="52" t="s">
        <v>410</v>
      </c>
      <c r="U135" s="26">
        <v>0.82640000000000002</v>
      </c>
      <c r="V135" s="26"/>
      <c r="W135" s="109"/>
      <c r="X135" s="24">
        <v>10</v>
      </c>
      <c r="Y135" s="110">
        <v>6092.29</v>
      </c>
      <c r="Z135" s="25">
        <v>3.4</v>
      </c>
      <c r="AA135" s="26">
        <v>0</v>
      </c>
      <c r="AB135" s="26">
        <v>0</v>
      </c>
      <c r="AC135" s="109"/>
      <c r="AD135" s="26">
        <v>1.0744</v>
      </c>
      <c r="AE135" s="26">
        <v>0.79690000000000005</v>
      </c>
      <c r="AF135" s="26">
        <v>0.74339999999999995</v>
      </c>
      <c r="AG135" s="26">
        <v>0.7177</v>
      </c>
      <c r="AH135" s="57">
        <v>1.0234000000000001</v>
      </c>
      <c r="AI135" s="50">
        <f t="shared" si="3"/>
        <v>0.8865206000000001</v>
      </c>
      <c r="AJ135" s="26">
        <f t="shared" si="4"/>
        <v>-0.13687939999999998</v>
      </c>
      <c r="AK135" s="62">
        <f t="shared" si="5"/>
        <v>-0.13374965800273594</v>
      </c>
    </row>
    <row r="136" spans="1:37" s="53" customFormat="1" x14ac:dyDescent="0.2">
      <c r="A136" s="21" t="s">
        <v>272</v>
      </c>
      <c r="B136" s="24" t="s">
        <v>273</v>
      </c>
      <c r="C136" s="24" t="s">
        <v>410</v>
      </c>
      <c r="D136" s="110">
        <v>239</v>
      </c>
      <c r="E136" s="109"/>
      <c r="F136" s="110">
        <v>5</v>
      </c>
      <c r="G136" s="110">
        <v>5319</v>
      </c>
      <c r="H136" s="110">
        <v>4152</v>
      </c>
      <c r="I136" s="110">
        <v>2561</v>
      </c>
      <c r="J136" s="110">
        <v>1841</v>
      </c>
      <c r="K136" s="24">
        <v>4</v>
      </c>
      <c r="L136" s="109"/>
      <c r="M136" s="110">
        <v>2468</v>
      </c>
      <c r="N136" s="110">
        <v>1472</v>
      </c>
      <c r="O136" s="25">
        <v>4</v>
      </c>
      <c r="P136" s="25">
        <v>3.1</v>
      </c>
      <c r="Q136" s="25">
        <v>3.2</v>
      </c>
      <c r="R136" s="24">
        <v>21</v>
      </c>
      <c r="S136" s="26">
        <v>0.74439999999999995</v>
      </c>
      <c r="T136" s="52" t="s">
        <v>407</v>
      </c>
      <c r="U136" s="26">
        <v>0.74439999999999995</v>
      </c>
      <c r="V136" s="26"/>
      <c r="W136" s="109"/>
      <c r="X136" s="24">
        <v>10</v>
      </c>
      <c r="Y136" s="110">
        <v>6132.54</v>
      </c>
      <c r="Z136" s="25">
        <v>3.2</v>
      </c>
      <c r="AA136" s="26">
        <v>0.92589999999999995</v>
      </c>
      <c r="AB136" s="26">
        <v>0.82410000000000005</v>
      </c>
      <c r="AC136" s="109"/>
      <c r="AD136" s="26">
        <v>0.78120000000000001</v>
      </c>
      <c r="AE136" s="26">
        <v>0.83819999999999995</v>
      </c>
      <c r="AF136" s="26">
        <v>0.81989999999999996</v>
      </c>
      <c r="AG136" s="26">
        <v>0.92569999999999997</v>
      </c>
      <c r="AH136" s="57">
        <v>0.93320000000000003</v>
      </c>
      <c r="AI136" s="50">
        <f t="shared" si="3"/>
        <v>0.79855509999999996</v>
      </c>
      <c r="AJ136" s="26">
        <f t="shared" si="4"/>
        <v>-0.13464490000000007</v>
      </c>
      <c r="AK136" s="62">
        <f t="shared" si="5"/>
        <v>-0.14428300471495933</v>
      </c>
    </row>
    <row r="137" spans="1:37" s="53" customFormat="1" x14ac:dyDescent="0.2">
      <c r="A137" s="21" t="s">
        <v>510</v>
      </c>
      <c r="B137" s="24" t="s">
        <v>511</v>
      </c>
      <c r="C137" s="24" t="s">
        <v>407</v>
      </c>
      <c r="D137" s="110">
        <v>12</v>
      </c>
      <c r="E137" s="109"/>
      <c r="F137" s="110">
        <v>1</v>
      </c>
      <c r="G137" s="110">
        <v>10908</v>
      </c>
      <c r="H137" s="110">
        <v>8357</v>
      </c>
      <c r="I137" s="110">
        <v>5134</v>
      </c>
      <c r="J137" s="110">
        <v>3529</v>
      </c>
      <c r="K137" s="24">
        <v>5.0999999999999996</v>
      </c>
      <c r="L137" s="109"/>
      <c r="M137" s="110">
        <v>4908</v>
      </c>
      <c r="N137" s="110">
        <v>2947</v>
      </c>
      <c r="O137" s="25">
        <v>5.0999999999999996</v>
      </c>
      <c r="P137" s="25">
        <v>2.5</v>
      </c>
      <c r="Q137" s="25">
        <v>4.5</v>
      </c>
      <c r="R137" s="24">
        <v>21</v>
      </c>
      <c r="S137" s="26">
        <v>1.4802999999999999</v>
      </c>
      <c r="T137" s="52" t="s">
        <v>410</v>
      </c>
      <c r="U137" s="26">
        <v>1.6221000000000001</v>
      </c>
      <c r="V137" s="26"/>
      <c r="W137" s="109"/>
      <c r="X137" s="24">
        <v>14</v>
      </c>
      <c r="Y137" s="110">
        <v>14743.47</v>
      </c>
      <c r="Z137" s="25">
        <v>4.3</v>
      </c>
      <c r="AA137" s="26">
        <v>0.4541</v>
      </c>
      <c r="AB137" s="26">
        <v>0.42859999999999998</v>
      </c>
      <c r="AC137" s="109"/>
      <c r="AD137" s="26">
        <v>1.4733000000000001</v>
      </c>
      <c r="AE137" s="26">
        <v>1.9303999999999999</v>
      </c>
      <c r="AF137" s="26">
        <v>1.5994999999999999</v>
      </c>
      <c r="AG137" s="26">
        <v>1.5647</v>
      </c>
      <c r="AH137" s="57">
        <v>1.8732</v>
      </c>
      <c r="AI137" s="50">
        <f t="shared" ref="AI137:AI200" si="6">$AI$4*U137</f>
        <v>1.7401077750000002</v>
      </c>
      <c r="AJ137" s="26">
        <f t="shared" ref="AJ137:AJ200" si="7">AI137-AH137</f>
        <v>-0.13309222499999973</v>
      </c>
      <c r="AK137" s="62">
        <f t="shared" ref="AK137:AK200" si="8">AJ137/AH137</f>
        <v>-7.1050728699551424E-2</v>
      </c>
    </row>
    <row r="138" spans="1:37" s="53" customFormat="1" x14ac:dyDescent="0.2">
      <c r="A138" s="22" t="s">
        <v>945</v>
      </c>
      <c r="B138" s="17" t="s">
        <v>946</v>
      </c>
      <c r="C138" s="17" t="s">
        <v>410</v>
      </c>
      <c r="D138" s="111">
        <v>7</v>
      </c>
      <c r="E138" s="109"/>
      <c r="F138" s="111">
        <v>0</v>
      </c>
      <c r="G138" s="111">
        <v>21184</v>
      </c>
      <c r="H138" s="111">
        <v>24035</v>
      </c>
      <c r="I138" s="111">
        <v>10494</v>
      </c>
      <c r="J138" s="111">
        <v>12885</v>
      </c>
      <c r="K138" s="17">
        <v>8.6</v>
      </c>
      <c r="L138" s="109"/>
      <c r="M138" s="111">
        <v>9823</v>
      </c>
      <c r="N138" s="111">
        <v>11351</v>
      </c>
      <c r="O138" s="18">
        <v>8.6</v>
      </c>
      <c r="P138" s="18">
        <v>11</v>
      </c>
      <c r="Q138" s="18">
        <v>3.9</v>
      </c>
      <c r="R138" s="17">
        <v>78</v>
      </c>
      <c r="S138" s="19">
        <v>2.9626999999999999</v>
      </c>
      <c r="T138" s="44" t="s">
        <v>410</v>
      </c>
      <c r="U138" s="19">
        <v>1.9876</v>
      </c>
      <c r="V138" s="26"/>
      <c r="W138" s="109"/>
      <c r="X138" s="17">
        <v>15</v>
      </c>
      <c r="Y138" s="111">
        <v>26144.91</v>
      </c>
      <c r="Z138" s="18">
        <v>3.4</v>
      </c>
      <c r="AA138" s="19">
        <v>2.3445</v>
      </c>
      <c r="AB138" s="19">
        <v>2.226</v>
      </c>
      <c r="AC138" s="109"/>
      <c r="AD138" s="19">
        <v>2.0950000000000002</v>
      </c>
      <c r="AE138" s="19">
        <v>1.9031</v>
      </c>
      <c r="AF138" s="19">
        <v>1.8656999999999999</v>
      </c>
      <c r="AG138" s="19">
        <v>1.8553999999999999</v>
      </c>
      <c r="AH138" s="59">
        <v>2.2595999999999998</v>
      </c>
      <c r="AI138" s="51">
        <f t="shared" si="6"/>
        <v>2.1321979000000004</v>
      </c>
      <c r="AJ138" s="19">
        <f t="shared" si="7"/>
        <v>-0.12740209999999941</v>
      </c>
      <c r="AK138" s="63">
        <f t="shared" si="8"/>
        <v>-5.6382589838909286E-2</v>
      </c>
    </row>
    <row r="139" spans="1:37" s="53" customFormat="1" x14ac:dyDescent="0.2">
      <c r="A139" s="21" t="s">
        <v>234</v>
      </c>
      <c r="B139" s="24" t="s">
        <v>235</v>
      </c>
      <c r="C139" s="24" t="s">
        <v>410</v>
      </c>
      <c r="D139" s="110">
        <v>50</v>
      </c>
      <c r="E139" s="109"/>
      <c r="F139" s="110">
        <v>2</v>
      </c>
      <c r="G139" s="110">
        <v>35947</v>
      </c>
      <c r="H139" s="110">
        <v>39458</v>
      </c>
      <c r="I139" s="110">
        <v>14094</v>
      </c>
      <c r="J139" s="110">
        <v>14494</v>
      </c>
      <c r="K139" s="24">
        <v>14.2</v>
      </c>
      <c r="L139" s="109"/>
      <c r="M139" s="110">
        <v>13523</v>
      </c>
      <c r="N139" s="110">
        <v>12833</v>
      </c>
      <c r="O139" s="25">
        <v>14.2</v>
      </c>
      <c r="P139" s="25">
        <v>15.1</v>
      </c>
      <c r="Q139" s="25">
        <v>8.1999999999999993</v>
      </c>
      <c r="R139" s="24">
        <v>53</v>
      </c>
      <c r="S139" s="26">
        <v>4.0785999999999998</v>
      </c>
      <c r="T139" s="52" t="s">
        <v>410</v>
      </c>
      <c r="U139" s="26">
        <v>4.5601000000000003</v>
      </c>
      <c r="V139" s="26"/>
      <c r="W139" s="109"/>
      <c r="X139" s="24">
        <v>31</v>
      </c>
      <c r="Y139" s="110">
        <v>52225.07</v>
      </c>
      <c r="Z139" s="25">
        <v>7.9</v>
      </c>
      <c r="AA139" s="26">
        <v>0.60899999999999999</v>
      </c>
      <c r="AB139" s="26">
        <v>1.1626000000000001</v>
      </c>
      <c r="AC139" s="109"/>
      <c r="AD139" s="26">
        <v>4.0744999999999996</v>
      </c>
      <c r="AE139" s="26">
        <v>4.4233000000000002</v>
      </c>
      <c r="AF139" s="26">
        <v>3.9521000000000002</v>
      </c>
      <c r="AG139" s="26">
        <v>3.9672999999999998</v>
      </c>
      <c r="AH139" s="57">
        <v>5.0198</v>
      </c>
      <c r="AI139" s="50">
        <f t="shared" si="6"/>
        <v>4.8918472750000008</v>
      </c>
      <c r="AJ139" s="26">
        <f t="shared" si="7"/>
        <v>-0.12795272499999921</v>
      </c>
      <c r="AK139" s="62">
        <f t="shared" si="8"/>
        <v>-2.5489606159607794E-2</v>
      </c>
    </row>
    <row r="140" spans="1:37" s="53" customFormat="1" x14ac:dyDescent="0.2">
      <c r="A140" s="21" t="s">
        <v>778</v>
      </c>
      <c r="B140" s="24" t="s">
        <v>779</v>
      </c>
      <c r="C140" s="24" t="s">
        <v>407</v>
      </c>
      <c r="D140" s="110">
        <v>42</v>
      </c>
      <c r="E140" s="109"/>
      <c r="F140" s="110">
        <v>1</v>
      </c>
      <c r="G140" s="110">
        <v>5562</v>
      </c>
      <c r="H140" s="110">
        <v>4758</v>
      </c>
      <c r="I140" s="110">
        <v>2703</v>
      </c>
      <c r="J140" s="110">
        <v>2295</v>
      </c>
      <c r="K140" s="24">
        <v>2.9</v>
      </c>
      <c r="L140" s="109"/>
      <c r="M140" s="110">
        <v>2570</v>
      </c>
      <c r="N140" s="110">
        <v>1705</v>
      </c>
      <c r="O140" s="25">
        <v>2.9</v>
      </c>
      <c r="P140" s="25">
        <v>2.5</v>
      </c>
      <c r="Q140" s="25">
        <v>2.2999999999999998</v>
      </c>
      <c r="R140" s="24">
        <v>26</v>
      </c>
      <c r="S140" s="26">
        <v>0.77510000000000001</v>
      </c>
      <c r="T140" s="52" t="s">
        <v>407</v>
      </c>
      <c r="U140" s="26">
        <v>0.77510000000000001</v>
      </c>
      <c r="V140" s="26"/>
      <c r="W140" s="109"/>
      <c r="X140" s="24">
        <v>8</v>
      </c>
      <c r="Y140" s="110">
        <v>7155.3</v>
      </c>
      <c r="Z140" s="25">
        <v>2.2999999999999998</v>
      </c>
      <c r="AA140" s="26">
        <v>0.64590000000000003</v>
      </c>
      <c r="AB140" s="26">
        <v>0.60860000000000003</v>
      </c>
      <c r="AC140" s="109"/>
      <c r="AD140" s="26">
        <v>1.0199</v>
      </c>
      <c r="AE140" s="26">
        <v>0.95760000000000001</v>
      </c>
      <c r="AF140" s="26">
        <v>0.72589999999999999</v>
      </c>
      <c r="AG140" s="26">
        <v>0.73460000000000003</v>
      </c>
      <c r="AH140" s="57">
        <v>0.95760000000000001</v>
      </c>
      <c r="AI140" s="50">
        <f t="shared" si="6"/>
        <v>0.83148852500000003</v>
      </c>
      <c r="AJ140" s="26">
        <f t="shared" si="7"/>
        <v>-0.12611147499999997</v>
      </c>
      <c r="AK140" s="62">
        <f t="shared" si="8"/>
        <v>-0.13169535818713449</v>
      </c>
    </row>
    <row r="141" spans="1:37" s="53" customFormat="1" x14ac:dyDescent="0.2">
      <c r="A141" s="21" t="s">
        <v>1415</v>
      </c>
      <c r="B141" s="24" t="s">
        <v>1416</v>
      </c>
      <c r="C141" s="24" t="s">
        <v>429</v>
      </c>
      <c r="D141" s="110">
        <v>45</v>
      </c>
      <c r="E141" s="109"/>
      <c r="F141" s="110">
        <v>0</v>
      </c>
      <c r="G141" s="110">
        <v>4352</v>
      </c>
      <c r="H141" s="110">
        <v>2952</v>
      </c>
      <c r="I141" s="110">
        <v>2498</v>
      </c>
      <c r="J141" s="110">
        <v>1593</v>
      </c>
      <c r="K141" s="24">
        <v>3.6</v>
      </c>
      <c r="L141" s="109"/>
      <c r="M141" s="110">
        <v>2482</v>
      </c>
      <c r="N141" s="110">
        <v>1497</v>
      </c>
      <c r="O141" s="25">
        <v>3.6</v>
      </c>
      <c r="P141" s="25">
        <v>2.7</v>
      </c>
      <c r="Q141" s="25">
        <v>2.9</v>
      </c>
      <c r="R141" s="24">
        <v>21</v>
      </c>
      <c r="S141" s="26">
        <v>0.74860000000000004</v>
      </c>
      <c r="T141" s="52" t="s">
        <v>407</v>
      </c>
      <c r="U141" s="26">
        <v>0.74860000000000004</v>
      </c>
      <c r="V141" s="26"/>
      <c r="W141" s="109"/>
      <c r="X141" s="24">
        <v>9</v>
      </c>
      <c r="Y141" s="110">
        <v>5588.42</v>
      </c>
      <c r="Z141" s="25">
        <v>2.9</v>
      </c>
      <c r="AA141" s="26">
        <v>3.3858000000000001</v>
      </c>
      <c r="AB141" s="26">
        <v>2.2124000000000001</v>
      </c>
      <c r="AC141" s="109"/>
      <c r="AD141" s="26">
        <v>0.86550000000000005</v>
      </c>
      <c r="AE141" s="26">
        <v>0.83389999999999997</v>
      </c>
      <c r="AF141" s="26">
        <v>0.89849999999999997</v>
      </c>
      <c r="AG141" s="26">
        <v>0.9012</v>
      </c>
      <c r="AH141" s="57">
        <v>0.92900000000000005</v>
      </c>
      <c r="AI141" s="50">
        <f t="shared" si="6"/>
        <v>0.80306065000000015</v>
      </c>
      <c r="AJ141" s="26">
        <f t="shared" si="7"/>
        <v>-0.12593934999999989</v>
      </c>
      <c r="AK141" s="62">
        <f t="shared" si="8"/>
        <v>-0.13556442411194822</v>
      </c>
    </row>
    <row r="142" spans="1:37" s="53" customFormat="1" x14ac:dyDescent="0.2">
      <c r="A142" s="21" t="s">
        <v>15</v>
      </c>
      <c r="B142" s="24" t="s">
        <v>16</v>
      </c>
      <c r="C142" s="24" t="s">
        <v>611</v>
      </c>
      <c r="D142" s="110">
        <v>208</v>
      </c>
      <c r="E142" s="109"/>
      <c r="F142" s="110">
        <v>16</v>
      </c>
      <c r="G142" s="110">
        <v>36813</v>
      </c>
      <c r="H142" s="110">
        <v>38972</v>
      </c>
      <c r="I142" s="110">
        <v>13187</v>
      </c>
      <c r="J142" s="110">
        <v>13282</v>
      </c>
      <c r="K142" s="24">
        <v>19.399999999999999</v>
      </c>
      <c r="L142" s="109"/>
      <c r="M142" s="110">
        <v>12398</v>
      </c>
      <c r="N142" s="110">
        <v>9858</v>
      </c>
      <c r="O142" s="25">
        <v>19.5</v>
      </c>
      <c r="P142" s="25">
        <v>14.3</v>
      </c>
      <c r="Q142" s="25">
        <v>15</v>
      </c>
      <c r="R142" s="24">
        <v>37</v>
      </c>
      <c r="S142" s="26">
        <v>3.7393000000000001</v>
      </c>
      <c r="T142" s="52" t="s">
        <v>407</v>
      </c>
      <c r="U142" s="26">
        <v>3.7393000000000001</v>
      </c>
      <c r="V142" s="26"/>
      <c r="W142" s="109"/>
      <c r="X142" s="24">
        <v>47</v>
      </c>
      <c r="Y142" s="110">
        <v>38954.080000000002</v>
      </c>
      <c r="Z142" s="25">
        <v>15</v>
      </c>
      <c r="AA142" s="26">
        <v>18.290700000000001</v>
      </c>
      <c r="AB142" s="26">
        <v>14.692600000000001</v>
      </c>
      <c r="AC142" s="109"/>
      <c r="AD142" s="26">
        <v>3.9171</v>
      </c>
      <c r="AE142" s="26">
        <v>4.3531000000000004</v>
      </c>
      <c r="AF142" s="26">
        <v>4.2074999999999996</v>
      </c>
      <c r="AG142" s="26">
        <v>3.8662000000000001</v>
      </c>
      <c r="AH142" s="57">
        <v>4.1375999999999999</v>
      </c>
      <c r="AI142" s="50">
        <f t="shared" si="6"/>
        <v>4.0113340750000006</v>
      </c>
      <c r="AJ142" s="26">
        <f t="shared" si="7"/>
        <v>-0.12626592499999933</v>
      </c>
      <c r="AK142" s="62">
        <f t="shared" si="8"/>
        <v>-3.0516706544856761E-2</v>
      </c>
    </row>
    <row r="143" spans="1:37" s="53" customFormat="1" x14ac:dyDescent="0.2">
      <c r="A143" s="22" t="s">
        <v>624</v>
      </c>
      <c r="B143" s="17" t="s">
        <v>625</v>
      </c>
      <c r="C143" s="17" t="s">
        <v>407</v>
      </c>
      <c r="D143" s="111">
        <v>6</v>
      </c>
      <c r="E143" s="109"/>
      <c r="F143" s="111">
        <v>0</v>
      </c>
      <c r="G143" s="111">
        <v>5202</v>
      </c>
      <c r="H143" s="111">
        <v>3841</v>
      </c>
      <c r="I143" s="111">
        <v>2314</v>
      </c>
      <c r="J143" s="111">
        <v>1762</v>
      </c>
      <c r="K143" s="17">
        <v>2.2999999999999998</v>
      </c>
      <c r="L143" s="109"/>
      <c r="M143" s="111">
        <v>2273</v>
      </c>
      <c r="N143" s="111">
        <v>1677</v>
      </c>
      <c r="O143" s="18">
        <v>2.2999999999999998</v>
      </c>
      <c r="P143" s="18">
        <v>2.6</v>
      </c>
      <c r="Q143" s="18">
        <v>1.8</v>
      </c>
      <c r="R143" s="17">
        <v>32</v>
      </c>
      <c r="S143" s="19">
        <v>0.68559999999999999</v>
      </c>
      <c r="T143" s="44" t="s">
        <v>410</v>
      </c>
      <c r="U143" s="19">
        <v>0.94930000000000003</v>
      </c>
      <c r="V143" s="26"/>
      <c r="W143" s="109"/>
      <c r="X143" s="17">
        <v>7</v>
      </c>
      <c r="Y143" s="111">
        <v>7290.08</v>
      </c>
      <c r="Z143" s="18">
        <v>2.5</v>
      </c>
      <c r="AA143" s="19">
        <v>2.8491</v>
      </c>
      <c r="AB143" s="19">
        <v>3.0289999999999999</v>
      </c>
      <c r="AC143" s="109"/>
      <c r="AD143" s="19">
        <v>1.2249000000000001</v>
      </c>
      <c r="AE143" s="19">
        <v>0.91500000000000004</v>
      </c>
      <c r="AF143" s="19">
        <v>0.8226</v>
      </c>
      <c r="AG143" s="19">
        <v>0.42209999999999998</v>
      </c>
      <c r="AH143" s="59">
        <v>1.1432</v>
      </c>
      <c r="AI143" s="51">
        <f t="shared" si="6"/>
        <v>1.0183615750000001</v>
      </c>
      <c r="AJ143" s="19">
        <f t="shared" si="7"/>
        <v>-0.12483842499999986</v>
      </c>
      <c r="AK143" s="63">
        <f t="shared" si="8"/>
        <v>-0.10920086161651493</v>
      </c>
    </row>
    <row r="144" spans="1:37" s="53" customFormat="1" x14ac:dyDescent="0.2">
      <c r="A144" s="21" t="s">
        <v>202</v>
      </c>
      <c r="B144" s="1" t="s">
        <v>203</v>
      </c>
      <c r="C144" s="1" t="s">
        <v>410</v>
      </c>
      <c r="D144" s="108">
        <v>18</v>
      </c>
      <c r="E144" s="109"/>
      <c r="F144" s="108">
        <v>0</v>
      </c>
      <c r="G144" s="108">
        <v>5179</v>
      </c>
      <c r="H144" s="108">
        <v>3523</v>
      </c>
      <c r="I144" s="108">
        <v>2736</v>
      </c>
      <c r="J144" s="108">
        <v>1719</v>
      </c>
      <c r="K144" s="1">
        <v>3.5</v>
      </c>
      <c r="L144" s="109"/>
      <c r="M144" s="108">
        <v>2780</v>
      </c>
      <c r="N144" s="108">
        <v>1553</v>
      </c>
      <c r="O144" s="2">
        <v>3.5</v>
      </c>
      <c r="P144" s="2">
        <v>1.6</v>
      </c>
      <c r="Q144" s="2">
        <v>3.2</v>
      </c>
      <c r="R144" s="1">
        <v>18</v>
      </c>
      <c r="S144" s="3">
        <v>0.83850000000000002</v>
      </c>
      <c r="T144" s="43" t="s">
        <v>407</v>
      </c>
      <c r="U144" s="3">
        <v>0.83850000000000002</v>
      </c>
      <c r="V144" s="3"/>
      <c r="W144" s="109"/>
      <c r="X144" s="1">
        <v>7</v>
      </c>
      <c r="Y144" s="108">
        <v>6070.86</v>
      </c>
      <c r="Z144" s="2">
        <v>3.2</v>
      </c>
      <c r="AA144" s="3">
        <v>0.68700000000000006</v>
      </c>
      <c r="AB144" s="3">
        <v>0.7409</v>
      </c>
      <c r="AC144" s="109"/>
      <c r="AD144" s="3">
        <v>0.80820000000000003</v>
      </c>
      <c r="AE144" s="3">
        <v>1.0767</v>
      </c>
      <c r="AF144" s="3">
        <v>0.78879999999999995</v>
      </c>
      <c r="AG144" s="3">
        <v>0.96809999999999996</v>
      </c>
      <c r="AH144" s="57">
        <v>1.0185</v>
      </c>
      <c r="AI144" s="50">
        <f t="shared" si="6"/>
        <v>0.89950087500000009</v>
      </c>
      <c r="AJ144" s="3">
        <f t="shared" si="7"/>
        <v>-0.11899912499999987</v>
      </c>
      <c r="AK144" s="62">
        <f t="shared" si="8"/>
        <v>-0.11683762886597926</v>
      </c>
    </row>
    <row r="145" spans="1:37" s="53" customFormat="1" x14ac:dyDescent="0.2">
      <c r="A145" s="21" t="s">
        <v>436</v>
      </c>
      <c r="B145" s="24" t="s">
        <v>437</v>
      </c>
      <c r="C145" s="24" t="s">
        <v>407</v>
      </c>
      <c r="D145" s="110">
        <v>34</v>
      </c>
      <c r="E145" s="109"/>
      <c r="F145" s="110">
        <v>2</v>
      </c>
      <c r="G145" s="110">
        <v>6840</v>
      </c>
      <c r="H145" s="110">
        <v>5652</v>
      </c>
      <c r="I145" s="110">
        <v>3181</v>
      </c>
      <c r="J145" s="110">
        <v>2818</v>
      </c>
      <c r="K145" s="24">
        <v>3.8</v>
      </c>
      <c r="L145" s="109"/>
      <c r="M145" s="110">
        <v>2930</v>
      </c>
      <c r="N145" s="110">
        <v>2006</v>
      </c>
      <c r="O145" s="25">
        <v>3.8</v>
      </c>
      <c r="P145" s="25">
        <v>4.3</v>
      </c>
      <c r="Q145" s="25">
        <v>2.8</v>
      </c>
      <c r="R145" s="24">
        <v>28</v>
      </c>
      <c r="S145" s="26">
        <v>0.88370000000000004</v>
      </c>
      <c r="T145" s="52" t="s">
        <v>407</v>
      </c>
      <c r="U145" s="26">
        <v>0.88370000000000004</v>
      </c>
      <c r="V145" s="26"/>
      <c r="W145" s="109"/>
      <c r="X145" s="24">
        <v>12</v>
      </c>
      <c r="Y145" s="110">
        <v>8647.92</v>
      </c>
      <c r="Z145" s="25">
        <v>2.8</v>
      </c>
      <c r="AA145" s="26">
        <v>0.87829999999999997</v>
      </c>
      <c r="AB145" s="26">
        <v>0.84840000000000004</v>
      </c>
      <c r="AC145" s="109"/>
      <c r="AD145" s="26">
        <v>1.3216000000000001</v>
      </c>
      <c r="AE145" s="26">
        <v>0.98380000000000001</v>
      </c>
      <c r="AF145" s="26">
        <v>0.81820000000000004</v>
      </c>
      <c r="AG145" s="26">
        <v>0.96530000000000005</v>
      </c>
      <c r="AH145" s="57">
        <v>1.0666</v>
      </c>
      <c r="AI145" s="50">
        <f t="shared" si="6"/>
        <v>0.94798917500000013</v>
      </c>
      <c r="AJ145" s="26">
        <f t="shared" si="7"/>
        <v>-0.11861082499999986</v>
      </c>
      <c r="AK145" s="62">
        <f t="shared" si="8"/>
        <v>-0.11120459872492018</v>
      </c>
    </row>
    <row r="146" spans="1:37" s="53" customFormat="1" x14ac:dyDescent="0.2">
      <c r="A146" s="21" t="s">
        <v>502</v>
      </c>
      <c r="B146" s="24" t="s">
        <v>503</v>
      </c>
      <c r="C146" s="24" t="s">
        <v>410</v>
      </c>
      <c r="D146" s="110">
        <v>70</v>
      </c>
      <c r="E146" s="109"/>
      <c r="F146" s="110">
        <v>7</v>
      </c>
      <c r="G146" s="110">
        <v>14309</v>
      </c>
      <c r="H146" s="110">
        <v>17360</v>
      </c>
      <c r="I146" s="110">
        <v>6176</v>
      </c>
      <c r="J146" s="110">
        <v>7299</v>
      </c>
      <c r="K146" s="24">
        <v>6.5</v>
      </c>
      <c r="L146" s="109"/>
      <c r="M146" s="110">
        <v>5724</v>
      </c>
      <c r="N146" s="110">
        <v>4898</v>
      </c>
      <c r="O146" s="25">
        <v>6.5</v>
      </c>
      <c r="P146" s="25">
        <v>5.4</v>
      </c>
      <c r="Q146" s="25">
        <v>4.7</v>
      </c>
      <c r="R146" s="24">
        <v>43</v>
      </c>
      <c r="S146" s="26">
        <v>1.7263999999999999</v>
      </c>
      <c r="T146" s="52" t="s">
        <v>407</v>
      </c>
      <c r="U146" s="26">
        <v>1.7263999999999999</v>
      </c>
      <c r="V146" s="26"/>
      <c r="W146" s="109"/>
      <c r="X146" s="24">
        <v>17</v>
      </c>
      <c r="Y146" s="110">
        <v>20336.060000000001</v>
      </c>
      <c r="Z146" s="25">
        <v>4.7</v>
      </c>
      <c r="AA146" s="26">
        <v>1.1136999999999999</v>
      </c>
      <c r="AB146" s="26">
        <v>1.2763</v>
      </c>
      <c r="AC146" s="109"/>
      <c r="AD146" s="26">
        <v>1.6055999999999999</v>
      </c>
      <c r="AE146" s="26">
        <v>1.3557999999999999</v>
      </c>
      <c r="AF146" s="26">
        <v>1.4594</v>
      </c>
      <c r="AG146" s="26">
        <v>2.0537000000000001</v>
      </c>
      <c r="AH146" s="57">
        <v>1.9701</v>
      </c>
      <c r="AI146" s="50">
        <f t="shared" si="6"/>
        <v>1.8519956000000002</v>
      </c>
      <c r="AJ146" s="26">
        <f t="shared" si="7"/>
        <v>-0.11810439999999978</v>
      </c>
      <c r="AK146" s="62">
        <f t="shared" si="8"/>
        <v>-5.9948429013755536E-2</v>
      </c>
    </row>
    <row r="147" spans="1:37" s="53" customFormat="1" x14ac:dyDescent="0.2">
      <c r="A147" s="21" t="s">
        <v>316</v>
      </c>
      <c r="B147" s="24" t="s">
        <v>317</v>
      </c>
      <c r="C147" s="24" t="s">
        <v>410</v>
      </c>
      <c r="D147" s="110">
        <v>108</v>
      </c>
      <c r="E147" s="109"/>
      <c r="F147" s="110">
        <v>12</v>
      </c>
      <c r="G147" s="110">
        <v>3160</v>
      </c>
      <c r="H147" s="110">
        <v>3712</v>
      </c>
      <c r="I147" s="110">
        <v>1420</v>
      </c>
      <c r="J147" s="110">
        <v>1027</v>
      </c>
      <c r="K147" s="24">
        <v>1.4</v>
      </c>
      <c r="L147" s="109"/>
      <c r="M147" s="110">
        <v>1340</v>
      </c>
      <c r="N147" s="110">
        <v>697</v>
      </c>
      <c r="O147" s="25">
        <v>1.4</v>
      </c>
      <c r="P147" s="25">
        <v>1.2</v>
      </c>
      <c r="Q147" s="25">
        <v>1.3</v>
      </c>
      <c r="R147" s="24">
        <v>16</v>
      </c>
      <c r="S147" s="26">
        <v>0.4042</v>
      </c>
      <c r="T147" s="52" t="s">
        <v>407</v>
      </c>
      <c r="U147" s="26">
        <v>0.4042</v>
      </c>
      <c r="V147" s="26"/>
      <c r="W147" s="109"/>
      <c r="X147" s="24">
        <v>4</v>
      </c>
      <c r="Y147" s="110">
        <v>3412.38</v>
      </c>
      <c r="Z147" s="25">
        <v>1.3</v>
      </c>
      <c r="AA147" s="26">
        <v>0.95660000000000001</v>
      </c>
      <c r="AB147" s="26">
        <v>0.75490000000000002</v>
      </c>
      <c r="AC147" s="109"/>
      <c r="AD147" s="26">
        <v>0.53610000000000002</v>
      </c>
      <c r="AE147" s="26">
        <v>0.55910000000000004</v>
      </c>
      <c r="AF147" s="26">
        <v>0.54579999999999995</v>
      </c>
      <c r="AG147" s="26">
        <v>0.5484</v>
      </c>
      <c r="AH147" s="57">
        <v>0.54790000000000005</v>
      </c>
      <c r="AI147" s="50">
        <f t="shared" si="6"/>
        <v>0.43360555000000006</v>
      </c>
      <c r="AJ147" s="26">
        <f t="shared" si="7"/>
        <v>-0.11429444999999999</v>
      </c>
      <c r="AK147" s="62">
        <f t="shared" si="8"/>
        <v>-0.20860458112794303</v>
      </c>
    </row>
    <row r="148" spans="1:37" s="53" customFormat="1" x14ac:dyDescent="0.2">
      <c r="A148" s="22" t="s">
        <v>1361</v>
      </c>
      <c r="B148" s="17" t="s">
        <v>1362</v>
      </c>
      <c r="C148" s="17" t="s">
        <v>410</v>
      </c>
      <c r="D148" s="111">
        <v>5</v>
      </c>
      <c r="E148" s="109"/>
      <c r="F148" s="111">
        <v>0</v>
      </c>
      <c r="G148" s="111">
        <v>8745</v>
      </c>
      <c r="H148" s="111">
        <v>8425</v>
      </c>
      <c r="I148" s="111">
        <v>4065</v>
      </c>
      <c r="J148" s="111">
        <v>4044</v>
      </c>
      <c r="K148" s="17">
        <v>6</v>
      </c>
      <c r="L148" s="109"/>
      <c r="M148" s="111">
        <v>4070</v>
      </c>
      <c r="N148" s="111">
        <v>4053</v>
      </c>
      <c r="O148" s="18">
        <v>6</v>
      </c>
      <c r="P148" s="18">
        <v>7.6</v>
      </c>
      <c r="Q148" s="18">
        <v>3</v>
      </c>
      <c r="R148" s="17">
        <v>58</v>
      </c>
      <c r="S148" s="19">
        <v>1.2275</v>
      </c>
      <c r="T148" s="44" t="s">
        <v>410</v>
      </c>
      <c r="U148" s="19">
        <v>0.64139999999999997</v>
      </c>
      <c r="V148" s="26"/>
      <c r="W148" s="109"/>
      <c r="X148" s="17">
        <v>7</v>
      </c>
      <c r="Y148" s="111">
        <v>6071.12</v>
      </c>
      <c r="Z148" s="18">
        <v>2</v>
      </c>
      <c r="AA148" s="19">
        <v>3.4908000000000001</v>
      </c>
      <c r="AB148" s="19">
        <v>1.5253000000000001</v>
      </c>
      <c r="AC148" s="109"/>
      <c r="AD148" s="19">
        <v>0.79400000000000004</v>
      </c>
      <c r="AE148" s="19">
        <v>0.7329</v>
      </c>
      <c r="AF148" s="19">
        <v>0.67949999999999999</v>
      </c>
      <c r="AG148" s="19">
        <v>0.68049999999999999</v>
      </c>
      <c r="AH148" s="59">
        <v>0.80179999999999996</v>
      </c>
      <c r="AI148" s="51">
        <f t="shared" si="6"/>
        <v>0.68806184999999997</v>
      </c>
      <c r="AJ148" s="19">
        <f t="shared" si="7"/>
        <v>-0.11373814999999998</v>
      </c>
      <c r="AK148" s="63">
        <f t="shared" si="8"/>
        <v>-0.14185351708655525</v>
      </c>
    </row>
    <row r="149" spans="1:37" s="53" customFormat="1" x14ac:dyDescent="0.2">
      <c r="A149" s="21" t="s">
        <v>953</v>
      </c>
      <c r="B149" s="24" t="s">
        <v>954</v>
      </c>
      <c r="C149" s="24" t="s">
        <v>410</v>
      </c>
      <c r="D149" s="110">
        <v>5</v>
      </c>
      <c r="E149" s="109"/>
      <c r="F149" s="110">
        <v>0</v>
      </c>
      <c r="G149" s="110">
        <v>16631</v>
      </c>
      <c r="H149" s="110">
        <v>13498</v>
      </c>
      <c r="I149" s="110">
        <v>4974</v>
      </c>
      <c r="J149" s="110">
        <v>3096</v>
      </c>
      <c r="K149" s="24">
        <v>4.4000000000000004</v>
      </c>
      <c r="L149" s="109"/>
      <c r="M149" s="110">
        <v>4974</v>
      </c>
      <c r="N149" s="110">
        <v>3096</v>
      </c>
      <c r="O149" s="25">
        <v>4.4000000000000004</v>
      </c>
      <c r="P149" s="25">
        <v>4.7</v>
      </c>
      <c r="Q149" s="25">
        <v>2.4</v>
      </c>
      <c r="R149" s="24">
        <v>23</v>
      </c>
      <c r="S149" s="26">
        <v>1.5002</v>
      </c>
      <c r="T149" s="52" t="s">
        <v>410</v>
      </c>
      <c r="U149" s="26">
        <v>1.6235999999999999</v>
      </c>
      <c r="V149" s="26"/>
      <c r="W149" s="109"/>
      <c r="X149" s="24">
        <v>14</v>
      </c>
      <c r="Y149" s="110">
        <v>15463.21</v>
      </c>
      <c r="Z149" s="25">
        <v>2.6</v>
      </c>
      <c r="AA149" s="26">
        <v>2.3279000000000001</v>
      </c>
      <c r="AB149" s="26">
        <v>2.1223999999999998</v>
      </c>
      <c r="AC149" s="109"/>
      <c r="AD149" s="26">
        <v>1.2290000000000001</v>
      </c>
      <c r="AE149" s="26">
        <v>1.5153000000000001</v>
      </c>
      <c r="AF149" s="26">
        <v>1.3161</v>
      </c>
      <c r="AG149" s="26">
        <v>1.3107</v>
      </c>
      <c r="AH149" s="57">
        <v>1.8524</v>
      </c>
      <c r="AI149" s="50">
        <f t="shared" si="6"/>
        <v>1.7417169000000001</v>
      </c>
      <c r="AJ149" s="26">
        <f t="shared" si="7"/>
        <v>-0.11068309999999992</v>
      </c>
      <c r="AK149" s="62">
        <f t="shared" si="8"/>
        <v>-5.9751187648456015E-2</v>
      </c>
    </row>
    <row r="150" spans="1:37" s="53" customFormat="1" x14ac:dyDescent="0.2">
      <c r="A150" s="21" t="s">
        <v>979</v>
      </c>
      <c r="B150" s="24" t="s">
        <v>980</v>
      </c>
      <c r="C150" s="24" t="s">
        <v>410</v>
      </c>
      <c r="D150" s="110">
        <v>114</v>
      </c>
      <c r="E150" s="109"/>
      <c r="F150" s="110">
        <v>5</v>
      </c>
      <c r="G150" s="110">
        <v>5320</v>
      </c>
      <c r="H150" s="110">
        <v>4067</v>
      </c>
      <c r="I150" s="110">
        <v>2671</v>
      </c>
      <c r="J150" s="110">
        <v>2292</v>
      </c>
      <c r="K150" s="24">
        <v>3.5</v>
      </c>
      <c r="L150" s="109"/>
      <c r="M150" s="110">
        <v>2482</v>
      </c>
      <c r="N150" s="110">
        <v>1516</v>
      </c>
      <c r="O150" s="25">
        <v>3.5</v>
      </c>
      <c r="P150" s="25">
        <v>3.8</v>
      </c>
      <c r="Q150" s="25">
        <v>2.6</v>
      </c>
      <c r="R150" s="24">
        <v>22</v>
      </c>
      <c r="S150" s="26">
        <v>0.74860000000000004</v>
      </c>
      <c r="T150" s="52" t="s">
        <v>407</v>
      </c>
      <c r="U150" s="26">
        <v>0.74860000000000004</v>
      </c>
      <c r="V150" s="26"/>
      <c r="W150" s="109"/>
      <c r="X150" s="24">
        <v>11</v>
      </c>
      <c r="Y150" s="110">
        <v>7117.48</v>
      </c>
      <c r="Z150" s="25">
        <v>2.6</v>
      </c>
      <c r="AA150" s="26">
        <v>0.75670000000000004</v>
      </c>
      <c r="AB150" s="26">
        <v>0.66890000000000005</v>
      </c>
      <c r="AC150" s="109"/>
      <c r="AD150" s="26">
        <v>0.8085</v>
      </c>
      <c r="AE150" s="26">
        <v>0.89139999999999997</v>
      </c>
      <c r="AF150" s="26">
        <v>0.75529999999999997</v>
      </c>
      <c r="AG150" s="26">
        <v>0.84650000000000003</v>
      </c>
      <c r="AH150" s="57">
        <v>0.90859999999999996</v>
      </c>
      <c r="AI150" s="50">
        <f t="shared" si="6"/>
        <v>0.80306065000000015</v>
      </c>
      <c r="AJ150" s="26">
        <f t="shared" si="7"/>
        <v>-0.10553934999999981</v>
      </c>
      <c r="AK150" s="62">
        <f t="shared" si="8"/>
        <v>-0.11615600924499209</v>
      </c>
    </row>
    <row r="151" spans="1:37" s="53" customFormat="1" x14ac:dyDescent="0.2">
      <c r="A151" s="21" t="s">
        <v>218</v>
      </c>
      <c r="B151" s="1" t="s">
        <v>219</v>
      </c>
      <c r="C151" s="1" t="s">
        <v>410</v>
      </c>
      <c r="D151" s="108">
        <v>1</v>
      </c>
      <c r="E151" s="109"/>
      <c r="F151" s="108">
        <v>0</v>
      </c>
      <c r="G151" s="108">
        <v>12365</v>
      </c>
      <c r="H151" s="108">
        <v>0</v>
      </c>
      <c r="I151" s="108">
        <v>8073</v>
      </c>
      <c r="J151" s="108">
        <v>0</v>
      </c>
      <c r="K151" s="1">
        <v>4</v>
      </c>
      <c r="L151" s="109"/>
      <c r="M151" s="108">
        <v>8073</v>
      </c>
      <c r="N151" s="108">
        <v>0</v>
      </c>
      <c r="O151" s="2">
        <v>4</v>
      </c>
      <c r="P151" s="2">
        <v>0</v>
      </c>
      <c r="Q151" s="2">
        <v>4</v>
      </c>
      <c r="R151" s="1">
        <v>999</v>
      </c>
      <c r="S151" s="3">
        <v>2.4348999999999998</v>
      </c>
      <c r="T151" s="43" t="s">
        <v>410</v>
      </c>
      <c r="U151" s="3">
        <v>2.1606999999999998</v>
      </c>
      <c r="V151" s="3"/>
      <c r="W151" s="109"/>
      <c r="X151" s="1">
        <v>9</v>
      </c>
      <c r="Y151" s="108">
        <v>13300.89</v>
      </c>
      <c r="Z151" s="2">
        <v>3.9</v>
      </c>
      <c r="AA151" s="3">
        <v>1.2168000000000001</v>
      </c>
      <c r="AB151" s="3">
        <v>1.4109</v>
      </c>
      <c r="AC151" s="109"/>
      <c r="AD151" s="3">
        <v>2.3639999999999999</v>
      </c>
      <c r="AE151" s="3">
        <v>2.4895999999999998</v>
      </c>
      <c r="AF151" s="3">
        <v>2.2572000000000001</v>
      </c>
      <c r="AG151" s="3">
        <v>2.2361</v>
      </c>
      <c r="AH151" s="57">
        <v>2.4234</v>
      </c>
      <c r="AI151" s="50">
        <f t="shared" si="6"/>
        <v>2.3178909249999999</v>
      </c>
      <c r="AJ151" s="3">
        <f t="shared" si="7"/>
        <v>-0.10550907500000006</v>
      </c>
      <c r="AK151" s="62">
        <f t="shared" si="8"/>
        <v>-4.3537622761409614E-2</v>
      </c>
    </row>
    <row r="152" spans="1:37" s="53" customFormat="1" x14ac:dyDescent="0.2">
      <c r="A152" s="21" t="s">
        <v>1407</v>
      </c>
      <c r="B152" s="24" t="s">
        <v>1408</v>
      </c>
      <c r="C152" s="24" t="s">
        <v>410</v>
      </c>
      <c r="D152" s="110">
        <v>1</v>
      </c>
      <c r="E152" s="109"/>
      <c r="F152" s="110">
        <v>0</v>
      </c>
      <c r="G152" s="110">
        <v>6477</v>
      </c>
      <c r="H152" s="110">
        <v>0</v>
      </c>
      <c r="I152" s="110">
        <v>4493</v>
      </c>
      <c r="J152" s="110">
        <v>0</v>
      </c>
      <c r="K152" s="24">
        <v>5</v>
      </c>
      <c r="L152" s="109"/>
      <c r="M152" s="110">
        <v>4493</v>
      </c>
      <c r="N152" s="110">
        <v>0</v>
      </c>
      <c r="O152" s="25">
        <v>5</v>
      </c>
      <c r="P152" s="25">
        <v>0</v>
      </c>
      <c r="Q152" s="25">
        <v>5</v>
      </c>
      <c r="R152" s="24">
        <v>999</v>
      </c>
      <c r="S152" s="26">
        <v>1.3551</v>
      </c>
      <c r="T152" s="52" t="s">
        <v>410</v>
      </c>
      <c r="U152" s="26">
        <v>1.5194000000000001</v>
      </c>
      <c r="V152" s="26"/>
      <c r="W152" s="109"/>
      <c r="X152" s="24">
        <v>24</v>
      </c>
      <c r="Y152" s="110">
        <v>18754.55</v>
      </c>
      <c r="Z152" s="25">
        <v>4.5</v>
      </c>
      <c r="AA152" s="26">
        <v>2.0070000000000001</v>
      </c>
      <c r="AB152" s="26">
        <v>2.0447000000000002</v>
      </c>
      <c r="AC152" s="109"/>
      <c r="AD152" s="26">
        <v>2.0428000000000002</v>
      </c>
      <c r="AE152" s="26">
        <v>2.2456</v>
      </c>
      <c r="AF152" s="26">
        <v>1.6611</v>
      </c>
      <c r="AG152" s="26">
        <v>1.5871999999999999</v>
      </c>
      <c r="AH152" s="57">
        <v>1.7336</v>
      </c>
      <c r="AI152" s="50">
        <f t="shared" si="6"/>
        <v>1.6299363500000001</v>
      </c>
      <c r="AJ152" s="26">
        <f t="shared" si="7"/>
        <v>-0.10366364999999989</v>
      </c>
      <c r="AK152" s="62">
        <f t="shared" si="8"/>
        <v>-5.979675242270413E-2</v>
      </c>
    </row>
    <row r="153" spans="1:37" s="53" customFormat="1" x14ac:dyDescent="0.2">
      <c r="A153" s="22" t="s">
        <v>1154</v>
      </c>
      <c r="B153" s="17" t="s">
        <v>1155</v>
      </c>
      <c r="C153" s="17" t="s">
        <v>410</v>
      </c>
      <c r="D153" s="111">
        <v>52</v>
      </c>
      <c r="E153" s="109"/>
      <c r="F153" s="111">
        <v>0</v>
      </c>
      <c r="G153" s="111">
        <v>4701</v>
      </c>
      <c r="H153" s="111">
        <v>3329</v>
      </c>
      <c r="I153" s="111">
        <v>2114</v>
      </c>
      <c r="J153" s="111">
        <v>1442</v>
      </c>
      <c r="K153" s="17">
        <v>2.7</v>
      </c>
      <c r="L153" s="109"/>
      <c r="M153" s="111">
        <v>2009</v>
      </c>
      <c r="N153" s="111">
        <v>950</v>
      </c>
      <c r="O153" s="18">
        <v>2.7</v>
      </c>
      <c r="P153" s="18">
        <v>1.8</v>
      </c>
      <c r="Q153" s="18">
        <v>2.2000000000000002</v>
      </c>
      <c r="R153" s="17">
        <v>13</v>
      </c>
      <c r="S153" s="19">
        <v>0.60589999999999999</v>
      </c>
      <c r="T153" s="44" t="s">
        <v>407</v>
      </c>
      <c r="U153" s="19">
        <v>0.60589999999999999</v>
      </c>
      <c r="V153" s="26"/>
      <c r="W153" s="109"/>
      <c r="X153" s="17">
        <v>6</v>
      </c>
      <c r="Y153" s="111">
        <v>4911.4799999999996</v>
      </c>
      <c r="Z153" s="18">
        <v>2.2000000000000002</v>
      </c>
      <c r="AA153" s="19">
        <v>0.81779999999999997</v>
      </c>
      <c r="AB153" s="19">
        <v>0.74819999999999998</v>
      </c>
      <c r="AC153" s="109"/>
      <c r="AD153" s="19">
        <v>0.78280000000000005</v>
      </c>
      <c r="AE153" s="19">
        <v>0.67369999999999997</v>
      </c>
      <c r="AF153" s="19">
        <v>0.71440000000000003</v>
      </c>
      <c r="AG153" s="19">
        <v>0.72629999999999995</v>
      </c>
      <c r="AH153" s="59">
        <v>0.74990000000000001</v>
      </c>
      <c r="AI153" s="51">
        <f t="shared" si="6"/>
        <v>0.64997922500000005</v>
      </c>
      <c r="AJ153" s="19">
        <f t="shared" si="7"/>
        <v>-9.9920774999999962E-2</v>
      </c>
      <c r="AK153" s="63">
        <f t="shared" si="8"/>
        <v>-0.13324546606214158</v>
      </c>
    </row>
    <row r="154" spans="1:37" s="53" customFormat="1" x14ac:dyDescent="0.2">
      <c r="A154" s="21" t="s">
        <v>297</v>
      </c>
      <c r="B154" s="1" t="s">
        <v>298</v>
      </c>
      <c r="C154" s="1" t="s">
        <v>410</v>
      </c>
      <c r="D154" s="108">
        <v>14</v>
      </c>
      <c r="E154" s="109"/>
      <c r="F154" s="108">
        <v>0</v>
      </c>
      <c r="G154" s="108">
        <v>4889</v>
      </c>
      <c r="H154" s="108">
        <v>3233</v>
      </c>
      <c r="I154" s="108">
        <v>2031</v>
      </c>
      <c r="J154" s="108">
        <v>1137</v>
      </c>
      <c r="K154" s="1">
        <v>2</v>
      </c>
      <c r="L154" s="109"/>
      <c r="M154" s="108">
        <v>1966</v>
      </c>
      <c r="N154" s="108">
        <v>970</v>
      </c>
      <c r="O154" s="2">
        <v>2</v>
      </c>
      <c r="P154" s="2">
        <v>1.1000000000000001</v>
      </c>
      <c r="Q154" s="2">
        <v>1.8</v>
      </c>
      <c r="R154" s="1">
        <v>14</v>
      </c>
      <c r="S154" s="3">
        <v>0.59299999999999997</v>
      </c>
      <c r="T154" s="43" t="s">
        <v>407</v>
      </c>
      <c r="U154" s="3">
        <v>0.59299999999999997</v>
      </c>
      <c r="V154" s="3"/>
      <c r="W154" s="109"/>
      <c r="X154" s="1">
        <v>4</v>
      </c>
      <c r="Y154" s="108">
        <v>4236.78</v>
      </c>
      <c r="Z154" s="2">
        <v>1.8</v>
      </c>
      <c r="AA154" s="3">
        <v>0.79530000000000001</v>
      </c>
      <c r="AB154" s="3">
        <v>0.91579999999999995</v>
      </c>
      <c r="AC154" s="109"/>
      <c r="AD154" s="3">
        <v>0.74980000000000002</v>
      </c>
      <c r="AE154" s="3">
        <v>0.64190000000000003</v>
      </c>
      <c r="AF154" s="3">
        <v>0.62039999999999995</v>
      </c>
      <c r="AG154" s="3">
        <v>0.59850000000000003</v>
      </c>
      <c r="AH154" s="57">
        <v>0.73409999999999997</v>
      </c>
      <c r="AI154" s="50">
        <f t="shared" si="6"/>
        <v>0.63614075000000003</v>
      </c>
      <c r="AJ154" s="3">
        <f t="shared" si="7"/>
        <v>-9.7959249999999942E-2</v>
      </c>
      <c r="AK154" s="62">
        <f t="shared" si="8"/>
        <v>-0.13344128865277202</v>
      </c>
    </row>
    <row r="155" spans="1:37" s="53" customFormat="1" x14ac:dyDescent="0.2">
      <c r="A155" s="21" t="s">
        <v>500</v>
      </c>
      <c r="B155" s="24" t="s">
        <v>501</v>
      </c>
      <c r="C155" s="24" t="s">
        <v>407</v>
      </c>
      <c r="D155" s="110">
        <v>9</v>
      </c>
      <c r="E155" s="109"/>
      <c r="F155" s="110">
        <v>0</v>
      </c>
      <c r="G155" s="110">
        <v>9443</v>
      </c>
      <c r="H155" s="110">
        <v>5264</v>
      </c>
      <c r="I155" s="110">
        <v>5521</v>
      </c>
      <c r="J155" s="110">
        <v>3235</v>
      </c>
      <c r="K155" s="24">
        <v>6.7</v>
      </c>
      <c r="L155" s="109"/>
      <c r="M155" s="110">
        <v>5755</v>
      </c>
      <c r="N155" s="110">
        <v>3585</v>
      </c>
      <c r="O155" s="25">
        <v>6.7</v>
      </c>
      <c r="P155" s="25">
        <v>4.5</v>
      </c>
      <c r="Q155" s="25">
        <v>5.3</v>
      </c>
      <c r="R155" s="24">
        <v>23</v>
      </c>
      <c r="S155" s="26">
        <v>1.7357</v>
      </c>
      <c r="T155" s="52" t="s">
        <v>410</v>
      </c>
      <c r="U155" s="26">
        <v>1.2165999999999999</v>
      </c>
      <c r="V155" s="26"/>
      <c r="W155" s="109"/>
      <c r="X155" s="24">
        <v>13</v>
      </c>
      <c r="Y155" s="110">
        <v>10848.46</v>
      </c>
      <c r="Z155" s="25">
        <v>4</v>
      </c>
      <c r="AA155" s="26">
        <v>0.50060000000000004</v>
      </c>
      <c r="AB155" s="26">
        <v>0.60780000000000001</v>
      </c>
      <c r="AC155" s="109"/>
      <c r="AD155" s="26">
        <v>1.5652999999999999</v>
      </c>
      <c r="AE155" s="26">
        <v>1.4596</v>
      </c>
      <c r="AF155" s="26">
        <v>0.96409999999999996</v>
      </c>
      <c r="AG155" s="26">
        <v>1.3056000000000001</v>
      </c>
      <c r="AH155" s="57">
        <v>1.4029</v>
      </c>
      <c r="AI155" s="50">
        <f t="shared" si="6"/>
        <v>1.3051076500000001</v>
      </c>
      <c r="AJ155" s="26">
        <f t="shared" si="7"/>
        <v>-9.7792349999999972E-2</v>
      </c>
      <c r="AK155" s="62">
        <f t="shared" si="8"/>
        <v>-6.9707284909829623E-2</v>
      </c>
    </row>
    <row r="156" spans="1:37" s="53" customFormat="1" x14ac:dyDescent="0.2">
      <c r="A156" s="21" t="s">
        <v>750</v>
      </c>
      <c r="B156" s="24" t="s">
        <v>751</v>
      </c>
      <c r="C156" s="24" t="s">
        <v>410</v>
      </c>
      <c r="D156" s="110">
        <v>369</v>
      </c>
      <c r="E156" s="109"/>
      <c r="F156" s="110">
        <v>28</v>
      </c>
      <c r="G156" s="110">
        <v>11677</v>
      </c>
      <c r="H156" s="110">
        <v>12033</v>
      </c>
      <c r="I156" s="110">
        <v>4871</v>
      </c>
      <c r="J156" s="110">
        <v>3507</v>
      </c>
      <c r="K156" s="24">
        <v>5.5</v>
      </c>
      <c r="L156" s="109"/>
      <c r="M156" s="110">
        <v>4694</v>
      </c>
      <c r="N156" s="110">
        <v>2899</v>
      </c>
      <c r="O156" s="25">
        <v>5.5</v>
      </c>
      <c r="P156" s="25">
        <v>4</v>
      </c>
      <c r="Q156" s="25">
        <v>4.4000000000000004</v>
      </c>
      <c r="R156" s="24">
        <v>22</v>
      </c>
      <c r="S156" s="26">
        <v>1.4157</v>
      </c>
      <c r="T156" s="52" t="s">
        <v>407</v>
      </c>
      <c r="U156" s="26">
        <v>1.4157</v>
      </c>
      <c r="V156" s="26"/>
      <c r="W156" s="109"/>
      <c r="X156" s="24">
        <v>13</v>
      </c>
      <c r="Y156" s="110">
        <v>11674.58</v>
      </c>
      <c r="Z156" s="25">
        <v>4.4000000000000004</v>
      </c>
      <c r="AA156" s="26">
        <v>1.4353</v>
      </c>
      <c r="AB156" s="26">
        <v>1.8010999999999999</v>
      </c>
      <c r="AC156" s="109"/>
      <c r="AD156" s="26">
        <v>1.5139</v>
      </c>
      <c r="AE156" s="26">
        <v>1.4718</v>
      </c>
      <c r="AF156" s="26">
        <v>1.4530000000000001</v>
      </c>
      <c r="AG156" s="26">
        <v>1.5659000000000001</v>
      </c>
      <c r="AH156" s="57">
        <v>1.6141000000000001</v>
      </c>
      <c r="AI156" s="50">
        <f t="shared" si="6"/>
        <v>1.518692175</v>
      </c>
      <c r="AJ156" s="26">
        <f t="shared" si="7"/>
        <v>-9.5407825000000113E-2</v>
      </c>
      <c r="AK156" s="62">
        <f t="shared" si="8"/>
        <v>-5.9108992627470484E-2</v>
      </c>
    </row>
    <row r="157" spans="1:37" s="53" customFormat="1" x14ac:dyDescent="0.2">
      <c r="A157" s="21" t="s">
        <v>846</v>
      </c>
      <c r="B157" s="24" t="s">
        <v>847</v>
      </c>
      <c r="C157" s="24" t="s">
        <v>407</v>
      </c>
      <c r="D157" s="110">
        <v>22</v>
      </c>
      <c r="E157" s="109"/>
      <c r="F157" s="110">
        <v>0</v>
      </c>
      <c r="G157" s="110">
        <v>4742</v>
      </c>
      <c r="H157" s="110">
        <v>3878</v>
      </c>
      <c r="I157" s="110">
        <v>2150</v>
      </c>
      <c r="J157" s="110">
        <v>1254</v>
      </c>
      <c r="K157" s="24">
        <v>2.5</v>
      </c>
      <c r="L157" s="109"/>
      <c r="M157" s="110">
        <v>2086</v>
      </c>
      <c r="N157" s="110">
        <v>1038</v>
      </c>
      <c r="O157" s="25">
        <v>2.5</v>
      </c>
      <c r="P157" s="25">
        <v>1.5</v>
      </c>
      <c r="Q157" s="25">
        <v>2.2999999999999998</v>
      </c>
      <c r="R157" s="24">
        <v>15</v>
      </c>
      <c r="S157" s="26">
        <v>0.62919999999999998</v>
      </c>
      <c r="T157" s="52" t="s">
        <v>407</v>
      </c>
      <c r="U157" s="26">
        <v>0.62919999999999998</v>
      </c>
      <c r="V157" s="26"/>
      <c r="W157" s="109"/>
      <c r="X157" s="24">
        <v>5</v>
      </c>
      <c r="Y157" s="110">
        <v>4582.76</v>
      </c>
      <c r="Z157" s="25">
        <v>2.2999999999999998</v>
      </c>
      <c r="AA157" s="26">
        <v>1.6733</v>
      </c>
      <c r="AB157" s="26">
        <v>1.9444999999999999</v>
      </c>
      <c r="AC157" s="109"/>
      <c r="AD157" s="26">
        <v>0.64370000000000005</v>
      </c>
      <c r="AE157" s="26">
        <v>0.42709999999999998</v>
      </c>
      <c r="AF157" s="26">
        <v>0.72989999999999999</v>
      </c>
      <c r="AG157" s="26">
        <v>0.92769999999999997</v>
      </c>
      <c r="AH157" s="57">
        <v>0.76870000000000005</v>
      </c>
      <c r="AI157" s="50">
        <f t="shared" si="6"/>
        <v>0.67497430000000003</v>
      </c>
      <c r="AJ157" s="26">
        <f t="shared" si="7"/>
        <v>-9.3725700000000023E-2</v>
      </c>
      <c r="AK157" s="62">
        <f t="shared" si="8"/>
        <v>-0.12192754000260182</v>
      </c>
    </row>
    <row r="158" spans="1:37" s="53" customFormat="1" x14ac:dyDescent="0.2">
      <c r="A158" s="22" t="s">
        <v>1509</v>
      </c>
      <c r="B158" s="17" t="s">
        <v>1510</v>
      </c>
      <c r="C158" s="17" t="s">
        <v>410</v>
      </c>
      <c r="D158" s="111">
        <v>0</v>
      </c>
      <c r="E158" s="109"/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7">
        <v>0</v>
      </c>
      <c r="L158" s="109"/>
      <c r="M158" s="111">
        <v>0</v>
      </c>
      <c r="N158" s="111">
        <v>0</v>
      </c>
      <c r="O158" s="18">
        <v>0</v>
      </c>
      <c r="P158" s="18">
        <v>0</v>
      </c>
      <c r="Q158" s="18">
        <v>0</v>
      </c>
      <c r="R158" s="17">
        <v>999</v>
      </c>
      <c r="S158" s="19">
        <v>0</v>
      </c>
      <c r="T158" s="44" t="s">
        <v>410</v>
      </c>
      <c r="U158" s="19">
        <v>1.2289000000000001</v>
      </c>
      <c r="V158" s="3"/>
      <c r="W158" s="109"/>
      <c r="X158" s="17">
        <v>9</v>
      </c>
      <c r="Y158" s="111">
        <v>10023.58</v>
      </c>
      <c r="Z158" s="18">
        <v>2.5</v>
      </c>
      <c r="AA158" s="19">
        <v>0.40289999999999998</v>
      </c>
      <c r="AB158" s="19">
        <v>0.45</v>
      </c>
      <c r="AC158" s="109"/>
      <c r="AD158" s="19">
        <v>1.3855999999999999</v>
      </c>
      <c r="AE158" s="19">
        <v>1.0611999999999999</v>
      </c>
      <c r="AF158" s="19">
        <v>1.3129999999999999</v>
      </c>
      <c r="AG158" s="19">
        <v>1.2783</v>
      </c>
      <c r="AH158" s="59">
        <v>1.4097999999999999</v>
      </c>
      <c r="AI158" s="51">
        <f t="shared" si="6"/>
        <v>1.3183024750000003</v>
      </c>
      <c r="AJ158" s="19">
        <f t="shared" si="7"/>
        <v>-9.1497524999999635E-2</v>
      </c>
      <c r="AK158" s="63">
        <f t="shared" si="8"/>
        <v>-6.4901067527308579E-2</v>
      </c>
    </row>
    <row r="159" spans="1:37" s="53" customFormat="1" x14ac:dyDescent="0.2">
      <c r="A159" s="21" t="s">
        <v>844</v>
      </c>
      <c r="B159" s="24" t="s">
        <v>845</v>
      </c>
      <c r="C159" s="24" t="s">
        <v>407</v>
      </c>
      <c r="D159" s="110">
        <v>136</v>
      </c>
      <c r="E159" s="109"/>
      <c r="F159" s="110">
        <v>7</v>
      </c>
      <c r="G159" s="110">
        <v>9946</v>
      </c>
      <c r="H159" s="110">
        <v>10496</v>
      </c>
      <c r="I159" s="110">
        <v>3983</v>
      </c>
      <c r="J159" s="110">
        <v>3449</v>
      </c>
      <c r="K159" s="24">
        <v>3.9</v>
      </c>
      <c r="L159" s="109"/>
      <c r="M159" s="110">
        <v>3786</v>
      </c>
      <c r="N159" s="110">
        <v>2583</v>
      </c>
      <c r="O159" s="25">
        <v>3.9</v>
      </c>
      <c r="P159" s="25">
        <v>3</v>
      </c>
      <c r="Q159" s="25">
        <v>3.1</v>
      </c>
      <c r="R159" s="24">
        <v>27</v>
      </c>
      <c r="S159" s="26">
        <v>1.1418999999999999</v>
      </c>
      <c r="T159" s="52" t="s">
        <v>407</v>
      </c>
      <c r="U159" s="26">
        <v>1.1418999999999999</v>
      </c>
      <c r="V159" s="26"/>
      <c r="W159" s="109"/>
      <c r="X159" s="24">
        <v>10</v>
      </c>
      <c r="Y159" s="110">
        <v>10674.06</v>
      </c>
      <c r="Z159" s="25">
        <v>3.1</v>
      </c>
      <c r="AA159" s="26">
        <v>1.6366000000000001</v>
      </c>
      <c r="AB159" s="26">
        <v>1.5474000000000001</v>
      </c>
      <c r="AC159" s="109"/>
      <c r="AD159" s="26">
        <v>1.1932</v>
      </c>
      <c r="AE159" s="26">
        <v>1.26</v>
      </c>
      <c r="AF159" s="26">
        <v>1.3249</v>
      </c>
      <c r="AG159" s="26">
        <v>1.2891999999999999</v>
      </c>
      <c r="AH159" s="57">
        <v>1.3163</v>
      </c>
      <c r="AI159" s="50">
        <f t="shared" si="6"/>
        <v>1.2249732250000001</v>
      </c>
      <c r="AJ159" s="26">
        <f t="shared" si="7"/>
        <v>-9.1326774999999971E-2</v>
      </c>
      <c r="AK159" s="62">
        <f t="shared" si="8"/>
        <v>-6.9381429005545822E-2</v>
      </c>
    </row>
    <row r="160" spans="1:37" s="53" customFormat="1" x14ac:dyDescent="0.2">
      <c r="A160" s="21" t="s">
        <v>244</v>
      </c>
      <c r="B160" s="24" t="s">
        <v>245</v>
      </c>
      <c r="C160" s="24" t="s">
        <v>410</v>
      </c>
      <c r="D160" s="110">
        <v>2</v>
      </c>
      <c r="E160" s="109"/>
      <c r="F160" s="110">
        <v>0</v>
      </c>
      <c r="G160" s="110">
        <v>12152</v>
      </c>
      <c r="H160" s="110">
        <v>6789</v>
      </c>
      <c r="I160" s="110">
        <v>3790</v>
      </c>
      <c r="J160" s="110">
        <v>1071</v>
      </c>
      <c r="K160" s="24">
        <v>4</v>
      </c>
      <c r="L160" s="109"/>
      <c r="M160" s="110">
        <v>3790</v>
      </c>
      <c r="N160" s="110">
        <v>1071</v>
      </c>
      <c r="O160" s="25">
        <v>4</v>
      </c>
      <c r="P160" s="25">
        <v>1</v>
      </c>
      <c r="Q160" s="25">
        <v>3.9</v>
      </c>
      <c r="R160" s="24">
        <v>999</v>
      </c>
      <c r="S160" s="26">
        <v>1.1431</v>
      </c>
      <c r="T160" s="52" t="s">
        <v>410</v>
      </c>
      <c r="U160" s="26">
        <v>0.83840000000000003</v>
      </c>
      <c r="V160" s="26"/>
      <c r="W160" s="109"/>
      <c r="X160" s="24">
        <v>8</v>
      </c>
      <c r="Y160" s="110">
        <v>6768.16</v>
      </c>
      <c r="Z160" s="25">
        <v>2.7</v>
      </c>
      <c r="AA160" s="26">
        <v>1.3172999999999999</v>
      </c>
      <c r="AB160" s="26">
        <v>1.1405000000000001</v>
      </c>
      <c r="AC160" s="109"/>
      <c r="AD160" s="26">
        <v>1.0412999999999999</v>
      </c>
      <c r="AE160" s="26">
        <v>0.59</v>
      </c>
      <c r="AF160" s="26">
        <v>0.87549999999999994</v>
      </c>
      <c r="AG160" s="26">
        <v>0.86829999999999996</v>
      </c>
      <c r="AH160" s="57">
        <v>0.98880000000000001</v>
      </c>
      <c r="AI160" s="50">
        <f t="shared" si="6"/>
        <v>0.89939360000000013</v>
      </c>
      <c r="AJ160" s="26">
        <f t="shared" si="7"/>
        <v>-8.9406399999999886E-2</v>
      </c>
      <c r="AK160" s="62">
        <f t="shared" si="8"/>
        <v>-9.0419093851132573E-2</v>
      </c>
    </row>
    <row r="161" spans="1:37" s="53" customFormat="1" x14ac:dyDescent="0.2">
      <c r="A161" s="21" t="s">
        <v>1531</v>
      </c>
      <c r="B161" s="24" t="s">
        <v>1532</v>
      </c>
      <c r="C161" s="24" t="s">
        <v>410</v>
      </c>
      <c r="D161" s="110">
        <v>53</v>
      </c>
      <c r="E161" s="109"/>
      <c r="F161" s="110">
        <v>0</v>
      </c>
      <c r="G161" s="110">
        <v>21207</v>
      </c>
      <c r="H161" s="110">
        <v>10201</v>
      </c>
      <c r="I161" s="110">
        <v>6928</v>
      </c>
      <c r="J161" s="110">
        <v>2808</v>
      </c>
      <c r="K161" s="24">
        <v>3.6</v>
      </c>
      <c r="L161" s="109"/>
      <c r="M161" s="110">
        <v>7019</v>
      </c>
      <c r="N161" s="110">
        <v>2784</v>
      </c>
      <c r="O161" s="25">
        <v>3.6</v>
      </c>
      <c r="P161" s="25">
        <v>1.7</v>
      </c>
      <c r="Q161" s="25">
        <v>3.1</v>
      </c>
      <c r="R161" s="24">
        <v>9</v>
      </c>
      <c r="S161" s="26">
        <v>2.117</v>
      </c>
      <c r="T161" s="52" t="s">
        <v>407</v>
      </c>
      <c r="U161" s="26">
        <v>2.117</v>
      </c>
      <c r="V161" s="26"/>
      <c r="W161" s="109"/>
      <c r="X161" s="24">
        <v>7</v>
      </c>
      <c r="Y161" s="110">
        <v>12375.52</v>
      </c>
      <c r="Z161" s="25">
        <v>3.1</v>
      </c>
      <c r="AA161" s="26">
        <v>0.88160000000000005</v>
      </c>
      <c r="AB161" s="26">
        <v>0.89680000000000004</v>
      </c>
      <c r="AC161" s="109"/>
      <c r="AD161" s="26">
        <v>0</v>
      </c>
      <c r="AE161" s="26">
        <v>0</v>
      </c>
      <c r="AF161" s="26">
        <v>2.2153</v>
      </c>
      <c r="AG161" s="26">
        <v>2.3856000000000002</v>
      </c>
      <c r="AH161" s="57">
        <v>2.3607</v>
      </c>
      <c r="AI161" s="50">
        <f t="shared" si="6"/>
        <v>2.27101175</v>
      </c>
      <c r="AJ161" s="26">
        <f t="shared" si="7"/>
        <v>-8.9688250000000025E-2</v>
      </c>
      <c r="AK161" s="62">
        <f t="shared" si="8"/>
        <v>-3.7992226881857084E-2</v>
      </c>
    </row>
    <row r="162" spans="1:37" s="53" customFormat="1" x14ac:dyDescent="0.2">
      <c r="A162" s="21" t="s">
        <v>912</v>
      </c>
      <c r="B162" s="24" t="s">
        <v>913</v>
      </c>
      <c r="C162" s="24" t="s">
        <v>407</v>
      </c>
      <c r="D162" s="110">
        <v>29</v>
      </c>
      <c r="E162" s="109"/>
      <c r="F162" s="110">
        <v>1</v>
      </c>
      <c r="G162" s="110">
        <v>5409</v>
      </c>
      <c r="H162" s="110">
        <v>4270</v>
      </c>
      <c r="I162" s="110">
        <v>2467</v>
      </c>
      <c r="J162" s="110">
        <v>1841</v>
      </c>
      <c r="K162" s="24">
        <v>2.9</v>
      </c>
      <c r="L162" s="109"/>
      <c r="M162" s="110">
        <v>2353</v>
      </c>
      <c r="N162" s="110">
        <v>1395</v>
      </c>
      <c r="O162" s="25">
        <v>2.9</v>
      </c>
      <c r="P162" s="25">
        <v>2.4</v>
      </c>
      <c r="Q162" s="25">
        <v>2.2999999999999998</v>
      </c>
      <c r="R162" s="24">
        <v>21</v>
      </c>
      <c r="S162" s="26">
        <v>0.7097</v>
      </c>
      <c r="T162" s="52" t="s">
        <v>407</v>
      </c>
      <c r="U162" s="26">
        <v>0.7097</v>
      </c>
      <c r="V162" s="26"/>
      <c r="W162" s="109"/>
      <c r="X162" s="24">
        <v>8</v>
      </c>
      <c r="Y162" s="110">
        <v>6038.54</v>
      </c>
      <c r="Z162" s="25">
        <v>2.2999999999999998</v>
      </c>
      <c r="AA162" s="26">
        <v>3.6749999999999998</v>
      </c>
      <c r="AB162" s="26">
        <v>3.9874000000000001</v>
      </c>
      <c r="AC162" s="109"/>
      <c r="AD162" s="26">
        <v>0.67449999999999999</v>
      </c>
      <c r="AE162" s="26">
        <v>0.54610000000000003</v>
      </c>
      <c r="AF162" s="26">
        <v>0.6462</v>
      </c>
      <c r="AG162" s="26">
        <v>0.72809999999999997</v>
      </c>
      <c r="AH162" s="57">
        <v>0.85009999999999997</v>
      </c>
      <c r="AI162" s="50">
        <f t="shared" si="6"/>
        <v>0.76133067500000007</v>
      </c>
      <c r="AJ162" s="26">
        <f t="shared" si="7"/>
        <v>-8.8769324999999899E-2</v>
      </c>
      <c r="AK162" s="62">
        <f t="shared" si="8"/>
        <v>-0.10442221503352535</v>
      </c>
    </row>
    <row r="163" spans="1:37" s="53" customFormat="1" x14ac:dyDescent="0.2">
      <c r="A163" s="22" t="s">
        <v>458</v>
      </c>
      <c r="B163" s="17" t="s">
        <v>459</v>
      </c>
      <c r="C163" s="17" t="s">
        <v>407</v>
      </c>
      <c r="D163" s="111">
        <v>2</v>
      </c>
      <c r="E163" s="109"/>
      <c r="F163" s="111">
        <v>0</v>
      </c>
      <c r="G163" s="111">
        <v>3857</v>
      </c>
      <c r="H163" s="111">
        <v>1118</v>
      </c>
      <c r="I163" s="111">
        <v>1793</v>
      </c>
      <c r="J163" s="111">
        <v>615</v>
      </c>
      <c r="K163" s="17">
        <v>1.5</v>
      </c>
      <c r="L163" s="109"/>
      <c r="M163" s="111">
        <v>1793</v>
      </c>
      <c r="N163" s="111">
        <v>615</v>
      </c>
      <c r="O163" s="18">
        <v>1.5</v>
      </c>
      <c r="P163" s="18">
        <v>0.5</v>
      </c>
      <c r="Q163" s="18">
        <v>1.4</v>
      </c>
      <c r="R163" s="17">
        <v>999</v>
      </c>
      <c r="S163" s="19">
        <v>0.54079999999999995</v>
      </c>
      <c r="T163" s="44" t="s">
        <v>410</v>
      </c>
      <c r="U163" s="19">
        <v>0.84489999999999998</v>
      </c>
      <c r="V163" s="3"/>
      <c r="W163" s="109"/>
      <c r="X163" s="17">
        <v>4</v>
      </c>
      <c r="Y163" s="111">
        <v>5897.23</v>
      </c>
      <c r="Z163" s="18">
        <v>1.7</v>
      </c>
      <c r="AA163" s="19">
        <v>0.96279999999999999</v>
      </c>
      <c r="AB163" s="19">
        <v>1.0739000000000001</v>
      </c>
      <c r="AC163" s="109"/>
      <c r="AD163" s="19">
        <v>0.80940000000000001</v>
      </c>
      <c r="AE163" s="19">
        <v>0.84509999999999996</v>
      </c>
      <c r="AF163" s="19">
        <v>0.80679999999999996</v>
      </c>
      <c r="AG163" s="19">
        <v>0.77680000000000005</v>
      </c>
      <c r="AH163" s="59">
        <v>0.99329999999999996</v>
      </c>
      <c r="AI163" s="51">
        <f t="shared" si="6"/>
        <v>0.90636647500000012</v>
      </c>
      <c r="AJ163" s="19">
        <f t="shared" si="7"/>
        <v>-8.6933524999999845E-2</v>
      </c>
      <c r="AK163" s="63">
        <f t="shared" si="8"/>
        <v>-8.7519908386187298E-2</v>
      </c>
    </row>
    <row r="164" spans="1:37" s="53" customFormat="1" x14ac:dyDescent="0.2">
      <c r="A164" s="21" t="s">
        <v>1140</v>
      </c>
      <c r="B164" s="24" t="s">
        <v>1141</v>
      </c>
      <c r="C164" s="24" t="s">
        <v>410</v>
      </c>
      <c r="D164" s="110">
        <v>28</v>
      </c>
      <c r="E164" s="109"/>
      <c r="F164" s="110">
        <v>0</v>
      </c>
      <c r="G164" s="110">
        <v>6621</v>
      </c>
      <c r="H164" s="110">
        <v>2631</v>
      </c>
      <c r="I164" s="110">
        <v>3258</v>
      </c>
      <c r="J164" s="110">
        <v>976</v>
      </c>
      <c r="K164" s="24">
        <v>2.2000000000000002</v>
      </c>
      <c r="L164" s="109"/>
      <c r="M164" s="110">
        <v>3197</v>
      </c>
      <c r="N164" s="110">
        <v>814</v>
      </c>
      <c r="O164" s="25">
        <v>2.2000000000000002</v>
      </c>
      <c r="P164" s="25">
        <v>1</v>
      </c>
      <c r="Q164" s="25">
        <v>2</v>
      </c>
      <c r="R164" s="24">
        <v>4</v>
      </c>
      <c r="S164" s="26">
        <v>0.96419999999999995</v>
      </c>
      <c r="T164" s="52" t="s">
        <v>407</v>
      </c>
      <c r="U164" s="26">
        <v>0.96419999999999995</v>
      </c>
      <c r="V164" s="26"/>
      <c r="W164" s="109"/>
      <c r="X164" s="24">
        <v>4</v>
      </c>
      <c r="Y164" s="110">
        <v>5151.4399999999996</v>
      </c>
      <c r="Z164" s="25">
        <v>2</v>
      </c>
      <c r="AA164" s="26">
        <v>1.4613</v>
      </c>
      <c r="AB164" s="26">
        <v>0.83079999999999998</v>
      </c>
      <c r="AC164" s="109"/>
      <c r="AD164" s="26">
        <v>1.2305999999999999</v>
      </c>
      <c r="AE164" s="26">
        <v>1.0404</v>
      </c>
      <c r="AF164" s="26">
        <v>1.0666</v>
      </c>
      <c r="AG164" s="26">
        <v>1.1297999999999999</v>
      </c>
      <c r="AH164" s="57">
        <v>1.1207</v>
      </c>
      <c r="AI164" s="50">
        <f t="shared" si="6"/>
        <v>1.0343455500000001</v>
      </c>
      <c r="AJ164" s="26">
        <f t="shared" si="7"/>
        <v>-8.6354449999999972E-2</v>
      </c>
      <c r="AK164" s="62">
        <f t="shared" si="8"/>
        <v>-7.7054028732042451E-2</v>
      </c>
    </row>
    <row r="165" spans="1:37" s="53" customFormat="1" x14ac:dyDescent="0.2">
      <c r="A165" s="21" t="s">
        <v>1503</v>
      </c>
      <c r="B165" s="1" t="s">
        <v>1504</v>
      </c>
      <c r="C165" s="1" t="s">
        <v>410</v>
      </c>
      <c r="D165" s="108">
        <v>2</v>
      </c>
      <c r="E165" s="109"/>
      <c r="F165" s="108">
        <v>0</v>
      </c>
      <c r="G165" s="108">
        <v>14177</v>
      </c>
      <c r="H165" s="108">
        <v>10277</v>
      </c>
      <c r="I165" s="108">
        <v>7006</v>
      </c>
      <c r="J165" s="108">
        <v>4905</v>
      </c>
      <c r="K165" s="1">
        <v>5.5</v>
      </c>
      <c r="L165" s="109"/>
      <c r="M165" s="108">
        <v>7006</v>
      </c>
      <c r="N165" s="108">
        <v>4905</v>
      </c>
      <c r="O165" s="2">
        <v>5.5</v>
      </c>
      <c r="P165" s="2">
        <v>4.5</v>
      </c>
      <c r="Q165" s="2">
        <v>3.2</v>
      </c>
      <c r="R165" s="1">
        <v>999</v>
      </c>
      <c r="S165" s="3">
        <v>2.1131000000000002</v>
      </c>
      <c r="T165" s="43" t="s">
        <v>410</v>
      </c>
      <c r="U165" s="3">
        <v>1.3779999999999999</v>
      </c>
      <c r="V165" s="3"/>
      <c r="W165" s="109"/>
      <c r="X165" s="1">
        <v>15</v>
      </c>
      <c r="Y165" s="108">
        <v>19111.39</v>
      </c>
      <c r="Z165" s="2">
        <v>2.5</v>
      </c>
      <c r="AA165" s="3">
        <v>1.2850999999999999</v>
      </c>
      <c r="AB165" s="3">
        <v>1.0479000000000001</v>
      </c>
      <c r="AC165" s="109"/>
      <c r="AD165" s="3">
        <v>1.2619</v>
      </c>
      <c r="AE165" s="3">
        <v>1.0742</v>
      </c>
      <c r="AF165" s="3">
        <v>1.2069000000000001</v>
      </c>
      <c r="AG165" s="3">
        <v>1.1605000000000001</v>
      </c>
      <c r="AH165" s="57">
        <v>1.5647</v>
      </c>
      <c r="AI165" s="50">
        <f t="shared" si="6"/>
        <v>1.4782495</v>
      </c>
      <c r="AJ165" s="3">
        <f t="shared" si="7"/>
        <v>-8.6450499999999986E-2</v>
      </c>
      <c r="AK165" s="62">
        <f t="shared" si="8"/>
        <v>-5.5250527257621258E-2</v>
      </c>
    </row>
    <row r="166" spans="1:37" s="53" customFormat="1" x14ac:dyDescent="0.2">
      <c r="A166" s="21" t="s">
        <v>1040</v>
      </c>
      <c r="B166" s="24" t="s">
        <v>1041</v>
      </c>
      <c r="C166" s="24" t="s">
        <v>410</v>
      </c>
      <c r="D166" s="110">
        <v>15</v>
      </c>
      <c r="E166" s="109"/>
      <c r="F166" s="110">
        <v>2</v>
      </c>
      <c r="G166" s="110">
        <v>7217</v>
      </c>
      <c r="H166" s="110">
        <v>6646</v>
      </c>
      <c r="I166" s="110">
        <v>3317</v>
      </c>
      <c r="J166" s="110">
        <v>2398</v>
      </c>
      <c r="K166" s="24">
        <v>3.9</v>
      </c>
      <c r="L166" s="109"/>
      <c r="M166" s="110">
        <v>3309</v>
      </c>
      <c r="N166" s="110">
        <v>2383</v>
      </c>
      <c r="O166" s="25">
        <v>3.9</v>
      </c>
      <c r="P166" s="25">
        <v>2.9</v>
      </c>
      <c r="Q166" s="25">
        <v>3</v>
      </c>
      <c r="R166" s="24">
        <v>30</v>
      </c>
      <c r="S166" s="26">
        <v>0.998</v>
      </c>
      <c r="T166" s="52" t="s">
        <v>410</v>
      </c>
      <c r="U166" s="26">
        <v>1.3788</v>
      </c>
      <c r="V166" s="26"/>
      <c r="W166" s="109"/>
      <c r="X166" s="24">
        <v>14</v>
      </c>
      <c r="Y166" s="110">
        <v>13436.97</v>
      </c>
      <c r="Z166" s="25">
        <v>4</v>
      </c>
      <c r="AA166" s="26">
        <v>9.0799000000000003</v>
      </c>
      <c r="AB166" s="26">
        <v>7.8544</v>
      </c>
      <c r="AC166" s="109"/>
      <c r="AD166" s="26">
        <v>1.2990999999999999</v>
      </c>
      <c r="AE166" s="26">
        <v>1.6069</v>
      </c>
      <c r="AF166" s="26">
        <v>1.3721000000000001</v>
      </c>
      <c r="AG166" s="26">
        <v>1.3446</v>
      </c>
      <c r="AH166" s="57">
        <v>1.5651999999999999</v>
      </c>
      <c r="AI166" s="50">
        <f t="shared" si="6"/>
        <v>1.4791077000000001</v>
      </c>
      <c r="AJ166" s="26">
        <f t="shared" si="7"/>
        <v>-8.6092299999999788E-2</v>
      </c>
      <c r="AK166" s="62">
        <f t="shared" si="8"/>
        <v>-5.5004025044722585E-2</v>
      </c>
    </row>
    <row r="167" spans="1:37" s="53" customFormat="1" x14ac:dyDescent="0.2">
      <c r="A167" s="21" t="s">
        <v>1028</v>
      </c>
      <c r="B167" s="24" t="s">
        <v>1029</v>
      </c>
      <c r="C167" s="24" t="s">
        <v>410</v>
      </c>
      <c r="D167" s="110">
        <v>197</v>
      </c>
      <c r="E167" s="109"/>
      <c r="F167" s="110">
        <v>1</v>
      </c>
      <c r="G167" s="110">
        <v>6945</v>
      </c>
      <c r="H167" s="110">
        <v>5803</v>
      </c>
      <c r="I167" s="110">
        <v>3232</v>
      </c>
      <c r="J167" s="110">
        <v>2118</v>
      </c>
      <c r="K167" s="24">
        <v>4.2</v>
      </c>
      <c r="L167" s="109"/>
      <c r="M167" s="110">
        <v>3157</v>
      </c>
      <c r="N167" s="110">
        <v>1828</v>
      </c>
      <c r="O167" s="25">
        <v>4.2</v>
      </c>
      <c r="P167" s="25">
        <v>2.8</v>
      </c>
      <c r="Q167" s="25">
        <v>3.4</v>
      </c>
      <c r="R167" s="24">
        <v>20</v>
      </c>
      <c r="S167" s="26">
        <v>0.95220000000000005</v>
      </c>
      <c r="T167" s="52" t="s">
        <v>407</v>
      </c>
      <c r="U167" s="26">
        <v>0.95220000000000005</v>
      </c>
      <c r="V167" s="26"/>
      <c r="W167" s="109"/>
      <c r="X167" s="24">
        <v>10</v>
      </c>
      <c r="Y167" s="110">
        <v>7340.92</v>
      </c>
      <c r="Z167" s="25">
        <v>3.4</v>
      </c>
      <c r="AA167" s="26">
        <v>0.83879999999999999</v>
      </c>
      <c r="AB167" s="26">
        <v>1.0148999999999999</v>
      </c>
      <c r="AC167" s="109"/>
      <c r="AD167" s="26">
        <v>1.0345</v>
      </c>
      <c r="AE167" s="26">
        <v>1.1082000000000001</v>
      </c>
      <c r="AF167" s="26">
        <v>1.2479</v>
      </c>
      <c r="AG167" s="26">
        <v>1.2417</v>
      </c>
      <c r="AH167" s="57">
        <v>1.1066</v>
      </c>
      <c r="AI167" s="50">
        <f t="shared" si="6"/>
        <v>1.0214725500000001</v>
      </c>
      <c r="AJ167" s="26">
        <f t="shared" si="7"/>
        <v>-8.5127449999999882E-2</v>
      </c>
      <c r="AK167" s="62">
        <f t="shared" si="8"/>
        <v>-7.6927028736670774E-2</v>
      </c>
    </row>
    <row r="168" spans="1:37" s="53" customFormat="1" x14ac:dyDescent="0.2">
      <c r="A168" s="22" t="s">
        <v>1465</v>
      </c>
      <c r="B168" s="17" t="s">
        <v>1466</v>
      </c>
      <c r="C168" s="17" t="s">
        <v>410</v>
      </c>
      <c r="D168" s="111">
        <v>156</v>
      </c>
      <c r="E168" s="109"/>
      <c r="F168" s="111">
        <v>5</v>
      </c>
      <c r="G168" s="111">
        <v>6972</v>
      </c>
      <c r="H168" s="111">
        <v>6156</v>
      </c>
      <c r="I168" s="111">
        <v>3366</v>
      </c>
      <c r="J168" s="111">
        <v>2849</v>
      </c>
      <c r="K168" s="17">
        <v>4.2</v>
      </c>
      <c r="L168" s="109"/>
      <c r="M168" s="111">
        <v>3212</v>
      </c>
      <c r="N168" s="111">
        <v>2197</v>
      </c>
      <c r="O168" s="18">
        <v>4.2</v>
      </c>
      <c r="P168" s="18">
        <v>3.3</v>
      </c>
      <c r="Q168" s="18">
        <v>3.3</v>
      </c>
      <c r="R168" s="17">
        <v>27</v>
      </c>
      <c r="S168" s="19">
        <v>0.96879999999999999</v>
      </c>
      <c r="T168" s="44" t="s">
        <v>407</v>
      </c>
      <c r="U168" s="19">
        <v>0.96879999999999999</v>
      </c>
      <c r="V168" s="26"/>
      <c r="W168" s="109"/>
      <c r="X168" s="17">
        <v>11</v>
      </c>
      <c r="Y168" s="111">
        <v>8893.06</v>
      </c>
      <c r="Z168" s="18">
        <v>3.3</v>
      </c>
      <c r="AA168" s="19">
        <v>1.5165</v>
      </c>
      <c r="AB168" s="19">
        <v>1.4429000000000001</v>
      </c>
      <c r="AC168" s="109"/>
      <c r="AD168" s="19">
        <v>1.0258</v>
      </c>
      <c r="AE168" s="19">
        <v>1.0874999999999999</v>
      </c>
      <c r="AF168" s="19">
        <v>0.99319999999999997</v>
      </c>
      <c r="AG168" s="19">
        <v>1.0365</v>
      </c>
      <c r="AH168" s="59">
        <v>1.1244000000000001</v>
      </c>
      <c r="AI168" s="51">
        <f t="shared" si="6"/>
        <v>1.0392802000000001</v>
      </c>
      <c r="AJ168" s="19">
        <f t="shared" si="7"/>
        <v>-8.5119799999999968E-2</v>
      </c>
      <c r="AK168" s="63">
        <f t="shared" si="8"/>
        <v>-7.5702419067947321E-2</v>
      </c>
    </row>
    <row r="169" spans="1:37" s="53" customFormat="1" x14ac:dyDescent="0.2">
      <c r="A169" s="21" t="s">
        <v>341</v>
      </c>
      <c r="B169" s="24" t="s">
        <v>342</v>
      </c>
      <c r="C169" s="24" t="s">
        <v>410</v>
      </c>
      <c r="D169" s="110">
        <v>3</v>
      </c>
      <c r="E169" s="109"/>
      <c r="F169" s="110">
        <v>0</v>
      </c>
      <c r="G169" s="110">
        <v>2833</v>
      </c>
      <c r="H169" s="110">
        <v>2296</v>
      </c>
      <c r="I169" s="110">
        <v>1317</v>
      </c>
      <c r="J169" s="110">
        <v>689</v>
      </c>
      <c r="K169" s="24">
        <v>2</v>
      </c>
      <c r="L169" s="109"/>
      <c r="M169" s="110">
        <v>1317</v>
      </c>
      <c r="N169" s="110">
        <v>689</v>
      </c>
      <c r="O169" s="25">
        <v>2</v>
      </c>
      <c r="P169" s="25">
        <v>2.2000000000000002</v>
      </c>
      <c r="Q169" s="25">
        <v>1.7</v>
      </c>
      <c r="R169" s="24">
        <v>999</v>
      </c>
      <c r="S169" s="26">
        <v>0.3972</v>
      </c>
      <c r="T169" s="52" t="s">
        <v>410</v>
      </c>
      <c r="U169" s="26">
        <v>1.2104999999999999</v>
      </c>
      <c r="V169" s="26"/>
      <c r="W169" s="109"/>
      <c r="X169" s="24">
        <v>46</v>
      </c>
      <c r="Y169" s="110">
        <v>13819.84</v>
      </c>
      <c r="Z169" s="25">
        <v>6.9</v>
      </c>
      <c r="AA169" s="26">
        <v>0.84760000000000002</v>
      </c>
      <c r="AB169" s="26">
        <v>1.1451</v>
      </c>
      <c r="AC169" s="109"/>
      <c r="AD169" s="26">
        <v>1.0564</v>
      </c>
      <c r="AE169" s="26">
        <v>0.94440000000000002</v>
      </c>
      <c r="AF169" s="26">
        <v>0.83099999999999996</v>
      </c>
      <c r="AG169" s="26">
        <v>0.83099999999999996</v>
      </c>
      <c r="AH169" s="57">
        <v>1.3835</v>
      </c>
      <c r="AI169" s="50">
        <f t="shared" si="6"/>
        <v>1.2985638749999999</v>
      </c>
      <c r="AJ169" s="26">
        <f t="shared" si="7"/>
        <v>-8.4936125000000029E-2</v>
      </c>
      <c r="AK169" s="62">
        <f t="shared" si="8"/>
        <v>-6.1392211781713071E-2</v>
      </c>
    </row>
    <row r="170" spans="1:37" s="53" customFormat="1" x14ac:dyDescent="0.2">
      <c r="A170" s="21" t="s">
        <v>1042</v>
      </c>
      <c r="B170" s="24" t="s">
        <v>1043</v>
      </c>
      <c r="C170" s="24" t="s">
        <v>410</v>
      </c>
      <c r="D170" s="110">
        <v>10</v>
      </c>
      <c r="E170" s="109"/>
      <c r="F170" s="110">
        <v>0</v>
      </c>
      <c r="G170" s="110">
        <v>5329</v>
      </c>
      <c r="H170" s="110">
        <v>2969</v>
      </c>
      <c r="I170" s="110">
        <v>2006</v>
      </c>
      <c r="J170" s="110">
        <v>717</v>
      </c>
      <c r="K170" s="24">
        <v>2.8</v>
      </c>
      <c r="L170" s="109"/>
      <c r="M170" s="110">
        <v>2039</v>
      </c>
      <c r="N170" s="110">
        <v>770</v>
      </c>
      <c r="O170" s="25">
        <v>2.8</v>
      </c>
      <c r="P170" s="25">
        <v>1.4</v>
      </c>
      <c r="Q170" s="25">
        <v>2.4</v>
      </c>
      <c r="R170" s="24">
        <v>8</v>
      </c>
      <c r="S170" s="26">
        <v>0.61499999999999999</v>
      </c>
      <c r="T170" s="52" t="s">
        <v>407</v>
      </c>
      <c r="U170" s="26">
        <v>0.61499999999999999</v>
      </c>
      <c r="V170" s="26"/>
      <c r="W170" s="109"/>
      <c r="X170" s="24">
        <v>6</v>
      </c>
      <c r="Y170" s="110">
        <v>3396.98</v>
      </c>
      <c r="Z170" s="25">
        <v>2.4</v>
      </c>
      <c r="AA170" s="26">
        <v>1.6091</v>
      </c>
      <c r="AB170" s="26">
        <v>1.2692000000000001</v>
      </c>
      <c r="AC170" s="109"/>
      <c r="AD170" s="26">
        <v>0.57889999999999997</v>
      </c>
      <c r="AE170" s="26">
        <v>0.78600000000000003</v>
      </c>
      <c r="AF170" s="26">
        <v>0.79</v>
      </c>
      <c r="AG170" s="26">
        <v>0.66820000000000002</v>
      </c>
      <c r="AH170" s="57">
        <v>0.74380000000000002</v>
      </c>
      <c r="AI170" s="50">
        <f t="shared" si="6"/>
        <v>0.65974125000000006</v>
      </c>
      <c r="AJ170" s="26">
        <f t="shared" si="7"/>
        <v>-8.405874999999996E-2</v>
      </c>
      <c r="AK170" s="62">
        <f t="shared" si="8"/>
        <v>-0.11301257058349012</v>
      </c>
    </row>
    <row r="171" spans="1:37" s="53" customFormat="1" x14ac:dyDescent="0.2">
      <c r="A171" s="21" t="s">
        <v>812</v>
      </c>
      <c r="B171" s="24" t="s">
        <v>813</v>
      </c>
      <c r="C171" s="24" t="s">
        <v>407</v>
      </c>
      <c r="D171" s="110">
        <v>13</v>
      </c>
      <c r="E171" s="109"/>
      <c r="F171" s="110">
        <v>0</v>
      </c>
      <c r="G171" s="110">
        <v>7619</v>
      </c>
      <c r="H171" s="110">
        <v>3649</v>
      </c>
      <c r="I171" s="110">
        <v>2763</v>
      </c>
      <c r="J171" s="110">
        <v>1304</v>
      </c>
      <c r="K171" s="24">
        <v>2.7</v>
      </c>
      <c r="L171" s="109"/>
      <c r="M171" s="110">
        <v>2754</v>
      </c>
      <c r="N171" s="110">
        <v>1286</v>
      </c>
      <c r="O171" s="25">
        <v>2.7</v>
      </c>
      <c r="P171" s="25">
        <v>2.2000000000000002</v>
      </c>
      <c r="Q171" s="25">
        <v>2</v>
      </c>
      <c r="R171" s="24">
        <v>13</v>
      </c>
      <c r="S171" s="26">
        <v>0.8306</v>
      </c>
      <c r="T171" s="52" t="s">
        <v>407</v>
      </c>
      <c r="U171" s="26">
        <v>0.8306</v>
      </c>
      <c r="V171" s="26"/>
      <c r="W171" s="109"/>
      <c r="X171" s="24">
        <v>7</v>
      </c>
      <c r="Y171" s="110">
        <v>5292.76</v>
      </c>
      <c r="Z171" s="25">
        <v>2</v>
      </c>
      <c r="AA171" s="26">
        <v>0.73660000000000003</v>
      </c>
      <c r="AB171" s="26">
        <v>0.77800000000000002</v>
      </c>
      <c r="AC171" s="109"/>
      <c r="AD171" s="26">
        <v>0.81079999999999997</v>
      </c>
      <c r="AE171" s="26">
        <v>0.94020000000000004</v>
      </c>
      <c r="AF171" s="26">
        <v>0.85160000000000002</v>
      </c>
      <c r="AG171" s="26">
        <v>0.83430000000000004</v>
      </c>
      <c r="AH171" s="57">
        <v>0.97399999999999998</v>
      </c>
      <c r="AI171" s="50">
        <f t="shared" si="6"/>
        <v>0.89102615000000007</v>
      </c>
      <c r="AJ171" s="26">
        <f t="shared" si="7"/>
        <v>-8.2973849999999905E-2</v>
      </c>
      <c r="AK171" s="62">
        <f t="shared" si="8"/>
        <v>-8.5188757700205245E-2</v>
      </c>
    </row>
    <row r="172" spans="1:37" s="53" customFormat="1" x14ac:dyDescent="0.2">
      <c r="A172" s="21" t="s">
        <v>784</v>
      </c>
      <c r="B172" s="24" t="s">
        <v>785</v>
      </c>
      <c r="C172" s="24" t="s">
        <v>407</v>
      </c>
      <c r="D172" s="110">
        <v>128</v>
      </c>
      <c r="E172" s="109"/>
      <c r="F172" s="110">
        <v>2</v>
      </c>
      <c r="G172" s="110">
        <v>14764</v>
      </c>
      <c r="H172" s="110">
        <v>22470</v>
      </c>
      <c r="I172" s="110">
        <v>5550</v>
      </c>
      <c r="J172" s="110">
        <v>6004</v>
      </c>
      <c r="K172" s="24">
        <v>5.9</v>
      </c>
      <c r="L172" s="109"/>
      <c r="M172" s="110">
        <v>5150</v>
      </c>
      <c r="N172" s="110">
        <v>3723</v>
      </c>
      <c r="O172" s="25">
        <v>5.9</v>
      </c>
      <c r="P172" s="25">
        <v>5.5</v>
      </c>
      <c r="Q172" s="25">
        <v>4.3</v>
      </c>
      <c r="R172" s="24">
        <v>31</v>
      </c>
      <c r="S172" s="26">
        <v>1.5532999999999999</v>
      </c>
      <c r="T172" s="52" t="s">
        <v>407</v>
      </c>
      <c r="U172" s="26">
        <v>1.5532999999999999</v>
      </c>
      <c r="V172" s="26"/>
      <c r="W172" s="109"/>
      <c r="X172" s="24">
        <v>17</v>
      </c>
      <c r="Y172" s="110">
        <v>17197.759999999998</v>
      </c>
      <c r="Z172" s="25">
        <v>4.3</v>
      </c>
      <c r="AA172" s="26">
        <v>0.97240000000000004</v>
      </c>
      <c r="AB172" s="26">
        <v>0.96089999999999998</v>
      </c>
      <c r="AC172" s="109"/>
      <c r="AD172" s="26">
        <v>1.9703999999999999</v>
      </c>
      <c r="AE172" s="26">
        <v>1.6952</v>
      </c>
      <c r="AF172" s="26">
        <v>1.6397999999999999</v>
      </c>
      <c r="AG172" s="26">
        <v>1.5190999999999999</v>
      </c>
      <c r="AH172" s="57">
        <v>1.7483</v>
      </c>
      <c r="AI172" s="50">
        <f t="shared" si="6"/>
        <v>1.666302575</v>
      </c>
      <c r="AJ172" s="26">
        <f t="shared" si="7"/>
        <v>-8.1997424999999957E-2</v>
      </c>
      <c r="AK172" s="62">
        <f t="shared" si="8"/>
        <v>-4.6901232625979498E-2</v>
      </c>
    </row>
    <row r="173" spans="1:37" s="53" customFormat="1" x14ac:dyDescent="0.2">
      <c r="A173" s="22" t="s">
        <v>850</v>
      </c>
      <c r="B173" s="17" t="s">
        <v>851</v>
      </c>
      <c r="C173" s="17" t="s">
        <v>407</v>
      </c>
      <c r="D173" s="111">
        <v>10</v>
      </c>
      <c r="E173" s="109"/>
      <c r="F173" s="111">
        <v>0</v>
      </c>
      <c r="G173" s="111">
        <v>11306</v>
      </c>
      <c r="H173" s="111">
        <v>8965</v>
      </c>
      <c r="I173" s="111">
        <v>3639</v>
      </c>
      <c r="J173" s="111">
        <v>1627</v>
      </c>
      <c r="K173" s="17">
        <v>4.7</v>
      </c>
      <c r="L173" s="109"/>
      <c r="M173" s="111">
        <v>3557</v>
      </c>
      <c r="N173" s="111">
        <v>1436</v>
      </c>
      <c r="O173" s="18">
        <v>4.7</v>
      </c>
      <c r="P173" s="18">
        <v>2.6</v>
      </c>
      <c r="Q173" s="18">
        <v>4.0999999999999996</v>
      </c>
      <c r="R173" s="17">
        <v>10</v>
      </c>
      <c r="S173" s="19">
        <v>1.0728</v>
      </c>
      <c r="T173" s="44" t="s">
        <v>407</v>
      </c>
      <c r="U173" s="19">
        <v>1.0728</v>
      </c>
      <c r="V173" s="26"/>
      <c r="W173" s="109"/>
      <c r="X173" s="17">
        <v>10</v>
      </c>
      <c r="Y173" s="111">
        <v>6795.38</v>
      </c>
      <c r="Z173" s="18">
        <v>4.0999999999999996</v>
      </c>
      <c r="AA173" s="19">
        <v>1.7892999999999999</v>
      </c>
      <c r="AB173" s="19">
        <v>1.7845</v>
      </c>
      <c r="AC173" s="109"/>
      <c r="AD173" s="19">
        <v>0.77180000000000004</v>
      </c>
      <c r="AE173" s="19">
        <v>0.86560000000000004</v>
      </c>
      <c r="AF173" s="19">
        <v>1.0468999999999999</v>
      </c>
      <c r="AG173" s="19">
        <v>0.97419999999999995</v>
      </c>
      <c r="AH173" s="59">
        <v>1.2272000000000001</v>
      </c>
      <c r="AI173" s="51">
        <f t="shared" si="6"/>
        <v>1.1508462000000002</v>
      </c>
      <c r="AJ173" s="19">
        <f t="shared" si="7"/>
        <v>-7.6353799999999916E-2</v>
      </c>
      <c r="AK173" s="63">
        <f t="shared" si="8"/>
        <v>-6.2217894393741778E-2</v>
      </c>
    </row>
    <row r="174" spans="1:37" s="53" customFormat="1" x14ac:dyDescent="0.2">
      <c r="A174" s="21" t="s">
        <v>632</v>
      </c>
      <c r="B174" s="1" t="s">
        <v>633</v>
      </c>
      <c r="C174" s="1" t="s">
        <v>407</v>
      </c>
      <c r="D174" s="108">
        <v>5</v>
      </c>
      <c r="E174" s="109"/>
      <c r="F174" s="108">
        <v>0</v>
      </c>
      <c r="G174" s="108">
        <v>31036</v>
      </c>
      <c r="H174" s="108">
        <v>23484</v>
      </c>
      <c r="I174" s="108">
        <v>12320</v>
      </c>
      <c r="J174" s="108">
        <v>8900</v>
      </c>
      <c r="K174" s="1">
        <v>7.2</v>
      </c>
      <c r="L174" s="109"/>
      <c r="M174" s="108">
        <v>12320</v>
      </c>
      <c r="N174" s="108">
        <v>8900</v>
      </c>
      <c r="O174" s="2">
        <v>7.2</v>
      </c>
      <c r="P174" s="2">
        <v>4.3</v>
      </c>
      <c r="Q174" s="2">
        <v>6.1</v>
      </c>
      <c r="R174" s="1">
        <v>31</v>
      </c>
      <c r="S174" s="3">
        <v>3.7158000000000002</v>
      </c>
      <c r="T174" s="43" t="s">
        <v>410</v>
      </c>
      <c r="U174" s="3">
        <v>3.0485000000000002</v>
      </c>
      <c r="V174" s="3"/>
      <c r="W174" s="109"/>
      <c r="X174" s="1">
        <v>16</v>
      </c>
      <c r="Y174" s="108">
        <v>29618.05</v>
      </c>
      <c r="Z174" s="2">
        <v>3.7</v>
      </c>
      <c r="AA174" s="3">
        <v>2.4689000000000001</v>
      </c>
      <c r="AB174" s="3">
        <v>2.4546000000000001</v>
      </c>
      <c r="AC174" s="109"/>
      <c r="AD174" s="3">
        <v>3.4821</v>
      </c>
      <c r="AE174" s="3">
        <v>3.9298000000000002</v>
      </c>
      <c r="AF174" s="3">
        <v>3.5945999999999998</v>
      </c>
      <c r="AG174" s="3">
        <v>3.5626000000000002</v>
      </c>
      <c r="AH174" s="57">
        <v>3.3473000000000002</v>
      </c>
      <c r="AI174" s="50">
        <f t="shared" si="6"/>
        <v>3.2702783750000006</v>
      </c>
      <c r="AJ174" s="3">
        <f t="shared" si="7"/>
        <v>-7.7021624999999538E-2</v>
      </c>
      <c r="AK174" s="62">
        <f t="shared" si="8"/>
        <v>-2.3010075284557563E-2</v>
      </c>
    </row>
    <row r="175" spans="1:37" s="53" customFormat="1" x14ac:dyDescent="0.2">
      <c r="A175" s="21" t="s">
        <v>278</v>
      </c>
      <c r="B175" s="1" t="s">
        <v>279</v>
      </c>
      <c r="C175" s="1" t="s">
        <v>410</v>
      </c>
      <c r="D175" s="108">
        <v>1</v>
      </c>
      <c r="E175" s="109"/>
      <c r="F175" s="108">
        <v>0</v>
      </c>
      <c r="G175" s="108">
        <v>6773</v>
      </c>
      <c r="H175" s="108">
        <v>0</v>
      </c>
      <c r="I175" s="108">
        <v>3891</v>
      </c>
      <c r="J175" s="108">
        <v>0</v>
      </c>
      <c r="K175" s="1">
        <v>3</v>
      </c>
      <c r="L175" s="109"/>
      <c r="M175" s="108">
        <v>3891</v>
      </c>
      <c r="N175" s="108">
        <v>0</v>
      </c>
      <c r="O175" s="2">
        <v>3</v>
      </c>
      <c r="P175" s="2">
        <v>0</v>
      </c>
      <c r="Q175" s="2">
        <v>3</v>
      </c>
      <c r="R175" s="1">
        <v>999</v>
      </c>
      <c r="S175" s="3">
        <v>1.1736</v>
      </c>
      <c r="T175" s="43" t="s">
        <v>410</v>
      </c>
      <c r="U175" s="3">
        <v>0.81720000000000004</v>
      </c>
      <c r="V175" s="3"/>
      <c r="W175" s="109"/>
      <c r="X175" s="1">
        <v>15</v>
      </c>
      <c r="Y175" s="108">
        <v>6434.89</v>
      </c>
      <c r="Z175" s="2">
        <v>5.3</v>
      </c>
      <c r="AA175" s="3">
        <v>1.4298999999999999</v>
      </c>
      <c r="AB175" s="3">
        <v>1.2972999999999999</v>
      </c>
      <c r="AC175" s="109"/>
      <c r="AD175" s="3">
        <v>1.7486999999999999</v>
      </c>
      <c r="AE175" s="3">
        <v>1.411</v>
      </c>
      <c r="AF175" s="3">
        <v>1.0209999999999999</v>
      </c>
      <c r="AG175" s="3">
        <v>1.0024999999999999</v>
      </c>
      <c r="AH175" s="57">
        <v>0.95120000000000005</v>
      </c>
      <c r="AI175" s="50">
        <f t="shared" si="6"/>
        <v>0.87665130000000013</v>
      </c>
      <c r="AJ175" s="3">
        <f t="shared" si="7"/>
        <v>-7.4548699999999912E-2</v>
      </c>
      <c r="AK175" s="62">
        <f t="shared" si="8"/>
        <v>-7.8373317914213522E-2</v>
      </c>
    </row>
    <row r="176" spans="1:37" s="53" customFormat="1" x14ac:dyDescent="0.2">
      <c r="A176" s="21" t="s">
        <v>1499</v>
      </c>
      <c r="B176" s="1" t="s">
        <v>1500</v>
      </c>
      <c r="C176" s="1" t="s">
        <v>429</v>
      </c>
      <c r="D176" s="108">
        <v>3</v>
      </c>
      <c r="E176" s="109"/>
      <c r="F176" s="108">
        <v>1</v>
      </c>
      <c r="G176" s="108">
        <v>3830</v>
      </c>
      <c r="H176" s="108">
        <v>177</v>
      </c>
      <c r="I176" s="108">
        <v>2162</v>
      </c>
      <c r="J176" s="108">
        <v>684</v>
      </c>
      <c r="K176" s="1">
        <v>2</v>
      </c>
      <c r="L176" s="109"/>
      <c r="M176" s="108">
        <v>2162</v>
      </c>
      <c r="N176" s="108">
        <v>684</v>
      </c>
      <c r="O176" s="2">
        <v>2</v>
      </c>
      <c r="P176" s="2">
        <v>0.8</v>
      </c>
      <c r="Q176" s="2">
        <v>1.8</v>
      </c>
      <c r="R176" s="1">
        <v>999</v>
      </c>
      <c r="S176" s="3">
        <v>0.65210000000000001</v>
      </c>
      <c r="T176" s="43" t="s">
        <v>410</v>
      </c>
      <c r="U176" s="3">
        <v>0.94230000000000003</v>
      </c>
      <c r="V176" s="3"/>
      <c r="W176" s="109"/>
      <c r="X176" s="1">
        <v>4</v>
      </c>
      <c r="Y176" s="108">
        <v>5275.7</v>
      </c>
      <c r="Z176" s="2">
        <v>2</v>
      </c>
      <c r="AA176" s="3">
        <v>0.94630000000000003</v>
      </c>
      <c r="AB176" s="3">
        <v>0.75380000000000003</v>
      </c>
      <c r="AC176" s="109"/>
      <c r="AD176" s="3">
        <v>0.93020000000000003</v>
      </c>
      <c r="AE176" s="3">
        <v>0.86450000000000005</v>
      </c>
      <c r="AF176" s="3">
        <v>0.94350000000000001</v>
      </c>
      <c r="AG176" s="3">
        <v>0.85340000000000005</v>
      </c>
      <c r="AH176" s="57">
        <v>1.0847</v>
      </c>
      <c r="AI176" s="50">
        <f t="shared" si="6"/>
        <v>1.0108523250000001</v>
      </c>
      <c r="AJ176" s="3">
        <f t="shared" si="7"/>
        <v>-7.384767499999989E-2</v>
      </c>
      <c r="AK176" s="62">
        <f t="shared" si="8"/>
        <v>-6.8081197566147222E-2</v>
      </c>
    </row>
    <row r="177" spans="1:37" s="53" customFormat="1" x14ac:dyDescent="0.2">
      <c r="A177" s="21" t="s">
        <v>1118</v>
      </c>
      <c r="B177" s="24" t="s">
        <v>1119</v>
      </c>
      <c r="C177" s="24" t="s">
        <v>410</v>
      </c>
      <c r="D177" s="110">
        <v>5</v>
      </c>
      <c r="E177" s="109"/>
      <c r="F177" s="110">
        <v>0</v>
      </c>
      <c r="G177" s="110">
        <v>10717</v>
      </c>
      <c r="H177" s="110">
        <v>6940</v>
      </c>
      <c r="I177" s="110">
        <v>3641</v>
      </c>
      <c r="J177" s="110">
        <v>2707</v>
      </c>
      <c r="K177" s="24">
        <v>5</v>
      </c>
      <c r="L177" s="109"/>
      <c r="M177" s="110">
        <v>3641</v>
      </c>
      <c r="N177" s="110">
        <v>2707</v>
      </c>
      <c r="O177" s="25">
        <v>5</v>
      </c>
      <c r="P177" s="25">
        <v>3.6</v>
      </c>
      <c r="Q177" s="25">
        <v>3.6</v>
      </c>
      <c r="R177" s="24">
        <v>32</v>
      </c>
      <c r="S177" s="26">
        <v>1.0981000000000001</v>
      </c>
      <c r="T177" s="52" t="s">
        <v>410</v>
      </c>
      <c r="U177" s="26">
        <v>0.83050000000000002</v>
      </c>
      <c r="V177" s="26"/>
      <c r="W177" s="109"/>
      <c r="X177" s="24">
        <v>8</v>
      </c>
      <c r="Y177" s="110">
        <v>7854.17</v>
      </c>
      <c r="Z177" s="25">
        <v>3</v>
      </c>
      <c r="AA177" s="26">
        <v>2.6598999999999999</v>
      </c>
      <c r="AB177" s="26">
        <v>2.4685000000000001</v>
      </c>
      <c r="AC177" s="109"/>
      <c r="AD177" s="26">
        <v>0.79120000000000001</v>
      </c>
      <c r="AE177" s="26">
        <v>0.92359999999999998</v>
      </c>
      <c r="AF177" s="26">
        <v>0.84950000000000003</v>
      </c>
      <c r="AG177" s="26">
        <v>0.82579999999999998</v>
      </c>
      <c r="AH177" s="57">
        <v>0.96299999999999997</v>
      </c>
      <c r="AI177" s="50">
        <f t="shared" si="6"/>
        <v>0.89091887500000011</v>
      </c>
      <c r="AJ177" s="26">
        <f t="shared" si="7"/>
        <v>-7.2081124999999857E-2</v>
      </c>
      <c r="AK177" s="62">
        <f t="shared" si="8"/>
        <v>-7.4850597092419383E-2</v>
      </c>
    </row>
    <row r="178" spans="1:37" s="53" customFormat="1" x14ac:dyDescent="0.2">
      <c r="A178" s="22" t="s">
        <v>888</v>
      </c>
      <c r="B178" s="17" t="s">
        <v>889</v>
      </c>
      <c r="C178" s="17" t="s">
        <v>407</v>
      </c>
      <c r="D178" s="111">
        <v>5</v>
      </c>
      <c r="E178" s="109"/>
      <c r="F178" s="111">
        <v>0</v>
      </c>
      <c r="G178" s="111">
        <v>12823</v>
      </c>
      <c r="H178" s="111">
        <v>6505</v>
      </c>
      <c r="I178" s="111">
        <v>5108</v>
      </c>
      <c r="J178" s="111">
        <v>1695</v>
      </c>
      <c r="K178" s="17">
        <v>4.2</v>
      </c>
      <c r="L178" s="109"/>
      <c r="M178" s="111">
        <v>5108</v>
      </c>
      <c r="N178" s="111">
        <v>1695</v>
      </c>
      <c r="O178" s="18">
        <v>4.2</v>
      </c>
      <c r="P178" s="18">
        <v>2.4</v>
      </c>
      <c r="Q178" s="18">
        <v>3.6</v>
      </c>
      <c r="R178" s="17">
        <v>6</v>
      </c>
      <c r="S178" s="19">
        <v>1.5406</v>
      </c>
      <c r="T178" s="44" t="s">
        <v>429</v>
      </c>
      <c r="U178" s="19">
        <v>1.5406</v>
      </c>
      <c r="V178" s="26"/>
      <c r="W178" s="109"/>
      <c r="X178" s="17">
        <v>9</v>
      </c>
      <c r="Y178" s="111">
        <v>8396.2999999999993</v>
      </c>
      <c r="Z178" s="18">
        <v>3.6</v>
      </c>
      <c r="AA178" s="19">
        <v>5.6806999999999999</v>
      </c>
      <c r="AB178" s="19">
        <v>8.4367999999999999</v>
      </c>
      <c r="AC178" s="109"/>
      <c r="AD178" s="19">
        <v>2.3081999999999998</v>
      </c>
      <c r="AE178" s="19">
        <v>2.0007999999999999</v>
      </c>
      <c r="AF178" s="19">
        <v>2.2843</v>
      </c>
      <c r="AG178" s="19">
        <v>2.2429000000000001</v>
      </c>
      <c r="AH178" s="59">
        <v>1.7249000000000001</v>
      </c>
      <c r="AI178" s="51">
        <f t="shared" si="6"/>
        <v>1.6526786500000001</v>
      </c>
      <c r="AJ178" s="19">
        <f t="shared" si="7"/>
        <v>-7.2221349999999962E-2</v>
      </c>
      <c r="AK178" s="63">
        <f t="shared" si="8"/>
        <v>-4.1869876514580531E-2</v>
      </c>
    </row>
    <row r="179" spans="1:37" s="53" customFormat="1" x14ac:dyDescent="0.2">
      <c r="A179" s="21" t="s">
        <v>1172</v>
      </c>
      <c r="B179" s="1" t="s">
        <v>1173</v>
      </c>
      <c r="C179" s="1" t="s">
        <v>410</v>
      </c>
      <c r="D179" s="108">
        <v>30</v>
      </c>
      <c r="E179" s="109"/>
      <c r="F179" s="108">
        <v>0</v>
      </c>
      <c r="G179" s="108">
        <v>12148</v>
      </c>
      <c r="H179" s="108">
        <v>9987</v>
      </c>
      <c r="I179" s="108">
        <v>4416</v>
      </c>
      <c r="J179" s="108">
        <v>3010</v>
      </c>
      <c r="K179" s="1">
        <v>3.5</v>
      </c>
      <c r="L179" s="109"/>
      <c r="M179" s="108">
        <v>4318</v>
      </c>
      <c r="N179" s="108">
        <v>2666</v>
      </c>
      <c r="O179" s="2">
        <v>3.5</v>
      </c>
      <c r="P179" s="2">
        <v>3</v>
      </c>
      <c r="Q179" s="2">
        <v>2.6</v>
      </c>
      <c r="R179" s="1">
        <v>22</v>
      </c>
      <c r="S179" s="3">
        <v>1.3023</v>
      </c>
      <c r="T179" s="43" t="s">
        <v>407</v>
      </c>
      <c r="U179" s="3">
        <v>1.3023</v>
      </c>
      <c r="V179" s="3"/>
      <c r="W179" s="109"/>
      <c r="X179" s="1">
        <v>9</v>
      </c>
      <c r="Y179" s="108">
        <v>10255.4</v>
      </c>
      <c r="Z179" s="2">
        <v>2.6</v>
      </c>
      <c r="AA179" s="3">
        <v>1.6045</v>
      </c>
      <c r="AB179" s="3">
        <v>1.6248</v>
      </c>
      <c r="AC179" s="109"/>
      <c r="AD179" s="3">
        <v>1.5174000000000001</v>
      </c>
      <c r="AE179" s="3">
        <v>1.0144</v>
      </c>
      <c r="AF179" s="3">
        <v>1.6558999999999999</v>
      </c>
      <c r="AG179" s="3">
        <v>1.4252</v>
      </c>
      <c r="AH179" s="57">
        <v>1.4685999999999999</v>
      </c>
      <c r="AI179" s="50">
        <f t="shared" si="6"/>
        <v>1.3970423250000001</v>
      </c>
      <c r="AJ179" s="3">
        <f t="shared" si="7"/>
        <v>-7.1557674999999765E-2</v>
      </c>
      <c r="AK179" s="62">
        <f t="shared" si="8"/>
        <v>-4.8725095328884492E-2</v>
      </c>
    </row>
    <row r="180" spans="1:37" s="53" customFormat="1" x14ac:dyDescent="0.2">
      <c r="A180" s="21" t="s">
        <v>1524</v>
      </c>
      <c r="B180" s="1" t="s">
        <v>1525</v>
      </c>
      <c r="C180" s="1" t="s">
        <v>410</v>
      </c>
      <c r="D180" s="108">
        <v>55</v>
      </c>
      <c r="E180" s="109"/>
      <c r="F180" s="108">
        <v>0</v>
      </c>
      <c r="G180" s="108">
        <v>9728</v>
      </c>
      <c r="H180" s="108">
        <v>3814</v>
      </c>
      <c r="I180" s="108">
        <v>3987</v>
      </c>
      <c r="J180" s="108">
        <v>1502</v>
      </c>
      <c r="K180" s="1">
        <v>2.7</v>
      </c>
      <c r="L180" s="109"/>
      <c r="M180" s="108">
        <v>3931</v>
      </c>
      <c r="N180" s="108">
        <v>1245</v>
      </c>
      <c r="O180" s="2">
        <v>2.7</v>
      </c>
      <c r="P180" s="2">
        <v>1.4</v>
      </c>
      <c r="Q180" s="2">
        <v>2.2999999999999998</v>
      </c>
      <c r="R180" s="1">
        <v>6</v>
      </c>
      <c r="S180" s="3">
        <v>1.1856</v>
      </c>
      <c r="T180" s="43" t="s">
        <v>407</v>
      </c>
      <c r="U180" s="3">
        <v>1.1856</v>
      </c>
      <c r="V180" s="3"/>
      <c r="W180" s="109"/>
      <c r="X180" s="1">
        <v>5</v>
      </c>
      <c r="Y180" s="108">
        <v>6900.88</v>
      </c>
      <c r="Z180" s="2">
        <v>2.2999999999999998</v>
      </c>
      <c r="AA180" s="3">
        <v>1.8238000000000001</v>
      </c>
      <c r="AB180" s="3">
        <v>1.327</v>
      </c>
      <c r="AC180" s="109"/>
      <c r="AD180" s="3">
        <v>1.2275</v>
      </c>
      <c r="AE180" s="3">
        <v>1.2696000000000001</v>
      </c>
      <c r="AF180" s="3">
        <v>1.3194999999999999</v>
      </c>
      <c r="AG180" s="3">
        <v>1.3828</v>
      </c>
      <c r="AH180" s="57">
        <v>1.3429</v>
      </c>
      <c r="AI180" s="50">
        <f t="shared" si="6"/>
        <v>1.2718524</v>
      </c>
      <c r="AJ180" s="3">
        <f t="shared" si="7"/>
        <v>-7.1047599999999989E-2</v>
      </c>
      <c r="AK180" s="62">
        <f t="shared" si="8"/>
        <v>-5.2906098741529517E-2</v>
      </c>
    </row>
    <row r="181" spans="1:37" s="53" customFormat="1" x14ac:dyDescent="0.2">
      <c r="A181" s="21" t="s">
        <v>961</v>
      </c>
      <c r="B181" s="1" t="s">
        <v>962</v>
      </c>
      <c r="C181" s="1" t="s">
        <v>410</v>
      </c>
      <c r="D181" s="108">
        <v>10</v>
      </c>
      <c r="E181" s="109"/>
      <c r="F181" s="108">
        <v>0</v>
      </c>
      <c r="G181" s="108">
        <v>14406</v>
      </c>
      <c r="H181" s="108">
        <v>5188</v>
      </c>
      <c r="I181" s="108">
        <v>4859</v>
      </c>
      <c r="J181" s="108">
        <v>1303</v>
      </c>
      <c r="K181" s="1">
        <v>2.2000000000000002</v>
      </c>
      <c r="L181" s="109"/>
      <c r="M181" s="108">
        <v>5105</v>
      </c>
      <c r="N181" s="108">
        <v>1509</v>
      </c>
      <c r="O181" s="2">
        <v>2.2000000000000002</v>
      </c>
      <c r="P181" s="2">
        <v>1.2</v>
      </c>
      <c r="Q181" s="2">
        <v>1.9</v>
      </c>
      <c r="R181" s="1">
        <v>5</v>
      </c>
      <c r="S181" s="3">
        <v>1.5397000000000001</v>
      </c>
      <c r="T181" s="43" t="s">
        <v>407</v>
      </c>
      <c r="U181" s="3">
        <v>1.5397000000000001</v>
      </c>
      <c r="V181" s="3"/>
      <c r="W181" s="109"/>
      <c r="X181" s="1">
        <v>5</v>
      </c>
      <c r="Y181" s="108">
        <v>7386.82</v>
      </c>
      <c r="Z181" s="2">
        <v>1.9</v>
      </c>
      <c r="AA181" s="3">
        <v>0.97870000000000001</v>
      </c>
      <c r="AB181" s="3">
        <v>0.97599999999999998</v>
      </c>
      <c r="AC181" s="109"/>
      <c r="AD181" s="3">
        <v>1.2179</v>
      </c>
      <c r="AE181" s="3">
        <v>1.8091999999999999</v>
      </c>
      <c r="AF181" s="3">
        <v>1.5113000000000001</v>
      </c>
      <c r="AG181" s="3">
        <v>1.4843999999999999</v>
      </c>
      <c r="AH181" s="57">
        <v>1.7225999999999999</v>
      </c>
      <c r="AI181" s="50">
        <f t="shared" si="6"/>
        <v>1.6517131750000003</v>
      </c>
      <c r="AJ181" s="3">
        <f t="shared" si="7"/>
        <v>-7.0886824999999654E-2</v>
      </c>
      <c r="AK181" s="62">
        <f t="shared" si="8"/>
        <v>-4.1151065250202984E-2</v>
      </c>
    </row>
    <row r="182" spans="1:37" s="53" customFormat="1" x14ac:dyDescent="0.2">
      <c r="A182" s="21" t="s">
        <v>1493</v>
      </c>
      <c r="B182" s="24" t="s">
        <v>1494</v>
      </c>
      <c r="C182" s="24" t="s">
        <v>410</v>
      </c>
      <c r="D182" s="110">
        <v>2</v>
      </c>
      <c r="E182" s="109"/>
      <c r="F182" s="110">
        <v>0</v>
      </c>
      <c r="G182" s="110">
        <v>16083</v>
      </c>
      <c r="H182" s="110">
        <v>421</v>
      </c>
      <c r="I182" s="110">
        <v>5932</v>
      </c>
      <c r="J182" s="110">
        <v>961</v>
      </c>
      <c r="K182" s="24">
        <v>4</v>
      </c>
      <c r="L182" s="109"/>
      <c r="M182" s="110">
        <v>5932</v>
      </c>
      <c r="N182" s="110">
        <v>961</v>
      </c>
      <c r="O182" s="25">
        <v>4</v>
      </c>
      <c r="P182" s="25">
        <v>1</v>
      </c>
      <c r="Q182" s="25">
        <v>3.9</v>
      </c>
      <c r="R182" s="24">
        <v>999</v>
      </c>
      <c r="S182" s="26">
        <v>1.7890999999999999</v>
      </c>
      <c r="T182" s="52" t="s">
        <v>410</v>
      </c>
      <c r="U182" s="26">
        <v>2.3978000000000002</v>
      </c>
      <c r="V182" s="26"/>
      <c r="W182" s="109"/>
      <c r="X182" s="24">
        <v>9</v>
      </c>
      <c r="Y182" s="110">
        <v>16251.93</v>
      </c>
      <c r="Z182" s="25">
        <v>3.7</v>
      </c>
      <c r="AA182" s="26">
        <v>2.7938000000000001</v>
      </c>
      <c r="AB182" s="26">
        <v>2.1591</v>
      </c>
      <c r="AC182" s="109"/>
      <c r="AD182" s="26">
        <v>2.6179999999999999</v>
      </c>
      <c r="AE182" s="26">
        <v>2.7835999999999999</v>
      </c>
      <c r="AF182" s="26">
        <v>2.5678000000000001</v>
      </c>
      <c r="AG182" s="26">
        <v>2.5514999999999999</v>
      </c>
      <c r="AH182" s="57">
        <v>2.6427999999999998</v>
      </c>
      <c r="AI182" s="50">
        <f t="shared" si="6"/>
        <v>2.5722399500000006</v>
      </c>
      <c r="AJ182" s="26">
        <f t="shared" si="7"/>
        <v>-7.0560049999999208E-2</v>
      </c>
      <c r="AK182" s="62">
        <f t="shared" si="8"/>
        <v>-2.6698974572422891E-2</v>
      </c>
    </row>
    <row r="183" spans="1:37" s="53" customFormat="1" x14ac:dyDescent="0.2">
      <c r="A183" s="22" t="s">
        <v>620</v>
      </c>
      <c r="B183" s="17" t="s">
        <v>621</v>
      </c>
      <c r="C183" s="17" t="s">
        <v>407</v>
      </c>
      <c r="D183" s="111">
        <v>1</v>
      </c>
      <c r="E183" s="109"/>
      <c r="F183" s="111">
        <v>0</v>
      </c>
      <c r="G183" s="111">
        <v>1096</v>
      </c>
      <c r="H183" s="111">
        <v>0</v>
      </c>
      <c r="I183" s="111">
        <v>1774</v>
      </c>
      <c r="J183" s="111">
        <v>0</v>
      </c>
      <c r="K183" s="17">
        <v>3</v>
      </c>
      <c r="L183" s="109"/>
      <c r="M183" s="111">
        <v>1774</v>
      </c>
      <c r="N183" s="111">
        <v>0</v>
      </c>
      <c r="O183" s="18">
        <v>3</v>
      </c>
      <c r="P183" s="18">
        <v>0</v>
      </c>
      <c r="Q183" s="18">
        <v>3</v>
      </c>
      <c r="R183" s="17">
        <v>999</v>
      </c>
      <c r="S183" s="19">
        <v>0.53500000000000003</v>
      </c>
      <c r="T183" s="44" t="s">
        <v>410</v>
      </c>
      <c r="U183" s="19">
        <v>0.43759999999999999</v>
      </c>
      <c r="V183" s="3"/>
      <c r="W183" s="109"/>
      <c r="X183" s="17">
        <v>6</v>
      </c>
      <c r="Y183" s="111">
        <v>4300.71</v>
      </c>
      <c r="Z183" s="18">
        <v>2.4</v>
      </c>
      <c r="AA183" s="19">
        <v>0</v>
      </c>
      <c r="AB183" s="19">
        <v>0</v>
      </c>
      <c r="AC183" s="109"/>
      <c r="AD183" s="19">
        <v>0.69389999999999996</v>
      </c>
      <c r="AE183" s="19">
        <v>0.42720000000000002</v>
      </c>
      <c r="AF183" s="19">
        <v>0.49109999999999998</v>
      </c>
      <c r="AG183" s="19">
        <v>0.4748</v>
      </c>
      <c r="AH183" s="59">
        <v>0.53869999999999996</v>
      </c>
      <c r="AI183" s="51">
        <f t="shared" si="6"/>
        <v>0.4694354</v>
      </c>
      <c r="AJ183" s="19">
        <f t="shared" si="7"/>
        <v>-6.9264599999999954E-2</v>
      </c>
      <c r="AK183" s="63">
        <f t="shared" si="8"/>
        <v>-0.12857731576016329</v>
      </c>
    </row>
    <row r="184" spans="1:37" s="53" customFormat="1" x14ac:dyDescent="0.2">
      <c r="A184" s="21" t="s">
        <v>971</v>
      </c>
      <c r="B184" s="24" t="s">
        <v>972</v>
      </c>
      <c r="C184" s="24" t="s">
        <v>410</v>
      </c>
      <c r="D184" s="110">
        <v>30</v>
      </c>
      <c r="E184" s="109"/>
      <c r="F184" s="110">
        <v>4</v>
      </c>
      <c r="G184" s="110">
        <v>14117</v>
      </c>
      <c r="H184" s="110">
        <v>14092</v>
      </c>
      <c r="I184" s="110">
        <v>6077</v>
      </c>
      <c r="J184" s="110">
        <v>6098</v>
      </c>
      <c r="K184" s="24">
        <v>7.2</v>
      </c>
      <c r="L184" s="109"/>
      <c r="M184" s="110">
        <v>5846</v>
      </c>
      <c r="N184" s="110">
        <v>5332</v>
      </c>
      <c r="O184" s="25">
        <v>7.2</v>
      </c>
      <c r="P184" s="25">
        <v>7.1</v>
      </c>
      <c r="Q184" s="25">
        <v>4.8</v>
      </c>
      <c r="R184" s="24">
        <v>49</v>
      </c>
      <c r="S184" s="26">
        <v>1.7632000000000001</v>
      </c>
      <c r="T184" s="52" t="s">
        <v>410</v>
      </c>
      <c r="U184" s="26">
        <v>1.3097000000000001</v>
      </c>
      <c r="V184" s="26"/>
      <c r="W184" s="109"/>
      <c r="X184" s="24">
        <v>16</v>
      </c>
      <c r="Y184" s="110">
        <v>13178.53</v>
      </c>
      <c r="Z184" s="25">
        <v>4.8</v>
      </c>
      <c r="AA184" s="26">
        <v>0</v>
      </c>
      <c r="AB184" s="26">
        <v>0</v>
      </c>
      <c r="AC184" s="109"/>
      <c r="AD184" s="26">
        <v>1.5309999999999999</v>
      </c>
      <c r="AE184" s="26">
        <v>1.6867000000000001</v>
      </c>
      <c r="AF184" s="26">
        <v>1.8834</v>
      </c>
      <c r="AG184" s="26">
        <v>1.4697</v>
      </c>
      <c r="AH184" s="57">
        <v>1.4744999999999999</v>
      </c>
      <c r="AI184" s="50">
        <f t="shared" si="6"/>
        <v>1.4049806750000002</v>
      </c>
      <c r="AJ184" s="26">
        <f t="shared" si="7"/>
        <v>-6.9519324999999688E-2</v>
      </c>
      <c r="AK184" s="62">
        <f t="shared" si="8"/>
        <v>-4.7147728043404336E-2</v>
      </c>
    </row>
    <row r="185" spans="1:37" s="53" customFormat="1" x14ac:dyDescent="0.2">
      <c r="A185" s="21" t="s">
        <v>264</v>
      </c>
      <c r="B185" s="24" t="s">
        <v>265</v>
      </c>
      <c r="C185" s="24" t="s">
        <v>410</v>
      </c>
      <c r="D185" s="110">
        <v>1833</v>
      </c>
      <c r="E185" s="109"/>
      <c r="F185" s="110">
        <v>30</v>
      </c>
      <c r="G185" s="110">
        <v>6759</v>
      </c>
      <c r="H185" s="110">
        <v>4942</v>
      </c>
      <c r="I185" s="110">
        <v>4402</v>
      </c>
      <c r="J185" s="110">
        <v>3050</v>
      </c>
      <c r="K185" s="24">
        <v>7.6</v>
      </c>
      <c r="L185" s="109"/>
      <c r="M185" s="110">
        <v>4247</v>
      </c>
      <c r="N185" s="110">
        <v>2443</v>
      </c>
      <c r="O185" s="25">
        <v>7.6</v>
      </c>
      <c r="P185" s="25">
        <v>5.4</v>
      </c>
      <c r="Q185" s="25">
        <v>6.2</v>
      </c>
      <c r="R185" s="24">
        <v>19</v>
      </c>
      <c r="S185" s="26">
        <v>1.2808999999999999</v>
      </c>
      <c r="T185" s="52" t="s">
        <v>407</v>
      </c>
      <c r="U185" s="26">
        <v>1.2808999999999999</v>
      </c>
      <c r="V185" s="26"/>
      <c r="W185" s="109"/>
      <c r="X185" s="24">
        <v>18</v>
      </c>
      <c r="Y185" s="110">
        <v>10319</v>
      </c>
      <c r="Z185" s="25">
        <v>6.2</v>
      </c>
      <c r="AA185" s="26">
        <v>0</v>
      </c>
      <c r="AB185" s="26">
        <v>0</v>
      </c>
      <c r="AC185" s="109"/>
      <c r="AD185" s="26">
        <v>1.4793000000000001</v>
      </c>
      <c r="AE185" s="26">
        <v>1.4651000000000001</v>
      </c>
      <c r="AF185" s="26">
        <v>1.4186000000000001</v>
      </c>
      <c r="AG185" s="26">
        <v>1.4867999999999999</v>
      </c>
      <c r="AH185" s="57">
        <v>1.4426000000000001</v>
      </c>
      <c r="AI185" s="50">
        <f t="shared" si="6"/>
        <v>1.374085475</v>
      </c>
      <c r="AJ185" s="26">
        <f t="shared" si="7"/>
        <v>-6.8514525000000104E-2</v>
      </c>
      <c r="AK185" s="62">
        <f t="shared" si="8"/>
        <v>-4.7493778594204977E-2</v>
      </c>
    </row>
    <row r="186" spans="1:37" s="53" customFormat="1" x14ac:dyDescent="0.2">
      <c r="A186" s="21" t="s">
        <v>472</v>
      </c>
      <c r="B186" s="1" t="s">
        <v>473</v>
      </c>
      <c r="C186" s="1" t="s">
        <v>407</v>
      </c>
      <c r="D186" s="108">
        <v>5</v>
      </c>
      <c r="E186" s="109"/>
      <c r="F186" s="108">
        <v>0</v>
      </c>
      <c r="G186" s="108">
        <v>3866</v>
      </c>
      <c r="H186" s="108">
        <v>1159</v>
      </c>
      <c r="I186" s="108">
        <v>2243</v>
      </c>
      <c r="J186" s="108">
        <v>597</v>
      </c>
      <c r="K186" s="1">
        <v>2.6</v>
      </c>
      <c r="L186" s="109"/>
      <c r="M186" s="108">
        <v>2243</v>
      </c>
      <c r="N186" s="108">
        <v>597</v>
      </c>
      <c r="O186" s="2">
        <v>2.6</v>
      </c>
      <c r="P186" s="2">
        <v>1</v>
      </c>
      <c r="Q186" s="2">
        <v>2.4</v>
      </c>
      <c r="R186" s="1">
        <v>4</v>
      </c>
      <c r="S186" s="3">
        <v>0.67649999999999999</v>
      </c>
      <c r="T186" s="43" t="s">
        <v>407</v>
      </c>
      <c r="U186" s="3">
        <v>0.67649999999999999</v>
      </c>
      <c r="V186" s="3"/>
      <c r="W186" s="109"/>
      <c r="X186" s="1">
        <v>5</v>
      </c>
      <c r="Y186" s="108">
        <v>3401.18</v>
      </c>
      <c r="Z186" s="2">
        <v>2.4</v>
      </c>
      <c r="AA186" s="3">
        <v>2.1440000000000001</v>
      </c>
      <c r="AB186" s="3">
        <v>1.7317</v>
      </c>
      <c r="AC186" s="109"/>
      <c r="AD186" s="3">
        <v>0.77539999999999998</v>
      </c>
      <c r="AE186" s="3">
        <v>0.75580000000000003</v>
      </c>
      <c r="AF186" s="3">
        <v>0.75349999999999995</v>
      </c>
      <c r="AG186" s="3">
        <v>0.35489999999999999</v>
      </c>
      <c r="AH186" s="57">
        <v>0.79239999999999999</v>
      </c>
      <c r="AI186" s="50">
        <f t="shared" si="6"/>
        <v>0.72571537500000005</v>
      </c>
      <c r="AJ186" s="3">
        <f t="shared" si="7"/>
        <v>-6.6684624999999942E-2</v>
      </c>
      <c r="AK186" s="62">
        <f t="shared" si="8"/>
        <v>-8.4155256183745517E-2</v>
      </c>
    </row>
    <row r="187" spans="1:37" s="53" customFormat="1" x14ac:dyDescent="0.2">
      <c r="A187" s="21" t="s">
        <v>1014</v>
      </c>
      <c r="B187" s="24" t="s">
        <v>1015</v>
      </c>
      <c r="C187" s="24" t="s">
        <v>410</v>
      </c>
      <c r="D187" s="110">
        <v>12</v>
      </c>
      <c r="E187" s="109"/>
      <c r="F187" s="110">
        <v>0</v>
      </c>
      <c r="G187" s="110">
        <v>40826</v>
      </c>
      <c r="H187" s="110">
        <v>53508</v>
      </c>
      <c r="I187" s="110">
        <v>18280</v>
      </c>
      <c r="J187" s="110">
        <v>30295</v>
      </c>
      <c r="K187" s="24">
        <v>20.399999999999999</v>
      </c>
      <c r="L187" s="109"/>
      <c r="M187" s="110">
        <v>14915</v>
      </c>
      <c r="N187" s="110">
        <v>19366</v>
      </c>
      <c r="O187" s="25">
        <v>20.399999999999999</v>
      </c>
      <c r="P187" s="25">
        <v>32.5</v>
      </c>
      <c r="Q187" s="25">
        <v>11.2</v>
      </c>
      <c r="R187" s="24">
        <v>99</v>
      </c>
      <c r="S187" s="26">
        <v>4.4984999999999999</v>
      </c>
      <c r="T187" s="52" t="s">
        <v>410</v>
      </c>
      <c r="U187" s="26">
        <v>2.4702999999999999</v>
      </c>
      <c r="V187" s="26"/>
      <c r="W187" s="109"/>
      <c r="X187" s="24">
        <v>22</v>
      </c>
      <c r="Y187" s="110">
        <v>26963.77</v>
      </c>
      <c r="Z187" s="25">
        <v>6.8</v>
      </c>
      <c r="AA187" s="26">
        <v>0.65249999999999997</v>
      </c>
      <c r="AB187" s="26">
        <v>1.0646</v>
      </c>
      <c r="AC187" s="109"/>
      <c r="AD187" s="26">
        <v>2.2275999999999998</v>
      </c>
      <c r="AE187" s="26">
        <v>3.2738999999999998</v>
      </c>
      <c r="AF187" s="26">
        <v>3.0301</v>
      </c>
      <c r="AG187" s="26">
        <v>3.0348000000000002</v>
      </c>
      <c r="AH187" s="57">
        <v>2.7172999999999998</v>
      </c>
      <c r="AI187" s="50">
        <f t="shared" si="6"/>
        <v>2.6500143250000003</v>
      </c>
      <c r="AJ187" s="26">
        <f t="shared" si="7"/>
        <v>-6.728567499999949E-2</v>
      </c>
      <c r="AK187" s="62">
        <f t="shared" si="8"/>
        <v>-2.4761960401869315E-2</v>
      </c>
    </row>
    <row r="188" spans="1:37" s="53" customFormat="1" x14ac:dyDescent="0.2">
      <c r="A188" s="22" t="s">
        <v>324</v>
      </c>
      <c r="B188" s="17" t="s">
        <v>325</v>
      </c>
      <c r="C188" s="17" t="s">
        <v>410</v>
      </c>
      <c r="D188" s="111">
        <v>16</v>
      </c>
      <c r="E188" s="109"/>
      <c r="F188" s="111">
        <v>0</v>
      </c>
      <c r="G188" s="111">
        <v>4447</v>
      </c>
      <c r="H188" s="111">
        <v>2174</v>
      </c>
      <c r="I188" s="111">
        <v>1729</v>
      </c>
      <c r="J188" s="111">
        <v>626</v>
      </c>
      <c r="K188" s="17">
        <v>2.1</v>
      </c>
      <c r="L188" s="109"/>
      <c r="M188" s="111">
        <v>1703</v>
      </c>
      <c r="N188" s="111">
        <v>563</v>
      </c>
      <c r="O188" s="18">
        <v>2.1</v>
      </c>
      <c r="P188" s="18">
        <v>1.4</v>
      </c>
      <c r="Q188" s="18">
        <v>1.9</v>
      </c>
      <c r="R188" s="17">
        <v>6</v>
      </c>
      <c r="S188" s="19">
        <v>0.51359999999999995</v>
      </c>
      <c r="T188" s="44" t="s">
        <v>407</v>
      </c>
      <c r="U188" s="19">
        <v>0.51359999999999995</v>
      </c>
      <c r="V188" s="26"/>
      <c r="W188" s="109"/>
      <c r="X188" s="17">
        <v>5</v>
      </c>
      <c r="Y188" s="111">
        <v>2943.44</v>
      </c>
      <c r="Z188" s="18">
        <v>1.9</v>
      </c>
      <c r="AA188" s="19">
        <v>2.3757000000000001</v>
      </c>
      <c r="AB188" s="19">
        <v>1.6388</v>
      </c>
      <c r="AC188" s="109"/>
      <c r="AD188" s="19">
        <v>1.0022</v>
      </c>
      <c r="AE188" s="19">
        <v>0.68510000000000004</v>
      </c>
      <c r="AF188" s="19">
        <v>0.47820000000000001</v>
      </c>
      <c r="AG188" s="19">
        <v>0.56220000000000003</v>
      </c>
      <c r="AH188" s="59">
        <v>0.61699999999999999</v>
      </c>
      <c r="AI188" s="51">
        <f t="shared" si="6"/>
        <v>0.55096440000000002</v>
      </c>
      <c r="AJ188" s="19">
        <f t="shared" si="7"/>
        <v>-6.6035599999999972E-2</v>
      </c>
      <c r="AK188" s="63">
        <f t="shared" si="8"/>
        <v>-0.10702690437601292</v>
      </c>
    </row>
    <row r="189" spans="1:37" s="53" customFormat="1" x14ac:dyDescent="0.2">
      <c r="A189" s="21" t="s">
        <v>700</v>
      </c>
      <c r="B189" s="24" t="s">
        <v>701</v>
      </c>
      <c r="C189" s="24" t="s">
        <v>407</v>
      </c>
      <c r="D189" s="110">
        <v>24</v>
      </c>
      <c r="E189" s="109"/>
      <c r="F189" s="110">
        <v>1</v>
      </c>
      <c r="G189" s="110">
        <v>4403</v>
      </c>
      <c r="H189" s="110">
        <v>2566</v>
      </c>
      <c r="I189" s="110">
        <v>1846</v>
      </c>
      <c r="J189" s="110">
        <v>884</v>
      </c>
      <c r="K189" s="24">
        <v>2.5</v>
      </c>
      <c r="L189" s="109"/>
      <c r="M189" s="110">
        <v>1923</v>
      </c>
      <c r="N189" s="110">
        <v>854</v>
      </c>
      <c r="O189" s="25">
        <v>2.5</v>
      </c>
      <c r="P189" s="25">
        <v>1.8</v>
      </c>
      <c r="Q189" s="25">
        <v>2.1</v>
      </c>
      <c r="R189" s="24">
        <v>12</v>
      </c>
      <c r="S189" s="26">
        <v>0.57999999999999996</v>
      </c>
      <c r="T189" s="52" t="s">
        <v>407</v>
      </c>
      <c r="U189" s="26">
        <v>0.57999999999999996</v>
      </c>
      <c r="V189" s="26"/>
      <c r="W189" s="109"/>
      <c r="X189" s="24">
        <v>6</v>
      </c>
      <c r="Y189" s="110">
        <v>3560.96</v>
      </c>
      <c r="Z189" s="25">
        <v>2.1</v>
      </c>
      <c r="AA189" s="26">
        <v>1.3118000000000001</v>
      </c>
      <c r="AB189" s="26">
        <v>1.2445999999999999</v>
      </c>
      <c r="AC189" s="109"/>
      <c r="AD189" s="26">
        <v>0.67749999999999999</v>
      </c>
      <c r="AE189" s="26">
        <v>0.67700000000000005</v>
      </c>
      <c r="AF189" s="26">
        <v>0.7944</v>
      </c>
      <c r="AG189" s="26">
        <v>0.55530000000000002</v>
      </c>
      <c r="AH189" s="57">
        <v>0.68740000000000001</v>
      </c>
      <c r="AI189" s="50">
        <f t="shared" si="6"/>
        <v>0.62219500000000005</v>
      </c>
      <c r="AJ189" s="26">
        <f t="shared" si="7"/>
        <v>-6.5204999999999957E-2</v>
      </c>
      <c r="AK189" s="62">
        <f t="shared" si="8"/>
        <v>-9.4857433808553909E-2</v>
      </c>
    </row>
    <row r="190" spans="1:37" s="53" customFormat="1" x14ac:dyDescent="0.2">
      <c r="A190" s="21" t="s">
        <v>686</v>
      </c>
      <c r="B190" s="24" t="s">
        <v>687</v>
      </c>
      <c r="C190" s="24" t="s">
        <v>410</v>
      </c>
      <c r="D190" s="110">
        <v>5</v>
      </c>
      <c r="E190" s="109"/>
      <c r="F190" s="110">
        <v>1</v>
      </c>
      <c r="G190" s="110">
        <v>7269</v>
      </c>
      <c r="H190" s="110">
        <v>6014</v>
      </c>
      <c r="I190" s="110">
        <v>3037</v>
      </c>
      <c r="J190" s="110">
        <v>2081</v>
      </c>
      <c r="K190" s="24">
        <v>4.5999999999999996</v>
      </c>
      <c r="L190" s="109"/>
      <c r="M190" s="110">
        <v>3037</v>
      </c>
      <c r="N190" s="110">
        <v>2081</v>
      </c>
      <c r="O190" s="25">
        <v>4.5999999999999996</v>
      </c>
      <c r="P190" s="25">
        <v>2.9</v>
      </c>
      <c r="Q190" s="25">
        <v>3.8</v>
      </c>
      <c r="R190" s="24">
        <v>28</v>
      </c>
      <c r="S190" s="26">
        <v>0.91600000000000004</v>
      </c>
      <c r="T190" s="52" t="s">
        <v>410</v>
      </c>
      <c r="U190" s="26">
        <v>0.76400000000000001</v>
      </c>
      <c r="V190" s="26"/>
      <c r="W190" s="109"/>
      <c r="X190" s="24">
        <v>7</v>
      </c>
      <c r="Y190" s="110">
        <v>5836.85</v>
      </c>
      <c r="Z190" s="25">
        <v>2.7</v>
      </c>
      <c r="AA190" s="26">
        <v>1.35</v>
      </c>
      <c r="AB190" s="26">
        <v>1.0734999999999999</v>
      </c>
      <c r="AC190" s="109"/>
      <c r="AD190" s="26">
        <v>0.99260000000000004</v>
      </c>
      <c r="AE190" s="26">
        <v>0.68530000000000002</v>
      </c>
      <c r="AF190" s="26">
        <v>0.86219999999999997</v>
      </c>
      <c r="AG190" s="26">
        <v>0.85199999999999998</v>
      </c>
      <c r="AH190" s="57">
        <v>0.8841</v>
      </c>
      <c r="AI190" s="50">
        <f t="shared" si="6"/>
        <v>0.81958100000000011</v>
      </c>
      <c r="AJ190" s="26">
        <f t="shared" si="7"/>
        <v>-6.4518999999999882E-2</v>
      </c>
      <c r="AK190" s="62">
        <f t="shared" si="8"/>
        <v>-7.2977038796516097E-2</v>
      </c>
    </row>
    <row r="191" spans="1:37" s="53" customFormat="1" x14ac:dyDescent="0.2">
      <c r="A191" s="21" t="s">
        <v>518</v>
      </c>
      <c r="B191" s="24" t="s">
        <v>519</v>
      </c>
      <c r="C191" s="24" t="s">
        <v>407</v>
      </c>
      <c r="D191" s="110">
        <v>483</v>
      </c>
      <c r="E191" s="109"/>
      <c r="F191" s="110">
        <v>16</v>
      </c>
      <c r="G191" s="110">
        <v>9447</v>
      </c>
      <c r="H191" s="110">
        <v>8142</v>
      </c>
      <c r="I191" s="110">
        <v>4388</v>
      </c>
      <c r="J191" s="110">
        <v>3162</v>
      </c>
      <c r="K191" s="24">
        <v>5.2</v>
      </c>
      <c r="L191" s="109"/>
      <c r="M191" s="110">
        <v>4197</v>
      </c>
      <c r="N191" s="110">
        <v>2464</v>
      </c>
      <c r="O191" s="25">
        <v>5.2</v>
      </c>
      <c r="P191" s="25">
        <v>3.6</v>
      </c>
      <c r="Q191" s="25">
        <v>4.3</v>
      </c>
      <c r="R191" s="24">
        <v>20</v>
      </c>
      <c r="S191" s="26">
        <v>1.2658</v>
      </c>
      <c r="T191" s="52" t="s">
        <v>407</v>
      </c>
      <c r="U191" s="26">
        <v>1.2658</v>
      </c>
      <c r="V191" s="26"/>
      <c r="W191" s="109"/>
      <c r="X191" s="24">
        <v>12</v>
      </c>
      <c r="Y191" s="110">
        <v>10522.28</v>
      </c>
      <c r="Z191" s="25">
        <v>4.3</v>
      </c>
      <c r="AA191" s="26">
        <v>1.7869999999999999</v>
      </c>
      <c r="AB191" s="26">
        <v>2.2336999999999998</v>
      </c>
      <c r="AC191" s="109"/>
      <c r="AD191" s="26">
        <v>1.3833</v>
      </c>
      <c r="AE191" s="26">
        <v>1.4039999999999999</v>
      </c>
      <c r="AF191" s="26">
        <v>1.3744000000000001</v>
      </c>
      <c r="AG191" s="26">
        <v>1.4282999999999999</v>
      </c>
      <c r="AH191" s="57">
        <v>1.4212</v>
      </c>
      <c r="AI191" s="50">
        <f t="shared" si="6"/>
        <v>1.3578869500000001</v>
      </c>
      <c r="AJ191" s="26">
        <f t="shared" si="7"/>
        <v>-6.3313049999999871E-2</v>
      </c>
      <c r="AK191" s="62">
        <f t="shared" si="8"/>
        <v>-4.4549007880664133E-2</v>
      </c>
    </row>
    <row r="192" spans="1:37" s="53" customFormat="1" x14ac:dyDescent="0.2">
      <c r="A192" s="21" t="s">
        <v>184</v>
      </c>
      <c r="B192" s="24" t="s">
        <v>185</v>
      </c>
      <c r="C192" s="24" t="s">
        <v>410</v>
      </c>
      <c r="D192" s="110">
        <v>1360</v>
      </c>
      <c r="E192" s="109"/>
      <c r="F192" s="110">
        <v>3</v>
      </c>
      <c r="G192" s="110">
        <v>1994</v>
      </c>
      <c r="H192" s="110">
        <v>2802</v>
      </c>
      <c r="I192" s="110">
        <v>1101</v>
      </c>
      <c r="J192" s="110">
        <v>1379</v>
      </c>
      <c r="K192" s="24">
        <v>2.2999999999999998</v>
      </c>
      <c r="L192" s="109"/>
      <c r="M192" s="110">
        <v>1053</v>
      </c>
      <c r="N192" s="110">
        <v>848</v>
      </c>
      <c r="O192" s="25">
        <v>2.2999999999999998</v>
      </c>
      <c r="P192" s="25">
        <v>1.5</v>
      </c>
      <c r="Q192" s="25">
        <v>2</v>
      </c>
      <c r="R192" s="24">
        <v>38</v>
      </c>
      <c r="S192" s="26">
        <v>0.31759999999999999</v>
      </c>
      <c r="T192" s="52" t="s">
        <v>407</v>
      </c>
      <c r="U192" s="26">
        <v>0.31759999999999999</v>
      </c>
      <c r="V192" s="26"/>
      <c r="W192" s="109"/>
      <c r="X192" s="24">
        <v>5</v>
      </c>
      <c r="Y192" s="110">
        <v>3776.26</v>
      </c>
      <c r="Z192" s="25">
        <v>2</v>
      </c>
      <c r="AA192" s="26">
        <v>0.84199999999999997</v>
      </c>
      <c r="AB192" s="26">
        <v>0.68279999999999996</v>
      </c>
      <c r="AC192" s="109"/>
      <c r="AD192" s="26">
        <v>0.29139999999999999</v>
      </c>
      <c r="AE192" s="26">
        <v>0.38329999999999997</v>
      </c>
      <c r="AF192" s="26">
        <v>0.37480000000000002</v>
      </c>
      <c r="AG192" s="26">
        <v>0.34699999999999998</v>
      </c>
      <c r="AH192" s="57">
        <v>0.40339999999999998</v>
      </c>
      <c r="AI192" s="50">
        <f t="shared" si="6"/>
        <v>0.34070540000000005</v>
      </c>
      <c r="AJ192" s="26">
        <f t="shared" si="7"/>
        <v>-6.2694599999999934E-2</v>
      </c>
      <c r="AK192" s="62">
        <f t="shared" si="8"/>
        <v>-0.15541546851760024</v>
      </c>
    </row>
    <row r="193" spans="1:37" s="53" customFormat="1" x14ac:dyDescent="0.2">
      <c r="A193" s="22" t="s">
        <v>752</v>
      </c>
      <c r="B193" s="17" t="s">
        <v>753</v>
      </c>
      <c r="C193" s="17" t="s">
        <v>407</v>
      </c>
      <c r="D193" s="111">
        <v>16</v>
      </c>
      <c r="E193" s="109"/>
      <c r="F193" s="111">
        <v>1</v>
      </c>
      <c r="G193" s="111">
        <v>5921</v>
      </c>
      <c r="H193" s="111">
        <v>4598</v>
      </c>
      <c r="I193" s="111">
        <v>3302</v>
      </c>
      <c r="J193" s="111">
        <v>2301</v>
      </c>
      <c r="K193" s="17">
        <v>5.2</v>
      </c>
      <c r="L193" s="109"/>
      <c r="M193" s="111">
        <v>3101</v>
      </c>
      <c r="N193" s="111">
        <v>1677</v>
      </c>
      <c r="O193" s="18">
        <v>5.2</v>
      </c>
      <c r="P193" s="18">
        <v>3</v>
      </c>
      <c r="Q193" s="18">
        <v>4.3</v>
      </c>
      <c r="R193" s="17">
        <v>17</v>
      </c>
      <c r="S193" s="19">
        <v>0.93530000000000002</v>
      </c>
      <c r="T193" s="44" t="s">
        <v>410</v>
      </c>
      <c r="U193" s="19">
        <v>0.95930000000000004</v>
      </c>
      <c r="V193" s="26"/>
      <c r="W193" s="109"/>
      <c r="X193" s="17">
        <v>11</v>
      </c>
      <c r="Y193" s="111">
        <v>8867.11</v>
      </c>
      <c r="Z193" s="18">
        <v>4.7</v>
      </c>
      <c r="AA193" s="19">
        <v>0.998</v>
      </c>
      <c r="AB193" s="19">
        <v>0.97889999999999999</v>
      </c>
      <c r="AC193" s="109"/>
      <c r="AD193" s="19">
        <v>1.3196000000000001</v>
      </c>
      <c r="AE193" s="19">
        <v>1.5403</v>
      </c>
      <c r="AF193" s="19">
        <v>1.081</v>
      </c>
      <c r="AG193" s="19">
        <v>1.4431</v>
      </c>
      <c r="AH193" s="59">
        <v>1.0896999999999999</v>
      </c>
      <c r="AI193" s="51">
        <f t="shared" si="6"/>
        <v>1.0290890750000001</v>
      </c>
      <c r="AJ193" s="19">
        <f t="shared" si="7"/>
        <v>-6.061092499999976E-2</v>
      </c>
      <c r="AK193" s="63">
        <f t="shared" si="8"/>
        <v>-5.5621661925300325E-2</v>
      </c>
    </row>
    <row r="194" spans="1:37" s="53" customFormat="1" x14ac:dyDescent="0.2">
      <c r="A194" s="21" t="s">
        <v>1413</v>
      </c>
      <c r="B194" s="1" t="s">
        <v>1414</v>
      </c>
      <c r="C194" s="1" t="s">
        <v>410</v>
      </c>
      <c r="D194" s="108">
        <v>89</v>
      </c>
      <c r="E194" s="109"/>
      <c r="F194" s="108">
        <v>4</v>
      </c>
      <c r="G194" s="108">
        <v>9123</v>
      </c>
      <c r="H194" s="108">
        <v>13505</v>
      </c>
      <c r="I194" s="108">
        <v>4142</v>
      </c>
      <c r="J194" s="108">
        <v>4959</v>
      </c>
      <c r="K194" s="1">
        <v>5.5</v>
      </c>
      <c r="L194" s="109"/>
      <c r="M194" s="108">
        <v>3714</v>
      </c>
      <c r="N194" s="108">
        <v>2909</v>
      </c>
      <c r="O194" s="2">
        <v>5.5</v>
      </c>
      <c r="P194" s="2">
        <v>6</v>
      </c>
      <c r="Q194" s="2">
        <v>4.0999999999999996</v>
      </c>
      <c r="R194" s="1">
        <v>36</v>
      </c>
      <c r="S194" s="3">
        <v>1.1202000000000001</v>
      </c>
      <c r="T194" s="43" t="s">
        <v>407</v>
      </c>
      <c r="U194" s="3">
        <v>1.1202000000000001</v>
      </c>
      <c r="V194" s="3"/>
      <c r="W194" s="109"/>
      <c r="X194" s="1">
        <v>17</v>
      </c>
      <c r="Y194" s="108">
        <v>13762.46</v>
      </c>
      <c r="Z194" s="2">
        <v>4.0999999999999996</v>
      </c>
      <c r="AA194" s="3">
        <v>0</v>
      </c>
      <c r="AB194" s="3">
        <v>0</v>
      </c>
      <c r="AC194" s="109"/>
      <c r="AD194" s="3">
        <v>1.1709000000000001</v>
      </c>
      <c r="AE194" s="3">
        <v>1.2318</v>
      </c>
      <c r="AF194" s="3">
        <v>1.3794</v>
      </c>
      <c r="AG194" s="3">
        <v>1.4376</v>
      </c>
      <c r="AH194" s="57">
        <v>1.262</v>
      </c>
      <c r="AI194" s="50">
        <f t="shared" si="6"/>
        <v>1.2016945500000003</v>
      </c>
      <c r="AJ194" s="3">
        <f t="shared" si="7"/>
        <v>-6.0305449999999761E-2</v>
      </c>
      <c r="AK194" s="62">
        <f t="shared" si="8"/>
        <v>-4.7785618066560821E-2</v>
      </c>
    </row>
    <row r="195" spans="1:37" s="53" customFormat="1" x14ac:dyDescent="0.2">
      <c r="A195" s="21" t="s">
        <v>1064</v>
      </c>
      <c r="B195" s="1" t="s">
        <v>1065</v>
      </c>
      <c r="C195" s="1" t="s">
        <v>410</v>
      </c>
      <c r="D195" s="108">
        <v>0</v>
      </c>
      <c r="E195" s="109"/>
      <c r="F195" s="108">
        <v>0</v>
      </c>
      <c r="G195" s="108">
        <v>0</v>
      </c>
      <c r="H195" s="108">
        <v>0</v>
      </c>
      <c r="I195" s="108">
        <v>0</v>
      </c>
      <c r="J195" s="108">
        <v>0</v>
      </c>
      <c r="K195" s="1">
        <v>0</v>
      </c>
      <c r="L195" s="109"/>
      <c r="M195" s="108">
        <v>0</v>
      </c>
      <c r="N195" s="108">
        <v>0</v>
      </c>
      <c r="O195" s="2">
        <v>0</v>
      </c>
      <c r="P195" s="2">
        <v>0</v>
      </c>
      <c r="Q195" s="2">
        <v>0</v>
      </c>
      <c r="R195" s="1">
        <v>999</v>
      </c>
      <c r="S195" s="3">
        <v>0</v>
      </c>
      <c r="T195" s="43" t="s">
        <v>410</v>
      </c>
      <c r="U195" s="3">
        <v>1.3627</v>
      </c>
      <c r="V195" s="3"/>
      <c r="W195" s="109"/>
      <c r="X195" s="1">
        <v>9</v>
      </c>
      <c r="Y195" s="108">
        <v>11342.35</v>
      </c>
      <c r="Z195" s="2">
        <v>2.2999999999999998</v>
      </c>
      <c r="AA195" s="3">
        <v>1.1599999999999999</v>
      </c>
      <c r="AB195" s="3">
        <v>0.63160000000000005</v>
      </c>
      <c r="AC195" s="109"/>
      <c r="AD195" s="3">
        <v>1.6887000000000001</v>
      </c>
      <c r="AE195" s="3">
        <v>1.7474000000000001</v>
      </c>
      <c r="AF195" s="3">
        <v>1.4177</v>
      </c>
      <c r="AG195" s="3">
        <v>1.3718999999999999</v>
      </c>
      <c r="AH195" s="57">
        <v>1.5221</v>
      </c>
      <c r="AI195" s="50">
        <f t="shared" si="6"/>
        <v>1.4618364250000002</v>
      </c>
      <c r="AJ195" s="3">
        <f t="shared" si="7"/>
        <v>-6.0263574999999792E-2</v>
      </c>
      <c r="AK195" s="62">
        <f t="shared" si="8"/>
        <v>-3.9592388804940405E-2</v>
      </c>
    </row>
    <row r="196" spans="1:37" s="53" customFormat="1" x14ac:dyDescent="0.2">
      <c r="A196" s="21" t="s">
        <v>1066</v>
      </c>
      <c r="B196" s="24" t="s">
        <v>1067</v>
      </c>
      <c r="C196" s="24" t="s">
        <v>410</v>
      </c>
      <c r="D196" s="110">
        <v>2</v>
      </c>
      <c r="E196" s="109"/>
      <c r="F196" s="110">
        <v>0</v>
      </c>
      <c r="G196" s="110">
        <v>14974</v>
      </c>
      <c r="H196" s="110">
        <v>651</v>
      </c>
      <c r="I196" s="110">
        <v>5505</v>
      </c>
      <c r="J196" s="110">
        <v>510</v>
      </c>
      <c r="K196" s="24">
        <v>3.5</v>
      </c>
      <c r="L196" s="109"/>
      <c r="M196" s="110">
        <v>5505</v>
      </c>
      <c r="N196" s="110">
        <v>510</v>
      </c>
      <c r="O196" s="25">
        <v>3.5</v>
      </c>
      <c r="P196" s="25">
        <v>0.5</v>
      </c>
      <c r="Q196" s="25">
        <v>3.5</v>
      </c>
      <c r="R196" s="24">
        <v>999</v>
      </c>
      <c r="S196" s="26">
        <v>1.6603000000000001</v>
      </c>
      <c r="T196" s="52" t="s">
        <v>410</v>
      </c>
      <c r="U196" s="26">
        <v>1.3627</v>
      </c>
      <c r="V196" s="26"/>
      <c r="W196" s="109"/>
      <c r="X196" s="24">
        <v>7</v>
      </c>
      <c r="Y196" s="110">
        <v>8451.02</v>
      </c>
      <c r="Z196" s="25">
        <v>2.2000000000000002</v>
      </c>
      <c r="AA196" s="26">
        <v>1.9233</v>
      </c>
      <c r="AB196" s="26">
        <v>1.7882</v>
      </c>
      <c r="AC196" s="109"/>
      <c r="AD196" s="26">
        <v>0.91979999999999995</v>
      </c>
      <c r="AE196" s="26">
        <v>1.0790999999999999</v>
      </c>
      <c r="AF196" s="26">
        <v>1.1992</v>
      </c>
      <c r="AG196" s="26">
        <v>1.1767000000000001</v>
      </c>
      <c r="AH196" s="57">
        <v>1.5221</v>
      </c>
      <c r="AI196" s="50">
        <f t="shared" si="6"/>
        <v>1.4618364250000002</v>
      </c>
      <c r="AJ196" s="26">
        <f t="shared" si="7"/>
        <v>-6.0263574999999792E-2</v>
      </c>
      <c r="AK196" s="62">
        <f t="shared" si="8"/>
        <v>-3.9592388804940405E-2</v>
      </c>
    </row>
    <row r="197" spans="1:37" s="53" customFormat="1" x14ac:dyDescent="0.2">
      <c r="A197" s="21" t="s">
        <v>965</v>
      </c>
      <c r="B197" s="24" t="s">
        <v>966</v>
      </c>
      <c r="C197" s="24" t="s">
        <v>611</v>
      </c>
      <c r="D197" s="110">
        <v>10</v>
      </c>
      <c r="E197" s="109"/>
      <c r="F197" s="110">
        <v>0</v>
      </c>
      <c r="G197" s="110">
        <v>12821</v>
      </c>
      <c r="H197" s="110">
        <v>14536</v>
      </c>
      <c r="I197" s="110">
        <v>7726</v>
      </c>
      <c r="J197" s="110">
        <v>7955</v>
      </c>
      <c r="K197" s="24">
        <v>10.8</v>
      </c>
      <c r="L197" s="109"/>
      <c r="M197" s="110">
        <v>7555</v>
      </c>
      <c r="N197" s="110">
        <v>7595</v>
      </c>
      <c r="O197" s="25">
        <v>10.8</v>
      </c>
      <c r="P197" s="25">
        <v>12</v>
      </c>
      <c r="Q197" s="25">
        <v>5.4</v>
      </c>
      <c r="R197" s="24">
        <v>59</v>
      </c>
      <c r="S197" s="26">
        <v>2.2786</v>
      </c>
      <c r="T197" s="52" t="s">
        <v>410</v>
      </c>
      <c r="U197" s="26">
        <v>1.1004</v>
      </c>
      <c r="V197" s="26"/>
      <c r="W197" s="109"/>
      <c r="X197" s="24">
        <v>20</v>
      </c>
      <c r="Y197" s="110">
        <v>12074.93</v>
      </c>
      <c r="Z197" s="25">
        <v>4.7</v>
      </c>
      <c r="AA197" s="26">
        <v>0.63460000000000005</v>
      </c>
      <c r="AB197" s="26">
        <v>0.48699999999999999</v>
      </c>
      <c r="AC197" s="109"/>
      <c r="AD197" s="26">
        <v>1.0561</v>
      </c>
      <c r="AE197" s="26">
        <v>1.0742</v>
      </c>
      <c r="AF197" s="26">
        <v>1.0295000000000001</v>
      </c>
      <c r="AG197" s="26">
        <v>1.0132000000000001</v>
      </c>
      <c r="AH197" s="57">
        <v>1.2369000000000001</v>
      </c>
      <c r="AI197" s="50">
        <f t="shared" si="6"/>
        <v>1.1804541000000002</v>
      </c>
      <c r="AJ197" s="26">
        <f t="shared" si="7"/>
        <v>-5.6445899999999938E-2</v>
      </c>
      <c r="AK197" s="62">
        <f t="shared" si="8"/>
        <v>-4.5634974533106908E-2</v>
      </c>
    </row>
    <row r="198" spans="1:37" s="53" customFormat="1" x14ac:dyDescent="0.2">
      <c r="A198" s="22" t="s">
        <v>1111</v>
      </c>
      <c r="B198" s="17" t="s">
        <v>1115</v>
      </c>
      <c r="C198" s="17" t="s">
        <v>410</v>
      </c>
      <c r="D198" s="111">
        <v>1</v>
      </c>
      <c r="E198" s="109"/>
      <c r="F198" s="111">
        <v>0</v>
      </c>
      <c r="G198" s="111">
        <v>6202</v>
      </c>
      <c r="H198" s="111">
        <v>0</v>
      </c>
      <c r="I198" s="111">
        <v>4244</v>
      </c>
      <c r="J198" s="111">
        <v>0</v>
      </c>
      <c r="K198" s="17">
        <v>4</v>
      </c>
      <c r="L198" s="109"/>
      <c r="M198" s="111">
        <v>4244</v>
      </c>
      <c r="N198" s="111">
        <v>0</v>
      </c>
      <c r="O198" s="18">
        <v>4</v>
      </c>
      <c r="P198" s="18">
        <v>0</v>
      </c>
      <c r="Q198" s="18">
        <v>4</v>
      </c>
      <c r="R198" s="17">
        <v>999</v>
      </c>
      <c r="S198" s="19">
        <v>1.28</v>
      </c>
      <c r="T198" s="44" t="s">
        <v>410</v>
      </c>
      <c r="U198" s="19">
        <v>0.87009999999999998</v>
      </c>
      <c r="V198" s="26"/>
      <c r="W198" s="109"/>
      <c r="X198" s="17">
        <v>12</v>
      </c>
      <c r="Y198" s="111">
        <v>8254.1200000000008</v>
      </c>
      <c r="Z198" s="18">
        <v>3.1</v>
      </c>
      <c r="AA198" s="19">
        <v>0.8538</v>
      </c>
      <c r="AB198" s="19">
        <v>0.78149999999999997</v>
      </c>
      <c r="AC198" s="109"/>
      <c r="AD198" s="19">
        <v>1.3474999999999999</v>
      </c>
      <c r="AE198" s="19">
        <v>0.99670000000000003</v>
      </c>
      <c r="AF198" s="19">
        <v>0.99350000000000005</v>
      </c>
      <c r="AG198" s="19">
        <v>0.93279999999999996</v>
      </c>
      <c r="AH198" s="59">
        <v>0.98950000000000005</v>
      </c>
      <c r="AI198" s="51">
        <f t="shared" si="6"/>
        <v>0.93339977500000004</v>
      </c>
      <c r="AJ198" s="19">
        <f t="shared" si="7"/>
        <v>-5.6100225000000004E-2</v>
      </c>
      <c r="AK198" s="63">
        <f t="shared" si="8"/>
        <v>-5.6695528044466904E-2</v>
      </c>
    </row>
    <row r="199" spans="1:37" s="53" customFormat="1" x14ac:dyDescent="0.2">
      <c r="A199" s="21" t="s">
        <v>198</v>
      </c>
      <c r="B199" s="24" t="s">
        <v>199</v>
      </c>
      <c r="C199" s="24" t="s">
        <v>410</v>
      </c>
      <c r="D199" s="110">
        <v>24</v>
      </c>
      <c r="E199" s="109"/>
      <c r="F199" s="110">
        <v>1</v>
      </c>
      <c r="G199" s="110">
        <v>4471</v>
      </c>
      <c r="H199" s="110">
        <v>2877</v>
      </c>
      <c r="I199" s="110">
        <v>1908</v>
      </c>
      <c r="J199" s="110">
        <v>1136</v>
      </c>
      <c r="K199" s="24">
        <v>2.5</v>
      </c>
      <c r="L199" s="109"/>
      <c r="M199" s="110">
        <v>1937</v>
      </c>
      <c r="N199" s="110">
        <v>1169</v>
      </c>
      <c r="O199" s="25">
        <v>2.5</v>
      </c>
      <c r="P199" s="25">
        <v>1.6</v>
      </c>
      <c r="Q199" s="25">
        <v>2.1</v>
      </c>
      <c r="R199" s="24">
        <v>21</v>
      </c>
      <c r="S199" s="26">
        <v>0.58420000000000005</v>
      </c>
      <c r="T199" s="52" t="s">
        <v>407</v>
      </c>
      <c r="U199" s="26">
        <v>0.58420000000000005</v>
      </c>
      <c r="V199" s="26"/>
      <c r="W199" s="109"/>
      <c r="X199" s="24">
        <v>6</v>
      </c>
      <c r="Y199" s="110">
        <v>4111.84</v>
      </c>
      <c r="Z199" s="25">
        <v>2.1</v>
      </c>
      <c r="AA199" s="26">
        <v>0.63980000000000004</v>
      </c>
      <c r="AB199" s="26">
        <v>0.49309999999999998</v>
      </c>
      <c r="AC199" s="109"/>
      <c r="AD199" s="26">
        <v>1.0506</v>
      </c>
      <c r="AE199" s="26">
        <v>1.7437</v>
      </c>
      <c r="AF199" s="26">
        <v>1.2191000000000001</v>
      </c>
      <c r="AG199" s="26">
        <v>1.6140000000000001</v>
      </c>
      <c r="AH199" s="57">
        <v>0.6825</v>
      </c>
      <c r="AI199" s="50">
        <f t="shared" si="6"/>
        <v>0.62670055000000013</v>
      </c>
      <c r="AJ199" s="26">
        <f t="shared" si="7"/>
        <v>-5.5799449999999862E-2</v>
      </c>
      <c r="AK199" s="62">
        <f t="shared" si="8"/>
        <v>-8.1757435897435699E-2</v>
      </c>
    </row>
    <row r="200" spans="1:37" s="53" customFormat="1" x14ac:dyDescent="0.2">
      <c r="A200" s="21" t="s">
        <v>684</v>
      </c>
      <c r="B200" s="24" t="s">
        <v>685</v>
      </c>
      <c r="C200" s="24" t="s">
        <v>410</v>
      </c>
      <c r="D200" s="110">
        <v>15</v>
      </c>
      <c r="E200" s="109"/>
      <c r="F200" s="110">
        <v>1</v>
      </c>
      <c r="G200" s="110">
        <v>13866</v>
      </c>
      <c r="H200" s="110">
        <v>10641</v>
      </c>
      <c r="I200" s="110">
        <v>6536</v>
      </c>
      <c r="J200" s="110">
        <v>4649</v>
      </c>
      <c r="K200" s="24">
        <v>7.2</v>
      </c>
      <c r="L200" s="109"/>
      <c r="M200" s="110">
        <v>6356</v>
      </c>
      <c r="N200" s="110">
        <v>4222</v>
      </c>
      <c r="O200" s="25">
        <v>7.2</v>
      </c>
      <c r="P200" s="25">
        <v>4.5</v>
      </c>
      <c r="Q200" s="25">
        <v>5.4</v>
      </c>
      <c r="R200" s="24">
        <v>26</v>
      </c>
      <c r="S200" s="26">
        <v>1.917</v>
      </c>
      <c r="T200" s="52" t="s">
        <v>410</v>
      </c>
      <c r="U200" s="26">
        <v>1.4755</v>
      </c>
      <c r="V200" s="26"/>
      <c r="W200" s="109"/>
      <c r="X200" s="24">
        <v>14</v>
      </c>
      <c r="Y200" s="110">
        <v>13357.13</v>
      </c>
      <c r="Z200" s="25">
        <v>4.0999999999999996</v>
      </c>
      <c r="AA200" s="26">
        <v>1.6998</v>
      </c>
      <c r="AB200" s="26">
        <v>1.776</v>
      </c>
      <c r="AC200" s="109"/>
      <c r="AD200" s="26">
        <v>1.7401</v>
      </c>
      <c r="AE200" s="26">
        <v>1.7181</v>
      </c>
      <c r="AF200" s="26">
        <v>1.7177</v>
      </c>
      <c r="AG200" s="26">
        <v>1.7015</v>
      </c>
      <c r="AH200" s="57">
        <v>1.6383000000000001</v>
      </c>
      <c r="AI200" s="50">
        <f t="shared" si="6"/>
        <v>1.5828426250000003</v>
      </c>
      <c r="AJ200" s="26">
        <f t="shared" si="7"/>
        <v>-5.5457374999999809E-2</v>
      </c>
      <c r="AK200" s="62">
        <f t="shared" si="8"/>
        <v>-3.3850561557712142E-2</v>
      </c>
    </row>
    <row r="201" spans="1:37" s="53" customFormat="1" x14ac:dyDescent="0.2">
      <c r="A201" s="21" t="s">
        <v>1375</v>
      </c>
      <c r="B201" s="24" t="s">
        <v>1376</v>
      </c>
      <c r="C201" s="24" t="s">
        <v>407</v>
      </c>
      <c r="D201" s="110">
        <v>6</v>
      </c>
      <c r="E201" s="109"/>
      <c r="F201" s="110">
        <v>0</v>
      </c>
      <c r="G201" s="110">
        <v>6221</v>
      </c>
      <c r="H201" s="110">
        <v>1154</v>
      </c>
      <c r="I201" s="110">
        <v>2643</v>
      </c>
      <c r="J201" s="110">
        <v>290</v>
      </c>
      <c r="K201" s="24">
        <v>1.7</v>
      </c>
      <c r="L201" s="109"/>
      <c r="M201" s="110">
        <v>2643</v>
      </c>
      <c r="N201" s="110">
        <v>290</v>
      </c>
      <c r="O201" s="25">
        <v>1.7</v>
      </c>
      <c r="P201" s="25">
        <v>0.5</v>
      </c>
      <c r="Q201" s="25">
        <v>1.6</v>
      </c>
      <c r="R201" s="24">
        <v>1</v>
      </c>
      <c r="S201" s="26">
        <v>0.79710000000000003</v>
      </c>
      <c r="T201" s="52" t="s">
        <v>407</v>
      </c>
      <c r="U201" s="26">
        <v>0.79710000000000003</v>
      </c>
      <c r="V201" s="26"/>
      <c r="W201" s="109"/>
      <c r="X201" s="24">
        <v>3</v>
      </c>
      <c r="Y201" s="110">
        <v>3205.6</v>
      </c>
      <c r="Z201" s="25">
        <v>1.6</v>
      </c>
      <c r="AA201" s="26">
        <v>7.9920999999999998</v>
      </c>
      <c r="AB201" s="26">
        <v>10.0284</v>
      </c>
      <c r="AC201" s="109"/>
      <c r="AD201" s="26">
        <v>0.96619999999999995</v>
      </c>
      <c r="AE201" s="26">
        <v>0.88580000000000003</v>
      </c>
      <c r="AF201" s="26">
        <v>1.1634</v>
      </c>
      <c r="AG201" s="26">
        <v>0.99550000000000005</v>
      </c>
      <c r="AH201" s="57">
        <v>0.90990000000000004</v>
      </c>
      <c r="AI201" s="50">
        <f t="shared" ref="AI201:AI264" si="9">$AI$4*U201</f>
        <v>0.85508902500000006</v>
      </c>
      <c r="AJ201" s="26">
        <f t="shared" ref="AJ201:AJ264" si="10">AI201-AH201</f>
        <v>-5.4810974999999984E-2</v>
      </c>
      <c r="AK201" s="62">
        <f t="shared" ref="AK201:AK264" si="11">AJ201/AH201</f>
        <v>-6.0238460270359361E-2</v>
      </c>
    </row>
    <row r="202" spans="1:37" s="53" customFormat="1" x14ac:dyDescent="0.2">
      <c r="A202" s="21" t="s">
        <v>618</v>
      </c>
      <c r="B202" s="24" t="s">
        <v>619</v>
      </c>
      <c r="C202" s="24" t="s">
        <v>410</v>
      </c>
      <c r="D202" s="110">
        <v>1</v>
      </c>
      <c r="E202" s="109"/>
      <c r="F202" s="110">
        <v>0</v>
      </c>
      <c r="G202" s="110">
        <v>5760</v>
      </c>
      <c r="H202" s="110">
        <v>0</v>
      </c>
      <c r="I202" s="110">
        <v>2362</v>
      </c>
      <c r="J202" s="110">
        <v>0</v>
      </c>
      <c r="K202" s="24">
        <v>2</v>
      </c>
      <c r="L202" s="109"/>
      <c r="M202" s="110">
        <v>2362</v>
      </c>
      <c r="N202" s="110">
        <v>0</v>
      </c>
      <c r="O202" s="25">
        <v>2</v>
      </c>
      <c r="P202" s="25">
        <v>0</v>
      </c>
      <c r="Q202" s="25">
        <v>2</v>
      </c>
      <c r="R202" s="24">
        <v>999</v>
      </c>
      <c r="S202" s="26">
        <v>0.71240000000000003</v>
      </c>
      <c r="T202" s="52" t="s">
        <v>410</v>
      </c>
      <c r="U202" s="26">
        <v>1.2697000000000001</v>
      </c>
      <c r="V202" s="26"/>
      <c r="W202" s="109"/>
      <c r="X202" s="24">
        <v>9</v>
      </c>
      <c r="Y202" s="110">
        <v>9274.2000000000007</v>
      </c>
      <c r="Z202" s="25">
        <v>2.1</v>
      </c>
      <c r="AA202" s="26">
        <v>6.2904</v>
      </c>
      <c r="AB202" s="26">
        <v>6.9050000000000002</v>
      </c>
      <c r="AC202" s="109"/>
      <c r="AD202" s="26">
        <v>1.0906</v>
      </c>
      <c r="AE202" s="26">
        <v>1.1997</v>
      </c>
      <c r="AF202" s="26">
        <v>1.371</v>
      </c>
      <c r="AG202" s="26">
        <v>1.5652999999999999</v>
      </c>
      <c r="AH202" s="57">
        <v>1.4168000000000001</v>
      </c>
      <c r="AI202" s="50">
        <f t="shared" si="9"/>
        <v>1.3620706750000002</v>
      </c>
      <c r="AJ202" s="26">
        <f t="shared" si="10"/>
        <v>-5.4729324999999829E-2</v>
      </c>
      <c r="AK202" s="62">
        <f t="shared" si="11"/>
        <v>-3.8628829051383276E-2</v>
      </c>
    </row>
    <row r="203" spans="1:37" s="53" customFormat="1" x14ac:dyDescent="0.2">
      <c r="A203" s="22" t="s">
        <v>232</v>
      </c>
      <c r="B203" s="17" t="s">
        <v>233</v>
      </c>
      <c r="C203" s="17" t="s">
        <v>410</v>
      </c>
      <c r="D203" s="111">
        <v>4</v>
      </c>
      <c r="E203" s="109"/>
      <c r="F203" s="111">
        <v>0</v>
      </c>
      <c r="G203" s="111">
        <v>6126</v>
      </c>
      <c r="H203" s="111">
        <v>2704</v>
      </c>
      <c r="I203" s="111">
        <v>3276</v>
      </c>
      <c r="J203" s="111">
        <v>2306</v>
      </c>
      <c r="K203" s="17">
        <v>3.3</v>
      </c>
      <c r="L203" s="109"/>
      <c r="M203" s="111">
        <v>3276</v>
      </c>
      <c r="N203" s="111">
        <v>2306</v>
      </c>
      <c r="O203" s="18">
        <v>3.3</v>
      </c>
      <c r="P203" s="18">
        <v>2.9</v>
      </c>
      <c r="Q203" s="18">
        <v>2.2000000000000002</v>
      </c>
      <c r="R203" s="17">
        <v>999</v>
      </c>
      <c r="S203" s="19">
        <v>0.98809999999999998</v>
      </c>
      <c r="T203" s="44" t="s">
        <v>410</v>
      </c>
      <c r="U203" s="19">
        <v>1.1229</v>
      </c>
      <c r="V203" s="3"/>
      <c r="W203" s="109"/>
      <c r="X203" s="17">
        <v>13</v>
      </c>
      <c r="Y203" s="111">
        <v>12323.6</v>
      </c>
      <c r="Z203" s="18">
        <v>3.1</v>
      </c>
      <c r="AA203" s="19">
        <v>2.1772999999999998</v>
      </c>
      <c r="AB203" s="19">
        <v>1.9670000000000001</v>
      </c>
      <c r="AC203" s="109"/>
      <c r="AD203" s="19">
        <v>1.3247</v>
      </c>
      <c r="AE203" s="19">
        <v>1.528</v>
      </c>
      <c r="AF203" s="19">
        <v>1.2505999999999999</v>
      </c>
      <c r="AG203" s="19">
        <v>1.1828000000000001</v>
      </c>
      <c r="AH203" s="59">
        <v>1.2589999999999999</v>
      </c>
      <c r="AI203" s="51">
        <f t="shared" si="9"/>
        <v>1.2045909750000001</v>
      </c>
      <c r="AJ203" s="19">
        <f t="shared" si="10"/>
        <v>-5.4409024999999778E-2</v>
      </c>
      <c r="AK203" s="63">
        <f t="shared" si="11"/>
        <v>-4.3216064336775044E-2</v>
      </c>
    </row>
    <row r="204" spans="1:37" s="53" customFormat="1" x14ac:dyDescent="0.2">
      <c r="A204" s="21" t="s">
        <v>427</v>
      </c>
      <c r="B204" s="1" t="s">
        <v>428</v>
      </c>
      <c r="C204" s="1" t="s">
        <v>407</v>
      </c>
      <c r="D204" s="108">
        <v>4</v>
      </c>
      <c r="E204" s="109"/>
      <c r="F204" s="108">
        <v>2</v>
      </c>
      <c r="G204" s="108">
        <v>6531</v>
      </c>
      <c r="H204" s="108">
        <v>3989</v>
      </c>
      <c r="I204" s="108">
        <v>3106</v>
      </c>
      <c r="J204" s="108">
        <v>1512</v>
      </c>
      <c r="K204" s="1">
        <v>4.3</v>
      </c>
      <c r="L204" s="109"/>
      <c r="M204" s="108">
        <v>3106</v>
      </c>
      <c r="N204" s="108">
        <v>1512</v>
      </c>
      <c r="O204" s="2">
        <v>4.3</v>
      </c>
      <c r="P204" s="2">
        <v>2.5</v>
      </c>
      <c r="Q204" s="2">
        <v>3.4</v>
      </c>
      <c r="R204" s="1">
        <v>999</v>
      </c>
      <c r="S204" s="3">
        <v>0.93679999999999997</v>
      </c>
      <c r="T204" s="43" t="s">
        <v>410</v>
      </c>
      <c r="U204" s="3">
        <v>1.1331</v>
      </c>
      <c r="V204" s="3"/>
      <c r="W204" s="109"/>
      <c r="X204" s="1">
        <v>9</v>
      </c>
      <c r="Y204" s="108">
        <v>9941.41</v>
      </c>
      <c r="Z204" s="2">
        <v>2.5</v>
      </c>
      <c r="AA204" s="3">
        <v>0.76029999999999998</v>
      </c>
      <c r="AB204" s="3">
        <v>0.73250000000000004</v>
      </c>
      <c r="AC204" s="109"/>
      <c r="AD204" s="3">
        <v>1.1095999999999999</v>
      </c>
      <c r="AE204" s="3">
        <v>1.2438</v>
      </c>
      <c r="AF204" s="3">
        <v>1.1415</v>
      </c>
      <c r="AG204" s="3">
        <v>1.1195999999999999</v>
      </c>
      <c r="AH204" s="57">
        <v>1.2693000000000001</v>
      </c>
      <c r="AI204" s="50">
        <f t="shared" si="9"/>
        <v>1.215533025</v>
      </c>
      <c r="AJ204" s="3">
        <f t="shared" si="10"/>
        <v>-5.376697500000005E-2</v>
      </c>
      <c r="AK204" s="62">
        <f t="shared" si="11"/>
        <v>-4.235954857007803E-2</v>
      </c>
    </row>
    <row r="205" spans="1:37" s="53" customFormat="1" x14ac:dyDescent="0.2">
      <c r="A205" s="21" t="s">
        <v>1036</v>
      </c>
      <c r="B205" s="24" t="s">
        <v>1037</v>
      </c>
      <c r="C205" s="24" t="s">
        <v>407</v>
      </c>
      <c r="D205" s="110">
        <v>407</v>
      </c>
      <c r="E205" s="109"/>
      <c r="F205" s="110">
        <v>10</v>
      </c>
      <c r="G205" s="110">
        <v>2816</v>
      </c>
      <c r="H205" s="110">
        <v>2125</v>
      </c>
      <c r="I205" s="110">
        <v>1486</v>
      </c>
      <c r="J205" s="110">
        <v>1006</v>
      </c>
      <c r="K205" s="24">
        <v>2.4</v>
      </c>
      <c r="L205" s="109"/>
      <c r="M205" s="110">
        <v>1454</v>
      </c>
      <c r="N205" s="110">
        <v>834</v>
      </c>
      <c r="O205" s="25">
        <v>2.4</v>
      </c>
      <c r="P205" s="25">
        <v>1.7</v>
      </c>
      <c r="Q205" s="25">
        <v>2</v>
      </c>
      <c r="R205" s="24">
        <v>19</v>
      </c>
      <c r="S205" s="26">
        <v>0.4385</v>
      </c>
      <c r="T205" s="52" t="s">
        <v>407</v>
      </c>
      <c r="U205" s="26">
        <v>0.4385</v>
      </c>
      <c r="V205" s="26"/>
      <c r="W205" s="109"/>
      <c r="X205" s="24">
        <v>6</v>
      </c>
      <c r="Y205" s="110">
        <v>3437.64</v>
      </c>
      <c r="Z205" s="25">
        <v>2</v>
      </c>
      <c r="AA205" s="26">
        <v>1.0853999999999999</v>
      </c>
      <c r="AB205" s="26">
        <v>1.2081999999999999</v>
      </c>
      <c r="AC205" s="109"/>
      <c r="AD205" s="26">
        <v>0.52270000000000005</v>
      </c>
      <c r="AE205" s="26">
        <v>0.50119999999999998</v>
      </c>
      <c r="AF205" s="26">
        <v>0.57489999999999997</v>
      </c>
      <c r="AG205" s="26">
        <v>0.57730000000000004</v>
      </c>
      <c r="AH205" s="57">
        <v>0.52359999999999995</v>
      </c>
      <c r="AI205" s="50">
        <f t="shared" si="9"/>
        <v>0.47040087500000005</v>
      </c>
      <c r="AJ205" s="26">
        <f t="shared" si="10"/>
        <v>-5.3199124999999903E-2</v>
      </c>
      <c r="AK205" s="62">
        <f t="shared" si="11"/>
        <v>-0.10160260695187148</v>
      </c>
    </row>
    <row r="206" spans="1:37" s="53" customFormat="1" x14ac:dyDescent="0.2">
      <c r="A206" s="21" t="s">
        <v>975</v>
      </c>
      <c r="B206" s="24" t="s">
        <v>976</v>
      </c>
      <c r="C206" s="24" t="s">
        <v>410</v>
      </c>
      <c r="D206" s="110">
        <v>16</v>
      </c>
      <c r="E206" s="109"/>
      <c r="F206" s="110">
        <v>0</v>
      </c>
      <c r="G206" s="110">
        <v>8892</v>
      </c>
      <c r="H206" s="110">
        <v>12178</v>
      </c>
      <c r="I206" s="110">
        <v>4233</v>
      </c>
      <c r="J206" s="110">
        <v>5624</v>
      </c>
      <c r="K206" s="24">
        <v>6.3</v>
      </c>
      <c r="L206" s="109"/>
      <c r="M206" s="110">
        <v>3582</v>
      </c>
      <c r="N206" s="110">
        <v>3200</v>
      </c>
      <c r="O206" s="25">
        <v>6.3</v>
      </c>
      <c r="P206" s="25">
        <v>10.4</v>
      </c>
      <c r="Q206" s="25">
        <v>3.8</v>
      </c>
      <c r="R206" s="24">
        <v>47</v>
      </c>
      <c r="S206" s="26">
        <v>1.0804</v>
      </c>
      <c r="T206" s="52" t="s">
        <v>410</v>
      </c>
      <c r="U206" s="26">
        <v>0.93</v>
      </c>
      <c r="V206" s="26"/>
      <c r="W206" s="109"/>
      <c r="X206" s="24">
        <v>8</v>
      </c>
      <c r="Y206" s="110">
        <v>8077.41</v>
      </c>
      <c r="Z206" s="25">
        <v>2.9</v>
      </c>
      <c r="AA206" s="26">
        <v>0</v>
      </c>
      <c r="AB206" s="26">
        <v>0</v>
      </c>
      <c r="AC206" s="109"/>
      <c r="AD206" s="26">
        <v>0.79590000000000005</v>
      </c>
      <c r="AE206" s="26">
        <v>0.80640000000000001</v>
      </c>
      <c r="AF206" s="26">
        <v>0.95299999999999996</v>
      </c>
      <c r="AG206" s="26">
        <v>0.96109999999999995</v>
      </c>
      <c r="AH206" s="57">
        <v>1.0508</v>
      </c>
      <c r="AI206" s="50">
        <f t="shared" si="9"/>
        <v>0.99765750000000009</v>
      </c>
      <c r="AJ206" s="26">
        <f t="shared" si="10"/>
        <v>-5.314249999999987E-2</v>
      </c>
      <c r="AK206" s="62">
        <f t="shared" si="11"/>
        <v>-5.0573372668442973E-2</v>
      </c>
    </row>
    <row r="207" spans="1:37" s="53" customFormat="1" x14ac:dyDescent="0.2">
      <c r="A207" s="21" t="s">
        <v>240</v>
      </c>
      <c r="B207" s="24" t="s">
        <v>241</v>
      </c>
      <c r="C207" s="24" t="s">
        <v>407</v>
      </c>
      <c r="D207" s="110">
        <v>37</v>
      </c>
      <c r="E207" s="109"/>
      <c r="F207" s="110">
        <v>0</v>
      </c>
      <c r="G207" s="110">
        <v>7266</v>
      </c>
      <c r="H207" s="110">
        <v>5363</v>
      </c>
      <c r="I207" s="110">
        <v>3033</v>
      </c>
      <c r="J207" s="110">
        <v>1710</v>
      </c>
      <c r="K207" s="24">
        <v>4.2</v>
      </c>
      <c r="L207" s="109"/>
      <c r="M207" s="110">
        <v>3044</v>
      </c>
      <c r="N207" s="110">
        <v>1723</v>
      </c>
      <c r="O207" s="25">
        <v>4.2</v>
      </c>
      <c r="P207" s="25">
        <v>2.4</v>
      </c>
      <c r="Q207" s="25">
        <v>3.4</v>
      </c>
      <c r="R207" s="24">
        <v>19</v>
      </c>
      <c r="S207" s="26">
        <v>0.91810000000000003</v>
      </c>
      <c r="T207" s="52" t="s">
        <v>407</v>
      </c>
      <c r="U207" s="26">
        <v>0.91810000000000003</v>
      </c>
      <c r="V207" s="26"/>
      <c r="W207" s="109"/>
      <c r="X207" s="24">
        <v>9</v>
      </c>
      <c r="Y207" s="110">
        <v>6350.4</v>
      </c>
      <c r="Z207" s="25">
        <v>3.4</v>
      </c>
      <c r="AA207" s="26">
        <v>0.75949999999999995</v>
      </c>
      <c r="AB207" s="26">
        <v>0.70020000000000004</v>
      </c>
      <c r="AC207" s="109"/>
      <c r="AD207" s="26">
        <v>1.1237999999999999</v>
      </c>
      <c r="AE207" s="26">
        <v>0.99939999999999996</v>
      </c>
      <c r="AF207" s="26">
        <v>0.95009999999999994</v>
      </c>
      <c r="AG207" s="26">
        <v>0.9587</v>
      </c>
      <c r="AH207" s="57">
        <v>1.0365</v>
      </c>
      <c r="AI207" s="50">
        <f t="shared" si="9"/>
        <v>0.98489177500000014</v>
      </c>
      <c r="AJ207" s="26">
        <f t="shared" si="10"/>
        <v>-5.1608224999999841E-2</v>
      </c>
      <c r="AK207" s="62">
        <f t="shared" si="11"/>
        <v>-4.979085865894823E-2</v>
      </c>
    </row>
    <row r="208" spans="1:37" s="53" customFormat="1" x14ac:dyDescent="0.2">
      <c r="A208" s="22" t="s">
        <v>577</v>
      </c>
      <c r="B208" s="17" t="s">
        <v>578</v>
      </c>
      <c r="C208" s="17" t="s">
        <v>407</v>
      </c>
      <c r="D208" s="111">
        <v>3</v>
      </c>
      <c r="E208" s="109"/>
      <c r="F208" s="111">
        <v>1</v>
      </c>
      <c r="G208" s="111">
        <v>3240</v>
      </c>
      <c r="H208" s="111">
        <v>1249</v>
      </c>
      <c r="I208" s="111">
        <v>1790</v>
      </c>
      <c r="J208" s="111">
        <v>779</v>
      </c>
      <c r="K208" s="17">
        <v>2.2999999999999998</v>
      </c>
      <c r="L208" s="109"/>
      <c r="M208" s="111">
        <v>1790</v>
      </c>
      <c r="N208" s="111">
        <v>779</v>
      </c>
      <c r="O208" s="18">
        <v>2.2999999999999998</v>
      </c>
      <c r="P208" s="18">
        <v>1.2</v>
      </c>
      <c r="Q208" s="18">
        <v>2</v>
      </c>
      <c r="R208" s="17">
        <v>999</v>
      </c>
      <c r="S208" s="19">
        <v>0.53990000000000005</v>
      </c>
      <c r="T208" s="44" t="s">
        <v>410</v>
      </c>
      <c r="U208" s="19">
        <v>1.1080000000000001</v>
      </c>
      <c r="V208" s="26"/>
      <c r="W208" s="109"/>
      <c r="X208" s="17">
        <v>10</v>
      </c>
      <c r="Y208" s="111">
        <v>11749.38</v>
      </c>
      <c r="Z208" s="18">
        <v>2.9</v>
      </c>
      <c r="AA208" s="19">
        <v>0.50280000000000002</v>
      </c>
      <c r="AB208" s="19">
        <v>0.48670000000000002</v>
      </c>
      <c r="AC208" s="109"/>
      <c r="AD208" s="19">
        <v>1.2876000000000001</v>
      </c>
      <c r="AE208" s="19">
        <v>1.1809000000000001</v>
      </c>
      <c r="AF208" s="19">
        <v>1.1173999999999999</v>
      </c>
      <c r="AG208" s="19">
        <v>1.1247</v>
      </c>
      <c r="AH208" s="59">
        <v>1.2388999999999999</v>
      </c>
      <c r="AI208" s="51">
        <f t="shared" si="9"/>
        <v>1.1886070000000002</v>
      </c>
      <c r="AJ208" s="19">
        <f t="shared" si="10"/>
        <v>-5.0292999999999699E-2</v>
      </c>
      <c r="AK208" s="63">
        <f t="shared" si="11"/>
        <v>-4.0594882557106873E-2</v>
      </c>
    </row>
    <row r="209" spans="1:37" s="53" customFormat="1" x14ac:dyDescent="0.2">
      <c r="A209" s="21" t="s">
        <v>852</v>
      </c>
      <c r="B209" s="24" t="s">
        <v>853</v>
      </c>
      <c r="C209" s="24" t="s">
        <v>407</v>
      </c>
      <c r="D209" s="110">
        <v>9</v>
      </c>
      <c r="E209" s="109"/>
      <c r="F209" s="110">
        <v>0</v>
      </c>
      <c r="G209" s="110">
        <v>6147</v>
      </c>
      <c r="H209" s="110">
        <v>3761</v>
      </c>
      <c r="I209" s="110">
        <v>2411</v>
      </c>
      <c r="J209" s="110">
        <v>1410</v>
      </c>
      <c r="K209" s="24">
        <v>3.3</v>
      </c>
      <c r="L209" s="109"/>
      <c r="M209" s="110">
        <v>2585</v>
      </c>
      <c r="N209" s="110">
        <v>1624</v>
      </c>
      <c r="O209" s="25">
        <v>3.3</v>
      </c>
      <c r="P209" s="25">
        <v>1.8</v>
      </c>
      <c r="Q209" s="25">
        <v>2.8</v>
      </c>
      <c r="R209" s="24">
        <v>23</v>
      </c>
      <c r="S209" s="26">
        <v>0.77969999999999995</v>
      </c>
      <c r="T209" s="52" t="s">
        <v>410</v>
      </c>
      <c r="U209" s="26">
        <v>0.80330000000000001</v>
      </c>
      <c r="V209" s="26"/>
      <c r="W209" s="109"/>
      <c r="X209" s="24">
        <v>6</v>
      </c>
      <c r="Y209" s="110">
        <v>5737.49</v>
      </c>
      <c r="Z209" s="25">
        <v>2.2000000000000002</v>
      </c>
      <c r="AA209" s="26">
        <v>2.4811999999999999</v>
      </c>
      <c r="AB209" s="26">
        <v>2.6078000000000001</v>
      </c>
      <c r="AC209" s="109"/>
      <c r="AD209" s="26">
        <v>0.73699999999999999</v>
      </c>
      <c r="AE209" s="26">
        <v>0.86539999999999995</v>
      </c>
      <c r="AF209" s="26">
        <v>0.78449999999999998</v>
      </c>
      <c r="AG209" s="26">
        <v>0.78220000000000001</v>
      </c>
      <c r="AH209" s="57">
        <v>0.91159999999999997</v>
      </c>
      <c r="AI209" s="50">
        <f t="shared" si="9"/>
        <v>0.86174007500000005</v>
      </c>
      <c r="AJ209" s="26">
        <f t="shared" si="10"/>
        <v>-4.9859924999999916E-2</v>
      </c>
      <c r="AK209" s="62">
        <f t="shared" si="11"/>
        <v>-5.469495941202273E-2</v>
      </c>
    </row>
    <row r="210" spans="1:37" s="53" customFormat="1" x14ac:dyDescent="0.2">
      <c r="A210" s="21" t="s">
        <v>981</v>
      </c>
      <c r="B210" s="24" t="s">
        <v>982</v>
      </c>
      <c r="C210" s="24" t="s">
        <v>410</v>
      </c>
      <c r="D210" s="110">
        <v>10</v>
      </c>
      <c r="E210" s="109"/>
      <c r="F210" s="110">
        <v>0</v>
      </c>
      <c r="G210" s="110">
        <v>7513</v>
      </c>
      <c r="H210" s="110">
        <v>4448</v>
      </c>
      <c r="I210" s="110">
        <v>3511</v>
      </c>
      <c r="J210" s="110">
        <v>2127</v>
      </c>
      <c r="K210" s="24">
        <v>5.4</v>
      </c>
      <c r="L210" s="109"/>
      <c r="M210" s="110">
        <v>3555</v>
      </c>
      <c r="N210" s="110">
        <v>2204</v>
      </c>
      <c r="O210" s="25">
        <v>5.4</v>
      </c>
      <c r="P210" s="25">
        <v>3.7</v>
      </c>
      <c r="Q210" s="25">
        <v>4.4000000000000004</v>
      </c>
      <c r="R210" s="24">
        <v>23</v>
      </c>
      <c r="S210" s="26">
        <v>1.0722</v>
      </c>
      <c r="T210" s="52" t="s">
        <v>410</v>
      </c>
      <c r="U210" s="26">
        <v>1.0104</v>
      </c>
      <c r="V210" s="26"/>
      <c r="W210" s="109"/>
      <c r="X210" s="24">
        <v>13</v>
      </c>
      <c r="Y210" s="110">
        <v>9386.39</v>
      </c>
      <c r="Z210" s="25">
        <v>3.9</v>
      </c>
      <c r="AA210" s="26">
        <v>0.54649999999999999</v>
      </c>
      <c r="AB210" s="26">
        <v>0.45579999999999998</v>
      </c>
      <c r="AC210" s="109"/>
      <c r="AD210" s="26">
        <v>0.99180000000000001</v>
      </c>
      <c r="AE210" s="26">
        <v>1.0044</v>
      </c>
      <c r="AF210" s="26">
        <v>1.0135000000000001</v>
      </c>
      <c r="AG210" s="26">
        <v>0.97409999999999997</v>
      </c>
      <c r="AH210" s="57">
        <v>1.1313</v>
      </c>
      <c r="AI210" s="50">
        <f t="shared" si="9"/>
        <v>1.0839066000000002</v>
      </c>
      <c r="AJ210" s="26">
        <f t="shared" si="10"/>
        <v>-4.7393399999999808E-2</v>
      </c>
      <c r="AK210" s="62">
        <f t="shared" si="11"/>
        <v>-4.1892866613630168E-2</v>
      </c>
    </row>
    <row r="211" spans="1:37" s="53" customFormat="1" x14ac:dyDescent="0.2">
      <c r="A211" s="21" t="s">
        <v>768</v>
      </c>
      <c r="B211" s="1" t="s">
        <v>769</v>
      </c>
      <c r="C211" s="1" t="s">
        <v>407</v>
      </c>
      <c r="D211" s="108">
        <v>1</v>
      </c>
      <c r="E211" s="109"/>
      <c r="F211" s="108">
        <v>0</v>
      </c>
      <c r="G211" s="108">
        <v>19840</v>
      </c>
      <c r="H211" s="108">
        <v>0</v>
      </c>
      <c r="I211" s="108">
        <v>0</v>
      </c>
      <c r="J211" s="108">
        <v>0</v>
      </c>
      <c r="K211" s="1">
        <v>0</v>
      </c>
      <c r="L211" s="109"/>
      <c r="M211" s="108">
        <v>0</v>
      </c>
      <c r="N211" s="108">
        <v>0</v>
      </c>
      <c r="O211" s="2">
        <v>0</v>
      </c>
      <c r="P211" s="2">
        <v>0</v>
      </c>
      <c r="Q211" s="2">
        <v>0</v>
      </c>
      <c r="R211" s="1">
        <v>999</v>
      </c>
      <c r="S211" s="3">
        <v>0</v>
      </c>
      <c r="T211" s="43" t="s">
        <v>410</v>
      </c>
      <c r="U211" s="3">
        <v>0.77790000000000004</v>
      </c>
      <c r="V211" s="3"/>
      <c r="W211" s="109"/>
      <c r="X211" s="1">
        <v>7</v>
      </c>
      <c r="Y211" s="108">
        <v>4917.9799999999996</v>
      </c>
      <c r="Z211" s="2">
        <v>1.9</v>
      </c>
      <c r="AA211" s="3">
        <v>1.306</v>
      </c>
      <c r="AB211" s="3">
        <v>1.3030999999999999</v>
      </c>
      <c r="AC211" s="109"/>
      <c r="AD211" s="3">
        <v>1.0915999999999999</v>
      </c>
      <c r="AE211" s="3">
        <v>0.85529999999999995</v>
      </c>
      <c r="AF211" s="3">
        <v>0.86899999999999999</v>
      </c>
      <c r="AG211" s="3">
        <v>0.83440000000000003</v>
      </c>
      <c r="AH211" s="57">
        <v>0.88070000000000004</v>
      </c>
      <c r="AI211" s="50">
        <f t="shared" si="9"/>
        <v>0.83449222500000009</v>
      </c>
      <c r="AJ211" s="3">
        <f t="shared" si="10"/>
        <v>-4.6207774999999951E-2</v>
      </c>
      <c r="AK211" s="62">
        <f t="shared" si="11"/>
        <v>-5.2467100034063754E-2</v>
      </c>
    </row>
    <row r="212" spans="1:37" s="53" customFormat="1" x14ac:dyDescent="0.2">
      <c r="A212" s="21" t="s">
        <v>430</v>
      </c>
      <c r="B212" s="24" t="s">
        <v>431</v>
      </c>
      <c r="C212" s="24" t="s">
        <v>410</v>
      </c>
      <c r="D212" s="110">
        <v>31</v>
      </c>
      <c r="E212" s="109"/>
      <c r="F212" s="110">
        <v>6</v>
      </c>
      <c r="G212" s="110">
        <v>7240</v>
      </c>
      <c r="H212" s="110">
        <v>9169</v>
      </c>
      <c r="I212" s="110">
        <v>5477</v>
      </c>
      <c r="J212" s="110">
        <v>7912</v>
      </c>
      <c r="K212" s="24">
        <v>6.1</v>
      </c>
      <c r="L212" s="109"/>
      <c r="M212" s="110">
        <v>4911</v>
      </c>
      <c r="N212" s="110">
        <v>6157</v>
      </c>
      <c r="O212" s="25">
        <v>6.1</v>
      </c>
      <c r="P212" s="25">
        <v>8</v>
      </c>
      <c r="Q212" s="25">
        <v>3.5</v>
      </c>
      <c r="R212" s="24">
        <v>92</v>
      </c>
      <c r="S212" s="26">
        <v>1.4812000000000001</v>
      </c>
      <c r="T212" s="52" t="s">
        <v>410</v>
      </c>
      <c r="U212" s="26">
        <v>1.2802</v>
      </c>
      <c r="V212" s="26"/>
      <c r="W212" s="109"/>
      <c r="X212" s="24">
        <v>24</v>
      </c>
      <c r="Y212" s="110">
        <v>13251.84</v>
      </c>
      <c r="Z212" s="25">
        <v>5.4</v>
      </c>
      <c r="AA212" s="26">
        <v>0.87960000000000005</v>
      </c>
      <c r="AB212" s="26">
        <v>0.79400000000000004</v>
      </c>
      <c r="AC212" s="109"/>
      <c r="AD212" s="26">
        <v>1.2034</v>
      </c>
      <c r="AE212" s="26">
        <v>1.5185999999999999</v>
      </c>
      <c r="AF212" s="26">
        <v>1.3322000000000001</v>
      </c>
      <c r="AG212" s="26">
        <v>1.3036000000000001</v>
      </c>
      <c r="AH212" s="57">
        <v>1.4188000000000001</v>
      </c>
      <c r="AI212" s="50">
        <f t="shared" si="9"/>
        <v>1.37333455</v>
      </c>
      <c r="AJ212" s="26">
        <f t="shared" si="10"/>
        <v>-4.5465450000000018E-2</v>
      </c>
      <c r="AK212" s="62">
        <f t="shared" si="11"/>
        <v>-3.2045002819283915E-2</v>
      </c>
    </row>
    <row r="213" spans="1:37" s="53" customFormat="1" x14ac:dyDescent="0.2">
      <c r="A213" s="22" t="s">
        <v>690</v>
      </c>
      <c r="B213" s="17" t="s">
        <v>691</v>
      </c>
      <c r="C213" s="17" t="s">
        <v>407</v>
      </c>
      <c r="D213" s="111">
        <v>213</v>
      </c>
      <c r="E213" s="109"/>
      <c r="F213" s="111">
        <v>3</v>
      </c>
      <c r="G213" s="111">
        <v>4884</v>
      </c>
      <c r="H213" s="111">
        <v>2897</v>
      </c>
      <c r="I213" s="111">
        <v>2248</v>
      </c>
      <c r="J213" s="111">
        <v>1332</v>
      </c>
      <c r="K213" s="17">
        <v>2.9</v>
      </c>
      <c r="L213" s="109"/>
      <c r="M213" s="111">
        <v>2180</v>
      </c>
      <c r="N213" s="111">
        <v>1097</v>
      </c>
      <c r="O213" s="18">
        <v>2.9</v>
      </c>
      <c r="P213" s="18">
        <v>1.8</v>
      </c>
      <c r="Q213" s="18">
        <v>2.5</v>
      </c>
      <c r="R213" s="17">
        <v>15</v>
      </c>
      <c r="S213" s="19">
        <v>0.65749999999999997</v>
      </c>
      <c r="T213" s="44" t="s">
        <v>407</v>
      </c>
      <c r="U213" s="19">
        <v>0.65749999999999997</v>
      </c>
      <c r="V213" s="26"/>
      <c r="W213" s="109"/>
      <c r="X213" s="17">
        <v>6</v>
      </c>
      <c r="Y213" s="111">
        <v>4832.08</v>
      </c>
      <c r="Z213" s="18">
        <v>2.5</v>
      </c>
      <c r="AA213" s="19">
        <v>2.9883000000000002</v>
      </c>
      <c r="AB213" s="19">
        <v>2.4868000000000001</v>
      </c>
      <c r="AC213" s="109"/>
      <c r="AD213" s="19">
        <v>0.76890000000000003</v>
      </c>
      <c r="AE213" s="19">
        <v>0.77310000000000001</v>
      </c>
      <c r="AF213" s="19">
        <v>0.73480000000000001</v>
      </c>
      <c r="AG213" s="19">
        <v>0.74770000000000003</v>
      </c>
      <c r="AH213" s="59">
        <v>0.74960000000000004</v>
      </c>
      <c r="AI213" s="51">
        <f t="shared" si="9"/>
        <v>0.70533312500000001</v>
      </c>
      <c r="AJ213" s="19">
        <f t="shared" si="10"/>
        <v>-4.4266875000000039E-2</v>
      </c>
      <c r="AK213" s="63">
        <f t="shared" si="11"/>
        <v>-5.9053995464247645E-2</v>
      </c>
    </row>
    <row r="214" spans="1:37" s="53" customFormat="1" x14ac:dyDescent="0.2">
      <c r="A214" s="21" t="s">
        <v>1411</v>
      </c>
      <c r="B214" s="24" t="s">
        <v>1412</v>
      </c>
      <c r="C214" s="24" t="s">
        <v>410</v>
      </c>
      <c r="D214" s="110">
        <v>3</v>
      </c>
      <c r="E214" s="109"/>
      <c r="F214" s="110">
        <v>0</v>
      </c>
      <c r="G214" s="110">
        <v>8363</v>
      </c>
      <c r="H214" s="110">
        <v>5767</v>
      </c>
      <c r="I214" s="110">
        <v>2562</v>
      </c>
      <c r="J214" s="110">
        <v>1191</v>
      </c>
      <c r="K214" s="24">
        <v>4.3</v>
      </c>
      <c r="L214" s="109"/>
      <c r="M214" s="110">
        <v>2562</v>
      </c>
      <c r="N214" s="110">
        <v>1191</v>
      </c>
      <c r="O214" s="25">
        <v>4.3</v>
      </c>
      <c r="P214" s="25">
        <v>2.1</v>
      </c>
      <c r="Q214" s="25">
        <v>3.8</v>
      </c>
      <c r="R214" s="24">
        <v>999</v>
      </c>
      <c r="S214" s="26">
        <v>0.77270000000000005</v>
      </c>
      <c r="T214" s="52" t="s">
        <v>410</v>
      </c>
      <c r="U214" s="26">
        <v>0.77690000000000003</v>
      </c>
      <c r="V214" s="26"/>
      <c r="W214" s="109"/>
      <c r="X214" s="24">
        <v>7</v>
      </c>
      <c r="Y214" s="110">
        <v>6199.38</v>
      </c>
      <c r="Z214" s="25">
        <v>2.7</v>
      </c>
      <c r="AA214" s="26">
        <v>4.4184000000000001</v>
      </c>
      <c r="AB214" s="26">
        <v>3.9828999999999999</v>
      </c>
      <c r="AC214" s="109"/>
      <c r="AD214" s="26">
        <v>1.2295</v>
      </c>
      <c r="AE214" s="26">
        <v>0.84960000000000002</v>
      </c>
      <c r="AF214" s="26">
        <v>0.73429999999999995</v>
      </c>
      <c r="AG214" s="26">
        <v>0.71389999999999998</v>
      </c>
      <c r="AH214" s="57">
        <v>0.87619999999999998</v>
      </c>
      <c r="AI214" s="50">
        <f t="shared" si="9"/>
        <v>0.83341947500000013</v>
      </c>
      <c r="AJ214" s="26">
        <f t="shared" si="10"/>
        <v>-4.2780524999999847E-2</v>
      </c>
      <c r="AK214" s="62">
        <f t="shared" si="11"/>
        <v>-4.8825068477516373E-2</v>
      </c>
    </row>
    <row r="215" spans="1:37" s="53" customFormat="1" x14ac:dyDescent="0.2">
      <c r="A215" s="21" t="s">
        <v>242</v>
      </c>
      <c r="B215" s="1" t="s">
        <v>243</v>
      </c>
      <c r="C215" s="1" t="s">
        <v>410</v>
      </c>
      <c r="D215" s="108">
        <v>13</v>
      </c>
      <c r="E215" s="109"/>
      <c r="F215" s="108">
        <v>1</v>
      </c>
      <c r="G215" s="108">
        <v>10269</v>
      </c>
      <c r="H215" s="108">
        <v>11788</v>
      </c>
      <c r="I215" s="108">
        <v>4125</v>
      </c>
      <c r="J215" s="108">
        <v>4110</v>
      </c>
      <c r="K215" s="1">
        <v>5.0999999999999996</v>
      </c>
      <c r="L215" s="109"/>
      <c r="M215" s="108">
        <v>4242</v>
      </c>
      <c r="N215" s="108">
        <v>4096</v>
      </c>
      <c r="O215" s="2">
        <v>5.0999999999999996</v>
      </c>
      <c r="P215" s="2">
        <v>4.5999999999999996</v>
      </c>
      <c r="Q215" s="2">
        <v>3.5</v>
      </c>
      <c r="R215" s="1">
        <v>55</v>
      </c>
      <c r="S215" s="3">
        <v>1.2794000000000001</v>
      </c>
      <c r="T215" s="43" t="s">
        <v>410</v>
      </c>
      <c r="U215" s="3">
        <v>1.2665</v>
      </c>
      <c r="V215" s="3"/>
      <c r="W215" s="109"/>
      <c r="X215" s="1">
        <v>11</v>
      </c>
      <c r="Y215" s="108">
        <v>12920.6</v>
      </c>
      <c r="Z215" s="2">
        <v>3.5</v>
      </c>
      <c r="AA215" s="3">
        <v>0.4829</v>
      </c>
      <c r="AB215" s="3">
        <v>0.58069999999999999</v>
      </c>
      <c r="AC215" s="109"/>
      <c r="AD215" s="3">
        <v>1.5002</v>
      </c>
      <c r="AE215" s="3">
        <v>1.3956</v>
      </c>
      <c r="AF215" s="3">
        <v>1.2985</v>
      </c>
      <c r="AG215" s="3">
        <v>1.2799</v>
      </c>
      <c r="AH215" s="57">
        <v>1.4012</v>
      </c>
      <c r="AI215" s="50">
        <f t="shared" si="9"/>
        <v>1.3586378750000001</v>
      </c>
      <c r="AJ215" s="3">
        <f t="shared" si="10"/>
        <v>-4.2562124999999895E-2</v>
      </c>
      <c r="AK215" s="62">
        <f t="shared" si="11"/>
        <v>-3.0375481729945687E-2</v>
      </c>
    </row>
    <row r="216" spans="1:37" s="53" customFormat="1" x14ac:dyDescent="0.2">
      <c r="A216" s="21" t="s">
        <v>828</v>
      </c>
      <c r="B216" s="24" t="s">
        <v>829</v>
      </c>
      <c r="C216" s="24" t="s">
        <v>407</v>
      </c>
      <c r="D216" s="110">
        <v>31</v>
      </c>
      <c r="E216" s="109"/>
      <c r="F216" s="110">
        <v>0</v>
      </c>
      <c r="G216" s="110">
        <v>9670</v>
      </c>
      <c r="H216" s="110">
        <v>6046</v>
      </c>
      <c r="I216" s="110">
        <v>3952</v>
      </c>
      <c r="J216" s="110">
        <v>1968</v>
      </c>
      <c r="K216" s="24">
        <v>3.4</v>
      </c>
      <c r="L216" s="109"/>
      <c r="M216" s="110">
        <v>3969</v>
      </c>
      <c r="N216" s="110">
        <v>1965</v>
      </c>
      <c r="O216" s="25">
        <v>3.4</v>
      </c>
      <c r="P216" s="25">
        <v>2.2000000000000002</v>
      </c>
      <c r="Q216" s="25">
        <v>2.8</v>
      </c>
      <c r="R216" s="24">
        <v>14</v>
      </c>
      <c r="S216" s="26">
        <v>1.1971000000000001</v>
      </c>
      <c r="T216" s="52" t="s">
        <v>407</v>
      </c>
      <c r="U216" s="26">
        <v>1.1971000000000001</v>
      </c>
      <c r="V216" s="26"/>
      <c r="W216" s="109"/>
      <c r="X216" s="24">
        <v>8</v>
      </c>
      <c r="Y216" s="110">
        <v>7769.92</v>
      </c>
      <c r="Z216" s="25">
        <v>2.8</v>
      </c>
      <c r="AA216" s="26">
        <v>0.80779999999999996</v>
      </c>
      <c r="AB216" s="26">
        <v>0.93179999999999996</v>
      </c>
      <c r="AC216" s="109"/>
      <c r="AD216" s="26">
        <v>1.4053</v>
      </c>
      <c r="AE216" s="26">
        <v>1.6207</v>
      </c>
      <c r="AF216" s="26">
        <v>1.2154</v>
      </c>
      <c r="AG216" s="26">
        <v>1.2496</v>
      </c>
      <c r="AH216" s="57">
        <v>1.3261000000000001</v>
      </c>
      <c r="AI216" s="50">
        <f t="shared" si="9"/>
        <v>1.2841890250000001</v>
      </c>
      <c r="AJ216" s="26">
        <f t="shared" si="10"/>
        <v>-4.1910974999999961E-2</v>
      </c>
      <c r="AK216" s="62">
        <f t="shared" si="11"/>
        <v>-3.1604686675213003E-2</v>
      </c>
    </row>
    <row r="217" spans="1:37" s="53" customFormat="1" x14ac:dyDescent="0.2">
      <c r="A217" s="21" t="s">
        <v>220</v>
      </c>
      <c r="B217" s="24" t="s">
        <v>221</v>
      </c>
      <c r="C217" s="24" t="s">
        <v>410</v>
      </c>
      <c r="D217" s="110">
        <v>1</v>
      </c>
      <c r="E217" s="109"/>
      <c r="F217" s="110">
        <v>0</v>
      </c>
      <c r="G217" s="110">
        <v>17851</v>
      </c>
      <c r="H217" s="110">
        <v>0</v>
      </c>
      <c r="I217" s="110">
        <v>4964</v>
      </c>
      <c r="J217" s="110">
        <v>0</v>
      </c>
      <c r="K217" s="24">
        <v>3</v>
      </c>
      <c r="L217" s="109"/>
      <c r="M217" s="110">
        <v>4964</v>
      </c>
      <c r="N217" s="110">
        <v>0</v>
      </c>
      <c r="O217" s="25">
        <v>3</v>
      </c>
      <c r="P217" s="25">
        <v>0</v>
      </c>
      <c r="Q217" s="25">
        <v>3</v>
      </c>
      <c r="R217" s="24">
        <v>999</v>
      </c>
      <c r="S217" s="26">
        <v>1.4972000000000001</v>
      </c>
      <c r="T217" s="52" t="s">
        <v>410</v>
      </c>
      <c r="U217" s="26">
        <v>2.5655999999999999</v>
      </c>
      <c r="V217" s="26"/>
      <c r="W217" s="109"/>
      <c r="X217" s="24">
        <v>19</v>
      </c>
      <c r="Y217" s="110">
        <v>27403.39</v>
      </c>
      <c r="Z217" s="25">
        <v>3.9</v>
      </c>
      <c r="AA217" s="26">
        <v>1.3017000000000001</v>
      </c>
      <c r="AB217" s="26">
        <v>1.2599</v>
      </c>
      <c r="AC217" s="109"/>
      <c r="AD217" s="26">
        <v>2.3071999999999999</v>
      </c>
      <c r="AE217" s="26">
        <v>2.8725999999999998</v>
      </c>
      <c r="AF217" s="26">
        <v>2.6735000000000002</v>
      </c>
      <c r="AG217" s="26">
        <v>2.6482000000000001</v>
      </c>
      <c r="AH217" s="57">
        <v>2.7938999999999998</v>
      </c>
      <c r="AI217" s="50">
        <f t="shared" si="9"/>
        <v>2.7522473999999999</v>
      </c>
      <c r="AJ217" s="26">
        <f t="shared" si="10"/>
        <v>-4.1652599999999929E-2</v>
      </c>
      <c r="AK217" s="62">
        <f t="shared" si="11"/>
        <v>-1.4908407602276363E-2</v>
      </c>
    </row>
    <row r="218" spans="1:37" s="53" customFormat="1" x14ac:dyDescent="0.2">
      <c r="A218" s="22" t="s">
        <v>848</v>
      </c>
      <c r="B218" s="17" t="s">
        <v>849</v>
      </c>
      <c r="C218" s="17" t="s">
        <v>407</v>
      </c>
      <c r="D218" s="111">
        <v>16</v>
      </c>
      <c r="E218" s="109"/>
      <c r="F218" s="111">
        <v>0</v>
      </c>
      <c r="G218" s="111">
        <v>9127</v>
      </c>
      <c r="H218" s="111">
        <v>6562</v>
      </c>
      <c r="I218" s="111">
        <v>5168</v>
      </c>
      <c r="J218" s="111">
        <v>3986</v>
      </c>
      <c r="K218" s="17">
        <v>5.8</v>
      </c>
      <c r="L218" s="109"/>
      <c r="M218" s="111">
        <v>5047</v>
      </c>
      <c r="N218" s="111">
        <v>3712</v>
      </c>
      <c r="O218" s="18">
        <v>5.8</v>
      </c>
      <c r="P218" s="18">
        <v>3.9</v>
      </c>
      <c r="Q218" s="18">
        <v>4.5</v>
      </c>
      <c r="R218" s="17">
        <v>32</v>
      </c>
      <c r="S218" s="19">
        <v>1.5222</v>
      </c>
      <c r="T218" s="44" t="s">
        <v>410</v>
      </c>
      <c r="U218" s="19">
        <v>1.3453999999999999</v>
      </c>
      <c r="V218" s="3"/>
      <c r="W218" s="109"/>
      <c r="X218" s="17">
        <v>12</v>
      </c>
      <c r="Y218" s="111">
        <v>11997.79</v>
      </c>
      <c r="Z218" s="18">
        <v>3.6</v>
      </c>
      <c r="AA218" s="19">
        <v>1.9528000000000001</v>
      </c>
      <c r="AB218" s="19">
        <v>1.9265000000000001</v>
      </c>
      <c r="AC218" s="109"/>
      <c r="AD218" s="19">
        <v>1.3867</v>
      </c>
      <c r="AE218" s="19">
        <v>1.2633000000000001</v>
      </c>
      <c r="AF218" s="19">
        <v>1.3472</v>
      </c>
      <c r="AG218" s="19">
        <v>1.3292999999999999</v>
      </c>
      <c r="AH218" s="59">
        <v>1.484</v>
      </c>
      <c r="AI218" s="51">
        <f t="shared" si="9"/>
        <v>1.4432778500000001</v>
      </c>
      <c r="AJ218" s="19">
        <f t="shared" si="10"/>
        <v>-4.0722149999999901E-2</v>
      </c>
      <c r="AK218" s="63">
        <f t="shared" si="11"/>
        <v>-2.7440801886792387E-2</v>
      </c>
    </row>
    <row r="219" spans="1:37" s="53" customFormat="1" x14ac:dyDescent="0.2">
      <c r="A219" s="21" t="s">
        <v>506</v>
      </c>
      <c r="B219" s="1" t="s">
        <v>507</v>
      </c>
      <c r="C219" s="1" t="s">
        <v>407</v>
      </c>
      <c r="D219" s="108">
        <v>1</v>
      </c>
      <c r="E219" s="109"/>
      <c r="F219" s="108">
        <v>0</v>
      </c>
      <c r="G219" s="108">
        <v>767</v>
      </c>
      <c r="H219" s="108">
        <v>0</v>
      </c>
      <c r="I219" s="108">
        <v>405</v>
      </c>
      <c r="J219" s="108">
        <v>0</v>
      </c>
      <c r="K219" s="1">
        <v>1</v>
      </c>
      <c r="L219" s="109"/>
      <c r="M219" s="108">
        <v>405</v>
      </c>
      <c r="N219" s="108">
        <v>0</v>
      </c>
      <c r="O219" s="2">
        <v>1</v>
      </c>
      <c r="P219" s="2">
        <v>0</v>
      </c>
      <c r="Q219" s="2">
        <v>1</v>
      </c>
      <c r="R219" s="1">
        <v>999</v>
      </c>
      <c r="S219" s="3">
        <v>0.1222</v>
      </c>
      <c r="T219" s="43" t="s">
        <v>410</v>
      </c>
      <c r="U219" s="3">
        <v>1.2063999999999999</v>
      </c>
      <c r="V219" s="3"/>
      <c r="W219" s="109"/>
      <c r="X219" s="1">
        <v>11</v>
      </c>
      <c r="Y219" s="108">
        <v>10143.23</v>
      </c>
      <c r="Z219" s="2">
        <v>3.8</v>
      </c>
      <c r="AA219" s="3">
        <v>0.82369999999999999</v>
      </c>
      <c r="AB219" s="3">
        <v>0.87729999999999997</v>
      </c>
      <c r="AC219" s="109"/>
      <c r="AD219" s="3">
        <v>1.5124</v>
      </c>
      <c r="AE219" s="3">
        <v>1.2688999999999999</v>
      </c>
      <c r="AF219" s="3">
        <v>1.3405</v>
      </c>
      <c r="AG219" s="3">
        <v>1.2998000000000001</v>
      </c>
      <c r="AH219" s="57">
        <v>1.3335999999999999</v>
      </c>
      <c r="AI219" s="50">
        <f t="shared" si="9"/>
        <v>1.2941655999999999</v>
      </c>
      <c r="AJ219" s="3">
        <f t="shared" si="10"/>
        <v>-3.9434399999999981E-2</v>
      </c>
      <c r="AK219" s="62">
        <f t="shared" si="11"/>
        <v>-2.9569886022795429E-2</v>
      </c>
    </row>
    <row r="220" spans="1:37" s="53" customFormat="1" x14ac:dyDescent="0.2">
      <c r="A220" s="21" t="s">
        <v>989</v>
      </c>
      <c r="B220" s="24" t="s">
        <v>990</v>
      </c>
      <c r="C220" s="24" t="s">
        <v>407</v>
      </c>
      <c r="D220" s="110">
        <v>8</v>
      </c>
      <c r="E220" s="109"/>
      <c r="F220" s="110">
        <v>2</v>
      </c>
      <c r="G220" s="110">
        <v>6683</v>
      </c>
      <c r="H220" s="110">
        <v>3069</v>
      </c>
      <c r="I220" s="110">
        <v>2572</v>
      </c>
      <c r="J220" s="110">
        <v>1540</v>
      </c>
      <c r="K220" s="24">
        <v>3.1</v>
      </c>
      <c r="L220" s="109"/>
      <c r="M220" s="110">
        <v>2539</v>
      </c>
      <c r="N220" s="110">
        <v>1471</v>
      </c>
      <c r="O220" s="25">
        <v>3.1</v>
      </c>
      <c r="P220" s="25">
        <v>1.8</v>
      </c>
      <c r="Q220" s="25">
        <v>2.6</v>
      </c>
      <c r="R220" s="24">
        <v>20</v>
      </c>
      <c r="S220" s="26">
        <v>0.76580000000000004</v>
      </c>
      <c r="T220" s="52" t="s">
        <v>410</v>
      </c>
      <c r="U220" s="26">
        <v>0.85819999999999996</v>
      </c>
      <c r="V220" s="26"/>
      <c r="W220" s="109"/>
      <c r="X220" s="24">
        <v>11</v>
      </c>
      <c r="Y220" s="110">
        <v>8537.85</v>
      </c>
      <c r="Z220" s="25">
        <v>2.8</v>
      </c>
      <c r="AA220" s="26">
        <v>5.7769000000000004</v>
      </c>
      <c r="AB220" s="26">
        <v>5.7050000000000001</v>
      </c>
      <c r="AC220" s="109"/>
      <c r="AD220" s="26">
        <v>0.75880000000000003</v>
      </c>
      <c r="AE220" s="26">
        <v>0.85470000000000002</v>
      </c>
      <c r="AF220" s="26">
        <v>0.84460000000000002</v>
      </c>
      <c r="AG220" s="26">
        <v>0.83930000000000005</v>
      </c>
      <c r="AH220" s="57">
        <v>0.95930000000000004</v>
      </c>
      <c r="AI220" s="50">
        <f t="shared" si="9"/>
        <v>0.92063405000000009</v>
      </c>
      <c r="AJ220" s="26">
        <f t="shared" si="10"/>
        <v>-3.8665949999999949E-2</v>
      </c>
      <c r="AK220" s="62">
        <f t="shared" si="11"/>
        <v>-4.0306421348900182E-2</v>
      </c>
    </row>
    <row r="221" spans="1:37" s="53" customFormat="1" x14ac:dyDescent="0.2">
      <c r="A221" s="21" t="s">
        <v>1505</v>
      </c>
      <c r="B221" s="24" t="s">
        <v>1506</v>
      </c>
      <c r="C221" s="24" t="s">
        <v>410</v>
      </c>
      <c r="D221" s="110">
        <v>2</v>
      </c>
      <c r="E221" s="109"/>
      <c r="F221" s="110">
        <v>0</v>
      </c>
      <c r="G221" s="110">
        <v>4267</v>
      </c>
      <c r="H221" s="110">
        <v>1703</v>
      </c>
      <c r="I221" s="110">
        <v>2197</v>
      </c>
      <c r="J221" s="110">
        <v>558</v>
      </c>
      <c r="K221" s="24">
        <v>1.5</v>
      </c>
      <c r="L221" s="109"/>
      <c r="M221" s="110">
        <v>2197</v>
      </c>
      <c r="N221" s="110">
        <v>558</v>
      </c>
      <c r="O221" s="25">
        <v>1.5</v>
      </c>
      <c r="P221" s="25">
        <v>1.5</v>
      </c>
      <c r="Q221" s="25">
        <v>1.7</v>
      </c>
      <c r="R221" s="24">
        <v>999</v>
      </c>
      <c r="S221" s="26">
        <v>0.66259999999999997</v>
      </c>
      <c r="T221" s="52" t="s">
        <v>410</v>
      </c>
      <c r="U221" s="26">
        <v>0.77270000000000005</v>
      </c>
      <c r="V221" s="26"/>
      <c r="W221" s="109"/>
      <c r="X221" s="24">
        <v>3</v>
      </c>
      <c r="Y221" s="110">
        <v>4781.21</v>
      </c>
      <c r="Z221" s="25">
        <v>1.2</v>
      </c>
      <c r="AA221" s="26">
        <v>1.9488000000000001</v>
      </c>
      <c r="AB221" s="26">
        <v>1.4067000000000001</v>
      </c>
      <c r="AC221" s="109"/>
      <c r="AD221" s="26">
        <v>0.65880000000000005</v>
      </c>
      <c r="AE221" s="26">
        <v>0.75049999999999994</v>
      </c>
      <c r="AF221" s="26">
        <v>0.62409999999999999</v>
      </c>
      <c r="AG221" s="26">
        <v>0.75819999999999999</v>
      </c>
      <c r="AH221" s="57">
        <v>0.8669</v>
      </c>
      <c r="AI221" s="50">
        <f t="shared" si="9"/>
        <v>0.82891392500000016</v>
      </c>
      <c r="AJ221" s="26">
        <f t="shared" si="10"/>
        <v>-3.7986074999999841E-2</v>
      </c>
      <c r="AK221" s="62">
        <f t="shared" si="11"/>
        <v>-4.3818289306724927E-2</v>
      </c>
    </row>
    <row r="222" spans="1:37" s="53" customFormat="1" x14ac:dyDescent="0.2">
      <c r="A222" s="21" t="s">
        <v>1473</v>
      </c>
      <c r="B222" s="24" t="s">
        <v>1474</v>
      </c>
      <c r="C222" s="24" t="s">
        <v>410</v>
      </c>
      <c r="D222" s="110">
        <v>32</v>
      </c>
      <c r="E222" s="109"/>
      <c r="F222" s="110">
        <v>2</v>
      </c>
      <c r="G222" s="110">
        <v>3860</v>
      </c>
      <c r="H222" s="110">
        <v>3438</v>
      </c>
      <c r="I222" s="110">
        <v>1824</v>
      </c>
      <c r="J222" s="110">
        <v>1303</v>
      </c>
      <c r="K222" s="24">
        <v>1.6</v>
      </c>
      <c r="L222" s="109"/>
      <c r="M222" s="110">
        <v>1783</v>
      </c>
      <c r="N222" s="110">
        <v>1167</v>
      </c>
      <c r="O222" s="25">
        <v>1.6</v>
      </c>
      <c r="P222" s="25">
        <v>1.3</v>
      </c>
      <c r="Q222" s="25">
        <v>1.6</v>
      </c>
      <c r="R222" s="24">
        <v>25</v>
      </c>
      <c r="S222" s="26">
        <v>0.53779999999999994</v>
      </c>
      <c r="T222" s="52" t="s">
        <v>407</v>
      </c>
      <c r="U222" s="26">
        <v>0.53779999999999994</v>
      </c>
      <c r="V222" s="26"/>
      <c r="W222" s="109"/>
      <c r="X222" s="24">
        <v>4</v>
      </c>
      <c r="Y222" s="110">
        <v>4351.82</v>
      </c>
      <c r="Z222" s="25">
        <v>1.6</v>
      </c>
      <c r="AA222" s="26">
        <v>3.6796000000000002</v>
      </c>
      <c r="AB222" s="26">
        <v>2.9558</v>
      </c>
      <c r="AC222" s="109"/>
      <c r="AD222" s="26">
        <v>0.66379999999999995</v>
      </c>
      <c r="AE222" s="26">
        <v>0.69130000000000003</v>
      </c>
      <c r="AF222" s="26">
        <v>0.5706</v>
      </c>
      <c r="AG222" s="26">
        <v>0.64990000000000003</v>
      </c>
      <c r="AH222" s="57">
        <v>0.61370000000000002</v>
      </c>
      <c r="AI222" s="50">
        <f t="shared" si="9"/>
        <v>0.57692494999999999</v>
      </c>
      <c r="AJ222" s="26">
        <f t="shared" si="10"/>
        <v>-3.6775050000000031E-2</v>
      </c>
      <c r="AK222" s="62">
        <f t="shared" si="11"/>
        <v>-5.9923496822551783E-2</v>
      </c>
    </row>
    <row r="223" spans="1:37" s="53" customFormat="1" x14ac:dyDescent="0.2">
      <c r="A223" s="22" t="s">
        <v>1170</v>
      </c>
      <c r="B223" s="17" t="s">
        <v>1171</v>
      </c>
      <c r="C223" s="17" t="s">
        <v>407</v>
      </c>
      <c r="D223" s="111">
        <v>135</v>
      </c>
      <c r="E223" s="109"/>
      <c r="F223" s="111">
        <v>3</v>
      </c>
      <c r="G223" s="111">
        <v>4460</v>
      </c>
      <c r="H223" s="111">
        <v>4224</v>
      </c>
      <c r="I223" s="111">
        <v>1922</v>
      </c>
      <c r="J223" s="111">
        <v>1470</v>
      </c>
      <c r="K223" s="17">
        <v>2.6</v>
      </c>
      <c r="L223" s="109"/>
      <c r="M223" s="111">
        <v>1855</v>
      </c>
      <c r="N223" s="111">
        <v>1234</v>
      </c>
      <c r="O223" s="18">
        <v>2.6</v>
      </c>
      <c r="P223" s="18">
        <v>2.1</v>
      </c>
      <c r="Q223" s="18">
        <v>2</v>
      </c>
      <c r="R223" s="17">
        <v>26</v>
      </c>
      <c r="S223" s="19">
        <v>0.5595</v>
      </c>
      <c r="T223" s="44" t="s">
        <v>407</v>
      </c>
      <c r="U223" s="19">
        <v>0.5595</v>
      </c>
      <c r="V223" s="19"/>
      <c r="W223" s="109"/>
      <c r="X223" s="17">
        <v>7</v>
      </c>
      <c r="Y223" s="111">
        <v>4773.8</v>
      </c>
      <c r="Z223" s="18">
        <v>2</v>
      </c>
      <c r="AA223" s="19">
        <v>0.75849999999999995</v>
      </c>
      <c r="AB223" s="19">
        <v>0.59730000000000005</v>
      </c>
      <c r="AC223" s="109"/>
      <c r="AD223" s="19">
        <v>0.65620000000000001</v>
      </c>
      <c r="AE223" s="19">
        <v>0.56440000000000001</v>
      </c>
      <c r="AF223" s="19">
        <v>0.58630000000000004</v>
      </c>
      <c r="AG223" s="19">
        <v>0.62760000000000005</v>
      </c>
      <c r="AH223" s="59">
        <v>0.63670000000000004</v>
      </c>
      <c r="AI223" s="51">
        <f t="shared" si="9"/>
        <v>0.60020362500000002</v>
      </c>
      <c r="AJ223" s="19">
        <f t="shared" si="10"/>
        <v>-3.6496375000000025E-2</v>
      </c>
      <c r="AK223" s="63">
        <f t="shared" si="11"/>
        <v>-5.7321148107428964E-2</v>
      </c>
    </row>
    <row r="224" spans="1:37" s="53" customFormat="1" x14ac:dyDescent="0.2">
      <c r="A224" s="21" t="s">
        <v>1497</v>
      </c>
      <c r="B224" s="24" t="s">
        <v>1498</v>
      </c>
      <c r="C224" s="24" t="s">
        <v>410</v>
      </c>
      <c r="D224" s="110">
        <v>9</v>
      </c>
      <c r="E224" s="109"/>
      <c r="F224" s="110">
        <v>0</v>
      </c>
      <c r="G224" s="110">
        <v>9675</v>
      </c>
      <c r="H224" s="110">
        <v>6880</v>
      </c>
      <c r="I224" s="110">
        <v>4687</v>
      </c>
      <c r="J224" s="110">
        <v>3060</v>
      </c>
      <c r="K224" s="24">
        <v>5</v>
      </c>
      <c r="L224" s="109"/>
      <c r="M224" s="110">
        <v>4587</v>
      </c>
      <c r="N224" s="110">
        <v>2841</v>
      </c>
      <c r="O224" s="25">
        <v>5</v>
      </c>
      <c r="P224" s="25">
        <v>3.4</v>
      </c>
      <c r="Q224" s="25">
        <v>3.7</v>
      </c>
      <c r="R224" s="24">
        <v>23</v>
      </c>
      <c r="S224" s="26">
        <v>1.3835</v>
      </c>
      <c r="T224" s="52" t="s">
        <v>410</v>
      </c>
      <c r="U224" s="26">
        <v>1.1919</v>
      </c>
      <c r="V224" s="26"/>
      <c r="W224" s="109"/>
      <c r="X224" s="24">
        <v>8</v>
      </c>
      <c r="Y224" s="110">
        <v>9124.08</v>
      </c>
      <c r="Z224" s="25">
        <v>2.7</v>
      </c>
      <c r="AA224" s="26">
        <v>1.0458000000000001</v>
      </c>
      <c r="AB224" s="26">
        <v>0.81340000000000001</v>
      </c>
      <c r="AC224" s="109"/>
      <c r="AD224" s="26">
        <v>1.1798</v>
      </c>
      <c r="AE224" s="26">
        <v>0.86450000000000005</v>
      </c>
      <c r="AF224" s="26">
        <v>1.1957</v>
      </c>
      <c r="AG224" s="26">
        <v>1.2376</v>
      </c>
      <c r="AH224" s="57">
        <v>1.3152999999999999</v>
      </c>
      <c r="AI224" s="50">
        <f t="shared" si="9"/>
        <v>1.2786107250000001</v>
      </c>
      <c r="AJ224" s="26">
        <f t="shared" si="10"/>
        <v>-3.6689274999999855E-2</v>
      </c>
      <c r="AK224" s="62">
        <f t="shared" si="11"/>
        <v>-2.7894225651942415E-2</v>
      </c>
    </row>
    <row r="225" spans="1:37" s="53" customFormat="1" x14ac:dyDescent="0.2">
      <c r="A225" s="21" t="s">
        <v>1034</v>
      </c>
      <c r="B225" s="1" t="s">
        <v>1035</v>
      </c>
      <c r="C225" s="1" t="s">
        <v>410</v>
      </c>
      <c r="D225" s="108">
        <v>45</v>
      </c>
      <c r="E225" s="109"/>
      <c r="F225" s="108">
        <v>1</v>
      </c>
      <c r="G225" s="108">
        <v>4716</v>
      </c>
      <c r="H225" s="108">
        <v>4163</v>
      </c>
      <c r="I225" s="108">
        <v>2161</v>
      </c>
      <c r="J225" s="108">
        <v>1548</v>
      </c>
      <c r="K225" s="1">
        <v>3</v>
      </c>
      <c r="L225" s="109"/>
      <c r="M225" s="108">
        <v>2119</v>
      </c>
      <c r="N225" s="108">
        <v>1393</v>
      </c>
      <c r="O225" s="2">
        <v>3</v>
      </c>
      <c r="P225" s="2">
        <v>2</v>
      </c>
      <c r="Q225" s="2">
        <v>2.4</v>
      </c>
      <c r="R225" s="1">
        <v>25</v>
      </c>
      <c r="S225" s="3">
        <v>0.6391</v>
      </c>
      <c r="T225" s="43" t="s">
        <v>407</v>
      </c>
      <c r="U225" s="3">
        <v>0.6391</v>
      </c>
      <c r="V225" s="3"/>
      <c r="W225" s="109"/>
      <c r="X225" s="1">
        <v>7</v>
      </c>
      <c r="Y225" s="108">
        <v>5164.12</v>
      </c>
      <c r="Z225" s="2">
        <v>2.4</v>
      </c>
      <c r="AA225" s="3">
        <v>0.91</v>
      </c>
      <c r="AB225" s="3">
        <v>1.4184000000000001</v>
      </c>
      <c r="AC225" s="109"/>
      <c r="AD225" s="3">
        <v>0.55910000000000004</v>
      </c>
      <c r="AE225" s="3">
        <v>0.53620000000000001</v>
      </c>
      <c r="AF225" s="3">
        <v>0.78539999999999999</v>
      </c>
      <c r="AG225" s="3">
        <v>0.66500000000000004</v>
      </c>
      <c r="AH225" s="57">
        <v>0.71870000000000001</v>
      </c>
      <c r="AI225" s="50">
        <f t="shared" si="9"/>
        <v>0.68559452500000007</v>
      </c>
      <c r="AJ225" s="3">
        <f t="shared" si="10"/>
        <v>-3.310547499999994E-2</v>
      </c>
      <c r="AK225" s="62">
        <f t="shared" si="11"/>
        <v>-4.606299568665638E-2</v>
      </c>
    </row>
    <row r="226" spans="1:37" s="53" customFormat="1" x14ac:dyDescent="0.2">
      <c r="A226" s="21" t="s">
        <v>486</v>
      </c>
      <c r="B226" s="1" t="s">
        <v>487</v>
      </c>
      <c r="C226" s="1" t="s">
        <v>410</v>
      </c>
      <c r="D226" s="108">
        <v>6</v>
      </c>
      <c r="E226" s="109"/>
      <c r="F226" s="108">
        <v>0</v>
      </c>
      <c r="G226" s="108">
        <v>7510</v>
      </c>
      <c r="H226" s="108">
        <v>4108</v>
      </c>
      <c r="I226" s="108">
        <v>3223</v>
      </c>
      <c r="J226" s="108">
        <v>2119</v>
      </c>
      <c r="K226" s="1">
        <v>3.2</v>
      </c>
      <c r="L226" s="109"/>
      <c r="M226" s="108">
        <v>3223</v>
      </c>
      <c r="N226" s="108">
        <v>2119</v>
      </c>
      <c r="O226" s="2">
        <v>3.2</v>
      </c>
      <c r="P226" s="2">
        <v>2.1</v>
      </c>
      <c r="Q226" s="2">
        <v>2.4</v>
      </c>
      <c r="R226" s="1">
        <v>25</v>
      </c>
      <c r="S226" s="3">
        <v>0.97209999999999996</v>
      </c>
      <c r="T226" s="43" t="s">
        <v>410</v>
      </c>
      <c r="U226" s="3">
        <v>0.85770000000000002</v>
      </c>
      <c r="V226" s="3"/>
      <c r="W226" s="109"/>
      <c r="X226" s="1">
        <v>8</v>
      </c>
      <c r="Y226" s="108">
        <v>8136.69</v>
      </c>
      <c r="Z226" s="2">
        <v>2.6</v>
      </c>
      <c r="AA226" s="3">
        <v>1.1890000000000001</v>
      </c>
      <c r="AB226" s="3">
        <v>1.2867999999999999</v>
      </c>
      <c r="AC226" s="109"/>
      <c r="AD226" s="3">
        <v>1.1166</v>
      </c>
      <c r="AE226" s="3">
        <v>0.99750000000000005</v>
      </c>
      <c r="AF226" s="3">
        <v>0.97209999999999996</v>
      </c>
      <c r="AG226" s="3">
        <v>0.92549999999999999</v>
      </c>
      <c r="AH226" s="57">
        <v>0.95320000000000005</v>
      </c>
      <c r="AI226" s="50">
        <f t="shared" si="9"/>
        <v>0.92009767500000006</v>
      </c>
      <c r="AJ226" s="3">
        <f t="shared" si="10"/>
        <v>-3.3102324999999988E-2</v>
      </c>
      <c r="AK226" s="62">
        <f t="shared" si="11"/>
        <v>-3.4727575535039849E-2</v>
      </c>
    </row>
    <row r="227" spans="1:37" s="53" customFormat="1" x14ac:dyDescent="0.2">
      <c r="A227" s="21" t="s">
        <v>1495</v>
      </c>
      <c r="B227" s="24" t="s">
        <v>1496</v>
      </c>
      <c r="C227" s="24" t="s">
        <v>410</v>
      </c>
      <c r="D227" s="110">
        <v>0</v>
      </c>
      <c r="E227" s="109"/>
      <c r="F227" s="110">
        <v>0</v>
      </c>
      <c r="G227" s="110">
        <v>0</v>
      </c>
      <c r="H227" s="110">
        <v>0</v>
      </c>
      <c r="I227" s="110">
        <v>0</v>
      </c>
      <c r="J227" s="110">
        <v>0</v>
      </c>
      <c r="K227" s="24">
        <v>0</v>
      </c>
      <c r="L227" s="109"/>
      <c r="M227" s="110">
        <v>0</v>
      </c>
      <c r="N227" s="110">
        <v>0</v>
      </c>
      <c r="O227" s="25">
        <v>0</v>
      </c>
      <c r="P227" s="25">
        <v>0</v>
      </c>
      <c r="Q227" s="25">
        <v>0</v>
      </c>
      <c r="R227" s="24">
        <v>999</v>
      </c>
      <c r="S227" s="26">
        <v>0</v>
      </c>
      <c r="T227" s="52" t="s">
        <v>410</v>
      </c>
      <c r="U227" s="26">
        <v>1.9104000000000001</v>
      </c>
      <c r="V227" s="26"/>
      <c r="W227" s="109"/>
      <c r="X227" s="24">
        <v>6</v>
      </c>
      <c r="Y227" s="110">
        <v>11009.61</v>
      </c>
      <c r="Z227" s="25">
        <v>3.2</v>
      </c>
      <c r="AA227" s="26">
        <v>0.52290000000000003</v>
      </c>
      <c r="AB227" s="26">
        <v>0.5202</v>
      </c>
      <c r="AC227" s="109"/>
      <c r="AD227" s="26">
        <v>2.2475999999999998</v>
      </c>
      <c r="AE227" s="26">
        <v>2.3489</v>
      </c>
      <c r="AF227" s="26">
        <v>2.1516000000000002</v>
      </c>
      <c r="AG227" s="26">
        <v>2.1112000000000002</v>
      </c>
      <c r="AH227" s="57">
        <v>2.0827</v>
      </c>
      <c r="AI227" s="50">
        <f t="shared" si="9"/>
        <v>2.0493816000000002</v>
      </c>
      <c r="AJ227" s="26">
        <f t="shared" si="10"/>
        <v>-3.3318399999999748E-2</v>
      </c>
      <c r="AK227" s="62">
        <f t="shared" si="11"/>
        <v>-1.5997695299370888E-2</v>
      </c>
    </row>
    <row r="228" spans="1:37" s="53" customFormat="1" x14ac:dyDescent="0.2">
      <c r="A228" s="22" t="s">
        <v>680</v>
      </c>
      <c r="B228" s="17" t="s">
        <v>681</v>
      </c>
      <c r="C228" s="17" t="s">
        <v>407</v>
      </c>
      <c r="D228" s="111">
        <v>9</v>
      </c>
      <c r="E228" s="109"/>
      <c r="F228" s="111">
        <v>0</v>
      </c>
      <c r="G228" s="111">
        <v>8487</v>
      </c>
      <c r="H228" s="111">
        <v>5939</v>
      </c>
      <c r="I228" s="111">
        <v>3409</v>
      </c>
      <c r="J228" s="111">
        <v>1931</v>
      </c>
      <c r="K228" s="17">
        <v>5.9</v>
      </c>
      <c r="L228" s="109"/>
      <c r="M228" s="111">
        <v>3327</v>
      </c>
      <c r="N228" s="111">
        <v>1746</v>
      </c>
      <c r="O228" s="18">
        <v>5.9</v>
      </c>
      <c r="P228" s="18">
        <v>3.2</v>
      </c>
      <c r="Q228" s="18">
        <v>4.8</v>
      </c>
      <c r="R228" s="17">
        <v>16</v>
      </c>
      <c r="S228" s="19">
        <v>1.0034000000000001</v>
      </c>
      <c r="T228" s="44" t="s">
        <v>410</v>
      </c>
      <c r="U228" s="19">
        <v>1.6836</v>
      </c>
      <c r="V228" s="19"/>
      <c r="W228" s="109"/>
      <c r="X228" s="17">
        <v>15</v>
      </c>
      <c r="Y228" s="111">
        <v>19768.599999999999</v>
      </c>
      <c r="Z228" s="18">
        <v>4.5</v>
      </c>
      <c r="AA228" s="19">
        <v>1.5660000000000001</v>
      </c>
      <c r="AB228" s="19">
        <v>1.4946999999999999</v>
      </c>
      <c r="AC228" s="109"/>
      <c r="AD228" s="19">
        <v>1.591</v>
      </c>
      <c r="AE228" s="19">
        <v>1.9301999999999999</v>
      </c>
      <c r="AF228" s="19">
        <v>1.6113</v>
      </c>
      <c r="AG228" s="19">
        <v>1.4224000000000001</v>
      </c>
      <c r="AH228" s="59">
        <v>1.8387</v>
      </c>
      <c r="AI228" s="51">
        <f t="shared" si="9"/>
        <v>1.8060819000000001</v>
      </c>
      <c r="AJ228" s="19">
        <f t="shared" si="10"/>
        <v>-3.2618099999999872E-2</v>
      </c>
      <c r="AK228" s="63">
        <f t="shared" si="11"/>
        <v>-1.7739761788219868E-2</v>
      </c>
    </row>
    <row r="229" spans="1:37" s="53" customFormat="1" x14ac:dyDescent="0.2">
      <c r="A229" s="21" t="s">
        <v>170</v>
      </c>
      <c r="B229" s="24" t="s">
        <v>171</v>
      </c>
      <c r="C229" s="24" t="s">
        <v>410</v>
      </c>
      <c r="D229" s="110">
        <v>752</v>
      </c>
      <c r="E229" s="109"/>
      <c r="F229" s="110">
        <v>30</v>
      </c>
      <c r="G229" s="110">
        <v>4461</v>
      </c>
      <c r="H229" s="110">
        <v>4385</v>
      </c>
      <c r="I229" s="110">
        <v>2036</v>
      </c>
      <c r="J229" s="110">
        <v>2000</v>
      </c>
      <c r="K229" s="24">
        <v>2.7</v>
      </c>
      <c r="L229" s="109"/>
      <c r="M229" s="110">
        <v>1909</v>
      </c>
      <c r="N229" s="110">
        <v>1268</v>
      </c>
      <c r="O229" s="25">
        <v>2.7</v>
      </c>
      <c r="P229" s="25">
        <v>3.3</v>
      </c>
      <c r="Q229" s="25">
        <v>2.1</v>
      </c>
      <c r="R229" s="24">
        <v>26</v>
      </c>
      <c r="S229" s="26">
        <v>0.57579999999999998</v>
      </c>
      <c r="T229" s="52" t="s">
        <v>407</v>
      </c>
      <c r="U229" s="26">
        <v>0.57579999999999998</v>
      </c>
      <c r="V229" s="26"/>
      <c r="W229" s="109"/>
      <c r="X229" s="24">
        <v>9</v>
      </c>
      <c r="Y229" s="110">
        <v>5916</v>
      </c>
      <c r="Z229" s="25">
        <v>2.1</v>
      </c>
      <c r="AA229" s="26">
        <v>1.9515</v>
      </c>
      <c r="AB229" s="26">
        <v>1.4221999999999999</v>
      </c>
      <c r="AC229" s="109"/>
      <c r="AD229" s="26">
        <v>0.55010000000000003</v>
      </c>
      <c r="AE229" s="26">
        <v>0.55179999999999996</v>
      </c>
      <c r="AF229" s="26">
        <v>0.61099999999999999</v>
      </c>
      <c r="AG229" s="26">
        <v>0.64239999999999997</v>
      </c>
      <c r="AH229" s="57">
        <v>0.64959999999999996</v>
      </c>
      <c r="AI229" s="50">
        <f t="shared" si="9"/>
        <v>0.61768945000000008</v>
      </c>
      <c r="AJ229" s="26">
        <f t="shared" si="10"/>
        <v>-3.1910549999999871E-2</v>
      </c>
      <c r="AK229" s="62">
        <f t="shared" si="11"/>
        <v>-4.9123383620689458E-2</v>
      </c>
    </row>
    <row r="230" spans="1:37" s="53" customFormat="1" x14ac:dyDescent="0.2">
      <c r="A230" s="21" t="s">
        <v>605</v>
      </c>
      <c r="B230" s="1" t="s">
        <v>606</v>
      </c>
      <c r="C230" s="1" t="s">
        <v>407</v>
      </c>
      <c r="D230" s="108">
        <v>2</v>
      </c>
      <c r="E230" s="109"/>
      <c r="F230" s="108">
        <v>0</v>
      </c>
      <c r="G230" s="108">
        <v>11582</v>
      </c>
      <c r="H230" s="108">
        <v>1303</v>
      </c>
      <c r="I230" s="108">
        <v>2257</v>
      </c>
      <c r="J230" s="108">
        <v>126</v>
      </c>
      <c r="K230" s="1">
        <v>1</v>
      </c>
      <c r="L230" s="109"/>
      <c r="M230" s="108">
        <v>2257</v>
      </c>
      <c r="N230" s="108">
        <v>126</v>
      </c>
      <c r="O230" s="2">
        <v>1</v>
      </c>
      <c r="P230" s="2">
        <v>1</v>
      </c>
      <c r="Q230" s="2">
        <v>1.4</v>
      </c>
      <c r="R230" s="1">
        <v>999</v>
      </c>
      <c r="S230" s="3">
        <v>0.68069999999999997</v>
      </c>
      <c r="T230" s="43" t="s">
        <v>410</v>
      </c>
      <c r="U230" s="3">
        <v>1.0928</v>
      </c>
      <c r="V230" s="3"/>
      <c r="W230" s="109"/>
      <c r="X230" s="1">
        <v>4</v>
      </c>
      <c r="Y230" s="108">
        <v>8290.9500000000007</v>
      </c>
      <c r="Z230" s="2">
        <v>1.3</v>
      </c>
      <c r="AA230" s="3">
        <v>1.1843999999999999</v>
      </c>
      <c r="AB230" s="3">
        <v>1.0144</v>
      </c>
      <c r="AC230" s="109"/>
      <c r="AD230" s="3">
        <v>0.79679999999999995</v>
      </c>
      <c r="AE230" s="3">
        <v>1.2148000000000001</v>
      </c>
      <c r="AF230" s="3">
        <v>1.3447</v>
      </c>
      <c r="AG230" s="3">
        <v>1.3429</v>
      </c>
      <c r="AH230" s="57">
        <v>1.2041999999999999</v>
      </c>
      <c r="AI230" s="50">
        <f t="shared" si="9"/>
        <v>1.1723012000000002</v>
      </c>
      <c r="AJ230" s="3">
        <f t="shared" si="10"/>
        <v>-3.1898799999999783E-2</v>
      </c>
      <c r="AK230" s="62">
        <f t="shared" si="11"/>
        <v>-2.6489619664507379E-2</v>
      </c>
    </row>
    <row r="231" spans="1:37" s="53" customFormat="1" x14ac:dyDescent="0.2">
      <c r="A231" s="21" t="s">
        <v>820</v>
      </c>
      <c r="B231" s="1" t="s">
        <v>821</v>
      </c>
      <c r="C231" s="1" t="s">
        <v>407</v>
      </c>
      <c r="D231" s="108">
        <v>2</v>
      </c>
      <c r="E231" s="109"/>
      <c r="F231" s="108">
        <v>0</v>
      </c>
      <c r="G231" s="108">
        <v>3340</v>
      </c>
      <c r="H231" s="108">
        <v>217</v>
      </c>
      <c r="I231" s="108">
        <v>1678</v>
      </c>
      <c r="J231" s="108">
        <v>137</v>
      </c>
      <c r="K231" s="1">
        <v>1.5</v>
      </c>
      <c r="L231" s="109"/>
      <c r="M231" s="108">
        <v>1678</v>
      </c>
      <c r="N231" s="108">
        <v>137</v>
      </c>
      <c r="O231" s="2">
        <v>1.5</v>
      </c>
      <c r="P231" s="2">
        <v>0.5</v>
      </c>
      <c r="Q231" s="2">
        <v>1.4</v>
      </c>
      <c r="R231" s="1">
        <v>999</v>
      </c>
      <c r="S231" s="3">
        <v>0.50609999999999999</v>
      </c>
      <c r="T231" s="43" t="s">
        <v>410</v>
      </c>
      <c r="U231" s="3">
        <v>0.96679999999999999</v>
      </c>
      <c r="V231" s="3"/>
      <c r="W231" s="109"/>
      <c r="X231" s="1">
        <v>5</v>
      </c>
      <c r="Y231" s="108">
        <v>6236.56</v>
      </c>
      <c r="Z231" s="2">
        <v>1.6</v>
      </c>
      <c r="AA231" s="3">
        <v>0.75529999999999997</v>
      </c>
      <c r="AB231" s="3">
        <v>0.87949999999999995</v>
      </c>
      <c r="AC231" s="109"/>
      <c r="AD231" s="3">
        <v>0.94679999999999997</v>
      </c>
      <c r="AE231" s="3">
        <v>0.90790000000000004</v>
      </c>
      <c r="AF231" s="3">
        <v>0.97409999999999997</v>
      </c>
      <c r="AG231" s="3">
        <v>0.95079999999999998</v>
      </c>
      <c r="AH231" s="57">
        <v>1.0687</v>
      </c>
      <c r="AI231" s="50">
        <f t="shared" si="9"/>
        <v>1.0371347000000002</v>
      </c>
      <c r="AJ231" s="3">
        <f t="shared" si="10"/>
        <v>-3.1565299999999796E-2</v>
      </c>
      <c r="AK231" s="62">
        <f t="shared" si="11"/>
        <v>-2.9536165434640028E-2</v>
      </c>
    </row>
    <row r="232" spans="1:37" s="53" customFormat="1" x14ac:dyDescent="0.2">
      <c r="A232" s="21" t="s">
        <v>172</v>
      </c>
      <c r="B232" s="24" t="s">
        <v>173</v>
      </c>
      <c r="C232" s="24" t="s">
        <v>410</v>
      </c>
      <c r="D232" s="110">
        <v>105</v>
      </c>
      <c r="E232" s="109"/>
      <c r="F232" s="110">
        <v>12</v>
      </c>
      <c r="G232" s="110">
        <v>3347</v>
      </c>
      <c r="H232" s="110">
        <v>2900</v>
      </c>
      <c r="I232" s="110">
        <v>1628</v>
      </c>
      <c r="J232" s="110">
        <v>1338</v>
      </c>
      <c r="K232" s="24">
        <v>2</v>
      </c>
      <c r="L232" s="109"/>
      <c r="M232" s="110">
        <v>1560</v>
      </c>
      <c r="N232" s="110">
        <v>1000</v>
      </c>
      <c r="O232" s="25">
        <v>2</v>
      </c>
      <c r="P232" s="25">
        <v>1.8</v>
      </c>
      <c r="Q232" s="25">
        <v>1.8</v>
      </c>
      <c r="R232" s="24">
        <v>24</v>
      </c>
      <c r="S232" s="26">
        <v>0.47049999999999997</v>
      </c>
      <c r="T232" s="52" t="s">
        <v>407</v>
      </c>
      <c r="U232" s="26">
        <v>0.47049999999999997</v>
      </c>
      <c r="V232" s="26"/>
      <c r="W232" s="109"/>
      <c r="X232" s="24">
        <v>5</v>
      </c>
      <c r="Y232" s="110">
        <v>4223.72</v>
      </c>
      <c r="Z232" s="25">
        <v>1.8</v>
      </c>
      <c r="AA232" s="26">
        <v>1.3011999999999999</v>
      </c>
      <c r="AB232" s="26">
        <v>1.0625</v>
      </c>
      <c r="AC232" s="109"/>
      <c r="AD232" s="26">
        <v>0.48010000000000003</v>
      </c>
      <c r="AE232" s="26">
        <v>0.43070000000000003</v>
      </c>
      <c r="AF232" s="26">
        <v>0.40500000000000003</v>
      </c>
      <c r="AG232" s="26">
        <v>0.43</v>
      </c>
      <c r="AH232" s="57">
        <v>0.53480000000000005</v>
      </c>
      <c r="AI232" s="50">
        <f t="shared" si="9"/>
        <v>0.50472887499999997</v>
      </c>
      <c r="AJ232" s="26">
        <f t="shared" si="10"/>
        <v>-3.0071125000000087E-2</v>
      </c>
      <c r="AK232" s="62">
        <f t="shared" si="11"/>
        <v>-5.6228730366492306E-2</v>
      </c>
    </row>
    <row r="233" spans="1:37" s="53" customFormat="1" x14ac:dyDescent="0.2">
      <c r="A233" s="22" t="s">
        <v>188</v>
      </c>
      <c r="B233" s="17" t="s">
        <v>189</v>
      </c>
      <c r="C233" s="17" t="s">
        <v>410</v>
      </c>
      <c r="D233" s="111">
        <v>4</v>
      </c>
      <c r="E233" s="109"/>
      <c r="F233" s="111">
        <v>0</v>
      </c>
      <c r="G233" s="111">
        <v>13239</v>
      </c>
      <c r="H233" s="111">
        <v>4921</v>
      </c>
      <c r="I233" s="111">
        <v>6430</v>
      </c>
      <c r="J233" s="111">
        <v>3314</v>
      </c>
      <c r="K233" s="17">
        <v>2.5</v>
      </c>
      <c r="L233" s="109"/>
      <c r="M233" s="111">
        <v>6430</v>
      </c>
      <c r="N233" s="111">
        <v>3314</v>
      </c>
      <c r="O233" s="18">
        <v>2.5</v>
      </c>
      <c r="P233" s="18">
        <v>1.5</v>
      </c>
      <c r="Q233" s="18">
        <v>2</v>
      </c>
      <c r="R233" s="17">
        <v>999</v>
      </c>
      <c r="S233" s="19">
        <v>1.9393</v>
      </c>
      <c r="T233" s="44" t="s">
        <v>410</v>
      </c>
      <c r="U233" s="19">
        <v>3.5790000000000002</v>
      </c>
      <c r="V233" s="19"/>
      <c r="W233" s="109"/>
      <c r="X233" s="17">
        <v>23</v>
      </c>
      <c r="Y233" s="111">
        <v>38916.71</v>
      </c>
      <c r="Z233" s="18">
        <v>5.5</v>
      </c>
      <c r="AA233" s="19">
        <v>0.57110000000000005</v>
      </c>
      <c r="AB233" s="19">
        <v>0.6421</v>
      </c>
      <c r="AC233" s="109"/>
      <c r="AD233" s="19">
        <v>3.6738</v>
      </c>
      <c r="AE233" s="19">
        <v>3.3955000000000002</v>
      </c>
      <c r="AF233" s="19">
        <v>1.8462000000000001</v>
      </c>
      <c r="AG233" s="19">
        <v>1.9456</v>
      </c>
      <c r="AH233" s="59">
        <v>3.8700999999999999</v>
      </c>
      <c r="AI233" s="51">
        <f t="shared" si="9"/>
        <v>3.8393722500000007</v>
      </c>
      <c r="AJ233" s="19">
        <f t="shared" si="10"/>
        <v>-3.0727749999999165E-2</v>
      </c>
      <c r="AK233" s="63">
        <f t="shared" si="11"/>
        <v>-7.9397819177796872E-3</v>
      </c>
    </row>
    <row r="234" spans="1:37" s="53" customFormat="1" x14ac:dyDescent="0.2">
      <c r="A234" s="21" t="s">
        <v>730</v>
      </c>
      <c r="B234" s="24" t="s">
        <v>731</v>
      </c>
      <c r="C234" s="24" t="s">
        <v>407</v>
      </c>
      <c r="D234" s="110">
        <v>1</v>
      </c>
      <c r="E234" s="109"/>
      <c r="F234" s="110">
        <v>0</v>
      </c>
      <c r="G234" s="110">
        <v>25887</v>
      </c>
      <c r="H234" s="110">
        <v>0</v>
      </c>
      <c r="I234" s="110">
        <v>0</v>
      </c>
      <c r="J234" s="110">
        <v>0</v>
      </c>
      <c r="K234" s="24">
        <v>0</v>
      </c>
      <c r="L234" s="109"/>
      <c r="M234" s="110">
        <v>0</v>
      </c>
      <c r="N234" s="110">
        <v>0</v>
      </c>
      <c r="O234" s="25">
        <v>0</v>
      </c>
      <c r="P234" s="25">
        <v>0</v>
      </c>
      <c r="Q234" s="25">
        <v>0</v>
      </c>
      <c r="R234" s="24">
        <v>999</v>
      </c>
      <c r="S234" s="26">
        <v>0</v>
      </c>
      <c r="T234" s="52" t="s">
        <v>410</v>
      </c>
      <c r="U234" s="26">
        <v>1.8788</v>
      </c>
      <c r="V234" s="26"/>
      <c r="W234" s="109"/>
      <c r="X234" s="24">
        <v>13</v>
      </c>
      <c r="Y234" s="110">
        <v>18656.95</v>
      </c>
      <c r="Z234" s="25">
        <v>2.6</v>
      </c>
      <c r="AA234" s="26">
        <v>0.84870000000000001</v>
      </c>
      <c r="AB234" s="26">
        <v>0.78280000000000005</v>
      </c>
      <c r="AC234" s="109"/>
      <c r="AD234" s="26">
        <v>2.1810999999999998</v>
      </c>
      <c r="AE234" s="26">
        <v>1.7554000000000001</v>
      </c>
      <c r="AF234" s="26">
        <v>1.7356</v>
      </c>
      <c r="AG234" s="26">
        <v>1.6719999999999999</v>
      </c>
      <c r="AH234" s="57">
        <v>2.0449999999999999</v>
      </c>
      <c r="AI234" s="50">
        <f t="shared" si="9"/>
        <v>2.0154827000000002</v>
      </c>
      <c r="AJ234" s="26">
        <f t="shared" si="10"/>
        <v>-2.9517299999999747E-2</v>
      </c>
      <c r="AK234" s="62">
        <f t="shared" si="11"/>
        <v>-1.4433887530562224E-2</v>
      </c>
    </row>
    <row r="235" spans="1:37" s="53" customFormat="1" x14ac:dyDescent="0.2">
      <c r="A235" s="21" t="s">
        <v>991</v>
      </c>
      <c r="B235" s="1" t="s">
        <v>1358</v>
      </c>
      <c r="C235" s="1" t="s">
        <v>410</v>
      </c>
      <c r="D235" s="108">
        <v>7</v>
      </c>
      <c r="E235" s="109"/>
      <c r="F235" s="108">
        <v>0</v>
      </c>
      <c r="G235" s="108">
        <v>4530</v>
      </c>
      <c r="H235" s="108">
        <v>3514</v>
      </c>
      <c r="I235" s="108">
        <v>2606</v>
      </c>
      <c r="J235" s="108">
        <v>1827</v>
      </c>
      <c r="K235" s="1">
        <v>3.4</v>
      </c>
      <c r="L235" s="109"/>
      <c r="M235" s="108">
        <v>2606</v>
      </c>
      <c r="N235" s="108">
        <v>1827</v>
      </c>
      <c r="O235" s="2">
        <v>3.4</v>
      </c>
      <c r="P235" s="2">
        <v>3.2</v>
      </c>
      <c r="Q235" s="2">
        <v>2.6</v>
      </c>
      <c r="R235" s="1">
        <v>29</v>
      </c>
      <c r="S235" s="3">
        <v>0.78600000000000003</v>
      </c>
      <c r="T235" s="43" t="s">
        <v>410</v>
      </c>
      <c r="U235" s="3">
        <v>0.99650000000000005</v>
      </c>
      <c r="V235" s="3"/>
      <c r="W235" s="109"/>
      <c r="X235" s="1">
        <v>18</v>
      </c>
      <c r="Y235" s="108">
        <v>11341.54</v>
      </c>
      <c r="Z235" s="2">
        <v>3.1</v>
      </c>
      <c r="AA235" s="3">
        <v>6.1142000000000003</v>
      </c>
      <c r="AB235" s="3">
        <v>6.3715999999999999</v>
      </c>
      <c r="AC235" s="109"/>
      <c r="AD235" s="3">
        <v>0.84609999999999996</v>
      </c>
      <c r="AE235" s="3">
        <v>0.98550000000000004</v>
      </c>
      <c r="AF235" s="3">
        <v>0.91279999999999994</v>
      </c>
      <c r="AG235" s="3">
        <v>0.9032</v>
      </c>
      <c r="AH235" s="57">
        <v>1.0982000000000001</v>
      </c>
      <c r="AI235" s="50">
        <f t="shared" si="9"/>
        <v>1.0689953750000001</v>
      </c>
      <c r="AJ235" s="3">
        <f t="shared" si="10"/>
        <v>-2.9204624999999984E-2</v>
      </c>
      <c r="AK235" s="62">
        <f t="shared" si="11"/>
        <v>-2.659317519577489E-2</v>
      </c>
    </row>
    <row r="236" spans="1:37" s="53" customFormat="1" x14ac:dyDescent="0.2">
      <c r="A236" s="21" t="s">
        <v>270</v>
      </c>
      <c r="B236" s="24" t="s">
        <v>271</v>
      </c>
      <c r="C236" s="24" t="s">
        <v>410</v>
      </c>
      <c r="D236" s="110">
        <v>37</v>
      </c>
      <c r="E236" s="109"/>
      <c r="F236" s="110">
        <v>0</v>
      </c>
      <c r="G236" s="110">
        <v>3018</v>
      </c>
      <c r="H236" s="110">
        <v>1509</v>
      </c>
      <c r="I236" s="110">
        <v>1406</v>
      </c>
      <c r="J236" s="110">
        <v>558</v>
      </c>
      <c r="K236" s="24">
        <v>1.8</v>
      </c>
      <c r="L236" s="109"/>
      <c r="M236" s="110">
        <v>1382</v>
      </c>
      <c r="N236" s="110">
        <v>495</v>
      </c>
      <c r="O236" s="25">
        <v>1.8</v>
      </c>
      <c r="P236" s="25">
        <v>1.2</v>
      </c>
      <c r="Q236" s="25">
        <v>1.7</v>
      </c>
      <c r="R236" s="24">
        <v>8</v>
      </c>
      <c r="S236" s="26">
        <v>0.4168</v>
      </c>
      <c r="T236" s="52" t="s">
        <v>407</v>
      </c>
      <c r="U236" s="26">
        <v>0.4168</v>
      </c>
      <c r="V236" s="26"/>
      <c r="W236" s="109"/>
      <c r="X236" s="24">
        <v>4</v>
      </c>
      <c r="Y236" s="110">
        <v>2488.52</v>
      </c>
      <c r="Z236" s="25">
        <v>1.7</v>
      </c>
      <c r="AA236" s="26">
        <v>0.93530000000000002</v>
      </c>
      <c r="AB236" s="26">
        <v>0.64029999999999998</v>
      </c>
      <c r="AC236" s="109"/>
      <c r="AD236" s="26">
        <v>0.38040000000000002</v>
      </c>
      <c r="AE236" s="26">
        <v>0.41149999999999998</v>
      </c>
      <c r="AF236" s="26">
        <v>0.36749999999999999</v>
      </c>
      <c r="AG236" s="26">
        <v>0.45610000000000001</v>
      </c>
      <c r="AH236" s="57">
        <v>0.47610000000000002</v>
      </c>
      <c r="AI236" s="50">
        <f t="shared" si="9"/>
        <v>0.44712220000000003</v>
      </c>
      <c r="AJ236" s="26">
        <f t="shared" si="10"/>
        <v>-2.8977799999999998E-2</v>
      </c>
      <c r="AK236" s="62">
        <f t="shared" si="11"/>
        <v>-6.0864944339424486E-2</v>
      </c>
    </row>
    <row r="237" spans="1:37" s="53" customFormat="1" x14ac:dyDescent="0.2">
      <c r="A237" s="21" t="s">
        <v>967</v>
      </c>
      <c r="B237" s="24" t="s">
        <v>968</v>
      </c>
      <c r="C237" s="24" t="s">
        <v>410</v>
      </c>
      <c r="D237" s="110">
        <v>0</v>
      </c>
      <c r="E237" s="109"/>
      <c r="F237" s="110">
        <v>0</v>
      </c>
      <c r="G237" s="110">
        <v>0</v>
      </c>
      <c r="H237" s="110">
        <v>0</v>
      </c>
      <c r="I237" s="110">
        <v>0</v>
      </c>
      <c r="J237" s="110">
        <v>0</v>
      </c>
      <c r="K237" s="24">
        <v>0</v>
      </c>
      <c r="L237" s="109"/>
      <c r="M237" s="110">
        <v>0</v>
      </c>
      <c r="N237" s="110">
        <v>0</v>
      </c>
      <c r="O237" s="25">
        <v>0</v>
      </c>
      <c r="P237" s="25">
        <v>0</v>
      </c>
      <c r="Q237" s="25">
        <v>0</v>
      </c>
      <c r="R237" s="24">
        <v>999</v>
      </c>
      <c r="S237" s="26">
        <v>0</v>
      </c>
      <c r="T237" s="52" t="s">
        <v>410</v>
      </c>
      <c r="U237" s="26">
        <v>0.73229999999999995</v>
      </c>
      <c r="V237" s="26"/>
      <c r="W237" s="109"/>
      <c r="X237" s="24">
        <v>8</v>
      </c>
      <c r="Y237" s="110">
        <v>5780.23</v>
      </c>
      <c r="Z237" s="25">
        <v>2.5</v>
      </c>
      <c r="AA237" s="26">
        <v>0.92079999999999995</v>
      </c>
      <c r="AB237" s="26">
        <v>0.66720000000000002</v>
      </c>
      <c r="AC237" s="109"/>
      <c r="AD237" s="26">
        <v>0.81010000000000004</v>
      </c>
      <c r="AE237" s="26">
        <v>0.97299999999999998</v>
      </c>
      <c r="AF237" s="26">
        <v>0.80630000000000002</v>
      </c>
      <c r="AG237" s="26">
        <v>0.8024</v>
      </c>
      <c r="AH237" s="57">
        <v>0.81420000000000003</v>
      </c>
      <c r="AI237" s="50">
        <f t="shared" si="9"/>
        <v>0.78557482499999998</v>
      </c>
      <c r="AJ237" s="26">
        <f t="shared" si="10"/>
        <v>-2.8625175000000058E-2</v>
      </c>
      <c r="AK237" s="62">
        <f t="shared" si="11"/>
        <v>-3.5157424465733306E-2</v>
      </c>
    </row>
    <row r="238" spans="1:37" s="53" customFormat="1" x14ac:dyDescent="0.2">
      <c r="A238" s="22" t="s">
        <v>1377</v>
      </c>
      <c r="B238" s="17" t="s">
        <v>1378</v>
      </c>
      <c r="C238" s="17" t="s">
        <v>410</v>
      </c>
      <c r="D238" s="111">
        <v>1</v>
      </c>
      <c r="E238" s="109"/>
      <c r="F238" s="111">
        <v>0</v>
      </c>
      <c r="G238" s="111">
        <v>8791</v>
      </c>
      <c r="H238" s="111">
        <v>0</v>
      </c>
      <c r="I238" s="111">
        <v>3643</v>
      </c>
      <c r="J238" s="111">
        <v>0</v>
      </c>
      <c r="K238" s="17">
        <v>2</v>
      </c>
      <c r="L238" s="109"/>
      <c r="M238" s="111">
        <v>3643</v>
      </c>
      <c r="N238" s="111">
        <v>0</v>
      </c>
      <c r="O238" s="18">
        <v>2</v>
      </c>
      <c r="P238" s="18">
        <v>0</v>
      </c>
      <c r="Q238" s="18">
        <v>2</v>
      </c>
      <c r="R238" s="17">
        <v>999</v>
      </c>
      <c r="S238" s="19">
        <v>1.0988</v>
      </c>
      <c r="T238" s="44" t="s">
        <v>410</v>
      </c>
      <c r="U238" s="19">
        <v>1.3371999999999999</v>
      </c>
      <c r="V238" s="19"/>
      <c r="W238" s="109"/>
      <c r="X238" s="17">
        <v>8</v>
      </c>
      <c r="Y238" s="111">
        <v>10510.06</v>
      </c>
      <c r="Z238" s="18">
        <v>1.7</v>
      </c>
      <c r="AA238" s="19">
        <v>2.2786</v>
      </c>
      <c r="AB238" s="19">
        <v>1.9591000000000001</v>
      </c>
      <c r="AC238" s="109"/>
      <c r="AD238" s="19">
        <v>1.1921999999999999</v>
      </c>
      <c r="AE238" s="19">
        <v>1.4698</v>
      </c>
      <c r="AF238" s="19">
        <v>1.3806</v>
      </c>
      <c r="AG238" s="19">
        <v>1.3854</v>
      </c>
      <c r="AH238" s="59">
        <v>1.4607000000000001</v>
      </c>
      <c r="AI238" s="51">
        <f t="shared" si="9"/>
        <v>1.4344813000000001</v>
      </c>
      <c r="AJ238" s="19">
        <f t="shared" si="10"/>
        <v>-2.6218700000000039E-2</v>
      </c>
      <c r="AK238" s="63">
        <f t="shared" si="11"/>
        <v>-1.7949407818169397E-2</v>
      </c>
    </row>
    <row r="239" spans="1:37" s="53" customFormat="1" x14ac:dyDescent="0.2">
      <c r="A239" s="21" t="s">
        <v>1018</v>
      </c>
      <c r="B239" s="24" t="s">
        <v>1019</v>
      </c>
      <c r="C239" s="24" t="s">
        <v>429</v>
      </c>
      <c r="D239" s="110">
        <v>3</v>
      </c>
      <c r="E239" s="109"/>
      <c r="F239" s="110">
        <v>0</v>
      </c>
      <c r="G239" s="110">
        <v>13790</v>
      </c>
      <c r="H239" s="110">
        <v>6794</v>
      </c>
      <c r="I239" s="110">
        <v>4556</v>
      </c>
      <c r="J239" s="110">
        <v>955</v>
      </c>
      <c r="K239" s="24">
        <v>3.3</v>
      </c>
      <c r="L239" s="109"/>
      <c r="M239" s="110">
        <v>4556</v>
      </c>
      <c r="N239" s="110">
        <v>955</v>
      </c>
      <c r="O239" s="25">
        <v>3.3</v>
      </c>
      <c r="P239" s="25">
        <v>1.7</v>
      </c>
      <c r="Q239" s="25">
        <v>2.7</v>
      </c>
      <c r="R239" s="24">
        <v>999</v>
      </c>
      <c r="S239" s="26">
        <v>1.3741000000000001</v>
      </c>
      <c r="T239" s="52" t="s">
        <v>410</v>
      </c>
      <c r="U239" s="26">
        <v>1.4296</v>
      </c>
      <c r="V239" s="26"/>
      <c r="W239" s="109"/>
      <c r="X239" s="24">
        <v>7</v>
      </c>
      <c r="Y239" s="110">
        <v>10769.99</v>
      </c>
      <c r="Z239" s="25">
        <v>1.9</v>
      </c>
      <c r="AA239" s="26">
        <v>2.8803999999999998</v>
      </c>
      <c r="AB239" s="26">
        <v>3.0497000000000001</v>
      </c>
      <c r="AC239" s="109"/>
      <c r="AD239" s="26">
        <v>1.4596</v>
      </c>
      <c r="AE239" s="26">
        <v>1.5084</v>
      </c>
      <c r="AF239" s="26">
        <v>1.3295999999999999</v>
      </c>
      <c r="AG239" s="26">
        <v>1.2998000000000001</v>
      </c>
      <c r="AH239" s="57">
        <v>1.5597000000000001</v>
      </c>
      <c r="AI239" s="50">
        <f t="shared" si="9"/>
        <v>1.5336034000000001</v>
      </c>
      <c r="AJ239" s="26">
        <f t="shared" si="10"/>
        <v>-2.6096600000000025E-2</v>
      </c>
      <c r="AK239" s="62">
        <f t="shared" si="11"/>
        <v>-1.673180739885877E-2</v>
      </c>
    </row>
    <row r="240" spans="1:37" s="53" customFormat="1" x14ac:dyDescent="0.2">
      <c r="A240" s="21" t="s">
        <v>266</v>
      </c>
      <c r="B240" s="24" t="s">
        <v>267</v>
      </c>
      <c r="C240" s="24" t="s">
        <v>410</v>
      </c>
      <c r="D240" s="110">
        <v>319</v>
      </c>
      <c r="E240" s="109"/>
      <c r="F240" s="110">
        <v>4</v>
      </c>
      <c r="G240" s="110">
        <v>7590</v>
      </c>
      <c r="H240" s="110">
        <v>5023</v>
      </c>
      <c r="I240" s="110">
        <v>4670</v>
      </c>
      <c r="J240" s="110">
        <v>2926</v>
      </c>
      <c r="K240" s="24">
        <v>8.1</v>
      </c>
      <c r="L240" s="109"/>
      <c r="M240" s="110">
        <v>4561</v>
      </c>
      <c r="N240" s="110">
        <v>2243</v>
      </c>
      <c r="O240" s="25">
        <v>8.1</v>
      </c>
      <c r="P240" s="25">
        <v>4.9000000000000004</v>
      </c>
      <c r="Q240" s="25">
        <v>7</v>
      </c>
      <c r="R240" s="24">
        <v>14</v>
      </c>
      <c r="S240" s="26">
        <v>1.3755999999999999</v>
      </c>
      <c r="T240" s="52" t="s">
        <v>407</v>
      </c>
      <c r="U240" s="26">
        <v>1.3755999999999999</v>
      </c>
      <c r="V240" s="26"/>
      <c r="W240" s="109"/>
      <c r="X240" s="24">
        <v>18</v>
      </c>
      <c r="Y240" s="110">
        <v>10346.44</v>
      </c>
      <c r="Z240" s="25">
        <v>7</v>
      </c>
      <c r="AA240" s="26">
        <v>0.95909999999999995</v>
      </c>
      <c r="AB240" s="26">
        <v>0.69530000000000003</v>
      </c>
      <c r="AC240" s="109"/>
      <c r="AD240" s="26">
        <v>1.6889000000000001</v>
      </c>
      <c r="AE240" s="26">
        <v>1.5645</v>
      </c>
      <c r="AF240" s="26">
        <v>1.2231000000000001</v>
      </c>
      <c r="AG240" s="26">
        <v>1.2365999999999999</v>
      </c>
      <c r="AH240" s="57">
        <v>1.5007999999999999</v>
      </c>
      <c r="AI240" s="50">
        <f t="shared" si="9"/>
        <v>1.4756749</v>
      </c>
      <c r="AJ240" s="26">
        <f t="shared" si="10"/>
        <v>-2.51250999999999E-2</v>
      </c>
      <c r="AK240" s="62">
        <f t="shared" si="11"/>
        <v>-1.6741138059701427E-2</v>
      </c>
    </row>
    <row r="241" spans="1:37" s="53" customFormat="1" x14ac:dyDescent="0.2">
      <c r="A241" s="21" t="s">
        <v>276</v>
      </c>
      <c r="B241" s="24" t="s">
        <v>277</v>
      </c>
      <c r="C241" s="24" t="s">
        <v>410</v>
      </c>
      <c r="D241" s="110">
        <v>0</v>
      </c>
      <c r="E241" s="109"/>
      <c r="F241" s="110">
        <v>0</v>
      </c>
      <c r="G241" s="110">
        <v>0</v>
      </c>
      <c r="H241" s="110">
        <v>0</v>
      </c>
      <c r="I241" s="110">
        <v>0</v>
      </c>
      <c r="J241" s="110">
        <v>0</v>
      </c>
      <c r="K241" s="24">
        <v>0</v>
      </c>
      <c r="L241" s="109"/>
      <c r="M241" s="110">
        <v>0</v>
      </c>
      <c r="N241" s="110">
        <v>0</v>
      </c>
      <c r="O241" s="25">
        <v>0</v>
      </c>
      <c r="P241" s="25">
        <v>0</v>
      </c>
      <c r="Q241" s="25">
        <v>0</v>
      </c>
      <c r="R241" s="24">
        <v>999</v>
      </c>
      <c r="S241" s="26">
        <v>0</v>
      </c>
      <c r="T241" s="52" t="s">
        <v>410</v>
      </c>
      <c r="U241" s="26">
        <v>0.83420000000000005</v>
      </c>
      <c r="V241" s="26"/>
      <c r="W241" s="109"/>
      <c r="X241" s="24">
        <v>23</v>
      </c>
      <c r="Y241" s="110">
        <v>6577.91</v>
      </c>
      <c r="Z241" s="25">
        <v>8.6999999999999993</v>
      </c>
      <c r="AA241" s="26">
        <v>3.98</v>
      </c>
      <c r="AB241" s="26">
        <v>3.4159999999999999</v>
      </c>
      <c r="AC241" s="109"/>
      <c r="AD241" s="26">
        <v>1.2275</v>
      </c>
      <c r="AE241" s="26">
        <v>1.3746</v>
      </c>
      <c r="AF241" s="26">
        <v>1.1383000000000001</v>
      </c>
      <c r="AG241" s="26">
        <v>1.1077999999999999</v>
      </c>
      <c r="AH241" s="57">
        <v>0.91949999999999998</v>
      </c>
      <c r="AI241" s="50">
        <f t="shared" si="9"/>
        <v>0.89488805000000016</v>
      </c>
      <c r="AJ241" s="26">
        <f t="shared" si="10"/>
        <v>-2.4611949999999827E-2</v>
      </c>
      <c r="AK241" s="62">
        <f t="shared" si="11"/>
        <v>-2.676666666666648E-2</v>
      </c>
    </row>
    <row r="242" spans="1:37" s="53" customFormat="1" x14ac:dyDescent="0.2">
      <c r="A242" s="21" t="s">
        <v>168</v>
      </c>
      <c r="B242" s="24" t="s">
        <v>169</v>
      </c>
      <c r="C242" s="24" t="s">
        <v>410</v>
      </c>
      <c r="D242" s="110">
        <v>38</v>
      </c>
      <c r="E242" s="109"/>
      <c r="F242" s="110">
        <v>3</v>
      </c>
      <c r="G242" s="110">
        <v>1593</v>
      </c>
      <c r="H242" s="110">
        <v>1346</v>
      </c>
      <c r="I242" s="110">
        <v>848</v>
      </c>
      <c r="J242" s="110">
        <v>502</v>
      </c>
      <c r="K242" s="24">
        <v>0.5</v>
      </c>
      <c r="L242" s="109"/>
      <c r="M242" s="110">
        <v>811</v>
      </c>
      <c r="N242" s="110">
        <v>370</v>
      </c>
      <c r="O242" s="25">
        <v>0.5</v>
      </c>
      <c r="P242" s="25">
        <v>0.7</v>
      </c>
      <c r="Q242" s="25">
        <v>1</v>
      </c>
      <c r="R242" s="24">
        <v>12</v>
      </c>
      <c r="S242" s="26">
        <v>0.24460000000000001</v>
      </c>
      <c r="T242" s="52" t="s">
        <v>407</v>
      </c>
      <c r="U242" s="26">
        <v>0.24460000000000001</v>
      </c>
      <c r="V242" s="26"/>
      <c r="W242" s="109"/>
      <c r="X242" s="24">
        <v>2</v>
      </c>
      <c r="Y242" s="110">
        <v>1821.88</v>
      </c>
      <c r="Z242" s="25">
        <v>1</v>
      </c>
      <c r="AA242" s="26">
        <v>0.55510000000000004</v>
      </c>
      <c r="AB242" s="26">
        <v>0.44879999999999998</v>
      </c>
      <c r="AC242" s="109"/>
      <c r="AD242" s="26">
        <v>0.22800000000000001</v>
      </c>
      <c r="AE242" s="26">
        <v>0.25159999999999999</v>
      </c>
      <c r="AF242" s="26">
        <v>0.24260000000000001</v>
      </c>
      <c r="AG242" s="26">
        <v>0.26200000000000001</v>
      </c>
      <c r="AH242" s="57">
        <v>0.28660000000000002</v>
      </c>
      <c r="AI242" s="50">
        <f t="shared" si="9"/>
        <v>0.26239465000000006</v>
      </c>
      <c r="AJ242" s="26">
        <f t="shared" si="10"/>
        <v>-2.4205349999999959E-2</v>
      </c>
      <c r="AK242" s="62">
        <f t="shared" si="11"/>
        <v>-8.4456908583391332E-2</v>
      </c>
    </row>
    <row r="243" spans="1:37" s="53" customFormat="1" x14ac:dyDescent="0.2">
      <c r="A243" s="22" t="s">
        <v>864</v>
      </c>
      <c r="B243" s="17" t="s">
        <v>865</v>
      </c>
      <c r="C243" s="17" t="s">
        <v>407</v>
      </c>
      <c r="D243" s="111">
        <v>507</v>
      </c>
      <c r="E243" s="109"/>
      <c r="F243" s="111">
        <v>6</v>
      </c>
      <c r="G243" s="111">
        <v>2561</v>
      </c>
      <c r="H243" s="111">
        <v>2077</v>
      </c>
      <c r="I243" s="111">
        <v>1492</v>
      </c>
      <c r="J243" s="111">
        <v>1088</v>
      </c>
      <c r="K243" s="17">
        <v>2.1</v>
      </c>
      <c r="L243" s="109"/>
      <c r="M243" s="111">
        <v>1453</v>
      </c>
      <c r="N243" s="111">
        <v>789</v>
      </c>
      <c r="O243" s="18">
        <v>2.1</v>
      </c>
      <c r="P243" s="18">
        <v>1.3</v>
      </c>
      <c r="Q243" s="18">
        <v>1.9</v>
      </c>
      <c r="R243" s="17">
        <v>17</v>
      </c>
      <c r="S243" s="19">
        <v>0.43819999999999998</v>
      </c>
      <c r="T243" s="44" t="s">
        <v>407</v>
      </c>
      <c r="U243" s="19">
        <v>0.43819999999999998</v>
      </c>
      <c r="V243" s="19"/>
      <c r="W243" s="109"/>
      <c r="X243" s="17">
        <v>5</v>
      </c>
      <c r="Y243" s="111">
        <v>3602.72</v>
      </c>
      <c r="Z243" s="18">
        <v>1.9</v>
      </c>
      <c r="AA243" s="19">
        <v>0.67749999999999999</v>
      </c>
      <c r="AB243" s="19">
        <v>0.59330000000000005</v>
      </c>
      <c r="AC243" s="109"/>
      <c r="AD243" s="19">
        <v>0.50109999999999999</v>
      </c>
      <c r="AE243" s="19">
        <v>0.52680000000000005</v>
      </c>
      <c r="AF243" s="19">
        <v>0.46250000000000002</v>
      </c>
      <c r="AG243" s="19">
        <v>0.50090000000000001</v>
      </c>
      <c r="AH243" s="59">
        <v>0.49419999999999997</v>
      </c>
      <c r="AI243" s="51">
        <f t="shared" si="9"/>
        <v>0.47007905</v>
      </c>
      <c r="AJ243" s="19">
        <f t="shared" si="10"/>
        <v>-2.4120949999999974E-2</v>
      </c>
      <c r="AK243" s="63">
        <f t="shared" si="11"/>
        <v>-4.8808073654390882E-2</v>
      </c>
    </row>
    <row r="244" spans="1:37" s="53" customFormat="1" x14ac:dyDescent="0.2">
      <c r="A244" s="21" t="s">
        <v>947</v>
      </c>
      <c r="B244" s="1" t="s">
        <v>948</v>
      </c>
      <c r="C244" s="1" t="s">
        <v>410</v>
      </c>
      <c r="D244" s="108">
        <v>12</v>
      </c>
      <c r="E244" s="109"/>
      <c r="F244" s="108">
        <v>0</v>
      </c>
      <c r="G244" s="108">
        <v>13074</v>
      </c>
      <c r="H244" s="108">
        <v>8480</v>
      </c>
      <c r="I244" s="108">
        <v>3830</v>
      </c>
      <c r="J244" s="108">
        <v>2106</v>
      </c>
      <c r="K244" s="1">
        <v>3.2</v>
      </c>
      <c r="L244" s="109"/>
      <c r="M244" s="108">
        <v>3820</v>
      </c>
      <c r="N244" s="108">
        <v>2060</v>
      </c>
      <c r="O244" s="2">
        <v>3.2</v>
      </c>
      <c r="P244" s="2">
        <v>2.4</v>
      </c>
      <c r="Q244" s="2">
        <v>2.6</v>
      </c>
      <c r="R244" s="1">
        <v>17</v>
      </c>
      <c r="S244" s="3">
        <v>1.1520999999999999</v>
      </c>
      <c r="T244" s="43" t="s">
        <v>410</v>
      </c>
      <c r="U244" s="3">
        <v>1.2098</v>
      </c>
      <c r="V244" s="3"/>
      <c r="W244" s="109"/>
      <c r="X244" s="1">
        <v>7</v>
      </c>
      <c r="Y244" s="108">
        <v>8880.39</v>
      </c>
      <c r="Z244" s="2">
        <v>1.9</v>
      </c>
      <c r="AA244" s="3">
        <v>0.77700000000000002</v>
      </c>
      <c r="AB244" s="3">
        <v>0.62960000000000005</v>
      </c>
      <c r="AC244" s="109"/>
      <c r="AD244" s="3">
        <v>0.85250000000000004</v>
      </c>
      <c r="AE244" s="3">
        <v>0.96589999999999998</v>
      </c>
      <c r="AF244" s="3">
        <v>1.1952</v>
      </c>
      <c r="AG244" s="3">
        <v>1.1775</v>
      </c>
      <c r="AH244" s="57">
        <v>1.3212999999999999</v>
      </c>
      <c r="AI244" s="50">
        <f t="shared" si="9"/>
        <v>1.2978129500000002</v>
      </c>
      <c r="AJ244" s="3">
        <f t="shared" si="10"/>
        <v>-2.3487049999999732E-2</v>
      </c>
      <c r="AK244" s="62">
        <f t="shared" si="11"/>
        <v>-1.7775713312646435E-2</v>
      </c>
    </row>
    <row r="245" spans="1:37" s="53" customFormat="1" x14ac:dyDescent="0.2">
      <c r="A245" s="21" t="s">
        <v>1365</v>
      </c>
      <c r="B245" s="24" t="s">
        <v>1366</v>
      </c>
      <c r="C245" s="24" t="s">
        <v>410</v>
      </c>
      <c r="D245" s="110">
        <v>13</v>
      </c>
      <c r="E245" s="109"/>
      <c r="F245" s="110">
        <v>1</v>
      </c>
      <c r="G245" s="110">
        <v>5298</v>
      </c>
      <c r="H245" s="110">
        <v>2894</v>
      </c>
      <c r="I245" s="110">
        <v>2666</v>
      </c>
      <c r="J245" s="110">
        <v>1905</v>
      </c>
      <c r="K245" s="24">
        <v>3.2</v>
      </c>
      <c r="L245" s="109"/>
      <c r="M245" s="110">
        <v>2589</v>
      </c>
      <c r="N245" s="110">
        <v>1726</v>
      </c>
      <c r="O245" s="25">
        <v>3.2</v>
      </c>
      <c r="P245" s="25">
        <v>1.5</v>
      </c>
      <c r="Q245" s="25">
        <v>2.7</v>
      </c>
      <c r="R245" s="24">
        <v>26</v>
      </c>
      <c r="S245" s="26">
        <v>0.78090000000000004</v>
      </c>
      <c r="T245" s="52" t="s">
        <v>410</v>
      </c>
      <c r="U245" s="26">
        <v>0.98309999999999997</v>
      </c>
      <c r="V245" s="26"/>
      <c r="W245" s="109"/>
      <c r="X245" s="24">
        <v>14</v>
      </c>
      <c r="Y245" s="110">
        <v>10084.31</v>
      </c>
      <c r="Z245" s="25">
        <v>3.5</v>
      </c>
      <c r="AA245" s="26">
        <v>2.3479999999999999</v>
      </c>
      <c r="AB245" s="26">
        <v>2.0297999999999998</v>
      </c>
      <c r="AC245" s="109"/>
      <c r="AD245" s="26">
        <v>1.0165</v>
      </c>
      <c r="AE245" s="26">
        <v>0.83620000000000005</v>
      </c>
      <c r="AF245" s="26">
        <v>0.72809999999999997</v>
      </c>
      <c r="AG245" s="26">
        <v>1.0069999999999999</v>
      </c>
      <c r="AH245" s="57">
        <v>1.0780000000000001</v>
      </c>
      <c r="AI245" s="50">
        <f t="shared" si="9"/>
        <v>1.054620525</v>
      </c>
      <c r="AJ245" s="26">
        <f t="shared" si="10"/>
        <v>-2.3379475000000038E-2</v>
      </c>
      <c r="AK245" s="62">
        <f t="shared" si="11"/>
        <v>-2.1687824675324711E-2</v>
      </c>
    </row>
    <row r="246" spans="1:37" s="53" customFormat="1" x14ac:dyDescent="0.2">
      <c r="A246" s="21" t="s">
        <v>782</v>
      </c>
      <c r="B246" s="24" t="s">
        <v>783</v>
      </c>
      <c r="C246" s="24" t="s">
        <v>407</v>
      </c>
      <c r="D246" s="110">
        <v>248</v>
      </c>
      <c r="E246" s="109"/>
      <c r="F246" s="110">
        <v>10</v>
      </c>
      <c r="G246" s="110">
        <v>5808</v>
      </c>
      <c r="H246" s="110">
        <v>4143</v>
      </c>
      <c r="I246" s="110">
        <v>2454</v>
      </c>
      <c r="J246" s="110">
        <v>1657</v>
      </c>
      <c r="K246" s="24">
        <v>2</v>
      </c>
      <c r="L246" s="109"/>
      <c r="M246" s="110">
        <v>2375</v>
      </c>
      <c r="N246" s="110">
        <v>1312</v>
      </c>
      <c r="O246" s="25">
        <v>2</v>
      </c>
      <c r="P246" s="25">
        <v>1.7</v>
      </c>
      <c r="Q246" s="25">
        <v>1.7</v>
      </c>
      <c r="R246" s="24">
        <v>18</v>
      </c>
      <c r="S246" s="26">
        <v>0.71630000000000005</v>
      </c>
      <c r="T246" s="52" t="s">
        <v>407</v>
      </c>
      <c r="U246" s="26">
        <v>0.71630000000000005</v>
      </c>
      <c r="V246" s="26"/>
      <c r="W246" s="109"/>
      <c r="X246" s="24">
        <v>5</v>
      </c>
      <c r="Y246" s="110">
        <v>5668.58</v>
      </c>
      <c r="Z246" s="25">
        <v>1.7</v>
      </c>
      <c r="AA246" s="26">
        <v>1.1975</v>
      </c>
      <c r="AB246" s="26">
        <v>1.1575</v>
      </c>
      <c r="AC246" s="109"/>
      <c r="AD246" s="26">
        <v>0.76319999999999999</v>
      </c>
      <c r="AE246" s="26">
        <v>0.71030000000000004</v>
      </c>
      <c r="AF246" s="26">
        <v>0.75260000000000005</v>
      </c>
      <c r="AG246" s="26">
        <v>0.75980000000000003</v>
      </c>
      <c r="AH246" s="57">
        <v>0.79069999999999996</v>
      </c>
      <c r="AI246" s="50">
        <f t="shared" si="9"/>
        <v>0.76841082500000013</v>
      </c>
      <c r="AJ246" s="26">
        <f t="shared" si="10"/>
        <v>-2.2289174999999828E-2</v>
      </c>
      <c r="AK246" s="62">
        <f t="shared" si="11"/>
        <v>-2.8189167825976767E-2</v>
      </c>
    </row>
    <row r="247" spans="1:37" s="53" customFormat="1" x14ac:dyDescent="0.2">
      <c r="A247" s="21" t="s">
        <v>977</v>
      </c>
      <c r="B247" s="24" t="s">
        <v>978</v>
      </c>
      <c r="C247" s="24" t="s">
        <v>410</v>
      </c>
      <c r="D247" s="110">
        <v>5</v>
      </c>
      <c r="E247" s="109"/>
      <c r="F247" s="110">
        <v>1</v>
      </c>
      <c r="G247" s="110">
        <v>6014</v>
      </c>
      <c r="H247" s="110">
        <v>4737</v>
      </c>
      <c r="I247" s="110">
        <v>2259</v>
      </c>
      <c r="J247" s="110">
        <v>1915</v>
      </c>
      <c r="K247" s="24">
        <v>3.4</v>
      </c>
      <c r="L247" s="109"/>
      <c r="M247" s="110">
        <v>2259</v>
      </c>
      <c r="N247" s="110">
        <v>1915</v>
      </c>
      <c r="O247" s="25">
        <v>3.4</v>
      </c>
      <c r="P247" s="25">
        <v>2.9</v>
      </c>
      <c r="Q247" s="25">
        <v>2.4</v>
      </c>
      <c r="R247" s="24">
        <v>42</v>
      </c>
      <c r="S247" s="26">
        <v>0.68130000000000002</v>
      </c>
      <c r="T247" s="52" t="s">
        <v>410</v>
      </c>
      <c r="U247" s="26">
        <v>1.1893</v>
      </c>
      <c r="V247" s="26"/>
      <c r="W247" s="109"/>
      <c r="X247" s="24">
        <v>16</v>
      </c>
      <c r="Y247" s="110">
        <v>10960.57</v>
      </c>
      <c r="Z247" s="25">
        <v>4.2</v>
      </c>
      <c r="AA247" s="26">
        <v>1.3080000000000001</v>
      </c>
      <c r="AB247" s="26">
        <v>1.518</v>
      </c>
      <c r="AC247" s="109"/>
      <c r="AD247" s="26">
        <v>2.1385000000000001</v>
      </c>
      <c r="AE247" s="26">
        <v>0.86119999999999997</v>
      </c>
      <c r="AF247" s="26">
        <v>1.2742</v>
      </c>
      <c r="AG247" s="26">
        <v>1.2466999999999999</v>
      </c>
      <c r="AH247" s="57">
        <v>1.2982</v>
      </c>
      <c r="AI247" s="50">
        <f t="shared" si="9"/>
        <v>1.2758215750000002</v>
      </c>
      <c r="AJ247" s="26">
        <f t="shared" si="10"/>
        <v>-2.2378424999999869E-2</v>
      </c>
      <c r="AK247" s="62">
        <f t="shared" si="11"/>
        <v>-1.7238041133877575E-2</v>
      </c>
    </row>
    <row r="248" spans="1:37" s="53" customFormat="1" x14ac:dyDescent="0.2">
      <c r="A248" s="22" t="s">
        <v>1134</v>
      </c>
      <c r="B248" s="17" t="s">
        <v>1135</v>
      </c>
      <c r="C248" s="17" t="s">
        <v>410</v>
      </c>
      <c r="D248" s="111">
        <v>101</v>
      </c>
      <c r="E248" s="109"/>
      <c r="F248" s="111">
        <v>0</v>
      </c>
      <c r="G248" s="111">
        <v>11947</v>
      </c>
      <c r="H248" s="111">
        <v>7377</v>
      </c>
      <c r="I248" s="111">
        <v>4333</v>
      </c>
      <c r="J248" s="111">
        <v>1910</v>
      </c>
      <c r="K248" s="17">
        <v>3.9</v>
      </c>
      <c r="L248" s="109"/>
      <c r="M248" s="111">
        <v>4247</v>
      </c>
      <c r="N248" s="111">
        <v>1646</v>
      </c>
      <c r="O248" s="18">
        <v>3.9</v>
      </c>
      <c r="P248" s="18">
        <v>2.2999999999999998</v>
      </c>
      <c r="Q248" s="18">
        <v>3.3</v>
      </c>
      <c r="R248" s="17">
        <v>9</v>
      </c>
      <c r="S248" s="19">
        <v>1.2808999999999999</v>
      </c>
      <c r="T248" s="44" t="s">
        <v>407</v>
      </c>
      <c r="U248" s="19">
        <v>1.2808999999999999</v>
      </c>
      <c r="V248" s="19"/>
      <c r="W248" s="109"/>
      <c r="X248" s="17">
        <v>8</v>
      </c>
      <c r="Y248" s="111">
        <v>8038.4</v>
      </c>
      <c r="Z248" s="18">
        <v>3.3</v>
      </c>
      <c r="AA248" s="19">
        <v>1.0155000000000001</v>
      </c>
      <c r="AB248" s="19">
        <v>0.79620000000000002</v>
      </c>
      <c r="AC248" s="109"/>
      <c r="AD248" s="19">
        <v>1.3019000000000001</v>
      </c>
      <c r="AE248" s="19">
        <v>1.5099</v>
      </c>
      <c r="AF248" s="19">
        <v>1.3593999999999999</v>
      </c>
      <c r="AG248" s="19">
        <v>1.4151</v>
      </c>
      <c r="AH248" s="59">
        <v>1.3952</v>
      </c>
      <c r="AI248" s="51">
        <f t="shared" si="9"/>
        <v>1.374085475</v>
      </c>
      <c r="AJ248" s="19">
        <f t="shared" si="10"/>
        <v>-2.1114524999999995E-2</v>
      </c>
      <c r="AK248" s="63">
        <f t="shared" si="11"/>
        <v>-1.5133690510321098E-2</v>
      </c>
    </row>
    <row r="249" spans="1:37" s="53" customFormat="1" x14ac:dyDescent="0.2">
      <c r="A249" s="21" t="s">
        <v>274</v>
      </c>
      <c r="B249" s="24" t="s">
        <v>275</v>
      </c>
      <c r="C249" s="24" t="s">
        <v>410</v>
      </c>
      <c r="D249" s="110">
        <v>228</v>
      </c>
      <c r="E249" s="109"/>
      <c r="F249" s="110">
        <v>3</v>
      </c>
      <c r="G249" s="110">
        <v>4044</v>
      </c>
      <c r="H249" s="110">
        <v>2516</v>
      </c>
      <c r="I249" s="110">
        <v>2161</v>
      </c>
      <c r="J249" s="110">
        <v>1322</v>
      </c>
      <c r="K249" s="24">
        <v>3.5</v>
      </c>
      <c r="L249" s="109"/>
      <c r="M249" s="110">
        <v>2097</v>
      </c>
      <c r="N249" s="110">
        <v>1134</v>
      </c>
      <c r="O249" s="25">
        <v>3.5</v>
      </c>
      <c r="P249" s="25">
        <v>2.5</v>
      </c>
      <c r="Q249" s="25">
        <v>2.8</v>
      </c>
      <c r="R249" s="24">
        <v>17</v>
      </c>
      <c r="S249" s="26">
        <v>0.63249999999999995</v>
      </c>
      <c r="T249" s="52" t="s">
        <v>407</v>
      </c>
      <c r="U249" s="26">
        <v>0.63249999999999995</v>
      </c>
      <c r="V249" s="26"/>
      <c r="W249" s="109"/>
      <c r="X249" s="24">
        <v>8</v>
      </c>
      <c r="Y249" s="110">
        <v>4725.68</v>
      </c>
      <c r="Z249" s="25">
        <v>2.8</v>
      </c>
      <c r="AA249" s="26">
        <v>1.2818000000000001</v>
      </c>
      <c r="AB249" s="26">
        <v>0.69850000000000001</v>
      </c>
      <c r="AC249" s="109"/>
      <c r="AD249" s="26">
        <v>0.60750000000000004</v>
      </c>
      <c r="AE249" s="26">
        <v>0.6069</v>
      </c>
      <c r="AF249" s="26">
        <v>0.54779999999999995</v>
      </c>
      <c r="AG249" s="26">
        <v>0.65610000000000002</v>
      </c>
      <c r="AH249" s="57">
        <v>0.69889999999999997</v>
      </c>
      <c r="AI249" s="50">
        <f t="shared" si="9"/>
        <v>0.678514375</v>
      </c>
      <c r="AJ249" s="26">
        <f t="shared" si="10"/>
        <v>-2.0385624999999963E-2</v>
      </c>
      <c r="AK249" s="62">
        <f t="shared" si="11"/>
        <v>-2.9168157104020553E-2</v>
      </c>
    </row>
    <row r="250" spans="1:37" s="53" customFormat="1" x14ac:dyDescent="0.2">
      <c r="A250" s="21" t="s">
        <v>504</v>
      </c>
      <c r="B250" s="24" t="s">
        <v>505</v>
      </c>
      <c r="C250" s="24" t="s">
        <v>407</v>
      </c>
      <c r="D250" s="110">
        <v>76</v>
      </c>
      <c r="E250" s="109"/>
      <c r="F250" s="110">
        <v>2</v>
      </c>
      <c r="G250" s="110">
        <v>15008</v>
      </c>
      <c r="H250" s="110">
        <v>14001</v>
      </c>
      <c r="I250" s="110">
        <v>5967</v>
      </c>
      <c r="J250" s="110">
        <v>4646</v>
      </c>
      <c r="K250" s="24">
        <v>6.8</v>
      </c>
      <c r="L250" s="109"/>
      <c r="M250" s="110">
        <v>5674</v>
      </c>
      <c r="N250" s="110">
        <v>3741</v>
      </c>
      <c r="O250" s="25">
        <v>6.8</v>
      </c>
      <c r="P250" s="25">
        <v>6.2</v>
      </c>
      <c r="Q250" s="25">
        <v>4.9000000000000004</v>
      </c>
      <c r="R250" s="24">
        <v>26</v>
      </c>
      <c r="S250" s="26">
        <v>1.7113</v>
      </c>
      <c r="T250" s="52" t="s">
        <v>407</v>
      </c>
      <c r="U250" s="26">
        <v>1.7113</v>
      </c>
      <c r="V250" s="26"/>
      <c r="W250" s="109"/>
      <c r="X250" s="24">
        <v>19</v>
      </c>
      <c r="Y250" s="110">
        <v>14980.24</v>
      </c>
      <c r="Z250" s="25">
        <v>4.9000000000000004</v>
      </c>
      <c r="AA250" s="26">
        <v>1.0999000000000001</v>
      </c>
      <c r="AB250" s="26">
        <v>1.1146</v>
      </c>
      <c r="AC250" s="109"/>
      <c r="AD250" s="26">
        <v>1.6834</v>
      </c>
      <c r="AE250" s="26">
        <v>1.8473999999999999</v>
      </c>
      <c r="AF250" s="26">
        <v>1.4915</v>
      </c>
      <c r="AG250" s="26">
        <v>1.5078</v>
      </c>
      <c r="AH250" s="57">
        <v>1.8562000000000001</v>
      </c>
      <c r="AI250" s="50">
        <f t="shared" si="9"/>
        <v>1.8357970750000001</v>
      </c>
      <c r="AJ250" s="26">
        <f t="shared" si="10"/>
        <v>-2.0402924999999961E-2</v>
      </c>
      <c r="AK250" s="62">
        <f t="shared" si="11"/>
        <v>-1.0991770822109665E-2</v>
      </c>
    </row>
    <row r="251" spans="1:37" s="53" customFormat="1" x14ac:dyDescent="0.2">
      <c r="A251" s="21" t="s">
        <v>1469</v>
      </c>
      <c r="B251" s="1" t="s">
        <v>1470</v>
      </c>
      <c r="C251" s="1" t="s">
        <v>410</v>
      </c>
      <c r="D251" s="108">
        <v>104</v>
      </c>
      <c r="E251" s="109"/>
      <c r="F251" s="108">
        <v>2</v>
      </c>
      <c r="G251" s="108">
        <v>4053</v>
      </c>
      <c r="H251" s="108">
        <v>2575</v>
      </c>
      <c r="I251" s="108">
        <v>2210</v>
      </c>
      <c r="J251" s="108">
        <v>1709</v>
      </c>
      <c r="K251" s="1">
        <v>3</v>
      </c>
      <c r="L251" s="109"/>
      <c r="M251" s="108">
        <v>2096</v>
      </c>
      <c r="N251" s="108">
        <v>1229</v>
      </c>
      <c r="O251" s="2">
        <v>3</v>
      </c>
      <c r="P251" s="2">
        <v>2</v>
      </c>
      <c r="Q251" s="2">
        <v>2.6</v>
      </c>
      <c r="R251" s="1">
        <v>20</v>
      </c>
      <c r="S251" s="3">
        <v>0.63219999999999998</v>
      </c>
      <c r="T251" s="43" t="s">
        <v>407</v>
      </c>
      <c r="U251" s="3">
        <v>0.63219999999999998</v>
      </c>
      <c r="V251" s="3"/>
      <c r="W251" s="109"/>
      <c r="X251" s="1">
        <v>7</v>
      </c>
      <c r="Y251" s="108">
        <v>5525.46</v>
      </c>
      <c r="Z251" s="2">
        <v>2.6</v>
      </c>
      <c r="AA251" s="3">
        <v>2.6930999999999998</v>
      </c>
      <c r="AB251" s="3">
        <v>2.5219</v>
      </c>
      <c r="AC251" s="109"/>
      <c r="AD251" s="3">
        <v>0.66049999999999998</v>
      </c>
      <c r="AE251" s="3">
        <v>0.69589999999999996</v>
      </c>
      <c r="AF251" s="3">
        <v>0.69740000000000002</v>
      </c>
      <c r="AG251" s="3">
        <v>0.65610000000000002</v>
      </c>
      <c r="AH251" s="57">
        <v>0.69730000000000003</v>
      </c>
      <c r="AI251" s="50">
        <f t="shared" si="9"/>
        <v>0.67819255000000001</v>
      </c>
      <c r="AJ251" s="3">
        <f t="shared" si="10"/>
        <v>-1.9107450000000026E-2</v>
      </c>
      <c r="AK251" s="62">
        <f t="shared" si="11"/>
        <v>-2.7402050767245122E-2</v>
      </c>
    </row>
    <row r="252" spans="1:37" s="53" customFormat="1" x14ac:dyDescent="0.2">
      <c r="A252" s="21" t="s">
        <v>987</v>
      </c>
      <c r="B252" s="24" t="s">
        <v>988</v>
      </c>
      <c r="C252" s="24" t="s">
        <v>410</v>
      </c>
      <c r="D252" s="110">
        <v>33</v>
      </c>
      <c r="E252" s="109"/>
      <c r="F252" s="110">
        <v>0</v>
      </c>
      <c r="G252" s="110">
        <v>4416</v>
      </c>
      <c r="H252" s="110">
        <v>2732</v>
      </c>
      <c r="I252" s="110">
        <v>2096</v>
      </c>
      <c r="J252" s="110">
        <v>1176</v>
      </c>
      <c r="K252" s="24">
        <v>2.5</v>
      </c>
      <c r="L252" s="109"/>
      <c r="M252" s="110">
        <v>2115</v>
      </c>
      <c r="N252" s="110">
        <v>1112</v>
      </c>
      <c r="O252" s="25">
        <v>2.5</v>
      </c>
      <c r="P252" s="25">
        <v>1.6</v>
      </c>
      <c r="Q252" s="25">
        <v>2.2000000000000002</v>
      </c>
      <c r="R252" s="24">
        <v>16</v>
      </c>
      <c r="S252" s="26">
        <v>0.63790000000000002</v>
      </c>
      <c r="T252" s="52" t="s">
        <v>407</v>
      </c>
      <c r="U252" s="26">
        <v>0.63790000000000002</v>
      </c>
      <c r="V252" s="26"/>
      <c r="W252" s="109"/>
      <c r="X252" s="24">
        <v>6</v>
      </c>
      <c r="Y252" s="110">
        <v>4377.4399999999996</v>
      </c>
      <c r="Z252" s="25">
        <v>2.2000000000000002</v>
      </c>
      <c r="AA252" s="26">
        <v>0.47610000000000002</v>
      </c>
      <c r="AB252" s="26">
        <v>1.1200000000000001</v>
      </c>
      <c r="AC252" s="109"/>
      <c r="AD252" s="26">
        <v>0.91349999999999998</v>
      </c>
      <c r="AE252" s="26">
        <v>0.65210000000000001</v>
      </c>
      <c r="AF252" s="26">
        <v>1.0722</v>
      </c>
      <c r="AG252" s="26">
        <v>0.73019999999999996</v>
      </c>
      <c r="AH252" s="57">
        <v>0.7006</v>
      </c>
      <c r="AI252" s="50">
        <f t="shared" si="9"/>
        <v>0.68430722500000007</v>
      </c>
      <c r="AJ252" s="26">
        <f t="shared" si="10"/>
        <v>-1.6292774999999926E-2</v>
      </c>
      <c r="AK252" s="62">
        <f t="shared" si="11"/>
        <v>-2.325545960605185E-2</v>
      </c>
    </row>
    <row r="253" spans="1:37" s="53" customFormat="1" x14ac:dyDescent="0.2">
      <c r="A253" s="22" t="s">
        <v>663</v>
      </c>
      <c r="B253" s="17" t="s">
        <v>679</v>
      </c>
      <c r="C253" s="17" t="s">
        <v>407</v>
      </c>
      <c r="D253" s="111">
        <v>1155</v>
      </c>
      <c r="E253" s="109"/>
      <c r="F253" s="111">
        <v>26</v>
      </c>
      <c r="G253" s="111">
        <v>4646</v>
      </c>
      <c r="H253" s="111">
        <v>4368</v>
      </c>
      <c r="I253" s="111">
        <v>2460</v>
      </c>
      <c r="J253" s="111">
        <v>1791</v>
      </c>
      <c r="K253" s="17">
        <v>3.2</v>
      </c>
      <c r="L253" s="109"/>
      <c r="M253" s="111">
        <v>2360</v>
      </c>
      <c r="N253" s="111">
        <v>1385</v>
      </c>
      <c r="O253" s="18">
        <v>3.2</v>
      </c>
      <c r="P253" s="18">
        <v>2</v>
      </c>
      <c r="Q253" s="18">
        <v>2.7</v>
      </c>
      <c r="R253" s="17">
        <v>20</v>
      </c>
      <c r="S253" s="19">
        <v>0.71179999999999999</v>
      </c>
      <c r="T253" s="44" t="s">
        <v>407</v>
      </c>
      <c r="U253" s="19">
        <v>0.71179999999999999</v>
      </c>
      <c r="V253" s="19"/>
      <c r="W253" s="109"/>
      <c r="X253" s="17">
        <v>7</v>
      </c>
      <c r="Y253" s="111">
        <v>5934.54</v>
      </c>
      <c r="Z253" s="18">
        <v>2.7</v>
      </c>
      <c r="AA253" s="19">
        <v>1.9428000000000001</v>
      </c>
      <c r="AB253" s="19">
        <v>1.5818000000000001</v>
      </c>
      <c r="AC253" s="109"/>
      <c r="AD253" s="19">
        <v>0.76580000000000004</v>
      </c>
      <c r="AE253" s="19">
        <v>0.76049999999999995</v>
      </c>
      <c r="AF253" s="19">
        <v>0.74419999999999997</v>
      </c>
      <c r="AG253" s="19">
        <v>0.77929999999999999</v>
      </c>
      <c r="AH253" s="59">
        <v>0.77980000000000005</v>
      </c>
      <c r="AI253" s="51">
        <f t="shared" si="9"/>
        <v>0.76358345000000005</v>
      </c>
      <c r="AJ253" s="19">
        <f t="shared" si="10"/>
        <v>-1.6216549999999996E-2</v>
      </c>
      <c r="AK253" s="63">
        <f t="shared" si="11"/>
        <v>-2.0795780969479347E-2</v>
      </c>
    </row>
    <row r="254" spans="1:37" s="53" customFormat="1" x14ac:dyDescent="0.2">
      <c r="A254" s="21" t="s">
        <v>840</v>
      </c>
      <c r="B254" s="24" t="s">
        <v>841</v>
      </c>
      <c r="C254" s="24" t="s">
        <v>407</v>
      </c>
      <c r="D254" s="110">
        <v>27</v>
      </c>
      <c r="E254" s="109"/>
      <c r="F254" s="110">
        <v>0</v>
      </c>
      <c r="G254" s="110">
        <v>15424</v>
      </c>
      <c r="H254" s="110">
        <v>13093</v>
      </c>
      <c r="I254" s="110">
        <v>6628</v>
      </c>
      <c r="J254" s="110">
        <v>5295</v>
      </c>
      <c r="K254" s="24">
        <v>7.5</v>
      </c>
      <c r="L254" s="109"/>
      <c r="M254" s="110">
        <v>6578</v>
      </c>
      <c r="N254" s="110">
        <v>5151</v>
      </c>
      <c r="O254" s="25">
        <v>7.5</v>
      </c>
      <c r="P254" s="25">
        <v>6.9</v>
      </c>
      <c r="Q254" s="25">
        <v>5</v>
      </c>
      <c r="R254" s="24">
        <v>36</v>
      </c>
      <c r="S254" s="26">
        <v>1.984</v>
      </c>
      <c r="T254" s="52" t="s">
        <v>410</v>
      </c>
      <c r="U254" s="26">
        <v>1.7393000000000001</v>
      </c>
      <c r="V254" s="26"/>
      <c r="W254" s="109"/>
      <c r="X254" s="24">
        <v>19</v>
      </c>
      <c r="Y254" s="110">
        <v>17326.12</v>
      </c>
      <c r="Z254" s="25">
        <v>4.7</v>
      </c>
      <c r="AA254" s="26">
        <v>1.1594</v>
      </c>
      <c r="AB254" s="26">
        <v>1.5653999999999999</v>
      </c>
      <c r="AC254" s="109"/>
      <c r="AD254" s="26">
        <v>1.1715</v>
      </c>
      <c r="AE254" s="26">
        <v>2.3839999999999999</v>
      </c>
      <c r="AF254" s="26">
        <v>1.6926000000000001</v>
      </c>
      <c r="AG254" s="26">
        <v>1.8706</v>
      </c>
      <c r="AH254" s="57">
        <v>1.8806</v>
      </c>
      <c r="AI254" s="50">
        <f t="shared" si="9"/>
        <v>1.8658340750000002</v>
      </c>
      <c r="AJ254" s="26">
        <f t="shared" si="10"/>
        <v>-1.4765924999999847E-2</v>
      </c>
      <c r="AK254" s="62">
        <f t="shared" si="11"/>
        <v>-7.8517095607783926E-3</v>
      </c>
    </row>
    <row r="255" spans="1:37" s="53" customFormat="1" x14ac:dyDescent="0.2">
      <c r="A255" s="21" t="s">
        <v>1052</v>
      </c>
      <c r="B255" s="24" t="s">
        <v>1053</v>
      </c>
      <c r="C255" s="24" t="s">
        <v>410</v>
      </c>
      <c r="D255" s="110">
        <v>1</v>
      </c>
      <c r="E255" s="109"/>
      <c r="F255" s="110">
        <v>0</v>
      </c>
      <c r="G255" s="110">
        <v>25526</v>
      </c>
      <c r="H255" s="110">
        <v>0</v>
      </c>
      <c r="I255" s="110">
        <v>11426</v>
      </c>
      <c r="J255" s="110">
        <v>0</v>
      </c>
      <c r="K255" s="24">
        <v>18</v>
      </c>
      <c r="L255" s="109"/>
      <c r="M255" s="110">
        <v>11426</v>
      </c>
      <c r="N255" s="110">
        <v>0</v>
      </c>
      <c r="O255" s="25">
        <v>18</v>
      </c>
      <c r="P255" s="25">
        <v>0</v>
      </c>
      <c r="Q255" s="25">
        <v>18</v>
      </c>
      <c r="R255" s="24">
        <v>999</v>
      </c>
      <c r="S255" s="26">
        <v>3.4462000000000002</v>
      </c>
      <c r="T255" s="52" t="s">
        <v>410</v>
      </c>
      <c r="U255" s="26">
        <v>1.5901000000000001</v>
      </c>
      <c r="V255" s="26"/>
      <c r="W255" s="109"/>
      <c r="X255" s="24">
        <v>14</v>
      </c>
      <c r="Y255" s="110">
        <v>16770.73</v>
      </c>
      <c r="Z255" s="25">
        <v>3.2</v>
      </c>
      <c r="AA255" s="26">
        <v>1.5026999999999999</v>
      </c>
      <c r="AB255" s="26">
        <v>1.3895999999999999</v>
      </c>
      <c r="AC255" s="109"/>
      <c r="AD255" s="26">
        <v>1.3065</v>
      </c>
      <c r="AE255" s="26">
        <v>1.8968</v>
      </c>
      <c r="AF255" s="26">
        <v>1.7083999999999999</v>
      </c>
      <c r="AG255" s="26">
        <v>1.7053</v>
      </c>
      <c r="AH255" s="57">
        <v>1.7192000000000001</v>
      </c>
      <c r="AI255" s="50">
        <f t="shared" si="9"/>
        <v>1.7057797750000003</v>
      </c>
      <c r="AJ255" s="26">
        <f t="shared" si="10"/>
        <v>-1.342022499999973E-2</v>
      </c>
      <c r="AK255" s="62">
        <f t="shared" si="11"/>
        <v>-7.8060871335503311E-3</v>
      </c>
    </row>
    <row r="256" spans="1:37" s="53" customFormat="1" x14ac:dyDescent="0.2">
      <c r="A256" s="21" t="s">
        <v>452</v>
      </c>
      <c r="B256" s="24" t="s">
        <v>453</v>
      </c>
      <c r="C256" s="24" t="s">
        <v>407</v>
      </c>
      <c r="D256" s="110">
        <v>1</v>
      </c>
      <c r="E256" s="109"/>
      <c r="F256" s="110">
        <v>0</v>
      </c>
      <c r="G256" s="110">
        <v>8169</v>
      </c>
      <c r="H256" s="110">
        <v>0</v>
      </c>
      <c r="I256" s="110">
        <v>3191</v>
      </c>
      <c r="J256" s="110">
        <v>0</v>
      </c>
      <c r="K256" s="24">
        <v>1</v>
      </c>
      <c r="L256" s="109"/>
      <c r="M256" s="110">
        <v>3191</v>
      </c>
      <c r="N256" s="110">
        <v>0</v>
      </c>
      <c r="O256" s="25">
        <v>1</v>
      </c>
      <c r="P256" s="25">
        <v>0</v>
      </c>
      <c r="Q256" s="25">
        <v>1</v>
      </c>
      <c r="R256" s="24">
        <v>999</v>
      </c>
      <c r="S256" s="26">
        <v>0.96240000000000003</v>
      </c>
      <c r="T256" s="52" t="s">
        <v>410</v>
      </c>
      <c r="U256" s="26">
        <v>1.2401</v>
      </c>
      <c r="V256" s="26"/>
      <c r="W256" s="109"/>
      <c r="X256" s="24">
        <v>4</v>
      </c>
      <c r="Y256" s="110">
        <v>11525.72</v>
      </c>
      <c r="Z256" s="25">
        <v>1.5</v>
      </c>
      <c r="AA256" s="26">
        <v>1.0523</v>
      </c>
      <c r="AB256" s="26">
        <v>0.95009999999999994</v>
      </c>
      <c r="AC256" s="109"/>
      <c r="AD256" s="26">
        <v>1.252</v>
      </c>
      <c r="AE256" s="26">
        <v>1.2393000000000001</v>
      </c>
      <c r="AF256" s="26">
        <v>1.2154</v>
      </c>
      <c r="AG256" s="26">
        <v>1.2493000000000001</v>
      </c>
      <c r="AH256" s="57">
        <v>1.3435999999999999</v>
      </c>
      <c r="AI256" s="50">
        <f t="shared" si="9"/>
        <v>1.3303172750000001</v>
      </c>
      <c r="AJ256" s="26">
        <f t="shared" si="10"/>
        <v>-1.3282724999999829E-2</v>
      </c>
      <c r="AK256" s="62">
        <f t="shared" si="11"/>
        <v>-9.8859221494491147E-3</v>
      </c>
    </row>
    <row r="257" spans="1:37" s="53" customFormat="1" x14ac:dyDescent="0.2">
      <c r="A257" s="21" t="s">
        <v>860</v>
      </c>
      <c r="B257" s="24" t="s">
        <v>861</v>
      </c>
      <c r="C257" s="24" t="s">
        <v>429</v>
      </c>
      <c r="D257" s="110">
        <v>345</v>
      </c>
      <c r="E257" s="109"/>
      <c r="F257" s="110">
        <v>4</v>
      </c>
      <c r="G257" s="110">
        <v>6948</v>
      </c>
      <c r="H257" s="110">
        <v>6507</v>
      </c>
      <c r="I257" s="110">
        <v>3051</v>
      </c>
      <c r="J257" s="110">
        <v>2476</v>
      </c>
      <c r="K257" s="24">
        <v>3.7</v>
      </c>
      <c r="L257" s="109"/>
      <c r="M257" s="110">
        <v>2914</v>
      </c>
      <c r="N257" s="110">
        <v>1812</v>
      </c>
      <c r="O257" s="25">
        <v>3.7</v>
      </c>
      <c r="P257" s="25">
        <v>3.1</v>
      </c>
      <c r="Q257" s="25">
        <v>2.9</v>
      </c>
      <c r="R257" s="24">
        <v>23</v>
      </c>
      <c r="S257" s="26">
        <v>0.87890000000000001</v>
      </c>
      <c r="T257" s="52" t="s">
        <v>407</v>
      </c>
      <c r="U257" s="26">
        <v>0.87890000000000001</v>
      </c>
      <c r="V257" s="26"/>
      <c r="W257" s="109"/>
      <c r="X257" s="24">
        <v>10</v>
      </c>
      <c r="Y257" s="110">
        <v>7854.44</v>
      </c>
      <c r="Z257" s="25">
        <v>2.9</v>
      </c>
      <c r="AA257" s="26">
        <v>0.76729999999999998</v>
      </c>
      <c r="AB257" s="26">
        <v>0.37619999999999998</v>
      </c>
      <c r="AC257" s="109"/>
      <c r="AD257" s="26">
        <v>0.84319999999999995</v>
      </c>
      <c r="AE257" s="26">
        <v>0.88980000000000004</v>
      </c>
      <c r="AF257" s="26">
        <v>0.82230000000000003</v>
      </c>
      <c r="AG257" s="26">
        <v>0.88129999999999997</v>
      </c>
      <c r="AH257" s="57">
        <v>0.95589999999999997</v>
      </c>
      <c r="AI257" s="50">
        <f t="shared" si="9"/>
        <v>0.94283997500000005</v>
      </c>
      <c r="AJ257" s="26">
        <f t="shared" si="10"/>
        <v>-1.306002499999992E-2</v>
      </c>
      <c r="AK257" s="62">
        <f t="shared" si="11"/>
        <v>-1.3662543153049399E-2</v>
      </c>
    </row>
    <row r="258" spans="1:37" s="53" customFormat="1" x14ac:dyDescent="0.2">
      <c r="A258" s="22" t="s">
        <v>1371</v>
      </c>
      <c r="B258" s="17" t="s">
        <v>1372</v>
      </c>
      <c r="C258" s="17" t="s">
        <v>407</v>
      </c>
      <c r="D258" s="111">
        <v>12</v>
      </c>
      <c r="E258" s="109"/>
      <c r="F258" s="111">
        <v>0</v>
      </c>
      <c r="G258" s="111">
        <v>4666</v>
      </c>
      <c r="H258" s="111">
        <v>3229</v>
      </c>
      <c r="I258" s="111">
        <v>2020</v>
      </c>
      <c r="J258" s="111">
        <v>1309</v>
      </c>
      <c r="K258" s="17">
        <v>2.8</v>
      </c>
      <c r="L258" s="109"/>
      <c r="M258" s="111">
        <v>2020</v>
      </c>
      <c r="N258" s="111">
        <v>1309</v>
      </c>
      <c r="O258" s="18">
        <v>2.8</v>
      </c>
      <c r="P258" s="18">
        <v>2.2999999999999998</v>
      </c>
      <c r="Q258" s="18">
        <v>2.2999999999999998</v>
      </c>
      <c r="R258" s="17">
        <v>25</v>
      </c>
      <c r="S258" s="19">
        <v>0.60919999999999996</v>
      </c>
      <c r="T258" s="44" t="s">
        <v>410</v>
      </c>
      <c r="U258" s="19">
        <v>1.1294</v>
      </c>
      <c r="V258" s="19"/>
      <c r="W258" s="109"/>
      <c r="X258" s="17">
        <v>16</v>
      </c>
      <c r="Y258" s="111">
        <v>12700.96</v>
      </c>
      <c r="Z258" s="18">
        <v>3.4</v>
      </c>
      <c r="AA258" s="19">
        <v>4.1565000000000003</v>
      </c>
      <c r="AB258" s="19">
        <v>3.4710000000000001</v>
      </c>
      <c r="AC258" s="109"/>
      <c r="AD258" s="19">
        <v>0.96319999999999995</v>
      </c>
      <c r="AE258" s="19">
        <v>1.0474000000000001</v>
      </c>
      <c r="AF258" s="19">
        <v>0.94020000000000004</v>
      </c>
      <c r="AG258" s="19">
        <v>0.88890000000000002</v>
      </c>
      <c r="AH258" s="59">
        <v>1.2243999999999999</v>
      </c>
      <c r="AI258" s="51">
        <f t="shared" si="9"/>
        <v>1.2115638500000001</v>
      </c>
      <c r="AJ258" s="19">
        <f t="shared" si="10"/>
        <v>-1.2836149999999824E-2</v>
      </c>
      <c r="AK258" s="63">
        <f t="shared" si="11"/>
        <v>-1.0483624632472904E-2</v>
      </c>
    </row>
    <row r="259" spans="1:37" s="53" customFormat="1" x14ac:dyDescent="0.2">
      <c r="A259" s="21" t="s">
        <v>248</v>
      </c>
      <c r="B259" s="24" t="s">
        <v>249</v>
      </c>
      <c r="C259" s="24" t="s">
        <v>410</v>
      </c>
      <c r="D259" s="110">
        <v>197</v>
      </c>
      <c r="E259" s="109"/>
      <c r="F259" s="110">
        <v>3</v>
      </c>
      <c r="G259" s="110">
        <v>3324</v>
      </c>
      <c r="H259" s="110">
        <v>2472</v>
      </c>
      <c r="I259" s="110">
        <v>1738</v>
      </c>
      <c r="J259" s="110">
        <v>1033</v>
      </c>
      <c r="K259" s="24">
        <v>2.2999999999999998</v>
      </c>
      <c r="L259" s="109"/>
      <c r="M259" s="110">
        <v>1695</v>
      </c>
      <c r="N259" s="110">
        <v>855</v>
      </c>
      <c r="O259" s="25">
        <v>2.2999999999999998</v>
      </c>
      <c r="P259" s="25">
        <v>1.3</v>
      </c>
      <c r="Q259" s="25">
        <v>2.1</v>
      </c>
      <c r="R259" s="24">
        <v>15</v>
      </c>
      <c r="S259" s="26">
        <v>0.51119999999999999</v>
      </c>
      <c r="T259" s="52" t="s">
        <v>407</v>
      </c>
      <c r="U259" s="26">
        <v>0.51119999999999999</v>
      </c>
      <c r="V259" s="26"/>
      <c r="W259" s="109"/>
      <c r="X259" s="24">
        <v>5</v>
      </c>
      <c r="Y259" s="110">
        <v>3742.02</v>
      </c>
      <c r="Z259" s="25">
        <v>2.1</v>
      </c>
      <c r="AA259" s="26">
        <v>2.7776000000000001</v>
      </c>
      <c r="AB259" s="26">
        <v>2.4529000000000001</v>
      </c>
      <c r="AC259" s="109"/>
      <c r="AD259" s="26">
        <v>0.5464</v>
      </c>
      <c r="AE259" s="26">
        <v>0.59330000000000005</v>
      </c>
      <c r="AF259" s="26">
        <v>0.58160000000000001</v>
      </c>
      <c r="AG259" s="26">
        <v>0.57520000000000004</v>
      </c>
      <c r="AH259" s="57">
        <v>0.55940000000000001</v>
      </c>
      <c r="AI259" s="50">
        <f t="shared" si="9"/>
        <v>0.54838980000000004</v>
      </c>
      <c r="AJ259" s="26">
        <f t="shared" si="10"/>
        <v>-1.101019999999997E-2</v>
      </c>
      <c r="AK259" s="62">
        <f t="shared" si="11"/>
        <v>-1.9682159456560547E-2</v>
      </c>
    </row>
    <row r="260" spans="1:37" s="53" customFormat="1" x14ac:dyDescent="0.2">
      <c r="A260" s="21" t="s">
        <v>287</v>
      </c>
      <c r="B260" s="24" t="s">
        <v>288</v>
      </c>
      <c r="C260" s="24" t="s">
        <v>407</v>
      </c>
      <c r="D260" s="110">
        <v>34</v>
      </c>
      <c r="E260" s="109"/>
      <c r="F260" s="110">
        <v>3</v>
      </c>
      <c r="G260" s="110">
        <v>37993</v>
      </c>
      <c r="H260" s="110">
        <v>60236</v>
      </c>
      <c r="I260" s="110">
        <v>12493</v>
      </c>
      <c r="J260" s="110">
        <v>21745</v>
      </c>
      <c r="K260" s="24">
        <v>8.9</v>
      </c>
      <c r="L260" s="109"/>
      <c r="M260" s="110">
        <v>10456</v>
      </c>
      <c r="N260" s="110">
        <v>12346</v>
      </c>
      <c r="O260" s="25">
        <v>8.9</v>
      </c>
      <c r="P260" s="25">
        <v>15.3</v>
      </c>
      <c r="Q260" s="25">
        <v>4.5999999999999996</v>
      </c>
      <c r="R260" s="24">
        <v>82</v>
      </c>
      <c r="S260" s="26">
        <v>3.1536</v>
      </c>
      <c r="T260" s="52" t="s">
        <v>410</v>
      </c>
      <c r="U260" s="26">
        <v>3.2126000000000001</v>
      </c>
      <c r="V260" s="26"/>
      <c r="W260" s="109"/>
      <c r="X260" s="24">
        <v>22</v>
      </c>
      <c r="Y260" s="110">
        <v>37423.449999999997</v>
      </c>
      <c r="Z260" s="25">
        <v>4.7</v>
      </c>
      <c r="AA260" s="26">
        <v>0.68540000000000001</v>
      </c>
      <c r="AB260" s="26">
        <v>0.58399999999999996</v>
      </c>
      <c r="AC260" s="109"/>
      <c r="AD260" s="26">
        <v>3.0234999999999999</v>
      </c>
      <c r="AE260" s="26">
        <v>2.8555000000000001</v>
      </c>
      <c r="AF260" s="26">
        <v>3.1455000000000002</v>
      </c>
      <c r="AG260" s="26">
        <v>3.1029</v>
      </c>
      <c r="AH260" s="57">
        <v>3.4581</v>
      </c>
      <c r="AI260" s="50">
        <f t="shared" si="9"/>
        <v>3.4463166500000004</v>
      </c>
      <c r="AJ260" s="26">
        <f t="shared" si="10"/>
        <v>-1.1783349999999526E-2</v>
      </c>
      <c r="AK260" s="62">
        <f t="shared" si="11"/>
        <v>-3.4074636361006122E-3</v>
      </c>
    </row>
    <row r="261" spans="1:37" s="53" customFormat="1" x14ac:dyDescent="0.2">
      <c r="A261" s="21" t="s">
        <v>415</v>
      </c>
      <c r="B261" s="24" t="s">
        <v>416</v>
      </c>
      <c r="C261" s="24" t="s">
        <v>407</v>
      </c>
      <c r="D261" s="110">
        <v>26</v>
      </c>
      <c r="E261" s="109"/>
      <c r="F261" s="110">
        <v>0</v>
      </c>
      <c r="G261" s="110">
        <v>16252</v>
      </c>
      <c r="H261" s="110">
        <v>9649</v>
      </c>
      <c r="I261" s="110">
        <v>5260</v>
      </c>
      <c r="J261" s="110">
        <v>3970</v>
      </c>
      <c r="K261" s="24">
        <v>3</v>
      </c>
      <c r="L261" s="109"/>
      <c r="M261" s="110">
        <v>5096</v>
      </c>
      <c r="N261" s="110">
        <v>3197</v>
      </c>
      <c r="O261" s="25">
        <v>3</v>
      </c>
      <c r="P261" s="25">
        <v>3.4</v>
      </c>
      <c r="Q261" s="25">
        <v>2</v>
      </c>
      <c r="R261" s="24">
        <v>23</v>
      </c>
      <c r="S261" s="26">
        <v>1.5369999999999999</v>
      </c>
      <c r="T261" s="52" t="s">
        <v>407</v>
      </c>
      <c r="U261" s="26">
        <v>1.5369999999999999</v>
      </c>
      <c r="V261" s="26"/>
      <c r="W261" s="109"/>
      <c r="X261" s="24">
        <v>10</v>
      </c>
      <c r="Y261" s="110">
        <v>12961.8</v>
      </c>
      <c r="Z261" s="25">
        <v>2</v>
      </c>
      <c r="AA261" s="26">
        <v>3.3365999999999998</v>
      </c>
      <c r="AB261" s="26">
        <v>1.5428999999999999</v>
      </c>
      <c r="AC261" s="109"/>
      <c r="AD261" s="26">
        <v>2.2408000000000001</v>
      </c>
      <c r="AE261" s="26">
        <v>2.2109999999999999</v>
      </c>
      <c r="AF261" s="26">
        <v>1.8288</v>
      </c>
      <c r="AG261" s="26">
        <v>1.7486999999999999</v>
      </c>
      <c r="AH261" s="57">
        <v>1.6588000000000001</v>
      </c>
      <c r="AI261" s="50">
        <f t="shared" si="9"/>
        <v>1.6488167500000002</v>
      </c>
      <c r="AJ261" s="26">
        <f t="shared" si="10"/>
        <v>-9.983249999999888E-3</v>
      </c>
      <c r="AK261" s="62">
        <f t="shared" si="11"/>
        <v>-6.0183566433565754E-3</v>
      </c>
    </row>
    <row r="262" spans="1:37" s="53" customFormat="1" x14ac:dyDescent="0.2">
      <c r="A262" s="21" t="s">
        <v>626</v>
      </c>
      <c r="B262" s="24" t="s">
        <v>627</v>
      </c>
      <c r="C262" s="24" t="s">
        <v>410</v>
      </c>
      <c r="D262" s="110">
        <v>1</v>
      </c>
      <c r="E262" s="109"/>
      <c r="F262" s="110">
        <v>0</v>
      </c>
      <c r="G262" s="110">
        <v>4960</v>
      </c>
      <c r="H262" s="110">
        <v>0</v>
      </c>
      <c r="I262" s="110">
        <v>2206</v>
      </c>
      <c r="J262" s="110">
        <v>0</v>
      </c>
      <c r="K262" s="24">
        <v>0</v>
      </c>
      <c r="L262" s="109"/>
      <c r="M262" s="110">
        <v>2206</v>
      </c>
      <c r="N262" s="110">
        <v>0</v>
      </c>
      <c r="O262" s="25">
        <v>0</v>
      </c>
      <c r="P262" s="25">
        <v>0</v>
      </c>
      <c r="Q262" s="25">
        <v>1</v>
      </c>
      <c r="R262" s="24">
        <v>999</v>
      </c>
      <c r="S262" s="26">
        <v>0.6653</v>
      </c>
      <c r="T262" s="52" t="s">
        <v>410</v>
      </c>
      <c r="U262" s="26">
        <v>0.97230000000000005</v>
      </c>
      <c r="V262" s="26"/>
      <c r="W262" s="109"/>
      <c r="X262" s="24">
        <v>10</v>
      </c>
      <c r="Y262" s="110">
        <v>9421.92</v>
      </c>
      <c r="Z262" s="25">
        <v>2.9</v>
      </c>
      <c r="AA262" s="26">
        <v>4.3281999999999998</v>
      </c>
      <c r="AB262" s="26">
        <v>3.5587</v>
      </c>
      <c r="AC262" s="109"/>
      <c r="AD262" s="26">
        <v>0.75180000000000002</v>
      </c>
      <c r="AE262" s="26">
        <v>1.0972</v>
      </c>
      <c r="AF262" s="26">
        <v>1.1666000000000001</v>
      </c>
      <c r="AG262" s="26">
        <v>1.1489</v>
      </c>
      <c r="AH262" s="57">
        <v>1.0528</v>
      </c>
      <c r="AI262" s="50">
        <f t="shared" si="9"/>
        <v>1.0430348250000001</v>
      </c>
      <c r="AJ262" s="26">
        <f t="shared" si="10"/>
        <v>-9.7651749999998483E-3</v>
      </c>
      <c r="AK262" s="62">
        <f t="shared" si="11"/>
        <v>-9.2754321808509194E-3</v>
      </c>
    </row>
    <row r="263" spans="1:37" s="53" customFormat="1" x14ac:dyDescent="0.2">
      <c r="A263" s="22" t="s">
        <v>246</v>
      </c>
      <c r="B263" s="17" t="s">
        <v>247</v>
      </c>
      <c r="C263" s="17" t="s">
        <v>410</v>
      </c>
      <c r="D263" s="111">
        <v>16</v>
      </c>
      <c r="E263" s="109"/>
      <c r="F263" s="111">
        <v>0</v>
      </c>
      <c r="G263" s="111">
        <v>7159</v>
      </c>
      <c r="H263" s="111">
        <v>10182</v>
      </c>
      <c r="I263" s="111">
        <v>2952</v>
      </c>
      <c r="J263" s="111">
        <v>3991</v>
      </c>
      <c r="K263" s="17">
        <v>3.6</v>
      </c>
      <c r="L263" s="109"/>
      <c r="M263" s="111">
        <v>2497</v>
      </c>
      <c r="N263" s="111">
        <v>2318</v>
      </c>
      <c r="O263" s="18">
        <v>3.6</v>
      </c>
      <c r="P263" s="18">
        <v>4.2</v>
      </c>
      <c r="Q263" s="18">
        <v>2.5</v>
      </c>
      <c r="R263" s="17">
        <v>51</v>
      </c>
      <c r="S263" s="19">
        <v>0.75309999999999999</v>
      </c>
      <c r="T263" s="44" t="s">
        <v>410</v>
      </c>
      <c r="U263" s="19">
        <v>0.8357</v>
      </c>
      <c r="V263" s="19"/>
      <c r="W263" s="109"/>
      <c r="X263" s="17">
        <v>9</v>
      </c>
      <c r="Y263" s="111">
        <v>10517.57</v>
      </c>
      <c r="Z263" s="18">
        <v>2.5</v>
      </c>
      <c r="AA263" s="19">
        <v>0.8448</v>
      </c>
      <c r="AB263" s="19">
        <v>0.50749999999999995</v>
      </c>
      <c r="AC263" s="109"/>
      <c r="AD263" s="19">
        <v>0.77839999999999998</v>
      </c>
      <c r="AE263" s="19">
        <v>0.69299999999999995</v>
      </c>
      <c r="AF263" s="19">
        <v>0.87209999999999999</v>
      </c>
      <c r="AG263" s="19">
        <v>0.86439999999999995</v>
      </c>
      <c r="AH263" s="59">
        <v>0.90600000000000003</v>
      </c>
      <c r="AI263" s="51">
        <f t="shared" si="9"/>
        <v>0.89649717500000004</v>
      </c>
      <c r="AJ263" s="19">
        <f t="shared" si="10"/>
        <v>-9.5028249999999925E-3</v>
      </c>
      <c r="AK263" s="63">
        <f t="shared" si="11"/>
        <v>-1.0488769315673281E-2</v>
      </c>
    </row>
    <row r="264" spans="1:37" s="53" customFormat="1" x14ac:dyDescent="0.2">
      <c r="A264" s="21" t="s">
        <v>1401</v>
      </c>
      <c r="B264" s="24" t="s">
        <v>1402</v>
      </c>
      <c r="C264" s="24" t="s">
        <v>429</v>
      </c>
      <c r="D264" s="110">
        <v>27</v>
      </c>
      <c r="E264" s="109"/>
      <c r="F264" s="110">
        <v>0</v>
      </c>
      <c r="G264" s="110">
        <v>9406</v>
      </c>
      <c r="H264" s="110">
        <v>9255</v>
      </c>
      <c r="I264" s="110">
        <v>5543</v>
      </c>
      <c r="J264" s="110">
        <v>6125</v>
      </c>
      <c r="K264" s="24">
        <v>8</v>
      </c>
      <c r="L264" s="109"/>
      <c r="M264" s="110">
        <v>4963</v>
      </c>
      <c r="N264" s="110">
        <v>3779</v>
      </c>
      <c r="O264" s="25">
        <v>8</v>
      </c>
      <c r="P264" s="25">
        <v>9.5</v>
      </c>
      <c r="Q264" s="25">
        <v>5.5</v>
      </c>
      <c r="R264" s="24">
        <v>34</v>
      </c>
      <c r="S264" s="26">
        <v>1.4968999999999999</v>
      </c>
      <c r="T264" s="52" t="s">
        <v>410</v>
      </c>
      <c r="U264" s="26">
        <v>1.3557999999999999</v>
      </c>
      <c r="V264" s="26"/>
      <c r="W264" s="109"/>
      <c r="X264" s="24">
        <v>19</v>
      </c>
      <c r="Y264" s="110">
        <v>14331.84</v>
      </c>
      <c r="Z264" s="25">
        <v>5.3</v>
      </c>
      <c r="AA264" s="26">
        <v>4.4843000000000002</v>
      </c>
      <c r="AB264" s="26">
        <v>4.2401</v>
      </c>
      <c r="AC264" s="109"/>
      <c r="AD264" s="26">
        <v>1.5132000000000001</v>
      </c>
      <c r="AE264" s="26">
        <v>1.8882000000000001</v>
      </c>
      <c r="AF264" s="26">
        <v>1.3923000000000001</v>
      </c>
      <c r="AG264" s="26">
        <v>1.3724000000000001</v>
      </c>
      <c r="AH264" s="57">
        <v>1.4635</v>
      </c>
      <c r="AI264" s="50">
        <f t="shared" si="9"/>
        <v>1.4544344499999999</v>
      </c>
      <c r="AJ264" s="26">
        <f t="shared" si="10"/>
        <v>-9.0655500000000888E-3</v>
      </c>
      <c r="AK264" s="62">
        <f t="shared" si="11"/>
        <v>-6.1944311581825003E-3</v>
      </c>
    </row>
    <row r="265" spans="1:37" s="53" customFormat="1" x14ac:dyDescent="0.2">
      <c r="A265" s="21" t="s">
        <v>480</v>
      </c>
      <c r="B265" s="24" t="s">
        <v>481</v>
      </c>
      <c r="C265" s="24" t="s">
        <v>410</v>
      </c>
      <c r="D265" s="110">
        <v>213</v>
      </c>
      <c r="E265" s="109"/>
      <c r="F265" s="110">
        <v>7</v>
      </c>
      <c r="G265" s="110">
        <v>3414</v>
      </c>
      <c r="H265" s="110">
        <v>3261</v>
      </c>
      <c r="I265" s="110">
        <v>1691</v>
      </c>
      <c r="J265" s="110">
        <v>1072</v>
      </c>
      <c r="K265" s="24">
        <v>2.2000000000000002</v>
      </c>
      <c r="L265" s="109"/>
      <c r="M265" s="110">
        <v>1654</v>
      </c>
      <c r="N265" s="110">
        <v>879</v>
      </c>
      <c r="O265" s="25">
        <v>2.2000000000000002</v>
      </c>
      <c r="P265" s="25">
        <v>1.3</v>
      </c>
      <c r="Q265" s="25">
        <v>1.9</v>
      </c>
      <c r="R265" s="24">
        <v>17</v>
      </c>
      <c r="S265" s="26">
        <v>0.49890000000000001</v>
      </c>
      <c r="T265" s="52" t="s">
        <v>407</v>
      </c>
      <c r="U265" s="26">
        <v>0.49890000000000001</v>
      </c>
      <c r="V265" s="26"/>
      <c r="W265" s="109"/>
      <c r="X265" s="24">
        <v>5</v>
      </c>
      <c r="Y265" s="110">
        <v>3770.68</v>
      </c>
      <c r="Z265" s="25">
        <v>1.9</v>
      </c>
      <c r="AA265" s="26">
        <v>1.6811</v>
      </c>
      <c r="AB265" s="26">
        <v>1.5274000000000001</v>
      </c>
      <c r="AC265" s="109"/>
      <c r="AD265" s="26">
        <v>0.55410000000000004</v>
      </c>
      <c r="AE265" s="26">
        <v>0.58630000000000004</v>
      </c>
      <c r="AF265" s="26">
        <v>0.61099999999999999</v>
      </c>
      <c r="AG265" s="26">
        <v>0.58520000000000005</v>
      </c>
      <c r="AH265" s="57">
        <v>0.54359999999999997</v>
      </c>
      <c r="AI265" s="50">
        <f t="shared" ref="AI265:AI328" si="12">$AI$4*U265</f>
        <v>0.53519497500000002</v>
      </c>
      <c r="AJ265" s="26">
        <f t="shared" ref="AJ265:AJ328" si="13">AI265-AH265</f>
        <v>-8.4050249999999549E-3</v>
      </c>
      <c r="AK265" s="62">
        <f t="shared" ref="AK265:AK328" si="14">AJ265/AH265</f>
        <v>-1.546178256070632E-2</v>
      </c>
    </row>
    <row r="266" spans="1:37" s="53" customFormat="1" x14ac:dyDescent="0.2">
      <c r="A266" s="21" t="s">
        <v>182</v>
      </c>
      <c r="B266" s="1" t="s">
        <v>183</v>
      </c>
      <c r="C266" s="1" t="s">
        <v>410</v>
      </c>
      <c r="D266" s="108">
        <v>861</v>
      </c>
      <c r="E266" s="109"/>
      <c r="F266" s="108">
        <v>14</v>
      </c>
      <c r="G266" s="108">
        <v>6879</v>
      </c>
      <c r="H266" s="108">
        <v>18706</v>
      </c>
      <c r="I266" s="108">
        <v>2780</v>
      </c>
      <c r="J266" s="108">
        <v>6374</v>
      </c>
      <c r="K266" s="1">
        <v>4</v>
      </c>
      <c r="L266" s="109"/>
      <c r="M266" s="108">
        <v>2519</v>
      </c>
      <c r="N266" s="108">
        <v>2970</v>
      </c>
      <c r="O266" s="2">
        <v>4.0999999999999996</v>
      </c>
      <c r="P266" s="2">
        <v>5.5</v>
      </c>
      <c r="Q266" s="2">
        <v>2.9</v>
      </c>
      <c r="R266" s="1">
        <v>82</v>
      </c>
      <c r="S266" s="3">
        <v>0.75970000000000004</v>
      </c>
      <c r="T266" s="43" t="s">
        <v>407</v>
      </c>
      <c r="U266" s="3">
        <v>0.75970000000000004</v>
      </c>
      <c r="V266" s="3"/>
      <c r="W266" s="109"/>
      <c r="X266" s="1">
        <v>14</v>
      </c>
      <c r="Y266" s="108">
        <v>15145.56</v>
      </c>
      <c r="Z266" s="2">
        <v>2.9</v>
      </c>
      <c r="AA266" s="3">
        <v>0.73409999999999997</v>
      </c>
      <c r="AB266" s="3">
        <v>0.91890000000000005</v>
      </c>
      <c r="AC266" s="109"/>
      <c r="AD266" s="3">
        <v>0.83650000000000002</v>
      </c>
      <c r="AE266" s="3">
        <v>0.85880000000000001</v>
      </c>
      <c r="AF266" s="3">
        <v>0.92490000000000006</v>
      </c>
      <c r="AG266" s="3">
        <v>0.85780000000000001</v>
      </c>
      <c r="AH266" s="57">
        <v>0.82289999999999996</v>
      </c>
      <c r="AI266" s="50">
        <f t="shared" si="12"/>
        <v>0.81496817500000007</v>
      </c>
      <c r="AJ266" s="3">
        <f t="shared" si="13"/>
        <v>-7.9318249999998924E-3</v>
      </c>
      <c r="AK266" s="62">
        <f t="shared" si="14"/>
        <v>-9.6388686353140029E-3</v>
      </c>
    </row>
    <row r="267" spans="1:37" s="53" customFormat="1" x14ac:dyDescent="0.2">
      <c r="A267" s="21" t="s">
        <v>774</v>
      </c>
      <c r="B267" s="24" t="s">
        <v>775</v>
      </c>
      <c r="C267" s="24" t="s">
        <v>407</v>
      </c>
      <c r="D267" s="110">
        <v>26</v>
      </c>
      <c r="E267" s="109"/>
      <c r="F267" s="110">
        <v>2</v>
      </c>
      <c r="G267" s="110">
        <v>4197</v>
      </c>
      <c r="H267" s="110">
        <v>3474</v>
      </c>
      <c r="I267" s="110">
        <v>1771</v>
      </c>
      <c r="J267" s="110">
        <v>1199</v>
      </c>
      <c r="K267" s="24">
        <v>1.8</v>
      </c>
      <c r="L267" s="109"/>
      <c r="M267" s="110">
        <v>1690</v>
      </c>
      <c r="N267" s="110">
        <v>894</v>
      </c>
      <c r="O267" s="25">
        <v>1.8</v>
      </c>
      <c r="P267" s="25">
        <v>1.5</v>
      </c>
      <c r="Q267" s="25">
        <v>1.6</v>
      </c>
      <c r="R267" s="24">
        <v>16</v>
      </c>
      <c r="S267" s="26">
        <v>0.50970000000000004</v>
      </c>
      <c r="T267" s="52" t="s">
        <v>407</v>
      </c>
      <c r="U267" s="26">
        <v>0.50970000000000004</v>
      </c>
      <c r="V267" s="26"/>
      <c r="W267" s="109"/>
      <c r="X267" s="24">
        <v>5</v>
      </c>
      <c r="Y267" s="110">
        <v>4097.0600000000004</v>
      </c>
      <c r="Z267" s="25">
        <v>1.6</v>
      </c>
      <c r="AA267" s="26">
        <v>0.82489999999999997</v>
      </c>
      <c r="AB267" s="26">
        <v>1.0004999999999999</v>
      </c>
      <c r="AC267" s="109"/>
      <c r="AD267" s="26">
        <v>0.84540000000000004</v>
      </c>
      <c r="AE267" s="26">
        <v>0.73060000000000003</v>
      </c>
      <c r="AF267" s="26">
        <v>0.76770000000000005</v>
      </c>
      <c r="AG267" s="26">
        <v>0.77869999999999995</v>
      </c>
      <c r="AH267" s="57">
        <v>0.55379999999999996</v>
      </c>
      <c r="AI267" s="50">
        <f t="shared" si="12"/>
        <v>0.54678067500000005</v>
      </c>
      <c r="AJ267" s="26">
        <f t="shared" si="13"/>
        <v>-7.0193249999999097E-3</v>
      </c>
      <c r="AK267" s="62">
        <f t="shared" si="14"/>
        <v>-1.2674837486457043E-2</v>
      </c>
    </row>
    <row r="268" spans="1:37" s="53" customFormat="1" x14ac:dyDescent="0.2">
      <c r="A268" s="22" t="s">
        <v>320</v>
      </c>
      <c r="B268" s="17" t="s">
        <v>321</v>
      </c>
      <c r="C268" s="17" t="s">
        <v>410</v>
      </c>
      <c r="D268" s="111">
        <v>10</v>
      </c>
      <c r="E268" s="109"/>
      <c r="F268" s="111">
        <v>0</v>
      </c>
      <c r="G268" s="111">
        <v>3880</v>
      </c>
      <c r="H268" s="111">
        <v>1996</v>
      </c>
      <c r="I268" s="111">
        <v>2283</v>
      </c>
      <c r="J268" s="111">
        <v>1108</v>
      </c>
      <c r="K268" s="17">
        <v>2.5</v>
      </c>
      <c r="L268" s="109"/>
      <c r="M268" s="111">
        <v>2283</v>
      </c>
      <c r="N268" s="111">
        <v>1108</v>
      </c>
      <c r="O268" s="18">
        <v>2.5</v>
      </c>
      <c r="P268" s="18">
        <v>1.3</v>
      </c>
      <c r="Q268" s="18">
        <v>2.2000000000000002</v>
      </c>
      <c r="R268" s="17">
        <v>14</v>
      </c>
      <c r="S268" s="19">
        <v>0.68859999999999999</v>
      </c>
      <c r="T268" s="44" t="s">
        <v>410</v>
      </c>
      <c r="U268" s="19">
        <v>0.70989999999999998</v>
      </c>
      <c r="V268" s="19"/>
      <c r="W268" s="109"/>
      <c r="X268" s="17">
        <v>8</v>
      </c>
      <c r="Y268" s="111">
        <v>6830.79</v>
      </c>
      <c r="Z268" s="18">
        <v>2.1</v>
      </c>
      <c r="AA268" s="19">
        <v>0.79279999999999995</v>
      </c>
      <c r="AB268" s="19">
        <v>0.54010000000000002</v>
      </c>
      <c r="AC268" s="109"/>
      <c r="AD268" s="19">
        <v>0.74760000000000004</v>
      </c>
      <c r="AE268" s="19">
        <v>0.72040000000000004</v>
      </c>
      <c r="AF268" s="19">
        <v>0.66210000000000002</v>
      </c>
      <c r="AG268" s="19">
        <v>0.88849999999999996</v>
      </c>
      <c r="AH268" s="59">
        <v>0.76819999999999999</v>
      </c>
      <c r="AI268" s="51">
        <f t="shared" si="12"/>
        <v>0.76154522499999999</v>
      </c>
      <c r="AJ268" s="19">
        <f t="shared" si="13"/>
        <v>-6.6547750000000017E-3</v>
      </c>
      <c r="AK268" s="63">
        <f t="shared" si="14"/>
        <v>-8.6628156730018252E-3</v>
      </c>
    </row>
    <row r="269" spans="1:37" s="53" customFormat="1" x14ac:dyDescent="0.2">
      <c r="A269" s="21" t="s">
        <v>238</v>
      </c>
      <c r="B269" s="1" t="s">
        <v>239</v>
      </c>
      <c r="C269" s="1" t="s">
        <v>410</v>
      </c>
      <c r="D269" s="108">
        <v>60</v>
      </c>
      <c r="E269" s="109"/>
      <c r="F269" s="108">
        <v>3</v>
      </c>
      <c r="G269" s="108">
        <v>7167</v>
      </c>
      <c r="H269" s="108">
        <v>10057</v>
      </c>
      <c r="I269" s="108">
        <v>3493</v>
      </c>
      <c r="J269" s="108">
        <v>4540</v>
      </c>
      <c r="K269" s="1">
        <v>4.7</v>
      </c>
      <c r="L269" s="109"/>
      <c r="M269" s="108">
        <v>3059</v>
      </c>
      <c r="N269" s="108">
        <v>2511</v>
      </c>
      <c r="O269" s="2">
        <v>4.7</v>
      </c>
      <c r="P269" s="2">
        <v>5.2</v>
      </c>
      <c r="Q269" s="2">
        <v>3.5</v>
      </c>
      <c r="R269" s="1">
        <v>40</v>
      </c>
      <c r="S269" s="3">
        <v>0.92259999999999998</v>
      </c>
      <c r="T269" s="43" t="s">
        <v>407</v>
      </c>
      <c r="U269" s="3">
        <v>0.92259999999999998</v>
      </c>
      <c r="V269" s="3"/>
      <c r="W269" s="109"/>
      <c r="X269" s="1">
        <v>15</v>
      </c>
      <c r="Y269" s="108">
        <v>12300.6</v>
      </c>
      <c r="Z269" s="2">
        <v>3.5</v>
      </c>
      <c r="AA269" s="3">
        <v>0.77869999999999995</v>
      </c>
      <c r="AB269" s="3">
        <v>1.2065999999999999</v>
      </c>
      <c r="AC269" s="109"/>
      <c r="AD269" s="3">
        <v>1.0769</v>
      </c>
      <c r="AE269" s="3">
        <v>1.1778999999999999</v>
      </c>
      <c r="AF269" s="3">
        <v>1.0143</v>
      </c>
      <c r="AG269" s="3">
        <v>1.1173999999999999</v>
      </c>
      <c r="AH269" s="57">
        <v>0.99509999999999998</v>
      </c>
      <c r="AI269" s="50">
        <f t="shared" si="12"/>
        <v>0.9897191500000001</v>
      </c>
      <c r="AJ269" s="3">
        <f t="shared" si="13"/>
        <v>-5.3808499999998816E-3</v>
      </c>
      <c r="AK269" s="62">
        <f t="shared" si="14"/>
        <v>-5.4073459953772303E-3</v>
      </c>
    </row>
    <row r="270" spans="1:37" s="53" customFormat="1" x14ac:dyDescent="0.2">
      <c r="A270" s="21" t="s">
        <v>460</v>
      </c>
      <c r="B270" s="24" t="s">
        <v>461</v>
      </c>
      <c r="C270" s="24" t="s">
        <v>407</v>
      </c>
      <c r="D270" s="110">
        <v>6</v>
      </c>
      <c r="E270" s="109"/>
      <c r="F270" s="110">
        <v>0</v>
      </c>
      <c r="G270" s="110">
        <v>10359</v>
      </c>
      <c r="H270" s="110">
        <v>8368</v>
      </c>
      <c r="I270" s="110">
        <v>4136</v>
      </c>
      <c r="J270" s="110">
        <v>4074</v>
      </c>
      <c r="K270" s="24">
        <v>3.5</v>
      </c>
      <c r="L270" s="109"/>
      <c r="M270" s="110">
        <v>4005</v>
      </c>
      <c r="N270" s="110">
        <v>3798</v>
      </c>
      <c r="O270" s="25">
        <v>3.5</v>
      </c>
      <c r="P270" s="25">
        <v>3.1</v>
      </c>
      <c r="Q270" s="25">
        <v>2.5</v>
      </c>
      <c r="R270" s="24">
        <v>53</v>
      </c>
      <c r="S270" s="26">
        <v>1.2079</v>
      </c>
      <c r="T270" s="52" t="s">
        <v>410</v>
      </c>
      <c r="U270" s="26">
        <v>0.82630000000000003</v>
      </c>
      <c r="V270" s="26"/>
      <c r="W270" s="109"/>
      <c r="X270" s="24">
        <v>7</v>
      </c>
      <c r="Y270" s="110">
        <v>8390.43</v>
      </c>
      <c r="Z270" s="25">
        <v>1.6</v>
      </c>
      <c r="AA270" s="26">
        <v>0.63990000000000002</v>
      </c>
      <c r="AB270" s="26">
        <v>0.60619999999999996</v>
      </c>
      <c r="AC270" s="109"/>
      <c r="AD270" s="26">
        <v>0.82299999999999995</v>
      </c>
      <c r="AE270" s="26">
        <v>0.80589999999999995</v>
      </c>
      <c r="AF270" s="26">
        <v>0.7369</v>
      </c>
      <c r="AG270" s="26">
        <v>0.70279999999999998</v>
      </c>
      <c r="AH270" s="57">
        <v>0.89159999999999995</v>
      </c>
      <c r="AI270" s="50">
        <f t="shared" si="12"/>
        <v>0.88641332500000014</v>
      </c>
      <c r="AJ270" s="26">
        <f t="shared" si="13"/>
        <v>-5.1866749999998074E-3</v>
      </c>
      <c r="AK270" s="62">
        <f t="shared" si="14"/>
        <v>-5.817266711529618E-3</v>
      </c>
    </row>
    <row r="271" spans="1:37" s="53" customFormat="1" x14ac:dyDescent="0.2">
      <c r="A271" s="21" t="s">
        <v>1030</v>
      </c>
      <c r="B271" s="24" t="s">
        <v>1031</v>
      </c>
      <c r="C271" s="24" t="s">
        <v>410</v>
      </c>
      <c r="D271" s="110">
        <v>239</v>
      </c>
      <c r="E271" s="109"/>
      <c r="F271" s="110">
        <v>5</v>
      </c>
      <c r="G271" s="110">
        <v>6297</v>
      </c>
      <c r="H271" s="110">
        <v>4332</v>
      </c>
      <c r="I271" s="110">
        <v>2922</v>
      </c>
      <c r="J271" s="110">
        <v>1614</v>
      </c>
      <c r="K271" s="24">
        <v>3.9</v>
      </c>
      <c r="L271" s="109"/>
      <c r="M271" s="110">
        <v>2894</v>
      </c>
      <c r="N271" s="110">
        <v>1471</v>
      </c>
      <c r="O271" s="25">
        <v>3.9</v>
      </c>
      <c r="P271" s="25">
        <v>2.6</v>
      </c>
      <c r="Q271" s="25">
        <v>3.2</v>
      </c>
      <c r="R271" s="24">
        <v>15</v>
      </c>
      <c r="S271" s="26">
        <v>0.87280000000000002</v>
      </c>
      <c r="T271" s="52" t="s">
        <v>407</v>
      </c>
      <c r="U271" s="26">
        <v>0.87280000000000002</v>
      </c>
      <c r="V271" s="26"/>
      <c r="W271" s="109"/>
      <c r="X271" s="24">
        <v>9</v>
      </c>
      <c r="Y271" s="110">
        <v>6053.16</v>
      </c>
      <c r="Z271" s="25">
        <v>3.2</v>
      </c>
      <c r="AA271" s="26">
        <v>1.1679999999999999</v>
      </c>
      <c r="AB271" s="26">
        <v>0.6915</v>
      </c>
      <c r="AC271" s="109"/>
      <c r="AD271" s="26">
        <v>0.87350000000000005</v>
      </c>
      <c r="AE271" s="26">
        <v>0.95399999999999996</v>
      </c>
      <c r="AF271" s="26">
        <v>0.8044</v>
      </c>
      <c r="AG271" s="26">
        <v>0.82099999999999995</v>
      </c>
      <c r="AH271" s="57">
        <v>0.94110000000000005</v>
      </c>
      <c r="AI271" s="50">
        <f t="shared" si="12"/>
        <v>0.93629620000000013</v>
      </c>
      <c r="AJ271" s="26">
        <f t="shared" si="13"/>
        <v>-4.8037999999999137E-3</v>
      </c>
      <c r="AK271" s="62">
        <f t="shared" si="14"/>
        <v>-5.1044522367441432E-3</v>
      </c>
    </row>
    <row r="272" spans="1:37" s="53" customFormat="1" x14ac:dyDescent="0.2">
      <c r="A272" s="21" t="s">
        <v>1379</v>
      </c>
      <c r="B272" s="24" t="s">
        <v>1380</v>
      </c>
      <c r="C272" s="24" t="s">
        <v>410</v>
      </c>
      <c r="D272" s="110">
        <v>1</v>
      </c>
      <c r="E272" s="109"/>
      <c r="F272" s="110">
        <v>0</v>
      </c>
      <c r="G272" s="110">
        <v>17428</v>
      </c>
      <c r="H272" s="110">
        <v>0</v>
      </c>
      <c r="I272" s="110">
        <v>0</v>
      </c>
      <c r="J272" s="110">
        <v>0</v>
      </c>
      <c r="K272" s="24">
        <v>0</v>
      </c>
      <c r="L272" s="109"/>
      <c r="M272" s="110">
        <v>0</v>
      </c>
      <c r="N272" s="110">
        <v>0</v>
      </c>
      <c r="O272" s="25">
        <v>0</v>
      </c>
      <c r="P272" s="25">
        <v>0</v>
      </c>
      <c r="Q272" s="25">
        <v>0</v>
      </c>
      <c r="R272" s="24">
        <v>999</v>
      </c>
      <c r="S272" s="26">
        <v>0</v>
      </c>
      <c r="T272" s="52" t="s">
        <v>410</v>
      </c>
      <c r="U272" s="26">
        <v>1.1362000000000001</v>
      </c>
      <c r="V272" s="26"/>
      <c r="W272" s="109"/>
      <c r="X272" s="24">
        <v>3</v>
      </c>
      <c r="Y272" s="110">
        <v>7213</v>
      </c>
      <c r="Z272" s="25">
        <v>1.4</v>
      </c>
      <c r="AA272" s="26">
        <v>1.7877000000000001</v>
      </c>
      <c r="AB272" s="26">
        <v>1.2279</v>
      </c>
      <c r="AC272" s="109"/>
      <c r="AD272" s="26">
        <v>1.0254000000000001</v>
      </c>
      <c r="AE272" s="26">
        <v>1.1444000000000001</v>
      </c>
      <c r="AF272" s="26">
        <v>1.1244000000000001</v>
      </c>
      <c r="AG272" s="26">
        <v>1.1119000000000001</v>
      </c>
      <c r="AH272" s="57">
        <v>1.2230000000000001</v>
      </c>
      <c r="AI272" s="50">
        <f t="shared" si="12"/>
        <v>1.2188585500000002</v>
      </c>
      <c r="AJ272" s="26">
        <f t="shared" si="13"/>
        <v>-4.1414499999998799E-3</v>
      </c>
      <c r="AK272" s="62">
        <f t="shared" si="14"/>
        <v>-3.386304170073491E-3</v>
      </c>
    </row>
    <row r="273" spans="1:37" s="53" customFormat="1" x14ac:dyDescent="0.2">
      <c r="A273" s="22" t="s">
        <v>1168</v>
      </c>
      <c r="B273" s="17" t="s">
        <v>1169</v>
      </c>
      <c r="C273" s="17" t="s">
        <v>410</v>
      </c>
      <c r="D273" s="111">
        <v>3</v>
      </c>
      <c r="E273" s="109"/>
      <c r="F273" s="111">
        <v>0</v>
      </c>
      <c r="G273" s="111">
        <v>4040</v>
      </c>
      <c r="H273" s="111">
        <v>1785</v>
      </c>
      <c r="I273" s="111">
        <v>1480</v>
      </c>
      <c r="J273" s="111">
        <v>361</v>
      </c>
      <c r="K273" s="17">
        <v>1</v>
      </c>
      <c r="L273" s="109"/>
      <c r="M273" s="111">
        <v>1480</v>
      </c>
      <c r="N273" s="111">
        <v>361</v>
      </c>
      <c r="O273" s="18">
        <v>1</v>
      </c>
      <c r="P273" s="18">
        <v>0</v>
      </c>
      <c r="Q273" s="18">
        <v>1</v>
      </c>
      <c r="R273" s="17">
        <v>999</v>
      </c>
      <c r="S273" s="19">
        <v>0.44640000000000002</v>
      </c>
      <c r="T273" s="44" t="s">
        <v>410</v>
      </c>
      <c r="U273" s="19">
        <v>1.2008000000000001</v>
      </c>
      <c r="V273" s="19"/>
      <c r="W273" s="109"/>
      <c r="X273" s="17">
        <v>7</v>
      </c>
      <c r="Y273" s="111">
        <v>13760.05</v>
      </c>
      <c r="Z273" s="18">
        <v>2.4</v>
      </c>
      <c r="AA273" s="19">
        <v>0.58479999999999999</v>
      </c>
      <c r="AB273" s="19">
        <v>1.51</v>
      </c>
      <c r="AC273" s="109"/>
      <c r="AD273" s="19">
        <v>0.7127</v>
      </c>
      <c r="AE273" s="19">
        <v>0.85819999999999996</v>
      </c>
      <c r="AF273" s="19">
        <v>0.82909999999999995</v>
      </c>
      <c r="AG273" s="19">
        <v>0.80720000000000003</v>
      </c>
      <c r="AH273" s="59">
        <v>1.2918000000000001</v>
      </c>
      <c r="AI273" s="51">
        <f t="shared" si="12"/>
        <v>1.2881582000000003</v>
      </c>
      <c r="AJ273" s="19">
        <f t="shared" si="13"/>
        <v>-3.6417999999998063E-3</v>
      </c>
      <c r="AK273" s="63">
        <f t="shared" si="14"/>
        <v>-2.8191670537233366E-3</v>
      </c>
    </row>
    <row r="274" spans="1:37" s="53" customFormat="1" x14ac:dyDescent="0.2">
      <c r="A274" s="21" t="s">
        <v>1363</v>
      </c>
      <c r="B274" s="1" t="s">
        <v>1364</v>
      </c>
      <c r="C274" s="1" t="s">
        <v>410</v>
      </c>
      <c r="D274" s="108">
        <v>1</v>
      </c>
      <c r="E274" s="109"/>
      <c r="F274" s="108">
        <v>0</v>
      </c>
      <c r="G274" s="108">
        <v>2304</v>
      </c>
      <c r="H274" s="108">
        <v>0</v>
      </c>
      <c r="I274" s="108">
        <v>1223</v>
      </c>
      <c r="J274" s="108">
        <v>0</v>
      </c>
      <c r="K274" s="1">
        <v>2</v>
      </c>
      <c r="L274" s="109"/>
      <c r="M274" s="108">
        <v>1223</v>
      </c>
      <c r="N274" s="108">
        <v>0</v>
      </c>
      <c r="O274" s="2">
        <v>2</v>
      </c>
      <c r="P274" s="2">
        <v>0</v>
      </c>
      <c r="Q274" s="2">
        <v>2</v>
      </c>
      <c r="R274" s="1">
        <v>999</v>
      </c>
      <c r="S274" s="3">
        <v>0.36890000000000001</v>
      </c>
      <c r="T274" s="43" t="s">
        <v>410</v>
      </c>
      <c r="U274" s="3">
        <v>0.58679999999999999</v>
      </c>
      <c r="V274" s="3"/>
      <c r="W274" s="109"/>
      <c r="X274" s="1">
        <v>4</v>
      </c>
      <c r="Y274" s="108">
        <v>3820.96</v>
      </c>
      <c r="Z274" s="2">
        <v>1.2</v>
      </c>
      <c r="AA274" s="3">
        <v>6.8343999999999996</v>
      </c>
      <c r="AB274" s="3">
        <v>6.0246000000000004</v>
      </c>
      <c r="AC274" s="109"/>
      <c r="AD274" s="3">
        <v>0.61529999999999996</v>
      </c>
      <c r="AE274" s="3">
        <v>0.63239999999999996</v>
      </c>
      <c r="AF274" s="3">
        <v>0.53649999999999998</v>
      </c>
      <c r="AG274" s="3">
        <v>0.52759999999999996</v>
      </c>
      <c r="AH274" s="57">
        <v>0.63280000000000003</v>
      </c>
      <c r="AI274" s="50">
        <f t="shared" si="12"/>
        <v>0.62948970000000004</v>
      </c>
      <c r="AJ274" s="3">
        <f t="shared" si="13"/>
        <v>-3.3102999999999883E-3</v>
      </c>
      <c r="AK274" s="62">
        <f t="shared" si="14"/>
        <v>-5.2311946902654678E-3</v>
      </c>
    </row>
    <row r="275" spans="1:37" s="53" customFormat="1" x14ac:dyDescent="0.2">
      <c r="A275" s="21" t="s">
        <v>186</v>
      </c>
      <c r="B275" s="24" t="s">
        <v>187</v>
      </c>
      <c r="C275" s="24" t="s">
        <v>410</v>
      </c>
      <c r="D275" s="110">
        <v>9061</v>
      </c>
      <c r="E275" s="109"/>
      <c r="F275" s="110">
        <v>4</v>
      </c>
      <c r="G275" s="110">
        <v>1090</v>
      </c>
      <c r="H275" s="110">
        <v>1576</v>
      </c>
      <c r="I275" s="110">
        <v>696</v>
      </c>
      <c r="J275" s="110">
        <v>724</v>
      </c>
      <c r="K275" s="24">
        <v>1.7</v>
      </c>
      <c r="L275" s="109"/>
      <c r="M275" s="110">
        <v>656</v>
      </c>
      <c r="N275" s="110">
        <v>441</v>
      </c>
      <c r="O275" s="25">
        <v>1.7</v>
      </c>
      <c r="P275" s="25">
        <v>1.2</v>
      </c>
      <c r="Q275" s="25">
        <v>1.5</v>
      </c>
      <c r="R275" s="24">
        <v>27</v>
      </c>
      <c r="S275" s="26">
        <v>0.19789999999999999</v>
      </c>
      <c r="T275" s="52" t="s">
        <v>407</v>
      </c>
      <c r="U275" s="26">
        <v>0.19789999999999999</v>
      </c>
      <c r="V275" s="26"/>
      <c r="W275" s="109"/>
      <c r="X275" s="24">
        <v>4</v>
      </c>
      <c r="Y275" s="110">
        <v>2100.56</v>
      </c>
      <c r="Z275" s="25">
        <v>1.5</v>
      </c>
      <c r="AA275" s="26">
        <v>0.51619999999999999</v>
      </c>
      <c r="AB275" s="26">
        <v>0.60240000000000005</v>
      </c>
      <c r="AC275" s="109"/>
      <c r="AD275" s="26">
        <v>0.2334</v>
      </c>
      <c r="AE275" s="26">
        <v>0.2024</v>
      </c>
      <c r="AF275" s="26">
        <v>0.25130000000000002</v>
      </c>
      <c r="AG275" s="26">
        <v>0.2268</v>
      </c>
      <c r="AH275" s="57">
        <v>0.21390000000000001</v>
      </c>
      <c r="AI275" s="50">
        <f t="shared" si="12"/>
        <v>0.21229722500000001</v>
      </c>
      <c r="AJ275" s="26">
        <f t="shared" si="13"/>
        <v>-1.6027750000000007E-3</v>
      </c>
      <c r="AK275" s="62">
        <f t="shared" si="14"/>
        <v>-7.4931042543244534E-3</v>
      </c>
    </row>
    <row r="276" spans="1:37" s="53" customFormat="1" x14ac:dyDescent="0.2">
      <c r="A276" s="21" t="s">
        <v>1107</v>
      </c>
      <c r="B276" s="24" t="s">
        <v>1108</v>
      </c>
      <c r="C276" s="24" t="s">
        <v>410</v>
      </c>
      <c r="D276" s="110">
        <v>4</v>
      </c>
      <c r="E276" s="109"/>
      <c r="F276" s="110">
        <v>0</v>
      </c>
      <c r="G276" s="110">
        <v>15549</v>
      </c>
      <c r="H276" s="110">
        <v>6750</v>
      </c>
      <c r="I276" s="110">
        <v>6870</v>
      </c>
      <c r="J276" s="110">
        <v>2645</v>
      </c>
      <c r="K276" s="24">
        <v>8</v>
      </c>
      <c r="L276" s="109"/>
      <c r="M276" s="110">
        <v>6870</v>
      </c>
      <c r="N276" s="110">
        <v>2645</v>
      </c>
      <c r="O276" s="25">
        <v>8</v>
      </c>
      <c r="P276" s="25">
        <v>4.0999999999999996</v>
      </c>
      <c r="Q276" s="25">
        <v>6.9</v>
      </c>
      <c r="R276" s="24">
        <v>999</v>
      </c>
      <c r="S276" s="26">
        <v>2.0720000000000001</v>
      </c>
      <c r="T276" s="52" t="s">
        <v>410</v>
      </c>
      <c r="U276" s="26">
        <v>1.2512000000000001</v>
      </c>
      <c r="V276" s="26"/>
      <c r="W276" s="109"/>
      <c r="X276" s="24">
        <v>16</v>
      </c>
      <c r="Y276" s="110">
        <v>11654.51</v>
      </c>
      <c r="Z276" s="25">
        <v>3.9</v>
      </c>
      <c r="AA276" s="26">
        <v>0.65980000000000005</v>
      </c>
      <c r="AB276" s="26">
        <v>0.6351</v>
      </c>
      <c r="AC276" s="109"/>
      <c r="AD276" s="26">
        <v>1.8265</v>
      </c>
      <c r="AE276" s="26">
        <v>1.4052</v>
      </c>
      <c r="AF276" s="26">
        <v>1.3325</v>
      </c>
      <c r="AG276" s="26">
        <v>1.2675000000000001</v>
      </c>
      <c r="AH276" s="57">
        <v>1.3433999999999999</v>
      </c>
      <c r="AI276" s="50">
        <f t="shared" si="12"/>
        <v>1.3422248000000001</v>
      </c>
      <c r="AJ276" s="26">
        <f t="shared" si="13"/>
        <v>-1.1751999999998208E-3</v>
      </c>
      <c r="AK276" s="62">
        <f t="shared" si="14"/>
        <v>-8.7479529551869951E-4</v>
      </c>
    </row>
    <row r="277" spans="1:37" s="53" customFormat="1" x14ac:dyDescent="0.2">
      <c r="A277" s="21" t="s">
        <v>159</v>
      </c>
      <c r="B277" s="24" t="s">
        <v>160</v>
      </c>
      <c r="C277" s="24" t="s">
        <v>407</v>
      </c>
      <c r="D277" s="110">
        <v>310</v>
      </c>
      <c r="E277" s="109"/>
      <c r="F277" s="110">
        <v>17</v>
      </c>
      <c r="G277" s="110">
        <v>3792</v>
      </c>
      <c r="H277" s="110">
        <v>3118</v>
      </c>
      <c r="I277" s="110">
        <v>1821</v>
      </c>
      <c r="J277" s="110">
        <v>1258</v>
      </c>
      <c r="K277" s="24">
        <v>2.4</v>
      </c>
      <c r="L277" s="109"/>
      <c r="M277" s="110">
        <v>1756</v>
      </c>
      <c r="N277" s="110">
        <v>1056</v>
      </c>
      <c r="O277" s="25">
        <v>2.4</v>
      </c>
      <c r="P277" s="25">
        <v>2.2000000000000002</v>
      </c>
      <c r="Q277" s="25">
        <v>2</v>
      </c>
      <c r="R277" s="24">
        <v>21</v>
      </c>
      <c r="S277" s="26">
        <v>0.52959999999999996</v>
      </c>
      <c r="T277" s="52" t="s">
        <v>407</v>
      </c>
      <c r="U277" s="26">
        <v>0.52959999999999996</v>
      </c>
      <c r="V277" s="26"/>
      <c r="W277" s="109"/>
      <c r="X277" s="24">
        <v>7</v>
      </c>
      <c r="Y277" s="110">
        <v>4261.5200000000004</v>
      </c>
      <c r="Z277" s="25">
        <v>2</v>
      </c>
      <c r="AA277" s="26">
        <v>1.0584</v>
      </c>
      <c r="AB277" s="26">
        <v>1.2174</v>
      </c>
      <c r="AC277" s="109"/>
      <c r="AD277" s="26">
        <v>0.52439999999999998</v>
      </c>
      <c r="AE277" s="26">
        <v>0.54879999999999995</v>
      </c>
      <c r="AF277" s="26">
        <v>0.51129999999999998</v>
      </c>
      <c r="AG277" s="26">
        <v>0.58040000000000003</v>
      </c>
      <c r="AH277" s="57">
        <v>0.56899999999999995</v>
      </c>
      <c r="AI277" s="50">
        <f t="shared" si="12"/>
        <v>0.56812839999999998</v>
      </c>
      <c r="AJ277" s="26">
        <f t="shared" si="13"/>
        <v>-8.715999999999724E-4</v>
      </c>
      <c r="AK277" s="62">
        <f t="shared" si="14"/>
        <v>-1.5318101933215686E-3</v>
      </c>
    </row>
    <row r="278" spans="1:37" s="53" customFormat="1" x14ac:dyDescent="0.2">
      <c r="A278" s="22" t="s">
        <v>163</v>
      </c>
      <c r="B278" s="17" t="s">
        <v>167</v>
      </c>
      <c r="C278" s="17" t="s">
        <v>410</v>
      </c>
      <c r="D278" s="111">
        <v>59</v>
      </c>
      <c r="E278" s="109"/>
      <c r="F278" s="111">
        <v>0</v>
      </c>
      <c r="G278" s="111">
        <v>5825</v>
      </c>
      <c r="H278" s="111">
        <v>2721</v>
      </c>
      <c r="I278" s="111">
        <v>2324</v>
      </c>
      <c r="J278" s="111">
        <v>994</v>
      </c>
      <c r="K278" s="17">
        <v>1.4</v>
      </c>
      <c r="L278" s="109"/>
      <c r="M278" s="111">
        <v>2251</v>
      </c>
      <c r="N278" s="111">
        <v>755</v>
      </c>
      <c r="O278" s="18">
        <v>1.4</v>
      </c>
      <c r="P278" s="18">
        <v>1.1000000000000001</v>
      </c>
      <c r="Q278" s="18">
        <v>1.3</v>
      </c>
      <c r="R278" s="17">
        <v>7</v>
      </c>
      <c r="S278" s="19">
        <v>0.67889999999999995</v>
      </c>
      <c r="T278" s="44" t="s">
        <v>407</v>
      </c>
      <c r="U278" s="19">
        <v>0.67889999999999995</v>
      </c>
      <c r="V278" s="19"/>
      <c r="W278" s="109"/>
      <c r="X278" s="17">
        <v>4</v>
      </c>
      <c r="Y278" s="111">
        <v>4252.3599999999997</v>
      </c>
      <c r="Z278" s="18">
        <v>1.3</v>
      </c>
      <c r="AA278" s="19">
        <v>0</v>
      </c>
      <c r="AB278" s="19">
        <v>0</v>
      </c>
      <c r="AC278" s="109"/>
      <c r="AD278" s="19">
        <v>0.7248</v>
      </c>
      <c r="AE278" s="19">
        <v>0.75349999999999995</v>
      </c>
      <c r="AF278" s="19">
        <v>0.78339999999999999</v>
      </c>
      <c r="AG278" s="19">
        <v>0.83099999999999996</v>
      </c>
      <c r="AH278" s="59">
        <v>0.72850000000000004</v>
      </c>
      <c r="AI278" s="51">
        <f t="shared" si="12"/>
        <v>0.72828997500000003</v>
      </c>
      <c r="AJ278" s="19">
        <f t="shared" si="13"/>
        <v>-2.1002500000000257E-4</v>
      </c>
      <c r="AK278" s="63">
        <f t="shared" si="14"/>
        <v>-2.8829787234042903E-4</v>
      </c>
    </row>
    <row r="279" spans="1:37" s="53" customFormat="1" x14ac:dyDescent="0.2">
      <c r="A279" s="21" t="s">
        <v>842</v>
      </c>
      <c r="B279" s="1" t="s">
        <v>843</v>
      </c>
      <c r="C279" s="1" t="s">
        <v>407</v>
      </c>
      <c r="D279" s="108">
        <v>3</v>
      </c>
      <c r="E279" s="109"/>
      <c r="F279" s="108">
        <v>0</v>
      </c>
      <c r="G279" s="108">
        <v>4047</v>
      </c>
      <c r="H279" s="108">
        <v>2793</v>
      </c>
      <c r="I279" s="108">
        <v>2025</v>
      </c>
      <c r="J279" s="108">
        <v>1481</v>
      </c>
      <c r="K279" s="1">
        <v>3</v>
      </c>
      <c r="L279" s="109"/>
      <c r="M279" s="108">
        <v>2025</v>
      </c>
      <c r="N279" s="108">
        <v>1481</v>
      </c>
      <c r="O279" s="2">
        <v>3</v>
      </c>
      <c r="P279" s="2">
        <v>2.8</v>
      </c>
      <c r="Q279" s="2">
        <v>1.9</v>
      </c>
      <c r="R279" s="1">
        <v>999</v>
      </c>
      <c r="S279" s="3">
        <v>0.61080000000000001</v>
      </c>
      <c r="T279" s="43" t="s">
        <v>410</v>
      </c>
      <c r="U279" s="3">
        <v>1.0150999999999999</v>
      </c>
      <c r="V279" s="3"/>
      <c r="W279" s="109"/>
      <c r="X279" s="1">
        <v>11</v>
      </c>
      <c r="Y279" s="108">
        <v>9070.7999999999993</v>
      </c>
      <c r="Z279" s="2">
        <v>2.6</v>
      </c>
      <c r="AA279" s="3">
        <v>1.6102000000000001</v>
      </c>
      <c r="AB279" s="3">
        <v>1.4428000000000001</v>
      </c>
      <c r="AC279" s="109"/>
      <c r="AD279" s="3">
        <v>1.1715</v>
      </c>
      <c r="AE279" s="3">
        <v>1.3962000000000001</v>
      </c>
      <c r="AF279" s="3">
        <v>0.98350000000000004</v>
      </c>
      <c r="AG279" s="3">
        <v>0.91259999999999997</v>
      </c>
      <c r="AH279" s="57">
        <v>1.0885</v>
      </c>
      <c r="AI279" s="50">
        <f t="shared" si="12"/>
        <v>1.0889485249999999</v>
      </c>
      <c r="AJ279" s="3">
        <f t="shared" si="13"/>
        <v>4.485249999999219E-4</v>
      </c>
      <c r="AK279" s="62">
        <f t="shared" si="14"/>
        <v>4.1205787781343307E-4</v>
      </c>
    </row>
    <row r="280" spans="1:37" s="53" customFormat="1" x14ac:dyDescent="0.2">
      <c r="A280" s="21" t="s">
        <v>1132</v>
      </c>
      <c r="B280" s="1" t="s">
        <v>1133</v>
      </c>
      <c r="C280" s="1" t="s">
        <v>410</v>
      </c>
      <c r="D280" s="108">
        <v>5</v>
      </c>
      <c r="E280" s="109"/>
      <c r="F280" s="108">
        <v>0</v>
      </c>
      <c r="G280" s="108">
        <v>20277</v>
      </c>
      <c r="H280" s="108">
        <v>17119</v>
      </c>
      <c r="I280" s="108">
        <v>6772</v>
      </c>
      <c r="J280" s="108">
        <v>4965</v>
      </c>
      <c r="K280" s="1">
        <v>6.2</v>
      </c>
      <c r="L280" s="109"/>
      <c r="M280" s="108">
        <v>6772</v>
      </c>
      <c r="N280" s="108">
        <v>4965</v>
      </c>
      <c r="O280" s="2">
        <v>6.2</v>
      </c>
      <c r="P280" s="2">
        <v>4.8</v>
      </c>
      <c r="Q280" s="2">
        <v>4.4000000000000004</v>
      </c>
      <c r="R280" s="1">
        <v>32</v>
      </c>
      <c r="S280" s="3">
        <v>2.0425</v>
      </c>
      <c r="T280" s="43" t="s">
        <v>410</v>
      </c>
      <c r="U280" s="3">
        <v>3.0741999999999998</v>
      </c>
      <c r="V280" s="3"/>
      <c r="W280" s="109"/>
      <c r="X280" s="1">
        <v>17</v>
      </c>
      <c r="Y280" s="108">
        <v>27186.26</v>
      </c>
      <c r="Z280" s="2">
        <v>5.7</v>
      </c>
      <c r="AA280" s="3">
        <v>0.66590000000000005</v>
      </c>
      <c r="AB280" s="3">
        <v>0.77869999999999995</v>
      </c>
      <c r="AC280" s="109"/>
      <c r="AD280" s="3">
        <v>3.1427</v>
      </c>
      <c r="AE280" s="3">
        <v>3.2079</v>
      </c>
      <c r="AF280" s="3">
        <v>3.0327000000000002</v>
      </c>
      <c r="AG280" s="3">
        <v>2.9902000000000002</v>
      </c>
      <c r="AH280" s="57">
        <v>3.2972000000000001</v>
      </c>
      <c r="AI280" s="50">
        <f t="shared" si="12"/>
        <v>3.2978480500000003</v>
      </c>
      <c r="AJ280" s="3">
        <f t="shared" si="13"/>
        <v>6.4805000000012214E-4</v>
      </c>
      <c r="AK280" s="62">
        <f t="shared" si="14"/>
        <v>1.9654555380326403E-4</v>
      </c>
    </row>
    <row r="281" spans="1:37" s="53" customFormat="1" x14ac:dyDescent="0.2">
      <c r="A281" s="21" t="s">
        <v>862</v>
      </c>
      <c r="B281" s="24" t="s">
        <v>863</v>
      </c>
      <c r="C281" s="24" t="s">
        <v>407</v>
      </c>
      <c r="D281" s="110">
        <v>172</v>
      </c>
      <c r="E281" s="109"/>
      <c r="F281" s="110">
        <v>3</v>
      </c>
      <c r="G281" s="110">
        <v>5172</v>
      </c>
      <c r="H281" s="110">
        <v>3861</v>
      </c>
      <c r="I281" s="110">
        <v>2177</v>
      </c>
      <c r="J281" s="110">
        <v>1337</v>
      </c>
      <c r="K281" s="24">
        <v>2.4</v>
      </c>
      <c r="L281" s="109"/>
      <c r="M281" s="110">
        <v>2106</v>
      </c>
      <c r="N281" s="110">
        <v>1120</v>
      </c>
      <c r="O281" s="25">
        <v>2.4</v>
      </c>
      <c r="P281" s="25">
        <v>1.8</v>
      </c>
      <c r="Q281" s="25">
        <v>2</v>
      </c>
      <c r="R281" s="24">
        <v>17</v>
      </c>
      <c r="S281" s="26">
        <v>0.63519999999999999</v>
      </c>
      <c r="T281" s="52" t="s">
        <v>407</v>
      </c>
      <c r="U281" s="26">
        <v>0.63519999999999999</v>
      </c>
      <c r="V281" s="26"/>
      <c r="W281" s="109"/>
      <c r="X281" s="24">
        <v>6</v>
      </c>
      <c r="Y281" s="110">
        <v>4770.78</v>
      </c>
      <c r="Z281" s="25">
        <v>2</v>
      </c>
      <c r="AA281" s="26">
        <v>0.95920000000000005</v>
      </c>
      <c r="AB281" s="26">
        <v>0.85260000000000002</v>
      </c>
      <c r="AC281" s="109"/>
      <c r="AD281" s="26">
        <v>0.66239999999999999</v>
      </c>
      <c r="AE281" s="26">
        <v>0.72160000000000002</v>
      </c>
      <c r="AF281" s="26">
        <v>0.71919999999999995</v>
      </c>
      <c r="AG281" s="26">
        <v>0.76870000000000005</v>
      </c>
      <c r="AH281" s="57">
        <v>0.67979999999999996</v>
      </c>
      <c r="AI281" s="50">
        <f t="shared" si="12"/>
        <v>0.68141080000000009</v>
      </c>
      <c r="AJ281" s="26">
        <f t="shared" si="13"/>
        <v>1.6108000000001343E-3</v>
      </c>
      <c r="AK281" s="62">
        <f t="shared" si="14"/>
        <v>2.369520447190548E-3</v>
      </c>
    </row>
    <row r="282" spans="1:37" s="53" customFormat="1" x14ac:dyDescent="0.2">
      <c r="A282" s="21" t="s">
        <v>371</v>
      </c>
      <c r="B282" s="1" t="s">
        <v>372</v>
      </c>
      <c r="C282" s="1"/>
      <c r="D282" s="108">
        <v>21</v>
      </c>
      <c r="E282" s="109"/>
      <c r="F282" s="108">
        <v>0</v>
      </c>
      <c r="G282" s="108">
        <v>50677</v>
      </c>
      <c r="H282" s="108">
        <v>33784</v>
      </c>
      <c r="I282" s="108">
        <v>20155</v>
      </c>
      <c r="J282" s="108">
        <v>11086</v>
      </c>
      <c r="K282" s="1">
        <v>14.6</v>
      </c>
      <c r="L282" s="109"/>
      <c r="M282" s="108">
        <v>20340</v>
      </c>
      <c r="N282" s="108">
        <v>11129</v>
      </c>
      <c r="O282" s="2">
        <v>14.6</v>
      </c>
      <c r="P282" s="2">
        <v>9.9</v>
      </c>
      <c r="Q282" s="2">
        <v>11.6</v>
      </c>
      <c r="R282" s="1">
        <v>18</v>
      </c>
      <c r="S282" s="3">
        <v>6.1346999999999996</v>
      </c>
      <c r="T282" s="43" t="s">
        <v>407</v>
      </c>
      <c r="U282" s="3">
        <v>6.1346999999999996</v>
      </c>
      <c r="V282" s="3"/>
      <c r="W282" s="109"/>
      <c r="X282" s="1">
        <v>34</v>
      </c>
      <c r="Y282" s="108">
        <v>41661.839999999997</v>
      </c>
      <c r="Z282" s="2">
        <v>11.6</v>
      </c>
      <c r="AA282" s="3"/>
      <c r="AB282" s="3"/>
      <c r="AC282" s="109"/>
      <c r="AD282" s="3">
        <v>6.7762000000000002</v>
      </c>
      <c r="AE282" s="3">
        <v>6.6105999999999998</v>
      </c>
      <c r="AF282" s="3">
        <v>5.4625000000000004</v>
      </c>
      <c r="AG282" s="3">
        <v>5.3402000000000003</v>
      </c>
      <c r="AH282" s="57">
        <v>6.5808</v>
      </c>
      <c r="AI282" s="50">
        <f t="shared" si="12"/>
        <v>6.5809994249999999</v>
      </c>
      <c r="AJ282" s="3">
        <f t="shared" si="13"/>
        <v>1.9942499999991981E-4</v>
      </c>
      <c r="AK282" s="62">
        <f t="shared" si="14"/>
        <v>3.0304066374896641E-5</v>
      </c>
    </row>
    <row r="283" spans="1:37" s="53" customFormat="1" x14ac:dyDescent="0.2">
      <c r="A283" s="22" t="s">
        <v>692</v>
      </c>
      <c r="B283" s="17" t="s">
        <v>693</v>
      </c>
      <c r="C283" s="17" t="s">
        <v>407</v>
      </c>
      <c r="D283" s="111">
        <v>1362</v>
      </c>
      <c r="E283" s="109"/>
      <c r="F283" s="111">
        <v>18</v>
      </c>
      <c r="G283" s="111">
        <v>4158</v>
      </c>
      <c r="H283" s="111">
        <v>3681</v>
      </c>
      <c r="I283" s="111">
        <v>2139</v>
      </c>
      <c r="J283" s="111">
        <v>1642</v>
      </c>
      <c r="K283" s="17">
        <v>2.8</v>
      </c>
      <c r="L283" s="109"/>
      <c r="M283" s="111">
        <v>2047</v>
      </c>
      <c r="N283" s="111">
        <v>1241</v>
      </c>
      <c r="O283" s="18">
        <v>2.8</v>
      </c>
      <c r="P283" s="18">
        <v>2</v>
      </c>
      <c r="Q283" s="18">
        <v>2.2999999999999998</v>
      </c>
      <c r="R283" s="17">
        <v>22</v>
      </c>
      <c r="S283" s="19">
        <v>0.61739999999999995</v>
      </c>
      <c r="T283" s="44" t="s">
        <v>407</v>
      </c>
      <c r="U283" s="19">
        <v>0.61739999999999995</v>
      </c>
      <c r="V283" s="19"/>
      <c r="W283" s="109"/>
      <c r="X283" s="17">
        <v>7</v>
      </c>
      <c r="Y283" s="111">
        <v>5324.48</v>
      </c>
      <c r="Z283" s="18">
        <v>2.2999999999999998</v>
      </c>
      <c r="AA283" s="19">
        <v>2.2528999999999999</v>
      </c>
      <c r="AB283" s="19">
        <v>1.5940000000000001</v>
      </c>
      <c r="AC283" s="109"/>
      <c r="AD283" s="19">
        <v>0.68179999999999996</v>
      </c>
      <c r="AE283" s="19">
        <v>0.6764</v>
      </c>
      <c r="AF283" s="19">
        <v>0.67630000000000001</v>
      </c>
      <c r="AG283" s="19">
        <v>0.68230000000000002</v>
      </c>
      <c r="AH283" s="59">
        <v>0.66010000000000002</v>
      </c>
      <c r="AI283" s="51">
        <f t="shared" si="12"/>
        <v>0.66231585000000004</v>
      </c>
      <c r="AJ283" s="19">
        <f t="shared" si="13"/>
        <v>2.2158500000000192E-3</v>
      </c>
      <c r="AK283" s="63">
        <f t="shared" si="14"/>
        <v>3.3568398727465824E-3</v>
      </c>
    </row>
    <row r="284" spans="1:37" s="53" customFormat="1" x14ac:dyDescent="0.2">
      <c r="A284" s="21" t="s">
        <v>1419</v>
      </c>
      <c r="B284" s="24" t="s">
        <v>1420</v>
      </c>
      <c r="C284" s="24" t="s">
        <v>410</v>
      </c>
      <c r="D284" s="110">
        <v>10</v>
      </c>
      <c r="E284" s="109"/>
      <c r="F284" s="110">
        <v>0</v>
      </c>
      <c r="G284" s="110">
        <v>9765</v>
      </c>
      <c r="H284" s="110">
        <v>8113</v>
      </c>
      <c r="I284" s="110">
        <v>4312</v>
      </c>
      <c r="J284" s="110">
        <v>2925</v>
      </c>
      <c r="K284" s="24">
        <v>4.4000000000000004</v>
      </c>
      <c r="L284" s="109"/>
      <c r="M284" s="110">
        <v>4221</v>
      </c>
      <c r="N284" s="110">
        <v>2727</v>
      </c>
      <c r="O284" s="25">
        <v>4.4000000000000004</v>
      </c>
      <c r="P284" s="25">
        <v>3.6</v>
      </c>
      <c r="Q284" s="25">
        <v>3.1</v>
      </c>
      <c r="R284" s="24">
        <v>25</v>
      </c>
      <c r="S284" s="26">
        <v>1.2730999999999999</v>
      </c>
      <c r="T284" s="52" t="s">
        <v>410</v>
      </c>
      <c r="U284" s="26">
        <v>0.8931</v>
      </c>
      <c r="V284" s="26"/>
      <c r="W284" s="109"/>
      <c r="X284" s="24">
        <v>11</v>
      </c>
      <c r="Y284" s="110">
        <v>8466.6200000000008</v>
      </c>
      <c r="Z284" s="25">
        <v>2.8</v>
      </c>
      <c r="AA284" s="26">
        <v>0.94589999999999996</v>
      </c>
      <c r="AB284" s="26">
        <v>2.1034999999999999</v>
      </c>
      <c r="AC284" s="109"/>
      <c r="AD284" s="26">
        <v>0.94259999999999999</v>
      </c>
      <c r="AE284" s="26">
        <v>0.91069999999999995</v>
      </c>
      <c r="AF284" s="26">
        <v>0.91100000000000003</v>
      </c>
      <c r="AG284" s="26">
        <v>0.87719999999999998</v>
      </c>
      <c r="AH284" s="57">
        <v>0.95530000000000004</v>
      </c>
      <c r="AI284" s="50">
        <f t="shared" si="12"/>
        <v>0.95807302500000013</v>
      </c>
      <c r="AJ284" s="26">
        <f t="shared" si="13"/>
        <v>2.7730250000000956E-3</v>
      </c>
      <c r="AK284" s="62">
        <f t="shared" si="14"/>
        <v>2.9027792316550774E-3</v>
      </c>
    </row>
    <row r="285" spans="1:37" s="53" customFormat="1" x14ac:dyDescent="0.2">
      <c r="A285" s="21" t="s">
        <v>1004</v>
      </c>
      <c r="B285" s="24" t="s">
        <v>1005</v>
      </c>
      <c r="C285" s="24" t="s">
        <v>410</v>
      </c>
      <c r="D285" s="110">
        <v>14</v>
      </c>
      <c r="E285" s="109"/>
      <c r="F285" s="110">
        <v>2</v>
      </c>
      <c r="G285" s="110">
        <v>4881</v>
      </c>
      <c r="H285" s="110">
        <v>3074</v>
      </c>
      <c r="I285" s="110">
        <v>2082</v>
      </c>
      <c r="J285" s="110">
        <v>1155</v>
      </c>
      <c r="K285" s="24">
        <v>1.4</v>
      </c>
      <c r="L285" s="109"/>
      <c r="M285" s="110">
        <v>2130</v>
      </c>
      <c r="N285" s="110">
        <v>1221</v>
      </c>
      <c r="O285" s="25">
        <v>1.4</v>
      </c>
      <c r="P285" s="25">
        <v>1</v>
      </c>
      <c r="Q285" s="25">
        <v>1.3</v>
      </c>
      <c r="R285" s="24">
        <v>19</v>
      </c>
      <c r="S285" s="26">
        <v>0.64239999999999997</v>
      </c>
      <c r="T285" s="52" t="s">
        <v>410</v>
      </c>
      <c r="U285" s="26">
        <v>0.65859999999999996</v>
      </c>
      <c r="V285" s="3"/>
      <c r="W285" s="109"/>
      <c r="X285" s="24">
        <v>4</v>
      </c>
      <c r="Y285" s="110">
        <v>5209.79</v>
      </c>
      <c r="Z285" s="25">
        <v>1.4</v>
      </c>
      <c r="AA285" s="26">
        <v>3.8109999999999999</v>
      </c>
      <c r="AB285" s="26">
        <v>2.5344000000000002</v>
      </c>
      <c r="AC285" s="109"/>
      <c r="AD285" s="26">
        <v>0.68049999999999999</v>
      </c>
      <c r="AE285" s="26">
        <v>0.70569999999999999</v>
      </c>
      <c r="AF285" s="26">
        <v>0.70520000000000005</v>
      </c>
      <c r="AG285" s="26">
        <v>0.68189999999999995</v>
      </c>
      <c r="AH285" s="57">
        <v>0.70079999999999998</v>
      </c>
      <c r="AI285" s="50">
        <f t="shared" si="12"/>
        <v>0.70651315000000003</v>
      </c>
      <c r="AJ285" s="26">
        <f t="shared" si="13"/>
        <v>5.7131500000000557E-3</v>
      </c>
      <c r="AK285" s="62">
        <f t="shared" si="14"/>
        <v>8.1523259132420881E-3</v>
      </c>
    </row>
    <row r="286" spans="1:37" s="53" customFormat="1" x14ac:dyDescent="0.2">
      <c r="A286" s="21" t="s">
        <v>1160</v>
      </c>
      <c r="B286" s="24" t="s">
        <v>1161</v>
      </c>
      <c r="C286" s="24" t="s">
        <v>410</v>
      </c>
      <c r="D286" s="110">
        <v>1425</v>
      </c>
      <c r="E286" s="109"/>
      <c r="F286" s="110">
        <v>0</v>
      </c>
      <c r="G286" s="110">
        <v>6896</v>
      </c>
      <c r="H286" s="110">
        <v>3409</v>
      </c>
      <c r="I286" s="110">
        <v>3163</v>
      </c>
      <c r="J286" s="110">
        <v>1248</v>
      </c>
      <c r="K286" s="24">
        <v>3.1</v>
      </c>
      <c r="L286" s="109"/>
      <c r="M286" s="110">
        <v>3101</v>
      </c>
      <c r="N286" s="110">
        <v>953</v>
      </c>
      <c r="O286" s="25">
        <v>3.1</v>
      </c>
      <c r="P286" s="25">
        <v>1.7</v>
      </c>
      <c r="Q286" s="25">
        <v>2.9</v>
      </c>
      <c r="R286" s="24">
        <v>6</v>
      </c>
      <c r="S286" s="26">
        <v>0.93530000000000002</v>
      </c>
      <c r="T286" s="52" t="s">
        <v>407</v>
      </c>
      <c r="U286" s="26">
        <v>0.93530000000000002</v>
      </c>
      <c r="V286" s="26"/>
      <c r="W286" s="109"/>
      <c r="X286" s="24">
        <v>6</v>
      </c>
      <c r="Y286" s="110">
        <v>5584.12</v>
      </c>
      <c r="Z286" s="25">
        <v>2.9</v>
      </c>
      <c r="AA286" s="26">
        <v>0.52029999999999998</v>
      </c>
      <c r="AB286" s="26">
        <v>0.33829999999999999</v>
      </c>
      <c r="AC286" s="109"/>
      <c r="AD286" s="26">
        <v>0.95879999999999999</v>
      </c>
      <c r="AE286" s="26">
        <v>0.96689999999999998</v>
      </c>
      <c r="AF286" s="26">
        <v>0.97950000000000004</v>
      </c>
      <c r="AG286" s="26">
        <v>1.0114000000000001</v>
      </c>
      <c r="AH286" s="57">
        <v>0.99770000000000003</v>
      </c>
      <c r="AI286" s="50">
        <f t="shared" si="12"/>
        <v>1.0033430750000001</v>
      </c>
      <c r="AJ286" s="26">
        <f t="shared" si="13"/>
        <v>5.6430750000000529E-3</v>
      </c>
      <c r="AK286" s="62">
        <f t="shared" si="14"/>
        <v>5.6560839931843769E-3</v>
      </c>
    </row>
    <row r="287" spans="1:37" s="53" customFormat="1" x14ac:dyDescent="0.2">
      <c r="A287" s="21" t="s">
        <v>1467</v>
      </c>
      <c r="B287" s="24" t="s">
        <v>1468</v>
      </c>
      <c r="C287" s="24" t="s">
        <v>410</v>
      </c>
      <c r="D287" s="110">
        <v>46</v>
      </c>
      <c r="E287" s="109"/>
      <c r="F287" s="110">
        <v>0</v>
      </c>
      <c r="G287" s="110">
        <v>4366</v>
      </c>
      <c r="H287" s="110">
        <v>2343</v>
      </c>
      <c r="I287" s="110">
        <v>2284</v>
      </c>
      <c r="J287" s="110">
        <v>1257</v>
      </c>
      <c r="K287" s="24">
        <v>3</v>
      </c>
      <c r="L287" s="109"/>
      <c r="M287" s="110">
        <v>2288</v>
      </c>
      <c r="N287" s="110">
        <v>1245</v>
      </c>
      <c r="O287" s="25">
        <v>3</v>
      </c>
      <c r="P287" s="25">
        <v>2.1</v>
      </c>
      <c r="Q287" s="25">
        <v>2.2999999999999998</v>
      </c>
      <c r="R287" s="24">
        <v>17</v>
      </c>
      <c r="S287" s="26">
        <v>0.69010000000000005</v>
      </c>
      <c r="T287" s="52" t="s">
        <v>407</v>
      </c>
      <c r="U287" s="26">
        <v>0.69010000000000005</v>
      </c>
      <c r="V287" s="26"/>
      <c r="W287" s="109"/>
      <c r="X287" s="24">
        <v>7</v>
      </c>
      <c r="Y287" s="110">
        <v>4722.58</v>
      </c>
      <c r="Z287" s="25">
        <v>2.2999999999999998</v>
      </c>
      <c r="AA287" s="26">
        <v>0.86060000000000003</v>
      </c>
      <c r="AB287" s="26">
        <v>0.40079999999999999</v>
      </c>
      <c r="AC287" s="109"/>
      <c r="AD287" s="26">
        <v>0.71609999999999996</v>
      </c>
      <c r="AE287" s="26">
        <v>0.67010000000000003</v>
      </c>
      <c r="AF287" s="26">
        <v>0.73419999999999996</v>
      </c>
      <c r="AG287" s="26">
        <v>0.75390000000000001</v>
      </c>
      <c r="AH287" s="57">
        <v>0.73280000000000001</v>
      </c>
      <c r="AI287" s="50">
        <f t="shared" si="12"/>
        <v>0.74030477500000014</v>
      </c>
      <c r="AJ287" s="26">
        <f t="shared" si="13"/>
        <v>7.5047750000001301E-3</v>
      </c>
      <c r="AK287" s="62">
        <f t="shared" si="14"/>
        <v>1.0241232259825504E-2</v>
      </c>
    </row>
    <row r="288" spans="1:37" s="53" customFormat="1" x14ac:dyDescent="0.2">
      <c r="A288" s="22" t="s">
        <v>931</v>
      </c>
      <c r="B288" s="17" t="s">
        <v>932</v>
      </c>
      <c r="C288" s="17" t="s">
        <v>410</v>
      </c>
      <c r="D288" s="111">
        <v>43</v>
      </c>
      <c r="E288" s="109"/>
      <c r="F288" s="111">
        <v>0</v>
      </c>
      <c r="G288" s="111">
        <v>17411</v>
      </c>
      <c r="H288" s="111">
        <v>14037</v>
      </c>
      <c r="I288" s="111">
        <v>7116</v>
      </c>
      <c r="J288" s="111">
        <v>5433</v>
      </c>
      <c r="K288" s="17">
        <v>6.1</v>
      </c>
      <c r="L288" s="109"/>
      <c r="M288" s="111">
        <v>6727</v>
      </c>
      <c r="N288" s="111">
        <v>3823</v>
      </c>
      <c r="O288" s="18">
        <v>6.1</v>
      </c>
      <c r="P288" s="18">
        <v>6.4</v>
      </c>
      <c r="Q288" s="18">
        <v>4.5999999999999996</v>
      </c>
      <c r="R288" s="17">
        <v>19</v>
      </c>
      <c r="S288" s="19">
        <v>2.0289000000000001</v>
      </c>
      <c r="T288" s="44" t="s">
        <v>407</v>
      </c>
      <c r="U288" s="19">
        <v>2.0289000000000001</v>
      </c>
      <c r="V288" s="19"/>
      <c r="W288" s="109"/>
      <c r="X288" s="17">
        <v>19</v>
      </c>
      <c r="Y288" s="111">
        <v>17656.02</v>
      </c>
      <c r="Z288" s="18">
        <v>4.5999999999999996</v>
      </c>
      <c r="AA288" s="19">
        <v>1.0557000000000001</v>
      </c>
      <c r="AB288" s="19">
        <v>0.80559999999999998</v>
      </c>
      <c r="AC288" s="109"/>
      <c r="AD288" s="19">
        <v>1.8794</v>
      </c>
      <c r="AE288" s="19">
        <v>1.8746</v>
      </c>
      <c r="AF288" s="19">
        <v>1.87</v>
      </c>
      <c r="AG288" s="19">
        <v>2.0451999999999999</v>
      </c>
      <c r="AH288" s="59">
        <v>2.1694</v>
      </c>
      <c r="AI288" s="51">
        <f t="shared" si="12"/>
        <v>2.1765024750000004</v>
      </c>
      <c r="AJ288" s="19">
        <f t="shared" si="13"/>
        <v>7.1024750000003856E-3</v>
      </c>
      <c r="AK288" s="63">
        <f t="shared" si="14"/>
        <v>3.2739351894534828E-3</v>
      </c>
    </row>
    <row r="289" spans="1:37" s="53" customFormat="1" x14ac:dyDescent="0.2">
      <c r="A289" s="21" t="s">
        <v>983</v>
      </c>
      <c r="B289" s="24" t="s">
        <v>984</v>
      </c>
      <c r="C289" s="24" t="s">
        <v>410</v>
      </c>
      <c r="D289" s="110">
        <v>3</v>
      </c>
      <c r="E289" s="109"/>
      <c r="F289" s="110">
        <v>0</v>
      </c>
      <c r="G289" s="110">
        <v>5633</v>
      </c>
      <c r="H289" s="110">
        <v>865</v>
      </c>
      <c r="I289" s="110">
        <v>2301</v>
      </c>
      <c r="J289" s="110">
        <v>240</v>
      </c>
      <c r="K289" s="24">
        <v>3.3</v>
      </c>
      <c r="L289" s="109"/>
      <c r="M289" s="110">
        <v>2301</v>
      </c>
      <c r="N289" s="110">
        <v>240</v>
      </c>
      <c r="O289" s="25">
        <v>3.3</v>
      </c>
      <c r="P289" s="25">
        <v>0.9</v>
      </c>
      <c r="Q289" s="25">
        <v>3.2</v>
      </c>
      <c r="R289" s="24">
        <v>999</v>
      </c>
      <c r="S289" s="26">
        <v>0.69399999999999995</v>
      </c>
      <c r="T289" s="52" t="s">
        <v>410</v>
      </c>
      <c r="U289" s="26">
        <v>0.81689999999999996</v>
      </c>
      <c r="V289" s="26"/>
      <c r="W289" s="109"/>
      <c r="X289" s="24">
        <v>15</v>
      </c>
      <c r="Y289" s="110">
        <v>6671.71</v>
      </c>
      <c r="Z289" s="25">
        <v>3.9</v>
      </c>
      <c r="AA289" s="26">
        <v>0</v>
      </c>
      <c r="AB289" s="26">
        <v>0</v>
      </c>
      <c r="AC289" s="109"/>
      <c r="AD289" s="26">
        <v>0.62870000000000004</v>
      </c>
      <c r="AE289" s="26">
        <v>0.82069999999999999</v>
      </c>
      <c r="AF289" s="26">
        <v>0.68720000000000003</v>
      </c>
      <c r="AG289" s="26">
        <v>0.66549999999999998</v>
      </c>
      <c r="AH289" s="57">
        <v>0.8679</v>
      </c>
      <c r="AI289" s="50">
        <f t="shared" si="12"/>
        <v>0.87632947500000002</v>
      </c>
      <c r="AJ289" s="26">
        <f t="shared" si="13"/>
        <v>8.4294750000000196E-3</v>
      </c>
      <c r="AK289" s="62">
        <f t="shared" si="14"/>
        <v>9.7124956792257397E-3</v>
      </c>
    </row>
    <row r="290" spans="1:37" s="53" customFormat="1" x14ac:dyDescent="0.2">
      <c r="A290" s="21" t="s">
        <v>1020</v>
      </c>
      <c r="B290" s="24" t="s">
        <v>1021</v>
      </c>
      <c r="C290" s="24" t="s">
        <v>407</v>
      </c>
      <c r="D290" s="110">
        <v>23</v>
      </c>
      <c r="E290" s="109"/>
      <c r="F290" s="110">
        <v>0</v>
      </c>
      <c r="G290" s="110">
        <v>8753</v>
      </c>
      <c r="H290" s="110">
        <v>4632</v>
      </c>
      <c r="I290" s="110">
        <v>3640</v>
      </c>
      <c r="J290" s="110">
        <v>2475</v>
      </c>
      <c r="K290" s="24">
        <v>2.2999999999999998</v>
      </c>
      <c r="L290" s="109"/>
      <c r="M290" s="110">
        <v>3423</v>
      </c>
      <c r="N290" s="110">
        <v>1706</v>
      </c>
      <c r="O290" s="25">
        <v>2.2999999999999998</v>
      </c>
      <c r="P290" s="25">
        <v>3.6</v>
      </c>
      <c r="Q290" s="25">
        <v>1.6</v>
      </c>
      <c r="R290" s="24">
        <v>15</v>
      </c>
      <c r="S290" s="26">
        <v>1.0324</v>
      </c>
      <c r="T290" s="52" t="s">
        <v>407</v>
      </c>
      <c r="U290" s="26">
        <v>1.0324</v>
      </c>
      <c r="V290" s="26"/>
      <c r="W290" s="109"/>
      <c r="X290" s="24">
        <v>9</v>
      </c>
      <c r="Y290" s="110">
        <v>8441.5</v>
      </c>
      <c r="Z290" s="25">
        <v>1.6</v>
      </c>
      <c r="AA290" s="26">
        <v>1.3</v>
      </c>
      <c r="AB290" s="26">
        <v>1.2442</v>
      </c>
      <c r="AC290" s="109"/>
      <c r="AD290" s="26">
        <v>0.88749999999999996</v>
      </c>
      <c r="AE290" s="26">
        <v>0.96619999999999995</v>
      </c>
      <c r="AF290" s="26">
        <v>0.93769999999999998</v>
      </c>
      <c r="AG290" s="26">
        <v>0.91710000000000003</v>
      </c>
      <c r="AH290" s="57">
        <v>1.099</v>
      </c>
      <c r="AI290" s="50">
        <f t="shared" si="12"/>
        <v>1.1075071000000001</v>
      </c>
      <c r="AJ290" s="26">
        <f t="shared" si="13"/>
        <v>8.5071000000001007E-3</v>
      </c>
      <c r="AK290" s="62">
        <f t="shared" si="14"/>
        <v>7.740764331210283E-3</v>
      </c>
    </row>
    <row r="291" spans="1:37" s="53" customFormat="1" x14ac:dyDescent="0.2">
      <c r="A291" s="21" t="s">
        <v>824</v>
      </c>
      <c r="B291" s="24" t="s">
        <v>825</v>
      </c>
      <c r="C291" s="24" t="s">
        <v>407</v>
      </c>
      <c r="D291" s="110">
        <v>29</v>
      </c>
      <c r="E291" s="109"/>
      <c r="F291" s="110">
        <v>0</v>
      </c>
      <c r="G291" s="110">
        <v>17461</v>
      </c>
      <c r="H291" s="110">
        <v>9740</v>
      </c>
      <c r="I291" s="110">
        <v>6800</v>
      </c>
      <c r="J291" s="110">
        <v>3939</v>
      </c>
      <c r="K291" s="24">
        <v>7.2</v>
      </c>
      <c r="L291" s="109"/>
      <c r="M291" s="110">
        <v>6659</v>
      </c>
      <c r="N291" s="110">
        <v>3541</v>
      </c>
      <c r="O291" s="25">
        <v>7.2</v>
      </c>
      <c r="P291" s="25">
        <v>3.6</v>
      </c>
      <c r="Q291" s="25">
        <v>6.3</v>
      </c>
      <c r="R291" s="24">
        <v>17</v>
      </c>
      <c r="S291" s="26">
        <v>2.0084</v>
      </c>
      <c r="T291" s="52" t="s">
        <v>407</v>
      </c>
      <c r="U291" s="26">
        <v>2.0084</v>
      </c>
      <c r="V291" s="26"/>
      <c r="W291" s="109"/>
      <c r="X291" s="24">
        <v>14</v>
      </c>
      <c r="Y291" s="110">
        <v>14441.66</v>
      </c>
      <c r="Z291" s="25">
        <v>6.3</v>
      </c>
      <c r="AA291" s="26">
        <v>1.8522000000000001</v>
      </c>
      <c r="AB291" s="26">
        <v>1.3075000000000001</v>
      </c>
      <c r="AC291" s="109"/>
      <c r="AD291" s="26">
        <v>2.9116</v>
      </c>
      <c r="AE291" s="26">
        <v>2.5636000000000001</v>
      </c>
      <c r="AF291" s="26">
        <v>2.3984000000000001</v>
      </c>
      <c r="AG291" s="26">
        <v>2.2603</v>
      </c>
      <c r="AH291" s="57">
        <v>2.1457999999999999</v>
      </c>
      <c r="AI291" s="50">
        <f t="shared" si="12"/>
        <v>2.1545111000000001</v>
      </c>
      <c r="AJ291" s="26">
        <f t="shared" si="13"/>
        <v>8.7111000000001937E-3</v>
      </c>
      <c r="AK291" s="62">
        <f t="shared" si="14"/>
        <v>4.0596048093951877E-3</v>
      </c>
    </row>
    <row r="292" spans="1:37" s="53" customFormat="1" x14ac:dyDescent="0.2">
      <c r="A292" s="21" t="s">
        <v>1150</v>
      </c>
      <c r="B292" s="24" t="s">
        <v>1151</v>
      </c>
      <c r="C292" s="24" t="s">
        <v>410</v>
      </c>
      <c r="D292" s="110">
        <v>9</v>
      </c>
      <c r="E292" s="109"/>
      <c r="F292" s="110">
        <v>1</v>
      </c>
      <c r="G292" s="110">
        <v>10223</v>
      </c>
      <c r="H292" s="110">
        <v>5822</v>
      </c>
      <c r="I292" s="110">
        <v>4648</v>
      </c>
      <c r="J292" s="110">
        <v>2518</v>
      </c>
      <c r="K292" s="24">
        <v>4.8</v>
      </c>
      <c r="L292" s="109"/>
      <c r="M292" s="110">
        <v>4925</v>
      </c>
      <c r="N292" s="110">
        <v>2878</v>
      </c>
      <c r="O292" s="25">
        <v>4.8</v>
      </c>
      <c r="P292" s="25">
        <v>3.5</v>
      </c>
      <c r="Q292" s="25">
        <v>3.6</v>
      </c>
      <c r="R292" s="24">
        <v>20</v>
      </c>
      <c r="S292" s="26">
        <v>1.4854000000000001</v>
      </c>
      <c r="T292" s="52" t="s">
        <v>410</v>
      </c>
      <c r="U292" s="26">
        <v>1.6645000000000001</v>
      </c>
      <c r="V292" s="26"/>
      <c r="W292" s="109"/>
      <c r="X292" s="24">
        <v>20</v>
      </c>
      <c r="Y292" s="110">
        <v>20719.169999999998</v>
      </c>
      <c r="Z292" s="25">
        <v>4.2</v>
      </c>
      <c r="AA292" s="26">
        <v>0.88770000000000004</v>
      </c>
      <c r="AB292" s="26">
        <v>0.9143</v>
      </c>
      <c r="AC292" s="109"/>
      <c r="AD292" s="26">
        <v>2.1503000000000001</v>
      </c>
      <c r="AE292" s="26">
        <v>1.8706</v>
      </c>
      <c r="AF292" s="26">
        <v>1.5768</v>
      </c>
      <c r="AG292" s="26">
        <v>1.5470999999999999</v>
      </c>
      <c r="AH292" s="57">
        <v>1.7766</v>
      </c>
      <c r="AI292" s="50">
        <f t="shared" si="12"/>
        <v>1.7855923750000002</v>
      </c>
      <c r="AJ292" s="26">
        <f t="shared" si="13"/>
        <v>8.9923750000002745E-3</v>
      </c>
      <c r="AK292" s="62">
        <f t="shared" si="14"/>
        <v>5.0615642237984209E-3</v>
      </c>
    </row>
    <row r="293" spans="1:37" s="53" customFormat="1" x14ac:dyDescent="0.2">
      <c r="A293" s="22" t="s">
        <v>1166</v>
      </c>
      <c r="B293" s="17" t="s">
        <v>1167</v>
      </c>
      <c r="C293" s="17" t="s">
        <v>410</v>
      </c>
      <c r="D293" s="111">
        <v>488</v>
      </c>
      <c r="E293" s="109"/>
      <c r="F293" s="111">
        <v>0</v>
      </c>
      <c r="G293" s="111">
        <v>6150</v>
      </c>
      <c r="H293" s="111">
        <v>2744</v>
      </c>
      <c r="I293" s="111">
        <v>2738</v>
      </c>
      <c r="J293" s="111">
        <v>1318</v>
      </c>
      <c r="K293" s="17">
        <v>1.9</v>
      </c>
      <c r="L293" s="109"/>
      <c r="M293" s="111">
        <v>2666</v>
      </c>
      <c r="N293" s="111">
        <v>994</v>
      </c>
      <c r="O293" s="18">
        <v>1.9</v>
      </c>
      <c r="P293" s="18">
        <v>1.5</v>
      </c>
      <c r="Q293" s="18">
        <v>1.7</v>
      </c>
      <c r="R293" s="17">
        <v>8</v>
      </c>
      <c r="S293" s="19">
        <v>0.80410000000000004</v>
      </c>
      <c r="T293" s="44" t="s">
        <v>407</v>
      </c>
      <c r="U293" s="19">
        <v>0.80410000000000004</v>
      </c>
      <c r="V293" s="19"/>
      <c r="W293" s="109"/>
      <c r="X293" s="17">
        <v>5</v>
      </c>
      <c r="Y293" s="111">
        <v>5294.92</v>
      </c>
      <c r="Z293" s="18">
        <v>1.7</v>
      </c>
      <c r="AA293" s="19">
        <v>1.5603</v>
      </c>
      <c r="AB293" s="19">
        <v>1.2332000000000001</v>
      </c>
      <c r="AC293" s="109"/>
      <c r="AD293" s="19">
        <v>0.79279999999999995</v>
      </c>
      <c r="AE293" s="19">
        <v>0.7954</v>
      </c>
      <c r="AF293" s="19">
        <v>0.85829999999999995</v>
      </c>
      <c r="AG293" s="19">
        <v>0.88090000000000002</v>
      </c>
      <c r="AH293" s="59">
        <v>0.85289999999999999</v>
      </c>
      <c r="AI293" s="51">
        <f t="shared" si="12"/>
        <v>0.86259827500000008</v>
      </c>
      <c r="AJ293" s="19">
        <f t="shared" si="13"/>
        <v>9.6982750000000895E-3</v>
      </c>
      <c r="AK293" s="63">
        <f t="shared" si="14"/>
        <v>1.1370940321256993E-2</v>
      </c>
    </row>
    <row r="294" spans="1:37" s="53" customFormat="1" x14ac:dyDescent="0.2">
      <c r="A294" s="21" t="s">
        <v>1461</v>
      </c>
      <c r="B294" s="24" t="s">
        <v>1462</v>
      </c>
      <c r="C294" s="24" t="s">
        <v>410</v>
      </c>
      <c r="D294" s="110">
        <v>3</v>
      </c>
      <c r="E294" s="109"/>
      <c r="F294" s="110">
        <v>0</v>
      </c>
      <c r="G294" s="110">
        <v>13555</v>
      </c>
      <c r="H294" s="110">
        <v>959</v>
      </c>
      <c r="I294" s="110">
        <v>6764</v>
      </c>
      <c r="J294" s="110">
        <v>1056</v>
      </c>
      <c r="K294" s="24">
        <v>8</v>
      </c>
      <c r="L294" s="109"/>
      <c r="M294" s="110">
        <v>6764</v>
      </c>
      <c r="N294" s="110">
        <v>1056</v>
      </c>
      <c r="O294" s="25">
        <v>8</v>
      </c>
      <c r="P294" s="25">
        <v>4.2</v>
      </c>
      <c r="Q294" s="25">
        <v>7</v>
      </c>
      <c r="R294" s="24">
        <v>999</v>
      </c>
      <c r="S294" s="26">
        <v>2.0400999999999998</v>
      </c>
      <c r="T294" s="52" t="s">
        <v>410</v>
      </c>
      <c r="U294" s="26">
        <v>1.4103000000000001</v>
      </c>
      <c r="V294" s="26"/>
      <c r="W294" s="109"/>
      <c r="X294" s="24">
        <v>14</v>
      </c>
      <c r="Y294" s="110">
        <v>13085.13</v>
      </c>
      <c r="Z294" s="25">
        <v>4</v>
      </c>
      <c r="AA294" s="26">
        <v>3.8224</v>
      </c>
      <c r="AB294" s="26">
        <v>3.6221000000000001</v>
      </c>
      <c r="AC294" s="109"/>
      <c r="AD294" s="26">
        <v>1.2408999999999999</v>
      </c>
      <c r="AE294" s="26">
        <v>1.8322000000000001</v>
      </c>
      <c r="AF294" s="26">
        <v>1.4774</v>
      </c>
      <c r="AG294" s="26">
        <v>1.4355</v>
      </c>
      <c r="AH294" s="57">
        <v>1.5029999999999999</v>
      </c>
      <c r="AI294" s="50">
        <f t="shared" si="12"/>
        <v>1.5128993250000002</v>
      </c>
      <c r="AJ294" s="26">
        <f t="shared" si="13"/>
        <v>9.8993250000003474E-3</v>
      </c>
      <c r="AK294" s="62">
        <f t="shared" si="14"/>
        <v>6.5863772455092137E-3</v>
      </c>
    </row>
    <row r="295" spans="1:37" s="53" customFormat="1" x14ac:dyDescent="0.2">
      <c r="A295" s="21" t="s">
        <v>688</v>
      </c>
      <c r="B295" s="24" t="s">
        <v>689</v>
      </c>
      <c r="C295" s="24" t="s">
        <v>407</v>
      </c>
      <c r="D295" s="110">
        <v>169</v>
      </c>
      <c r="E295" s="109"/>
      <c r="F295" s="110">
        <v>0</v>
      </c>
      <c r="G295" s="110">
        <v>7239</v>
      </c>
      <c r="H295" s="110">
        <v>8562</v>
      </c>
      <c r="I295" s="110">
        <v>3618</v>
      </c>
      <c r="J295" s="110">
        <v>4315</v>
      </c>
      <c r="K295" s="24">
        <v>4</v>
      </c>
      <c r="L295" s="109"/>
      <c r="M295" s="110">
        <v>3363</v>
      </c>
      <c r="N295" s="110">
        <v>2297</v>
      </c>
      <c r="O295" s="25">
        <v>4</v>
      </c>
      <c r="P295" s="25">
        <v>4.2</v>
      </c>
      <c r="Q295" s="25">
        <v>3.2</v>
      </c>
      <c r="R295" s="24">
        <v>27</v>
      </c>
      <c r="S295" s="26">
        <v>1.0143</v>
      </c>
      <c r="T295" s="52" t="s">
        <v>407</v>
      </c>
      <c r="U295" s="26">
        <v>1.0143</v>
      </c>
      <c r="V295" s="3"/>
      <c r="W295" s="109"/>
      <c r="X295" s="24">
        <v>12</v>
      </c>
      <c r="Y295" s="110">
        <v>11989.1</v>
      </c>
      <c r="Z295" s="25">
        <v>3.2</v>
      </c>
      <c r="AA295" s="26">
        <v>3.4603999999999999</v>
      </c>
      <c r="AB295" s="26">
        <v>3.2139000000000002</v>
      </c>
      <c r="AC295" s="109"/>
      <c r="AD295" s="26">
        <v>1.0551999999999999</v>
      </c>
      <c r="AE295" s="26">
        <v>1.0397000000000001</v>
      </c>
      <c r="AF295" s="26">
        <v>0.97719999999999996</v>
      </c>
      <c r="AG295" s="26">
        <v>0.97350000000000003</v>
      </c>
      <c r="AH295" s="57">
        <v>1.0757000000000001</v>
      </c>
      <c r="AI295" s="50">
        <f t="shared" si="12"/>
        <v>1.088090325</v>
      </c>
      <c r="AJ295" s="26">
        <f t="shared" si="13"/>
        <v>1.2390324999999924E-2</v>
      </c>
      <c r="AK295" s="62">
        <f t="shared" si="14"/>
        <v>1.1518383378265244E-2</v>
      </c>
    </row>
    <row r="296" spans="1:37" s="53" customFormat="1" x14ac:dyDescent="0.2">
      <c r="A296" s="21" t="s">
        <v>208</v>
      </c>
      <c r="B296" s="1" t="s">
        <v>209</v>
      </c>
      <c r="C296" s="1" t="s">
        <v>410</v>
      </c>
      <c r="D296" s="108">
        <v>1</v>
      </c>
      <c r="E296" s="109"/>
      <c r="F296" s="108">
        <v>0</v>
      </c>
      <c r="G296" s="108">
        <v>18510</v>
      </c>
      <c r="H296" s="108">
        <v>0</v>
      </c>
      <c r="I296" s="108">
        <v>0</v>
      </c>
      <c r="J296" s="108">
        <v>0</v>
      </c>
      <c r="K296" s="1">
        <v>0</v>
      </c>
      <c r="L296" s="109"/>
      <c r="M296" s="108">
        <v>0</v>
      </c>
      <c r="N296" s="108">
        <v>0</v>
      </c>
      <c r="O296" s="2">
        <v>0</v>
      </c>
      <c r="P296" s="2">
        <v>0</v>
      </c>
      <c r="Q296" s="2">
        <v>0</v>
      </c>
      <c r="R296" s="1">
        <v>999</v>
      </c>
      <c r="S296" s="3">
        <v>0</v>
      </c>
      <c r="T296" s="43" t="s">
        <v>410</v>
      </c>
      <c r="U296" s="3">
        <v>1.8672</v>
      </c>
      <c r="V296" s="3"/>
      <c r="W296" s="109"/>
      <c r="X296" s="1">
        <v>11</v>
      </c>
      <c r="Y296" s="108">
        <v>14622.29</v>
      </c>
      <c r="Z296" s="2">
        <v>2.8</v>
      </c>
      <c r="AA296" s="3">
        <v>1.2424999999999999</v>
      </c>
      <c r="AB296" s="3">
        <v>1.0734999999999999</v>
      </c>
      <c r="AC296" s="109"/>
      <c r="AD296" s="3">
        <v>1.5446</v>
      </c>
      <c r="AE296" s="3">
        <v>1.8418000000000001</v>
      </c>
      <c r="AF296" s="3">
        <v>1.7383999999999999</v>
      </c>
      <c r="AG296" s="3">
        <v>1.7116</v>
      </c>
      <c r="AH296" s="57">
        <v>1.9903999999999999</v>
      </c>
      <c r="AI296" s="50">
        <f t="shared" si="12"/>
        <v>2.0030388000000001</v>
      </c>
      <c r="AJ296" s="3">
        <f t="shared" si="13"/>
        <v>1.2638800000000172E-2</v>
      </c>
      <c r="AK296" s="62">
        <f t="shared" si="14"/>
        <v>6.3498794212219515E-3</v>
      </c>
    </row>
    <row r="297" spans="1:37" s="53" customFormat="1" x14ac:dyDescent="0.2">
      <c r="A297" s="21" t="s">
        <v>746</v>
      </c>
      <c r="B297" s="24" t="s">
        <v>747</v>
      </c>
      <c r="C297" s="24" t="s">
        <v>407</v>
      </c>
      <c r="D297" s="110">
        <v>101</v>
      </c>
      <c r="E297" s="109"/>
      <c r="F297" s="110">
        <v>2</v>
      </c>
      <c r="G297" s="110">
        <v>11337</v>
      </c>
      <c r="H297" s="110">
        <v>5579</v>
      </c>
      <c r="I297" s="110">
        <v>4100</v>
      </c>
      <c r="J297" s="110">
        <v>1984</v>
      </c>
      <c r="K297" s="24">
        <v>2.7</v>
      </c>
      <c r="L297" s="109"/>
      <c r="M297" s="110">
        <v>4014</v>
      </c>
      <c r="N297" s="110">
        <v>1741</v>
      </c>
      <c r="O297" s="25">
        <v>2.7</v>
      </c>
      <c r="P297" s="25">
        <v>2.2000000000000002</v>
      </c>
      <c r="Q297" s="25">
        <v>2.1</v>
      </c>
      <c r="R297" s="24">
        <v>11</v>
      </c>
      <c r="S297" s="26">
        <v>1.2105999999999999</v>
      </c>
      <c r="T297" s="52" t="s">
        <v>407</v>
      </c>
      <c r="U297" s="26">
        <v>1.2105999999999999</v>
      </c>
      <c r="V297" s="26"/>
      <c r="W297" s="109"/>
      <c r="X297" s="24">
        <v>7</v>
      </c>
      <c r="Y297" s="110">
        <v>7948.96</v>
      </c>
      <c r="Z297" s="25">
        <v>2.1</v>
      </c>
      <c r="AA297" s="26">
        <v>0.92100000000000004</v>
      </c>
      <c r="AB297" s="26">
        <v>1.4842</v>
      </c>
      <c r="AC297" s="109"/>
      <c r="AD297" s="26">
        <v>1.3678999999999999</v>
      </c>
      <c r="AE297" s="26">
        <v>1.4524999999999999</v>
      </c>
      <c r="AF297" s="26">
        <v>1.2579</v>
      </c>
      <c r="AG297" s="26">
        <v>1.2634000000000001</v>
      </c>
      <c r="AH297" s="57">
        <v>1.2853000000000001</v>
      </c>
      <c r="AI297" s="50">
        <f t="shared" si="12"/>
        <v>1.2986711500000001</v>
      </c>
      <c r="AJ297" s="26">
        <f t="shared" si="13"/>
        <v>1.3371149999999998E-2</v>
      </c>
      <c r="AK297" s="62">
        <f t="shared" si="14"/>
        <v>1.0403135454757642E-2</v>
      </c>
    </row>
    <row r="298" spans="1:37" s="53" customFormat="1" x14ac:dyDescent="0.2">
      <c r="A298" s="22" t="s">
        <v>440</v>
      </c>
      <c r="B298" s="17" t="s">
        <v>441</v>
      </c>
      <c r="C298" s="17" t="s">
        <v>407</v>
      </c>
      <c r="D298" s="111">
        <v>2</v>
      </c>
      <c r="E298" s="109"/>
      <c r="F298" s="111">
        <v>0</v>
      </c>
      <c r="G298" s="111">
        <v>13372</v>
      </c>
      <c r="H298" s="111">
        <v>8451</v>
      </c>
      <c r="I298" s="111">
        <v>5342</v>
      </c>
      <c r="J298" s="111">
        <v>2457</v>
      </c>
      <c r="K298" s="17">
        <v>2.5</v>
      </c>
      <c r="L298" s="109"/>
      <c r="M298" s="111">
        <v>5342</v>
      </c>
      <c r="N298" s="111">
        <v>2457</v>
      </c>
      <c r="O298" s="18">
        <v>2.5</v>
      </c>
      <c r="P298" s="18">
        <v>0.5</v>
      </c>
      <c r="Q298" s="18">
        <v>2.4</v>
      </c>
      <c r="R298" s="17">
        <v>999</v>
      </c>
      <c r="S298" s="19">
        <v>1.6112</v>
      </c>
      <c r="T298" s="44" t="s">
        <v>410</v>
      </c>
      <c r="U298" s="19">
        <v>1.3344</v>
      </c>
      <c r="V298" s="19"/>
      <c r="W298" s="109"/>
      <c r="X298" s="17">
        <v>5</v>
      </c>
      <c r="Y298" s="111">
        <v>9272.5</v>
      </c>
      <c r="Z298" s="18">
        <v>1.6</v>
      </c>
      <c r="AA298" s="19">
        <v>1.6394</v>
      </c>
      <c r="AB298" s="19">
        <v>1.7150000000000001</v>
      </c>
      <c r="AC298" s="109"/>
      <c r="AD298" s="19">
        <v>1.1897</v>
      </c>
      <c r="AE298" s="19">
        <v>1.1849000000000001</v>
      </c>
      <c r="AF298" s="19">
        <v>1.1655</v>
      </c>
      <c r="AG298" s="19">
        <v>1.1372</v>
      </c>
      <c r="AH298" s="59">
        <v>1.4178999999999999</v>
      </c>
      <c r="AI298" s="51">
        <f t="shared" si="12"/>
        <v>1.4314776000000002</v>
      </c>
      <c r="AJ298" s="19">
        <f t="shared" si="13"/>
        <v>1.3577600000000301E-2</v>
      </c>
      <c r="AK298" s="63">
        <f t="shared" si="14"/>
        <v>9.5758516115384031E-3</v>
      </c>
    </row>
    <row r="299" spans="1:37" s="53" customFormat="1" x14ac:dyDescent="0.2">
      <c r="A299" s="21" t="s">
        <v>1162</v>
      </c>
      <c r="B299" s="24" t="s">
        <v>1163</v>
      </c>
      <c r="C299" s="24" t="s">
        <v>410</v>
      </c>
      <c r="D299" s="110">
        <v>957</v>
      </c>
      <c r="E299" s="109"/>
      <c r="F299" s="110">
        <v>0</v>
      </c>
      <c r="G299" s="110">
        <v>5368</v>
      </c>
      <c r="H299" s="110">
        <v>3301</v>
      </c>
      <c r="I299" s="110">
        <v>2311</v>
      </c>
      <c r="J299" s="110">
        <v>1277</v>
      </c>
      <c r="K299" s="24">
        <v>2.2000000000000002</v>
      </c>
      <c r="L299" s="109"/>
      <c r="M299" s="110">
        <v>2236</v>
      </c>
      <c r="N299" s="110">
        <v>965</v>
      </c>
      <c r="O299" s="25">
        <v>2.2000000000000002</v>
      </c>
      <c r="P299" s="25">
        <v>1.5</v>
      </c>
      <c r="Q299" s="25">
        <v>1.9</v>
      </c>
      <c r="R299" s="24">
        <v>11</v>
      </c>
      <c r="S299" s="26">
        <v>0.6744</v>
      </c>
      <c r="T299" s="52" t="s">
        <v>407</v>
      </c>
      <c r="U299" s="26">
        <v>0.6744</v>
      </c>
      <c r="V299" s="3"/>
      <c r="W299" s="109"/>
      <c r="X299" s="24">
        <v>5</v>
      </c>
      <c r="Y299" s="110">
        <v>4788.38</v>
      </c>
      <c r="Z299" s="25">
        <v>1.9</v>
      </c>
      <c r="AA299" s="26">
        <v>1.5789</v>
      </c>
      <c r="AB299" s="26">
        <v>1.6092</v>
      </c>
      <c r="AC299" s="109"/>
      <c r="AD299" s="26">
        <v>0.64370000000000005</v>
      </c>
      <c r="AE299" s="26">
        <v>0.65539999999999998</v>
      </c>
      <c r="AF299" s="26">
        <v>0.73660000000000003</v>
      </c>
      <c r="AG299" s="26">
        <v>0.75109999999999999</v>
      </c>
      <c r="AH299" s="57">
        <v>0.70879999999999999</v>
      </c>
      <c r="AI299" s="50">
        <f t="shared" si="12"/>
        <v>0.72346260000000007</v>
      </c>
      <c r="AJ299" s="26">
        <f t="shared" si="13"/>
        <v>1.4662600000000081E-2</v>
      </c>
      <c r="AK299" s="62">
        <f t="shared" si="14"/>
        <v>2.0686512415350002E-2</v>
      </c>
    </row>
    <row r="300" spans="1:37" s="53" customFormat="1" x14ac:dyDescent="0.2">
      <c r="A300" s="21" t="s">
        <v>1477</v>
      </c>
      <c r="B300" s="24" t="s">
        <v>1478</v>
      </c>
      <c r="C300" s="24" t="s">
        <v>410</v>
      </c>
      <c r="D300" s="110">
        <v>2</v>
      </c>
      <c r="E300" s="109"/>
      <c r="F300" s="110">
        <v>0</v>
      </c>
      <c r="G300" s="110">
        <v>5705</v>
      </c>
      <c r="H300" s="110">
        <v>1347</v>
      </c>
      <c r="I300" s="110">
        <v>2177</v>
      </c>
      <c r="J300" s="110">
        <v>393</v>
      </c>
      <c r="K300" s="24">
        <v>4.5</v>
      </c>
      <c r="L300" s="109"/>
      <c r="M300" s="110">
        <v>2177</v>
      </c>
      <c r="N300" s="110">
        <v>393</v>
      </c>
      <c r="O300" s="25">
        <v>4.5</v>
      </c>
      <c r="P300" s="25">
        <v>0.5</v>
      </c>
      <c r="Q300" s="25">
        <v>4.5</v>
      </c>
      <c r="R300" s="24">
        <v>999</v>
      </c>
      <c r="S300" s="26">
        <v>0.65659999999999996</v>
      </c>
      <c r="T300" s="52" t="s">
        <v>410</v>
      </c>
      <c r="U300" s="26">
        <v>0.6915</v>
      </c>
      <c r="V300" s="26"/>
      <c r="W300" s="109"/>
      <c r="X300" s="24">
        <v>7</v>
      </c>
      <c r="Y300" s="110">
        <v>8171.06</v>
      </c>
      <c r="Z300" s="25">
        <v>2</v>
      </c>
      <c r="AA300" s="26">
        <v>0.85360000000000003</v>
      </c>
      <c r="AB300" s="26">
        <v>0.61250000000000004</v>
      </c>
      <c r="AC300" s="109"/>
      <c r="AD300" s="26">
        <v>0.7913</v>
      </c>
      <c r="AE300" s="26">
        <v>0.69750000000000001</v>
      </c>
      <c r="AF300" s="26">
        <v>0.62439999999999996</v>
      </c>
      <c r="AG300" s="26">
        <v>0.58009999999999995</v>
      </c>
      <c r="AH300" s="57">
        <v>0.7268</v>
      </c>
      <c r="AI300" s="50">
        <f t="shared" si="12"/>
        <v>0.74180662500000005</v>
      </c>
      <c r="AJ300" s="26">
        <f t="shared" si="13"/>
        <v>1.5006625000000051E-2</v>
      </c>
      <c r="AK300" s="62">
        <f t="shared" si="14"/>
        <v>2.0647530269675359E-2</v>
      </c>
    </row>
    <row r="301" spans="1:37" s="53" customFormat="1" x14ac:dyDescent="0.2">
      <c r="A301" s="21" t="s">
        <v>1475</v>
      </c>
      <c r="B301" s="24" t="s">
        <v>1476</v>
      </c>
      <c r="C301" s="24" t="s">
        <v>410</v>
      </c>
      <c r="D301" s="110">
        <v>9</v>
      </c>
      <c r="E301" s="109"/>
      <c r="F301" s="110">
        <v>0</v>
      </c>
      <c r="G301" s="110">
        <v>7977</v>
      </c>
      <c r="H301" s="110">
        <v>11534</v>
      </c>
      <c r="I301" s="110">
        <v>2624</v>
      </c>
      <c r="J301" s="110">
        <v>2643</v>
      </c>
      <c r="K301" s="24">
        <v>2.7</v>
      </c>
      <c r="L301" s="109"/>
      <c r="M301" s="110">
        <v>2374</v>
      </c>
      <c r="N301" s="110">
        <v>1949</v>
      </c>
      <c r="O301" s="25">
        <v>2.7</v>
      </c>
      <c r="P301" s="25">
        <v>1.8</v>
      </c>
      <c r="Q301" s="25">
        <v>2.1</v>
      </c>
      <c r="R301" s="24">
        <v>40</v>
      </c>
      <c r="S301" s="26">
        <v>0.71599999999999997</v>
      </c>
      <c r="T301" s="52" t="s">
        <v>410</v>
      </c>
      <c r="U301" s="26">
        <v>0.92549999999999999</v>
      </c>
      <c r="V301" s="26"/>
      <c r="W301" s="109"/>
      <c r="X301" s="24">
        <v>10</v>
      </c>
      <c r="Y301" s="110">
        <v>9382.6200000000008</v>
      </c>
      <c r="Z301" s="25">
        <v>2.8</v>
      </c>
      <c r="AA301" s="26">
        <v>0.93600000000000005</v>
      </c>
      <c r="AB301" s="26">
        <v>0.94750000000000001</v>
      </c>
      <c r="AC301" s="109"/>
      <c r="AD301" s="26">
        <v>0.7913</v>
      </c>
      <c r="AE301" s="26">
        <v>1.0522</v>
      </c>
      <c r="AF301" s="26">
        <v>0.84719999999999995</v>
      </c>
      <c r="AG301" s="26">
        <v>0.82340000000000002</v>
      </c>
      <c r="AH301" s="57">
        <v>0.97740000000000005</v>
      </c>
      <c r="AI301" s="50">
        <f t="shared" si="12"/>
        <v>0.99283012500000012</v>
      </c>
      <c r="AJ301" s="26">
        <f t="shared" si="13"/>
        <v>1.5430125000000072E-2</v>
      </c>
      <c r="AK301" s="62">
        <f t="shared" si="14"/>
        <v>1.578690914671585E-2</v>
      </c>
    </row>
    <row r="302" spans="1:37" s="53" customFormat="1" x14ac:dyDescent="0.2">
      <c r="A302" s="21" t="s">
        <v>1367</v>
      </c>
      <c r="B302" s="24" t="s">
        <v>1368</v>
      </c>
      <c r="C302" s="24" t="s">
        <v>410</v>
      </c>
      <c r="D302" s="110">
        <v>5</v>
      </c>
      <c r="E302" s="109"/>
      <c r="F302" s="110">
        <v>2</v>
      </c>
      <c r="G302" s="110">
        <v>2503</v>
      </c>
      <c r="H302" s="110">
        <v>1191</v>
      </c>
      <c r="I302" s="110">
        <v>5104</v>
      </c>
      <c r="J302" s="110">
        <v>7755</v>
      </c>
      <c r="K302" s="24">
        <v>8.1999999999999993</v>
      </c>
      <c r="L302" s="109"/>
      <c r="M302" s="110">
        <v>5011</v>
      </c>
      <c r="N302" s="110">
        <v>7570</v>
      </c>
      <c r="O302" s="25">
        <v>8.1999999999999993</v>
      </c>
      <c r="P302" s="25">
        <v>12.4</v>
      </c>
      <c r="Q302" s="25">
        <v>3.6</v>
      </c>
      <c r="R302" s="24">
        <v>134</v>
      </c>
      <c r="S302" s="26">
        <v>1.5113000000000001</v>
      </c>
      <c r="T302" s="52" t="s">
        <v>410</v>
      </c>
      <c r="U302" s="26">
        <v>0.64729999999999999</v>
      </c>
      <c r="V302" s="3"/>
      <c r="W302" s="109"/>
      <c r="X302" s="24">
        <v>9</v>
      </c>
      <c r="Y302" s="110">
        <v>6364.72</v>
      </c>
      <c r="Z302" s="25">
        <v>2.2999999999999998</v>
      </c>
      <c r="AA302" s="26">
        <v>1.7983</v>
      </c>
      <c r="AB302" s="26">
        <v>3.4645000000000001</v>
      </c>
      <c r="AC302" s="109"/>
      <c r="AD302" s="26">
        <v>0.74480000000000002</v>
      </c>
      <c r="AE302" s="26">
        <v>0.72589999999999999</v>
      </c>
      <c r="AF302" s="26">
        <v>0.66959999999999997</v>
      </c>
      <c r="AG302" s="26">
        <v>0.6351</v>
      </c>
      <c r="AH302" s="57">
        <v>0.67859999999999998</v>
      </c>
      <c r="AI302" s="50">
        <f t="shared" si="12"/>
        <v>0.69439107500000008</v>
      </c>
      <c r="AJ302" s="26">
        <f t="shared" si="13"/>
        <v>1.5791075000000099E-2</v>
      </c>
      <c r="AK302" s="62">
        <f t="shared" si="14"/>
        <v>2.32700781019748E-2</v>
      </c>
    </row>
    <row r="303" spans="1:37" s="53" customFormat="1" x14ac:dyDescent="0.2">
      <c r="A303" s="22" t="s">
        <v>927</v>
      </c>
      <c r="B303" s="17" t="s">
        <v>928</v>
      </c>
      <c r="C303" s="17" t="s">
        <v>410</v>
      </c>
      <c r="D303" s="111">
        <v>5</v>
      </c>
      <c r="E303" s="109"/>
      <c r="F303" s="111">
        <v>0</v>
      </c>
      <c r="G303" s="111">
        <v>28908</v>
      </c>
      <c r="H303" s="111">
        <v>13525</v>
      </c>
      <c r="I303" s="111">
        <v>9937</v>
      </c>
      <c r="J303" s="111">
        <v>3558</v>
      </c>
      <c r="K303" s="17">
        <v>11.2</v>
      </c>
      <c r="L303" s="109"/>
      <c r="M303" s="111">
        <v>9937</v>
      </c>
      <c r="N303" s="111">
        <v>3558</v>
      </c>
      <c r="O303" s="18">
        <v>11.2</v>
      </c>
      <c r="P303" s="18">
        <v>5.7</v>
      </c>
      <c r="Q303" s="18">
        <v>9.4</v>
      </c>
      <c r="R303" s="17">
        <v>8</v>
      </c>
      <c r="S303" s="19">
        <v>2.9971000000000001</v>
      </c>
      <c r="T303" s="44" t="s">
        <v>410</v>
      </c>
      <c r="U303" s="19">
        <v>2.7313000000000001</v>
      </c>
      <c r="V303" s="19"/>
      <c r="W303" s="109"/>
      <c r="X303" s="17">
        <v>19</v>
      </c>
      <c r="Y303" s="111">
        <v>23362.7</v>
      </c>
      <c r="Z303" s="18">
        <v>4.9000000000000004</v>
      </c>
      <c r="AA303" s="19">
        <v>0.51919999999999999</v>
      </c>
      <c r="AB303" s="19">
        <v>0.4607</v>
      </c>
      <c r="AC303" s="109"/>
      <c r="AD303" s="19">
        <v>2.4685999999999999</v>
      </c>
      <c r="AE303" s="19">
        <v>3.0621</v>
      </c>
      <c r="AF303" s="19">
        <v>2.9131</v>
      </c>
      <c r="AG303" s="19">
        <v>2.8786</v>
      </c>
      <c r="AH303" s="59">
        <v>2.9138000000000002</v>
      </c>
      <c r="AI303" s="51">
        <f t="shared" si="12"/>
        <v>2.9300020750000004</v>
      </c>
      <c r="AJ303" s="19">
        <f t="shared" si="13"/>
        <v>1.620207500000026E-2</v>
      </c>
      <c r="AK303" s="63">
        <f t="shared" si="14"/>
        <v>5.5604622829295968E-3</v>
      </c>
    </row>
    <row r="304" spans="1:37" s="53" customFormat="1" x14ac:dyDescent="0.2">
      <c r="A304" s="21" t="s">
        <v>413</v>
      </c>
      <c r="B304" s="24" t="s">
        <v>414</v>
      </c>
      <c r="C304" s="24" t="s">
        <v>407</v>
      </c>
      <c r="D304" s="110">
        <v>20</v>
      </c>
      <c r="E304" s="109"/>
      <c r="F304" s="110">
        <v>1</v>
      </c>
      <c r="G304" s="110">
        <v>51172</v>
      </c>
      <c r="H304" s="110">
        <v>59218</v>
      </c>
      <c r="I304" s="110">
        <v>21365</v>
      </c>
      <c r="J304" s="110">
        <v>32990</v>
      </c>
      <c r="K304" s="24">
        <v>14.5</v>
      </c>
      <c r="L304" s="109"/>
      <c r="M304" s="110">
        <v>18333</v>
      </c>
      <c r="N304" s="110">
        <v>23954</v>
      </c>
      <c r="O304" s="25">
        <v>14.5</v>
      </c>
      <c r="P304" s="25">
        <v>23</v>
      </c>
      <c r="Q304" s="25">
        <v>7.4</v>
      </c>
      <c r="R304" s="24">
        <v>100</v>
      </c>
      <c r="S304" s="26">
        <v>5.5293999999999999</v>
      </c>
      <c r="T304" s="52" t="s">
        <v>410</v>
      </c>
      <c r="U304" s="26">
        <v>3.6861000000000002</v>
      </c>
      <c r="V304" s="26"/>
      <c r="W304" s="109"/>
      <c r="X304" s="24">
        <v>24</v>
      </c>
      <c r="Y304" s="110">
        <v>36657.980000000003</v>
      </c>
      <c r="Z304" s="25">
        <v>4.5999999999999996</v>
      </c>
      <c r="AA304" s="26">
        <v>1.8914</v>
      </c>
      <c r="AB304" s="26">
        <v>1.8657999999999999</v>
      </c>
      <c r="AC304" s="109"/>
      <c r="AD304" s="26">
        <v>3.1829000000000001</v>
      </c>
      <c r="AE304" s="26">
        <v>3.6785999999999999</v>
      </c>
      <c r="AF304" s="26">
        <v>3.8464999999999998</v>
      </c>
      <c r="AG304" s="26">
        <v>3.7599</v>
      </c>
      <c r="AH304" s="57">
        <v>3.9367000000000001</v>
      </c>
      <c r="AI304" s="50">
        <f t="shared" si="12"/>
        <v>3.9542637750000007</v>
      </c>
      <c r="AJ304" s="26">
        <f t="shared" si="13"/>
        <v>1.7563775000000614E-2</v>
      </c>
      <c r="AK304" s="62">
        <f t="shared" si="14"/>
        <v>4.4615477430336612E-3</v>
      </c>
    </row>
    <row r="305" spans="1:37" s="53" customFormat="1" x14ac:dyDescent="0.2">
      <c r="A305" s="21" t="s">
        <v>357</v>
      </c>
      <c r="B305" s="24" t="s">
        <v>358</v>
      </c>
      <c r="C305" s="24" t="s">
        <v>410</v>
      </c>
      <c r="D305" s="110">
        <v>169</v>
      </c>
      <c r="E305" s="109"/>
      <c r="F305" s="110">
        <v>17</v>
      </c>
      <c r="G305" s="110">
        <v>45834</v>
      </c>
      <c r="H305" s="110">
        <v>36506</v>
      </c>
      <c r="I305" s="110">
        <v>16182</v>
      </c>
      <c r="J305" s="110">
        <v>13264</v>
      </c>
      <c r="K305" s="24">
        <v>11.3</v>
      </c>
      <c r="L305" s="109"/>
      <c r="M305" s="110">
        <v>15822</v>
      </c>
      <c r="N305" s="110">
        <v>11621</v>
      </c>
      <c r="O305" s="25">
        <v>11.3</v>
      </c>
      <c r="P305" s="25">
        <v>8.6999999999999993</v>
      </c>
      <c r="Q305" s="25">
        <v>8.1</v>
      </c>
      <c r="R305" s="24">
        <v>32</v>
      </c>
      <c r="S305" s="26">
        <v>4.7720000000000002</v>
      </c>
      <c r="T305" s="52" t="s">
        <v>407</v>
      </c>
      <c r="U305" s="26">
        <v>4.7720000000000002</v>
      </c>
      <c r="V305" s="26"/>
      <c r="W305" s="109"/>
      <c r="X305" s="24">
        <v>28</v>
      </c>
      <c r="Y305" s="110">
        <v>41914.160000000003</v>
      </c>
      <c r="Z305" s="25">
        <v>8.1</v>
      </c>
      <c r="AA305" s="26">
        <v>3.2673999999999999</v>
      </c>
      <c r="AB305" s="26">
        <v>2.9529000000000001</v>
      </c>
      <c r="AC305" s="109"/>
      <c r="AD305" s="26">
        <v>5.1925999999999997</v>
      </c>
      <c r="AE305" s="26">
        <v>4.8038999999999996</v>
      </c>
      <c r="AF305" s="26">
        <v>4.5354000000000001</v>
      </c>
      <c r="AG305" s="26">
        <v>4.8483000000000001</v>
      </c>
      <c r="AH305" s="57">
        <v>5.1017000000000001</v>
      </c>
      <c r="AI305" s="50">
        <f t="shared" si="12"/>
        <v>5.1191630000000004</v>
      </c>
      <c r="AJ305" s="26">
        <f t="shared" si="13"/>
        <v>1.7463000000000228E-2</v>
      </c>
      <c r="AK305" s="62">
        <f t="shared" si="14"/>
        <v>3.4229766548405879E-3</v>
      </c>
    </row>
    <row r="306" spans="1:37" s="53" customFormat="1" x14ac:dyDescent="0.2">
      <c r="A306" s="21" t="s">
        <v>764</v>
      </c>
      <c r="B306" s="24" t="s">
        <v>765</v>
      </c>
      <c r="C306" s="24" t="s">
        <v>407</v>
      </c>
      <c r="D306" s="110">
        <v>48</v>
      </c>
      <c r="E306" s="109"/>
      <c r="F306" s="110">
        <v>3</v>
      </c>
      <c r="G306" s="110">
        <v>5910</v>
      </c>
      <c r="H306" s="110">
        <v>4029</v>
      </c>
      <c r="I306" s="110">
        <v>2793</v>
      </c>
      <c r="J306" s="110">
        <v>1995</v>
      </c>
      <c r="K306" s="24">
        <v>3</v>
      </c>
      <c r="L306" s="109"/>
      <c r="M306" s="110">
        <v>2710</v>
      </c>
      <c r="N306" s="110">
        <v>1715</v>
      </c>
      <c r="O306" s="25">
        <v>3</v>
      </c>
      <c r="P306" s="25">
        <v>2.2000000000000002</v>
      </c>
      <c r="Q306" s="25">
        <v>2.4</v>
      </c>
      <c r="R306" s="24">
        <v>24</v>
      </c>
      <c r="S306" s="26">
        <v>0.81740000000000002</v>
      </c>
      <c r="T306" s="52" t="s">
        <v>407</v>
      </c>
      <c r="U306" s="26">
        <v>0.81740000000000002</v>
      </c>
      <c r="V306" s="26"/>
      <c r="W306" s="109"/>
      <c r="X306" s="24">
        <v>7</v>
      </c>
      <c r="Y306" s="110">
        <v>6663.3</v>
      </c>
      <c r="Z306" s="25">
        <v>2.4</v>
      </c>
      <c r="AA306" s="26">
        <v>1.0471999999999999</v>
      </c>
      <c r="AB306" s="26">
        <v>0.9194</v>
      </c>
      <c r="AC306" s="109"/>
      <c r="AD306" s="26">
        <v>0.92779999999999996</v>
      </c>
      <c r="AE306" s="26">
        <v>0.89049999999999996</v>
      </c>
      <c r="AF306" s="26">
        <v>0.78639999999999999</v>
      </c>
      <c r="AG306" s="26">
        <v>0.83169999999999999</v>
      </c>
      <c r="AH306" s="57">
        <v>0.85780000000000001</v>
      </c>
      <c r="AI306" s="50">
        <f t="shared" si="12"/>
        <v>0.87686585000000006</v>
      </c>
      <c r="AJ306" s="26">
        <f t="shared" si="13"/>
        <v>1.9065850000000051E-2</v>
      </c>
      <c r="AK306" s="62">
        <f t="shared" si="14"/>
        <v>2.2226451387269818E-2</v>
      </c>
    </row>
    <row r="307" spans="1:37" s="53" customFormat="1" x14ac:dyDescent="0.2">
      <c r="A307" s="21" t="s">
        <v>583</v>
      </c>
      <c r="B307" s="24" t="s">
        <v>584</v>
      </c>
      <c r="C307" s="24" t="s">
        <v>410</v>
      </c>
      <c r="D307" s="110">
        <v>131</v>
      </c>
      <c r="E307" s="109"/>
      <c r="F307" s="110">
        <v>1</v>
      </c>
      <c r="G307" s="110">
        <v>4821</v>
      </c>
      <c r="H307" s="110">
        <v>4317</v>
      </c>
      <c r="I307" s="110">
        <v>2292</v>
      </c>
      <c r="J307" s="110">
        <v>1901</v>
      </c>
      <c r="K307" s="24">
        <v>2.6</v>
      </c>
      <c r="L307" s="109"/>
      <c r="M307" s="110">
        <v>2220</v>
      </c>
      <c r="N307" s="110">
        <v>1497</v>
      </c>
      <c r="O307" s="25">
        <v>2.6</v>
      </c>
      <c r="P307" s="25">
        <v>2.1</v>
      </c>
      <c r="Q307" s="25">
        <v>2.1</v>
      </c>
      <c r="R307" s="24">
        <v>27</v>
      </c>
      <c r="S307" s="26">
        <v>0.66959999999999997</v>
      </c>
      <c r="T307" s="52" t="s">
        <v>407</v>
      </c>
      <c r="U307" s="26">
        <v>0.66959999999999997</v>
      </c>
      <c r="V307" s="26"/>
      <c r="W307" s="109"/>
      <c r="X307" s="24">
        <v>7</v>
      </c>
      <c r="Y307" s="110">
        <v>5979.94</v>
      </c>
      <c r="Z307" s="25">
        <v>2.1</v>
      </c>
      <c r="AA307" s="26">
        <v>3.4849999999999999</v>
      </c>
      <c r="AB307" s="26">
        <v>3.7422</v>
      </c>
      <c r="AC307" s="109"/>
      <c r="AD307" s="26">
        <v>0.99219999999999997</v>
      </c>
      <c r="AE307" s="26">
        <v>0.96089999999999998</v>
      </c>
      <c r="AF307" s="26">
        <v>0.75129999999999997</v>
      </c>
      <c r="AG307" s="26">
        <v>0.71260000000000001</v>
      </c>
      <c r="AH307" s="57">
        <v>0.69889999999999997</v>
      </c>
      <c r="AI307" s="50">
        <f t="shared" si="12"/>
        <v>0.71831339999999999</v>
      </c>
      <c r="AJ307" s="26">
        <f t="shared" si="13"/>
        <v>1.9413400000000025E-2</v>
      </c>
      <c r="AK307" s="62">
        <f t="shared" si="14"/>
        <v>2.7777078265846366E-2</v>
      </c>
    </row>
    <row r="308" spans="1:37" s="53" customFormat="1" x14ac:dyDescent="0.2">
      <c r="A308" s="22" t="s">
        <v>196</v>
      </c>
      <c r="B308" s="17" t="s">
        <v>197</v>
      </c>
      <c r="C308" s="17" t="s">
        <v>407</v>
      </c>
      <c r="D308" s="111">
        <v>96</v>
      </c>
      <c r="E308" s="109"/>
      <c r="F308" s="111">
        <v>1</v>
      </c>
      <c r="G308" s="111">
        <v>8810</v>
      </c>
      <c r="H308" s="111">
        <v>8128</v>
      </c>
      <c r="I308" s="111">
        <v>3513</v>
      </c>
      <c r="J308" s="111">
        <v>3154</v>
      </c>
      <c r="K308" s="17">
        <v>3.9</v>
      </c>
      <c r="L308" s="109"/>
      <c r="M308" s="111">
        <v>3334</v>
      </c>
      <c r="N308" s="111">
        <v>2576</v>
      </c>
      <c r="O308" s="18">
        <v>3.9</v>
      </c>
      <c r="P308" s="18">
        <v>3</v>
      </c>
      <c r="Q308" s="18">
        <v>3.1</v>
      </c>
      <c r="R308" s="17">
        <v>35</v>
      </c>
      <c r="S308" s="19">
        <v>1.0056</v>
      </c>
      <c r="T308" s="44" t="s">
        <v>407</v>
      </c>
      <c r="U308" s="19">
        <v>1.0056</v>
      </c>
      <c r="V308" s="19"/>
      <c r="W308" s="109"/>
      <c r="X308" s="17">
        <v>10</v>
      </c>
      <c r="Y308" s="111">
        <v>9631.76</v>
      </c>
      <c r="Z308" s="18">
        <v>3.1</v>
      </c>
      <c r="AA308" s="19">
        <v>1.4934000000000001</v>
      </c>
      <c r="AB308" s="19">
        <v>1.7566999999999999</v>
      </c>
      <c r="AC308" s="109"/>
      <c r="AD308" s="19">
        <v>1.1738999999999999</v>
      </c>
      <c r="AE308" s="19">
        <v>1.1122000000000001</v>
      </c>
      <c r="AF308" s="19">
        <v>1.1113999999999999</v>
      </c>
      <c r="AG308" s="19">
        <v>0.94320000000000004</v>
      </c>
      <c r="AH308" s="59">
        <v>1.0586</v>
      </c>
      <c r="AI308" s="51">
        <f t="shared" si="12"/>
        <v>1.0787574000000002</v>
      </c>
      <c r="AJ308" s="19">
        <f t="shared" si="13"/>
        <v>2.0157400000000214E-2</v>
      </c>
      <c r="AK308" s="63">
        <f t="shared" si="14"/>
        <v>1.9041564330247698E-2</v>
      </c>
    </row>
    <row r="309" spans="1:37" s="53" customFormat="1" x14ac:dyDescent="0.2">
      <c r="A309" s="21" t="s">
        <v>585</v>
      </c>
      <c r="B309" s="24" t="s">
        <v>586</v>
      </c>
      <c r="C309" s="24" t="s">
        <v>407</v>
      </c>
      <c r="D309" s="110">
        <v>271</v>
      </c>
      <c r="E309" s="109"/>
      <c r="F309" s="110">
        <v>4</v>
      </c>
      <c r="G309" s="110">
        <v>5102</v>
      </c>
      <c r="H309" s="110">
        <v>5868</v>
      </c>
      <c r="I309" s="110">
        <v>2071</v>
      </c>
      <c r="J309" s="110">
        <v>1950</v>
      </c>
      <c r="K309" s="24">
        <v>2.4</v>
      </c>
      <c r="L309" s="109"/>
      <c r="M309" s="110">
        <v>1931</v>
      </c>
      <c r="N309" s="110">
        <v>1240</v>
      </c>
      <c r="O309" s="25">
        <v>2.4</v>
      </c>
      <c r="P309" s="25">
        <v>2.4</v>
      </c>
      <c r="Q309" s="25">
        <v>1.9</v>
      </c>
      <c r="R309" s="24">
        <v>24</v>
      </c>
      <c r="S309" s="26">
        <v>0.58240000000000003</v>
      </c>
      <c r="T309" s="52" t="s">
        <v>407</v>
      </c>
      <c r="U309" s="26">
        <v>0.58240000000000003</v>
      </c>
      <c r="V309" s="3"/>
      <c r="W309" s="109"/>
      <c r="X309" s="24">
        <v>7</v>
      </c>
      <c r="Y309" s="110">
        <v>5854</v>
      </c>
      <c r="Z309" s="25">
        <v>1.9</v>
      </c>
      <c r="AA309" s="26">
        <v>3.6335000000000002</v>
      </c>
      <c r="AB309" s="26">
        <v>2.8519999999999999</v>
      </c>
      <c r="AC309" s="109"/>
      <c r="AD309" s="26">
        <v>0.73650000000000004</v>
      </c>
      <c r="AE309" s="26">
        <v>0.75049999999999994</v>
      </c>
      <c r="AF309" s="26">
        <v>0.66190000000000004</v>
      </c>
      <c r="AG309" s="26">
        <v>0.68189999999999995</v>
      </c>
      <c r="AH309" s="57">
        <v>0.60419999999999996</v>
      </c>
      <c r="AI309" s="50">
        <f t="shared" si="12"/>
        <v>0.62476960000000004</v>
      </c>
      <c r="AJ309" s="26">
        <f t="shared" si="13"/>
        <v>2.0569600000000077E-2</v>
      </c>
      <c r="AK309" s="62">
        <f t="shared" si="14"/>
        <v>3.4044356173452625E-2</v>
      </c>
    </row>
    <row r="310" spans="1:37" s="53" customFormat="1" x14ac:dyDescent="0.2">
      <c r="A310" s="21" t="s">
        <v>1148</v>
      </c>
      <c r="B310" s="24" t="s">
        <v>1149</v>
      </c>
      <c r="C310" s="24" t="s">
        <v>429</v>
      </c>
      <c r="D310" s="110">
        <v>9</v>
      </c>
      <c r="E310" s="109"/>
      <c r="F310" s="110">
        <v>0</v>
      </c>
      <c r="G310" s="110">
        <v>31608</v>
      </c>
      <c r="H310" s="110">
        <v>38484</v>
      </c>
      <c r="I310" s="110">
        <v>11560</v>
      </c>
      <c r="J310" s="110">
        <v>15613</v>
      </c>
      <c r="K310" s="24">
        <v>7.3</v>
      </c>
      <c r="L310" s="109"/>
      <c r="M310" s="110">
        <v>10247</v>
      </c>
      <c r="N310" s="110">
        <v>12122</v>
      </c>
      <c r="O310" s="25">
        <v>7.3</v>
      </c>
      <c r="P310" s="25">
        <v>8.6999999999999993</v>
      </c>
      <c r="Q310" s="25">
        <v>4.4000000000000004</v>
      </c>
      <c r="R310" s="24">
        <v>82</v>
      </c>
      <c r="S310" s="26">
        <v>3.0905999999999998</v>
      </c>
      <c r="T310" s="52" t="s">
        <v>410</v>
      </c>
      <c r="U310" s="26">
        <v>2.0510000000000002</v>
      </c>
      <c r="V310" s="26"/>
      <c r="W310" s="109"/>
      <c r="X310" s="24">
        <v>13</v>
      </c>
      <c r="Y310" s="110">
        <v>20512.47</v>
      </c>
      <c r="Z310" s="25">
        <v>3.3</v>
      </c>
      <c r="AA310" s="26">
        <v>0.82930000000000004</v>
      </c>
      <c r="AB310" s="26">
        <v>0.8589</v>
      </c>
      <c r="AC310" s="109"/>
      <c r="AD310" s="26">
        <v>1.4399</v>
      </c>
      <c r="AE310" s="26">
        <v>2.1991999999999998</v>
      </c>
      <c r="AF310" s="26">
        <v>1.9000999999999999</v>
      </c>
      <c r="AG310" s="26">
        <v>1.8589</v>
      </c>
      <c r="AH310" s="57">
        <v>2.1793999999999998</v>
      </c>
      <c r="AI310" s="50">
        <f t="shared" si="12"/>
        <v>2.2002102500000005</v>
      </c>
      <c r="AJ310" s="26">
        <f t="shared" si="13"/>
        <v>2.0810250000000696E-2</v>
      </c>
      <c r="AK310" s="62">
        <f t="shared" si="14"/>
        <v>9.548614297513398E-3</v>
      </c>
    </row>
    <row r="311" spans="1:37" s="53" customFormat="1" x14ac:dyDescent="0.2">
      <c r="A311" s="21" t="s">
        <v>484</v>
      </c>
      <c r="B311" s="24" t="s">
        <v>485</v>
      </c>
      <c r="C311" s="24" t="s">
        <v>410</v>
      </c>
      <c r="D311" s="110">
        <v>0</v>
      </c>
      <c r="E311" s="109"/>
      <c r="F311" s="110">
        <v>0</v>
      </c>
      <c r="G311" s="110">
        <v>0</v>
      </c>
      <c r="H311" s="110">
        <v>0</v>
      </c>
      <c r="I311" s="110">
        <v>0</v>
      </c>
      <c r="J311" s="110">
        <v>0</v>
      </c>
      <c r="K311" s="24">
        <v>0</v>
      </c>
      <c r="L311" s="109"/>
      <c r="M311" s="110">
        <v>0</v>
      </c>
      <c r="N311" s="110">
        <v>0</v>
      </c>
      <c r="O311" s="25">
        <v>0</v>
      </c>
      <c r="P311" s="25">
        <v>0</v>
      </c>
      <c r="Q311" s="25">
        <v>0</v>
      </c>
      <c r="R311" s="24">
        <v>999</v>
      </c>
      <c r="S311" s="26">
        <v>0</v>
      </c>
      <c r="T311" s="52" t="s">
        <v>410</v>
      </c>
      <c r="U311" s="26">
        <v>0.81140000000000001</v>
      </c>
      <c r="V311" s="3"/>
      <c r="W311" s="109"/>
      <c r="X311" s="24">
        <v>6</v>
      </c>
      <c r="Y311" s="110">
        <v>6157.42</v>
      </c>
      <c r="Z311" s="25">
        <v>1.7</v>
      </c>
      <c r="AA311" s="26">
        <v>1.1227</v>
      </c>
      <c r="AB311" s="26">
        <v>1.2251000000000001</v>
      </c>
      <c r="AC311" s="109"/>
      <c r="AD311" s="26">
        <v>1.2329000000000001</v>
      </c>
      <c r="AE311" s="26">
        <v>0.88149999999999995</v>
      </c>
      <c r="AF311" s="26">
        <v>0.83840000000000003</v>
      </c>
      <c r="AG311" s="26">
        <v>0.78739999999999999</v>
      </c>
      <c r="AH311" s="57">
        <v>0.84840000000000004</v>
      </c>
      <c r="AI311" s="50">
        <f t="shared" si="12"/>
        <v>0.8704293500000001</v>
      </c>
      <c r="AJ311" s="26">
        <f t="shared" si="13"/>
        <v>2.2029350000000059E-2</v>
      </c>
      <c r="AK311" s="62">
        <f t="shared" si="14"/>
        <v>2.596575907590766E-2</v>
      </c>
    </row>
    <row r="312" spans="1:37" s="53" customFormat="1" x14ac:dyDescent="0.2">
      <c r="A312" s="21" t="s">
        <v>760</v>
      </c>
      <c r="B312" s="24" t="s">
        <v>761</v>
      </c>
      <c r="C312" s="24" t="s">
        <v>407</v>
      </c>
      <c r="D312" s="110">
        <v>59</v>
      </c>
      <c r="E312" s="109"/>
      <c r="F312" s="110">
        <v>15</v>
      </c>
      <c r="G312" s="110">
        <v>6802</v>
      </c>
      <c r="H312" s="110">
        <v>4993</v>
      </c>
      <c r="I312" s="110">
        <v>3032</v>
      </c>
      <c r="J312" s="110">
        <v>1963</v>
      </c>
      <c r="K312" s="24">
        <v>3.1</v>
      </c>
      <c r="L312" s="109"/>
      <c r="M312" s="110">
        <v>2966</v>
      </c>
      <c r="N312" s="110">
        <v>1597</v>
      </c>
      <c r="O312" s="25">
        <v>3.1</v>
      </c>
      <c r="P312" s="25">
        <v>2.7</v>
      </c>
      <c r="Q312" s="25">
        <v>2.4</v>
      </c>
      <c r="R312" s="24">
        <v>17</v>
      </c>
      <c r="S312" s="26">
        <v>0.89459999999999995</v>
      </c>
      <c r="T312" s="52" t="s">
        <v>407</v>
      </c>
      <c r="U312" s="26">
        <v>0.89459999999999995</v>
      </c>
      <c r="V312" s="26"/>
      <c r="W312" s="109"/>
      <c r="X312" s="24">
        <v>8</v>
      </c>
      <c r="Y312" s="110">
        <v>6840.22</v>
      </c>
      <c r="Z312" s="25">
        <v>2.4</v>
      </c>
      <c r="AA312" s="26">
        <v>0.55420000000000003</v>
      </c>
      <c r="AB312" s="26">
        <v>0.48080000000000001</v>
      </c>
      <c r="AC312" s="109"/>
      <c r="AD312" s="26">
        <v>0.79149999999999998</v>
      </c>
      <c r="AE312" s="26">
        <v>0.79610000000000003</v>
      </c>
      <c r="AF312" s="26">
        <v>0.96909999999999996</v>
      </c>
      <c r="AG312" s="26">
        <v>0.95430000000000004</v>
      </c>
      <c r="AH312" s="57">
        <v>0.9375</v>
      </c>
      <c r="AI312" s="50">
        <f t="shared" si="12"/>
        <v>0.95968215000000001</v>
      </c>
      <c r="AJ312" s="26">
        <f t="shared" si="13"/>
        <v>2.2182150000000012E-2</v>
      </c>
      <c r="AK312" s="62">
        <f t="shared" si="14"/>
        <v>2.3660960000000012E-2</v>
      </c>
    </row>
    <row r="313" spans="1:37" s="53" customFormat="1" x14ac:dyDescent="0.2">
      <c r="A313" s="22" t="s">
        <v>933</v>
      </c>
      <c r="B313" s="17" t="s">
        <v>934</v>
      </c>
      <c r="C313" s="17" t="s">
        <v>410</v>
      </c>
      <c r="D313" s="111">
        <v>46</v>
      </c>
      <c r="E313" s="109"/>
      <c r="F313" s="111">
        <v>1</v>
      </c>
      <c r="G313" s="111">
        <v>13556</v>
      </c>
      <c r="H313" s="111">
        <v>8746</v>
      </c>
      <c r="I313" s="111">
        <v>5032</v>
      </c>
      <c r="J313" s="111">
        <v>3265</v>
      </c>
      <c r="K313" s="17">
        <v>3.2</v>
      </c>
      <c r="L313" s="109"/>
      <c r="M313" s="111">
        <v>4847</v>
      </c>
      <c r="N313" s="111">
        <v>2554</v>
      </c>
      <c r="O313" s="18">
        <v>3.2</v>
      </c>
      <c r="P313" s="18">
        <v>2.5</v>
      </c>
      <c r="Q313" s="18">
        <v>2.6</v>
      </c>
      <c r="R313" s="17">
        <v>16</v>
      </c>
      <c r="S313" s="19">
        <v>1.4619</v>
      </c>
      <c r="T313" s="44" t="s">
        <v>407</v>
      </c>
      <c r="U313" s="19">
        <v>1.4619</v>
      </c>
      <c r="V313" s="19"/>
      <c r="W313" s="109"/>
      <c r="X313" s="17">
        <v>8</v>
      </c>
      <c r="Y313" s="111">
        <v>11366.1</v>
      </c>
      <c r="Z313" s="18">
        <v>2.6</v>
      </c>
      <c r="AA313" s="19">
        <v>0.91249999999999998</v>
      </c>
      <c r="AB313" s="19">
        <v>1.0129999999999999</v>
      </c>
      <c r="AC313" s="109"/>
      <c r="AD313" s="19">
        <v>1.1856</v>
      </c>
      <c r="AE313" s="19">
        <v>1.3444</v>
      </c>
      <c r="AF313" s="19">
        <v>1.4701</v>
      </c>
      <c r="AG313" s="19">
        <v>1.5925</v>
      </c>
      <c r="AH313" s="59">
        <v>1.5462</v>
      </c>
      <c r="AI313" s="51">
        <f t="shared" si="12"/>
        <v>1.5682532250000001</v>
      </c>
      <c r="AJ313" s="19">
        <f t="shared" si="13"/>
        <v>2.2053225000000065E-2</v>
      </c>
      <c r="AK313" s="63">
        <f t="shared" si="14"/>
        <v>1.4262854093907687E-2</v>
      </c>
    </row>
    <row r="314" spans="1:37" s="53" customFormat="1" x14ac:dyDescent="0.2">
      <c r="A314" s="21" t="s">
        <v>512</v>
      </c>
      <c r="B314" s="24" t="s">
        <v>513</v>
      </c>
      <c r="C314" s="24" t="s">
        <v>410</v>
      </c>
      <c r="D314" s="110">
        <v>2</v>
      </c>
      <c r="E314" s="109"/>
      <c r="F314" s="110">
        <v>0</v>
      </c>
      <c r="G314" s="110">
        <v>6259</v>
      </c>
      <c r="H314" s="110">
        <v>2679</v>
      </c>
      <c r="I314" s="110">
        <v>2265</v>
      </c>
      <c r="J314" s="110">
        <v>1005</v>
      </c>
      <c r="K314" s="24">
        <v>3</v>
      </c>
      <c r="L314" s="109"/>
      <c r="M314" s="110">
        <v>2265</v>
      </c>
      <c r="N314" s="110">
        <v>1005</v>
      </c>
      <c r="O314" s="25">
        <v>3</v>
      </c>
      <c r="P314" s="25">
        <v>1</v>
      </c>
      <c r="Q314" s="25">
        <v>2.8</v>
      </c>
      <c r="R314" s="24">
        <v>999</v>
      </c>
      <c r="S314" s="26">
        <v>0.68310000000000004</v>
      </c>
      <c r="T314" s="52" t="s">
        <v>410</v>
      </c>
      <c r="U314" s="26">
        <v>1.0995999999999999</v>
      </c>
      <c r="V314" s="3"/>
      <c r="W314" s="109"/>
      <c r="X314" s="24">
        <v>9</v>
      </c>
      <c r="Y314" s="110">
        <v>8915.56</v>
      </c>
      <c r="Z314" s="25">
        <v>2.8</v>
      </c>
      <c r="AA314" s="26">
        <v>1.5512999999999999</v>
      </c>
      <c r="AB314" s="26">
        <v>1.2091000000000001</v>
      </c>
      <c r="AC314" s="109"/>
      <c r="AD314" s="26">
        <v>1.2756000000000001</v>
      </c>
      <c r="AE314" s="26">
        <v>1.0807</v>
      </c>
      <c r="AF314" s="26">
        <v>1.0750999999999999</v>
      </c>
      <c r="AG314" s="26">
        <v>1.0402</v>
      </c>
      <c r="AH314" s="57">
        <v>1.1573</v>
      </c>
      <c r="AI314" s="50">
        <f t="shared" si="12"/>
        <v>1.1795959</v>
      </c>
      <c r="AJ314" s="26">
        <f t="shared" si="13"/>
        <v>2.2295900000000035E-2</v>
      </c>
      <c r="AK314" s="62">
        <f t="shared" si="14"/>
        <v>1.9265445433336244E-2</v>
      </c>
    </row>
    <row r="315" spans="1:37" s="53" customFormat="1" x14ac:dyDescent="0.2">
      <c r="A315" s="21" t="s">
        <v>858</v>
      </c>
      <c r="B315" s="24" t="s">
        <v>859</v>
      </c>
      <c r="C315" s="24" t="s">
        <v>407</v>
      </c>
      <c r="D315" s="110">
        <v>34</v>
      </c>
      <c r="E315" s="109"/>
      <c r="F315" s="110">
        <v>0</v>
      </c>
      <c r="G315" s="110">
        <v>5134</v>
      </c>
      <c r="H315" s="110">
        <v>4421</v>
      </c>
      <c r="I315" s="110">
        <v>2502</v>
      </c>
      <c r="J315" s="110">
        <v>2000</v>
      </c>
      <c r="K315" s="24">
        <v>3</v>
      </c>
      <c r="L315" s="109"/>
      <c r="M315" s="110">
        <v>2360</v>
      </c>
      <c r="N315" s="110">
        <v>1491</v>
      </c>
      <c r="O315" s="25">
        <v>3</v>
      </c>
      <c r="P315" s="25">
        <v>2</v>
      </c>
      <c r="Q315" s="25">
        <v>2.5</v>
      </c>
      <c r="R315" s="24">
        <v>23</v>
      </c>
      <c r="S315" s="26">
        <v>0.71179999999999999</v>
      </c>
      <c r="T315" s="52" t="s">
        <v>407</v>
      </c>
      <c r="U315" s="26">
        <v>0.71179999999999999</v>
      </c>
      <c r="V315" s="26"/>
      <c r="W315" s="109"/>
      <c r="X315" s="24">
        <v>7</v>
      </c>
      <c r="Y315" s="110">
        <v>6382</v>
      </c>
      <c r="Z315" s="25">
        <v>2.5</v>
      </c>
      <c r="AA315" s="26">
        <v>0.68220000000000003</v>
      </c>
      <c r="AB315" s="26">
        <v>0.63970000000000005</v>
      </c>
      <c r="AC315" s="109"/>
      <c r="AD315" s="26">
        <v>0.60540000000000005</v>
      </c>
      <c r="AE315" s="26">
        <v>0.79369999999999996</v>
      </c>
      <c r="AF315" s="26">
        <v>0.62509999999999999</v>
      </c>
      <c r="AG315" s="26">
        <v>0.61970000000000003</v>
      </c>
      <c r="AH315" s="57">
        <v>0.74080000000000001</v>
      </c>
      <c r="AI315" s="50">
        <f t="shared" si="12"/>
        <v>0.76358345000000005</v>
      </c>
      <c r="AJ315" s="26">
        <f t="shared" si="13"/>
        <v>2.2783450000000038E-2</v>
      </c>
      <c r="AK315" s="62">
        <f t="shared" si="14"/>
        <v>3.0755197084233313E-2</v>
      </c>
    </row>
    <row r="316" spans="1:37" s="53" customFormat="1" x14ac:dyDescent="0.2">
      <c r="A316" s="21" t="s">
        <v>957</v>
      </c>
      <c r="B316" s="24" t="s">
        <v>958</v>
      </c>
      <c r="C316" s="24" t="s">
        <v>410</v>
      </c>
      <c r="D316" s="110">
        <v>1</v>
      </c>
      <c r="E316" s="109"/>
      <c r="F316" s="110">
        <v>0</v>
      </c>
      <c r="G316" s="110">
        <v>8813</v>
      </c>
      <c r="H316" s="110">
        <v>0</v>
      </c>
      <c r="I316" s="110">
        <v>3325</v>
      </c>
      <c r="J316" s="110">
        <v>0</v>
      </c>
      <c r="K316" s="24">
        <v>2</v>
      </c>
      <c r="L316" s="109"/>
      <c r="M316" s="110">
        <v>3325</v>
      </c>
      <c r="N316" s="110">
        <v>0</v>
      </c>
      <c r="O316" s="25">
        <v>2</v>
      </c>
      <c r="P316" s="25">
        <v>0</v>
      </c>
      <c r="Q316" s="25">
        <v>2</v>
      </c>
      <c r="R316" s="24">
        <v>999</v>
      </c>
      <c r="S316" s="26">
        <v>1.0027999999999999</v>
      </c>
      <c r="T316" s="52" t="s">
        <v>410</v>
      </c>
      <c r="U316" s="26">
        <v>1.3631</v>
      </c>
      <c r="V316" s="3"/>
      <c r="W316" s="109"/>
      <c r="X316" s="24">
        <v>6</v>
      </c>
      <c r="Y316" s="110">
        <v>10597.71</v>
      </c>
      <c r="Z316" s="25">
        <v>1.7</v>
      </c>
      <c r="AA316" s="26">
        <v>0.79079999999999995</v>
      </c>
      <c r="AB316" s="26">
        <v>1.325</v>
      </c>
      <c r="AC316" s="109"/>
      <c r="AD316" s="26">
        <v>1.3762000000000001</v>
      </c>
      <c r="AE316" s="26">
        <v>1.3525</v>
      </c>
      <c r="AF316" s="26">
        <v>1.3925000000000001</v>
      </c>
      <c r="AG316" s="26">
        <v>1.3454999999999999</v>
      </c>
      <c r="AH316" s="57">
        <v>1.4395</v>
      </c>
      <c r="AI316" s="50">
        <f t="shared" si="12"/>
        <v>1.4622655250000001</v>
      </c>
      <c r="AJ316" s="26">
        <f t="shared" si="13"/>
        <v>2.2765525000000064E-2</v>
      </c>
      <c r="AK316" s="62">
        <f t="shared" si="14"/>
        <v>1.5814883640152877E-2</v>
      </c>
    </row>
    <row r="317" spans="1:37" s="53" customFormat="1" x14ac:dyDescent="0.2">
      <c r="A317" s="21" t="s">
        <v>1489</v>
      </c>
      <c r="B317" s="24" t="s">
        <v>1490</v>
      </c>
      <c r="C317" s="24" t="s">
        <v>410</v>
      </c>
      <c r="D317" s="110">
        <v>10</v>
      </c>
      <c r="E317" s="109"/>
      <c r="F317" s="110">
        <v>0</v>
      </c>
      <c r="G317" s="110">
        <v>11644</v>
      </c>
      <c r="H317" s="110">
        <v>8144</v>
      </c>
      <c r="I317" s="110">
        <v>4158</v>
      </c>
      <c r="J317" s="110">
        <v>2350</v>
      </c>
      <c r="K317" s="24">
        <v>4.5</v>
      </c>
      <c r="L317" s="109"/>
      <c r="M317" s="110">
        <v>4108</v>
      </c>
      <c r="N317" s="110">
        <v>2245</v>
      </c>
      <c r="O317" s="25">
        <v>4.5</v>
      </c>
      <c r="P317" s="25">
        <v>3.2</v>
      </c>
      <c r="Q317" s="25">
        <v>3.2</v>
      </c>
      <c r="R317" s="24">
        <v>18</v>
      </c>
      <c r="S317" s="26">
        <v>1.2390000000000001</v>
      </c>
      <c r="T317" s="52" t="s">
        <v>410</v>
      </c>
      <c r="U317" s="26">
        <v>0.77159999999999995</v>
      </c>
      <c r="V317" s="3"/>
      <c r="W317" s="109"/>
      <c r="X317" s="24">
        <v>8</v>
      </c>
      <c r="Y317" s="110">
        <v>9056.34</v>
      </c>
      <c r="Z317" s="25">
        <v>2.1</v>
      </c>
      <c r="AA317" s="26">
        <v>1.1556</v>
      </c>
      <c r="AB317" s="26">
        <v>1.0186999999999999</v>
      </c>
      <c r="AC317" s="109"/>
      <c r="AD317" s="26">
        <v>0.74680000000000002</v>
      </c>
      <c r="AE317" s="26">
        <v>0.77439999999999998</v>
      </c>
      <c r="AF317" s="26">
        <v>0.89670000000000005</v>
      </c>
      <c r="AG317" s="26">
        <v>0.87660000000000005</v>
      </c>
      <c r="AH317" s="57">
        <v>0.8044</v>
      </c>
      <c r="AI317" s="50">
        <f t="shared" si="12"/>
        <v>0.82773390000000002</v>
      </c>
      <c r="AJ317" s="26">
        <f t="shared" si="13"/>
        <v>2.3333900000000019E-2</v>
      </c>
      <c r="AK317" s="62">
        <f t="shared" si="14"/>
        <v>2.9007831924415736E-2</v>
      </c>
    </row>
    <row r="318" spans="1:37" s="53" customFormat="1" x14ac:dyDescent="0.2">
      <c r="A318" s="22" t="s">
        <v>1136</v>
      </c>
      <c r="B318" s="17" t="s">
        <v>1137</v>
      </c>
      <c r="C318" s="17" t="s">
        <v>410</v>
      </c>
      <c r="D318" s="111">
        <v>150</v>
      </c>
      <c r="E318" s="109"/>
      <c r="F318" s="111">
        <v>0</v>
      </c>
      <c r="G318" s="111">
        <v>8050</v>
      </c>
      <c r="H318" s="111">
        <v>3712</v>
      </c>
      <c r="I318" s="111">
        <v>3359</v>
      </c>
      <c r="J318" s="111">
        <v>1154</v>
      </c>
      <c r="K318" s="17">
        <v>2.6</v>
      </c>
      <c r="L318" s="109"/>
      <c r="M318" s="111">
        <v>3316</v>
      </c>
      <c r="N318" s="111">
        <v>1042</v>
      </c>
      <c r="O318" s="18">
        <v>2.6</v>
      </c>
      <c r="P318" s="18">
        <v>1</v>
      </c>
      <c r="Q318" s="18">
        <v>2.4</v>
      </c>
      <c r="R318" s="17">
        <v>6</v>
      </c>
      <c r="S318" s="19">
        <v>1.0001</v>
      </c>
      <c r="T318" s="44" t="s">
        <v>407</v>
      </c>
      <c r="U318" s="19">
        <v>1.0001</v>
      </c>
      <c r="V318" s="19"/>
      <c r="W318" s="109"/>
      <c r="X318" s="17">
        <v>5</v>
      </c>
      <c r="Y318" s="111">
        <v>5597.76</v>
      </c>
      <c r="Z318" s="18">
        <v>2.4</v>
      </c>
      <c r="AA318" s="19">
        <v>0.65229999999999999</v>
      </c>
      <c r="AB318" s="19">
        <v>0.49880000000000002</v>
      </c>
      <c r="AC318" s="109"/>
      <c r="AD318" s="19">
        <v>1.0012000000000001</v>
      </c>
      <c r="AE318" s="19">
        <v>1.0111000000000001</v>
      </c>
      <c r="AF318" s="19">
        <v>1.1221000000000001</v>
      </c>
      <c r="AG318" s="19">
        <v>1.0743</v>
      </c>
      <c r="AH318" s="59">
        <v>1.0494000000000001</v>
      </c>
      <c r="AI318" s="51">
        <f t="shared" si="12"/>
        <v>1.0728572750000001</v>
      </c>
      <c r="AJ318" s="19">
        <f t="shared" si="13"/>
        <v>2.3457274999999944E-2</v>
      </c>
      <c r="AK318" s="63">
        <f t="shared" si="14"/>
        <v>2.2353035067657654E-2</v>
      </c>
    </row>
    <row r="319" spans="1:37" s="53" customFormat="1" x14ac:dyDescent="0.2">
      <c r="A319" s="21" t="s">
        <v>870</v>
      </c>
      <c r="B319" s="1" t="s">
        <v>871</v>
      </c>
      <c r="C319" s="1" t="s">
        <v>407</v>
      </c>
      <c r="D319" s="108">
        <v>1</v>
      </c>
      <c r="E319" s="109"/>
      <c r="F319" s="108">
        <v>0</v>
      </c>
      <c r="G319" s="108">
        <v>7328</v>
      </c>
      <c r="H319" s="108">
        <v>0</v>
      </c>
      <c r="I319" s="108">
        <v>2747</v>
      </c>
      <c r="J319" s="108">
        <v>0</v>
      </c>
      <c r="K319" s="1">
        <v>3</v>
      </c>
      <c r="L319" s="109"/>
      <c r="M319" s="108">
        <v>2747</v>
      </c>
      <c r="N319" s="108">
        <v>0</v>
      </c>
      <c r="O319" s="2">
        <v>3</v>
      </c>
      <c r="P319" s="2">
        <v>0</v>
      </c>
      <c r="Q319" s="2">
        <v>3</v>
      </c>
      <c r="R319" s="1">
        <v>999</v>
      </c>
      <c r="S319" s="3">
        <v>0.82850000000000001</v>
      </c>
      <c r="T319" s="43" t="s">
        <v>410</v>
      </c>
      <c r="U319" s="3">
        <v>1.1404000000000001</v>
      </c>
      <c r="V319" s="3"/>
      <c r="W319" s="109"/>
      <c r="X319" s="1">
        <v>6</v>
      </c>
      <c r="Y319" s="108">
        <v>9400.2000000000007</v>
      </c>
      <c r="Z319" s="2">
        <v>2.5</v>
      </c>
      <c r="AA319" s="3">
        <v>2.2742</v>
      </c>
      <c r="AB319" s="3">
        <v>3.1595</v>
      </c>
      <c r="AC319" s="109"/>
      <c r="AD319" s="3">
        <v>1.2423999999999999</v>
      </c>
      <c r="AE319" s="3">
        <v>1.1194</v>
      </c>
      <c r="AF319" s="3">
        <v>1.004</v>
      </c>
      <c r="AG319" s="3">
        <v>0.99390000000000001</v>
      </c>
      <c r="AH319" s="57">
        <v>1.1997</v>
      </c>
      <c r="AI319" s="50">
        <f t="shared" si="12"/>
        <v>1.2233641000000002</v>
      </c>
      <c r="AJ319" s="3">
        <f t="shared" si="13"/>
        <v>2.3664100000000188E-2</v>
      </c>
      <c r="AK319" s="62">
        <f t="shared" si="14"/>
        <v>1.9725014586980234E-2</v>
      </c>
    </row>
    <row r="320" spans="1:37" s="53" customFormat="1" x14ac:dyDescent="0.2">
      <c r="A320" s="21" t="s">
        <v>281</v>
      </c>
      <c r="B320" s="1" t="s">
        <v>282</v>
      </c>
      <c r="C320" s="1" t="s">
        <v>410</v>
      </c>
      <c r="D320" s="108">
        <v>3</v>
      </c>
      <c r="E320" s="109"/>
      <c r="F320" s="108">
        <v>0</v>
      </c>
      <c r="G320" s="108">
        <v>28645</v>
      </c>
      <c r="H320" s="108">
        <v>29473</v>
      </c>
      <c r="I320" s="108">
        <v>8166</v>
      </c>
      <c r="J320" s="108">
        <v>7290</v>
      </c>
      <c r="K320" s="1">
        <v>13</v>
      </c>
      <c r="L320" s="109"/>
      <c r="M320" s="108">
        <v>8166</v>
      </c>
      <c r="N320" s="108">
        <v>7290</v>
      </c>
      <c r="O320" s="2">
        <v>13</v>
      </c>
      <c r="P320" s="2">
        <v>13.6</v>
      </c>
      <c r="Q320" s="2">
        <v>5.8</v>
      </c>
      <c r="R320" s="1">
        <v>999</v>
      </c>
      <c r="S320" s="3">
        <v>2.4628999999999999</v>
      </c>
      <c r="T320" s="43" t="s">
        <v>410</v>
      </c>
      <c r="U320" s="3">
        <v>2.5486</v>
      </c>
      <c r="V320" s="3"/>
      <c r="W320" s="109"/>
      <c r="X320" s="1">
        <v>22</v>
      </c>
      <c r="Y320" s="108">
        <v>32602.83</v>
      </c>
      <c r="Z320" s="2">
        <v>4.4000000000000004</v>
      </c>
      <c r="AA320" s="3">
        <v>2.16</v>
      </c>
      <c r="AB320" s="3">
        <v>1.9834000000000001</v>
      </c>
      <c r="AC320" s="109"/>
      <c r="AD320" s="3">
        <v>3.1503000000000001</v>
      </c>
      <c r="AE320" s="3">
        <v>1.9390000000000001</v>
      </c>
      <c r="AF320" s="3">
        <v>2.6349</v>
      </c>
      <c r="AG320" s="3">
        <v>2.5943000000000001</v>
      </c>
      <c r="AH320" s="57">
        <v>2.7107999999999999</v>
      </c>
      <c r="AI320" s="50">
        <f t="shared" si="12"/>
        <v>2.7340106500000001</v>
      </c>
      <c r="AJ320" s="3">
        <f t="shared" si="13"/>
        <v>2.3210650000000221E-2</v>
      </c>
      <c r="AK320" s="62">
        <f t="shared" si="14"/>
        <v>8.562287885495139E-3</v>
      </c>
    </row>
    <row r="321" spans="1:37" s="53" customFormat="1" x14ac:dyDescent="0.2">
      <c r="A321" s="21" t="s">
        <v>900</v>
      </c>
      <c r="B321" s="24" t="s">
        <v>901</v>
      </c>
      <c r="C321" s="24" t="s">
        <v>407</v>
      </c>
      <c r="D321" s="110">
        <v>120</v>
      </c>
      <c r="E321" s="109"/>
      <c r="F321" s="110">
        <v>1</v>
      </c>
      <c r="G321" s="110">
        <v>14311</v>
      </c>
      <c r="H321" s="110">
        <v>18950</v>
      </c>
      <c r="I321" s="110">
        <v>5877</v>
      </c>
      <c r="J321" s="110">
        <v>5445</v>
      </c>
      <c r="K321" s="24">
        <v>6.3</v>
      </c>
      <c r="L321" s="109"/>
      <c r="M321" s="110">
        <v>5691</v>
      </c>
      <c r="N321" s="110">
        <v>4643</v>
      </c>
      <c r="O321" s="25">
        <v>6.3</v>
      </c>
      <c r="P321" s="25">
        <v>4.9000000000000004</v>
      </c>
      <c r="Q321" s="25">
        <v>4.7</v>
      </c>
      <c r="R321" s="24">
        <v>39</v>
      </c>
      <c r="S321" s="26">
        <v>1.7163999999999999</v>
      </c>
      <c r="T321" s="52" t="s">
        <v>407</v>
      </c>
      <c r="U321" s="26">
        <v>1.7163999999999999</v>
      </c>
      <c r="V321" s="26"/>
      <c r="W321" s="109"/>
      <c r="X321" s="24">
        <v>16</v>
      </c>
      <c r="Y321" s="110">
        <v>16440.3</v>
      </c>
      <c r="Z321" s="25">
        <v>4.7</v>
      </c>
      <c r="AA321" s="26">
        <v>0</v>
      </c>
      <c r="AB321" s="26">
        <v>0</v>
      </c>
      <c r="AC321" s="109"/>
      <c r="AD321" s="26">
        <v>1.8747</v>
      </c>
      <c r="AE321" s="26">
        <v>2.0337999999999998</v>
      </c>
      <c r="AF321" s="26">
        <v>1.7889999999999999</v>
      </c>
      <c r="AG321" s="26">
        <v>1.9123000000000001</v>
      </c>
      <c r="AH321" s="57">
        <v>1.8177000000000001</v>
      </c>
      <c r="AI321" s="50">
        <f t="shared" si="12"/>
        <v>1.8412681000000002</v>
      </c>
      <c r="AJ321" s="26">
        <f t="shared" si="13"/>
        <v>2.3568100000000092E-2</v>
      </c>
      <c r="AK321" s="62">
        <f t="shared" si="14"/>
        <v>1.2965890961104743E-2</v>
      </c>
    </row>
    <row r="322" spans="1:37" s="53" customFormat="1" x14ac:dyDescent="0.2">
      <c r="A322" s="21" t="s">
        <v>1044</v>
      </c>
      <c r="B322" s="24" t="s">
        <v>1045</v>
      </c>
      <c r="C322" s="24" t="s">
        <v>410</v>
      </c>
      <c r="D322" s="110">
        <v>3</v>
      </c>
      <c r="E322" s="109"/>
      <c r="F322" s="110">
        <v>0</v>
      </c>
      <c r="G322" s="110">
        <v>118899</v>
      </c>
      <c r="H322" s="110">
        <v>35264</v>
      </c>
      <c r="I322" s="110">
        <v>41248</v>
      </c>
      <c r="J322" s="110">
        <v>14270</v>
      </c>
      <c r="K322" s="24">
        <v>13.7</v>
      </c>
      <c r="L322" s="109"/>
      <c r="M322" s="110">
        <v>41248</v>
      </c>
      <c r="N322" s="110">
        <v>14270</v>
      </c>
      <c r="O322" s="25">
        <v>13.7</v>
      </c>
      <c r="P322" s="25">
        <v>5.2</v>
      </c>
      <c r="Q322" s="25">
        <v>12.8</v>
      </c>
      <c r="R322" s="24">
        <v>999</v>
      </c>
      <c r="S322" s="26">
        <v>12.4407</v>
      </c>
      <c r="T322" s="52" t="s">
        <v>410</v>
      </c>
      <c r="U322" s="26">
        <v>10.1684</v>
      </c>
      <c r="V322" s="26"/>
      <c r="W322" s="109"/>
      <c r="X322" s="24">
        <v>27</v>
      </c>
      <c r="Y322" s="110">
        <v>68117.119999999995</v>
      </c>
      <c r="Z322" s="25">
        <v>8.5</v>
      </c>
      <c r="AA322" s="26">
        <v>0.60070000000000001</v>
      </c>
      <c r="AB322" s="26">
        <v>0.48709999999999998</v>
      </c>
      <c r="AC322" s="109"/>
      <c r="AD322" s="26">
        <v>13.74</v>
      </c>
      <c r="AE322" s="26">
        <v>13.283300000000001</v>
      </c>
      <c r="AF322" s="26">
        <v>12.1815</v>
      </c>
      <c r="AG322" s="26">
        <v>11.8797</v>
      </c>
      <c r="AH322" s="57">
        <v>10.885400000000001</v>
      </c>
      <c r="AI322" s="50">
        <f t="shared" si="12"/>
        <v>10.908151100000001</v>
      </c>
      <c r="AJ322" s="26">
        <f t="shared" si="13"/>
        <v>2.275110000000069E-2</v>
      </c>
      <c r="AK322" s="62">
        <f t="shared" si="14"/>
        <v>2.0900564058280529E-3</v>
      </c>
    </row>
    <row r="323" spans="1:37" s="53" customFormat="1" x14ac:dyDescent="0.2">
      <c r="A323" s="22" t="s">
        <v>607</v>
      </c>
      <c r="B323" s="17" t="s">
        <v>608</v>
      </c>
      <c r="C323" s="17" t="s">
        <v>407</v>
      </c>
      <c r="D323" s="111">
        <v>2</v>
      </c>
      <c r="E323" s="109"/>
      <c r="F323" s="111">
        <v>0</v>
      </c>
      <c r="G323" s="111">
        <v>15353</v>
      </c>
      <c r="H323" s="111">
        <v>6119</v>
      </c>
      <c r="I323" s="111">
        <v>4915</v>
      </c>
      <c r="J323" s="111">
        <v>60</v>
      </c>
      <c r="K323" s="17">
        <v>3.5</v>
      </c>
      <c r="L323" s="109"/>
      <c r="M323" s="111">
        <v>4915</v>
      </c>
      <c r="N323" s="111">
        <v>60</v>
      </c>
      <c r="O323" s="18">
        <v>3.5</v>
      </c>
      <c r="P323" s="18">
        <v>0.5</v>
      </c>
      <c r="Q323" s="18">
        <v>3.5</v>
      </c>
      <c r="R323" s="17">
        <v>999</v>
      </c>
      <c r="S323" s="19">
        <v>1.4823999999999999</v>
      </c>
      <c r="T323" s="44" t="s">
        <v>410</v>
      </c>
      <c r="U323" s="19">
        <v>1.7366999999999999</v>
      </c>
      <c r="V323" s="19"/>
      <c r="W323" s="109"/>
      <c r="X323" s="17">
        <v>9</v>
      </c>
      <c r="Y323" s="111">
        <v>12346.99</v>
      </c>
      <c r="Z323" s="18">
        <v>2.4</v>
      </c>
      <c r="AA323" s="19">
        <v>0.7107</v>
      </c>
      <c r="AB323" s="19">
        <v>0.73409999999999997</v>
      </c>
      <c r="AC323" s="109"/>
      <c r="AD323" s="19">
        <v>1.4967999999999999</v>
      </c>
      <c r="AE323" s="19">
        <v>1.5868</v>
      </c>
      <c r="AF323" s="19">
        <v>1.7615000000000001</v>
      </c>
      <c r="AG323" s="19">
        <v>1.7173</v>
      </c>
      <c r="AH323" s="59">
        <v>1.8369</v>
      </c>
      <c r="AI323" s="51">
        <f t="shared" si="12"/>
        <v>1.8630449250000001</v>
      </c>
      <c r="AJ323" s="19">
        <f t="shared" si="13"/>
        <v>2.6144925000000097E-2</v>
      </c>
      <c r="AK323" s="63">
        <f t="shared" si="14"/>
        <v>1.4233178180630463E-2</v>
      </c>
    </row>
    <row r="324" spans="1:37" s="53" customFormat="1" x14ac:dyDescent="0.2">
      <c r="A324" s="21" t="s">
        <v>630</v>
      </c>
      <c r="B324" s="24" t="s">
        <v>631</v>
      </c>
      <c r="C324" s="24" t="s">
        <v>410</v>
      </c>
      <c r="D324" s="110">
        <v>3</v>
      </c>
      <c r="E324" s="109"/>
      <c r="F324" s="110">
        <v>0</v>
      </c>
      <c r="G324" s="110">
        <v>7730</v>
      </c>
      <c r="H324" s="110">
        <v>5998</v>
      </c>
      <c r="I324" s="110">
        <v>2551</v>
      </c>
      <c r="J324" s="110">
        <v>1732</v>
      </c>
      <c r="K324" s="24">
        <v>2.7</v>
      </c>
      <c r="L324" s="109"/>
      <c r="M324" s="110">
        <v>2551</v>
      </c>
      <c r="N324" s="110">
        <v>1732</v>
      </c>
      <c r="O324" s="25">
        <v>2.7</v>
      </c>
      <c r="P324" s="25">
        <v>0.9</v>
      </c>
      <c r="Q324" s="25">
        <v>2.5</v>
      </c>
      <c r="R324" s="24">
        <v>999</v>
      </c>
      <c r="S324" s="26">
        <v>0.76939999999999997</v>
      </c>
      <c r="T324" s="52" t="s">
        <v>410</v>
      </c>
      <c r="U324" s="26">
        <v>0.60229999999999995</v>
      </c>
      <c r="V324" s="26"/>
      <c r="W324" s="109"/>
      <c r="X324" s="24">
        <v>6</v>
      </c>
      <c r="Y324" s="110">
        <v>4686.45</v>
      </c>
      <c r="Z324" s="25">
        <v>1.9</v>
      </c>
      <c r="AA324" s="26">
        <v>2.5024999999999999</v>
      </c>
      <c r="AB324" s="26">
        <v>2.9523000000000001</v>
      </c>
      <c r="AC324" s="109"/>
      <c r="AD324" s="26">
        <v>0.54049999999999998</v>
      </c>
      <c r="AE324" s="26">
        <v>0.82110000000000005</v>
      </c>
      <c r="AF324" s="26">
        <v>0.76490000000000002</v>
      </c>
      <c r="AG324" s="26">
        <v>0.75839999999999996</v>
      </c>
      <c r="AH324" s="57">
        <v>0.61890000000000001</v>
      </c>
      <c r="AI324" s="50">
        <f t="shared" si="12"/>
        <v>0.64611732499999996</v>
      </c>
      <c r="AJ324" s="26">
        <f t="shared" si="13"/>
        <v>2.7217324999999959E-2</v>
      </c>
      <c r="AK324" s="62">
        <f t="shared" si="14"/>
        <v>4.3976934884472386E-2</v>
      </c>
    </row>
    <row r="325" spans="1:37" s="53" customFormat="1" x14ac:dyDescent="0.2">
      <c r="A325" s="21" t="s">
        <v>806</v>
      </c>
      <c r="B325" s="24" t="s">
        <v>807</v>
      </c>
      <c r="C325" s="24" t="s">
        <v>407</v>
      </c>
      <c r="D325" s="110">
        <v>18</v>
      </c>
      <c r="E325" s="109"/>
      <c r="F325" s="110">
        <v>0</v>
      </c>
      <c r="G325" s="110">
        <v>11395</v>
      </c>
      <c r="H325" s="110">
        <v>4366</v>
      </c>
      <c r="I325" s="110">
        <v>5018</v>
      </c>
      <c r="J325" s="110">
        <v>2159</v>
      </c>
      <c r="K325" s="24">
        <v>3.4</v>
      </c>
      <c r="L325" s="109"/>
      <c r="M325" s="110">
        <v>4902</v>
      </c>
      <c r="N325" s="110">
        <v>1854</v>
      </c>
      <c r="O325" s="25">
        <v>3.4</v>
      </c>
      <c r="P325" s="25">
        <v>2.2000000000000002</v>
      </c>
      <c r="Q325" s="25">
        <v>2.9</v>
      </c>
      <c r="R325" s="24">
        <v>8</v>
      </c>
      <c r="S325" s="26">
        <v>1.4784999999999999</v>
      </c>
      <c r="T325" s="52" t="s">
        <v>407</v>
      </c>
      <c r="U325" s="26">
        <v>1.4784999999999999</v>
      </c>
      <c r="V325" s="26"/>
      <c r="W325" s="109"/>
      <c r="X325" s="24">
        <v>8</v>
      </c>
      <c r="Y325" s="110">
        <v>9206.4599999999991</v>
      </c>
      <c r="Z325" s="25">
        <v>2.9</v>
      </c>
      <c r="AA325" s="26">
        <v>0.52380000000000004</v>
      </c>
      <c r="AB325" s="26">
        <v>0.57099999999999995</v>
      </c>
      <c r="AC325" s="109"/>
      <c r="AD325" s="26">
        <v>2.2541000000000002</v>
      </c>
      <c r="AE325" s="26">
        <v>1.8922000000000001</v>
      </c>
      <c r="AF325" s="26">
        <v>2.0916999999999999</v>
      </c>
      <c r="AG325" s="26">
        <v>2.0638000000000001</v>
      </c>
      <c r="AH325" s="57">
        <v>1.5590999999999999</v>
      </c>
      <c r="AI325" s="50">
        <f t="shared" si="12"/>
        <v>1.586060875</v>
      </c>
      <c r="AJ325" s="26">
        <f t="shared" si="13"/>
        <v>2.6960875000000106E-2</v>
      </c>
      <c r="AK325" s="62">
        <f t="shared" si="14"/>
        <v>1.7292588672952414E-2</v>
      </c>
    </row>
    <row r="326" spans="1:37" s="53" customFormat="1" x14ac:dyDescent="0.2">
      <c r="A326" s="21" t="s">
        <v>291</v>
      </c>
      <c r="B326" s="24" t="s">
        <v>292</v>
      </c>
      <c r="C326" s="24" t="s">
        <v>410</v>
      </c>
      <c r="D326" s="110">
        <v>9</v>
      </c>
      <c r="E326" s="109"/>
      <c r="F326" s="110">
        <v>0</v>
      </c>
      <c r="G326" s="110">
        <v>8622</v>
      </c>
      <c r="H326" s="110">
        <v>7660</v>
      </c>
      <c r="I326" s="110">
        <v>2938</v>
      </c>
      <c r="J326" s="110">
        <v>1603</v>
      </c>
      <c r="K326" s="24">
        <v>2.8</v>
      </c>
      <c r="L326" s="109"/>
      <c r="M326" s="110">
        <v>2927</v>
      </c>
      <c r="N326" s="110">
        <v>1580</v>
      </c>
      <c r="O326" s="25">
        <v>2.8</v>
      </c>
      <c r="P326" s="25">
        <v>1.8</v>
      </c>
      <c r="Q326" s="25">
        <v>2.4</v>
      </c>
      <c r="R326" s="24">
        <v>17</v>
      </c>
      <c r="S326" s="26">
        <v>0.88280000000000003</v>
      </c>
      <c r="T326" s="52" t="s">
        <v>410</v>
      </c>
      <c r="U326" s="26">
        <v>1.0161</v>
      </c>
      <c r="V326" s="3"/>
      <c r="W326" s="109"/>
      <c r="X326" s="24">
        <v>10</v>
      </c>
      <c r="Y326" s="110">
        <v>9362.48</v>
      </c>
      <c r="Z326" s="25">
        <v>2.9</v>
      </c>
      <c r="AA326" s="26">
        <v>0.94930000000000003</v>
      </c>
      <c r="AB326" s="26">
        <v>0.94299999999999995</v>
      </c>
      <c r="AC326" s="109"/>
      <c r="AD326" s="26">
        <v>0.96840000000000004</v>
      </c>
      <c r="AE326" s="26">
        <v>1.0156000000000001</v>
      </c>
      <c r="AF326" s="26">
        <v>0.95779999999999998</v>
      </c>
      <c r="AG326" s="26">
        <v>0.89359999999999995</v>
      </c>
      <c r="AH326" s="57">
        <v>1.0627</v>
      </c>
      <c r="AI326" s="50">
        <f t="shared" si="12"/>
        <v>1.090021275</v>
      </c>
      <c r="AJ326" s="26">
        <f t="shared" si="13"/>
        <v>2.7321275000000034E-2</v>
      </c>
      <c r="AK326" s="62">
        <f t="shared" si="14"/>
        <v>2.5709301778488788E-2</v>
      </c>
    </row>
    <row r="327" spans="1:37" s="53" customFormat="1" x14ac:dyDescent="0.2">
      <c r="A327" s="21" t="s">
        <v>836</v>
      </c>
      <c r="B327" s="24" t="s">
        <v>837</v>
      </c>
      <c r="C327" s="24" t="s">
        <v>407</v>
      </c>
      <c r="D327" s="110">
        <v>14</v>
      </c>
      <c r="E327" s="109"/>
      <c r="F327" s="110">
        <v>0</v>
      </c>
      <c r="G327" s="110">
        <v>26567</v>
      </c>
      <c r="H327" s="110">
        <v>30268</v>
      </c>
      <c r="I327" s="110">
        <v>10256</v>
      </c>
      <c r="J327" s="110">
        <v>12642</v>
      </c>
      <c r="K327" s="24">
        <v>8.5</v>
      </c>
      <c r="L327" s="109"/>
      <c r="M327" s="110">
        <v>9100</v>
      </c>
      <c r="N327" s="110">
        <v>9114</v>
      </c>
      <c r="O327" s="25">
        <v>8.5</v>
      </c>
      <c r="P327" s="25">
        <v>7.3</v>
      </c>
      <c r="Q327" s="25">
        <v>6.1</v>
      </c>
      <c r="R327" s="24">
        <v>59</v>
      </c>
      <c r="S327" s="26">
        <v>2.7446000000000002</v>
      </c>
      <c r="T327" s="52" t="s">
        <v>410</v>
      </c>
      <c r="U327" s="26">
        <v>3.7382</v>
      </c>
      <c r="V327" s="26"/>
      <c r="W327" s="109"/>
      <c r="X327" s="24">
        <v>27</v>
      </c>
      <c r="Y327" s="110">
        <v>41416.400000000001</v>
      </c>
      <c r="Z327" s="25">
        <v>6.6</v>
      </c>
      <c r="AA327" s="26">
        <v>0.77829999999999999</v>
      </c>
      <c r="AB327" s="26">
        <v>0.98980000000000001</v>
      </c>
      <c r="AC327" s="109"/>
      <c r="AD327" s="26">
        <v>4.0682999999999998</v>
      </c>
      <c r="AE327" s="26">
        <v>3.8818000000000001</v>
      </c>
      <c r="AF327" s="26">
        <v>3.6009000000000002</v>
      </c>
      <c r="AG327" s="26">
        <v>3.4971999999999999</v>
      </c>
      <c r="AH327" s="57">
        <v>3.9826000000000001</v>
      </c>
      <c r="AI327" s="50">
        <f t="shared" si="12"/>
        <v>4.0101540500000006</v>
      </c>
      <c r="AJ327" s="26">
        <f t="shared" si="13"/>
        <v>2.7554050000000441E-2</v>
      </c>
      <c r="AK327" s="62">
        <f t="shared" si="14"/>
        <v>6.918608446743444E-3</v>
      </c>
    </row>
    <row r="328" spans="1:37" s="53" customFormat="1" x14ac:dyDescent="0.2">
      <c r="A328" s="22" t="s">
        <v>834</v>
      </c>
      <c r="B328" s="17" t="s">
        <v>835</v>
      </c>
      <c r="C328" s="17" t="s">
        <v>407</v>
      </c>
      <c r="D328" s="111">
        <v>3</v>
      </c>
      <c r="E328" s="109"/>
      <c r="F328" s="111">
        <v>1</v>
      </c>
      <c r="G328" s="111">
        <v>13007</v>
      </c>
      <c r="H328" s="111">
        <v>3808</v>
      </c>
      <c r="I328" s="111">
        <v>2576</v>
      </c>
      <c r="J328" s="111">
        <v>707</v>
      </c>
      <c r="K328" s="17">
        <v>2</v>
      </c>
      <c r="L328" s="109"/>
      <c r="M328" s="111">
        <v>2576</v>
      </c>
      <c r="N328" s="111">
        <v>707</v>
      </c>
      <c r="O328" s="18">
        <v>2</v>
      </c>
      <c r="P328" s="18">
        <v>0.8</v>
      </c>
      <c r="Q328" s="18">
        <v>1.8</v>
      </c>
      <c r="R328" s="17">
        <v>999</v>
      </c>
      <c r="S328" s="19">
        <v>0.77690000000000003</v>
      </c>
      <c r="T328" s="44" t="s">
        <v>410</v>
      </c>
      <c r="U328" s="19">
        <v>1.3032999999999999</v>
      </c>
      <c r="V328" s="19"/>
      <c r="W328" s="109"/>
      <c r="X328" s="17">
        <v>5</v>
      </c>
      <c r="Y328" s="111">
        <v>9692.8799999999992</v>
      </c>
      <c r="Z328" s="18">
        <v>1.8</v>
      </c>
      <c r="AA328" s="19">
        <v>1.0007999999999999</v>
      </c>
      <c r="AB328" s="19">
        <v>0.9556</v>
      </c>
      <c r="AC328" s="109"/>
      <c r="AD328" s="19">
        <v>1.4151</v>
      </c>
      <c r="AE328" s="19">
        <v>1.2464999999999999</v>
      </c>
      <c r="AF328" s="19">
        <v>1.2291000000000001</v>
      </c>
      <c r="AG328" s="19">
        <v>1.2267999999999999</v>
      </c>
      <c r="AH328" s="59">
        <v>1.3667</v>
      </c>
      <c r="AI328" s="51">
        <f t="shared" si="12"/>
        <v>1.398115075</v>
      </c>
      <c r="AJ328" s="19">
        <f t="shared" si="13"/>
        <v>3.1415074999999959E-2</v>
      </c>
      <c r="AK328" s="63">
        <f t="shared" si="14"/>
        <v>2.2986079607814413E-2</v>
      </c>
    </row>
    <row r="329" spans="1:37" s="53" customFormat="1" x14ac:dyDescent="0.2">
      <c r="A329" s="21" t="s">
        <v>682</v>
      </c>
      <c r="B329" s="24" t="s">
        <v>683</v>
      </c>
      <c r="C329" s="24" t="s">
        <v>407</v>
      </c>
      <c r="D329" s="110">
        <v>3</v>
      </c>
      <c r="E329" s="109"/>
      <c r="F329" s="110">
        <v>0</v>
      </c>
      <c r="G329" s="110">
        <v>4641</v>
      </c>
      <c r="H329" s="110">
        <v>1026</v>
      </c>
      <c r="I329" s="110">
        <v>2401</v>
      </c>
      <c r="J329" s="110">
        <v>419</v>
      </c>
      <c r="K329" s="24">
        <v>2.2999999999999998</v>
      </c>
      <c r="L329" s="109"/>
      <c r="M329" s="110">
        <v>2401</v>
      </c>
      <c r="N329" s="110">
        <v>419</v>
      </c>
      <c r="O329" s="25">
        <v>2.2999999999999998</v>
      </c>
      <c r="P329" s="25">
        <v>0.5</v>
      </c>
      <c r="Q329" s="25">
        <v>2.2999999999999998</v>
      </c>
      <c r="R329" s="24">
        <v>999</v>
      </c>
      <c r="S329" s="26">
        <v>0.72419999999999995</v>
      </c>
      <c r="T329" s="52" t="s">
        <v>410</v>
      </c>
      <c r="U329" s="26">
        <v>1.3021</v>
      </c>
      <c r="V329" s="3"/>
      <c r="W329" s="109"/>
      <c r="X329" s="24">
        <v>9</v>
      </c>
      <c r="Y329" s="110">
        <v>11056.31</v>
      </c>
      <c r="Z329" s="25">
        <v>3.1</v>
      </c>
      <c r="AA329" s="26">
        <v>1.3097000000000001</v>
      </c>
      <c r="AB329" s="26">
        <v>1.3458000000000001</v>
      </c>
      <c r="AC329" s="109"/>
      <c r="AD329" s="26">
        <v>1.4119999999999999</v>
      </c>
      <c r="AE329" s="26">
        <v>1.0999000000000001</v>
      </c>
      <c r="AF329" s="26">
        <v>1.0633999999999999</v>
      </c>
      <c r="AG329" s="26">
        <v>1.0381</v>
      </c>
      <c r="AH329" s="57">
        <v>1.3653999999999999</v>
      </c>
      <c r="AI329" s="50">
        <f t="shared" ref="AI329:AI392" si="15">$AI$4*U329</f>
        <v>1.3968277750000002</v>
      </c>
      <c r="AJ329" s="26">
        <f t="shared" ref="AJ329:AJ392" si="16">AI329-AH329</f>
        <v>3.1427775000000269E-2</v>
      </c>
      <c r="AK329" s="62">
        <f t="shared" ref="AK329:AK392" si="17">AJ329/AH329</f>
        <v>2.3017266002636788E-2</v>
      </c>
    </row>
    <row r="330" spans="1:37" s="53" customFormat="1" x14ac:dyDescent="0.2">
      <c r="A330" s="21" t="s">
        <v>478</v>
      </c>
      <c r="B330" s="1" t="s">
        <v>479</v>
      </c>
      <c r="C330" s="1" t="s">
        <v>410</v>
      </c>
      <c r="D330" s="108">
        <v>15</v>
      </c>
      <c r="E330" s="109"/>
      <c r="F330" s="108">
        <v>2</v>
      </c>
      <c r="G330" s="108">
        <v>4077</v>
      </c>
      <c r="H330" s="108">
        <v>2434</v>
      </c>
      <c r="I330" s="108">
        <v>1889</v>
      </c>
      <c r="J330" s="108">
        <v>1110</v>
      </c>
      <c r="K330" s="1">
        <v>2.7</v>
      </c>
      <c r="L330" s="109"/>
      <c r="M330" s="108">
        <v>1889</v>
      </c>
      <c r="N330" s="108">
        <v>1110</v>
      </c>
      <c r="O330" s="2">
        <v>2.7</v>
      </c>
      <c r="P330" s="2">
        <v>1.8</v>
      </c>
      <c r="Q330" s="2">
        <v>2.1</v>
      </c>
      <c r="R330" s="1">
        <v>20</v>
      </c>
      <c r="S330" s="3">
        <v>0.56969999999999998</v>
      </c>
      <c r="T330" s="43" t="s">
        <v>410</v>
      </c>
      <c r="U330" s="3">
        <v>0.63019999999999998</v>
      </c>
      <c r="V330" s="3"/>
      <c r="W330" s="109"/>
      <c r="X330" s="1">
        <v>6</v>
      </c>
      <c r="Y330" s="108">
        <v>5805.17</v>
      </c>
      <c r="Z330" s="2">
        <v>2.1</v>
      </c>
      <c r="AA330" s="3">
        <v>3.7282000000000002</v>
      </c>
      <c r="AB330" s="3">
        <v>4.6383000000000001</v>
      </c>
      <c r="AC330" s="109"/>
      <c r="AD330" s="3">
        <v>0.6391</v>
      </c>
      <c r="AE330" s="3">
        <v>0.50519999999999998</v>
      </c>
      <c r="AF330" s="3">
        <v>0.58260000000000001</v>
      </c>
      <c r="AG330" s="3">
        <v>0.50980000000000003</v>
      </c>
      <c r="AH330" s="57">
        <v>0.64339999999999997</v>
      </c>
      <c r="AI330" s="50">
        <f t="shared" si="15"/>
        <v>0.67604705000000009</v>
      </c>
      <c r="AJ330" s="3">
        <f t="shared" si="16"/>
        <v>3.2647050000000122E-2</v>
      </c>
      <c r="AK330" s="62">
        <f t="shared" si="17"/>
        <v>5.0741451663040289E-2</v>
      </c>
    </row>
    <row r="331" spans="1:37" s="53" customFormat="1" x14ac:dyDescent="0.2">
      <c r="A331" s="21" t="s">
        <v>728</v>
      </c>
      <c r="B331" s="1" t="s">
        <v>729</v>
      </c>
      <c r="C331" s="1" t="s">
        <v>410</v>
      </c>
      <c r="D331" s="108">
        <v>128</v>
      </c>
      <c r="E331" s="109"/>
      <c r="F331" s="108">
        <v>0</v>
      </c>
      <c r="G331" s="108">
        <v>32254</v>
      </c>
      <c r="H331" s="108">
        <v>17907</v>
      </c>
      <c r="I331" s="108">
        <v>9978</v>
      </c>
      <c r="J331" s="108">
        <v>5485</v>
      </c>
      <c r="K331" s="1">
        <v>4.7</v>
      </c>
      <c r="L331" s="109"/>
      <c r="M331" s="108">
        <v>9747</v>
      </c>
      <c r="N331" s="108">
        <v>4054</v>
      </c>
      <c r="O331" s="2">
        <v>4.7</v>
      </c>
      <c r="P331" s="2">
        <v>6.3</v>
      </c>
      <c r="Q331" s="2">
        <v>3.1</v>
      </c>
      <c r="R331" s="1">
        <v>10</v>
      </c>
      <c r="S331" s="3">
        <v>2.9398</v>
      </c>
      <c r="T331" s="43" t="s">
        <v>407</v>
      </c>
      <c r="U331" s="3">
        <v>2.9398</v>
      </c>
      <c r="V331" s="3"/>
      <c r="W331" s="109"/>
      <c r="X331" s="1">
        <v>17</v>
      </c>
      <c r="Y331" s="108">
        <v>20618.900000000001</v>
      </c>
      <c r="Z331" s="2">
        <v>3.1</v>
      </c>
      <c r="AA331" s="3">
        <v>1.127</v>
      </c>
      <c r="AB331" s="3">
        <v>0.97729999999999995</v>
      </c>
      <c r="AC331" s="109"/>
      <c r="AD331" s="3">
        <v>3.1233</v>
      </c>
      <c r="AE331" s="3">
        <v>3.1339999999999999</v>
      </c>
      <c r="AF331" s="3">
        <v>3.5190999999999999</v>
      </c>
      <c r="AG331" s="3">
        <v>3.44</v>
      </c>
      <c r="AH331" s="57">
        <v>3.1211000000000002</v>
      </c>
      <c r="AI331" s="50">
        <f t="shared" si="15"/>
        <v>3.1536704500000003</v>
      </c>
      <c r="AJ331" s="3">
        <f t="shared" si="16"/>
        <v>3.257045000000014E-2</v>
      </c>
      <c r="AK331" s="62">
        <f t="shared" si="17"/>
        <v>1.0435567588350306E-2</v>
      </c>
    </row>
    <row r="332" spans="1:37" s="53" customFormat="1" x14ac:dyDescent="0.2">
      <c r="A332" s="21" t="s">
        <v>516</v>
      </c>
      <c r="B332" s="1" t="s">
        <v>517</v>
      </c>
      <c r="C332" s="1" t="s">
        <v>410</v>
      </c>
      <c r="D332" s="108">
        <v>470</v>
      </c>
      <c r="E332" s="109"/>
      <c r="F332" s="108">
        <v>11</v>
      </c>
      <c r="G332" s="108">
        <v>8263</v>
      </c>
      <c r="H332" s="108">
        <v>6060</v>
      </c>
      <c r="I332" s="108">
        <v>3910</v>
      </c>
      <c r="J332" s="108">
        <v>2753</v>
      </c>
      <c r="K332" s="1">
        <v>4.5999999999999996</v>
      </c>
      <c r="L332" s="109"/>
      <c r="M332" s="108">
        <v>3796</v>
      </c>
      <c r="N332" s="108">
        <v>2304</v>
      </c>
      <c r="O332" s="2">
        <v>4.5999999999999996</v>
      </c>
      <c r="P332" s="2">
        <v>3.1</v>
      </c>
      <c r="Q332" s="2">
        <v>3.8</v>
      </c>
      <c r="R332" s="1">
        <v>22</v>
      </c>
      <c r="S332" s="3">
        <v>1.1449</v>
      </c>
      <c r="T332" s="43" t="s">
        <v>407</v>
      </c>
      <c r="U332" s="3">
        <v>1.1449</v>
      </c>
      <c r="V332" s="3"/>
      <c r="W332" s="109"/>
      <c r="X332" s="1">
        <v>11</v>
      </c>
      <c r="Y332" s="108">
        <v>9250.82</v>
      </c>
      <c r="Z332" s="2">
        <v>3.8</v>
      </c>
      <c r="AA332" s="3">
        <v>1.8021</v>
      </c>
      <c r="AB332" s="3">
        <v>1.7513000000000001</v>
      </c>
      <c r="AC332" s="109"/>
      <c r="AD332" s="3">
        <v>1.2642</v>
      </c>
      <c r="AE332" s="3">
        <v>1.2657</v>
      </c>
      <c r="AF332" s="3">
        <v>1.2048000000000001</v>
      </c>
      <c r="AG332" s="3">
        <v>1.1759999999999999</v>
      </c>
      <c r="AH332" s="57">
        <v>1.1928000000000001</v>
      </c>
      <c r="AI332" s="50">
        <f t="shared" si="15"/>
        <v>1.228191475</v>
      </c>
      <c r="AJ332" s="3">
        <f t="shared" si="16"/>
        <v>3.539147499999995E-2</v>
      </c>
      <c r="AK332" s="62">
        <f t="shared" si="17"/>
        <v>2.9670921361502303E-2</v>
      </c>
    </row>
    <row r="333" spans="1:37" s="53" customFormat="1" x14ac:dyDescent="0.2">
      <c r="A333" s="22" t="s">
        <v>468</v>
      </c>
      <c r="B333" s="17" t="s">
        <v>469</v>
      </c>
      <c r="C333" s="17" t="s">
        <v>407</v>
      </c>
      <c r="D333" s="111">
        <v>6</v>
      </c>
      <c r="E333" s="109"/>
      <c r="F333" s="111">
        <v>0</v>
      </c>
      <c r="G333" s="111">
        <v>10411</v>
      </c>
      <c r="H333" s="111">
        <v>5339</v>
      </c>
      <c r="I333" s="111">
        <v>4758</v>
      </c>
      <c r="J333" s="111">
        <v>2350</v>
      </c>
      <c r="K333" s="17">
        <v>4.8</v>
      </c>
      <c r="L333" s="109"/>
      <c r="M333" s="111">
        <v>4745</v>
      </c>
      <c r="N333" s="111">
        <v>2325</v>
      </c>
      <c r="O333" s="18">
        <v>4.8</v>
      </c>
      <c r="P333" s="18">
        <v>2.4</v>
      </c>
      <c r="Q333" s="18">
        <v>4.4000000000000004</v>
      </c>
      <c r="R333" s="17">
        <v>14</v>
      </c>
      <c r="S333" s="19">
        <v>1.4311</v>
      </c>
      <c r="T333" s="44" t="s">
        <v>410</v>
      </c>
      <c r="U333" s="19">
        <v>1.7498</v>
      </c>
      <c r="V333" s="19"/>
      <c r="W333" s="109"/>
      <c r="X333" s="17">
        <v>48</v>
      </c>
      <c r="Y333" s="111">
        <v>21055.05</v>
      </c>
      <c r="Z333" s="18">
        <v>4.0999999999999996</v>
      </c>
      <c r="AA333" s="19">
        <v>1.6295999999999999</v>
      </c>
      <c r="AB333" s="19">
        <v>1.2684</v>
      </c>
      <c r="AC333" s="109"/>
      <c r="AD333" s="19">
        <v>2.2677</v>
      </c>
      <c r="AE333" s="19">
        <v>2.1821999999999999</v>
      </c>
      <c r="AF333" s="19">
        <v>1.7957000000000001</v>
      </c>
      <c r="AG333" s="19">
        <v>1.6963999999999999</v>
      </c>
      <c r="AH333" s="59">
        <v>1.8416999999999999</v>
      </c>
      <c r="AI333" s="51">
        <f t="shared" si="15"/>
        <v>1.8770979500000002</v>
      </c>
      <c r="AJ333" s="19">
        <f t="shared" si="16"/>
        <v>3.5397950000000344E-2</v>
      </c>
      <c r="AK333" s="63">
        <f t="shared" si="17"/>
        <v>1.9220258456860699E-2</v>
      </c>
    </row>
    <row r="334" spans="1:37" s="53" customFormat="1" x14ac:dyDescent="0.2">
      <c r="A334" s="21" t="s">
        <v>256</v>
      </c>
      <c r="B334" s="24" t="s">
        <v>257</v>
      </c>
      <c r="C334" s="24" t="s">
        <v>410</v>
      </c>
      <c r="D334" s="110">
        <v>128</v>
      </c>
      <c r="E334" s="109"/>
      <c r="F334" s="110">
        <v>0</v>
      </c>
      <c r="G334" s="110">
        <v>5683</v>
      </c>
      <c r="H334" s="110">
        <v>3604</v>
      </c>
      <c r="I334" s="110">
        <v>4152</v>
      </c>
      <c r="J334" s="110">
        <v>2339</v>
      </c>
      <c r="K334" s="24">
        <v>6.4</v>
      </c>
      <c r="L334" s="109"/>
      <c r="M334" s="110">
        <v>4087</v>
      </c>
      <c r="N334" s="110">
        <v>2162</v>
      </c>
      <c r="O334" s="25">
        <v>6.4</v>
      </c>
      <c r="P334" s="25">
        <v>3.8</v>
      </c>
      <c r="Q334" s="25">
        <v>5.3</v>
      </c>
      <c r="R334" s="24">
        <v>16</v>
      </c>
      <c r="S334" s="26">
        <v>1.2326999999999999</v>
      </c>
      <c r="T334" s="52" t="s">
        <v>407</v>
      </c>
      <c r="U334" s="26">
        <v>1.2326999999999999</v>
      </c>
      <c r="V334" s="26"/>
      <c r="W334" s="109"/>
      <c r="X334" s="24">
        <v>14</v>
      </c>
      <c r="Y334" s="110">
        <v>8689.66</v>
      </c>
      <c r="Z334" s="25">
        <v>5.3</v>
      </c>
      <c r="AA334" s="26">
        <v>0.98709999999999998</v>
      </c>
      <c r="AB334" s="26">
        <v>1.0179</v>
      </c>
      <c r="AC334" s="109"/>
      <c r="AD334" s="26">
        <v>1.2892999999999999</v>
      </c>
      <c r="AE334" s="26">
        <v>1.1713</v>
      </c>
      <c r="AF334" s="26">
        <v>1.0206</v>
      </c>
      <c r="AG334" s="26">
        <v>1.0375000000000001</v>
      </c>
      <c r="AH334" s="57">
        <v>1.2857000000000001</v>
      </c>
      <c r="AI334" s="50">
        <f t="shared" si="15"/>
        <v>1.322378925</v>
      </c>
      <c r="AJ334" s="26">
        <f t="shared" si="16"/>
        <v>3.6678924999999918E-2</v>
      </c>
      <c r="AK334" s="62">
        <f t="shared" si="17"/>
        <v>2.852836975966393E-2</v>
      </c>
    </row>
    <row r="335" spans="1:37" s="53" customFormat="1" x14ac:dyDescent="0.2">
      <c r="A335" s="21" t="s">
        <v>1164</v>
      </c>
      <c r="B335" s="24" t="s">
        <v>1165</v>
      </c>
      <c r="C335" s="24" t="s">
        <v>410</v>
      </c>
      <c r="D335" s="110">
        <v>7662</v>
      </c>
      <c r="E335" s="109"/>
      <c r="F335" s="110">
        <v>2</v>
      </c>
      <c r="G335" s="110">
        <v>3904</v>
      </c>
      <c r="H335" s="110">
        <v>1956</v>
      </c>
      <c r="I335" s="110">
        <v>1905</v>
      </c>
      <c r="J335" s="110">
        <v>978</v>
      </c>
      <c r="K335" s="24">
        <v>1.7</v>
      </c>
      <c r="L335" s="109"/>
      <c r="M335" s="110">
        <v>1841</v>
      </c>
      <c r="N335" s="110">
        <v>712</v>
      </c>
      <c r="O335" s="25">
        <v>1.7</v>
      </c>
      <c r="P335" s="25">
        <v>1</v>
      </c>
      <c r="Q335" s="25">
        <v>1.5</v>
      </c>
      <c r="R335" s="24">
        <v>9</v>
      </c>
      <c r="S335" s="26">
        <v>0.55530000000000002</v>
      </c>
      <c r="T335" s="52" t="s">
        <v>407</v>
      </c>
      <c r="U335" s="26">
        <v>0.55530000000000002</v>
      </c>
      <c r="V335" s="26"/>
      <c r="W335" s="109"/>
      <c r="X335" s="24">
        <v>4</v>
      </c>
      <c r="Y335" s="110">
        <v>3802.32</v>
      </c>
      <c r="Z335" s="25">
        <v>1.5</v>
      </c>
      <c r="AA335" s="26">
        <v>1.0429999999999999</v>
      </c>
      <c r="AB335" s="26">
        <v>0.83850000000000002</v>
      </c>
      <c r="AC335" s="109"/>
      <c r="AD335" s="26">
        <v>0.53669999999999995</v>
      </c>
      <c r="AE335" s="26">
        <v>0.53820000000000001</v>
      </c>
      <c r="AF335" s="26">
        <v>0.5615</v>
      </c>
      <c r="AG335" s="26">
        <v>0.58520000000000005</v>
      </c>
      <c r="AH335" s="57">
        <v>0.5585</v>
      </c>
      <c r="AI335" s="50">
        <f t="shared" si="15"/>
        <v>0.59569807500000005</v>
      </c>
      <c r="AJ335" s="26">
        <f t="shared" si="16"/>
        <v>3.7198075000000053E-2</v>
      </c>
      <c r="AK335" s="62">
        <f t="shared" si="17"/>
        <v>6.6603536257833579E-2</v>
      </c>
    </row>
    <row r="336" spans="1:37" s="53" customFormat="1" x14ac:dyDescent="0.2">
      <c r="A336" s="21" t="s">
        <v>1022</v>
      </c>
      <c r="B336" s="24" t="s">
        <v>1023</v>
      </c>
      <c r="C336" s="24" t="s">
        <v>410</v>
      </c>
      <c r="D336" s="110">
        <v>1</v>
      </c>
      <c r="E336" s="109"/>
      <c r="F336" s="110">
        <v>0</v>
      </c>
      <c r="G336" s="110">
        <v>4474</v>
      </c>
      <c r="H336" s="110">
        <v>0</v>
      </c>
      <c r="I336" s="110">
        <v>2174</v>
      </c>
      <c r="J336" s="110">
        <v>0</v>
      </c>
      <c r="K336" s="24">
        <v>3</v>
      </c>
      <c r="L336" s="109"/>
      <c r="M336" s="110">
        <v>2174</v>
      </c>
      <c r="N336" s="110">
        <v>0</v>
      </c>
      <c r="O336" s="25">
        <v>3</v>
      </c>
      <c r="P336" s="25">
        <v>0</v>
      </c>
      <c r="Q336" s="25">
        <v>3</v>
      </c>
      <c r="R336" s="24">
        <v>999</v>
      </c>
      <c r="S336" s="26">
        <v>0.65569999999999995</v>
      </c>
      <c r="T336" s="52" t="s">
        <v>410</v>
      </c>
      <c r="U336" s="26">
        <v>0.86880000000000002</v>
      </c>
      <c r="V336" s="26"/>
      <c r="W336" s="109"/>
      <c r="X336" s="24">
        <v>6</v>
      </c>
      <c r="Y336" s="110">
        <v>5771.83</v>
      </c>
      <c r="Z336" s="25">
        <v>1.4</v>
      </c>
      <c r="AA336" s="26">
        <v>1.0011000000000001</v>
      </c>
      <c r="AB336" s="26">
        <v>0.98799999999999999</v>
      </c>
      <c r="AC336" s="109"/>
      <c r="AD336" s="26">
        <v>0.77100000000000002</v>
      </c>
      <c r="AE336" s="26">
        <v>0.89749999999999996</v>
      </c>
      <c r="AF336" s="26">
        <v>0.87519999999999998</v>
      </c>
      <c r="AG336" s="26">
        <v>0.85370000000000001</v>
      </c>
      <c r="AH336" s="57">
        <v>0.89300000000000002</v>
      </c>
      <c r="AI336" s="50">
        <f t="shared" si="15"/>
        <v>0.93200520000000009</v>
      </c>
      <c r="AJ336" s="26">
        <f t="shared" si="16"/>
        <v>3.9005200000000073E-2</v>
      </c>
      <c r="AK336" s="62">
        <f t="shared" si="17"/>
        <v>4.3678835386338266E-2</v>
      </c>
    </row>
    <row r="337" spans="1:37" s="53" customFormat="1" x14ac:dyDescent="0.2">
      <c r="A337" s="21" t="s">
        <v>1395</v>
      </c>
      <c r="B337" s="24" t="s">
        <v>1396</v>
      </c>
      <c r="C337" s="24" t="s">
        <v>410</v>
      </c>
      <c r="D337" s="110">
        <v>1</v>
      </c>
      <c r="E337" s="109"/>
      <c r="F337" s="110">
        <v>0</v>
      </c>
      <c r="G337" s="110">
        <v>57020</v>
      </c>
      <c r="H337" s="110">
        <v>0</v>
      </c>
      <c r="I337" s="110">
        <v>21065</v>
      </c>
      <c r="J337" s="110">
        <v>0</v>
      </c>
      <c r="K337" s="24">
        <v>25</v>
      </c>
      <c r="L337" s="109"/>
      <c r="M337" s="110">
        <v>21065</v>
      </c>
      <c r="N337" s="110">
        <v>0</v>
      </c>
      <c r="O337" s="25">
        <v>25</v>
      </c>
      <c r="P337" s="25">
        <v>0</v>
      </c>
      <c r="Q337" s="25">
        <v>25</v>
      </c>
      <c r="R337" s="24">
        <v>999</v>
      </c>
      <c r="S337" s="26">
        <v>6.3532999999999999</v>
      </c>
      <c r="T337" s="52" t="s">
        <v>410</v>
      </c>
      <c r="U337" s="26">
        <v>1.7115</v>
      </c>
      <c r="V337" s="26"/>
      <c r="W337" s="109"/>
      <c r="X337" s="24">
        <v>7</v>
      </c>
      <c r="Y337" s="110">
        <v>12209.23</v>
      </c>
      <c r="Z337" s="25">
        <v>1.9</v>
      </c>
      <c r="AA337" s="26">
        <v>1.0147999999999999</v>
      </c>
      <c r="AB337" s="26">
        <v>1.3776999999999999</v>
      </c>
      <c r="AC337" s="109"/>
      <c r="AD337" s="26">
        <v>1.3726</v>
      </c>
      <c r="AE337" s="26">
        <v>1.5546</v>
      </c>
      <c r="AF337" s="26">
        <v>1.4249000000000001</v>
      </c>
      <c r="AG337" s="26">
        <v>1.3815999999999999</v>
      </c>
      <c r="AH337" s="57">
        <v>1.7966</v>
      </c>
      <c r="AI337" s="50">
        <f t="shared" si="15"/>
        <v>1.8360116250000003</v>
      </c>
      <c r="AJ337" s="26">
        <f t="shared" si="16"/>
        <v>3.9411625000000283E-2</v>
      </c>
      <c r="AK337" s="62">
        <f t="shared" si="17"/>
        <v>2.1936783368585264E-2</v>
      </c>
    </row>
    <row r="338" spans="1:37" s="53" customFormat="1" x14ac:dyDescent="0.2">
      <c r="A338" s="22" t="s">
        <v>212</v>
      </c>
      <c r="B338" s="17" t="s">
        <v>213</v>
      </c>
      <c r="C338" s="17" t="s">
        <v>410</v>
      </c>
      <c r="D338" s="111">
        <v>1</v>
      </c>
      <c r="E338" s="109"/>
      <c r="F338" s="111">
        <v>2</v>
      </c>
      <c r="G338" s="111">
        <v>18349</v>
      </c>
      <c r="H338" s="111">
        <v>0</v>
      </c>
      <c r="I338" s="111">
        <v>7164</v>
      </c>
      <c r="J338" s="111">
        <v>0</v>
      </c>
      <c r="K338" s="17">
        <v>8</v>
      </c>
      <c r="L338" s="109"/>
      <c r="M338" s="111">
        <v>7164</v>
      </c>
      <c r="N338" s="111">
        <v>0</v>
      </c>
      <c r="O338" s="18">
        <v>8</v>
      </c>
      <c r="P338" s="18">
        <v>0</v>
      </c>
      <c r="Q338" s="18">
        <v>8</v>
      </c>
      <c r="R338" s="17">
        <v>999</v>
      </c>
      <c r="S338" s="19">
        <v>2.1606999999999998</v>
      </c>
      <c r="T338" s="44" t="s">
        <v>410</v>
      </c>
      <c r="U338" s="19">
        <v>1.2808999999999999</v>
      </c>
      <c r="V338" s="19"/>
      <c r="W338" s="109"/>
      <c r="X338" s="17">
        <v>11</v>
      </c>
      <c r="Y338" s="111">
        <v>11422.98</v>
      </c>
      <c r="Z338" s="18">
        <v>3.3</v>
      </c>
      <c r="AA338" s="19">
        <v>1.4488000000000001</v>
      </c>
      <c r="AB338" s="19">
        <v>1.2444</v>
      </c>
      <c r="AC338" s="109"/>
      <c r="AD338" s="19">
        <v>2.3845999999999998</v>
      </c>
      <c r="AE338" s="19">
        <v>1.7690999999999999</v>
      </c>
      <c r="AF338" s="19">
        <v>1.3997999999999999</v>
      </c>
      <c r="AG338" s="19">
        <v>1.3349</v>
      </c>
      <c r="AH338" s="59">
        <v>1.3338000000000001</v>
      </c>
      <c r="AI338" s="51">
        <f t="shared" si="15"/>
        <v>1.374085475</v>
      </c>
      <c r="AJ338" s="19">
        <f t="shared" si="16"/>
        <v>4.0285474999999904E-2</v>
      </c>
      <c r="AK338" s="63">
        <f t="shared" si="17"/>
        <v>3.0203535012745465E-2</v>
      </c>
    </row>
    <row r="339" spans="1:37" s="53" customFormat="1" x14ac:dyDescent="0.2">
      <c r="A339" s="21" t="s">
        <v>906</v>
      </c>
      <c r="B339" s="24" t="s">
        <v>907</v>
      </c>
      <c r="C339" s="24" t="s">
        <v>407</v>
      </c>
      <c r="D339" s="110">
        <v>87</v>
      </c>
      <c r="E339" s="109"/>
      <c r="F339" s="110">
        <v>2</v>
      </c>
      <c r="G339" s="110">
        <v>12568</v>
      </c>
      <c r="H339" s="110">
        <v>17504</v>
      </c>
      <c r="I339" s="110">
        <v>5891</v>
      </c>
      <c r="J339" s="110">
        <v>8155</v>
      </c>
      <c r="K339" s="24">
        <v>5.9</v>
      </c>
      <c r="L339" s="109"/>
      <c r="M339" s="110">
        <v>5393</v>
      </c>
      <c r="N339" s="110">
        <v>4798</v>
      </c>
      <c r="O339" s="25">
        <v>5.9</v>
      </c>
      <c r="P339" s="25">
        <v>6.4</v>
      </c>
      <c r="Q339" s="25">
        <v>4.2</v>
      </c>
      <c r="R339" s="24">
        <v>47</v>
      </c>
      <c r="S339" s="26">
        <v>1.6266</v>
      </c>
      <c r="T339" s="52" t="s">
        <v>407</v>
      </c>
      <c r="U339" s="26">
        <v>1.6266</v>
      </c>
      <c r="V339" s="26"/>
      <c r="W339" s="109"/>
      <c r="X339" s="24">
        <v>18</v>
      </c>
      <c r="Y339" s="110">
        <v>21711.7</v>
      </c>
      <c r="Z339" s="25">
        <v>4.2</v>
      </c>
      <c r="AA339" s="26">
        <v>0</v>
      </c>
      <c r="AB339" s="26">
        <v>0</v>
      </c>
      <c r="AC339" s="109"/>
      <c r="AD339" s="26">
        <v>2.3294000000000001</v>
      </c>
      <c r="AE339" s="26">
        <v>1.8035000000000001</v>
      </c>
      <c r="AF339" s="26">
        <v>1.2870999999999999</v>
      </c>
      <c r="AG339" s="26">
        <v>1.2458</v>
      </c>
      <c r="AH339" s="57">
        <v>1.7044999999999999</v>
      </c>
      <c r="AI339" s="50">
        <f t="shared" si="15"/>
        <v>1.7449351500000001</v>
      </c>
      <c r="AJ339" s="26">
        <f t="shared" si="16"/>
        <v>4.0435150000000197E-2</v>
      </c>
      <c r="AK339" s="62">
        <f t="shared" si="17"/>
        <v>2.3722587268993955E-2</v>
      </c>
    </row>
    <row r="340" spans="1:37" s="53" customFormat="1" x14ac:dyDescent="0.2">
      <c r="A340" s="21" t="s">
        <v>694</v>
      </c>
      <c r="B340" s="1" t="s">
        <v>695</v>
      </c>
      <c r="C340" s="1" t="s">
        <v>407</v>
      </c>
      <c r="D340" s="108">
        <v>40</v>
      </c>
      <c r="E340" s="109"/>
      <c r="F340" s="108">
        <v>1</v>
      </c>
      <c r="G340" s="108">
        <v>6752</v>
      </c>
      <c r="H340" s="108">
        <v>4420</v>
      </c>
      <c r="I340" s="108">
        <v>3493</v>
      </c>
      <c r="J340" s="108">
        <v>3100</v>
      </c>
      <c r="K340" s="1">
        <v>3.3</v>
      </c>
      <c r="L340" s="109"/>
      <c r="M340" s="108">
        <v>3287</v>
      </c>
      <c r="N340" s="108">
        <v>2405</v>
      </c>
      <c r="O340" s="2">
        <v>3.3</v>
      </c>
      <c r="P340" s="2">
        <v>3.8</v>
      </c>
      <c r="Q340" s="2">
        <v>2.5</v>
      </c>
      <c r="R340" s="1">
        <v>31</v>
      </c>
      <c r="S340" s="3">
        <v>0.99139999999999995</v>
      </c>
      <c r="T340" s="43" t="s">
        <v>407</v>
      </c>
      <c r="U340" s="3">
        <v>0.99139999999999995</v>
      </c>
      <c r="V340" s="3"/>
      <c r="W340" s="109"/>
      <c r="X340" s="1">
        <v>11</v>
      </c>
      <c r="Y340" s="108">
        <v>9507</v>
      </c>
      <c r="Z340" s="2">
        <v>2.5</v>
      </c>
      <c r="AA340" s="3">
        <v>1.6762999999999999</v>
      </c>
      <c r="AB340" s="3">
        <v>1.4328000000000001</v>
      </c>
      <c r="AC340" s="109"/>
      <c r="AD340" s="3">
        <v>0.95220000000000005</v>
      </c>
      <c r="AE340" s="3">
        <v>1.0057</v>
      </c>
      <c r="AF340" s="3">
        <v>0.77270000000000005</v>
      </c>
      <c r="AG340" s="3">
        <v>0.75460000000000005</v>
      </c>
      <c r="AH340" s="57">
        <v>1.0224</v>
      </c>
      <c r="AI340" s="50">
        <f t="shared" si="15"/>
        <v>1.06352435</v>
      </c>
      <c r="AJ340" s="3">
        <f t="shared" si="16"/>
        <v>4.1124350000000032E-2</v>
      </c>
      <c r="AK340" s="62">
        <f t="shared" si="17"/>
        <v>4.02233470266041E-2</v>
      </c>
    </row>
    <row r="341" spans="1:37" s="53" customFormat="1" x14ac:dyDescent="0.2">
      <c r="A341" s="21" t="s">
        <v>1373</v>
      </c>
      <c r="B341" s="1" t="s">
        <v>1374</v>
      </c>
      <c r="C341" s="1" t="s">
        <v>410</v>
      </c>
      <c r="D341" s="108">
        <v>9</v>
      </c>
      <c r="E341" s="109"/>
      <c r="F341" s="108">
        <v>0</v>
      </c>
      <c r="G341" s="108">
        <v>12807</v>
      </c>
      <c r="H341" s="108">
        <v>11537</v>
      </c>
      <c r="I341" s="108">
        <v>5245</v>
      </c>
      <c r="J341" s="108">
        <v>4183</v>
      </c>
      <c r="K341" s="1">
        <v>3.8</v>
      </c>
      <c r="L341" s="109"/>
      <c r="M341" s="108">
        <v>4936</v>
      </c>
      <c r="N341" s="108">
        <v>3393</v>
      </c>
      <c r="O341" s="2">
        <v>3.8</v>
      </c>
      <c r="P341" s="2">
        <v>4.8</v>
      </c>
      <c r="Q341" s="2">
        <v>2.4</v>
      </c>
      <c r="R341" s="1">
        <v>28</v>
      </c>
      <c r="S341" s="3">
        <v>1.4886999999999999</v>
      </c>
      <c r="T341" s="43" t="s">
        <v>410</v>
      </c>
      <c r="U341" s="3">
        <v>1.4689000000000001</v>
      </c>
      <c r="V341" s="3"/>
      <c r="W341" s="109"/>
      <c r="X341" s="1">
        <v>8</v>
      </c>
      <c r="Y341" s="108">
        <v>11809.93</v>
      </c>
      <c r="Z341" s="2">
        <v>2.2999999999999998</v>
      </c>
      <c r="AA341" s="3">
        <v>0.8377</v>
      </c>
      <c r="AB341" s="3">
        <v>1.8297000000000001</v>
      </c>
      <c r="AC341" s="109"/>
      <c r="AD341" s="3">
        <v>1.0928</v>
      </c>
      <c r="AE341" s="3">
        <v>1.3404</v>
      </c>
      <c r="AF341" s="3">
        <v>1.3408</v>
      </c>
      <c r="AG341" s="3">
        <v>1.2376</v>
      </c>
      <c r="AH341" s="57">
        <v>1.5347999999999999</v>
      </c>
      <c r="AI341" s="50">
        <f t="shared" si="15"/>
        <v>1.5757624750000003</v>
      </c>
      <c r="AJ341" s="3">
        <f t="shared" si="16"/>
        <v>4.0962475000000387E-2</v>
      </c>
      <c r="AK341" s="62">
        <f t="shared" si="17"/>
        <v>2.6689128876726861E-2</v>
      </c>
    </row>
    <row r="342" spans="1:37" s="53" customFormat="1" x14ac:dyDescent="0.2">
      <c r="A342" s="21" t="s">
        <v>161</v>
      </c>
      <c r="B342" s="24" t="s">
        <v>162</v>
      </c>
      <c r="C342" s="24" t="s">
        <v>410</v>
      </c>
      <c r="D342" s="110">
        <v>31</v>
      </c>
      <c r="E342" s="109"/>
      <c r="F342" s="110">
        <v>0</v>
      </c>
      <c r="G342" s="110">
        <v>4102</v>
      </c>
      <c r="H342" s="110">
        <v>2696</v>
      </c>
      <c r="I342" s="110">
        <v>1855</v>
      </c>
      <c r="J342" s="110">
        <v>1259</v>
      </c>
      <c r="K342" s="24">
        <v>1.5</v>
      </c>
      <c r="L342" s="109"/>
      <c r="M342" s="110">
        <v>1851</v>
      </c>
      <c r="N342" s="110">
        <v>1152</v>
      </c>
      <c r="O342" s="25">
        <v>1.5</v>
      </c>
      <c r="P342" s="25">
        <v>0.9</v>
      </c>
      <c r="Q342" s="25">
        <v>1.4</v>
      </c>
      <c r="R342" s="24">
        <v>23</v>
      </c>
      <c r="S342" s="26">
        <v>0.55830000000000002</v>
      </c>
      <c r="T342" s="52" t="s">
        <v>407</v>
      </c>
      <c r="U342" s="26">
        <v>0.55830000000000002</v>
      </c>
      <c r="V342" s="26"/>
      <c r="W342" s="109"/>
      <c r="X342" s="24">
        <v>3</v>
      </c>
      <c r="Y342" s="110">
        <v>4297.46</v>
      </c>
      <c r="Z342" s="25">
        <v>1.4</v>
      </c>
      <c r="AA342" s="26">
        <v>0.96860000000000002</v>
      </c>
      <c r="AB342" s="26">
        <v>0.80289999999999995</v>
      </c>
      <c r="AC342" s="109"/>
      <c r="AD342" s="26">
        <v>0.47839999999999999</v>
      </c>
      <c r="AE342" s="26">
        <v>0.55410000000000004</v>
      </c>
      <c r="AF342" s="26">
        <v>0.47089999999999999</v>
      </c>
      <c r="AG342" s="26">
        <v>0.48680000000000001</v>
      </c>
      <c r="AH342" s="57">
        <v>0.5575</v>
      </c>
      <c r="AI342" s="50">
        <f t="shared" si="15"/>
        <v>0.59891632500000003</v>
      </c>
      <c r="AJ342" s="26">
        <f t="shared" si="16"/>
        <v>4.1416325000000032E-2</v>
      </c>
      <c r="AK342" s="62">
        <f t="shared" si="17"/>
        <v>7.4289372197309481E-2</v>
      </c>
    </row>
    <row r="343" spans="1:37" s="53" customFormat="1" x14ac:dyDescent="0.2">
      <c r="A343" s="22" t="s">
        <v>969</v>
      </c>
      <c r="B343" s="17" t="s">
        <v>970</v>
      </c>
      <c r="C343" s="17" t="s">
        <v>410</v>
      </c>
      <c r="D343" s="111">
        <v>13</v>
      </c>
      <c r="E343" s="109"/>
      <c r="F343" s="111">
        <v>2</v>
      </c>
      <c r="G343" s="111">
        <v>15045</v>
      </c>
      <c r="H343" s="111">
        <v>8835</v>
      </c>
      <c r="I343" s="111">
        <v>6812</v>
      </c>
      <c r="J343" s="111">
        <v>3601</v>
      </c>
      <c r="K343" s="17">
        <v>8</v>
      </c>
      <c r="L343" s="109"/>
      <c r="M343" s="111">
        <v>6633</v>
      </c>
      <c r="N343" s="111">
        <v>3166</v>
      </c>
      <c r="O343" s="18">
        <v>8</v>
      </c>
      <c r="P343" s="18">
        <v>5</v>
      </c>
      <c r="Q343" s="18">
        <v>6.7</v>
      </c>
      <c r="R343" s="17">
        <v>13</v>
      </c>
      <c r="S343" s="19">
        <v>2.0005999999999999</v>
      </c>
      <c r="T343" s="44" t="s">
        <v>407</v>
      </c>
      <c r="U343" s="19">
        <v>2.0005999999999999</v>
      </c>
      <c r="V343" s="19"/>
      <c r="W343" s="109"/>
      <c r="X343" s="17">
        <v>18</v>
      </c>
      <c r="Y343" s="111">
        <v>13797.94</v>
      </c>
      <c r="Z343" s="18">
        <v>6.7</v>
      </c>
      <c r="AA343" s="19">
        <v>0.78120000000000001</v>
      </c>
      <c r="AB343" s="19">
        <v>0.59789999999999999</v>
      </c>
      <c r="AC343" s="109"/>
      <c r="AD343" s="19">
        <v>1.3806</v>
      </c>
      <c r="AE343" s="19">
        <v>1.2597</v>
      </c>
      <c r="AF343" s="19">
        <v>1.0840000000000001</v>
      </c>
      <c r="AG343" s="19">
        <v>0.91120000000000001</v>
      </c>
      <c r="AH343" s="59">
        <v>2.1051000000000002</v>
      </c>
      <c r="AI343" s="51">
        <f t="shared" si="15"/>
        <v>2.14614365</v>
      </c>
      <c r="AJ343" s="19">
        <f t="shared" si="16"/>
        <v>4.1043649999999765E-2</v>
      </c>
      <c r="AK343" s="63">
        <f t="shared" si="17"/>
        <v>1.9497244786470837E-2</v>
      </c>
    </row>
    <row r="344" spans="1:37" s="53" customFormat="1" x14ac:dyDescent="0.2">
      <c r="A344" s="21" t="s">
        <v>1417</v>
      </c>
      <c r="B344" s="24" t="s">
        <v>1418</v>
      </c>
      <c r="C344" s="24" t="s">
        <v>611</v>
      </c>
      <c r="D344" s="110">
        <v>50</v>
      </c>
      <c r="E344" s="109"/>
      <c r="F344" s="110">
        <v>1</v>
      </c>
      <c r="G344" s="110">
        <v>4161</v>
      </c>
      <c r="H344" s="110">
        <v>2969</v>
      </c>
      <c r="I344" s="110">
        <v>2258</v>
      </c>
      <c r="J344" s="110">
        <v>1458</v>
      </c>
      <c r="K344" s="24">
        <v>3.2</v>
      </c>
      <c r="L344" s="109"/>
      <c r="M344" s="110">
        <v>2170</v>
      </c>
      <c r="N344" s="110">
        <v>1191</v>
      </c>
      <c r="O344" s="25">
        <v>3.2</v>
      </c>
      <c r="P344" s="25">
        <v>2.1</v>
      </c>
      <c r="Q344" s="25">
        <v>2.8</v>
      </c>
      <c r="R344" s="24">
        <v>18</v>
      </c>
      <c r="S344" s="26">
        <v>0.65449999999999997</v>
      </c>
      <c r="T344" s="52" t="s">
        <v>407</v>
      </c>
      <c r="U344" s="26">
        <v>0.65449999999999997</v>
      </c>
      <c r="V344" s="3"/>
      <c r="W344" s="109"/>
      <c r="X344" s="24">
        <v>7</v>
      </c>
      <c r="Y344" s="110">
        <v>5086.5200000000004</v>
      </c>
      <c r="Z344" s="25">
        <v>2.8</v>
      </c>
      <c r="AA344" s="26">
        <v>0</v>
      </c>
      <c r="AB344" s="26">
        <v>0</v>
      </c>
      <c r="AC344" s="109"/>
      <c r="AD344" s="26">
        <v>0.71519999999999995</v>
      </c>
      <c r="AE344" s="26">
        <v>0.70499999999999996</v>
      </c>
      <c r="AF344" s="26">
        <v>0.73480000000000001</v>
      </c>
      <c r="AG344" s="26">
        <v>0.75080000000000002</v>
      </c>
      <c r="AH344" s="57">
        <v>0.66039999999999999</v>
      </c>
      <c r="AI344" s="50">
        <f t="shared" si="15"/>
        <v>0.70211487500000003</v>
      </c>
      <c r="AJ344" s="26">
        <f t="shared" si="16"/>
        <v>4.171487500000004E-2</v>
      </c>
      <c r="AK344" s="62">
        <f t="shared" si="17"/>
        <v>6.3166073591762628E-2</v>
      </c>
    </row>
    <row r="345" spans="1:37" s="53" customFormat="1" x14ac:dyDescent="0.2">
      <c r="A345" s="21" t="s">
        <v>939</v>
      </c>
      <c r="B345" s="24" t="s">
        <v>940</v>
      </c>
      <c r="C345" s="24" t="s">
        <v>410</v>
      </c>
      <c r="D345" s="110">
        <v>12</v>
      </c>
      <c r="E345" s="109"/>
      <c r="F345" s="110">
        <v>0</v>
      </c>
      <c r="G345" s="110">
        <v>13230</v>
      </c>
      <c r="H345" s="110">
        <v>7024</v>
      </c>
      <c r="I345" s="110">
        <v>4441</v>
      </c>
      <c r="J345" s="110">
        <v>2208</v>
      </c>
      <c r="K345" s="24">
        <v>3.6</v>
      </c>
      <c r="L345" s="109"/>
      <c r="M345" s="110">
        <v>4381</v>
      </c>
      <c r="N345" s="110">
        <v>2078</v>
      </c>
      <c r="O345" s="25">
        <v>3.6</v>
      </c>
      <c r="P345" s="25">
        <v>2.5</v>
      </c>
      <c r="Q345" s="25">
        <v>2.7</v>
      </c>
      <c r="R345" s="24">
        <v>13</v>
      </c>
      <c r="S345" s="26">
        <v>1.3212999999999999</v>
      </c>
      <c r="T345" s="52" t="s">
        <v>410</v>
      </c>
      <c r="U345" s="26">
        <v>1.3353999999999999</v>
      </c>
      <c r="V345" s="26"/>
      <c r="W345" s="109"/>
      <c r="X345" s="24">
        <v>6</v>
      </c>
      <c r="Y345" s="110">
        <v>10429.58</v>
      </c>
      <c r="Z345" s="25">
        <v>1.8</v>
      </c>
      <c r="AA345" s="26">
        <v>1.2209000000000001</v>
      </c>
      <c r="AB345" s="26">
        <v>0.83209999999999995</v>
      </c>
      <c r="AC345" s="109"/>
      <c r="AD345" s="26">
        <v>1.0146999999999999</v>
      </c>
      <c r="AE345" s="26">
        <v>0.93779999999999997</v>
      </c>
      <c r="AF345" s="26">
        <v>1.0702</v>
      </c>
      <c r="AG345" s="26">
        <v>0.98380000000000001</v>
      </c>
      <c r="AH345" s="57">
        <v>1.3904000000000001</v>
      </c>
      <c r="AI345" s="50">
        <f t="shared" si="15"/>
        <v>1.4325503500000001</v>
      </c>
      <c r="AJ345" s="26">
        <f t="shared" si="16"/>
        <v>4.2150350000000003E-2</v>
      </c>
      <c r="AK345" s="62">
        <f t="shared" si="17"/>
        <v>3.0315268987341774E-2</v>
      </c>
    </row>
    <row r="346" spans="1:37" s="53" customFormat="1" x14ac:dyDescent="0.2">
      <c r="A346" s="21" t="s">
        <v>1116</v>
      </c>
      <c r="B346" s="1" t="s">
        <v>1117</v>
      </c>
      <c r="C346" s="1" t="s">
        <v>410</v>
      </c>
      <c r="D346" s="108">
        <v>0</v>
      </c>
      <c r="E346" s="109"/>
      <c r="F346" s="108">
        <v>0</v>
      </c>
      <c r="G346" s="108">
        <v>0</v>
      </c>
      <c r="H346" s="108">
        <v>0</v>
      </c>
      <c r="I346" s="108">
        <v>0</v>
      </c>
      <c r="J346" s="108">
        <v>0</v>
      </c>
      <c r="K346" s="1">
        <v>0</v>
      </c>
      <c r="L346" s="109"/>
      <c r="M346" s="108">
        <v>0</v>
      </c>
      <c r="N346" s="108">
        <v>0</v>
      </c>
      <c r="O346" s="2">
        <v>0</v>
      </c>
      <c r="P346" s="2">
        <v>0</v>
      </c>
      <c r="Q346" s="2">
        <v>0</v>
      </c>
      <c r="R346" s="1">
        <v>999</v>
      </c>
      <c r="S346" s="3">
        <v>0</v>
      </c>
      <c r="T346" s="43" t="s">
        <v>410</v>
      </c>
      <c r="U346" s="3">
        <v>0.79279999999999995</v>
      </c>
      <c r="V346" s="3"/>
      <c r="W346" s="109"/>
      <c r="X346" s="1">
        <v>8</v>
      </c>
      <c r="Y346" s="108">
        <v>6682.56</v>
      </c>
      <c r="Z346" s="2">
        <v>2.5</v>
      </c>
      <c r="AA346" s="3">
        <v>0.6946</v>
      </c>
      <c r="AB346" s="3">
        <v>1.1173999999999999</v>
      </c>
      <c r="AC346" s="109"/>
      <c r="AD346" s="3">
        <v>0.7994</v>
      </c>
      <c r="AE346" s="3">
        <v>0.86419999999999997</v>
      </c>
      <c r="AF346" s="3">
        <v>0.65069999999999995</v>
      </c>
      <c r="AG346" s="3">
        <v>0.69850000000000001</v>
      </c>
      <c r="AH346" s="57">
        <v>0.80630000000000002</v>
      </c>
      <c r="AI346" s="50">
        <f t="shared" si="15"/>
        <v>0.85047620000000002</v>
      </c>
      <c r="AJ346" s="3">
        <f t="shared" si="16"/>
        <v>4.4176199999999999E-2</v>
      </c>
      <c r="AK346" s="62">
        <f t="shared" si="17"/>
        <v>5.478878829219893E-2</v>
      </c>
    </row>
    <row r="347" spans="1:37" s="53" customFormat="1" x14ac:dyDescent="0.2">
      <c r="A347" s="21" t="s">
        <v>622</v>
      </c>
      <c r="B347" s="24" t="s">
        <v>623</v>
      </c>
      <c r="C347" s="24" t="s">
        <v>407</v>
      </c>
      <c r="D347" s="110">
        <v>16</v>
      </c>
      <c r="E347" s="109"/>
      <c r="F347" s="110">
        <v>0</v>
      </c>
      <c r="G347" s="110">
        <v>5327</v>
      </c>
      <c r="H347" s="110">
        <v>4052</v>
      </c>
      <c r="I347" s="110">
        <v>2292</v>
      </c>
      <c r="J347" s="110">
        <v>1182</v>
      </c>
      <c r="K347" s="24">
        <v>3.7</v>
      </c>
      <c r="L347" s="109"/>
      <c r="M347" s="110">
        <v>2311</v>
      </c>
      <c r="N347" s="110">
        <v>1215</v>
      </c>
      <c r="O347" s="25">
        <v>3.7</v>
      </c>
      <c r="P347" s="25">
        <v>2.2000000000000002</v>
      </c>
      <c r="Q347" s="25">
        <v>3</v>
      </c>
      <c r="R347" s="24">
        <v>16</v>
      </c>
      <c r="S347" s="26">
        <v>0.69699999999999995</v>
      </c>
      <c r="T347" s="52" t="s">
        <v>407</v>
      </c>
      <c r="U347" s="26">
        <v>0.69699999999999995</v>
      </c>
      <c r="V347" s="26"/>
      <c r="W347" s="109"/>
      <c r="X347" s="24">
        <v>8</v>
      </c>
      <c r="Y347" s="110">
        <v>4585.08</v>
      </c>
      <c r="Z347" s="25">
        <v>3</v>
      </c>
      <c r="AA347" s="26">
        <v>6.7263000000000002</v>
      </c>
      <c r="AB347" s="26">
        <v>4.4421999999999997</v>
      </c>
      <c r="AC347" s="109"/>
      <c r="AD347" s="26">
        <v>0.52980000000000005</v>
      </c>
      <c r="AE347" s="26">
        <v>0.53210000000000002</v>
      </c>
      <c r="AF347" s="26">
        <v>0.60170000000000001</v>
      </c>
      <c r="AG347" s="26">
        <v>0.70709999999999995</v>
      </c>
      <c r="AH347" s="57">
        <v>0.70320000000000005</v>
      </c>
      <c r="AI347" s="50">
        <f t="shared" si="15"/>
        <v>0.74770674999999998</v>
      </c>
      <c r="AJ347" s="26">
        <f t="shared" si="16"/>
        <v>4.4506749999999928E-2</v>
      </c>
      <c r="AK347" s="62">
        <f t="shared" si="17"/>
        <v>6.3291737770193299E-2</v>
      </c>
    </row>
    <row r="348" spans="1:37" s="53" customFormat="1" x14ac:dyDescent="0.2">
      <c r="A348" s="22" t="s">
        <v>1158</v>
      </c>
      <c r="B348" s="17" t="s">
        <v>1159</v>
      </c>
      <c r="C348" s="17" t="s">
        <v>410</v>
      </c>
      <c r="D348" s="111">
        <v>989</v>
      </c>
      <c r="E348" s="109"/>
      <c r="F348" s="111">
        <v>2</v>
      </c>
      <c r="G348" s="111">
        <v>8949</v>
      </c>
      <c r="H348" s="111">
        <v>6302</v>
      </c>
      <c r="I348" s="111">
        <v>3807</v>
      </c>
      <c r="J348" s="111">
        <v>2350</v>
      </c>
      <c r="K348" s="17">
        <v>4</v>
      </c>
      <c r="L348" s="109"/>
      <c r="M348" s="111">
        <v>3656</v>
      </c>
      <c r="N348" s="111">
        <v>1560</v>
      </c>
      <c r="O348" s="18">
        <v>4</v>
      </c>
      <c r="P348" s="18">
        <v>3.2</v>
      </c>
      <c r="Q348" s="18">
        <v>3.5</v>
      </c>
      <c r="R348" s="17">
        <v>11</v>
      </c>
      <c r="S348" s="19">
        <v>1.1027</v>
      </c>
      <c r="T348" s="44" t="s">
        <v>407</v>
      </c>
      <c r="U348" s="19">
        <v>1.1027</v>
      </c>
      <c r="V348" s="19"/>
      <c r="W348" s="109"/>
      <c r="X348" s="17">
        <v>10</v>
      </c>
      <c r="Y348" s="111">
        <v>8366</v>
      </c>
      <c r="Z348" s="18">
        <v>3.5</v>
      </c>
      <c r="AA348" s="19">
        <v>1.0115000000000001</v>
      </c>
      <c r="AB348" s="19">
        <v>0.91120000000000001</v>
      </c>
      <c r="AC348" s="109"/>
      <c r="AD348" s="19">
        <v>1.1536</v>
      </c>
      <c r="AE348" s="19">
        <v>1.1616</v>
      </c>
      <c r="AF348" s="19">
        <v>1.1572</v>
      </c>
      <c r="AG348" s="19">
        <v>1.1700999999999999</v>
      </c>
      <c r="AH348" s="59">
        <v>1.1372</v>
      </c>
      <c r="AI348" s="51">
        <f t="shared" si="15"/>
        <v>1.1829214250000002</v>
      </c>
      <c r="AJ348" s="19">
        <f t="shared" si="16"/>
        <v>4.5721425000000204E-2</v>
      </c>
      <c r="AK348" s="63">
        <f t="shared" si="17"/>
        <v>4.0205262926486289E-2</v>
      </c>
    </row>
    <row r="349" spans="1:37" s="53" customFormat="1" x14ac:dyDescent="0.2">
      <c r="A349" s="21" t="s">
        <v>476</v>
      </c>
      <c r="B349" s="1" t="s">
        <v>477</v>
      </c>
      <c r="C349" s="1" t="s">
        <v>410</v>
      </c>
      <c r="D349" s="108">
        <v>39</v>
      </c>
      <c r="E349" s="109"/>
      <c r="F349" s="108">
        <v>1</v>
      </c>
      <c r="G349" s="108">
        <v>4201</v>
      </c>
      <c r="H349" s="108">
        <v>2610</v>
      </c>
      <c r="I349" s="108">
        <v>2251</v>
      </c>
      <c r="J349" s="108">
        <v>1203</v>
      </c>
      <c r="K349" s="1">
        <v>2.6</v>
      </c>
      <c r="L349" s="109"/>
      <c r="M349" s="108">
        <v>2227</v>
      </c>
      <c r="N349" s="108">
        <v>1145</v>
      </c>
      <c r="O349" s="2">
        <v>2.6</v>
      </c>
      <c r="P349" s="2">
        <v>1.5</v>
      </c>
      <c r="Q349" s="2">
        <v>2.2000000000000002</v>
      </c>
      <c r="R349" s="1">
        <v>16</v>
      </c>
      <c r="S349" s="3">
        <v>0.67169999999999996</v>
      </c>
      <c r="T349" s="43" t="s">
        <v>407</v>
      </c>
      <c r="U349" s="3">
        <v>0.67169999999999996</v>
      </c>
      <c r="V349" s="3"/>
      <c r="W349" s="109"/>
      <c r="X349" s="1">
        <v>6</v>
      </c>
      <c r="Y349" s="108">
        <v>4584.82</v>
      </c>
      <c r="Z349" s="2">
        <v>2.2000000000000002</v>
      </c>
      <c r="AA349" s="3">
        <v>1.1845000000000001</v>
      </c>
      <c r="AB349" s="3">
        <v>1.1672</v>
      </c>
      <c r="AC349" s="109"/>
      <c r="AD349" s="3">
        <v>0.68010000000000004</v>
      </c>
      <c r="AE349" s="3">
        <v>0.77439999999999998</v>
      </c>
      <c r="AF349" s="3">
        <v>0.80710000000000004</v>
      </c>
      <c r="AG349" s="3">
        <v>0.72430000000000005</v>
      </c>
      <c r="AH349" s="57">
        <v>0.67359999999999998</v>
      </c>
      <c r="AI349" s="50">
        <f t="shared" si="15"/>
        <v>0.72056617499999998</v>
      </c>
      <c r="AJ349" s="3">
        <f t="shared" si="16"/>
        <v>4.6966174999999999E-2</v>
      </c>
      <c r="AK349" s="62">
        <f t="shared" si="17"/>
        <v>6.9724131532066511E-2</v>
      </c>
    </row>
    <row r="350" spans="1:37" s="53" customFormat="1" x14ac:dyDescent="0.2">
      <c r="A350" s="21" t="s">
        <v>830</v>
      </c>
      <c r="B350" s="24" t="s">
        <v>831</v>
      </c>
      <c r="C350" s="24" t="s">
        <v>407</v>
      </c>
      <c r="D350" s="110">
        <v>102</v>
      </c>
      <c r="E350" s="109"/>
      <c r="F350" s="110">
        <v>0</v>
      </c>
      <c r="G350" s="110">
        <v>7068</v>
      </c>
      <c r="H350" s="110">
        <v>4607</v>
      </c>
      <c r="I350" s="110">
        <v>3040</v>
      </c>
      <c r="J350" s="110">
        <v>1291</v>
      </c>
      <c r="K350" s="24">
        <v>2.1</v>
      </c>
      <c r="L350" s="109"/>
      <c r="M350" s="110">
        <v>2985</v>
      </c>
      <c r="N350" s="110">
        <v>1105</v>
      </c>
      <c r="O350" s="25">
        <v>2.1</v>
      </c>
      <c r="P350" s="25">
        <v>1.6</v>
      </c>
      <c r="Q350" s="25">
        <v>1.8</v>
      </c>
      <c r="R350" s="24">
        <v>8</v>
      </c>
      <c r="S350" s="26">
        <v>0.90029999999999999</v>
      </c>
      <c r="T350" s="52" t="s">
        <v>407</v>
      </c>
      <c r="U350" s="26">
        <v>0.90029999999999999</v>
      </c>
      <c r="V350" s="26"/>
      <c r="W350" s="109"/>
      <c r="X350" s="24">
        <v>5</v>
      </c>
      <c r="Y350" s="110">
        <v>5544.54</v>
      </c>
      <c r="Z350" s="25">
        <v>1.8</v>
      </c>
      <c r="AA350" s="26">
        <v>4.7477999999999998</v>
      </c>
      <c r="AB350" s="26">
        <v>4.3287000000000004</v>
      </c>
      <c r="AC350" s="109"/>
      <c r="AD350" s="26">
        <v>0.8458</v>
      </c>
      <c r="AE350" s="26">
        <v>0.90539999999999998</v>
      </c>
      <c r="AF350" s="26">
        <v>0.94469999999999998</v>
      </c>
      <c r="AG350" s="26">
        <v>0.90569999999999995</v>
      </c>
      <c r="AH350" s="57">
        <v>0.91839999999999999</v>
      </c>
      <c r="AI350" s="50">
        <f t="shared" si="15"/>
        <v>0.96579682500000008</v>
      </c>
      <c r="AJ350" s="26">
        <f t="shared" si="16"/>
        <v>4.7396825000000087E-2</v>
      </c>
      <c r="AK350" s="62">
        <f t="shared" si="17"/>
        <v>5.1608041158536677E-2</v>
      </c>
    </row>
    <row r="351" spans="1:37" s="53" customFormat="1" x14ac:dyDescent="0.2">
      <c r="A351" s="21" t="s">
        <v>450</v>
      </c>
      <c r="B351" s="24" t="s">
        <v>451</v>
      </c>
      <c r="C351" s="24" t="s">
        <v>407</v>
      </c>
      <c r="D351" s="110">
        <v>3</v>
      </c>
      <c r="E351" s="109"/>
      <c r="F351" s="110">
        <v>0</v>
      </c>
      <c r="G351" s="110">
        <v>11460</v>
      </c>
      <c r="H351" s="110">
        <v>2347</v>
      </c>
      <c r="I351" s="110">
        <v>3359</v>
      </c>
      <c r="J351" s="110">
        <v>510</v>
      </c>
      <c r="K351" s="24">
        <v>2</v>
      </c>
      <c r="L351" s="109"/>
      <c r="M351" s="110">
        <v>3359</v>
      </c>
      <c r="N351" s="110">
        <v>510</v>
      </c>
      <c r="O351" s="25">
        <v>2</v>
      </c>
      <c r="P351" s="25">
        <v>0.8</v>
      </c>
      <c r="Q351" s="25">
        <v>1.8</v>
      </c>
      <c r="R351" s="24">
        <v>999</v>
      </c>
      <c r="S351" s="26">
        <v>1.0130999999999999</v>
      </c>
      <c r="T351" s="52" t="s">
        <v>410</v>
      </c>
      <c r="U351" s="26">
        <v>1.5961000000000001</v>
      </c>
      <c r="V351" s="26"/>
      <c r="W351" s="109"/>
      <c r="X351" s="24">
        <v>10</v>
      </c>
      <c r="Y351" s="110">
        <v>16742.86</v>
      </c>
      <c r="Z351" s="25">
        <v>1.9</v>
      </c>
      <c r="AA351" s="26">
        <v>1.0809</v>
      </c>
      <c r="AB351" s="26">
        <v>0.90920000000000001</v>
      </c>
      <c r="AC351" s="109"/>
      <c r="AD351" s="26">
        <v>1.4349000000000001</v>
      </c>
      <c r="AE351" s="26">
        <v>1.2670999999999999</v>
      </c>
      <c r="AF351" s="26">
        <v>1.391</v>
      </c>
      <c r="AG351" s="26">
        <v>1.3779999999999999</v>
      </c>
      <c r="AH351" s="57">
        <v>1.6645000000000001</v>
      </c>
      <c r="AI351" s="50">
        <f t="shared" si="15"/>
        <v>1.7122162750000003</v>
      </c>
      <c r="AJ351" s="26">
        <f t="shared" si="16"/>
        <v>4.7716275000000197E-2</v>
      </c>
      <c r="AK351" s="62">
        <f t="shared" si="17"/>
        <v>2.8667032141784437E-2</v>
      </c>
    </row>
    <row r="352" spans="1:37" s="53" customFormat="1" x14ac:dyDescent="0.2">
      <c r="A352" s="21" t="s">
        <v>174</v>
      </c>
      <c r="B352" s="24" t="s">
        <v>175</v>
      </c>
      <c r="C352" s="24" t="s">
        <v>410</v>
      </c>
      <c r="D352" s="110">
        <v>155</v>
      </c>
      <c r="E352" s="109"/>
      <c r="F352" s="110">
        <v>0</v>
      </c>
      <c r="G352" s="110">
        <v>2657</v>
      </c>
      <c r="H352" s="110">
        <v>3281</v>
      </c>
      <c r="I352" s="110">
        <v>1102</v>
      </c>
      <c r="J352" s="110">
        <v>883</v>
      </c>
      <c r="K352" s="24">
        <v>0.6</v>
      </c>
      <c r="L352" s="109"/>
      <c r="M352" s="110">
        <v>1234</v>
      </c>
      <c r="N352" s="110">
        <v>904</v>
      </c>
      <c r="O352" s="25">
        <v>0.6</v>
      </c>
      <c r="P352" s="25">
        <v>0.7</v>
      </c>
      <c r="Q352" s="25">
        <v>1.1000000000000001</v>
      </c>
      <c r="R352" s="24">
        <v>32</v>
      </c>
      <c r="S352" s="26">
        <v>0.37219999999999998</v>
      </c>
      <c r="T352" s="52" t="s">
        <v>407</v>
      </c>
      <c r="U352" s="26">
        <v>0.37219999999999998</v>
      </c>
      <c r="V352" s="26"/>
      <c r="W352" s="109"/>
      <c r="X352" s="24">
        <v>2</v>
      </c>
      <c r="Y352" s="110">
        <v>2815.02</v>
      </c>
      <c r="Z352" s="25">
        <v>0</v>
      </c>
      <c r="AA352" s="26">
        <v>1.929</v>
      </c>
      <c r="AB352" s="26">
        <v>1.7222</v>
      </c>
      <c r="AC352" s="109"/>
      <c r="AD352" s="26">
        <v>0.37340000000000001</v>
      </c>
      <c r="AE352" s="26">
        <v>0.36759999999999998</v>
      </c>
      <c r="AF352" s="26">
        <v>0.36380000000000001</v>
      </c>
      <c r="AG352" s="26">
        <v>0.36420000000000002</v>
      </c>
      <c r="AH352" s="57">
        <v>0.34720000000000001</v>
      </c>
      <c r="AI352" s="50">
        <f t="shared" si="15"/>
        <v>0.39927754999999998</v>
      </c>
      <c r="AJ352" s="26">
        <f t="shared" si="16"/>
        <v>5.2077549999999972E-2</v>
      </c>
      <c r="AK352" s="62">
        <f t="shared" si="17"/>
        <v>0.14999294354838702</v>
      </c>
    </row>
    <row r="353" spans="1:37" s="53" customFormat="1" x14ac:dyDescent="0.2">
      <c r="A353" s="22" t="s">
        <v>818</v>
      </c>
      <c r="B353" s="17" t="s">
        <v>819</v>
      </c>
      <c r="C353" s="17" t="s">
        <v>407</v>
      </c>
      <c r="D353" s="111">
        <v>3</v>
      </c>
      <c r="E353" s="109"/>
      <c r="F353" s="111">
        <v>1</v>
      </c>
      <c r="G353" s="111">
        <v>9705</v>
      </c>
      <c r="H353" s="111">
        <v>2622</v>
      </c>
      <c r="I353" s="111">
        <v>6005</v>
      </c>
      <c r="J353" s="111">
        <v>2310</v>
      </c>
      <c r="K353" s="17">
        <v>7.3</v>
      </c>
      <c r="L353" s="109"/>
      <c r="M353" s="111">
        <v>6005</v>
      </c>
      <c r="N353" s="111">
        <v>2310</v>
      </c>
      <c r="O353" s="18">
        <v>7.3</v>
      </c>
      <c r="P353" s="18">
        <v>2.6</v>
      </c>
      <c r="Q353" s="18">
        <v>6.9</v>
      </c>
      <c r="R353" s="17">
        <v>999</v>
      </c>
      <c r="S353" s="19">
        <v>1.8110999999999999</v>
      </c>
      <c r="T353" s="44" t="s">
        <v>410</v>
      </c>
      <c r="U353" s="19">
        <v>1.5432999999999999</v>
      </c>
      <c r="V353" s="19"/>
      <c r="W353" s="109"/>
      <c r="X353" s="17">
        <v>10</v>
      </c>
      <c r="Y353" s="111">
        <v>13448.47</v>
      </c>
      <c r="Z353" s="18">
        <v>2.9</v>
      </c>
      <c r="AA353" s="19">
        <v>1.4883999999999999</v>
      </c>
      <c r="AB353" s="19">
        <v>1.3756999999999999</v>
      </c>
      <c r="AC353" s="109"/>
      <c r="AD353" s="19">
        <v>1.538</v>
      </c>
      <c r="AE353" s="19">
        <v>1.385</v>
      </c>
      <c r="AF353" s="19">
        <v>1.341</v>
      </c>
      <c r="AG353" s="19">
        <v>1.3343</v>
      </c>
      <c r="AH353" s="59">
        <v>1.6039000000000001</v>
      </c>
      <c r="AI353" s="51">
        <f t="shared" si="15"/>
        <v>1.655575075</v>
      </c>
      <c r="AJ353" s="19">
        <f t="shared" si="16"/>
        <v>5.1675074999999904E-2</v>
      </c>
      <c r="AK353" s="63">
        <f t="shared" si="17"/>
        <v>3.2218389550470662E-2</v>
      </c>
    </row>
    <row r="354" spans="1:37" s="53" customFormat="1" x14ac:dyDescent="0.2">
      <c r="A354" s="21" t="s">
        <v>597</v>
      </c>
      <c r="B354" s="24" t="s">
        <v>598</v>
      </c>
      <c r="C354" s="24" t="s">
        <v>407</v>
      </c>
      <c r="D354" s="110">
        <v>2</v>
      </c>
      <c r="E354" s="109"/>
      <c r="F354" s="110">
        <v>0</v>
      </c>
      <c r="G354" s="110">
        <v>2396</v>
      </c>
      <c r="H354" s="110">
        <v>1679</v>
      </c>
      <c r="I354" s="110">
        <v>1456</v>
      </c>
      <c r="J354" s="110">
        <v>448</v>
      </c>
      <c r="K354" s="24">
        <v>1.5</v>
      </c>
      <c r="L354" s="109"/>
      <c r="M354" s="110">
        <v>1456</v>
      </c>
      <c r="N354" s="110">
        <v>448</v>
      </c>
      <c r="O354" s="25">
        <v>1.5</v>
      </c>
      <c r="P354" s="25">
        <v>1.5</v>
      </c>
      <c r="Q354" s="25">
        <v>1.7</v>
      </c>
      <c r="R354" s="24">
        <v>999</v>
      </c>
      <c r="S354" s="26">
        <v>0.43909999999999999</v>
      </c>
      <c r="T354" s="52" t="s">
        <v>410</v>
      </c>
      <c r="U354" s="26">
        <v>0.63500000000000001</v>
      </c>
      <c r="V354" s="3"/>
      <c r="W354" s="109"/>
      <c r="X354" s="24">
        <v>5</v>
      </c>
      <c r="Y354" s="110">
        <v>5114.68</v>
      </c>
      <c r="Z354" s="25">
        <v>1.5</v>
      </c>
      <c r="AA354" s="26">
        <v>1.1431</v>
      </c>
      <c r="AB354" s="26">
        <v>1.1760999999999999</v>
      </c>
      <c r="AC354" s="109"/>
      <c r="AD354" s="26">
        <v>0.52580000000000005</v>
      </c>
      <c r="AE354" s="26">
        <v>0.65500000000000003</v>
      </c>
      <c r="AF354" s="26">
        <v>0.60270000000000001</v>
      </c>
      <c r="AG354" s="26">
        <v>0.58279999999999998</v>
      </c>
      <c r="AH354" s="57">
        <v>0.62839999999999996</v>
      </c>
      <c r="AI354" s="50">
        <f t="shared" si="15"/>
        <v>0.68119625000000006</v>
      </c>
      <c r="AJ354" s="26">
        <f t="shared" si="16"/>
        <v>5.27962500000001E-2</v>
      </c>
      <c r="AK354" s="62">
        <f t="shared" si="17"/>
        <v>8.4016947803946695E-2</v>
      </c>
    </row>
    <row r="355" spans="1:37" s="53" customFormat="1" x14ac:dyDescent="0.2">
      <c r="A355" s="21" t="s">
        <v>224</v>
      </c>
      <c r="B355" s="24" t="s">
        <v>225</v>
      </c>
      <c r="C355" s="24" t="s">
        <v>410</v>
      </c>
      <c r="D355" s="110">
        <v>95</v>
      </c>
      <c r="E355" s="109"/>
      <c r="F355" s="110">
        <v>0</v>
      </c>
      <c r="G355" s="110">
        <v>11970</v>
      </c>
      <c r="H355" s="110">
        <v>8768</v>
      </c>
      <c r="I355" s="110">
        <v>3947</v>
      </c>
      <c r="J355" s="110">
        <v>2024</v>
      </c>
      <c r="K355" s="24">
        <v>4.0999999999999996</v>
      </c>
      <c r="L355" s="109"/>
      <c r="M355" s="110">
        <v>3902</v>
      </c>
      <c r="N355" s="110">
        <v>1903</v>
      </c>
      <c r="O355" s="25">
        <v>4.0999999999999996</v>
      </c>
      <c r="P355" s="25">
        <v>2.2999999999999998</v>
      </c>
      <c r="Q355" s="25">
        <v>3.6</v>
      </c>
      <c r="R355" s="24">
        <v>14</v>
      </c>
      <c r="S355" s="26">
        <v>1.1769000000000001</v>
      </c>
      <c r="T355" s="52" t="s">
        <v>407</v>
      </c>
      <c r="U355" s="26">
        <v>1.1769000000000001</v>
      </c>
      <c r="V355" s="26"/>
      <c r="W355" s="109"/>
      <c r="X355" s="24">
        <v>9</v>
      </c>
      <c r="Y355" s="110">
        <v>7873.56</v>
      </c>
      <c r="Z355" s="25">
        <v>3.6</v>
      </c>
      <c r="AA355" s="26">
        <v>1.1337999999999999</v>
      </c>
      <c r="AB355" s="26">
        <v>0.91479999999999995</v>
      </c>
      <c r="AC355" s="109"/>
      <c r="AD355" s="26">
        <v>1.1735</v>
      </c>
      <c r="AE355" s="26">
        <v>1.3727</v>
      </c>
      <c r="AF355" s="26">
        <v>1.2017</v>
      </c>
      <c r="AG355" s="26">
        <v>1.2624</v>
      </c>
      <c r="AH355" s="57">
        <v>1.2097</v>
      </c>
      <c r="AI355" s="50">
        <f t="shared" si="15"/>
        <v>1.2625194750000002</v>
      </c>
      <c r="AJ355" s="26">
        <f t="shared" si="16"/>
        <v>5.2819475000000171E-2</v>
      </c>
      <c r="AK355" s="62">
        <f t="shared" si="17"/>
        <v>4.3663284285360149E-2</v>
      </c>
    </row>
    <row r="356" spans="1:37" s="53" customFormat="1" x14ac:dyDescent="0.2">
      <c r="A356" s="21" t="s">
        <v>720</v>
      </c>
      <c r="B356" s="1" t="s">
        <v>721</v>
      </c>
      <c r="C356" s="1" t="s">
        <v>407</v>
      </c>
      <c r="D356" s="108">
        <v>36</v>
      </c>
      <c r="E356" s="109"/>
      <c r="F356" s="108">
        <v>0</v>
      </c>
      <c r="G356" s="108">
        <v>23002</v>
      </c>
      <c r="H356" s="108">
        <v>7297</v>
      </c>
      <c r="I356" s="108">
        <v>6907</v>
      </c>
      <c r="J356" s="108">
        <v>2712</v>
      </c>
      <c r="K356" s="1">
        <v>3.9</v>
      </c>
      <c r="L356" s="109"/>
      <c r="M356" s="108">
        <v>6905</v>
      </c>
      <c r="N356" s="108">
        <v>2693</v>
      </c>
      <c r="O356" s="2">
        <v>3.9</v>
      </c>
      <c r="P356" s="2">
        <v>3.6</v>
      </c>
      <c r="Q356" s="2">
        <v>2.8</v>
      </c>
      <c r="R356" s="1">
        <v>9</v>
      </c>
      <c r="S356" s="3">
        <v>2.0825999999999998</v>
      </c>
      <c r="T356" s="43" t="s">
        <v>407</v>
      </c>
      <c r="U356" s="3">
        <v>2.0825999999999998</v>
      </c>
      <c r="V356" s="3"/>
      <c r="W356" s="109"/>
      <c r="X356" s="1">
        <v>11</v>
      </c>
      <c r="Y356" s="108">
        <v>12168.28</v>
      </c>
      <c r="Z356" s="2">
        <v>2.8</v>
      </c>
      <c r="AA356" s="3">
        <v>4.0231000000000003</v>
      </c>
      <c r="AB356" s="3">
        <v>3.4497</v>
      </c>
      <c r="AC356" s="109"/>
      <c r="AD356" s="3">
        <v>2.8281999999999998</v>
      </c>
      <c r="AE356" s="3">
        <v>2.9790999999999999</v>
      </c>
      <c r="AF356" s="3">
        <v>2.5265</v>
      </c>
      <c r="AG356" s="3">
        <v>2.577</v>
      </c>
      <c r="AH356" s="57">
        <v>2.1816</v>
      </c>
      <c r="AI356" s="50">
        <f t="shared" si="15"/>
        <v>2.2341091500000001</v>
      </c>
      <c r="AJ356" s="3">
        <f t="shared" si="16"/>
        <v>5.2509150000000115E-2</v>
      </c>
      <c r="AK356" s="62">
        <f t="shared" si="17"/>
        <v>2.406910066006606E-2</v>
      </c>
    </row>
    <row r="357" spans="1:37" s="53" customFormat="1" x14ac:dyDescent="0.2">
      <c r="A357" s="21" t="s">
        <v>1381</v>
      </c>
      <c r="B357" s="24" t="s">
        <v>1382</v>
      </c>
      <c r="C357" s="24" t="s">
        <v>410</v>
      </c>
      <c r="D357" s="110">
        <v>3</v>
      </c>
      <c r="E357" s="109"/>
      <c r="F357" s="110">
        <v>0</v>
      </c>
      <c r="G357" s="110">
        <v>12960</v>
      </c>
      <c r="H357" s="110">
        <v>9333</v>
      </c>
      <c r="I357" s="110">
        <v>5309</v>
      </c>
      <c r="J357" s="110">
        <v>3373</v>
      </c>
      <c r="K357" s="24">
        <v>3.3</v>
      </c>
      <c r="L357" s="109"/>
      <c r="M357" s="110">
        <v>5309</v>
      </c>
      <c r="N357" s="110">
        <v>3373</v>
      </c>
      <c r="O357" s="25">
        <v>3.3</v>
      </c>
      <c r="P357" s="25">
        <v>0.9</v>
      </c>
      <c r="Q357" s="25">
        <v>3.2</v>
      </c>
      <c r="R357" s="24">
        <v>999</v>
      </c>
      <c r="S357" s="26">
        <v>1.6012</v>
      </c>
      <c r="T357" s="52" t="s">
        <v>410</v>
      </c>
      <c r="U357" s="26">
        <v>1.6297999999999999</v>
      </c>
      <c r="V357" s="26"/>
      <c r="W357" s="109"/>
      <c r="X357" s="24">
        <v>5</v>
      </c>
      <c r="Y357" s="110">
        <v>11732.5</v>
      </c>
      <c r="Z357" s="25">
        <v>1.6</v>
      </c>
      <c r="AA357" s="26">
        <v>4.0514000000000001</v>
      </c>
      <c r="AB357" s="26">
        <v>3.8327</v>
      </c>
      <c r="AC357" s="109"/>
      <c r="AD357" s="26">
        <v>1.2771999999999999</v>
      </c>
      <c r="AE357" s="26">
        <v>1.3211999999999999</v>
      </c>
      <c r="AF357" s="26">
        <v>1.3844000000000001</v>
      </c>
      <c r="AG357" s="26">
        <v>1.3532</v>
      </c>
      <c r="AH357" s="57">
        <v>1.6952</v>
      </c>
      <c r="AI357" s="50">
        <f t="shared" si="15"/>
        <v>1.74836795</v>
      </c>
      <c r="AJ357" s="26">
        <f t="shared" si="16"/>
        <v>5.3167949999999964E-2</v>
      </c>
      <c r="AK357" s="62">
        <f t="shared" si="17"/>
        <v>3.1363821378008472E-2</v>
      </c>
    </row>
    <row r="358" spans="1:37" s="53" customFormat="1" x14ac:dyDescent="0.2">
      <c r="A358" s="22" t="s">
        <v>387</v>
      </c>
      <c r="B358" s="17" t="s">
        <v>1517</v>
      </c>
      <c r="C358" s="17" t="s">
        <v>611</v>
      </c>
      <c r="D358" s="111">
        <v>14</v>
      </c>
      <c r="E358" s="109"/>
      <c r="F358" s="111">
        <v>2</v>
      </c>
      <c r="G358" s="111">
        <v>15345</v>
      </c>
      <c r="H358" s="111">
        <v>15874</v>
      </c>
      <c r="I358" s="111">
        <v>6214</v>
      </c>
      <c r="J358" s="111">
        <v>5354</v>
      </c>
      <c r="K358" s="17">
        <v>6.9</v>
      </c>
      <c r="L358" s="109"/>
      <c r="M358" s="111">
        <v>5723</v>
      </c>
      <c r="N358" s="111">
        <v>3851</v>
      </c>
      <c r="O358" s="18">
        <v>6.9</v>
      </c>
      <c r="P358" s="18">
        <v>6.3</v>
      </c>
      <c r="Q358" s="18">
        <v>5</v>
      </c>
      <c r="R358" s="17">
        <v>27</v>
      </c>
      <c r="S358" s="19">
        <v>1.7261</v>
      </c>
      <c r="T358" s="44" t="s">
        <v>410</v>
      </c>
      <c r="U358" s="19">
        <v>1.6093999999999999</v>
      </c>
      <c r="V358" s="19"/>
      <c r="W358" s="109"/>
      <c r="X358" s="17">
        <v>13</v>
      </c>
      <c r="Y358" s="111">
        <v>22061.61</v>
      </c>
      <c r="Z358" s="18">
        <v>3.4</v>
      </c>
      <c r="AA358" s="19">
        <v>1.5503</v>
      </c>
      <c r="AB358" s="19">
        <v>1.4404999999999999</v>
      </c>
      <c r="AC358" s="109"/>
      <c r="AD358" s="19">
        <v>1.3455999999999999</v>
      </c>
      <c r="AE358" s="19">
        <v>1.1746000000000001</v>
      </c>
      <c r="AF358" s="19">
        <v>1.2307999999999999</v>
      </c>
      <c r="AG358" s="19">
        <v>1.2181999999999999</v>
      </c>
      <c r="AH358" s="59">
        <v>1.6711</v>
      </c>
      <c r="AI358" s="51">
        <f t="shared" si="15"/>
        <v>1.7264838500000002</v>
      </c>
      <c r="AJ358" s="19">
        <f t="shared" si="16"/>
        <v>5.5383850000000123E-2</v>
      </c>
      <c r="AK358" s="63">
        <f t="shared" si="17"/>
        <v>3.3142151876009884E-2</v>
      </c>
    </row>
    <row r="359" spans="1:37" s="53" customFormat="1" x14ac:dyDescent="0.2">
      <c r="A359" s="21" t="s">
        <v>1421</v>
      </c>
      <c r="B359" s="24" t="s">
        <v>1003</v>
      </c>
      <c r="C359" s="24" t="s">
        <v>407</v>
      </c>
      <c r="D359" s="110">
        <v>5</v>
      </c>
      <c r="E359" s="109"/>
      <c r="F359" s="110">
        <v>0</v>
      </c>
      <c r="G359" s="110">
        <v>6822</v>
      </c>
      <c r="H359" s="110">
        <v>4425</v>
      </c>
      <c r="I359" s="110">
        <v>2717</v>
      </c>
      <c r="J359" s="110">
        <v>1666</v>
      </c>
      <c r="K359" s="24">
        <v>0.4</v>
      </c>
      <c r="L359" s="109"/>
      <c r="M359" s="110">
        <v>2717</v>
      </c>
      <c r="N359" s="110">
        <v>1666</v>
      </c>
      <c r="O359" s="25">
        <v>0.4</v>
      </c>
      <c r="P359" s="25">
        <v>0.5</v>
      </c>
      <c r="Q359" s="25">
        <v>1</v>
      </c>
      <c r="R359" s="24">
        <v>22</v>
      </c>
      <c r="S359" s="26">
        <v>0.81950000000000001</v>
      </c>
      <c r="T359" s="52" t="s">
        <v>410</v>
      </c>
      <c r="U359" s="26">
        <v>0.68940000000000001</v>
      </c>
      <c r="V359" s="26"/>
      <c r="W359" s="109"/>
      <c r="X359" s="24">
        <v>7</v>
      </c>
      <c r="Y359" s="110">
        <v>6318.9</v>
      </c>
      <c r="Z359" s="25">
        <v>1.9</v>
      </c>
      <c r="AA359" s="26">
        <v>3.6977000000000002</v>
      </c>
      <c r="AB359" s="26">
        <v>1.7877000000000001</v>
      </c>
      <c r="AC359" s="109"/>
      <c r="AD359" s="26">
        <v>0.53979999999999995</v>
      </c>
      <c r="AE359" s="26">
        <v>0.65790000000000004</v>
      </c>
      <c r="AF359" s="26">
        <v>0.63929999999999998</v>
      </c>
      <c r="AG359" s="26">
        <v>0.627</v>
      </c>
      <c r="AH359" s="57">
        <v>0.68159999999999998</v>
      </c>
      <c r="AI359" s="50">
        <f t="shared" si="15"/>
        <v>0.73955385000000007</v>
      </c>
      <c r="AJ359" s="26">
        <f t="shared" si="16"/>
        <v>5.7953850000000084E-2</v>
      </c>
      <c r="AK359" s="62">
        <f t="shared" si="17"/>
        <v>8.5026188380281822E-2</v>
      </c>
    </row>
    <row r="360" spans="1:37" s="53" customFormat="1" x14ac:dyDescent="0.2">
      <c r="A360" s="21" t="s">
        <v>854</v>
      </c>
      <c r="B360" s="24" t="s">
        <v>855</v>
      </c>
      <c r="C360" s="24" t="s">
        <v>407</v>
      </c>
      <c r="D360" s="110">
        <v>39</v>
      </c>
      <c r="E360" s="109"/>
      <c r="F360" s="110">
        <v>3</v>
      </c>
      <c r="G360" s="110">
        <v>13119</v>
      </c>
      <c r="H360" s="110">
        <v>25719</v>
      </c>
      <c r="I360" s="110">
        <v>5252</v>
      </c>
      <c r="J360" s="110">
        <v>10632</v>
      </c>
      <c r="K360" s="24">
        <v>5.7</v>
      </c>
      <c r="L360" s="109"/>
      <c r="M360" s="110">
        <v>4157</v>
      </c>
      <c r="N360" s="110">
        <v>4454</v>
      </c>
      <c r="O360" s="25">
        <v>5.7</v>
      </c>
      <c r="P360" s="25">
        <v>6.3</v>
      </c>
      <c r="Q360" s="25">
        <v>4</v>
      </c>
      <c r="R360" s="24">
        <v>67</v>
      </c>
      <c r="S360" s="26">
        <v>1.2538</v>
      </c>
      <c r="T360" s="52" t="s">
        <v>410</v>
      </c>
      <c r="U360" s="26">
        <v>1.2898000000000001</v>
      </c>
      <c r="V360" s="3"/>
      <c r="W360" s="109"/>
      <c r="X360" s="24">
        <v>14</v>
      </c>
      <c r="Y360" s="110">
        <v>13118.84</v>
      </c>
      <c r="Z360" s="25">
        <v>4</v>
      </c>
      <c r="AA360" s="26">
        <v>0.41449999999999998</v>
      </c>
      <c r="AB360" s="26">
        <v>0.4</v>
      </c>
      <c r="AC360" s="109"/>
      <c r="AD360" s="26">
        <v>0.91810000000000003</v>
      </c>
      <c r="AE360" s="26">
        <v>1.0629</v>
      </c>
      <c r="AF360" s="26">
        <v>1.3078000000000001</v>
      </c>
      <c r="AG360" s="26">
        <v>1.2986</v>
      </c>
      <c r="AH360" s="57">
        <v>1.3258000000000001</v>
      </c>
      <c r="AI360" s="50">
        <f t="shared" si="15"/>
        <v>1.3836329500000002</v>
      </c>
      <c r="AJ360" s="26">
        <f t="shared" si="16"/>
        <v>5.7832950000000105E-2</v>
      </c>
      <c r="AK360" s="62">
        <f t="shared" si="17"/>
        <v>4.3621172122492155E-2</v>
      </c>
    </row>
    <row r="361" spans="1:37" s="53" customFormat="1" x14ac:dyDescent="0.2">
      <c r="A361" s="21" t="s">
        <v>1174</v>
      </c>
      <c r="B361" s="24" t="s">
        <v>158</v>
      </c>
      <c r="C361" s="24" t="s">
        <v>410</v>
      </c>
      <c r="D361" s="110">
        <v>64</v>
      </c>
      <c r="E361" s="109"/>
      <c r="F361" s="110">
        <v>0</v>
      </c>
      <c r="G361" s="110">
        <v>9311</v>
      </c>
      <c r="H361" s="110">
        <v>4246</v>
      </c>
      <c r="I361" s="110">
        <v>3829</v>
      </c>
      <c r="J361" s="110">
        <v>2063</v>
      </c>
      <c r="K361" s="24">
        <v>2.4</v>
      </c>
      <c r="L361" s="109"/>
      <c r="M361" s="110">
        <v>3732</v>
      </c>
      <c r="N361" s="110">
        <v>1710</v>
      </c>
      <c r="O361" s="25">
        <v>2.4</v>
      </c>
      <c r="P361" s="25">
        <v>1.4</v>
      </c>
      <c r="Q361" s="25">
        <v>2.1</v>
      </c>
      <c r="R361" s="24">
        <v>12</v>
      </c>
      <c r="S361" s="26">
        <v>1.1255999999999999</v>
      </c>
      <c r="T361" s="52" t="s">
        <v>407</v>
      </c>
      <c r="U361" s="26">
        <v>1.1255999999999999</v>
      </c>
      <c r="V361" s="26"/>
      <c r="W361" s="109"/>
      <c r="X361" s="24">
        <v>5</v>
      </c>
      <c r="Y361" s="110">
        <v>7831.22</v>
      </c>
      <c r="Z361" s="25">
        <v>2.1</v>
      </c>
      <c r="AA361" s="26">
        <v>1.0474000000000001</v>
      </c>
      <c r="AB361" s="26">
        <v>0.7077</v>
      </c>
      <c r="AC361" s="109"/>
      <c r="AD361" s="26">
        <v>1.0671999999999999</v>
      </c>
      <c r="AE361" s="26">
        <v>1.1053999999999999</v>
      </c>
      <c r="AF361" s="26">
        <v>1.1140000000000001</v>
      </c>
      <c r="AG361" s="26">
        <v>1.21</v>
      </c>
      <c r="AH361" s="57">
        <v>1.1484000000000001</v>
      </c>
      <c r="AI361" s="50">
        <f t="shared" si="15"/>
        <v>1.2074874</v>
      </c>
      <c r="AJ361" s="26">
        <f t="shared" si="16"/>
        <v>5.9087399999999901E-2</v>
      </c>
      <c r="AK361" s="62">
        <f t="shared" si="17"/>
        <v>5.145193312434683E-2</v>
      </c>
    </row>
    <row r="362" spans="1:37" s="53" customFormat="1" x14ac:dyDescent="0.2">
      <c r="A362" s="21" t="s">
        <v>1008</v>
      </c>
      <c r="B362" s="1" t="s">
        <v>1009</v>
      </c>
      <c r="C362" s="1" t="s">
        <v>410</v>
      </c>
      <c r="D362" s="108">
        <v>14</v>
      </c>
      <c r="E362" s="109"/>
      <c r="F362" s="108">
        <v>0</v>
      </c>
      <c r="G362" s="108">
        <v>4943</v>
      </c>
      <c r="H362" s="108">
        <v>4701</v>
      </c>
      <c r="I362" s="108">
        <v>1954</v>
      </c>
      <c r="J362" s="108">
        <v>1520</v>
      </c>
      <c r="K362" s="1">
        <v>2.5</v>
      </c>
      <c r="L362" s="109"/>
      <c r="M362" s="108">
        <v>1852</v>
      </c>
      <c r="N362" s="108">
        <v>1246</v>
      </c>
      <c r="O362" s="2">
        <v>2.5</v>
      </c>
      <c r="P362" s="2">
        <v>2.7</v>
      </c>
      <c r="Q362" s="2">
        <v>2</v>
      </c>
      <c r="R362" s="1">
        <v>27</v>
      </c>
      <c r="S362" s="3">
        <v>0.55859999999999999</v>
      </c>
      <c r="T362" s="43" t="s">
        <v>410</v>
      </c>
      <c r="U362" s="3">
        <v>0.54910000000000003</v>
      </c>
      <c r="V362" s="3"/>
      <c r="W362" s="109"/>
      <c r="X362" s="1">
        <v>7</v>
      </c>
      <c r="Y362" s="108">
        <v>5634.02</v>
      </c>
      <c r="Z362" s="2">
        <v>2</v>
      </c>
      <c r="AA362" s="3">
        <v>0</v>
      </c>
      <c r="AB362" s="3">
        <v>0</v>
      </c>
      <c r="AC362" s="109"/>
      <c r="AD362" s="3">
        <v>0.70789999999999997</v>
      </c>
      <c r="AE362" s="3">
        <v>0.62390000000000001</v>
      </c>
      <c r="AF362" s="3">
        <v>0.52980000000000005</v>
      </c>
      <c r="AG362" s="3">
        <v>0.48880000000000001</v>
      </c>
      <c r="AH362" s="57">
        <v>0.52959999999999996</v>
      </c>
      <c r="AI362" s="50">
        <f t="shared" si="15"/>
        <v>0.58904702500000006</v>
      </c>
      <c r="AJ362" s="3">
        <f t="shared" si="16"/>
        <v>5.9447025000000098E-2</v>
      </c>
      <c r="AK362" s="62">
        <f t="shared" si="17"/>
        <v>0.11224891427492466</v>
      </c>
    </row>
    <row r="363" spans="1:37" s="53" customFormat="1" x14ac:dyDescent="0.2">
      <c r="A363" s="22" t="s">
        <v>1046</v>
      </c>
      <c r="B363" s="17" t="s">
        <v>1047</v>
      </c>
      <c r="C363" s="17" t="s">
        <v>410</v>
      </c>
      <c r="D363" s="111">
        <v>11</v>
      </c>
      <c r="E363" s="109"/>
      <c r="F363" s="111">
        <v>0</v>
      </c>
      <c r="G363" s="111">
        <v>31122</v>
      </c>
      <c r="H363" s="111">
        <v>16207</v>
      </c>
      <c r="I363" s="111">
        <v>11496</v>
      </c>
      <c r="J363" s="111">
        <v>6824</v>
      </c>
      <c r="K363" s="17">
        <v>8.1</v>
      </c>
      <c r="L363" s="109"/>
      <c r="M363" s="111">
        <v>11306</v>
      </c>
      <c r="N363" s="111">
        <v>6412</v>
      </c>
      <c r="O363" s="18">
        <v>8.1</v>
      </c>
      <c r="P363" s="18">
        <v>4</v>
      </c>
      <c r="Q363" s="18">
        <v>7.2</v>
      </c>
      <c r="R363" s="17">
        <v>19</v>
      </c>
      <c r="S363" s="19">
        <v>3.41</v>
      </c>
      <c r="T363" s="44" t="s">
        <v>410</v>
      </c>
      <c r="U363" s="19">
        <v>3.7404999999999999</v>
      </c>
      <c r="V363" s="19"/>
      <c r="W363" s="109"/>
      <c r="X363" s="17">
        <v>19</v>
      </c>
      <c r="Y363" s="111">
        <v>32620.47</v>
      </c>
      <c r="Z363" s="18">
        <v>6.6</v>
      </c>
      <c r="AA363" s="19">
        <v>0.60509999999999997</v>
      </c>
      <c r="AB363" s="19">
        <v>0.76119999999999999</v>
      </c>
      <c r="AC363" s="109"/>
      <c r="AD363" s="19">
        <v>3.9218000000000002</v>
      </c>
      <c r="AE363" s="19">
        <v>4.2759999999999998</v>
      </c>
      <c r="AF363" s="19">
        <v>3.7273000000000001</v>
      </c>
      <c r="AG363" s="19">
        <v>2.3666</v>
      </c>
      <c r="AH363" s="59">
        <v>3.9539</v>
      </c>
      <c r="AI363" s="51">
        <f t="shared" si="15"/>
        <v>4.0126213750000002</v>
      </c>
      <c r="AJ363" s="19">
        <f t="shared" si="16"/>
        <v>5.8721375000000187E-2</v>
      </c>
      <c r="AK363" s="63">
        <f t="shared" si="17"/>
        <v>1.4851507372467737E-2</v>
      </c>
    </row>
    <row r="364" spans="1:37" s="53" customFormat="1" x14ac:dyDescent="0.2">
      <c r="A364" s="21" t="s">
        <v>9</v>
      </c>
      <c r="B364" s="24" t="s">
        <v>10</v>
      </c>
      <c r="C364" s="24" t="s">
        <v>611</v>
      </c>
      <c r="D364" s="110">
        <v>20</v>
      </c>
      <c r="E364" s="109"/>
      <c r="F364" s="110">
        <v>0</v>
      </c>
      <c r="G364" s="110">
        <v>9954</v>
      </c>
      <c r="H364" s="110">
        <v>10484</v>
      </c>
      <c r="I364" s="110">
        <v>4878</v>
      </c>
      <c r="J364" s="110">
        <v>5672</v>
      </c>
      <c r="K364" s="24">
        <v>5</v>
      </c>
      <c r="L364" s="109"/>
      <c r="M364" s="110">
        <v>5078</v>
      </c>
      <c r="N364" s="110">
        <v>5864</v>
      </c>
      <c r="O364" s="25">
        <v>5</v>
      </c>
      <c r="P364" s="25">
        <v>4.7</v>
      </c>
      <c r="Q364" s="25">
        <v>3.2</v>
      </c>
      <c r="R364" s="24">
        <v>78</v>
      </c>
      <c r="S364" s="26">
        <v>1.5316000000000001</v>
      </c>
      <c r="T364" s="52" t="s">
        <v>410</v>
      </c>
      <c r="U364" s="26">
        <v>1.3367</v>
      </c>
      <c r="V364" s="26"/>
      <c r="W364" s="109"/>
      <c r="X364" s="24">
        <v>13</v>
      </c>
      <c r="Y364" s="110">
        <v>22064.27</v>
      </c>
      <c r="Z364" s="25">
        <v>2.6</v>
      </c>
      <c r="AA364" s="26">
        <v>1.2673000000000001</v>
      </c>
      <c r="AB364" s="26">
        <v>0.81120000000000003</v>
      </c>
      <c r="AC364" s="109"/>
      <c r="AD364" s="26">
        <v>0</v>
      </c>
      <c r="AE364" s="26">
        <v>0</v>
      </c>
      <c r="AF364" s="26">
        <v>0</v>
      </c>
      <c r="AG364" s="26">
        <v>0.74160000000000004</v>
      </c>
      <c r="AH364" s="57">
        <v>1.3737999999999999</v>
      </c>
      <c r="AI364" s="50">
        <f t="shared" si="15"/>
        <v>1.433944925</v>
      </c>
      <c r="AJ364" s="26">
        <f t="shared" si="16"/>
        <v>6.0144925000000127E-2</v>
      </c>
      <c r="AK364" s="62">
        <f t="shared" si="17"/>
        <v>4.3779971611588392E-2</v>
      </c>
    </row>
    <row r="365" spans="1:37" s="53" customFormat="1" x14ac:dyDescent="0.2">
      <c r="A365" s="21" t="s">
        <v>322</v>
      </c>
      <c r="B365" s="24" t="s">
        <v>323</v>
      </c>
      <c r="C365" s="24" t="s">
        <v>410</v>
      </c>
      <c r="D365" s="110">
        <v>21</v>
      </c>
      <c r="E365" s="109"/>
      <c r="F365" s="110">
        <v>0</v>
      </c>
      <c r="G365" s="110">
        <v>17136</v>
      </c>
      <c r="H365" s="110">
        <v>14203</v>
      </c>
      <c r="I365" s="110">
        <v>5102</v>
      </c>
      <c r="J365" s="110">
        <v>3322</v>
      </c>
      <c r="K365" s="24">
        <v>6.6</v>
      </c>
      <c r="L365" s="109"/>
      <c r="M365" s="110">
        <v>5017</v>
      </c>
      <c r="N365" s="110">
        <v>3138</v>
      </c>
      <c r="O365" s="25">
        <v>6.6</v>
      </c>
      <c r="P365" s="25">
        <v>4.8</v>
      </c>
      <c r="Q365" s="25">
        <v>4.7</v>
      </c>
      <c r="R365" s="24">
        <v>23</v>
      </c>
      <c r="S365" s="26">
        <v>1.5132000000000001</v>
      </c>
      <c r="T365" s="52" t="s">
        <v>410</v>
      </c>
      <c r="U365" s="26">
        <v>1.2677</v>
      </c>
      <c r="V365" s="3"/>
      <c r="W365" s="109"/>
      <c r="X365" s="24">
        <v>16</v>
      </c>
      <c r="Y365" s="110">
        <v>19823.5</v>
      </c>
      <c r="Z365" s="25">
        <v>2.2999999999999998</v>
      </c>
      <c r="AA365" s="26">
        <v>1.4907999999999999</v>
      </c>
      <c r="AB365" s="26">
        <v>1.3153999999999999</v>
      </c>
      <c r="AC365" s="109"/>
      <c r="AD365" s="26">
        <v>1.6749000000000001</v>
      </c>
      <c r="AE365" s="26">
        <v>1.1014999999999999</v>
      </c>
      <c r="AF365" s="26">
        <v>1.3028999999999999</v>
      </c>
      <c r="AG365" s="26">
        <v>1.2585</v>
      </c>
      <c r="AH365" s="57">
        <v>1.2987</v>
      </c>
      <c r="AI365" s="50">
        <f t="shared" si="15"/>
        <v>1.3599251750000001</v>
      </c>
      <c r="AJ365" s="26">
        <f t="shared" si="16"/>
        <v>6.1225175000000132E-2</v>
      </c>
      <c r="AK365" s="62">
        <f t="shared" si="17"/>
        <v>4.7143431893431995E-2</v>
      </c>
    </row>
    <row r="366" spans="1:37" s="53" customFormat="1" x14ac:dyDescent="0.2">
      <c r="A366" s="21" t="s">
        <v>1393</v>
      </c>
      <c r="B366" s="1" t="s">
        <v>1394</v>
      </c>
      <c r="C366" s="1" t="s">
        <v>429</v>
      </c>
      <c r="D366" s="108">
        <v>1</v>
      </c>
      <c r="E366" s="109"/>
      <c r="F366" s="108">
        <v>0</v>
      </c>
      <c r="G366" s="108">
        <v>3869</v>
      </c>
      <c r="H366" s="108">
        <v>0</v>
      </c>
      <c r="I366" s="108">
        <v>2120</v>
      </c>
      <c r="J366" s="108">
        <v>0</v>
      </c>
      <c r="K366" s="1">
        <v>1</v>
      </c>
      <c r="L366" s="109"/>
      <c r="M366" s="108">
        <v>2120</v>
      </c>
      <c r="N366" s="108">
        <v>0</v>
      </c>
      <c r="O366" s="2">
        <v>1</v>
      </c>
      <c r="P366" s="2">
        <v>0</v>
      </c>
      <c r="Q366" s="2">
        <v>1</v>
      </c>
      <c r="R366" s="1">
        <v>999</v>
      </c>
      <c r="S366" s="3">
        <v>0.63939999999999997</v>
      </c>
      <c r="T366" s="43" t="s">
        <v>410</v>
      </c>
      <c r="U366" s="3">
        <v>1.1168</v>
      </c>
      <c r="V366" s="3"/>
      <c r="W366" s="109"/>
      <c r="X366" s="1">
        <v>10</v>
      </c>
      <c r="Y366" s="108">
        <v>9720.76</v>
      </c>
      <c r="Z366" s="2">
        <v>2.1</v>
      </c>
      <c r="AA366" s="3">
        <v>2.9658000000000002</v>
      </c>
      <c r="AB366" s="3">
        <v>3.1827000000000001</v>
      </c>
      <c r="AC366" s="109"/>
      <c r="AD366" s="3">
        <v>0.88870000000000005</v>
      </c>
      <c r="AE366" s="3">
        <v>0.81720000000000004</v>
      </c>
      <c r="AF366" s="3">
        <v>0.85680000000000001</v>
      </c>
      <c r="AG366" s="3">
        <v>0.81830000000000003</v>
      </c>
      <c r="AH366" s="57">
        <v>1.1351</v>
      </c>
      <c r="AI366" s="50">
        <f t="shared" si="15"/>
        <v>1.1980472000000002</v>
      </c>
      <c r="AJ366" s="3">
        <f t="shared" si="16"/>
        <v>6.2947200000000203E-2</v>
      </c>
      <c r="AK366" s="62">
        <f t="shared" si="17"/>
        <v>5.5455202184829709E-2</v>
      </c>
    </row>
    <row r="367" spans="1:37" s="53" customFormat="1" x14ac:dyDescent="0.2">
      <c r="A367" s="21" t="s">
        <v>1130</v>
      </c>
      <c r="B367" s="24" t="s">
        <v>1131</v>
      </c>
      <c r="C367" s="24" t="s">
        <v>410</v>
      </c>
      <c r="D367" s="110">
        <v>29</v>
      </c>
      <c r="E367" s="109"/>
      <c r="F367" s="110">
        <v>0</v>
      </c>
      <c r="G367" s="110">
        <v>8106</v>
      </c>
      <c r="H367" s="110">
        <v>2101</v>
      </c>
      <c r="I367" s="110">
        <v>3137</v>
      </c>
      <c r="J367" s="110">
        <v>1030</v>
      </c>
      <c r="K367" s="24">
        <v>2.4</v>
      </c>
      <c r="L367" s="109"/>
      <c r="M367" s="110">
        <v>3093</v>
      </c>
      <c r="N367" s="110">
        <v>926</v>
      </c>
      <c r="O367" s="25">
        <v>2.4</v>
      </c>
      <c r="P367" s="25">
        <v>1.7</v>
      </c>
      <c r="Q367" s="25">
        <v>2</v>
      </c>
      <c r="R367" s="24">
        <v>5</v>
      </c>
      <c r="S367" s="26">
        <v>0.93289999999999995</v>
      </c>
      <c r="T367" s="52" t="s">
        <v>407</v>
      </c>
      <c r="U367" s="26">
        <v>0.93289999999999995</v>
      </c>
      <c r="V367" s="26"/>
      <c r="W367" s="109"/>
      <c r="X367" s="24">
        <v>6</v>
      </c>
      <c r="Y367" s="110">
        <v>5135.2</v>
      </c>
      <c r="Z367" s="25">
        <v>2</v>
      </c>
      <c r="AA367" s="26">
        <v>3.7544</v>
      </c>
      <c r="AB367" s="26">
        <v>3.6471</v>
      </c>
      <c r="AC367" s="109"/>
      <c r="AD367" s="26">
        <v>0.98119999999999996</v>
      </c>
      <c r="AE367" s="26">
        <v>0.99150000000000005</v>
      </c>
      <c r="AF367" s="26">
        <v>1.1301000000000001</v>
      </c>
      <c r="AG367" s="26">
        <v>1.1829000000000001</v>
      </c>
      <c r="AH367" s="57">
        <v>0.93459999999999999</v>
      </c>
      <c r="AI367" s="50">
        <f t="shared" si="15"/>
        <v>1.0007684750000001</v>
      </c>
      <c r="AJ367" s="26">
        <f t="shared" si="16"/>
        <v>6.6168475000000115E-2</v>
      </c>
      <c r="AK367" s="62">
        <f t="shared" si="17"/>
        <v>7.0798710678365198E-2</v>
      </c>
    </row>
    <row r="368" spans="1:37" s="53" customFormat="1" x14ac:dyDescent="0.2">
      <c r="A368" s="22" t="s">
        <v>1146</v>
      </c>
      <c r="B368" s="17" t="s">
        <v>1147</v>
      </c>
      <c r="C368" s="17" t="s">
        <v>407</v>
      </c>
      <c r="D368" s="111">
        <v>3</v>
      </c>
      <c r="E368" s="109"/>
      <c r="F368" s="111">
        <v>0</v>
      </c>
      <c r="G368" s="111">
        <v>7605</v>
      </c>
      <c r="H368" s="111">
        <v>810</v>
      </c>
      <c r="I368" s="111">
        <v>2913</v>
      </c>
      <c r="J368" s="111">
        <v>230</v>
      </c>
      <c r="K368" s="17">
        <v>3</v>
      </c>
      <c r="L368" s="109"/>
      <c r="M368" s="111">
        <v>2913</v>
      </c>
      <c r="N368" s="111">
        <v>230</v>
      </c>
      <c r="O368" s="18">
        <v>3</v>
      </c>
      <c r="P368" s="18">
        <v>1.4</v>
      </c>
      <c r="Q368" s="18">
        <v>2.7</v>
      </c>
      <c r="R368" s="17">
        <v>999</v>
      </c>
      <c r="S368" s="19">
        <v>0.87860000000000005</v>
      </c>
      <c r="T368" s="44" t="s">
        <v>410</v>
      </c>
      <c r="U368" s="19">
        <v>1.0330999999999999</v>
      </c>
      <c r="V368" s="19"/>
      <c r="W368" s="109"/>
      <c r="X368" s="17">
        <v>6</v>
      </c>
      <c r="Y368" s="111">
        <v>7281.9</v>
      </c>
      <c r="Z368" s="18">
        <v>2</v>
      </c>
      <c r="AA368" s="19">
        <v>0.74060000000000004</v>
      </c>
      <c r="AB368" s="19">
        <v>0.70269999999999999</v>
      </c>
      <c r="AC368" s="109"/>
      <c r="AD368" s="19">
        <v>0.69550000000000001</v>
      </c>
      <c r="AE368" s="19">
        <v>0.68500000000000005</v>
      </c>
      <c r="AF368" s="19">
        <v>0.90339999999999998</v>
      </c>
      <c r="AG368" s="19">
        <v>0.87949999999999995</v>
      </c>
      <c r="AH368" s="59">
        <v>1.0407999999999999</v>
      </c>
      <c r="AI368" s="51">
        <f t="shared" si="15"/>
        <v>1.108258025</v>
      </c>
      <c r="AJ368" s="19">
        <f t="shared" si="16"/>
        <v>6.7458025000000088E-2</v>
      </c>
      <c r="AK368" s="63">
        <f t="shared" si="17"/>
        <v>6.4813628939277571E-2</v>
      </c>
    </row>
    <row r="369" spans="1:37" s="53" customFormat="1" x14ac:dyDescent="0.2">
      <c r="A369" s="21" t="s">
        <v>567</v>
      </c>
      <c r="B369" s="24" t="s">
        <v>568</v>
      </c>
      <c r="C369" s="24" t="s">
        <v>410</v>
      </c>
      <c r="D369" s="110">
        <v>3</v>
      </c>
      <c r="E369" s="109"/>
      <c r="F369" s="110">
        <v>1</v>
      </c>
      <c r="G369" s="110">
        <v>12761</v>
      </c>
      <c r="H369" s="110">
        <v>9197</v>
      </c>
      <c r="I369" s="110">
        <v>4228</v>
      </c>
      <c r="J369" s="110">
        <v>2769</v>
      </c>
      <c r="K369" s="24">
        <v>4</v>
      </c>
      <c r="L369" s="109"/>
      <c r="M369" s="110">
        <v>4228</v>
      </c>
      <c r="N369" s="110">
        <v>2769</v>
      </c>
      <c r="O369" s="25">
        <v>4</v>
      </c>
      <c r="P369" s="25">
        <v>2.2000000000000002</v>
      </c>
      <c r="Q369" s="25">
        <v>3.5</v>
      </c>
      <c r="R369" s="24">
        <v>999</v>
      </c>
      <c r="S369" s="26">
        <v>1.2751999999999999</v>
      </c>
      <c r="T369" s="52" t="s">
        <v>410</v>
      </c>
      <c r="U369" s="26">
        <v>0.98019999999999996</v>
      </c>
      <c r="V369" s="26"/>
      <c r="W369" s="109"/>
      <c r="X369" s="24">
        <v>14</v>
      </c>
      <c r="Y369" s="110">
        <v>10116.780000000001</v>
      </c>
      <c r="Z369" s="25">
        <v>2.5</v>
      </c>
      <c r="AA369" s="26">
        <v>0.52749999999999997</v>
      </c>
      <c r="AB369" s="26">
        <v>0.42870000000000003</v>
      </c>
      <c r="AC369" s="109"/>
      <c r="AD369" s="26">
        <v>1.1155999999999999</v>
      </c>
      <c r="AE369" s="26">
        <v>0.96840000000000004</v>
      </c>
      <c r="AF369" s="26">
        <v>0.86819999999999997</v>
      </c>
      <c r="AG369" s="26">
        <v>0.92249999999999999</v>
      </c>
      <c r="AH369" s="57">
        <v>0.98380000000000001</v>
      </c>
      <c r="AI369" s="50">
        <f t="shared" si="15"/>
        <v>1.05150955</v>
      </c>
      <c r="AJ369" s="26">
        <f t="shared" si="16"/>
        <v>6.7709550000000007E-2</v>
      </c>
      <c r="AK369" s="62">
        <f t="shared" si="17"/>
        <v>6.8824507013620667E-2</v>
      </c>
    </row>
    <row r="370" spans="1:37" s="53" customFormat="1" x14ac:dyDescent="0.2">
      <c r="A370" s="21" t="s">
        <v>1054</v>
      </c>
      <c r="B370" s="24" t="s">
        <v>1055</v>
      </c>
      <c r="C370" s="24" t="s">
        <v>407</v>
      </c>
      <c r="D370" s="110">
        <v>0</v>
      </c>
      <c r="E370" s="109"/>
      <c r="F370" s="110">
        <v>0</v>
      </c>
      <c r="G370" s="110">
        <v>0</v>
      </c>
      <c r="H370" s="110">
        <v>0</v>
      </c>
      <c r="I370" s="110">
        <v>0</v>
      </c>
      <c r="J370" s="110">
        <v>0</v>
      </c>
      <c r="K370" s="24">
        <v>0</v>
      </c>
      <c r="L370" s="109"/>
      <c r="M370" s="110">
        <v>0</v>
      </c>
      <c r="N370" s="110">
        <v>0</v>
      </c>
      <c r="O370" s="25">
        <v>0</v>
      </c>
      <c r="P370" s="25">
        <v>0</v>
      </c>
      <c r="Q370" s="25">
        <v>0</v>
      </c>
      <c r="R370" s="24">
        <v>999</v>
      </c>
      <c r="S370" s="26">
        <v>0</v>
      </c>
      <c r="T370" s="52" t="s">
        <v>410</v>
      </c>
      <c r="U370" s="26">
        <v>1.0629</v>
      </c>
      <c r="V370" s="3"/>
      <c r="W370" s="109"/>
      <c r="X370" s="24">
        <v>6</v>
      </c>
      <c r="Y370" s="110">
        <v>7113.3</v>
      </c>
      <c r="Z370" s="25">
        <v>2</v>
      </c>
      <c r="AA370" s="26">
        <v>1.2178</v>
      </c>
      <c r="AB370" s="26">
        <v>1.0571999999999999</v>
      </c>
      <c r="AC370" s="109"/>
      <c r="AD370" s="26">
        <v>0.98550000000000004</v>
      </c>
      <c r="AE370" s="26">
        <v>1.1577999999999999</v>
      </c>
      <c r="AF370" s="26">
        <v>0.98550000000000004</v>
      </c>
      <c r="AG370" s="26">
        <v>0.96630000000000005</v>
      </c>
      <c r="AH370" s="57">
        <v>1.0687</v>
      </c>
      <c r="AI370" s="50">
        <f t="shared" si="15"/>
        <v>1.1402259750000001</v>
      </c>
      <c r="AJ370" s="26">
        <f t="shared" si="16"/>
        <v>7.152597500000013E-2</v>
      </c>
      <c r="AK370" s="62">
        <f t="shared" si="17"/>
        <v>6.6928020024328752E-2</v>
      </c>
    </row>
    <row r="371" spans="1:37" s="53" customFormat="1" x14ac:dyDescent="0.2">
      <c r="A371" s="21" t="s">
        <v>17</v>
      </c>
      <c r="B371" s="24" t="s">
        <v>18</v>
      </c>
      <c r="C371" s="24" t="s">
        <v>611</v>
      </c>
      <c r="D371" s="110">
        <v>77</v>
      </c>
      <c r="E371" s="109"/>
      <c r="F371" s="110">
        <v>1</v>
      </c>
      <c r="G371" s="110">
        <v>37768</v>
      </c>
      <c r="H371" s="110">
        <v>54379</v>
      </c>
      <c r="I371" s="110">
        <v>13358</v>
      </c>
      <c r="J371" s="110">
        <v>18159</v>
      </c>
      <c r="K371" s="24">
        <v>14.2</v>
      </c>
      <c r="L371" s="109"/>
      <c r="M371" s="110">
        <v>11693</v>
      </c>
      <c r="N371" s="110">
        <v>10532</v>
      </c>
      <c r="O371" s="25">
        <v>14.2</v>
      </c>
      <c r="P371" s="25">
        <v>15.5</v>
      </c>
      <c r="Q371" s="25">
        <v>10.1</v>
      </c>
      <c r="R371" s="24">
        <v>48</v>
      </c>
      <c r="S371" s="26">
        <v>3.5266999999999999</v>
      </c>
      <c r="T371" s="52" t="s">
        <v>407</v>
      </c>
      <c r="U371" s="26">
        <v>3.5266999999999999</v>
      </c>
      <c r="V371" s="26"/>
      <c r="W371" s="109"/>
      <c r="X371" s="24">
        <v>44</v>
      </c>
      <c r="Y371" s="110">
        <v>48586.46</v>
      </c>
      <c r="Z371" s="25">
        <v>10.1</v>
      </c>
      <c r="AA371" s="26">
        <v>0</v>
      </c>
      <c r="AB371" s="26">
        <v>0</v>
      </c>
      <c r="AC371" s="109"/>
      <c r="AD371" s="26">
        <v>4.5564999999999998</v>
      </c>
      <c r="AE371" s="26">
        <v>3.5847000000000002</v>
      </c>
      <c r="AF371" s="26">
        <v>5.2140000000000004</v>
      </c>
      <c r="AG371" s="26">
        <v>3.9106000000000001</v>
      </c>
      <c r="AH371" s="57">
        <v>3.7111000000000001</v>
      </c>
      <c r="AI371" s="50">
        <f t="shared" si="15"/>
        <v>3.7832674250000005</v>
      </c>
      <c r="AJ371" s="26">
        <f t="shared" si="16"/>
        <v>7.2167425000000396E-2</v>
      </c>
      <c r="AK371" s="62">
        <f t="shared" si="17"/>
        <v>1.9446370348414323E-2</v>
      </c>
    </row>
    <row r="372" spans="1:37" s="53" customFormat="1" x14ac:dyDescent="0.2">
      <c r="A372" s="21" t="s">
        <v>1513</v>
      </c>
      <c r="B372" s="1" t="s">
        <v>1515</v>
      </c>
      <c r="C372" s="1" t="s">
        <v>410</v>
      </c>
      <c r="D372" s="108">
        <v>4</v>
      </c>
      <c r="E372" s="109"/>
      <c r="F372" s="108">
        <v>0</v>
      </c>
      <c r="G372" s="108">
        <v>15094</v>
      </c>
      <c r="H372" s="108">
        <v>11344</v>
      </c>
      <c r="I372" s="108">
        <v>6402</v>
      </c>
      <c r="J372" s="108">
        <v>4823</v>
      </c>
      <c r="K372" s="1">
        <v>7.5</v>
      </c>
      <c r="L372" s="109"/>
      <c r="M372" s="108">
        <v>6402</v>
      </c>
      <c r="N372" s="108">
        <v>4823</v>
      </c>
      <c r="O372" s="2">
        <v>7.5</v>
      </c>
      <c r="P372" s="2">
        <v>6.3</v>
      </c>
      <c r="Q372" s="2">
        <v>4.3</v>
      </c>
      <c r="R372" s="1">
        <v>999</v>
      </c>
      <c r="S372" s="3">
        <v>1.9309000000000001</v>
      </c>
      <c r="T372" s="43" t="s">
        <v>410</v>
      </c>
      <c r="U372" s="3">
        <v>1.7955000000000001</v>
      </c>
      <c r="V372" s="3"/>
      <c r="W372" s="109"/>
      <c r="X372" s="1">
        <v>10</v>
      </c>
      <c r="Y372" s="108">
        <v>13789.14</v>
      </c>
      <c r="Z372" s="2">
        <v>2.6</v>
      </c>
      <c r="AA372" s="3">
        <v>0.75070000000000003</v>
      </c>
      <c r="AB372" s="3">
        <v>1.0794999999999999</v>
      </c>
      <c r="AC372" s="109"/>
      <c r="AD372" s="3">
        <v>1.6431</v>
      </c>
      <c r="AE372" s="3">
        <v>1.6509</v>
      </c>
      <c r="AF372" s="3">
        <v>1.7060999999999999</v>
      </c>
      <c r="AG372" s="3">
        <v>1.6608000000000001</v>
      </c>
      <c r="AH372" s="57">
        <v>1.8515999999999999</v>
      </c>
      <c r="AI372" s="50">
        <f t="shared" si="15"/>
        <v>1.9261226250000003</v>
      </c>
      <c r="AJ372" s="3">
        <f t="shared" si="16"/>
        <v>7.4522625000000398E-2</v>
      </c>
      <c r="AK372" s="62">
        <f t="shared" si="17"/>
        <v>4.0247691186001515E-2</v>
      </c>
    </row>
    <row r="373" spans="1:37" s="53" customFormat="1" x14ac:dyDescent="0.2">
      <c r="A373" s="22" t="s">
        <v>616</v>
      </c>
      <c r="B373" s="17" t="s">
        <v>617</v>
      </c>
      <c r="C373" s="17" t="s">
        <v>407</v>
      </c>
      <c r="D373" s="111">
        <v>2</v>
      </c>
      <c r="E373" s="109"/>
      <c r="F373" s="111">
        <v>0</v>
      </c>
      <c r="G373" s="111">
        <v>14786</v>
      </c>
      <c r="H373" s="111">
        <v>831</v>
      </c>
      <c r="I373" s="111">
        <v>7192</v>
      </c>
      <c r="J373" s="111">
        <v>139</v>
      </c>
      <c r="K373" s="17">
        <v>6.5</v>
      </c>
      <c r="L373" s="109"/>
      <c r="M373" s="111">
        <v>7192</v>
      </c>
      <c r="N373" s="111">
        <v>139</v>
      </c>
      <c r="O373" s="18">
        <v>6.5</v>
      </c>
      <c r="P373" s="18">
        <v>0.5</v>
      </c>
      <c r="Q373" s="18">
        <v>6.5</v>
      </c>
      <c r="R373" s="17">
        <v>999</v>
      </c>
      <c r="S373" s="19">
        <v>2.1692</v>
      </c>
      <c r="T373" s="44" t="s">
        <v>410</v>
      </c>
      <c r="U373" s="19">
        <v>1.2962</v>
      </c>
      <c r="V373" s="19"/>
      <c r="W373" s="109"/>
      <c r="X373" s="17">
        <v>6</v>
      </c>
      <c r="Y373" s="111">
        <v>12026.39</v>
      </c>
      <c r="Z373" s="18">
        <v>1.8</v>
      </c>
      <c r="AA373" s="19">
        <v>10.0983</v>
      </c>
      <c r="AB373" s="19">
        <v>10.5611</v>
      </c>
      <c r="AC373" s="109"/>
      <c r="AD373" s="19">
        <v>0.61309999999999998</v>
      </c>
      <c r="AE373" s="19">
        <v>1.3021</v>
      </c>
      <c r="AF373" s="19">
        <v>1.1484000000000001</v>
      </c>
      <c r="AG373" s="19">
        <v>1.1097999999999999</v>
      </c>
      <c r="AH373" s="59">
        <v>1.3119000000000001</v>
      </c>
      <c r="AI373" s="51">
        <f t="shared" si="15"/>
        <v>1.3904985500000002</v>
      </c>
      <c r="AJ373" s="19">
        <f t="shared" si="16"/>
        <v>7.8598550000000156E-2</v>
      </c>
      <c r="AK373" s="63">
        <f t="shared" si="17"/>
        <v>5.9911997865691097E-2</v>
      </c>
    </row>
    <row r="374" spans="1:37" s="53" customFormat="1" x14ac:dyDescent="0.2">
      <c r="A374" s="21" t="s">
        <v>488</v>
      </c>
      <c r="B374" s="24" t="s">
        <v>489</v>
      </c>
      <c r="C374" s="24" t="s">
        <v>410</v>
      </c>
      <c r="D374" s="110">
        <v>24</v>
      </c>
      <c r="E374" s="109"/>
      <c r="F374" s="110">
        <v>3</v>
      </c>
      <c r="G374" s="110">
        <v>6208</v>
      </c>
      <c r="H374" s="110">
        <v>6915</v>
      </c>
      <c r="I374" s="110">
        <v>2391</v>
      </c>
      <c r="J374" s="110">
        <v>1612</v>
      </c>
      <c r="K374" s="24">
        <v>2.8</v>
      </c>
      <c r="L374" s="109"/>
      <c r="M374" s="110">
        <v>2322</v>
      </c>
      <c r="N374" s="110">
        <v>1429</v>
      </c>
      <c r="O374" s="25">
        <v>2.8</v>
      </c>
      <c r="P374" s="25">
        <v>2.5</v>
      </c>
      <c r="Q374" s="25">
        <v>2.2000000000000002</v>
      </c>
      <c r="R374" s="24">
        <v>22</v>
      </c>
      <c r="S374" s="26">
        <v>0.70030000000000003</v>
      </c>
      <c r="T374" s="52" t="s">
        <v>407</v>
      </c>
      <c r="U374" s="26">
        <v>0.70030000000000003</v>
      </c>
      <c r="V374" s="26"/>
      <c r="W374" s="109"/>
      <c r="X374" s="24">
        <v>8</v>
      </c>
      <c r="Y374" s="110">
        <v>5518.28</v>
      </c>
      <c r="Z374" s="25">
        <v>2.2000000000000002</v>
      </c>
      <c r="AA374" s="26">
        <v>0.90280000000000005</v>
      </c>
      <c r="AB374" s="26">
        <v>0.95699999999999996</v>
      </c>
      <c r="AC374" s="109"/>
      <c r="AD374" s="26">
        <v>0.57909999999999995</v>
      </c>
      <c r="AE374" s="26">
        <v>0.72960000000000003</v>
      </c>
      <c r="AF374" s="26">
        <v>0.68259999999999998</v>
      </c>
      <c r="AG374" s="26">
        <v>0.53049999999999997</v>
      </c>
      <c r="AH374" s="57">
        <v>0.67100000000000004</v>
      </c>
      <c r="AI374" s="50">
        <f t="shared" si="15"/>
        <v>0.75124682500000006</v>
      </c>
      <c r="AJ374" s="26">
        <f t="shared" si="16"/>
        <v>8.0246825000000022E-2</v>
      </c>
      <c r="AK374" s="62">
        <f t="shared" si="17"/>
        <v>0.1195928837555887</v>
      </c>
    </row>
    <row r="375" spans="1:37" s="53" customFormat="1" x14ac:dyDescent="0.2">
      <c r="A375" s="21" t="s">
        <v>373</v>
      </c>
      <c r="B375" s="24" t="s">
        <v>374</v>
      </c>
      <c r="C375" s="24"/>
      <c r="D375" s="110">
        <v>83</v>
      </c>
      <c r="E375" s="109"/>
      <c r="F375" s="110">
        <v>7</v>
      </c>
      <c r="G375" s="110">
        <v>286065</v>
      </c>
      <c r="H375" s="110">
        <v>273355</v>
      </c>
      <c r="I375" s="110">
        <v>82782</v>
      </c>
      <c r="J375" s="110">
        <v>73666</v>
      </c>
      <c r="K375" s="24">
        <v>54.4</v>
      </c>
      <c r="L375" s="109"/>
      <c r="M375" s="110">
        <v>77385</v>
      </c>
      <c r="N375" s="110">
        <v>57207</v>
      </c>
      <c r="O375" s="25">
        <v>54.4</v>
      </c>
      <c r="P375" s="25">
        <v>49.4</v>
      </c>
      <c r="Q375" s="25">
        <v>40.6</v>
      </c>
      <c r="R375" s="24">
        <v>32</v>
      </c>
      <c r="S375" s="26">
        <v>23.3398</v>
      </c>
      <c r="T375" s="52" t="s">
        <v>407</v>
      </c>
      <c r="U375" s="26">
        <v>23.3398</v>
      </c>
      <c r="V375" s="26"/>
      <c r="W375" s="109"/>
      <c r="X375" s="24">
        <v>150</v>
      </c>
      <c r="Y375" s="110">
        <v>225694.04</v>
      </c>
      <c r="Z375" s="25">
        <v>40.6</v>
      </c>
      <c r="AA375" s="26"/>
      <c r="AB375" s="26"/>
      <c r="AC375" s="109"/>
      <c r="AD375" s="26">
        <v>22.574000000000002</v>
      </c>
      <c r="AE375" s="26">
        <v>24.412800000000001</v>
      </c>
      <c r="AF375" s="26">
        <v>20.827500000000001</v>
      </c>
      <c r="AG375" s="26">
        <v>20.425599999999999</v>
      </c>
      <c r="AH375" s="57">
        <v>24.965299999999999</v>
      </c>
      <c r="AI375" s="50">
        <f t="shared" si="15"/>
        <v>25.037770450000004</v>
      </c>
      <c r="AJ375" s="26">
        <f t="shared" si="16"/>
        <v>7.2470450000004405E-2</v>
      </c>
      <c r="AK375" s="62">
        <f t="shared" si="17"/>
        <v>2.90284715184694E-3</v>
      </c>
    </row>
    <row r="376" spans="1:37" s="53" customFormat="1" x14ac:dyDescent="0.2">
      <c r="A376" s="21" t="s">
        <v>482</v>
      </c>
      <c r="B376" s="24" t="s">
        <v>483</v>
      </c>
      <c r="C376" s="24" t="s">
        <v>407</v>
      </c>
      <c r="D376" s="110">
        <v>99</v>
      </c>
      <c r="E376" s="109"/>
      <c r="F376" s="110">
        <v>1</v>
      </c>
      <c r="G376" s="110">
        <v>3083</v>
      </c>
      <c r="H376" s="110">
        <v>2680</v>
      </c>
      <c r="I376" s="110">
        <v>1775</v>
      </c>
      <c r="J376" s="110">
        <v>1357</v>
      </c>
      <c r="K376" s="24">
        <v>2</v>
      </c>
      <c r="L376" s="109"/>
      <c r="M376" s="110">
        <v>1687</v>
      </c>
      <c r="N376" s="110">
        <v>971</v>
      </c>
      <c r="O376" s="25">
        <v>2</v>
      </c>
      <c r="P376" s="25">
        <v>1.3</v>
      </c>
      <c r="Q376" s="25">
        <v>1.8</v>
      </c>
      <c r="R376" s="24">
        <v>19</v>
      </c>
      <c r="S376" s="26">
        <v>0.50880000000000003</v>
      </c>
      <c r="T376" s="52" t="s">
        <v>407</v>
      </c>
      <c r="U376" s="26">
        <v>0.50880000000000003</v>
      </c>
      <c r="V376" s="3"/>
      <c r="W376" s="109"/>
      <c r="X376" s="24">
        <v>5</v>
      </c>
      <c r="Y376" s="110">
        <v>4407.58</v>
      </c>
      <c r="Z376" s="25">
        <v>1.8</v>
      </c>
      <c r="AA376" s="26">
        <v>1.341</v>
      </c>
      <c r="AB376" s="26">
        <v>1.4998</v>
      </c>
      <c r="AC376" s="109"/>
      <c r="AD376" s="26">
        <v>0.48370000000000002</v>
      </c>
      <c r="AE376" s="26">
        <v>0.45810000000000001</v>
      </c>
      <c r="AF376" s="26">
        <v>0.45639999999999997</v>
      </c>
      <c r="AG376" s="26">
        <v>0.46510000000000001</v>
      </c>
      <c r="AH376" s="57">
        <v>0.46460000000000001</v>
      </c>
      <c r="AI376" s="50">
        <f t="shared" si="15"/>
        <v>0.54581520000000006</v>
      </c>
      <c r="AJ376" s="26">
        <f t="shared" si="16"/>
        <v>8.1215200000000043E-2</v>
      </c>
      <c r="AK376" s="62">
        <f t="shared" si="17"/>
        <v>0.17480671545415419</v>
      </c>
    </row>
    <row r="377" spans="1:37" s="53" customFormat="1" x14ac:dyDescent="0.2">
      <c r="A377" s="21" t="s">
        <v>337</v>
      </c>
      <c r="B377" s="24" t="s">
        <v>338</v>
      </c>
      <c r="C377" s="24" t="s">
        <v>410</v>
      </c>
      <c r="D377" s="110">
        <v>11</v>
      </c>
      <c r="E377" s="109"/>
      <c r="F377" s="110">
        <v>0</v>
      </c>
      <c r="G377" s="110">
        <v>4542</v>
      </c>
      <c r="H377" s="110">
        <v>4287</v>
      </c>
      <c r="I377" s="110">
        <v>2128</v>
      </c>
      <c r="J377" s="110">
        <v>1718</v>
      </c>
      <c r="K377" s="24">
        <v>2.4</v>
      </c>
      <c r="L377" s="109"/>
      <c r="M377" s="110">
        <v>2117</v>
      </c>
      <c r="N377" s="110">
        <v>1666</v>
      </c>
      <c r="O377" s="25">
        <v>2.4</v>
      </c>
      <c r="P377" s="25">
        <v>1.7</v>
      </c>
      <c r="Q377" s="25">
        <v>1.9</v>
      </c>
      <c r="R377" s="24">
        <v>36</v>
      </c>
      <c r="S377" s="26">
        <v>0.63849999999999996</v>
      </c>
      <c r="T377" s="52" t="s">
        <v>410</v>
      </c>
      <c r="U377" s="26">
        <v>0.74850000000000005</v>
      </c>
      <c r="V377" s="3"/>
      <c r="W377" s="109"/>
      <c r="X377" s="24">
        <v>13</v>
      </c>
      <c r="Y377" s="110">
        <v>7252.59</v>
      </c>
      <c r="Z377" s="25">
        <v>2.6</v>
      </c>
      <c r="AA377" s="26">
        <v>12.989100000000001</v>
      </c>
      <c r="AB377" s="26">
        <v>12.6663</v>
      </c>
      <c r="AC377" s="109"/>
      <c r="AD377" s="26">
        <v>0.58989999999999998</v>
      </c>
      <c r="AE377" s="26">
        <v>0.7278</v>
      </c>
      <c r="AF377" s="26">
        <v>0.72260000000000002</v>
      </c>
      <c r="AG377" s="26">
        <v>0.7319</v>
      </c>
      <c r="AH377" s="57">
        <v>0.71079999999999999</v>
      </c>
      <c r="AI377" s="50">
        <f t="shared" si="15"/>
        <v>0.80295337500000008</v>
      </c>
      <c r="AJ377" s="26">
        <f t="shared" si="16"/>
        <v>9.2153375000000093E-2</v>
      </c>
      <c r="AK377" s="62">
        <f t="shared" si="17"/>
        <v>0.12964740433314589</v>
      </c>
    </row>
    <row r="378" spans="1:37" s="53" customFormat="1" x14ac:dyDescent="0.2">
      <c r="A378" s="22" t="s">
        <v>628</v>
      </c>
      <c r="B378" s="17" t="s">
        <v>629</v>
      </c>
      <c r="C378" s="17" t="s">
        <v>407</v>
      </c>
      <c r="D378" s="111">
        <v>8</v>
      </c>
      <c r="E378" s="109"/>
      <c r="F378" s="111">
        <v>0</v>
      </c>
      <c r="G378" s="111">
        <v>3131</v>
      </c>
      <c r="H378" s="111">
        <v>1213</v>
      </c>
      <c r="I378" s="111">
        <v>1547</v>
      </c>
      <c r="J378" s="111">
        <v>782</v>
      </c>
      <c r="K378" s="17">
        <v>2.4</v>
      </c>
      <c r="L378" s="109"/>
      <c r="M378" s="111">
        <v>1572</v>
      </c>
      <c r="N378" s="111">
        <v>824</v>
      </c>
      <c r="O378" s="18">
        <v>2.4</v>
      </c>
      <c r="P378" s="18">
        <v>1.3</v>
      </c>
      <c r="Q378" s="18">
        <v>2.1</v>
      </c>
      <c r="R378" s="17">
        <v>16</v>
      </c>
      <c r="S378" s="19">
        <v>0.47410000000000002</v>
      </c>
      <c r="T378" s="44" t="s">
        <v>410</v>
      </c>
      <c r="U378" s="19">
        <v>0.82740000000000002</v>
      </c>
      <c r="V378" s="19"/>
      <c r="W378" s="109"/>
      <c r="X378" s="17">
        <v>9</v>
      </c>
      <c r="Y378" s="111">
        <v>11671.24</v>
      </c>
      <c r="Z378" s="18">
        <v>2.5</v>
      </c>
      <c r="AA378" s="19">
        <v>3.1191</v>
      </c>
      <c r="AB378" s="19">
        <v>3.0139</v>
      </c>
      <c r="AC378" s="109"/>
      <c r="AD378" s="19">
        <v>0.75180000000000002</v>
      </c>
      <c r="AE378" s="19">
        <v>0.65200000000000002</v>
      </c>
      <c r="AF378" s="19">
        <v>0.53700000000000003</v>
      </c>
      <c r="AG378" s="19">
        <v>0.53700000000000003</v>
      </c>
      <c r="AH378" s="59">
        <v>0.79490000000000005</v>
      </c>
      <c r="AI378" s="51">
        <f t="shared" si="15"/>
        <v>0.88759335000000006</v>
      </c>
      <c r="AJ378" s="19">
        <f t="shared" si="16"/>
        <v>9.2693350000000008E-2</v>
      </c>
      <c r="AK378" s="63">
        <f t="shared" si="17"/>
        <v>0.11661007673921248</v>
      </c>
    </row>
    <row r="379" spans="1:37" s="53" customFormat="1" x14ac:dyDescent="0.2">
      <c r="A379" s="21" t="s">
        <v>601</v>
      </c>
      <c r="B379" s="24" t="s">
        <v>602</v>
      </c>
      <c r="C379" s="24" t="s">
        <v>407</v>
      </c>
      <c r="D379" s="110">
        <v>39</v>
      </c>
      <c r="E379" s="109"/>
      <c r="F379" s="110">
        <v>1</v>
      </c>
      <c r="G379" s="110">
        <v>20023</v>
      </c>
      <c r="H379" s="110">
        <v>33690</v>
      </c>
      <c r="I379" s="110">
        <v>8024</v>
      </c>
      <c r="J379" s="110">
        <v>14415</v>
      </c>
      <c r="K379" s="24">
        <v>6.8</v>
      </c>
      <c r="L379" s="109"/>
      <c r="M379" s="110">
        <v>7126</v>
      </c>
      <c r="N379" s="110">
        <v>8727</v>
      </c>
      <c r="O379" s="25">
        <v>6.8</v>
      </c>
      <c r="P379" s="25">
        <v>8.9</v>
      </c>
      <c r="Q379" s="25">
        <v>3.9</v>
      </c>
      <c r="R379" s="24">
        <v>88</v>
      </c>
      <c r="S379" s="26">
        <v>2.1492</v>
      </c>
      <c r="T379" s="52" t="s">
        <v>410</v>
      </c>
      <c r="U379" s="26">
        <v>1.5579000000000001</v>
      </c>
      <c r="V379" s="26"/>
      <c r="W379" s="109"/>
      <c r="X379" s="24">
        <v>17</v>
      </c>
      <c r="Y379" s="110">
        <v>18235.47</v>
      </c>
      <c r="Z379" s="25">
        <v>3.8</v>
      </c>
      <c r="AA379" s="26">
        <v>0.81379999999999997</v>
      </c>
      <c r="AB379" s="26">
        <v>0.81589999999999996</v>
      </c>
      <c r="AC379" s="109"/>
      <c r="AD379" s="26">
        <v>1.7285999999999999</v>
      </c>
      <c r="AE379" s="26">
        <v>1.3664000000000001</v>
      </c>
      <c r="AF379" s="26">
        <v>1.4222999999999999</v>
      </c>
      <c r="AG379" s="26">
        <v>1.4033</v>
      </c>
      <c r="AH379" s="57">
        <v>1.5783</v>
      </c>
      <c r="AI379" s="50">
        <f t="shared" si="15"/>
        <v>1.6712372250000003</v>
      </c>
      <c r="AJ379" s="26">
        <f t="shared" si="16"/>
        <v>9.2937225000000234E-2</v>
      </c>
      <c r="AK379" s="62">
        <f t="shared" si="17"/>
        <v>5.8884385097890284E-2</v>
      </c>
    </row>
    <row r="380" spans="1:37" s="53" customFormat="1" x14ac:dyDescent="0.2">
      <c r="A380" s="21" t="s">
        <v>283</v>
      </c>
      <c r="B380" s="24" t="s">
        <v>284</v>
      </c>
      <c r="C380" s="24" t="s">
        <v>410</v>
      </c>
      <c r="D380" s="110">
        <v>19</v>
      </c>
      <c r="E380" s="109"/>
      <c r="F380" s="110">
        <v>0</v>
      </c>
      <c r="G380" s="110">
        <v>26610</v>
      </c>
      <c r="H380" s="110">
        <v>20015</v>
      </c>
      <c r="I380" s="110">
        <v>10721</v>
      </c>
      <c r="J380" s="110">
        <v>8804</v>
      </c>
      <c r="K380" s="24">
        <v>11.4</v>
      </c>
      <c r="L380" s="109"/>
      <c r="M380" s="110">
        <v>10201</v>
      </c>
      <c r="N380" s="110">
        <v>7371</v>
      </c>
      <c r="O380" s="25">
        <v>11.4</v>
      </c>
      <c r="P380" s="25">
        <v>10.1</v>
      </c>
      <c r="Q380" s="25">
        <v>7.2</v>
      </c>
      <c r="R380" s="24">
        <v>31</v>
      </c>
      <c r="S380" s="26">
        <v>3.0767000000000002</v>
      </c>
      <c r="T380" s="52" t="s">
        <v>410</v>
      </c>
      <c r="U380" s="26">
        <v>2.3433999999999999</v>
      </c>
      <c r="V380" s="26"/>
      <c r="W380" s="109"/>
      <c r="X380" s="24">
        <v>21</v>
      </c>
      <c r="Y380" s="110">
        <v>26930.11</v>
      </c>
      <c r="Z380" s="25">
        <v>4.2</v>
      </c>
      <c r="AA380" s="26">
        <v>0.79830000000000001</v>
      </c>
      <c r="AB380" s="26">
        <v>0.75460000000000005</v>
      </c>
      <c r="AC380" s="109"/>
      <c r="AD380" s="26">
        <v>2.5045999999999999</v>
      </c>
      <c r="AE380" s="26">
        <v>2.1069</v>
      </c>
      <c r="AF380" s="26">
        <v>2.5648</v>
      </c>
      <c r="AG380" s="26">
        <v>2.5242</v>
      </c>
      <c r="AH380" s="57">
        <v>2.4203000000000001</v>
      </c>
      <c r="AI380" s="50">
        <f t="shared" si="15"/>
        <v>2.5138823500000003</v>
      </c>
      <c r="AJ380" s="26">
        <f t="shared" si="16"/>
        <v>9.3582350000000147E-2</v>
      </c>
      <c r="AK380" s="62">
        <f t="shared" si="17"/>
        <v>3.8665599305871233E-2</v>
      </c>
    </row>
    <row r="381" spans="1:37" s="53" customFormat="1" x14ac:dyDescent="0.2">
      <c r="A381" s="21" t="s">
        <v>973</v>
      </c>
      <c r="B381" s="24" t="s">
        <v>974</v>
      </c>
      <c r="C381" s="24" t="s">
        <v>410</v>
      </c>
      <c r="D381" s="110">
        <v>24</v>
      </c>
      <c r="E381" s="109"/>
      <c r="F381" s="110">
        <v>4</v>
      </c>
      <c r="G381" s="110">
        <v>9758</v>
      </c>
      <c r="H381" s="110">
        <v>10957</v>
      </c>
      <c r="I381" s="110">
        <v>3622</v>
      </c>
      <c r="J381" s="110">
        <v>2431</v>
      </c>
      <c r="K381" s="24">
        <v>4.2</v>
      </c>
      <c r="L381" s="109"/>
      <c r="M381" s="110">
        <v>3602</v>
      </c>
      <c r="N381" s="110">
        <v>2331</v>
      </c>
      <c r="O381" s="25">
        <v>4.2</v>
      </c>
      <c r="P381" s="25">
        <v>2.4</v>
      </c>
      <c r="Q381" s="25">
        <v>3.5</v>
      </c>
      <c r="R381" s="24">
        <v>25</v>
      </c>
      <c r="S381" s="26">
        <v>1.0864</v>
      </c>
      <c r="T381" s="52" t="s">
        <v>410</v>
      </c>
      <c r="U381" s="26">
        <v>1.9558</v>
      </c>
      <c r="V381" s="26"/>
      <c r="W381" s="109"/>
      <c r="X381" s="24">
        <v>18</v>
      </c>
      <c r="Y381" s="110">
        <v>30336.21</v>
      </c>
      <c r="Z381" s="25">
        <v>4.5999999999999996</v>
      </c>
      <c r="AA381" s="26">
        <v>0</v>
      </c>
      <c r="AB381" s="26">
        <v>0</v>
      </c>
      <c r="AC381" s="109"/>
      <c r="AD381" s="26">
        <v>1.7204999999999999</v>
      </c>
      <c r="AE381" s="26">
        <v>2.0074000000000001</v>
      </c>
      <c r="AF381" s="26">
        <v>1.1244000000000001</v>
      </c>
      <c r="AG381" s="26">
        <v>1.9797</v>
      </c>
      <c r="AH381" s="57">
        <v>2.0034000000000001</v>
      </c>
      <c r="AI381" s="50">
        <f t="shared" si="15"/>
        <v>2.09808445</v>
      </c>
      <c r="AJ381" s="26">
        <f t="shared" si="16"/>
        <v>9.468444999999992E-2</v>
      </c>
      <c r="AK381" s="62">
        <f t="shared" si="17"/>
        <v>4.7261879804332593E-2</v>
      </c>
    </row>
    <row r="382" spans="1:37" s="53" customFormat="1" x14ac:dyDescent="0.2">
      <c r="A382" s="21" t="s">
        <v>1010</v>
      </c>
      <c r="B382" s="24" t="s">
        <v>1011</v>
      </c>
      <c r="C382" s="24" t="s">
        <v>407</v>
      </c>
      <c r="D382" s="110">
        <v>9</v>
      </c>
      <c r="E382" s="109"/>
      <c r="F382" s="110">
        <v>1</v>
      </c>
      <c r="G382" s="110">
        <v>21695</v>
      </c>
      <c r="H382" s="110">
        <v>15283</v>
      </c>
      <c r="I382" s="110">
        <v>10738</v>
      </c>
      <c r="J382" s="110">
        <v>8682</v>
      </c>
      <c r="K382" s="24">
        <v>12.4</v>
      </c>
      <c r="L382" s="109"/>
      <c r="M382" s="110">
        <v>10591</v>
      </c>
      <c r="N382" s="110">
        <v>8379</v>
      </c>
      <c r="O382" s="25">
        <v>12.4</v>
      </c>
      <c r="P382" s="25">
        <v>9</v>
      </c>
      <c r="Q382" s="25">
        <v>9.1</v>
      </c>
      <c r="R382" s="24">
        <v>37</v>
      </c>
      <c r="S382" s="26">
        <v>3.1943000000000001</v>
      </c>
      <c r="T382" s="52" t="s">
        <v>410</v>
      </c>
      <c r="U382" s="26">
        <v>2.8999000000000001</v>
      </c>
      <c r="V382" s="26"/>
      <c r="W382" s="109"/>
      <c r="X382" s="24">
        <v>20</v>
      </c>
      <c r="Y382" s="110">
        <v>23999.43</v>
      </c>
      <c r="Z382" s="25">
        <v>7.5</v>
      </c>
      <c r="AA382" s="26">
        <v>1.3874</v>
      </c>
      <c r="AB382" s="26">
        <v>1.2236</v>
      </c>
      <c r="AC382" s="109"/>
      <c r="AD382" s="26">
        <v>4.1197999999999997</v>
      </c>
      <c r="AE382" s="26">
        <v>2.5022000000000002</v>
      </c>
      <c r="AF382" s="26">
        <v>3.3687</v>
      </c>
      <c r="AG382" s="26">
        <v>3.2850000000000001</v>
      </c>
      <c r="AH382" s="57">
        <v>3.0156999999999998</v>
      </c>
      <c r="AI382" s="50">
        <f t="shared" si="15"/>
        <v>3.1108677250000003</v>
      </c>
      <c r="AJ382" s="26">
        <f t="shared" si="16"/>
        <v>9.516772500000048E-2</v>
      </c>
      <c r="AK382" s="62">
        <f t="shared" si="17"/>
        <v>3.155742447856235E-2</v>
      </c>
    </row>
    <row r="383" spans="1:37" s="53" customFormat="1" x14ac:dyDescent="0.2">
      <c r="A383" s="22" t="s">
        <v>494</v>
      </c>
      <c r="B383" s="17" t="s">
        <v>495</v>
      </c>
      <c r="C383" s="17" t="s">
        <v>407</v>
      </c>
      <c r="D383" s="111">
        <v>2</v>
      </c>
      <c r="E383" s="109"/>
      <c r="F383" s="111">
        <v>0</v>
      </c>
      <c r="G383" s="111">
        <v>24375</v>
      </c>
      <c r="H383" s="111">
        <v>3050</v>
      </c>
      <c r="I383" s="111">
        <v>5243</v>
      </c>
      <c r="J383" s="111">
        <v>816</v>
      </c>
      <c r="K383" s="17">
        <v>5.5</v>
      </c>
      <c r="L383" s="109"/>
      <c r="M383" s="111">
        <v>5243</v>
      </c>
      <c r="N383" s="111">
        <v>816</v>
      </c>
      <c r="O383" s="18">
        <v>5.5</v>
      </c>
      <c r="P383" s="18">
        <v>1.5</v>
      </c>
      <c r="Q383" s="18">
        <v>5.3</v>
      </c>
      <c r="R383" s="17">
        <v>999</v>
      </c>
      <c r="S383" s="19">
        <v>1.5812999999999999</v>
      </c>
      <c r="T383" s="44" t="s">
        <v>410</v>
      </c>
      <c r="U383" s="19">
        <v>1.9285000000000001</v>
      </c>
      <c r="V383" s="19"/>
      <c r="W383" s="109"/>
      <c r="X383" s="17">
        <v>12</v>
      </c>
      <c r="Y383" s="111">
        <v>17840.349999999999</v>
      </c>
      <c r="Z383" s="18">
        <v>3.1</v>
      </c>
      <c r="AA383" s="19">
        <v>1.1365000000000001</v>
      </c>
      <c r="AB383" s="19">
        <v>1.1334</v>
      </c>
      <c r="AC383" s="109"/>
      <c r="AD383" s="19">
        <v>1.1446000000000001</v>
      </c>
      <c r="AE383" s="19">
        <v>1.5860000000000001</v>
      </c>
      <c r="AF383" s="19">
        <v>1.6838</v>
      </c>
      <c r="AG383" s="19">
        <v>1.653</v>
      </c>
      <c r="AH383" s="59">
        <v>1.9721</v>
      </c>
      <c r="AI383" s="51">
        <f t="shared" si="15"/>
        <v>2.0687983750000001</v>
      </c>
      <c r="AJ383" s="19">
        <f t="shared" si="16"/>
        <v>9.6698375000000114E-2</v>
      </c>
      <c r="AK383" s="63">
        <f t="shared" si="17"/>
        <v>4.9033200649054365E-2</v>
      </c>
    </row>
    <row r="384" spans="1:37" s="53" customFormat="1" x14ac:dyDescent="0.2">
      <c r="A384" s="21" t="s">
        <v>464</v>
      </c>
      <c r="B384" s="24" t="s">
        <v>465</v>
      </c>
      <c r="C384" s="24" t="s">
        <v>407</v>
      </c>
      <c r="D384" s="110">
        <v>6</v>
      </c>
      <c r="E384" s="109"/>
      <c r="F384" s="110">
        <v>0</v>
      </c>
      <c r="G384" s="110">
        <v>6801</v>
      </c>
      <c r="H384" s="110">
        <v>3143</v>
      </c>
      <c r="I384" s="110">
        <v>2858</v>
      </c>
      <c r="J384" s="110">
        <v>1271</v>
      </c>
      <c r="K384" s="24">
        <v>2.5</v>
      </c>
      <c r="L384" s="109"/>
      <c r="M384" s="110">
        <v>2858</v>
      </c>
      <c r="N384" s="110">
        <v>1271</v>
      </c>
      <c r="O384" s="25">
        <v>2.5</v>
      </c>
      <c r="P384" s="25">
        <v>1.4</v>
      </c>
      <c r="Q384" s="25">
        <v>2.1</v>
      </c>
      <c r="R384" s="24">
        <v>12</v>
      </c>
      <c r="S384" s="26">
        <v>0.86199999999999999</v>
      </c>
      <c r="T384" s="52" t="s">
        <v>410</v>
      </c>
      <c r="U384" s="26">
        <v>1.2783</v>
      </c>
      <c r="V384" s="3"/>
      <c r="W384" s="109"/>
      <c r="X384" s="24">
        <v>24</v>
      </c>
      <c r="Y384" s="110">
        <v>45229.75</v>
      </c>
      <c r="Z384" s="25">
        <v>1.8</v>
      </c>
      <c r="AA384" s="26">
        <v>0.73699999999999999</v>
      </c>
      <c r="AB384" s="26">
        <v>0.80130000000000001</v>
      </c>
      <c r="AC384" s="109"/>
      <c r="AD384" s="26">
        <v>1.0345</v>
      </c>
      <c r="AE384" s="26">
        <v>1.1742999999999999</v>
      </c>
      <c r="AF384" s="26">
        <v>1.1940999999999999</v>
      </c>
      <c r="AG384" s="26">
        <v>1.1588000000000001</v>
      </c>
      <c r="AH384" s="57">
        <v>1.274</v>
      </c>
      <c r="AI384" s="50">
        <f t="shared" si="15"/>
        <v>1.3712963250000001</v>
      </c>
      <c r="AJ384" s="26">
        <f t="shared" si="16"/>
        <v>9.7296325000000072E-2</v>
      </c>
      <c r="AK384" s="62">
        <f t="shared" si="17"/>
        <v>7.6370741758241809E-2</v>
      </c>
    </row>
    <row r="385" spans="1:37" s="53" customFormat="1" x14ac:dyDescent="0.2">
      <c r="A385" s="21" t="s">
        <v>1048</v>
      </c>
      <c r="B385" s="1" t="s">
        <v>1049</v>
      </c>
      <c r="C385" s="1" t="s">
        <v>410</v>
      </c>
      <c r="D385" s="108">
        <v>22</v>
      </c>
      <c r="E385" s="109"/>
      <c r="F385" s="108">
        <v>3</v>
      </c>
      <c r="G385" s="108">
        <v>24335</v>
      </c>
      <c r="H385" s="108">
        <v>11822</v>
      </c>
      <c r="I385" s="108">
        <v>8597</v>
      </c>
      <c r="J385" s="108">
        <v>4571</v>
      </c>
      <c r="K385" s="1">
        <v>6.5</v>
      </c>
      <c r="L385" s="109"/>
      <c r="M385" s="108">
        <v>8498</v>
      </c>
      <c r="N385" s="108">
        <v>4245</v>
      </c>
      <c r="O385" s="2">
        <v>6.5</v>
      </c>
      <c r="P385" s="2">
        <v>2.2999999999999998</v>
      </c>
      <c r="Q385" s="2">
        <v>6.1</v>
      </c>
      <c r="R385" s="1">
        <v>15</v>
      </c>
      <c r="S385" s="3">
        <v>2.5630999999999999</v>
      </c>
      <c r="T385" s="43" t="s">
        <v>407</v>
      </c>
      <c r="U385" s="3">
        <v>2.5630999999999999</v>
      </c>
      <c r="V385" s="3"/>
      <c r="W385" s="109"/>
      <c r="X385" s="1">
        <v>11</v>
      </c>
      <c r="Y385" s="108">
        <v>17464.740000000002</v>
      </c>
      <c r="Z385" s="2">
        <v>6.1</v>
      </c>
      <c r="AA385" s="3">
        <v>1.7265999999999999</v>
      </c>
      <c r="AB385" s="3">
        <v>1.4531000000000001</v>
      </c>
      <c r="AC385" s="109"/>
      <c r="AD385" s="3">
        <v>2.5085000000000002</v>
      </c>
      <c r="AE385" s="3">
        <v>2.4346999999999999</v>
      </c>
      <c r="AF385" s="3">
        <v>2.6520999999999999</v>
      </c>
      <c r="AG385" s="3">
        <v>2.6107</v>
      </c>
      <c r="AH385" s="57">
        <v>2.6496</v>
      </c>
      <c r="AI385" s="50">
        <f t="shared" si="15"/>
        <v>2.749565525</v>
      </c>
      <c r="AJ385" s="3">
        <f t="shared" si="16"/>
        <v>9.9965525E-2</v>
      </c>
      <c r="AK385" s="62">
        <f t="shared" si="17"/>
        <v>3.7728534495772945E-2</v>
      </c>
    </row>
    <row r="386" spans="1:37" s="53" customFormat="1" x14ac:dyDescent="0.2">
      <c r="A386" s="21" t="s">
        <v>254</v>
      </c>
      <c r="B386" s="24" t="s">
        <v>255</v>
      </c>
      <c r="C386" s="24" t="s">
        <v>410</v>
      </c>
      <c r="D386" s="110">
        <v>61</v>
      </c>
      <c r="E386" s="109"/>
      <c r="F386" s="110">
        <v>0</v>
      </c>
      <c r="G386" s="110">
        <v>6279</v>
      </c>
      <c r="H386" s="110">
        <v>5852</v>
      </c>
      <c r="I386" s="110">
        <v>3817</v>
      </c>
      <c r="J386" s="110">
        <v>4677</v>
      </c>
      <c r="K386" s="24">
        <v>5.5</v>
      </c>
      <c r="L386" s="109"/>
      <c r="M386" s="110">
        <v>3616</v>
      </c>
      <c r="N386" s="110">
        <v>3135</v>
      </c>
      <c r="O386" s="25">
        <v>5.6</v>
      </c>
      <c r="P386" s="25">
        <v>6</v>
      </c>
      <c r="Q386" s="25">
        <v>3.8</v>
      </c>
      <c r="R386" s="24">
        <v>44</v>
      </c>
      <c r="S386" s="26">
        <v>1.0906</v>
      </c>
      <c r="T386" s="52" t="s">
        <v>407</v>
      </c>
      <c r="U386" s="26">
        <v>1.0906</v>
      </c>
      <c r="V386" s="26"/>
      <c r="W386" s="109"/>
      <c r="X386" s="24">
        <v>17</v>
      </c>
      <c r="Y386" s="110">
        <v>12890.38</v>
      </c>
      <c r="Z386" s="25">
        <v>3.8</v>
      </c>
      <c r="AA386" s="26">
        <v>0.9657</v>
      </c>
      <c r="AB386" s="26">
        <v>0.95930000000000004</v>
      </c>
      <c r="AC386" s="109"/>
      <c r="AD386" s="26">
        <v>1.4218999999999999</v>
      </c>
      <c r="AE386" s="26">
        <v>1.3209</v>
      </c>
      <c r="AF386" s="26">
        <v>0.97550000000000003</v>
      </c>
      <c r="AG386" s="26">
        <v>1.1205000000000001</v>
      </c>
      <c r="AH386" s="57">
        <v>1.0642</v>
      </c>
      <c r="AI386" s="50">
        <f t="shared" si="15"/>
        <v>1.1699411500000001</v>
      </c>
      <c r="AJ386" s="26">
        <f t="shared" si="16"/>
        <v>0.10574115000000006</v>
      </c>
      <c r="AK386" s="62">
        <f t="shared" si="17"/>
        <v>9.9362102988160173E-2</v>
      </c>
    </row>
    <row r="387" spans="1:37" s="53" customFormat="1" x14ac:dyDescent="0.2">
      <c r="A387" s="21" t="s">
        <v>1056</v>
      </c>
      <c r="B387" s="24" t="s">
        <v>1057</v>
      </c>
      <c r="C387" s="24" t="s">
        <v>410</v>
      </c>
      <c r="D387" s="110">
        <v>6</v>
      </c>
      <c r="E387" s="109"/>
      <c r="F387" s="110">
        <v>1</v>
      </c>
      <c r="G387" s="110">
        <v>15907</v>
      </c>
      <c r="H387" s="110">
        <v>11683</v>
      </c>
      <c r="I387" s="110">
        <v>6525</v>
      </c>
      <c r="J387" s="110">
        <v>5410</v>
      </c>
      <c r="K387" s="24">
        <v>4.5</v>
      </c>
      <c r="L387" s="109"/>
      <c r="M387" s="110">
        <v>6525</v>
      </c>
      <c r="N387" s="110">
        <v>5410</v>
      </c>
      <c r="O387" s="25">
        <v>4.5</v>
      </c>
      <c r="P387" s="25">
        <v>4.0999999999999996</v>
      </c>
      <c r="Q387" s="25">
        <v>2.9</v>
      </c>
      <c r="R387" s="24">
        <v>40</v>
      </c>
      <c r="S387" s="26">
        <v>1.968</v>
      </c>
      <c r="T387" s="52" t="s">
        <v>410</v>
      </c>
      <c r="U387" s="26">
        <v>2.2873000000000001</v>
      </c>
      <c r="V387" s="26"/>
      <c r="W387" s="109"/>
      <c r="X387" s="24">
        <v>20</v>
      </c>
      <c r="Y387" s="110">
        <v>31638.53</v>
      </c>
      <c r="Z387" s="25">
        <v>3.9</v>
      </c>
      <c r="AA387" s="26">
        <v>1.9037999999999999</v>
      </c>
      <c r="AB387" s="26">
        <v>1.4977</v>
      </c>
      <c r="AC387" s="109"/>
      <c r="AD387" s="26">
        <v>1.2159</v>
      </c>
      <c r="AE387" s="26">
        <v>2.2700999999999998</v>
      </c>
      <c r="AF387" s="26">
        <v>2.0857000000000001</v>
      </c>
      <c r="AG387" s="26">
        <v>2.0657000000000001</v>
      </c>
      <c r="AH387" s="57">
        <v>2.3479999999999999</v>
      </c>
      <c r="AI387" s="50">
        <f t="shared" si="15"/>
        <v>2.4537010750000001</v>
      </c>
      <c r="AJ387" s="26">
        <f t="shared" si="16"/>
        <v>0.10570107500000026</v>
      </c>
      <c r="AK387" s="62">
        <f t="shared" si="17"/>
        <v>4.5017493611584442E-2</v>
      </c>
    </row>
    <row r="388" spans="1:37" s="53" customFormat="1" x14ac:dyDescent="0.2">
      <c r="A388" s="22" t="s">
        <v>876</v>
      </c>
      <c r="B388" s="17" t="s">
        <v>877</v>
      </c>
      <c r="C388" s="17" t="s">
        <v>407</v>
      </c>
      <c r="D388" s="111">
        <v>32</v>
      </c>
      <c r="E388" s="109"/>
      <c r="F388" s="111">
        <v>8</v>
      </c>
      <c r="G388" s="111">
        <v>8540</v>
      </c>
      <c r="H388" s="111">
        <v>16827</v>
      </c>
      <c r="I388" s="111">
        <v>2869</v>
      </c>
      <c r="J388" s="111">
        <v>4291</v>
      </c>
      <c r="K388" s="17">
        <v>3.5</v>
      </c>
      <c r="L388" s="109"/>
      <c r="M388" s="111">
        <v>2437</v>
      </c>
      <c r="N388" s="111">
        <v>2250</v>
      </c>
      <c r="O388" s="18">
        <v>3.5</v>
      </c>
      <c r="P388" s="18">
        <v>5</v>
      </c>
      <c r="Q388" s="18">
        <v>2.2000000000000002</v>
      </c>
      <c r="R388" s="17">
        <v>50</v>
      </c>
      <c r="S388" s="19">
        <v>0.73499999999999999</v>
      </c>
      <c r="T388" s="44" t="s">
        <v>410</v>
      </c>
      <c r="U388" s="19">
        <v>0.88500000000000001</v>
      </c>
      <c r="V388" s="19"/>
      <c r="W388" s="109"/>
      <c r="X388" s="17">
        <v>15</v>
      </c>
      <c r="Y388" s="111">
        <v>19475.22</v>
      </c>
      <c r="Z388" s="18">
        <v>2</v>
      </c>
      <c r="AA388" s="19">
        <v>4.0766999999999998</v>
      </c>
      <c r="AB388" s="19">
        <v>5.6573000000000002</v>
      </c>
      <c r="AC388" s="109"/>
      <c r="AD388" s="19">
        <v>0.59009999999999996</v>
      </c>
      <c r="AE388" s="19">
        <v>0.72230000000000005</v>
      </c>
      <c r="AF388" s="19">
        <v>0.75370000000000004</v>
      </c>
      <c r="AG388" s="19">
        <v>0.70930000000000004</v>
      </c>
      <c r="AH388" s="59">
        <v>0.84299999999999997</v>
      </c>
      <c r="AI388" s="51">
        <f t="shared" si="15"/>
        <v>0.94938375000000008</v>
      </c>
      <c r="AJ388" s="19">
        <f t="shared" si="16"/>
        <v>0.10638375000000011</v>
      </c>
      <c r="AK388" s="63">
        <f t="shared" si="17"/>
        <v>0.12619661921708197</v>
      </c>
    </row>
    <row r="389" spans="1:37" s="53" customFormat="1" x14ac:dyDescent="0.2">
      <c r="A389" s="21" t="s">
        <v>1534</v>
      </c>
      <c r="B389" s="24" t="s">
        <v>1535</v>
      </c>
      <c r="C389" s="24" t="s">
        <v>611</v>
      </c>
      <c r="D389" s="110">
        <v>33</v>
      </c>
      <c r="E389" s="109"/>
      <c r="F389" s="110">
        <v>0</v>
      </c>
      <c r="G389" s="110">
        <v>13370</v>
      </c>
      <c r="H389" s="110">
        <v>9940</v>
      </c>
      <c r="I389" s="110">
        <v>4684</v>
      </c>
      <c r="J389" s="110">
        <v>5455</v>
      </c>
      <c r="K389" s="24">
        <v>4</v>
      </c>
      <c r="L389" s="109"/>
      <c r="M389" s="110">
        <v>4121</v>
      </c>
      <c r="N389" s="110">
        <v>2654</v>
      </c>
      <c r="O389" s="25">
        <v>4</v>
      </c>
      <c r="P389" s="25">
        <v>5.9</v>
      </c>
      <c r="Q389" s="25">
        <v>2.5</v>
      </c>
      <c r="R389" s="24">
        <v>24</v>
      </c>
      <c r="S389" s="26">
        <v>1.2428999999999999</v>
      </c>
      <c r="T389" s="52" t="s">
        <v>407</v>
      </c>
      <c r="U389" s="26">
        <v>1.2393000000000001</v>
      </c>
      <c r="V389" s="26"/>
      <c r="W389" s="109"/>
      <c r="X389" s="24">
        <v>15</v>
      </c>
      <c r="Y389" s="110">
        <v>15266.7</v>
      </c>
      <c r="Z389" s="25">
        <v>2.5</v>
      </c>
      <c r="AA389" s="26">
        <v>0.44600000000000001</v>
      </c>
      <c r="AB389" s="26">
        <v>0.36049999999999999</v>
      </c>
      <c r="AC389" s="109"/>
      <c r="AD389" s="26">
        <v>0</v>
      </c>
      <c r="AE389" s="26">
        <v>0</v>
      </c>
      <c r="AF389" s="26">
        <v>1.3423</v>
      </c>
      <c r="AG389" s="26">
        <v>1.2161999999999999</v>
      </c>
      <c r="AH389" s="57">
        <v>1.2202</v>
      </c>
      <c r="AI389" s="50">
        <f t="shared" si="15"/>
        <v>1.3294590750000002</v>
      </c>
      <c r="AJ389" s="26">
        <f t="shared" si="16"/>
        <v>0.10925907500000021</v>
      </c>
      <c r="AK389" s="62">
        <f t="shared" si="17"/>
        <v>8.9541939845927065E-2</v>
      </c>
    </row>
    <row r="390" spans="1:37" s="53" customFormat="1" x14ac:dyDescent="0.2">
      <c r="A390" s="21" t="s">
        <v>260</v>
      </c>
      <c r="B390" s="24" t="s">
        <v>261</v>
      </c>
      <c r="C390" s="24" t="s">
        <v>410</v>
      </c>
      <c r="D390" s="110">
        <v>69</v>
      </c>
      <c r="E390" s="109"/>
      <c r="F390" s="110">
        <v>2</v>
      </c>
      <c r="G390" s="110">
        <v>8405</v>
      </c>
      <c r="H390" s="110">
        <v>11402</v>
      </c>
      <c r="I390" s="110">
        <v>5450</v>
      </c>
      <c r="J390" s="110">
        <v>7171</v>
      </c>
      <c r="K390" s="24">
        <v>8.8000000000000007</v>
      </c>
      <c r="L390" s="109"/>
      <c r="M390" s="110">
        <v>4877</v>
      </c>
      <c r="N390" s="110">
        <v>4032</v>
      </c>
      <c r="O390" s="25">
        <v>8.8000000000000007</v>
      </c>
      <c r="P390" s="25">
        <v>9.6999999999999993</v>
      </c>
      <c r="Q390" s="25">
        <v>6.4</v>
      </c>
      <c r="R390" s="24">
        <v>40</v>
      </c>
      <c r="S390" s="26">
        <v>1.4709000000000001</v>
      </c>
      <c r="T390" s="52" t="s">
        <v>407</v>
      </c>
      <c r="U390" s="26">
        <v>1.4709000000000001</v>
      </c>
      <c r="V390" s="26"/>
      <c r="W390" s="109"/>
      <c r="X390" s="24">
        <v>28</v>
      </c>
      <c r="Y390" s="110">
        <v>19361.740000000002</v>
      </c>
      <c r="Z390" s="25">
        <v>6.4</v>
      </c>
      <c r="AA390" s="26">
        <v>0.86599999999999999</v>
      </c>
      <c r="AB390" s="26">
        <v>0.80179999999999996</v>
      </c>
      <c r="AC390" s="109"/>
      <c r="AD390" s="26">
        <v>1.5303</v>
      </c>
      <c r="AE390" s="26">
        <v>1.4332</v>
      </c>
      <c r="AF390" s="26">
        <v>1.3701000000000001</v>
      </c>
      <c r="AG390" s="26">
        <v>1.4789000000000001</v>
      </c>
      <c r="AH390" s="57">
        <v>1.4685999999999999</v>
      </c>
      <c r="AI390" s="50">
        <f t="shared" si="15"/>
        <v>1.5779079750000002</v>
      </c>
      <c r="AJ390" s="26">
        <f t="shared" si="16"/>
        <v>0.10930797500000033</v>
      </c>
      <c r="AK390" s="62">
        <f t="shared" si="17"/>
        <v>7.4430052430886795E-2</v>
      </c>
    </row>
    <row r="391" spans="1:37" s="53" customFormat="1" x14ac:dyDescent="0.2">
      <c r="A391" s="21" t="s">
        <v>7</v>
      </c>
      <c r="B391" s="24" t="s">
        <v>8</v>
      </c>
      <c r="C391" s="24" t="s">
        <v>611</v>
      </c>
      <c r="D391" s="110">
        <v>12</v>
      </c>
      <c r="E391" s="109"/>
      <c r="F391" s="110">
        <v>1</v>
      </c>
      <c r="G391" s="110">
        <v>13214</v>
      </c>
      <c r="H391" s="110">
        <v>11232</v>
      </c>
      <c r="I391" s="110">
        <v>6382</v>
      </c>
      <c r="J391" s="110">
        <v>6291</v>
      </c>
      <c r="K391" s="24">
        <v>7.3</v>
      </c>
      <c r="L391" s="109"/>
      <c r="M391" s="110">
        <v>5885</v>
      </c>
      <c r="N391" s="110">
        <v>4922</v>
      </c>
      <c r="O391" s="25">
        <v>7.3</v>
      </c>
      <c r="P391" s="25">
        <v>5.4</v>
      </c>
      <c r="Q391" s="25">
        <v>5.3</v>
      </c>
      <c r="R391" s="24">
        <v>41</v>
      </c>
      <c r="S391" s="26">
        <v>1.7749999999999999</v>
      </c>
      <c r="T391" s="52" t="s">
        <v>410</v>
      </c>
      <c r="U391" s="26">
        <v>3.0362</v>
      </c>
      <c r="V391" s="26"/>
      <c r="W391" s="109"/>
      <c r="X391" s="24">
        <v>24</v>
      </c>
      <c r="Y391" s="110">
        <v>40921.81</v>
      </c>
      <c r="Z391" s="25">
        <v>5</v>
      </c>
      <c r="AA391" s="26">
        <v>1.0139</v>
      </c>
      <c r="AB391" s="26">
        <v>2.5947</v>
      </c>
      <c r="AC391" s="109"/>
      <c r="AD391" s="26">
        <v>0</v>
      </c>
      <c r="AE391" s="26">
        <v>0</v>
      </c>
      <c r="AF391" s="26">
        <v>0</v>
      </c>
      <c r="AG391" s="26">
        <v>1.9236</v>
      </c>
      <c r="AH391" s="57">
        <v>3.1473</v>
      </c>
      <c r="AI391" s="50">
        <f t="shared" si="15"/>
        <v>3.2570835500000004</v>
      </c>
      <c r="AJ391" s="26">
        <f t="shared" si="16"/>
        <v>0.1097835500000004</v>
      </c>
      <c r="AK391" s="62">
        <f t="shared" si="17"/>
        <v>3.4881819337209796E-2</v>
      </c>
    </row>
    <row r="392" spans="1:37" s="53" customFormat="1" x14ac:dyDescent="0.2">
      <c r="A392" s="21" t="s">
        <v>880</v>
      </c>
      <c r="B392" s="1" t="s">
        <v>881</v>
      </c>
      <c r="C392" s="1" t="s">
        <v>407</v>
      </c>
      <c r="D392" s="108">
        <v>1</v>
      </c>
      <c r="E392" s="109"/>
      <c r="F392" s="108">
        <v>0</v>
      </c>
      <c r="G392" s="108">
        <v>67039</v>
      </c>
      <c r="H392" s="108">
        <v>0</v>
      </c>
      <c r="I392" s="108">
        <v>31120</v>
      </c>
      <c r="J392" s="108">
        <v>0</v>
      </c>
      <c r="K392" s="1">
        <v>30</v>
      </c>
      <c r="L392" s="109"/>
      <c r="M392" s="108">
        <v>31120</v>
      </c>
      <c r="N392" s="108">
        <v>0</v>
      </c>
      <c r="O392" s="2">
        <v>30</v>
      </c>
      <c r="P392" s="2">
        <v>0</v>
      </c>
      <c r="Q392" s="2">
        <v>30</v>
      </c>
      <c r="R392" s="1">
        <v>999</v>
      </c>
      <c r="S392" s="3">
        <v>9.3859999999999992</v>
      </c>
      <c r="T392" s="43" t="s">
        <v>410</v>
      </c>
      <c r="U392" s="3">
        <v>3.0825</v>
      </c>
      <c r="V392" s="3"/>
      <c r="W392" s="109"/>
      <c r="X392" s="1">
        <v>17</v>
      </c>
      <c r="Y392" s="108">
        <v>22408.26</v>
      </c>
      <c r="Z392" s="2">
        <v>5.6</v>
      </c>
      <c r="AA392" s="3">
        <v>2.8574999999999999</v>
      </c>
      <c r="AB392" s="3">
        <v>2.6423000000000001</v>
      </c>
      <c r="AC392" s="109"/>
      <c r="AD392" s="3">
        <v>3.0714000000000001</v>
      </c>
      <c r="AE392" s="3">
        <v>3.5167000000000002</v>
      </c>
      <c r="AF392" s="3">
        <v>2.875</v>
      </c>
      <c r="AG392" s="3">
        <v>2.8624999999999998</v>
      </c>
      <c r="AH392" s="57">
        <v>3.1957</v>
      </c>
      <c r="AI392" s="50">
        <f t="shared" si="15"/>
        <v>3.3067518750000002</v>
      </c>
      <c r="AJ392" s="3">
        <f t="shared" si="16"/>
        <v>0.11105187500000024</v>
      </c>
      <c r="AK392" s="62">
        <f t="shared" si="17"/>
        <v>3.4750406796633049E-2</v>
      </c>
    </row>
    <row r="393" spans="1:37" s="53" customFormat="1" x14ac:dyDescent="0.2">
      <c r="A393" s="22" t="s">
        <v>438</v>
      </c>
      <c r="B393" s="17" t="s">
        <v>566</v>
      </c>
      <c r="C393" s="17" t="s">
        <v>407</v>
      </c>
      <c r="D393" s="111">
        <v>2</v>
      </c>
      <c r="E393" s="109"/>
      <c r="F393" s="111">
        <v>0</v>
      </c>
      <c r="G393" s="111">
        <v>69980</v>
      </c>
      <c r="H393" s="111">
        <v>63212</v>
      </c>
      <c r="I393" s="111">
        <v>24239</v>
      </c>
      <c r="J393" s="111">
        <v>22067</v>
      </c>
      <c r="K393" s="17">
        <v>20</v>
      </c>
      <c r="L393" s="109"/>
      <c r="M393" s="111">
        <v>24239</v>
      </c>
      <c r="N393" s="111">
        <v>22067</v>
      </c>
      <c r="O393" s="18">
        <v>20</v>
      </c>
      <c r="P393" s="18">
        <v>19</v>
      </c>
      <c r="Q393" s="18">
        <v>6.2</v>
      </c>
      <c r="R393" s="17">
        <v>999</v>
      </c>
      <c r="S393" s="19">
        <v>7.3106</v>
      </c>
      <c r="T393" s="44" t="s">
        <v>410</v>
      </c>
      <c r="U393" s="19">
        <v>1.5840000000000001</v>
      </c>
      <c r="V393" s="19"/>
      <c r="W393" s="109"/>
      <c r="X393" s="17">
        <v>16</v>
      </c>
      <c r="Y393" s="111">
        <v>17194.45</v>
      </c>
      <c r="Z393" s="18">
        <v>4.3</v>
      </c>
      <c r="AA393" s="19">
        <v>0.79</v>
      </c>
      <c r="AB393" s="19">
        <v>0.68440000000000001</v>
      </c>
      <c r="AC393" s="109"/>
      <c r="AD393" s="19">
        <v>1.7193000000000001</v>
      </c>
      <c r="AE393" s="19">
        <v>1.6631</v>
      </c>
      <c r="AF393" s="19">
        <v>1.4521999999999999</v>
      </c>
      <c r="AG393" s="19">
        <v>1.4469000000000001</v>
      </c>
      <c r="AH393" s="59">
        <v>1.5872999999999999</v>
      </c>
      <c r="AI393" s="51">
        <f t="shared" ref="AI393:AI456" si="18">$AI$4*U393</f>
        <v>1.6992360000000002</v>
      </c>
      <c r="AJ393" s="19">
        <f t="shared" ref="AJ393:AJ456" si="19">AI393-AH393</f>
        <v>0.11193600000000026</v>
      </c>
      <c r="AK393" s="63">
        <f t="shared" ref="AK393:AK456" si="20">AJ393/AH393</f>
        <v>7.0519750519750679E-2</v>
      </c>
    </row>
    <row r="394" spans="1:37" s="53" customFormat="1" x14ac:dyDescent="0.2">
      <c r="A394" s="21" t="s">
        <v>776</v>
      </c>
      <c r="B394" s="24" t="s">
        <v>777</v>
      </c>
      <c r="C394" s="24" t="s">
        <v>407</v>
      </c>
      <c r="D394" s="110">
        <v>45</v>
      </c>
      <c r="E394" s="109"/>
      <c r="F394" s="110">
        <v>7</v>
      </c>
      <c r="G394" s="110">
        <v>5275</v>
      </c>
      <c r="H394" s="110">
        <v>3515</v>
      </c>
      <c r="I394" s="110">
        <v>2452</v>
      </c>
      <c r="J394" s="110">
        <v>1176</v>
      </c>
      <c r="K394" s="24">
        <v>2</v>
      </c>
      <c r="L394" s="109"/>
      <c r="M394" s="110">
        <v>2433</v>
      </c>
      <c r="N394" s="110">
        <v>1135</v>
      </c>
      <c r="O394" s="25">
        <v>2</v>
      </c>
      <c r="P394" s="25">
        <v>1.3</v>
      </c>
      <c r="Q394" s="25">
        <v>1.8</v>
      </c>
      <c r="R394" s="24">
        <v>13</v>
      </c>
      <c r="S394" s="26">
        <v>0.73380000000000001</v>
      </c>
      <c r="T394" s="52" t="s">
        <v>407</v>
      </c>
      <c r="U394" s="26">
        <v>0.73380000000000001</v>
      </c>
      <c r="V394" s="26"/>
      <c r="W394" s="109"/>
      <c r="X394" s="24">
        <v>5</v>
      </c>
      <c r="Y394" s="110">
        <v>4733.4399999999996</v>
      </c>
      <c r="Z394" s="25">
        <v>1.8</v>
      </c>
      <c r="AA394" s="26">
        <v>0.98609999999999998</v>
      </c>
      <c r="AB394" s="26">
        <v>0.77100000000000002</v>
      </c>
      <c r="AC394" s="109"/>
      <c r="AD394" s="26">
        <v>0.72850000000000004</v>
      </c>
      <c r="AE394" s="26">
        <v>0.81200000000000006</v>
      </c>
      <c r="AF394" s="26">
        <v>0.72319999999999995</v>
      </c>
      <c r="AG394" s="26">
        <v>0.66920000000000002</v>
      </c>
      <c r="AH394" s="57">
        <v>0.67359999999999998</v>
      </c>
      <c r="AI394" s="50">
        <f t="shared" si="18"/>
        <v>0.78718395000000008</v>
      </c>
      <c r="AJ394" s="26">
        <f t="shared" si="19"/>
        <v>0.1135839500000001</v>
      </c>
      <c r="AK394" s="62">
        <f t="shared" si="20"/>
        <v>0.16862225356294552</v>
      </c>
    </row>
    <row r="395" spans="1:37" s="53" customFormat="1" x14ac:dyDescent="0.2">
      <c r="A395" s="21" t="s">
        <v>508</v>
      </c>
      <c r="B395" s="24" t="s">
        <v>509</v>
      </c>
      <c r="C395" s="24" t="s">
        <v>407</v>
      </c>
      <c r="D395" s="110">
        <v>1</v>
      </c>
      <c r="E395" s="109"/>
      <c r="F395" s="110">
        <v>0</v>
      </c>
      <c r="G395" s="110">
        <v>10346</v>
      </c>
      <c r="H395" s="110">
        <v>0</v>
      </c>
      <c r="I395" s="110">
        <v>0</v>
      </c>
      <c r="J395" s="110">
        <v>0</v>
      </c>
      <c r="K395" s="24">
        <v>0</v>
      </c>
      <c r="L395" s="109"/>
      <c r="M395" s="110">
        <v>0</v>
      </c>
      <c r="N395" s="110">
        <v>0</v>
      </c>
      <c r="O395" s="25">
        <v>0</v>
      </c>
      <c r="P395" s="25">
        <v>0</v>
      </c>
      <c r="Q395" s="25">
        <v>0</v>
      </c>
      <c r="R395" s="24">
        <v>999</v>
      </c>
      <c r="S395" s="26">
        <v>0</v>
      </c>
      <c r="T395" s="52" t="s">
        <v>410</v>
      </c>
      <c r="U395" s="26">
        <v>0.85699999999999998</v>
      </c>
      <c r="V395" s="3"/>
      <c r="W395" s="109"/>
      <c r="X395" s="24">
        <v>7</v>
      </c>
      <c r="Y395" s="110">
        <v>7440.96</v>
      </c>
      <c r="Z395" s="25">
        <v>2.2000000000000002</v>
      </c>
      <c r="AA395" s="26">
        <v>0.58130000000000004</v>
      </c>
      <c r="AB395" s="26">
        <v>0.59950000000000003</v>
      </c>
      <c r="AC395" s="109"/>
      <c r="AD395" s="26">
        <v>0.88190000000000002</v>
      </c>
      <c r="AE395" s="26">
        <v>0.77710000000000001</v>
      </c>
      <c r="AF395" s="26">
        <v>0.74839999999999995</v>
      </c>
      <c r="AG395" s="26">
        <v>0.74329999999999996</v>
      </c>
      <c r="AH395" s="57">
        <v>0.80400000000000005</v>
      </c>
      <c r="AI395" s="50">
        <f t="shared" si="18"/>
        <v>0.9193467500000001</v>
      </c>
      <c r="AJ395" s="26">
        <f t="shared" si="19"/>
        <v>0.11534675000000005</v>
      </c>
      <c r="AK395" s="62">
        <f t="shared" si="20"/>
        <v>0.1434661069651742</v>
      </c>
    </row>
    <row r="396" spans="1:37" s="53" customFormat="1" x14ac:dyDescent="0.2">
      <c r="A396" s="21" t="s">
        <v>466</v>
      </c>
      <c r="B396" s="1" t="s">
        <v>467</v>
      </c>
      <c r="C396" s="1" t="s">
        <v>407</v>
      </c>
      <c r="D396" s="108">
        <v>12</v>
      </c>
      <c r="E396" s="109"/>
      <c r="F396" s="108">
        <v>0</v>
      </c>
      <c r="G396" s="108">
        <v>15586</v>
      </c>
      <c r="H396" s="108">
        <v>19322</v>
      </c>
      <c r="I396" s="108">
        <v>5801</v>
      </c>
      <c r="J396" s="108">
        <v>7427</v>
      </c>
      <c r="K396" s="1">
        <v>4.5999999999999996</v>
      </c>
      <c r="L396" s="109"/>
      <c r="M396" s="108">
        <v>4985</v>
      </c>
      <c r="N396" s="108">
        <v>4796</v>
      </c>
      <c r="O396" s="2">
        <v>4.5999999999999996</v>
      </c>
      <c r="P396" s="2">
        <v>7.7</v>
      </c>
      <c r="Q396" s="2">
        <v>2.5</v>
      </c>
      <c r="R396" s="1">
        <v>54</v>
      </c>
      <c r="S396" s="3">
        <v>1.5035000000000001</v>
      </c>
      <c r="T396" s="43" t="s">
        <v>410</v>
      </c>
      <c r="U396" s="3">
        <v>1.9678</v>
      </c>
      <c r="V396" s="3"/>
      <c r="W396" s="109"/>
      <c r="X396" s="1">
        <v>7</v>
      </c>
      <c r="Y396" s="108">
        <v>15310.3</v>
      </c>
      <c r="Z396" s="2">
        <v>2</v>
      </c>
      <c r="AA396" s="3">
        <v>0.61619999999999997</v>
      </c>
      <c r="AB396" s="3">
        <v>0.68720000000000003</v>
      </c>
      <c r="AC396" s="109"/>
      <c r="AD396" s="3">
        <v>1.3136000000000001</v>
      </c>
      <c r="AE396" s="3">
        <v>1.8584000000000001</v>
      </c>
      <c r="AF396" s="3">
        <v>1.6454</v>
      </c>
      <c r="AG396" s="3">
        <v>1.6094999999999999</v>
      </c>
      <c r="AH396" s="57">
        <v>1.9905999999999999</v>
      </c>
      <c r="AI396" s="50">
        <f t="shared" si="18"/>
        <v>2.1109574500000003</v>
      </c>
      <c r="AJ396" s="3">
        <f t="shared" si="19"/>
        <v>0.12035745000000042</v>
      </c>
      <c r="AK396" s="62">
        <f t="shared" si="20"/>
        <v>6.0462900632975193E-2</v>
      </c>
    </row>
    <row r="397" spans="1:37" s="53" customFormat="1" x14ac:dyDescent="0.2">
      <c r="A397" s="21" t="s">
        <v>470</v>
      </c>
      <c r="B397" s="24" t="s">
        <v>471</v>
      </c>
      <c r="C397" s="24" t="s">
        <v>407</v>
      </c>
      <c r="D397" s="110">
        <v>17</v>
      </c>
      <c r="E397" s="109"/>
      <c r="F397" s="110">
        <v>0</v>
      </c>
      <c r="G397" s="110">
        <v>5812</v>
      </c>
      <c r="H397" s="110">
        <v>5096</v>
      </c>
      <c r="I397" s="110">
        <v>2668</v>
      </c>
      <c r="J397" s="110">
        <v>1839</v>
      </c>
      <c r="K397" s="24">
        <v>2.8</v>
      </c>
      <c r="L397" s="109"/>
      <c r="M397" s="110">
        <v>2526</v>
      </c>
      <c r="N397" s="110">
        <v>1415</v>
      </c>
      <c r="O397" s="25">
        <v>2.8</v>
      </c>
      <c r="P397" s="25">
        <v>2.2000000000000002</v>
      </c>
      <c r="Q397" s="25">
        <v>2.2000000000000002</v>
      </c>
      <c r="R397" s="24">
        <v>18</v>
      </c>
      <c r="S397" s="26">
        <v>0.76190000000000002</v>
      </c>
      <c r="T397" s="52" t="s">
        <v>410</v>
      </c>
      <c r="U397" s="26">
        <v>0.6512</v>
      </c>
      <c r="V397" s="26"/>
      <c r="W397" s="109"/>
      <c r="X397" s="24">
        <v>6</v>
      </c>
      <c r="Y397" s="110">
        <v>5184.26</v>
      </c>
      <c r="Z397" s="25">
        <v>2.1</v>
      </c>
      <c r="AA397" s="26">
        <v>4.0979999999999999</v>
      </c>
      <c r="AB397" s="26">
        <v>4.016</v>
      </c>
      <c r="AC397" s="109"/>
      <c r="AD397" s="26">
        <v>0.67079999999999995</v>
      </c>
      <c r="AE397" s="26">
        <v>0.73480000000000001</v>
      </c>
      <c r="AF397" s="26">
        <v>0.65429999999999999</v>
      </c>
      <c r="AG397" s="26">
        <v>0.64680000000000004</v>
      </c>
      <c r="AH397" s="57">
        <v>0.57750000000000001</v>
      </c>
      <c r="AI397" s="50">
        <f t="shared" si="18"/>
        <v>0.69857480000000005</v>
      </c>
      <c r="AJ397" s="26">
        <f t="shared" si="19"/>
        <v>0.12107480000000004</v>
      </c>
      <c r="AK397" s="62">
        <f t="shared" si="20"/>
        <v>0.20965333333333339</v>
      </c>
    </row>
    <row r="398" spans="1:37" s="53" customFormat="1" x14ac:dyDescent="0.2">
      <c r="A398" s="22" t="s">
        <v>918</v>
      </c>
      <c r="B398" s="17" t="s">
        <v>919</v>
      </c>
      <c r="C398" s="17"/>
      <c r="D398" s="111">
        <v>19</v>
      </c>
      <c r="E398" s="109"/>
      <c r="F398" s="111">
        <v>0</v>
      </c>
      <c r="G398" s="111">
        <v>17259</v>
      </c>
      <c r="H398" s="111">
        <v>11255</v>
      </c>
      <c r="I398" s="111">
        <v>7169</v>
      </c>
      <c r="J398" s="111">
        <v>4445</v>
      </c>
      <c r="K398" s="17">
        <v>5.7</v>
      </c>
      <c r="L398" s="109"/>
      <c r="M398" s="111">
        <v>6734</v>
      </c>
      <c r="N398" s="111">
        <v>2912</v>
      </c>
      <c r="O398" s="18">
        <v>5.7</v>
      </c>
      <c r="P398" s="18">
        <v>2.4</v>
      </c>
      <c r="Q398" s="18">
        <v>5.2</v>
      </c>
      <c r="R398" s="17">
        <v>11</v>
      </c>
      <c r="S398" s="19">
        <v>2.0310000000000001</v>
      </c>
      <c r="T398" s="44" t="s">
        <v>407</v>
      </c>
      <c r="U398" s="19">
        <v>2.0310000000000001</v>
      </c>
      <c r="V398" s="19"/>
      <c r="W398" s="109"/>
      <c r="X398" s="17">
        <v>10</v>
      </c>
      <c r="Y398" s="111">
        <v>15792.3</v>
      </c>
      <c r="Z398" s="18">
        <v>5.2</v>
      </c>
      <c r="AA398" s="19"/>
      <c r="AB398" s="19"/>
      <c r="AC398" s="109"/>
      <c r="AD398" s="19">
        <v>2.0951</v>
      </c>
      <c r="AE398" s="19">
        <v>2.1269</v>
      </c>
      <c r="AF398" s="19">
        <v>1.8495999999999999</v>
      </c>
      <c r="AG398" s="19">
        <v>1.9488000000000001</v>
      </c>
      <c r="AH398" s="59">
        <v>2.0575999999999999</v>
      </c>
      <c r="AI398" s="51">
        <f t="shared" si="18"/>
        <v>2.1787552500000005</v>
      </c>
      <c r="AJ398" s="19">
        <f t="shared" si="19"/>
        <v>0.1211552500000006</v>
      </c>
      <c r="AK398" s="63">
        <f t="shared" si="20"/>
        <v>5.8881828343701696E-2</v>
      </c>
    </row>
    <row r="399" spans="1:37" s="53" customFormat="1" x14ac:dyDescent="0.2">
      <c r="A399" s="21" t="s">
        <v>886</v>
      </c>
      <c r="B399" s="24" t="s">
        <v>887</v>
      </c>
      <c r="C399" s="24" t="s">
        <v>410</v>
      </c>
      <c r="D399" s="110">
        <v>10</v>
      </c>
      <c r="E399" s="109"/>
      <c r="F399" s="110">
        <v>0</v>
      </c>
      <c r="G399" s="110">
        <v>17388</v>
      </c>
      <c r="H399" s="110">
        <v>9925</v>
      </c>
      <c r="I399" s="110">
        <v>6862</v>
      </c>
      <c r="J399" s="110">
        <v>4068</v>
      </c>
      <c r="K399" s="24">
        <v>5.3</v>
      </c>
      <c r="L399" s="109"/>
      <c r="M399" s="110">
        <v>7232</v>
      </c>
      <c r="N399" s="110">
        <v>4543</v>
      </c>
      <c r="O399" s="25">
        <v>5.3</v>
      </c>
      <c r="P399" s="25">
        <v>4</v>
      </c>
      <c r="Q399" s="25">
        <v>3.7</v>
      </c>
      <c r="R399" s="24">
        <v>23</v>
      </c>
      <c r="S399" s="26">
        <v>2.1812</v>
      </c>
      <c r="T399" s="52" t="s">
        <v>410</v>
      </c>
      <c r="U399" s="26">
        <v>3.6141999999999999</v>
      </c>
      <c r="V399" s="26"/>
      <c r="W399" s="109"/>
      <c r="X399" s="24">
        <v>18</v>
      </c>
      <c r="Y399" s="110">
        <v>30235.86</v>
      </c>
      <c r="Z399" s="25">
        <v>7</v>
      </c>
      <c r="AA399" s="26">
        <v>7.9581</v>
      </c>
      <c r="AB399" s="26">
        <v>7.3959000000000001</v>
      </c>
      <c r="AC399" s="109"/>
      <c r="AD399" s="26">
        <v>2.4618000000000002</v>
      </c>
      <c r="AE399" s="26">
        <v>2.0007999999999999</v>
      </c>
      <c r="AF399" s="26">
        <v>3.4102999999999999</v>
      </c>
      <c r="AG399" s="26">
        <v>3.3721000000000001</v>
      </c>
      <c r="AH399" s="57">
        <v>3.7549000000000001</v>
      </c>
      <c r="AI399" s="50">
        <f t="shared" si="18"/>
        <v>3.8771330500000003</v>
      </c>
      <c r="AJ399" s="26">
        <f t="shared" si="19"/>
        <v>0.12223305000000018</v>
      </c>
      <c r="AK399" s="62">
        <f t="shared" si="20"/>
        <v>3.2552944152973495E-2</v>
      </c>
    </row>
    <row r="400" spans="1:37" s="53" customFormat="1" x14ac:dyDescent="0.2">
      <c r="A400" s="21" t="s">
        <v>520</v>
      </c>
      <c r="B400" s="24" t="s">
        <v>662</v>
      </c>
      <c r="C400" s="24" t="s">
        <v>410</v>
      </c>
      <c r="D400" s="110">
        <v>103</v>
      </c>
      <c r="E400" s="109"/>
      <c r="F400" s="110">
        <v>1</v>
      </c>
      <c r="G400" s="110">
        <v>5777</v>
      </c>
      <c r="H400" s="110">
        <v>4205</v>
      </c>
      <c r="I400" s="110">
        <v>2874</v>
      </c>
      <c r="J400" s="110">
        <v>1671</v>
      </c>
      <c r="K400" s="24">
        <v>3.5</v>
      </c>
      <c r="L400" s="109"/>
      <c r="M400" s="110">
        <v>2794</v>
      </c>
      <c r="N400" s="110">
        <v>1391</v>
      </c>
      <c r="O400" s="25">
        <v>3.5</v>
      </c>
      <c r="P400" s="25">
        <v>1.9</v>
      </c>
      <c r="Q400" s="25">
        <v>3.1</v>
      </c>
      <c r="R400" s="24">
        <v>15</v>
      </c>
      <c r="S400" s="26">
        <v>0.8427</v>
      </c>
      <c r="T400" s="52" t="s">
        <v>407</v>
      </c>
      <c r="U400" s="26">
        <v>0.8427</v>
      </c>
      <c r="V400" s="26"/>
      <c r="W400" s="109"/>
      <c r="X400" s="24">
        <v>7</v>
      </c>
      <c r="Y400" s="110">
        <v>6115.74</v>
      </c>
      <c r="Z400" s="25">
        <v>3.1</v>
      </c>
      <c r="AA400" s="26">
        <v>1.1068</v>
      </c>
      <c r="AB400" s="26">
        <v>1.1374</v>
      </c>
      <c r="AC400" s="109"/>
      <c r="AD400" s="26">
        <v>0.85319999999999996</v>
      </c>
      <c r="AE400" s="26">
        <v>0.83289999999999997</v>
      </c>
      <c r="AF400" s="26">
        <v>0.95199999999999996</v>
      </c>
      <c r="AG400" s="26">
        <v>0.91159999999999997</v>
      </c>
      <c r="AH400" s="57">
        <v>0.78080000000000005</v>
      </c>
      <c r="AI400" s="50">
        <f t="shared" si="18"/>
        <v>0.90400642500000006</v>
      </c>
      <c r="AJ400" s="26">
        <f t="shared" si="19"/>
        <v>0.12320642500000001</v>
      </c>
      <c r="AK400" s="62">
        <f t="shared" si="20"/>
        <v>0.15779511398565574</v>
      </c>
    </row>
    <row r="401" spans="1:37" s="53" customFormat="1" x14ac:dyDescent="0.2">
      <c r="A401" s="21" t="s">
        <v>210</v>
      </c>
      <c r="B401" s="24" t="s">
        <v>211</v>
      </c>
      <c r="C401" s="24" t="s">
        <v>407</v>
      </c>
      <c r="D401" s="110">
        <v>27</v>
      </c>
      <c r="E401" s="109"/>
      <c r="F401" s="110">
        <v>4</v>
      </c>
      <c r="G401" s="110">
        <v>18391</v>
      </c>
      <c r="H401" s="110">
        <v>16689</v>
      </c>
      <c r="I401" s="110">
        <v>7821</v>
      </c>
      <c r="J401" s="110">
        <v>6700</v>
      </c>
      <c r="K401" s="24">
        <v>7.6</v>
      </c>
      <c r="L401" s="109"/>
      <c r="M401" s="110">
        <v>7700</v>
      </c>
      <c r="N401" s="110">
        <v>6153</v>
      </c>
      <c r="O401" s="25">
        <v>7.6</v>
      </c>
      <c r="P401" s="25">
        <v>6.4</v>
      </c>
      <c r="Q401" s="25">
        <v>5.2</v>
      </c>
      <c r="R401" s="24">
        <v>38</v>
      </c>
      <c r="S401" s="26">
        <v>2.3224</v>
      </c>
      <c r="T401" s="52" t="s">
        <v>410</v>
      </c>
      <c r="U401" s="26">
        <v>2.3691</v>
      </c>
      <c r="V401" s="26"/>
      <c r="W401" s="109"/>
      <c r="X401" s="24">
        <v>19</v>
      </c>
      <c r="Y401" s="110">
        <v>26693.19</v>
      </c>
      <c r="Z401" s="25">
        <v>5.4</v>
      </c>
      <c r="AA401" s="26">
        <v>0.77129999999999999</v>
      </c>
      <c r="AB401" s="26">
        <v>0.60499999999999998</v>
      </c>
      <c r="AC401" s="109"/>
      <c r="AD401" s="26">
        <v>2.6534</v>
      </c>
      <c r="AE401" s="26">
        <v>2.8919999999999999</v>
      </c>
      <c r="AF401" s="26">
        <v>2.6553</v>
      </c>
      <c r="AG401" s="26">
        <v>2.6168999999999998</v>
      </c>
      <c r="AH401" s="57">
        <v>2.4186000000000001</v>
      </c>
      <c r="AI401" s="50">
        <f t="shared" si="18"/>
        <v>2.5414520250000003</v>
      </c>
      <c r="AJ401" s="26">
        <f t="shared" si="19"/>
        <v>0.12285202500000025</v>
      </c>
      <c r="AK401" s="62">
        <f t="shared" si="20"/>
        <v>5.0794684941701911E-2</v>
      </c>
    </row>
    <row r="402" spans="1:37" s="53" customFormat="1" x14ac:dyDescent="0.2">
      <c r="A402" s="21" t="s">
        <v>742</v>
      </c>
      <c r="B402" s="1" t="s">
        <v>743</v>
      </c>
      <c r="C402" s="1" t="s">
        <v>407</v>
      </c>
      <c r="D402" s="108">
        <v>10</v>
      </c>
      <c r="E402" s="109"/>
      <c r="F402" s="108">
        <v>0</v>
      </c>
      <c r="G402" s="108">
        <v>27249</v>
      </c>
      <c r="H402" s="108">
        <v>30378</v>
      </c>
      <c r="I402" s="108">
        <v>7718</v>
      </c>
      <c r="J402" s="108">
        <v>6488</v>
      </c>
      <c r="K402" s="1">
        <v>4.5</v>
      </c>
      <c r="L402" s="109"/>
      <c r="M402" s="108">
        <v>7451</v>
      </c>
      <c r="N402" s="108">
        <v>5882</v>
      </c>
      <c r="O402" s="2">
        <v>4.5</v>
      </c>
      <c r="P402" s="2">
        <v>4.4000000000000004</v>
      </c>
      <c r="Q402" s="2">
        <v>3.2</v>
      </c>
      <c r="R402" s="1">
        <v>37</v>
      </c>
      <c r="S402" s="3">
        <v>2.2473000000000001</v>
      </c>
      <c r="T402" s="43" t="s">
        <v>410</v>
      </c>
      <c r="U402" s="3">
        <v>2.0295999999999998</v>
      </c>
      <c r="V402" s="3"/>
      <c r="W402" s="109"/>
      <c r="X402" s="1">
        <v>12</v>
      </c>
      <c r="Y402" s="108">
        <v>23130.03</v>
      </c>
      <c r="Z402" s="2">
        <v>2.2999999999999998</v>
      </c>
      <c r="AA402" s="3">
        <v>2.7290000000000001</v>
      </c>
      <c r="AB402" s="3">
        <v>2.2397999999999998</v>
      </c>
      <c r="AC402" s="109"/>
      <c r="AD402" s="3">
        <v>2.0110000000000001</v>
      </c>
      <c r="AE402" s="3">
        <v>2.1158000000000001</v>
      </c>
      <c r="AF402" s="3">
        <v>2.2888000000000002</v>
      </c>
      <c r="AG402" s="3">
        <v>1.9132</v>
      </c>
      <c r="AH402" s="57">
        <v>2.0485000000000002</v>
      </c>
      <c r="AI402" s="50">
        <f t="shared" si="18"/>
        <v>2.1772534000000001</v>
      </c>
      <c r="AJ402" s="3">
        <f t="shared" si="19"/>
        <v>0.12875339999999991</v>
      </c>
      <c r="AK402" s="62">
        <f t="shared" si="20"/>
        <v>6.2852526238711195E-2</v>
      </c>
    </row>
    <row r="403" spans="1:37" s="53" customFormat="1" x14ac:dyDescent="0.2">
      <c r="A403" s="22" t="s">
        <v>421</v>
      </c>
      <c r="B403" s="17" t="s">
        <v>422</v>
      </c>
      <c r="C403" s="17" t="s">
        <v>407</v>
      </c>
      <c r="D403" s="111">
        <v>11</v>
      </c>
      <c r="E403" s="109"/>
      <c r="F403" s="111">
        <v>0</v>
      </c>
      <c r="G403" s="111">
        <v>21807</v>
      </c>
      <c r="H403" s="111">
        <v>8199</v>
      </c>
      <c r="I403" s="111">
        <v>7631</v>
      </c>
      <c r="J403" s="111">
        <v>2810</v>
      </c>
      <c r="K403" s="17">
        <v>3.2</v>
      </c>
      <c r="L403" s="109"/>
      <c r="M403" s="111">
        <v>7714</v>
      </c>
      <c r="N403" s="111">
        <v>2954</v>
      </c>
      <c r="O403" s="18">
        <v>3.2</v>
      </c>
      <c r="P403" s="18">
        <v>1.3</v>
      </c>
      <c r="Q403" s="18">
        <v>2.9</v>
      </c>
      <c r="R403" s="17">
        <v>9</v>
      </c>
      <c r="S403" s="19">
        <v>2.3266</v>
      </c>
      <c r="T403" s="44" t="s">
        <v>407</v>
      </c>
      <c r="U403" s="19">
        <v>1.9967999999999999</v>
      </c>
      <c r="V403" s="19"/>
      <c r="W403" s="109"/>
      <c r="X403" s="17">
        <v>6</v>
      </c>
      <c r="Y403" s="111">
        <v>13082.4</v>
      </c>
      <c r="Z403" s="18">
        <v>2.9</v>
      </c>
      <c r="AA403" s="19">
        <v>1.2987</v>
      </c>
      <c r="AB403" s="19">
        <v>0.8962</v>
      </c>
      <c r="AC403" s="109"/>
      <c r="AD403" s="19">
        <v>1.7556</v>
      </c>
      <c r="AE403" s="19">
        <v>1.4621</v>
      </c>
      <c r="AF403" s="19">
        <v>1.6093</v>
      </c>
      <c r="AG403" s="19">
        <v>1.9581</v>
      </c>
      <c r="AH403" s="59">
        <v>2.0118999999999998</v>
      </c>
      <c r="AI403" s="51">
        <f t="shared" si="18"/>
        <v>2.1420672000000001</v>
      </c>
      <c r="AJ403" s="19">
        <f t="shared" si="19"/>
        <v>0.13016720000000026</v>
      </c>
      <c r="AK403" s="63">
        <f t="shared" si="20"/>
        <v>6.4698643073711551E-2</v>
      </c>
    </row>
    <row r="404" spans="1:37" s="53" customFormat="1" x14ac:dyDescent="0.2">
      <c r="A404" s="21" t="s">
        <v>908</v>
      </c>
      <c r="B404" s="1" t="s">
        <v>909</v>
      </c>
      <c r="C404" s="1" t="s">
        <v>407</v>
      </c>
      <c r="D404" s="108">
        <v>4</v>
      </c>
      <c r="E404" s="109"/>
      <c r="F404" s="108">
        <v>1</v>
      </c>
      <c r="G404" s="108">
        <v>5947</v>
      </c>
      <c r="H404" s="108">
        <v>4897</v>
      </c>
      <c r="I404" s="108">
        <v>3032</v>
      </c>
      <c r="J404" s="108">
        <v>2334</v>
      </c>
      <c r="K404" s="1">
        <v>2.8</v>
      </c>
      <c r="L404" s="109"/>
      <c r="M404" s="108">
        <v>3032</v>
      </c>
      <c r="N404" s="108">
        <v>2334</v>
      </c>
      <c r="O404" s="2">
        <v>2.8</v>
      </c>
      <c r="P404" s="2">
        <v>1.5</v>
      </c>
      <c r="Q404" s="2">
        <v>2.2999999999999998</v>
      </c>
      <c r="R404" s="1">
        <v>999</v>
      </c>
      <c r="S404" s="3">
        <v>0.91449999999999998</v>
      </c>
      <c r="T404" s="43" t="s">
        <v>410</v>
      </c>
      <c r="U404" s="3">
        <v>1.0405</v>
      </c>
      <c r="V404" s="3"/>
      <c r="W404" s="109"/>
      <c r="X404" s="1">
        <v>9</v>
      </c>
      <c r="Y404" s="108">
        <v>10025.709999999999</v>
      </c>
      <c r="Z404" s="2">
        <v>2.6</v>
      </c>
      <c r="AA404" s="3">
        <v>20.6568</v>
      </c>
      <c r="AB404" s="3">
        <v>18.805700000000002</v>
      </c>
      <c r="AC404" s="109"/>
      <c r="AD404" s="3">
        <v>1.2337</v>
      </c>
      <c r="AE404" s="3">
        <v>0.64080000000000004</v>
      </c>
      <c r="AF404" s="3">
        <v>0.84040000000000004</v>
      </c>
      <c r="AG404" s="3">
        <v>0.83520000000000005</v>
      </c>
      <c r="AH404" s="57">
        <v>0.98380000000000001</v>
      </c>
      <c r="AI404" s="50">
        <f t="shared" si="18"/>
        <v>1.1161963750000001</v>
      </c>
      <c r="AJ404" s="3">
        <f t="shared" si="19"/>
        <v>0.13239637500000012</v>
      </c>
      <c r="AK404" s="62">
        <f t="shared" si="20"/>
        <v>0.13457651453547481</v>
      </c>
    </row>
    <row r="405" spans="1:37" s="53" customFormat="1" x14ac:dyDescent="0.2">
      <c r="A405" s="21" t="s">
        <v>454</v>
      </c>
      <c r="B405" s="1" t="s">
        <v>455</v>
      </c>
      <c r="C405" s="1" t="s">
        <v>410</v>
      </c>
      <c r="D405" s="108">
        <v>4</v>
      </c>
      <c r="E405" s="109"/>
      <c r="F405" s="108">
        <v>0</v>
      </c>
      <c r="G405" s="108">
        <v>4709</v>
      </c>
      <c r="H405" s="108">
        <v>2574</v>
      </c>
      <c r="I405" s="108">
        <v>2271</v>
      </c>
      <c r="J405" s="108">
        <v>772</v>
      </c>
      <c r="K405" s="1">
        <v>2.5</v>
      </c>
      <c r="L405" s="109"/>
      <c r="M405" s="108">
        <v>2271</v>
      </c>
      <c r="N405" s="108">
        <v>772</v>
      </c>
      <c r="O405" s="2">
        <v>2.5</v>
      </c>
      <c r="P405" s="2">
        <v>1.1000000000000001</v>
      </c>
      <c r="Q405" s="2">
        <v>2.2000000000000002</v>
      </c>
      <c r="R405" s="1">
        <v>999</v>
      </c>
      <c r="S405" s="3">
        <v>0.68489999999999995</v>
      </c>
      <c r="T405" s="43" t="s">
        <v>410</v>
      </c>
      <c r="U405" s="3">
        <v>1.0041</v>
      </c>
      <c r="V405" s="3"/>
      <c r="W405" s="109"/>
      <c r="X405" s="1">
        <v>8</v>
      </c>
      <c r="Y405" s="108">
        <v>13904.14</v>
      </c>
      <c r="Z405" s="2">
        <v>1.9</v>
      </c>
      <c r="AA405" s="3">
        <v>0.52280000000000004</v>
      </c>
      <c r="AB405" s="3">
        <v>0.65549999999999997</v>
      </c>
      <c r="AC405" s="109"/>
      <c r="AD405" s="3">
        <v>1.0508</v>
      </c>
      <c r="AE405" s="3">
        <v>0.7984</v>
      </c>
      <c r="AF405" s="3">
        <v>0.62009999999999998</v>
      </c>
      <c r="AG405" s="3">
        <v>0.90239999999999998</v>
      </c>
      <c r="AH405" s="57">
        <v>0.94320000000000004</v>
      </c>
      <c r="AI405" s="50">
        <f t="shared" si="18"/>
        <v>1.0771482750000001</v>
      </c>
      <c r="AJ405" s="3">
        <f t="shared" si="19"/>
        <v>0.13394827500000006</v>
      </c>
      <c r="AK405" s="62">
        <f t="shared" si="20"/>
        <v>0.1420147105597965</v>
      </c>
    </row>
    <row r="406" spans="1:37" s="53" customFormat="1" x14ac:dyDescent="0.2">
      <c r="A406" s="21" t="s">
        <v>359</v>
      </c>
      <c r="B406" s="24" t="s">
        <v>360</v>
      </c>
      <c r="C406" s="24" t="s">
        <v>410</v>
      </c>
      <c r="D406" s="110">
        <v>3</v>
      </c>
      <c r="E406" s="109"/>
      <c r="F406" s="110">
        <v>0</v>
      </c>
      <c r="G406" s="110">
        <v>45314</v>
      </c>
      <c r="H406" s="110">
        <v>14726</v>
      </c>
      <c r="I406" s="110">
        <v>13506</v>
      </c>
      <c r="J406" s="110">
        <v>2279</v>
      </c>
      <c r="K406" s="24">
        <v>21</v>
      </c>
      <c r="L406" s="109"/>
      <c r="M406" s="110">
        <v>13506</v>
      </c>
      <c r="N406" s="110">
        <v>2279</v>
      </c>
      <c r="O406" s="25">
        <v>21</v>
      </c>
      <c r="P406" s="25">
        <v>9.3000000000000007</v>
      </c>
      <c r="Q406" s="25">
        <v>19.2</v>
      </c>
      <c r="R406" s="24">
        <v>999</v>
      </c>
      <c r="S406" s="26">
        <v>4.0735000000000001</v>
      </c>
      <c r="T406" s="52" t="s">
        <v>410</v>
      </c>
      <c r="U406" s="26">
        <v>3.1246999999999998</v>
      </c>
      <c r="V406" s="26"/>
      <c r="W406" s="109"/>
      <c r="X406" s="24">
        <v>25</v>
      </c>
      <c r="Y406" s="110">
        <v>27445.43</v>
      </c>
      <c r="Z406" s="25">
        <v>7.4</v>
      </c>
      <c r="AA406" s="26">
        <v>3.4969000000000001</v>
      </c>
      <c r="AB406" s="26">
        <v>6.3632999999999997</v>
      </c>
      <c r="AC406" s="109"/>
      <c r="AD406" s="26">
        <v>4.3093000000000004</v>
      </c>
      <c r="AE406" s="26">
        <v>3.4468000000000001</v>
      </c>
      <c r="AF406" s="26">
        <v>3.1063000000000001</v>
      </c>
      <c r="AG406" s="26">
        <v>3.0497999999999998</v>
      </c>
      <c r="AH406" s="57">
        <v>3.2187000000000001</v>
      </c>
      <c r="AI406" s="50">
        <f t="shared" si="18"/>
        <v>3.3520219250000003</v>
      </c>
      <c r="AJ406" s="26">
        <f t="shared" si="19"/>
        <v>0.13332192500000017</v>
      </c>
      <c r="AK406" s="62">
        <f t="shared" si="20"/>
        <v>4.1421047317239931E-2</v>
      </c>
    </row>
    <row r="407" spans="1:37" s="53" customFormat="1" x14ac:dyDescent="0.2">
      <c r="A407" s="21" t="s">
        <v>222</v>
      </c>
      <c r="B407" s="1" t="s">
        <v>223</v>
      </c>
      <c r="C407" s="1" t="s">
        <v>407</v>
      </c>
      <c r="D407" s="108">
        <v>8</v>
      </c>
      <c r="E407" s="109"/>
      <c r="F407" s="108">
        <v>0</v>
      </c>
      <c r="G407" s="108">
        <v>9257</v>
      </c>
      <c r="H407" s="108">
        <v>6609</v>
      </c>
      <c r="I407" s="108">
        <v>4603</v>
      </c>
      <c r="J407" s="108">
        <v>3648</v>
      </c>
      <c r="K407" s="1">
        <v>6.6</v>
      </c>
      <c r="L407" s="109"/>
      <c r="M407" s="108">
        <v>4603</v>
      </c>
      <c r="N407" s="108">
        <v>3648</v>
      </c>
      <c r="O407" s="2">
        <v>6.6</v>
      </c>
      <c r="P407" s="2">
        <v>5.4</v>
      </c>
      <c r="Q407" s="2">
        <v>4.2</v>
      </c>
      <c r="R407" s="1">
        <v>37</v>
      </c>
      <c r="S407" s="3">
        <v>1.3883000000000001</v>
      </c>
      <c r="T407" s="43" t="s">
        <v>410</v>
      </c>
      <c r="U407" s="3">
        <v>1.4796</v>
      </c>
      <c r="V407" s="3"/>
      <c r="W407" s="109"/>
      <c r="X407" s="1">
        <v>16</v>
      </c>
      <c r="Y407" s="108">
        <v>15730.71</v>
      </c>
      <c r="Z407" s="2">
        <v>3.5</v>
      </c>
      <c r="AA407" s="3">
        <v>1.7285999999999999</v>
      </c>
      <c r="AB407" s="3">
        <v>1.5045999999999999</v>
      </c>
      <c r="AC407" s="109"/>
      <c r="AD407" s="3">
        <v>1.1263000000000001</v>
      </c>
      <c r="AE407" s="3">
        <v>1.5307999999999999</v>
      </c>
      <c r="AF407" s="3">
        <v>1.228</v>
      </c>
      <c r="AG407" s="3">
        <v>1.2033</v>
      </c>
      <c r="AH407" s="57">
        <v>1.4528000000000001</v>
      </c>
      <c r="AI407" s="50">
        <f t="shared" si="18"/>
        <v>1.5872409000000001</v>
      </c>
      <c r="AJ407" s="3">
        <f t="shared" si="19"/>
        <v>0.13444089999999997</v>
      </c>
      <c r="AK407" s="62">
        <f t="shared" si="20"/>
        <v>9.2539165748898658E-2</v>
      </c>
    </row>
    <row r="408" spans="1:37" s="53" customFormat="1" x14ac:dyDescent="0.2">
      <c r="A408" s="22" t="s">
        <v>1399</v>
      </c>
      <c r="B408" s="17" t="s">
        <v>1400</v>
      </c>
      <c r="C408" s="17" t="s">
        <v>410</v>
      </c>
      <c r="D408" s="111">
        <v>13</v>
      </c>
      <c r="E408" s="109"/>
      <c r="F408" s="111">
        <v>0</v>
      </c>
      <c r="G408" s="111">
        <v>10766</v>
      </c>
      <c r="H408" s="111">
        <v>8561</v>
      </c>
      <c r="I408" s="111">
        <v>4850</v>
      </c>
      <c r="J408" s="111">
        <v>3702</v>
      </c>
      <c r="K408" s="17">
        <v>4.3</v>
      </c>
      <c r="L408" s="109"/>
      <c r="M408" s="111">
        <v>4509</v>
      </c>
      <c r="N408" s="111">
        <v>2676</v>
      </c>
      <c r="O408" s="18">
        <v>4.3</v>
      </c>
      <c r="P408" s="18">
        <v>3.5</v>
      </c>
      <c r="Q408" s="18">
        <v>3.3</v>
      </c>
      <c r="R408" s="17">
        <v>21</v>
      </c>
      <c r="S408" s="19">
        <v>1.3599000000000001</v>
      </c>
      <c r="T408" s="44" t="s">
        <v>410</v>
      </c>
      <c r="U408" s="19">
        <v>1.2931999999999999</v>
      </c>
      <c r="V408" s="19"/>
      <c r="W408" s="109"/>
      <c r="X408" s="17">
        <v>8</v>
      </c>
      <c r="Y408" s="111">
        <v>9599.56</v>
      </c>
      <c r="Z408" s="18">
        <v>2.4</v>
      </c>
      <c r="AA408" s="19">
        <v>1.44</v>
      </c>
      <c r="AB408" s="19">
        <v>1.2412000000000001</v>
      </c>
      <c r="AC408" s="109"/>
      <c r="AD408" s="19">
        <v>1.1478999999999999</v>
      </c>
      <c r="AE408" s="19">
        <v>1.0097</v>
      </c>
      <c r="AF408" s="19">
        <v>1.137</v>
      </c>
      <c r="AG408" s="19">
        <v>1.1051</v>
      </c>
      <c r="AH408" s="59">
        <v>1.2524999999999999</v>
      </c>
      <c r="AI408" s="51">
        <f t="shared" si="18"/>
        <v>1.3872803</v>
      </c>
      <c r="AJ408" s="19">
        <f t="shared" si="19"/>
        <v>0.13478030000000008</v>
      </c>
      <c r="AK408" s="63">
        <f t="shared" si="20"/>
        <v>0.10760902195608789</v>
      </c>
    </row>
    <row r="409" spans="1:37" s="53" customFormat="1" x14ac:dyDescent="0.2">
      <c r="A409" s="21" t="s">
        <v>1058</v>
      </c>
      <c r="B409" s="1" t="s">
        <v>1059</v>
      </c>
      <c r="C409" s="1" t="s">
        <v>407</v>
      </c>
      <c r="D409" s="108">
        <v>6</v>
      </c>
      <c r="E409" s="109"/>
      <c r="F409" s="108">
        <v>0</v>
      </c>
      <c r="G409" s="108">
        <v>10882</v>
      </c>
      <c r="H409" s="108">
        <v>4016</v>
      </c>
      <c r="I409" s="108">
        <v>3276</v>
      </c>
      <c r="J409" s="108">
        <v>1501</v>
      </c>
      <c r="K409" s="1">
        <v>2</v>
      </c>
      <c r="L409" s="109"/>
      <c r="M409" s="108">
        <v>3246</v>
      </c>
      <c r="N409" s="108">
        <v>1440</v>
      </c>
      <c r="O409" s="2">
        <v>2</v>
      </c>
      <c r="P409" s="2">
        <v>1</v>
      </c>
      <c r="Q409" s="2">
        <v>1.8</v>
      </c>
      <c r="R409" s="1">
        <v>12</v>
      </c>
      <c r="S409" s="3">
        <v>0.97899999999999998</v>
      </c>
      <c r="T409" s="43" t="s">
        <v>410</v>
      </c>
      <c r="U409" s="3">
        <v>1.4692000000000001</v>
      </c>
      <c r="V409" s="3"/>
      <c r="W409" s="109"/>
      <c r="X409" s="1">
        <v>6</v>
      </c>
      <c r="Y409" s="108">
        <v>10538.98</v>
      </c>
      <c r="Z409" s="2">
        <v>2.1</v>
      </c>
      <c r="AA409" s="3">
        <v>0.82010000000000005</v>
      </c>
      <c r="AB409" s="3">
        <v>0.79069999999999996</v>
      </c>
      <c r="AC409" s="109"/>
      <c r="AD409" s="3">
        <v>1.2159</v>
      </c>
      <c r="AE409" s="3">
        <v>1.2786</v>
      </c>
      <c r="AF409" s="3">
        <v>1.3081</v>
      </c>
      <c r="AG409" s="3">
        <v>0.98760000000000003</v>
      </c>
      <c r="AH409" s="57">
        <v>1.4404999999999999</v>
      </c>
      <c r="AI409" s="50">
        <f t="shared" si="18"/>
        <v>1.5760843000000002</v>
      </c>
      <c r="AJ409" s="3">
        <f t="shared" si="19"/>
        <v>0.13558430000000032</v>
      </c>
      <c r="AK409" s="62">
        <f t="shared" si="20"/>
        <v>9.4123082263103328E-2</v>
      </c>
    </row>
    <row r="410" spans="1:37" s="53" customFormat="1" x14ac:dyDescent="0.2">
      <c r="A410" s="21" t="s">
        <v>575</v>
      </c>
      <c r="B410" s="1" t="s">
        <v>576</v>
      </c>
      <c r="C410" s="1" t="s">
        <v>410</v>
      </c>
      <c r="D410" s="108">
        <v>27</v>
      </c>
      <c r="E410" s="109"/>
      <c r="F410" s="108">
        <v>0</v>
      </c>
      <c r="G410" s="108">
        <v>8049</v>
      </c>
      <c r="H410" s="108">
        <v>6419</v>
      </c>
      <c r="I410" s="108">
        <v>3045</v>
      </c>
      <c r="J410" s="108">
        <v>2113</v>
      </c>
      <c r="K410" s="1">
        <v>3.7</v>
      </c>
      <c r="L410" s="109"/>
      <c r="M410" s="108">
        <v>2936</v>
      </c>
      <c r="N410" s="108">
        <v>1631</v>
      </c>
      <c r="O410" s="2">
        <v>3.7</v>
      </c>
      <c r="P410" s="2">
        <v>2.1</v>
      </c>
      <c r="Q410" s="2">
        <v>3.1</v>
      </c>
      <c r="R410" s="1">
        <v>18</v>
      </c>
      <c r="S410" s="3">
        <v>0.88549999999999995</v>
      </c>
      <c r="T410" s="43" t="s">
        <v>407</v>
      </c>
      <c r="U410" s="3">
        <v>0.88549999999999995</v>
      </c>
      <c r="V410" s="3"/>
      <c r="W410" s="109"/>
      <c r="X410" s="1">
        <v>8</v>
      </c>
      <c r="Y410" s="108">
        <v>7144.22</v>
      </c>
      <c r="Z410" s="2">
        <v>3.1</v>
      </c>
      <c r="AA410" s="3">
        <v>0.86629999999999996</v>
      </c>
      <c r="AB410" s="3">
        <v>0.7722</v>
      </c>
      <c r="AC410" s="109"/>
      <c r="AD410" s="3">
        <v>1.0726</v>
      </c>
      <c r="AE410" s="3">
        <v>0.9153</v>
      </c>
      <c r="AF410" s="3">
        <v>0.97899999999999998</v>
      </c>
      <c r="AG410" s="3">
        <v>0.96940000000000004</v>
      </c>
      <c r="AH410" s="57">
        <v>0.81340000000000001</v>
      </c>
      <c r="AI410" s="50">
        <f t="shared" si="18"/>
        <v>0.949920125</v>
      </c>
      <c r="AJ410" s="3">
        <f t="shared" si="19"/>
        <v>0.13652012499999999</v>
      </c>
      <c r="AK410" s="62">
        <f t="shared" si="20"/>
        <v>0.16783885542168672</v>
      </c>
    </row>
    <row r="411" spans="1:37" s="53" customFormat="1" x14ac:dyDescent="0.2">
      <c r="A411" s="21" t="s">
        <v>417</v>
      </c>
      <c r="B411" s="24" t="s">
        <v>418</v>
      </c>
      <c r="C411" s="24" t="s">
        <v>407</v>
      </c>
      <c r="D411" s="110">
        <v>0</v>
      </c>
      <c r="E411" s="109"/>
      <c r="F411" s="110">
        <v>0</v>
      </c>
      <c r="G411" s="110">
        <v>0</v>
      </c>
      <c r="H411" s="110">
        <v>0</v>
      </c>
      <c r="I411" s="110">
        <v>0</v>
      </c>
      <c r="J411" s="110">
        <v>0</v>
      </c>
      <c r="K411" s="24">
        <v>0</v>
      </c>
      <c r="L411" s="109"/>
      <c r="M411" s="110">
        <v>0</v>
      </c>
      <c r="N411" s="110">
        <v>0</v>
      </c>
      <c r="O411" s="25">
        <v>0</v>
      </c>
      <c r="P411" s="25">
        <v>0</v>
      </c>
      <c r="Q411" s="25">
        <v>0</v>
      </c>
      <c r="R411" s="24">
        <v>999</v>
      </c>
      <c r="S411" s="26">
        <v>0</v>
      </c>
      <c r="T411" s="52" t="s">
        <v>410</v>
      </c>
      <c r="U411" s="26">
        <v>1.4583999999999999</v>
      </c>
      <c r="V411" s="3"/>
      <c r="W411" s="109"/>
      <c r="X411" s="24">
        <v>6</v>
      </c>
      <c r="Y411" s="110">
        <v>10775.56</v>
      </c>
      <c r="Z411" s="25">
        <v>2.1</v>
      </c>
      <c r="AA411" s="26">
        <v>1.3019000000000001</v>
      </c>
      <c r="AB411" s="26">
        <v>1.0935999999999999</v>
      </c>
      <c r="AC411" s="109"/>
      <c r="AD411" s="26">
        <v>1.5498000000000001</v>
      </c>
      <c r="AE411" s="26">
        <v>1.1306</v>
      </c>
      <c r="AF411" s="26">
        <v>0.98629999999999995</v>
      </c>
      <c r="AG411" s="26">
        <v>0.96430000000000005</v>
      </c>
      <c r="AH411" s="57">
        <v>1.4227000000000001</v>
      </c>
      <c r="AI411" s="50">
        <f t="shared" si="18"/>
        <v>1.5644986000000001</v>
      </c>
      <c r="AJ411" s="26">
        <f t="shared" si="19"/>
        <v>0.1417986</v>
      </c>
      <c r="AK411" s="62">
        <f t="shared" si="20"/>
        <v>9.9668658185140924E-2</v>
      </c>
    </row>
    <row r="412" spans="1:37" s="53" customFormat="1" x14ac:dyDescent="0.2">
      <c r="A412" s="21" t="s">
        <v>474</v>
      </c>
      <c r="B412" s="24" t="s">
        <v>475</v>
      </c>
      <c r="C412" s="24" t="s">
        <v>407</v>
      </c>
      <c r="D412" s="110">
        <v>1</v>
      </c>
      <c r="E412" s="109"/>
      <c r="F412" s="110">
        <v>0</v>
      </c>
      <c r="G412" s="110">
        <v>16521</v>
      </c>
      <c r="H412" s="110">
        <v>0</v>
      </c>
      <c r="I412" s="110">
        <v>13560</v>
      </c>
      <c r="J412" s="110">
        <v>0</v>
      </c>
      <c r="K412" s="24">
        <v>7</v>
      </c>
      <c r="L412" s="109"/>
      <c r="M412" s="110">
        <v>13560</v>
      </c>
      <c r="N412" s="110">
        <v>0</v>
      </c>
      <c r="O412" s="25">
        <v>7</v>
      </c>
      <c r="P412" s="25">
        <v>0</v>
      </c>
      <c r="Q412" s="25">
        <v>7</v>
      </c>
      <c r="R412" s="24">
        <v>999</v>
      </c>
      <c r="S412" s="26">
        <v>4.0898000000000003</v>
      </c>
      <c r="T412" s="52" t="s">
        <v>410</v>
      </c>
      <c r="U412" s="26">
        <v>0.93159999999999998</v>
      </c>
      <c r="V412" s="26"/>
      <c r="W412" s="109"/>
      <c r="X412" s="24">
        <v>7</v>
      </c>
      <c r="Y412" s="110">
        <v>8842.81</v>
      </c>
      <c r="Z412" s="25">
        <v>2.4</v>
      </c>
      <c r="AA412" s="26">
        <v>3.7993000000000001</v>
      </c>
      <c r="AB412" s="26">
        <v>2.4811999999999999</v>
      </c>
      <c r="AC412" s="109"/>
      <c r="AD412" s="26">
        <v>1.5375000000000001</v>
      </c>
      <c r="AE412" s="26">
        <v>0.96860000000000002</v>
      </c>
      <c r="AF412" s="26">
        <v>0.9637</v>
      </c>
      <c r="AG412" s="26">
        <v>1.0219</v>
      </c>
      <c r="AH412" s="57">
        <v>0.85680000000000001</v>
      </c>
      <c r="AI412" s="50">
        <f t="shared" si="18"/>
        <v>0.99937390000000004</v>
      </c>
      <c r="AJ412" s="26">
        <f t="shared" si="19"/>
        <v>0.14257390000000003</v>
      </c>
      <c r="AK412" s="62">
        <f t="shared" si="20"/>
        <v>0.16640277777777782</v>
      </c>
    </row>
    <row r="413" spans="1:37" s="53" customFormat="1" x14ac:dyDescent="0.2">
      <c r="A413" s="22" t="s">
        <v>1507</v>
      </c>
      <c r="B413" s="17" t="s">
        <v>1508</v>
      </c>
      <c r="C413" s="17" t="s">
        <v>410</v>
      </c>
      <c r="D413" s="111">
        <v>3</v>
      </c>
      <c r="E413" s="109"/>
      <c r="F413" s="111">
        <v>0</v>
      </c>
      <c r="G413" s="111">
        <v>4485</v>
      </c>
      <c r="H413" s="111">
        <v>921</v>
      </c>
      <c r="I413" s="111">
        <v>1705</v>
      </c>
      <c r="J413" s="111">
        <v>1044</v>
      </c>
      <c r="K413" s="17">
        <v>1.7</v>
      </c>
      <c r="L413" s="109"/>
      <c r="M413" s="111">
        <v>1705</v>
      </c>
      <c r="N413" s="111">
        <v>1044</v>
      </c>
      <c r="O413" s="18">
        <v>1.7</v>
      </c>
      <c r="P413" s="18">
        <v>0.9</v>
      </c>
      <c r="Q413" s="18">
        <v>1.4</v>
      </c>
      <c r="R413" s="17">
        <v>999</v>
      </c>
      <c r="S413" s="19">
        <v>0.51419999999999999</v>
      </c>
      <c r="T413" s="44" t="s">
        <v>410</v>
      </c>
      <c r="U413" s="19">
        <v>1.6946000000000001</v>
      </c>
      <c r="V413" s="19"/>
      <c r="W413" s="109"/>
      <c r="X413" s="17">
        <v>10</v>
      </c>
      <c r="Y413" s="111">
        <v>15128.64</v>
      </c>
      <c r="Z413" s="18">
        <v>2</v>
      </c>
      <c r="AA413" s="19">
        <v>0.438</v>
      </c>
      <c r="AB413" s="19">
        <v>0.55049999999999999</v>
      </c>
      <c r="AC413" s="109"/>
      <c r="AD413" s="19">
        <v>1.3934</v>
      </c>
      <c r="AE413" s="19">
        <v>0.89339999999999997</v>
      </c>
      <c r="AF413" s="19">
        <v>1.6033999999999999</v>
      </c>
      <c r="AG413" s="19">
        <v>1.6204000000000001</v>
      </c>
      <c r="AH413" s="59">
        <v>1.6720999999999999</v>
      </c>
      <c r="AI413" s="51">
        <f t="shared" si="18"/>
        <v>1.8178821500000002</v>
      </c>
      <c r="AJ413" s="19">
        <f t="shared" si="19"/>
        <v>0.14578215000000028</v>
      </c>
      <c r="AK413" s="63">
        <f t="shared" si="20"/>
        <v>8.7185066682614845E-2</v>
      </c>
    </row>
    <row r="414" spans="1:37" s="53" customFormat="1" x14ac:dyDescent="0.2">
      <c r="A414" s="21" t="s">
        <v>318</v>
      </c>
      <c r="B414" s="1" t="s">
        <v>319</v>
      </c>
      <c r="C414" s="1" t="s">
        <v>410</v>
      </c>
      <c r="D414" s="108">
        <v>28</v>
      </c>
      <c r="E414" s="109"/>
      <c r="F414" s="108">
        <v>1</v>
      </c>
      <c r="G414" s="108">
        <v>10034</v>
      </c>
      <c r="H414" s="108">
        <v>7803</v>
      </c>
      <c r="I414" s="108">
        <v>4599</v>
      </c>
      <c r="J414" s="108">
        <v>3890</v>
      </c>
      <c r="K414" s="1">
        <v>5.0999999999999996</v>
      </c>
      <c r="L414" s="109"/>
      <c r="M414" s="108">
        <v>4397</v>
      </c>
      <c r="N414" s="108">
        <v>3409</v>
      </c>
      <c r="O414" s="2">
        <v>5.0999999999999996</v>
      </c>
      <c r="P414" s="2">
        <v>4</v>
      </c>
      <c r="Q414" s="2">
        <v>4</v>
      </c>
      <c r="R414" s="1">
        <v>35</v>
      </c>
      <c r="S414" s="3">
        <v>1.3262</v>
      </c>
      <c r="T414" s="43" t="s">
        <v>410</v>
      </c>
      <c r="U414" s="3">
        <v>1.4246000000000001</v>
      </c>
      <c r="V414" s="3"/>
      <c r="W414" s="109"/>
      <c r="X414" s="1">
        <v>14</v>
      </c>
      <c r="Y414" s="108">
        <v>21205.95</v>
      </c>
      <c r="Z414" s="2">
        <v>3.2</v>
      </c>
      <c r="AA414" s="3">
        <v>5.8559999999999999</v>
      </c>
      <c r="AB414" s="3">
        <v>5.3381999999999996</v>
      </c>
      <c r="AC414" s="109"/>
      <c r="AD414" s="3">
        <v>0.89790000000000003</v>
      </c>
      <c r="AE414" s="3">
        <v>1.3669</v>
      </c>
      <c r="AF414" s="3">
        <v>1.2571000000000001</v>
      </c>
      <c r="AG414" s="3">
        <v>0.76180000000000003</v>
      </c>
      <c r="AH414" s="57">
        <v>1.3793</v>
      </c>
      <c r="AI414" s="50">
        <f t="shared" si="18"/>
        <v>1.5282396500000002</v>
      </c>
      <c r="AJ414" s="3">
        <f t="shared" si="19"/>
        <v>0.1489396500000002</v>
      </c>
      <c r="AK414" s="62">
        <f t="shared" si="20"/>
        <v>0.10798205611542101</v>
      </c>
    </row>
    <row r="415" spans="1:37" s="53" customFormat="1" x14ac:dyDescent="0.2">
      <c r="A415" s="21" t="s">
        <v>1501</v>
      </c>
      <c r="B415" s="24" t="s">
        <v>1502</v>
      </c>
      <c r="C415" s="24" t="s">
        <v>410</v>
      </c>
      <c r="D415" s="110">
        <v>0</v>
      </c>
      <c r="E415" s="109"/>
      <c r="F415" s="110">
        <v>0</v>
      </c>
      <c r="G415" s="110">
        <v>0</v>
      </c>
      <c r="H415" s="110">
        <v>0</v>
      </c>
      <c r="I415" s="110">
        <v>0</v>
      </c>
      <c r="J415" s="110">
        <v>0</v>
      </c>
      <c r="K415" s="24">
        <v>0</v>
      </c>
      <c r="L415" s="109"/>
      <c r="M415" s="110">
        <v>0</v>
      </c>
      <c r="N415" s="110">
        <v>0</v>
      </c>
      <c r="O415" s="25">
        <v>0</v>
      </c>
      <c r="P415" s="25">
        <v>0</v>
      </c>
      <c r="Q415" s="25">
        <v>0</v>
      </c>
      <c r="R415" s="24">
        <v>999</v>
      </c>
      <c r="S415" s="26">
        <v>0</v>
      </c>
      <c r="T415" s="52" t="s">
        <v>410</v>
      </c>
      <c r="U415" s="26">
        <v>1.7384999999999999</v>
      </c>
      <c r="V415" s="26"/>
      <c r="W415" s="109"/>
      <c r="X415" s="24">
        <v>10</v>
      </c>
      <c r="Y415" s="110">
        <v>15292</v>
      </c>
      <c r="Z415" s="25">
        <v>3.3</v>
      </c>
      <c r="AA415" s="26">
        <v>1.3959999999999999</v>
      </c>
      <c r="AB415" s="26">
        <v>1.5142</v>
      </c>
      <c r="AC415" s="109"/>
      <c r="AD415" s="26">
        <v>1.2722</v>
      </c>
      <c r="AE415" s="26">
        <v>1.5567</v>
      </c>
      <c r="AF415" s="26">
        <v>1.4311</v>
      </c>
      <c r="AG415" s="26">
        <v>1.4085000000000001</v>
      </c>
      <c r="AH415" s="57">
        <v>1.7126999999999999</v>
      </c>
      <c r="AI415" s="50">
        <f t="shared" si="18"/>
        <v>1.8649758750000001</v>
      </c>
      <c r="AJ415" s="26">
        <f t="shared" si="19"/>
        <v>0.15227587500000017</v>
      </c>
      <c r="AK415" s="62">
        <f t="shared" si="20"/>
        <v>8.8909835347696725E-2</v>
      </c>
    </row>
    <row r="416" spans="1:37" s="53" customFormat="1" x14ac:dyDescent="0.2">
      <c r="A416" s="21" t="s">
        <v>866</v>
      </c>
      <c r="B416" s="24" t="s">
        <v>867</v>
      </c>
      <c r="C416" s="24" t="s">
        <v>407</v>
      </c>
      <c r="D416" s="110">
        <v>13</v>
      </c>
      <c r="E416" s="109"/>
      <c r="F416" s="110">
        <v>0</v>
      </c>
      <c r="G416" s="110">
        <v>8881</v>
      </c>
      <c r="H416" s="110">
        <v>6245</v>
      </c>
      <c r="I416" s="110">
        <v>4346</v>
      </c>
      <c r="J416" s="110">
        <v>3250</v>
      </c>
      <c r="K416" s="24">
        <v>4.5</v>
      </c>
      <c r="L416" s="109"/>
      <c r="M416" s="110">
        <v>4320</v>
      </c>
      <c r="N416" s="110">
        <v>3199</v>
      </c>
      <c r="O416" s="25">
        <v>4.5</v>
      </c>
      <c r="P416" s="25">
        <v>3.8</v>
      </c>
      <c r="Q416" s="25">
        <v>3.3</v>
      </c>
      <c r="R416" s="24">
        <v>32</v>
      </c>
      <c r="S416" s="26">
        <v>1.3028999999999999</v>
      </c>
      <c r="T416" s="52" t="s">
        <v>410</v>
      </c>
      <c r="U416" s="26">
        <v>1.1671</v>
      </c>
      <c r="V416" s="26"/>
      <c r="W416" s="109"/>
      <c r="X416" s="24">
        <v>10</v>
      </c>
      <c r="Y416" s="110">
        <v>13173.57</v>
      </c>
      <c r="Z416" s="25">
        <v>2.5</v>
      </c>
      <c r="AA416" s="26">
        <v>0.52010000000000001</v>
      </c>
      <c r="AB416" s="26">
        <v>0.49730000000000002</v>
      </c>
      <c r="AC416" s="109"/>
      <c r="AD416" s="26">
        <v>1.2661</v>
      </c>
      <c r="AE416" s="26">
        <v>0.61929999999999996</v>
      </c>
      <c r="AF416" s="26">
        <v>0.77629999999999999</v>
      </c>
      <c r="AG416" s="26">
        <v>1.0868</v>
      </c>
      <c r="AH416" s="57">
        <v>1.0978000000000001</v>
      </c>
      <c r="AI416" s="50">
        <f t="shared" si="18"/>
        <v>1.2520065250000001</v>
      </c>
      <c r="AJ416" s="26">
        <f t="shared" si="19"/>
        <v>0.15420652499999998</v>
      </c>
      <c r="AK416" s="62">
        <f t="shared" si="20"/>
        <v>0.14046868737474946</v>
      </c>
    </row>
    <row r="417" spans="1:37" s="53" customFormat="1" x14ac:dyDescent="0.2">
      <c r="A417" s="21" t="s">
        <v>603</v>
      </c>
      <c r="B417" s="24" t="s">
        <v>604</v>
      </c>
      <c r="C417" s="24" t="s">
        <v>407</v>
      </c>
      <c r="D417" s="110">
        <v>19</v>
      </c>
      <c r="E417" s="109"/>
      <c r="F417" s="110">
        <v>2</v>
      </c>
      <c r="G417" s="110">
        <v>7401</v>
      </c>
      <c r="H417" s="110">
        <v>10283</v>
      </c>
      <c r="I417" s="110">
        <v>3157</v>
      </c>
      <c r="J417" s="110">
        <v>3451</v>
      </c>
      <c r="K417" s="24">
        <v>4.3</v>
      </c>
      <c r="L417" s="109"/>
      <c r="M417" s="110">
        <v>2845</v>
      </c>
      <c r="N417" s="110">
        <v>2408</v>
      </c>
      <c r="O417" s="25">
        <v>4.3</v>
      </c>
      <c r="P417" s="25">
        <v>5.2</v>
      </c>
      <c r="Q417" s="25">
        <v>2.7</v>
      </c>
      <c r="R417" s="24">
        <v>42</v>
      </c>
      <c r="S417" s="26">
        <v>0.85809999999999997</v>
      </c>
      <c r="T417" s="52" t="s">
        <v>410</v>
      </c>
      <c r="U417" s="26">
        <v>1.0012000000000001</v>
      </c>
      <c r="V417" s="26"/>
      <c r="W417" s="109"/>
      <c r="X417" s="24">
        <v>19</v>
      </c>
      <c r="Y417" s="110">
        <v>13373.33</v>
      </c>
      <c r="Z417" s="25">
        <v>2.6</v>
      </c>
      <c r="AA417" s="26">
        <v>0.72060000000000002</v>
      </c>
      <c r="AB417" s="26">
        <v>0.72509999999999997</v>
      </c>
      <c r="AC417" s="109"/>
      <c r="AD417" s="26">
        <v>0.74239999999999995</v>
      </c>
      <c r="AE417" s="26">
        <v>0.81430000000000002</v>
      </c>
      <c r="AF417" s="26">
        <v>0.85170000000000001</v>
      </c>
      <c r="AG417" s="26">
        <v>0.82089999999999996</v>
      </c>
      <c r="AH417" s="57">
        <v>0.91869999999999996</v>
      </c>
      <c r="AI417" s="50">
        <f t="shared" si="18"/>
        <v>1.0740373000000001</v>
      </c>
      <c r="AJ417" s="26">
        <f t="shared" si="19"/>
        <v>0.15533730000000012</v>
      </c>
      <c r="AK417" s="62">
        <f t="shared" si="20"/>
        <v>0.16908381408512041</v>
      </c>
    </row>
    <row r="418" spans="1:37" s="53" customFormat="1" x14ac:dyDescent="0.2">
      <c r="A418" s="22" t="s">
        <v>1016</v>
      </c>
      <c r="B418" s="17" t="s">
        <v>1017</v>
      </c>
      <c r="C418" s="17" t="s">
        <v>410</v>
      </c>
      <c r="D418" s="111">
        <v>0</v>
      </c>
      <c r="E418" s="109"/>
      <c r="F418" s="111">
        <v>0</v>
      </c>
      <c r="G418" s="111">
        <v>0</v>
      </c>
      <c r="H418" s="111">
        <v>0</v>
      </c>
      <c r="I418" s="111">
        <v>0</v>
      </c>
      <c r="J418" s="111">
        <v>0</v>
      </c>
      <c r="K418" s="17">
        <v>0</v>
      </c>
      <c r="L418" s="109"/>
      <c r="M418" s="111">
        <v>0</v>
      </c>
      <c r="N418" s="111">
        <v>0</v>
      </c>
      <c r="O418" s="18">
        <v>0</v>
      </c>
      <c r="P418" s="18">
        <v>0</v>
      </c>
      <c r="Q418" s="18">
        <v>0</v>
      </c>
      <c r="R418" s="17">
        <v>999</v>
      </c>
      <c r="S418" s="19">
        <v>0</v>
      </c>
      <c r="T418" s="44" t="s">
        <v>410</v>
      </c>
      <c r="U418" s="19">
        <v>2.4906999999999999</v>
      </c>
      <c r="V418" s="19"/>
      <c r="W418" s="109"/>
      <c r="X418" s="17">
        <v>14</v>
      </c>
      <c r="Y418" s="111">
        <v>19832.66</v>
      </c>
      <c r="Z418" s="18">
        <v>4.2</v>
      </c>
      <c r="AA418" s="19">
        <v>0</v>
      </c>
      <c r="AB418" s="19">
        <v>0</v>
      </c>
      <c r="AC418" s="109"/>
      <c r="AD418" s="19">
        <v>2.6139999999999999</v>
      </c>
      <c r="AE418" s="19">
        <v>2.464</v>
      </c>
      <c r="AF418" s="19">
        <v>2.5815999999999999</v>
      </c>
      <c r="AG418" s="19">
        <v>2.5242</v>
      </c>
      <c r="AH418" s="59">
        <v>2.5154999999999998</v>
      </c>
      <c r="AI418" s="51">
        <f t="shared" si="18"/>
        <v>2.6718984250000002</v>
      </c>
      <c r="AJ418" s="19">
        <f t="shared" si="19"/>
        <v>0.15639842500000034</v>
      </c>
      <c r="AK418" s="63">
        <f t="shared" si="20"/>
        <v>6.217389187040364E-2</v>
      </c>
    </row>
    <row r="419" spans="1:37" s="53" customFormat="1" x14ac:dyDescent="0.2">
      <c r="A419" s="21" t="s">
        <v>1487</v>
      </c>
      <c r="B419" s="24" t="s">
        <v>1488</v>
      </c>
      <c r="C419" s="24" t="s">
        <v>407</v>
      </c>
      <c r="D419" s="110">
        <v>53</v>
      </c>
      <c r="E419" s="109"/>
      <c r="F419" s="110">
        <v>0</v>
      </c>
      <c r="G419" s="110">
        <v>10047</v>
      </c>
      <c r="H419" s="110">
        <v>8891</v>
      </c>
      <c r="I419" s="110">
        <v>4191</v>
      </c>
      <c r="J419" s="110">
        <v>3221</v>
      </c>
      <c r="K419" s="24">
        <v>5.4</v>
      </c>
      <c r="L419" s="109"/>
      <c r="M419" s="110">
        <v>4031</v>
      </c>
      <c r="N419" s="110">
        <v>2688</v>
      </c>
      <c r="O419" s="25">
        <v>5.4</v>
      </c>
      <c r="P419" s="25">
        <v>4.3</v>
      </c>
      <c r="Q419" s="25">
        <v>4.2</v>
      </c>
      <c r="R419" s="24">
        <v>26</v>
      </c>
      <c r="S419" s="26">
        <v>1.2158</v>
      </c>
      <c r="T419" s="52" t="s">
        <v>407</v>
      </c>
      <c r="U419" s="26">
        <v>1.2158</v>
      </c>
      <c r="V419" s="26"/>
      <c r="W419" s="109"/>
      <c r="X419" s="24">
        <v>14</v>
      </c>
      <c r="Y419" s="110">
        <v>10439.74</v>
      </c>
      <c r="Z419" s="25">
        <v>4.2</v>
      </c>
      <c r="AA419" s="26">
        <v>0.9919</v>
      </c>
      <c r="AB419" s="26">
        <v>0.78090000000000004</v>
      </c>
      <c r="AC419" s="109"/>
      <c r="AD419" s="26">
        <v>1.1581999999999999</v>
      </c>
      <c r="AE419" s="26">
        <v>1.0209999999999999</v>
      </c>
      <c r="AF419" s="26">
        <v>1.2479</v>
      </c>
      <c r="AG419" s="26">
        <v>1.1735</v>
      </c>
      <c r="AH419" s="57">
        <v>1.1440999999999999</v>
      </c>
      <c r="AI419" s="50">
        <f t="shared" si="18"/>
        <v>1.3042494500000001</v>
      </c>
      <c r="AJ419" s="26">
        <f t="shared" si="19"/>
        <v>0.16014945000000025</v>
      </c>
      <c r="AK419" s="62">
        <f t="shared" si="20"/>
        <v>0.13997854208548227</v>
      </c>
    </row>
    <row r="420" spans="1:37" s="53" customFormat="1" x14ac:dyDescent="0.2">
      <c r="A420" s="21" t="s">
        <v>448</v>
      </c>
      <c r="B420" s="24" t="s">
        <v>449</v>
      </c>
      <c r="C420" s="24" t="s">
        <v>407</v>
      </c>
      <c r="D420" s="110">
        <v>2</v>
      </c>
      <c r="E420" s="109"/>
      <c r="F420" s="110">
        <v>0</v>
      </c>
      <c r="G420" s="110">
        <v>19740</v>
      </c>
      <c r="H420" s="110">
        <v>14004</v>
      </c>
      <c r="I420" s="110">
        <v>8052</v>
      </c>
      <c r="J420" s="110">
        <v>5750</v>
      </c>
      <c r="K420" s="24">
        <v>5.5</v>
      </c>
      <c r="L420" s="109"/>
      <c r="M420" s="110">
        <v>8052</v>
      </c>
      <c r="N420" s="110">
        <v>5750</v>
      </c>
      <c r="O420" s="25">
        <v>5.5</v>
      </c>
      <c r="P420" s="25">
        <v>4.5</v>
      </c>
      <c r="Q420" s="25">
        <v>3.2</v>
      </c>
      <c r="R420" s="24">
        <v>999</v>
      </c>
      <c r="S420" s="26">
        <v>2.4285000000000001</v>
      </c>
      <c r="T420" s="52" t="s">
        <v>410</v>
      </c>
      <c r="U420" s="26">
        <v>1.7233000000000001</v>
      </c>
      <c r="V420" s="26"/>
      <c r="W420" s="109"/>
      <c r="X420" s="24">
        <v>9</v>
      </c>
      <c r="Y420" s="110">
        <v>13419.28</v>
      </c>
      <c r="Z420" s="25">
        <v>2.2000000000000002</v>
      </c>
      <c r="AA420" s="26">
        <v>1.2724</v>
      </c>
      <c r="AB420" s="26">
        <v>1.3310999999999999</v>
      </c>
      <c r="AC420" s="109"/>
      <c r="AD420" s="26">
        <v>0.87590000000000001</v>
      </c>
      <c r="AE420" s="26">
        <v>1.7182999999999999</v>
      </c>
      <c r="AF420" s="26">
        <v>1.6424000000000001</v>
      </c>
      <c r="AG420" s="26">
        <v>1.6705000000000001</v>
      </c>
      <c r="AH420" s="57">
        <v>1.6862999999999999</v>
      </c>
      <c r="AI420" s="50">
        <f t="shared" si="18"/>
        <v>1.8486700750000002</v>
      </c>
      <c r="AJ420" s="26">
        <f t="shared" si="19"/>
        <v>0.16237007500000034</v>
      </c>
      <c r="AK420" s="62">
        <f t="shared" si="20"/>
        <v>9.6287775010377954E-2</v>
      </c>
    </row>
    <row r="421" spans="1:37" s="53" customFormat="1" x14ac:dyDescent="0.2">
      <c r="A421" s="21" t="s">
        <v>593</v>
      </c>
      <c r="B421" s="24" t="s">
        <v>594</v>
      </c>
      <c r="C421" s="24" t="s">
        <v>407</v>
      </c>
      <c r="D421" s="110">
        <v>28</v>
      </c>
      <c r="E421" s="109"/>
      <c r="F421" s="110">
        <v>1</v>
      </c>
      <c r="G421" s="110">
        <v>7509</v>
      </c>
      <c r="H421" s="110">
        <v>7801</v>
      </c>
      <c r="I421" s="110">
        <v>2778</v>
      </c>
      <c r="J421" s="110">
        <v>2458</v>
      </c>
      <c r="K421" s="24">
        <v>3</v>
      </c>
      <c r="L421" s="109"/>
      <c r="M421" s="110">
        <v>2681</v>
      </c>
      <c r="N421" s="110">
        <v>2207</v>
      </c>
      <c r="O421" s="25">
        <v>3</v>
      </c>
      <c r="P421" s="25">
        <v>3.1</v>
      </c>
      <c r="Q421" s="25">
        <v>2.2000000000000002</v>
      </c>
      <c r="R421" s="24">
        <v>40</v>
      </c>
      <c r="S421" s="26">
        <v>0.80859999999999999</v>
      </c>
      <c r="T421" s="52" t="s">
        <v>410</v>
      </c>
      <c r="U421" s="26">
        <v>0.97650000000000003</v>
      </c>
      <c r="V421" s="26"/>
      <c r="W421" s="109"/>
      <c r="X421" s="24">
        <v>13</v>
      </c>
      <c r="Y421" s="110">
        <v>13291.87</v>
      </c>
      <c r="Z421" s="25">
        <v>1.9</v>
      </c>
      <c r="AA421" s="26">
        <v>1.6778999999999999</v>
      </c>
      <c r="AB421" s="26">
        <v>1.8649</v>
      </c>
      <c r="AC421" s="109"/>
      <c r="AD421" s="26">
        <v>0.65010000000000001</v>
      </c>
      <c r="AE421" s="26">
        <v>0.78180000000000005</v>
      </c>
      <c r="AF421" s="26">
        <v>0.71779999999999999</v>
      </c>
      <c r="AG421" s="26">
        <v>0.66369999999999996</v>
      </c>
      <c r="AH421" s="57">
        <v>0.88260000000000005</v>
      </c>
      <c r="AI421" s="50">
        <f t="shared" si="18"/>
        <v>1.0475403750000001</v>
      </c>
      <c r="AJ421" s="26">
        <f t="shared" si="19"/>
        <v>0.16494037500000003</v>
      </c>
      <c r="AK421" s="62">
        <f t="shared" si="20"/>
        <v>0.18688009857239976</v>
      </c>
    </row>
    <row r="422" spans="1:37" s="53" customFormat="1" x14ac:dyDescent="0.2">
      <c r="A422" s="21" t="s">
        <v>1405</v>
      </c>
      <c r="B422" s="24" t="s">
        <v>1406</v>
      </c>
      <c r="C422" s="24" t="s">
        <v>410</v>
      </c>
      <c r="D422" s="110">
        <v>6</v>
      </c>
      <c r="E422" s="109"/>
      <c r="F422" s="110">
        <v>0</v>
      </c>
      <c r="G422" s="110">
        <v>4224</v>
      </c>
      <c r="H422" s="110">
        <v>2443</v>
      </c>
      <c r="I422" s="110">
        <v>1608</v>
      </c>
      <c r="J422" s="110">
        <v>944</v>
      </c>
      <c r="K422" s="24">
        <v>2.2000000000000002</v>
      </c>
      <c r="L422" s="109"/>
      <c r="M422" s="110">
        <v>1608</v>
      </c>
      <c r="N422" s="110">
        <v>944</v>
      </c>
      <c r="O422" s="25">
        <v>2.2000000000000002</v>
      </c>
      <c r="P422" s="25">
        <v>1.1000000000000001</v>
      </c>
      <c r="Q422" s="25">
        <v>1.9</v>
      </c>
      <c r="R422" s="24">
        <v>20</v>
      </c>
      <c r="S422" s="26">
        <v>0.48499999999999999</v>
      </c>
      <c r="T422" s="52" t="s">
        <v>410</v>
      </c>
      <c r="U422" s="26">
        <v>0.87860000000000005</v>
      </c>
      <c r="V422" s="26"/>
      <c r="W422" s="109"/>
      <c r="X422" s="24">
        <v>11</v>
      </c>
      <c r="Y422" s="110">
        <v>12564.19</v>
      </c>
      <c r="Z422" s="25">
        <v>2.7</v>
      </c>
      <c r="AA422" s="26">
        <v>2.9304999999999999</v>
      </c>
      <c r="AB422" s="26">
        <v>2.6928999999999998</v>
      </c>
      <c r="AC422" s="109"/>
      <c r="AD422" s="26">
        <v>1.1957</v>
      </c>
      <c r="AE422" s="26">
        <v>0.79810000000000003</v>
      </c>
      <c r="AF422" s="26">
        <v>0.78149999999999997</v>
      </c>
      <c r="AG422" s="26">
        <v>0.77629999999999999</v>
      </c>
      <c r="AH422" s="57">
        <v>0.77600000000000002</v>
      </c>
      <c r="AI422" s="50">
        <f t="shared" si="18"/>
        <v>0.94251815000000017</v>
      </c>
      <c r="AJ422" s="26">
        <f t="shared" si="19"/>
        <v>0.16651815000000014</v>
      </c>
      <c r="AK422" s="62">
        <f t="shared" si="20"/>
        <v>0.21458524484536101</v>
      </c>
    </row>
    <row r="423" spans="1:37" s="53" customFormat="1" x14ac:dyDescent="0.2">
      <c r="A423" s="22" t="s">
        <v>1387</v>
      </c>
      <c r="B423" s="17" t="s">
        <v>1388</v>
      </c>
      <c r="C423" s="17" t="s">
        <v>410</v>
      </c>
      <c r="D423" s="111">
        <v>8</v>
      </c>
      <c r="E423" s="109"/>
      <c r="F423" s="111">
        <v>0</v>
      </c>
      <c r="G423" s="111">
        <v>11025</v>
      </c>
      <c r="H423" s="111">
        <v>4979</v>
      </c>
      <c r="I423" s="111">
        <v>5333</v>
      </c>
      <c r="J423" s="111">
        <v>2833</v>
      </c>
      <c r="K423" s="17">
        <v>5.8</v>
      </c>
      <c r="L423" s="109"/>
      <c r="M423" s="111">
        <v>5504</v>
      </c>
      <c r="N423" s="111">
        <v>3105</v>
      </c>
      <c r="O423" s="18">
        <v>5.8</v>
      </c>
      <c r="P423" s="18">
        <v>4.0999999999999996</v>
      </c>
      <c r="Q423" s="18">
        <v>4.4000000000000004</v>
      </c>
      <c r="R423" s="17">
        <v>19</v>
      </c>
      <c r="S423" s="19">
        <v>1.66</v>
      </c>
      <c r="T423" s="44" t="s">
        <v>410</v>
      </c>
      <c r="U423" s="19">
        <v>1.6619999999999999</v>
      </c>
      <c r="V423" s="19"/>
      <c r="W423" s="109"/>
      <c r="X423" s="17">
        <v>17</v>
      </c>
      <c r="Y423" s="111">
        <v>13968.83</v>
      </c>
      <c r="Z423" s="18">
        <v>4.5999999999999996</v>
      </c>
      <c r="AA423" s="19">
        <v>1.8697999999999999</v>
      </c>
      <c r="AB423" s="19">
        <v>1.5402</v>
      </c>
      <c r="AC423" s="109"/>
      <c r="AD423" s="19">
        <v>1.2364999999999999</v>
      </c>
      <c r="AE423" s="19">
        <v>1.2583</v>
      </c>
      <c r="AF423" s="19">
        <v>1.35</v>
      </c>
      <c r="AG423" s="19">
        <v>1.3422000000000001</v>
      </c>
      <c r="AH423" s="59">
        <v>1.6158999999999999</v>
      </c>
      <c r="AI423" s="51">
        <f t="shared" si="18"/>
        <v>1.7829105000000001</v>
      </c>
      <c r="AJ423" s="19">
        <f t="shared" si="19"/>
        <v>0.16701050000000017</v>
      </c>
      <c r="AK423" s="63">
        <f t="shared" si="20"/>
        <v>0.10335447738102617</v>
      </c>
    </row>
    <row r="424" spans="1:37" s="53" customFormat="1" x14ac:dyDescent="0.2">
      <c r="A424" s="21" t="s">
        <v>922</v>
      </c>
      <c r="B424" s="24" t="s">
        <v>923</v>
      </c>
      <c r="C424" s="24" t="s">
        <v>410</v>
      </c>
      <c r="D424" s="110">
        <v>13</v>
      </c>
      <c r="E424" s="109"/>
      <c r="F424" s="110">
        <v>0</v>
      </c>
      <c r="G424" s="110">
        <v>23050</v>
      </c>
      <c r="H424" s="110">
        <v>36075</v>
      </c>
      <c r="I424" s="110">
        <v>7158</v>
      </c>
      <c r="J424" s="110">
        <v>7574</v>
      </c>
      <c r="K424" s="24">
        <v>6.6</v>
      </c>
      <c r="L424" s="109"/>
      <c r="M424" s="110">
        <v>6424</v>
      </c>
      <c r="N424" s="110">
        <v>5313</v>
      </c>
      <c r="O424" s="25">
        <v>6.6</v>
      </c>
      <c r="P424" s="25">
        <v>6.7</v>
      </c>
      <c r="Q424" s="25">
        <v>4.4000000000000004</v>
      </c>
      <c r="R424" s="24">
        <v>40</v>
      </c>
      <c r="S424" s="26">
        <v>1.9375</v>
      </c>
      <c r="T424" s="52" t="s">
        <v>410</v>
      </c>
      <c r="U424" s="26">
        <v>2.6349</v>
      </c>
      <c r="V424" s="26"/>
      <c r="W424" s="109"/>
      <c r="X424" s="24">
        <v>22</v>
      </c>
      <c r="Y424" s="110">
        <v>27313.41</v>
      </c>
      <c r="Z424" s="25">
        <v>5.8</v>
      </c>
      <c r="AA424" s="26">
        <v>1.4502999999999999</v>
      </c>
      <c r="AB424" s="26">
        <v>1.1120000000000001</v>
      </c>
      <c r="AC424" s="109"/>
      <c r="AD424" s="26">
        <v>1.86</v>
      </c>
      <c r="AE424" s="26">
        <v>2.0148999999999999</v>
      </c>
      <c r="AF424" s="26">
        <v>2.6295000000000002</v>
      </c>
      <c r="AG424" s="26">
        <v>2.5979000000000001</v>
      </c>
      <c r="AH424" s="57">
        <v>2.6593</v>
      </c>
      <c r="AI424" s="50">
        <f t="shared" si="18"/>
        <v>2.8265889750000004</v>
      </c>
      <c r="AJ424" s="26">
        <f t="shared" si="19"/>
        <v>0.16728897500000039</v>
      </c>
      <c r="AK424" s="62">
        <f t="shared" si="20"/>
        <v>6.2907146617531079E-2</v>
      </c>
    </row>
    <row r="425" spans="1:37" s="53" customFormat="1" x14ac:dyDescent="0.2">
      <c r="A425" s="21" t="s">
        <v>599</v>
      </c>
      <c r="B425" s="24" t="s">
        <v>600</v>
      </c>
      <c r="C425" s="24" t="s">
        <v>407</v>
      </c>
      <c r="D425" s="110">
        <v>11</v>
      </c>
      <c r="E425" s="109"/>
      <c r="F425" s="110">
        <v>0</v>
      </c>
      <c r="G425" s="110">
        <v>5784</v>
      </c>
      <c r="H425" s="110">
        <v>4723</v>
      </c>
      <c r="I425" s="110">
        <v>1875</v>
      </c>
      <c r="J425" s="110">
        <v>1380</v>
      </c>
      <c r="K425" s="24">
        <v>1.4</v>
      </c>
      <c r="L425" s="109"/>
      <c r="M425" s="110">
        <v>1942</v>
      </c>
      <c r="N425" s="110">
        <v>1382</v>
      </c>
      <c r="O425" s="25">
        <v>1.4</v>
      </c>
      <c r="P425" s="25">
        <v>0.6</v>
      </c>
      <c r="Q425" s="25">
        <v>1.3</v>
      </c>
      <c r="R425" s="24">
        <v>30</v>
      </c>
      <c r="S425" s="26">
        <v>0.5857</v>
      </c>
      <c r="T425" s="52" t="s">
        <v>410</v>
      </c>
      <c r="U425" s="26">
        <v>0.47739999999999999</v>
      </c>
      <c r="V425" s="26"/>
      <c r="W425" s="109"/>
      <c r="X425" s="24">
        <v>3</v>
      </c>
      <c r="Y425" s="110">
        <v>4306.26</v>
      </c>
      <c r="Z425" s="25">
        <v>1.2</v>
      </c>
      <c r="AA425" s="26">
        <v>1.3240000000000001</v>
      </c>
      <c r="AB425" s="26">
        <v>1.2767999999999999</v>
      </c>
      <c r="AC425" s="109"/>
      <c r="AD425" s="26">
        <v>0.6573</v>
      </c>
      <c r="AE425" s="26">
        <v>0.47839999999999999</v>
      </c>
      <c r="AF425" s="26">
        <v>0.49109999999999998</v>
      </c>
      <c r="AG425" s="26">
        <v>0.4763</v>
      </c>
      <c r="AH425" s="57">
        <v>0.34289999999999998</v>
      </c>
      <c r="AI425" s="50">
        <f t="shared" si="18"/>
        <v>0.51213085000000003</v>
      </c>
      <c r="AJ425" s="26">
        <f t="shared" si="19"/>
        <v>0.16923085000000004</v>
      </c>
      <c r="AK425" s="62">
        <f t="shared" si="20"/>
        <v>0.49352828813065047</v>
      </c>
    </row>
    <row r="426" spans="1:37" s="53" customFormat="1" x14ac:dyDescent="0.2">
      <c r="A426" s="21" t="s">
        <v>951</v>
      </c>
      <c r="B426" s="1" t="s">
        <v>952</v>
      </c>
      <c r="C426" s="1" t="s">
        <v>611</v>
      </c>
      <c r="D426" s="108">
        <v>4</v>
      </c>
      <c r="E426" s="109"/>
      <c r="F426" s="108">
        <v>0</v>
      </c>
      <c r="G426" s="108">
        <v>6494</v>
      </c>
      <c r="H426" s="108">
        <v>1739</v>
      </c>
      <c r="I426" s="108">
        <v>3091</v>
      </c>
      <c r="J426" s="108">
        <v>615</v>
      </c>
      <c r="K426" s="1">
        <v>1.5</v>
      </c>
      <c r="L426" s="109"/>
      <c r="M426" s="108">
        <v>3091</v>
      </c>
      <c r="N426" s="108">
        <v>615</v>
      </c>
      <c r="O426" s="2">
        <v>1.5</v>
      </c>
      <c r="P426" s="2">
        <v>0.5</v>
      </c>
      <c r="Q426" s="2">
        <v>1.4</v>
      </c>
      <c r="R426" s="1">
        <v>999</v>
      </c>
      <c r="S426" s="3">
        <v>0.93230000000000002</v>
      </c>
      <c r="T426" s="43" t="s">
        <v>410</v>
      </c>
      <c r="U426" s="3">
        <v>1.2283999999999999</v>
      </c>
      <c r="V426" s="3"/>
      <c r="W426" s="109"/>
      <c r="X426" s="1">
        <v>5</v>
      </c>
      <c r="Y426" s="108">
        <v>8159.44</v>
      </c>
      <c r="Z426" s="2">
        <v>1.8</v>
      </c>
      <c r="AA426" s="3">
        <v>0.65239999999999998</v>
      </c>
      <c r="AB426" s="3">
        <v>0.49540000000000001</v>
      </c>
      <c r="AC426" s="109"/>
      <c r="AD426" s="3">
        <v>1.1189</v>
      </c>
      <c r="AE426" s="3">
        <v>1.1177999999999999</v>
      </c>
      <c r="AF426" s="3">
        <v>1.0678000000000001</v>
      </c>
      <c r="AG426" s="3">
        <v>1.026</v>
      </c>
      <c r="AH426" s="57">
        <v>1.1459999999999999</v>
      </c>
      <c r="AI426" s="50">
        <f t="shared" si="18"/>
        <v>1.3177661000000001</v>
      </c>
      <c r="AJ426" s="3">
        <f t="shared" si="19"/>
        <v>0.17176610000000014</v>
      </c>
      <c r="AK426" s="62">
        <f t="shared" si="20"/>
        <v>0.14988315881326367</v>
      </c>
    </row>
    <row r="427" spans="1:37" s="53" customFormat="1" x14ac:dyDescent="0.2">
      <c r="A427" s="21" t="s">
        <v>724</v>
      </c>
      <c r="B427" s="1" t="s">
        <v>725</v>
      </c>
      <c r="C427" s="1" t="s">
        <v>410</v>
      </c>
      <c r="D427" s="108">
        <v>8</v>
      </c>
      <c r="E427" s="109"/>
      <c r="F427" s="108">
        <v>0</v>
      </c>
      <c r="G427" s="108">
        <v>15902</v>
      </c>
      <c r="H427" s="108">
        <v>9024</v>
      </c>
      <c r="I427" s="108">
        <v>6664</v>
      </c>
      <c r="J427" s="108">
        <v>4132</v>
      </c>
      <c r="K427" s="1">
        <v>7.3</v>
      </c>
      <c r="L427" s="109"/>
      <c r="M427" s="108">
        <v>6664</v>
      </c>
      <c r="N427" s="108">
        <v>4132</v>
      </c>
      <c r="O427" s="2">
        <v>7.3</v>
      </c>
      <c r="P427" s="2">
        <v>4.7</v>
      </c>
      <c r="Q427" s="2">
        <v>5</v>
      </c>
      <c r="R427" s="1">
        <v>23</v>
      </c>
      <c r="S427" s="3">
        <v>2.0099</v>
      </c>
      <c r="T427" s="43" t="s">
        <v>410</v>
      </c>
      <c r="U427" s="3">
        <v>2.2183000000000002</v>
      </c>
      <c r="V427" s="3"/>
      <c r="W427" s="109"/>
      <c r="X427" s="1">
        <v>21</v>
      </c>
      <c r="Y427" s="108">
        <v>21519.34</v>
      </c>
      <c r="Z427" s="2">
        <v>6</v>
      </c>
      <c r="AA427" s="3">
        <v>0.82840000000000003</v>
      </c>
      <c r="AB427" s="3">
        <v>0.72860000000000003</v>
      </c>
      <c r="AC427" s="109"/>
      <c r="AD427" s="3">
        <v>2.9192</v>
      </c>
      <c r="AE427" s="3">
        <v>2.5081000000000002</v>
      </c>
      <c r="AF427" s="3">
        <v>2.3948</v>
      </c>
      <c r="AG427" s="3">
        <v>2.3549000000000002</v>
      </c>
      <c r="AH427" s="57">
        <v>2.2080000000000002</v>
      </c>
      <c r="AI427" s="50">
        <f t="shared" si="18"/>
        <v>2.3796813250000004</v>
      </c>
      <c r="AJ427" s="3">
        <f t="shared" si="19"/>
        <v>0.17168132500000022</v>
      </c>
      <c r="AK427" s="62">
        <f t="shared" si="20"/>
        <v>7.7754223278985596E-2</v>
      </c>
    </row>
    <row r="428" spans="1:37" s="53" customFormat="1" x14ac:dyDescent="0.2">
      <c r="A428" s="22" t="s">
        <v>949</v>
      </c>
      <c r="B428" s="17" t="s">
        <v>950</v>
      </c>
      <c r="C428" s="17" t="s">
        <v>410</v>
      </c>
      <c r="D428" s="111">
        <v>2</v>
      </c>
      <c r="E428" s="109"/>
      <c r="F428" s="111">
        <v>0</v>
      </c>
      <c r="G428" s="111">
        <v>13967</v>
      </c>
      <c r="H428" s="111">
        <v>7108</v>
      </c>
      <c r="I428" s="111">
        <v>5741</v>
      </c>
      <c r="J428" s="111">
        <v>2372</v>
      </c>
      <c r="K428" s="17">
        <v>2.5</v>
      </c>
      <c r="L428" s="109"/>
      <c r="M428" s="111">
        <v>5741</v>
      </c>
      <c r="N428" s="111">
        <v>2372</v>
      </c>
      <c r="O428" s="18">
        <v>2.5</v>
      </c>
      <c r="P428" s="18">
        <v>0.5</v>
      </c>
      <c r="Q428" s="18">
        <v>2.4</v>
      </c>
      <c r="R428" s="17">
        <v>999</v>
      </c>
      <c r="S428" s="19">
        <v>1.7315</v>
      </c>
      <c r="T428" s="44" t="s">
        <v>410</v>
      </c>
      <c r="U428" s="19">
        <v>1.6408</v>
      </c>
      <c r="V428" s="19"/>
      <c r="W428" s="109"/>
      <c r="X428" s="17">
        <v>9</v>
      </c>
      <c r="Y428" s="111">
        <v>12996.71</v>
      </c>
      <c r="Z428" s="18">
        <v>2.2999999999999998</v>
      </c>
      <c r="AA428" s="19">
        <v>0.87839999999999996</v>
      </c>
      <c r="AB428" s="19">
        <v>0.83760000000000001</v>
      </c>
      <c r="AC428" s="109"/>
      <c r="AD428" s="19">
        <v>1.2161999999999999</v>
      </c>
      <c r="AE428" s="19">
        <v>1.4000999999999999</v>
      </c>
      <c r="AF428" s="19">
        <v>1.3613</v>
      </c>
      <c r="AG428" s="19">
        <v>1.3214999999999999</v>
      </c>
      <c r="AH428" s="59">
        <v>1.5842000000000001</v>
      </c>
      <c r="AI428" s="51">
        <f t="shared" si="18"/>
        <v>1.7601682000000003</v>
      </c>
      <c r="AJ428" s="19">
        <f t="shared" si="19"/>
        <v>0.17596820000000024</v>
      </c>
      <c r="AK428" s="63">
        <f t="shared" si="20"/>
        <v>0.11107701047847508</v>
      </c>
    </row>
    <row r="429" spans="1:37" s="53" customFormat="1" x14ac:dyDescent="0.2">
      <c r="A429" s="21" t="s">
        <v>826</v>
      </c>
      <c r="B429" s="24" t="s">
        <v>827</v>
      </c>
      <c r="C429" s="24" t="s">
        <v>410</v>
      </c>
      <c r="D429" s="110">
        <v>30</v>
      </c>
      <c r="E429" s="109"/>
      <c r="F429" s="110">
        <v>0</v>
      </c>
      <c r="G429" s="110">
        <v>11564</v>
      </c>
      <c r="H429" s="110">
        <v>5455</v>
      </c>
      <c r="I429" s="110">
        <v>4836</v>
      </c>
      <c r="J429" s="110">
        <v>2105</v>
      </c>
      <c r="K429" s="24">
        <v>4.4000000000000004</v>
      </c>
      <c r="L429" s="109"/>
      <c r="M429" s="110">
        <v>4696</v>
      </c>
      <c r="N429" s="110">
        <v>1637</v>
      </c>
      <c r="O429" s="25">
        <v>4.4000000000000004</v>
      </c>
      <c r="P429" s="25">
        <v>2</v>
      </c>
      <c r="Q429" s="25">
        <v>4</v>
      </c>
      <c r="R429" s="24">
        <v>7</v>
      </c>
      <c r="S429" s="26">
        <v>1.4162999999999999</v>
      </c>
      <c r="T429" s="52" t="s">
        <v>407</v>
      </c>
      <c r="U429" s="26">
        <v>1.4162999999999999</v>
      </c>
      <c r="V429" s="26"/>
      <c r="W429" s="109"/>
      <c r="X429" s="24">
        <v>8</v>
      </c>
      <c r="Y429" s="110">
        <v>8919.7000000000007</v>
      </c>
      <c r="Z429" s="25">
        <v>4</v>
      </c>
      <c r="AA429" s="26">
        <v>2.4864999999999999</v>
      </c>
      <c r="AB429" s="26">
        <v>2.6976</v>
      </c>
      <c r="AC429" s="109"/>
      <c r="AD429" s="26">
        <v>1.6133</v>
      </c>
      <c r="AE429" s="26">
        <v>1.4664999999999999</v>
      </c>
      <c r="AF429" s="26">
        <v>1.6698999999999999</v>
      </c>
      <c r="AG429" s="26">
        <v>1.6444000000000001</v>
      </c>
      <c r="AH429" s="57">
        <v>1.3429</v>
      </c>
      <c r="AI429" s="50">
        <f t="shared" si="18"/>
        <v>1.519335825</v>
      </c>
      <c r="AJ429" s="26">
        <f t="shared" si="19"/>
        <v>0.17643582499999999</v>
      </c>
      <c r="AK429" s="62">
        <f t="shared" si="20"/>
        <v>0.13138418720679126</v>
      </c>
    </row>
    <row r="430" spans="1:37" s="53" customFormat="1" x14ac:dyDescent="0.2">
      <c r="A430" s="21" t="s">
        <v>1138</v>
      </c>
      <c r="B430" s="24" t="s">
        <v>1139</v>
      </c>
      <c r="C430" s="24" t="s">
        <v>410</v>
      </c>
      <c r="D430" s="110">
        <v>16</v>
      </c>
      <c r="E430" s="109"/>
      <c r="F430" s="110">
        <v>0</v>
      </c>
      <c r="G430" s="110">
        <v>17643</v>
      </c>
      <c r="H430" s="110">
        <v>31975</v>
      </c>
      <c r="I430" s="110">
        <v>6393</v>
      </c>
      <c r="J430" s="110">
        <v>13191</v>
      </c>
      <c r="K430" s="24">
        <v>4.7</v>
      </c>
      <c r="L430" s="109"/>
      <c r="M430" s="110">
        <v>4813</v>
      </c>
      <c r="N430" s="110">
        <v>7121</v>
      </c>
      <c r="O430" s="25">
        <v>4.7</v>
      </c>
      <c r="P430" s="25">
        <v>8.5</v>
      </c>
      <c r="Q430" s="25">
        <v>2.5</v>
      </c>
      <c r="R430" s="24">
        <v>129</v>
      </c>
      <c r="S430" s="26">
        <v>1.4516</v>
      </c>
      <c r="T430" s="52" t="s">
        <v>410</v>
      </c>
      <c r="U430" s="26">
        <v>1.3525</v>
      </c>
      <c r="V430" s="26"/>
      <c r="W430" s="109"/>
      <c r="X430" s="24">
        <v>7</v>
      </c>
      <c r="Y430" s="110">
        <v>9813.76</v>
      </c>
      <c r="Z430" s="25">
        <v>2.2999999999999998</v>
      </c>
      <c r="AA430" s="26">
        <v>1.0774999999999999</v>
      </c>
      <c r="AB430" s="26">
        <v>0.88859999999999995</v>
      </c>
      <c r="AC430" s="109"/>
      <c r="AD430" s="26">
        <v>0.76919999999999999</v>
      </c>
      <c r="AE430" s="26">
        <v>0.98119999999999996</v>
      </c>
      <c r="AF430" s="26">
        <v>1.2301</v>
      </c>
      <c r="AG430" s="26">
        <v>1.1067</v>
      </c>
      <c r="AH430" s="57">
        <v>1.2695000000000001</v>
      </c>
      <c r="AI430" s="50">
        <f t="shared" si="18"/>
        <v>1.4508943750000001</v>
      </c>
      <c r="AJ430" s="26">
        <f t="shared" si="19"/>
        <v>0.181394375</v>
      </c>
      <c r="AK430" s="62">
        <f t="shared" si="20"/>
        <v>0.1428864710515951</v>
      </c>
    </row>
    <row r="431" spans="1:37" s="53" customFormat="1" x14ac:dyDescent="0.2">
      <c r="A431" s="21" t="s">
        <v>434</v>
      </c>
      <c r="B431" s="24" t="s">
        <v>435</v>
      </c>
      <c r="C431" s="24" t="s">
        <v>410</v>
      </c>
      <c r="D431" s="110">
        <v>139</v>
      </c>
      <c r="E431" s="109"/>
      <c r="F431" s="110">
        <v>8</v>
      </c>
      <c r="G431" s="110">
        <v>24487</v>
      </c>
      <c r="H431" s="110">
        <v>44628</v>
      </c>
      <c r="I431" s="110">
        <v>10664</v>
      </c>
      <c r="J431" s="110">
        <v>21675</v>
      </c>
      <c r="K431" s="24">
        <v>10.199999999999999</v>
      </c>
      <c r="L431" s="109"/>
      <c r="M431" s="110">
        <v>9329</v>
      </c>
      <c r="N431" s="110">
        <v>11495</v>
      </c>
      <c r="O431" s="25">
        <v>10.199999999999999</v>
      </c>
      <c r="P431" s="25">
        <v>13.8</v>
      </c>
      <c r="Q431" s="25">
        <v>6</v>
      </c>
      <c r="R431" s="24">
        <v>89</v>
      </c>
      <c r="S431" s="26">
        <v>2.8136999999999999</v>
      </c>
      <c r="T431" s="52" t="s">
        <v>407</v>
      </c>
      <c r="U431" s="26">
        <v>2.8136999999999999</v>
      </c>
      <c r="V431" s="3"/>
      <c r="W431" s="109"/>
      <c r="X431" s="24">
        <v>37</v>
      </c>
      <c r="Y431" s="110">
        <v>52713.5</v>
      </c>
      <c r="Z431" s="25">
        <v>6</v>
      </c>
      <c r="AA431" s="26">
        <v>0.94350000000000001</v>
      </c>
      <c r="AB431" s="26">
        <v>0.99439999999999995</v>
      </c>
      <c r="AC431" s="109"/>
      <c r="AD431" s="26">
        <v>1.9857</v>
      </c>
      <c r="AE431" s="26">
        <v>2.1901000000000002</v>
      </c>
      <c r="AF431" s="26">
        <v>1.8345</v>
      </c>
      <c r="AG431" s="26">
        <v>2.4834000000000001</v>
      </c>
      <c r="AH431" s="57">
        <v>2.8246000000000002</v>
      </c>
      <c r="AI431" s="50">
        <f t="shared" si="18"/>
        <v>3.018396675</v>
      </c>
      <c r="AJ431" s="26">
        <f t="shared" si="19"/>
        <v>0.19379667499999975</v>
      </c>
      <c r="AK431" s="62">
        <f t="shared" si="20"/>
        <v>6.8610307654181024E-2</v>
      </c>
    </row>
    <row r="432" spans="1:37" s="53" customFormat="1" x14ac:dyDescent="0.2">
      <c r="A432" s="21" t="s">
        <v>1006</v>
      </c>
      <c r="B432" s="24" t="s">
        <v>1007</v>
      </c>
      <c r="C432" s="24" t="s">
        <v>410</v>
      </c>
      <c r="D432" s="110">
        <v>9</v>
      </c>
      <c r="E432" s="109"/>
      <c r="F432" s="110">
        <v>1</v>
      </c>
      <c r="G432" s="110">
        <v>4995</v>
      </c>
      <c r="H432" s="110">
        <v>1635</v>
      </c>
      <c r="I432" s="110">
        <v>2766</v>
      </c>
      <c r="J432" s="110">
        <v>812</v>
      </c>
      <c r="K432" s="24">
        <v>3.1</v>
      </c>
      <c r="L432" s="109"/>
      <c r="M432" s="110">
        <v>2766</v>
      </c>
      <c r="N432" s="110">
        <v>812</v>
      </c>
      <c r="O432" s="25">
        <v>3.1</v>
      </c>
      <c r="P432" s="25">
        <v>1.1000000000000001</v>
      </c>
      <c r="Q432" s="25">
        <v>2.9</v>
      </c>
      <c r="R432" s="24">
        <v>5</v>
      </c>
      <c r="S432" s="26">
        <v>0.83420000000000005</v>
      </c>
      <c r="T432" s="52" t="s">
        <v>407</v>
      </c>
      <c r="U432" s="26">
        <v>0.83420000000000005</v>
      </c>
      <c r="V432" s="26"/>
      <c r="W432" s="109"/>
      <c r="X432" s="24">
        <v>5</v>
      </c>
      <c r="Y432" s="110">
        <v>4341.28</v>
      </c>
      <c r="Z432" s="25">
        <v>2.9</v>
      </c>
      <c r="AA432" s="26">
        <v>1.9258</v>
      </c>
      <c r="AB432" s="26">
        <v>1.6999</v>
      </c>
      <c r="AC432" s="109"/>
      <c r="AD432" s="26">
        <v>1.0489999999999999</v>
      </c>
      <c r="AE432" s="26">
        <v>1.1615</v>
      </c>
      <c r="AF432" s="26">
        <v>0.99170000000000003</v>
      </c>
      <c r="AG432" s="26">
        <v>0.99350000000000005</v>
      </c>
      <c r="AH432" s="57">
        <v>0.69599999999999995</v>
      </c>
      <c r="AI432" s="50">
        <f t="shared" si="18"/>
        <v>0.89488805000000016</v>
      </c>
      <c r="AJ432" s="26">
        <f t="shared" si="19"/>
        <v>0.1988880500000002</v>
      </c>
      <c r="AK432" s="62">
        <f t="shared" si="20"/>
        <v>0.28575869252873592</v>
      </c>
    </row>
    <row r="433" spans="1:37" s="53" customFormat="1" x14ac:dyDescent="0.2">
      <c r="A433" s="22" t="s">
        <v>892</v>
      </c>
      <c r="B433" s="17" t="s">
        <v>893</v>
      </c>
      <c r="C433" s="17" t="s">
        <v>410</v>
      </c>
      <c r="D433" s="111">
        <v>13</v>
      </c>
      <c r="E433" s="109"/>
      <c r="F433" s="111">
        <v>0</v>
      </c>
      <c r="G433" s="111">
        <v>10494</v>
      </c>
      <c r="H433" s="111">
        <v>3445</v>
      </c>
      <c r="I433" s="111">
        <v>4688</v>
      </c>
      <c r="J433" s="111">
        <v>1432</v>
      </c>
      <c r="K433" s="17">
        <v>3.4</v>
      </c>
      <c r="L433" s="109"/>
      <c r="M433" s="111">
        <v>4812</v>
      </c>
      <c r="N433" s="111">
        <v>1579</v>
      </c>
      <c r="O433" s="18">
        <v>3.4</v>
      </c>
      <c r="P433" s="18">
        <v>1.1000000000000001</v>
      </c>
      <c r="Q433" s="18">
        <v>3.2</v>
      </c>
      <c r="R433" s="17">
        <v>6</v>
      </c>
      <c r="S433" s="19">
        <v>1.4513</v>
      </c>
      <c r="T433" s="44" t="s">
        <v>407</v>
      </c>
      <c r="U433" s="19">
        <v>1.4513</v>
      </c>
      <c r="V433" s="19"/>
      <c r="W433" s="109"/>
      <c r="X433" s="17">
        <v>6</v>
      </c>
      <c r="Y433" s="111">
        <v>7466.08</v>
      </c>
      <c r="Z433" s="18">
        <v>3.2</v>
      </c>
      <c r="AA433" s="19">
        <v>1.8842000000000001</v>
      </c>
      <c r="AB433" s="19">
        <v>2.2841</v>
      </c>
      <c r="AC433" s="109"/>
      <c r="AD433" s="19">
        <v>1.2256</v>
      </c>
      <c r="AE433" s="19">
        <v>1.3983000000000001</v>
      </c>
      <c r="AF433" s="19">
        <v>1.2174</v>
      </c>
      <c r="AG433" s="19">
        <v>1.4784999999999999</v>
      </c>
      <c r="AH433" s="59">
        <v>1.357</v>
      </c>
      <c r="AI433" s="51">
        <f t="shared" si="18"/>
        <v>1.5568820750000001</v>
      </c>
      <c r="AJ433" s="19">
        <f t="shared" si="19"/>
        <v>0.1998820750000001</v>
      </c>
      <c r="AK433" s="63">
        <f t="shared" si="20"/>
        <v>0.14729703389830517</v>
      </c>
    </row>
    <row r="434" spans="1:37" s="53" customFormat="1" x14ac:dyDescent="0.2">
      <c r="A434" s="21" t="s">
        <v>772</v>
      </c>
      <c r="B434" s="24" t="s">
        <v>773</v>
      </c>
      <c r="C434" s="24" t="s">
        <v>410</v>
      </c>
      <c r="D434" s="110">
        <v>71</v>
      </c>
      <c r="E434" s="109"/>
      <c r="F434" s="110">
        <v>3</v>
      </c>
      <c r="G434" s="110">
        <v>11390</v>
      </c>
      <c r="H434" s="110">
        <v>16637</v>
      </c>
      <c r="I434" s="110">
        <v>4791</v>
      </c>
      <c r="J434" s="110">
        <v>6330</v>
      </c>
      <c r="K434" s="24">
        <v>4.4000000000000004</v>
      </c>
      <c r="L434" s="109"/>
      <c r="M434" s="110">
        <v>4469</v>
      </c>
      <c r="N434" s="110">
        <v>4219</v>
      </c>
      <c r="O434" s="25">
        <v>4.4000000000000004</v>
      </c>
      <c r="P434" s="25">
        <v>4.9000000000000004</v>
      </c>
      <c r="Q434" s="25">
        <v>2.9</v>
      </c>
      <c r="R434" s="24">
        <v>52</v>
      </c>
      <c r="S434" s="26">
        <v>1.3479000000000001</v>
      </c>
      <c r="T434" s="52" t="s">
        <v>407</v>
      </c>
      <c r="U434" s="26">
        <v>1.3479000000000001</v>
      </c>
      <c r="V434" s="26"/>
      <c r="W434" s="109"/>
      <c r="X434" s="24">
        <v>14</v>
      </c>
      <c r="Y434" s="110">
        <v>17071.2</v>
      </c>
      <c r="Z434" s="25">
        <v>2.9</v>
      </c>
      <c r="AA434" s="26">
        <v>1.2955000000000001</v>
      </c>
      <c r="AB434" s="26">
        <v>0.90290000000000004</v>
      </c>
      <c r="AC434" s="109"/>
      <c r="AD434" s="26">
        <v>1.0629</v>
      </c>
      <c r="AE434" s="26">
        <v>1.0306999999999999</v>
      </c>
      <c r="AF434" s="26">
        <v>1.1661999999999999</v>
      </c>
      <c r="AG434" s="26">
        <v>1.2002999999999999</v>
      </c>
      <c r="AH434" s="57">
        <v>1.2444999999999999</v>
      </c>
      <c r="AI434" s="50">
        <f t="shared" si="18"/>
        <v>1.4459597250000003</v>
      </c>
      <c r="AJ434" s="26">
        <f t="shared" si="19"/>
        <v>0.20145972500000031</v>
      </c>
      <c r="AK434" s="62">
        <f t="shared" si="20"/>
        <v>0.16188005222981142</v>
      </c>
    </row>
    <row r="435" spans="1:37" s="53" customFormat="1" x14ac:dyDescent="0.2">
      <c r="A435" s="21" t="s">
        <v>1060</v>
      </c>
      <c r="B435" s="24" t="s">
        <v>1061</v>
      </c>
      <c r="C435" s="24" t="s">
        <v>410</v>
      </c>
      <c r="D435" s="110">
        <v>6</v>
      </c>
      <c r="E435" s="109"/>
      <c r="F435" s="110">
        <v>0</v>
      </c>
      <c r="G435" s="110">
        <v>9629</v>
      </c>
      <c r="H435" s="110">
        <v>6281</v>
      </c>
      <c r="I435" s="110">
        <v>3624</v>
      </c>
      <c r="J435" s="110">
        <v>1976</v>
      </c>
      <c r="K435" s="24">
        <v>3.7</v>
      </c>
      <c r="L435" s="109"/>
      <c r="M435" s="110">
        <v>3546</v>
      </c>
      <c r="N435" s="110">
        <v>1808</v>
      </c>
      <c r="O435" s="25">
        <v>3.7</v>
      </c>
      <c r="P435" s="25">
        <v>3.1</v>
      </c>
      <c r="Q435" s="25">
        <v>2.6</v>
      </c>
      <c r="R435" s="24">
        <v>15</v>
      </c>
      <c r="S435" s="26">
        <v>1.0694999999999999</v>
      </c>
      <c r="T435" s="52" t="s">
        <v>410</v>
      </c>
      <c r="U435" s="26">
        <v>1.4084000000000001</v>
      </c>
      <c r="V435" s="26"/>
      <c r="W435" s="109"/>
      <c r="X435" s="24">
        <v>9</v>
      </c>
      <c r="Y435" s="110">
        <v>11304.97</v>
      </c>
      <c r="Z435" s="25">
        <v>2.5</v>
      </c>
      <c r="AA435" s="26">
        <v>1.0118</v>
      </c>
      <c r="AB435" s="26">
        <v>0.81689999999999996</v>
      </c>
      <c r="AC435" s="109"/>
      <c r="AD435" s="26">
        <v>1.0112000000000001</v>
      </c>
      <c r="AE435" s="26">
        <v>1.1137999999999999</v>
      </c>
      <c r="AF435" s="26">
        <v>1.4306000000000001</v>
      </c>
      <c r="AG435" s="26">
        <v>1.3573</v>
      </c>
      <c r="AH435" s="57">
        <v>1.3053999999999999</v>
      </c>
      <c r="AI435" s="50">
        <f t="shared" si="18"/>
        <v>1.5108611000000003</v>
      </c>
      <c r="AJ435" s="26">
        <f t="shared" si="19"/>
        <v>0.2054611000000004</v>
      </c>
      <c r="AK435" s="62">
        <f t="shared" si="20"/>
        <v>0.15739321280833493</v>
      </c>
    </row>
    <row r="436" spans="1:37" s="53" customFormat="1" x14ac:dyDescent="0.2">
      <c r="A436" s="21" t="s">
        <v>838</v>
      </c>
      <c r="B436" s="1" t="s">
        <v>839</v>
      </c>
      <c r="C436" s="1" t="s">
        <v>407</v>
      </c>
      <c r="D436" s="108">
        <v>5</v>
      </c>
      <c r="E436" s="109"/>
      <c r="F436" s="108">
        <v>0</v>
      </c>
      <c r="G436" s="108">
        <v>14652</v>
      </c>
      <c r="H436" s="108">
        <v>5804</v>
      </c>
      <c r="I436" s="108">
        <v>5847</v>
      </c>
      <c r="J436" s="108">
        <v>1289</v>
      </c>
      <c r="K436" s="1">
        <v>5.2</v>
      </c>
      <c r="L436" s="109"/>
      <c r="M436" s="108">
        <v>5847</v>
      </c>
      <c r="N436" s="108">
        <v>1289</v>
      </c>
      <c r="O436" s="2">
        <v>5.2</v>
      </c>
      <c r="P436" s="2">
        <v>1.9</v>
      </c>
      <c r="Q436" s="2">
        <v>4.7</v>
      </c>
      <c r="R436" s="1">
        <v>3</v>
      </c>
      <c r="S436" s="3">
        <v>1.7635000000000001</v>
      </c>
      <c r="T436" s="43" t="s">
        <v>407</v>
      </c>
      <c r="U436" s="3">
        <v>1.7635000000000001</v>
      </c>
      <c r="V436" s="3"/>
      <c r="W436" s="109"/>
      <c r="X436" s="1">
        <v>9</v>
      </c>
      <c r="Y436" s="108">
        <v>8347.66</v>
      </c>
      <c r="Z436" s="2">
        <v>4.7</v>
      </c>
      <c r="AA436" s="3">
        <v>0.52380000000000004</v>
      </c>
      <c r="AB436" s="3">
        <v>0.49819999999999998</v>
      </c>
      <c r="AC436" s="109"/>
      <c r="AD436" s="3">
        <v>1.1595</v>
      </c>
      <c r="AE436" s="3">
        <v>1.6109</v>
      </c>
      <c r="AF436" s="3">
        <v>1.6215999999999999</v>
      </c>
      <c r="AG436" s="3">
        <v>1.5783</v>
      </c>
      <c r="AH436" s="57">
        <v>1.6858</v>
      </c>
      <c r="AI436" s="50">
        <f t="shared" si="18"/>
        <v>1.8917946250000002</v>
      </c>
      <c r="AJ436" s="3">
        <f t="shared" si="19"/>
        <v>0.20599462500000021</v>
      </c>
      <c r="AK436" s="62">
        <f t="shared" si="20"/>
        <v>0.12219398801755856</v>
      </c>
    </row>
    <row r="437" spans="1:37" s="53" customFormat="1" x14ac:dyDescent="0.2">
      <c r="A437" s="21" t="s">
        <v>612</v>
      </c>
      <c r="B437" s="24" t="s">
        <v>613</v>
      </c>
      <c r="C437" s="24" t="s">
        <v>407</v>
      </c>
      <c r="D437" s="110">
        <v>0</v>
      </c>
      <c r="E437" s="109"/>
      <c r="F437" s="110">
        <v>0</v>
      </c>
      <c r="G437" s="110">
        <v>0</v>
      </c>
      <c r="H437" s="110">
        <v>0</v>
      </c>
      <c r="I437" s="110">
        <v>0</v>
      </c>
      <c r="J437" s="110">
        <v>0</v>
      </c>
      <c r="K437" s="24">
        <v>0</v>
      </c>
      <c r="L437" s="109"/>
      <c r="M437" s="110">
        <v>0</v>
      </c>
      <c r="N437" s="110">
        <v>0</v>
      </c>
      <c r="O437" s="25">
        <v>0</v>
      </c>
      <c r="P437" s="25">
        <v>0</v>
      </c>
      <c r="Q437" s="25">
        <v>0</v>
      </c>
      <c r="R437" s="24">
        <v>999</v>
      </c>
      <c r="S437" s="26">
        <v>0</v>
      </c>
      <c r="T437" s="52" t="s">
        <v>410</v>
      </c>
      <c r="U437" s="26">
        <v>1.4409000000000001</v>
      </c>
      <c r="V437" s="26"/>
      <c r="W437" s="109"/>
      <c r="X437" s="24">
        <v>6</v>
      </c>
      <c r="Y437" s="110">
        <v>11005.49</v>
      </c>
      <c r="Z437" s="25">
        <v>1.7</v>
      </c>
      <c r="AA437" s="26">
        <v>0.54279999999999995</v>
      </c>
      <c r="AB437" s="26">
        <v>0.58950000000000002</v>
      </c>
      <c r="AC437" s="109"/>
      <c r="AD437" s="26">
        <v>1.1566000000000001</v>
      </c>
      <c r="AE437" s="26">
        <v>1.1339999999999999</v>
      </c>
      <c r="AF437" s="26">
        <v>1.2178</v>
      </c>
      <c r="AG437" s="26">
        <v>1.1811</v>
      </c>
      <c r="AH437" s="57">
        <v>1.3366</v>
      </c>
      <c r="AI437" s="50">
        <f t="shared" si="18"/>
        <v>1.5457254750000002</v>
      </c>
      <c r="AJ437" s="26">
        <f t="shared" si="19"/>
        <v>0.20912547500000023</v>
      </c>
      <c r="AK437" s="62">
        <f t="shared" si="20"/>
        <v>0.15646077734550368</v>
      </c>
    </row>
    <row r="438" spans="1:37" s="53" customFormat="1" x14ac:dyDescent="0.2">
      <c r="A438" s="22" t="s">
        <v>884</v>
      </c>
      <c r="B438" s="17" t="s">
        <v>885</v>
      </c>
      <c r="C438" s="17" t="s">
        <v>407</v>
      </c>
      <c r="D438" s="111">
        <v>2</v>
      </c>
      <c r="E438" s="109"/>
      <c r="F438" s="111">
        <v>0</v>
      </c>
      <c r="G438" s="111">
        <v>11199</v>
      </c>
      <c r="H438" s="111">
        <v>3937</v>
      </c>
      <c r="I438" s="111">
        <v>4676</v>
      </c>
      <c r="J438" s="111">
        <v>1096</v>
      </c>
      <c r="K438" s="17">
        <v>4</v>
      </c>
      <c r="L438" s="109"/>
      <c r="M438" s="111">
        <v>4676</v>
      </c>
      <c r="N438" s="111">
        <v>1096</v>
      </c>
      <c r="O438" s="18">
        <v>4</v>
      </c>
      <c r="P438" s="18">
        <v>3</v>
      </c>
      <c r="Q438" s="18">
        <v>2.6</v>
      </c>
      <c r="R438" s="17">
        <v>999</v>
      </c>
      <c r="S438" s="19">
        <v>1.4103000000000001</v>
      </c>
      <c r="T438" s="44" t="s">
        <v>410</v>
      </c>
      <c r="U438" s="19">
        <v>2.5745</v>
      </c>
      <c r="V438" s="19"/>
      <c r="W438" s="109"/>
      <c r="X438" s="17">
        <v>11</v>
      </c>
      <c r="Y438" s="111">
        <v>16632.37</v>
      </c>
      <c r="Z438" s="18">
        <v>4.9000000000000004</v>
      </c>
      <c r="AA438" s="19">
        <v>21.408300000000001</v>
      </c>
      <c r="AB438" s="19">
        <v>28.177299999999999</v>
      </c>
      <c r="AC438" s="109"/>
      <c r="AD438" s="19">
        <v>2.2528999999999999</v>
      </c>
      <c r="AE438" s="19">
        <v>2.5335999999999999</v>
      </c>
      <c r="AF438" s="19">
        <v>2.359</v>
      </c>
      <c r="AG438" s="19">
        <v>2.2966000000000002</v>
      </c>
      <c r="AH438" s="59">
        <v>2.5518999999999998</v>
      </c>
      <c r="AI438" s="51">
        <f t="shared" si="18"/>
        <v>2.7617948750000001</v>
      </c>
      <c r="AJ438" s="19">
        <f t="shared" si="19"/>
        <v>0.20989487500000026</v>
      </c>
      <c r="AK438" s="63">
        <f t="shared" si="20"/>
        <v>8.2250431051373599E-2</v>
      </c>
    </row>
    <row r="439" spans="1:37" s="53" customFormat="1" x14ac:dyDescent="0.2">
      <c r="A439" s="21" t="s">
        <v>1369</v>
      </c>
      <c r="B439" s="24" t="s">
        <v>71</v>
      </c>
      <c r="C439" s="24" t="s">
        <v>410</v>
      </c>
      <c r="D439" s="110">
        <v>14</v>
      </c>
      <c r="E439" s="109"/>
      <c r="F439" s="110">
        <v>0</v>
      </c>
      <c r="G439" s="110">
        <v>3941</v>
      </c>
      <c r="H439" s="110">
        <v>3462</v>
      </c>
      <c r="I439" s="110">
        <v>1669</v>
      </c>
      <c r="J439" s="110">
        <v>984</v>
      </c>
      <c r="K439" s="24">
        <v>1.6</v>
      </c>
      <c r="L439" s="109"/>
      <c r="M439" s="110">
        <v>1655</v>
      </c>
      <c r="N439" s="110">
        <v>955</v>
      </c>
      <c r="O439" s="25">
        <v>1.6</v>
      </c>
      <c r="P439" s="25">
        <v>1.3</v>
      </c>
      <c r="Q439" s="25">
        <v>1.6</v>
      </c>
      <c r="R439" s="24">
        <v>20</v>
      </c>
      <c r="S439" s="26">
        <v>0.49919999999999998</v>
      </c>
      <c r="T439" s="52" t="s">
        <v>410</v>
      </c>
      <c r="U439" s="26">
        <v>0.66359999999999997</v>
      </c>
      <c r="V439" s="26"/>
      <c r="W439" s="109"/>
      <c r="X439" s="24">
        <v>5</v>
      </c>
      <c r="Y439" s="110">
        <v>5322.05</v>
      </c>
      <c r="Z439" s="25">
        <v>1.5</v>
      </c>
      <c r="AA439" s="26">
        <v>26.525500000000001</v>
      </c>
      <c r="AB439" s="26">
        <v>27.939599999999999</v>
      </c>
      <c r="AC439" s="109"/>
      <c r="AD439" s="26">
        <v>0.46970000000000001</v>
      </c>
      <c r="AE439" s="26">
        <v>0.68610000000000004</v>
      </c>
      <c r="AF439" s="26">
        <v>0.62019999999999997</v>
      </c>
      <c r="AG439" s="26">
        <v>0.57010000000000005</v>
      </c>
      <c r="AH439" s="57">
        <v>0.49719999999999998</v>
      </c>
      <c r="AI439" s="50">
        <f t="shared" si="18"/>
        <v>0.71187690000000003</v>
      </c>
      <c r="AJ439" s="26">
        <f t="shared" si="19"/>
        <v>0.21467690000000006</v>
      </c>
      <c r="AK439" s="62">
        <f t="shared" si="20"/>
        <v>0.43177172164119082</v>
      </c>
    </row>
    <row r="440" spans="1:37" s="53" customFormat="1" x14ac:dyDescent="0.2">
      <c r="A440" s="21" t="s">
        <v>589</v>
      </c>
      <c r="B440" s="1" t="s">
        <v>590</v>
      </c>
      <c r="C440" s="1" t="s">
        <v>407</v>
      </c>
      <c r="D440" s="108">
        <v>6</v>
      </c>
      <c r="E440" s="109"/>
      <c r="F440" s="108">
        <v>0</v>
      </c>
      <c r="G440" s="108">
        <v>13067</v>
      </c>
      <c r="H440" s="108">
        <v>8454</v>
      </c>
      <c r="I440" s="108">
        <v>7562</v>
      </c>
      <c r="J440" s="108">
        <v>5284</v>
      </c>
      <c r="K440" s="1">
        <v>6.3</v>
      </c>
      <c r="L440" s="109"/>
      <c r="M440" s="108">
        <v>7494</v>
      </c>
      <c r="N440" s="108">
        <v>5146</v>
      </c>
      <c r="O440" s="2">
        <v>6.3</v>
      </c>
      <c r="P440" s="2">
        <v>4.3</v>
      </c>
      <c r="Q440" s="2">
        <v>5.2</v>
      </c>
      <c r="R440" s="1">
        <v>28</v>
      </c>
      <c r="S440" s="3">
        <v>2.2602000000000002</v>
      </c>
      <c r="T440" s="43" t="s">
        <v>410</v>
      </c>
      <c r="U440" s="3">
        <v>1.6942999999999999</v>
      </c>
      <c r="V440" s="3"/>
      <c r="W440" s="109"/>
      <c r="X440" s="1">
        <v>20</v>
      </c>
      <c r="Y440" s="108">
        <v>18972.939999999999</v>
      </c>
      <c r="Z440" s="2">
        <v>3.6</v>
      </c>
      <c r="AA440" s="3">
        <v>2.2416</v>
      </c>
      <c r="AB440" s="3">
        <v>2.1019999999999999</v>
      </c>
      <c r="AC440" s="109"/>
      <c r="AD440" s="3">
        <v>2.0013000000000001</v>
      </c>
      <c r="AE440" s="3">
        <v>1.6684000000000001</v>
      </c>
      <c r="AF440" s="3">
        <v>1.5878000000000001</v>
      </c>
      <c r="AG440" s="3">
        <v>1.5125</v>
      </c>
      <c r="AH440" s="57">
        <v>1.6002000000000001</v>
      </c>
      <c r="AI440" s="50">
        <f t="shared" si="18"/>
        <v>1.8175603250000001</v>
      </c>
      <c r="AJ440" s="3">
        <f t="shared" si="19"/>
        <v>0.21736032500000002</v>
      </c>
      <c r="AK440" s="62">
        <f t="shared" si="20"/>
        <v>0.13583322397200351</v>
      </c>
    </row>
    <row r="441" spans="1:37" s="53" customFormat="1" x14ac:dyDescent="0.2">
      <c r="A441" s="21" t="s">
        <v>1391</v>
      </c>
      <c r="B441" s="24" t="s">
        <v>1392</v>
      </c>
      <c r="C441" s="24" t="s">
        <v>410</v>
      </c>
      <c r="D441" s="110">
        <v>7</v>
      </c>
      <c r="E441" s="109"/>
      <c r="F441" s="110">
        <v>0</v>
      </c>
      <c r="G441" s="110">
        <v>17105</v>
      </c>
      <c r="H441" s="110">
        <v>12195</v>
      </c>
      <c r="I441" s="110">
        <v>8379</v>
      </c>
      <c r="J441" s="110">
        <v>7067</v>
      </c>
      <c r="K441" s="24">
        <v>4.9000000000000004</v>
      </c>
      <c r="L441" s="109"/>
      <c r="M441" s="110">
        <v>8500</v>
      </c>
      <c r="N441" s="110">
        <v>7290</v>
      </c>
      <c r="O441" s="25">
        <v>4.9000000000000004</v>
      </c>
      <c r="P441" s="25">
        <v>4.0999999999999996</v>
      </c>
      <c r="Q441" s="25">
        <v>3.4</v>
      </c>
      <c r="R441" s="24">
        <v>43</v>
      </c>
      <c r="S441" s="26">
        <v>2.5636999999999999</v>
      </c>
      <c r="T441" s="52" t="s">
        <v>410</v>
      </c>
      <c r="U441" s="26">
        <v>1.6093999999999999</v>
      </c>
      <c r="V441" s="26"/>
      <c r="W441" s="109"/>
      <c r="X441" s="24">
        <v>11</v>
      </c>
      <c r="Y441" s="110">
        <v>13744.88</v>
      </c>
      <c r="Z441" s="25">
        <v>2.5</v>
      </c>
      <c r="AA441" s="26">
        <v>1.6648000000000001</v>
      </c>
      <c r="AB441" s="26">
        <v>1.3462000000000001</v>
      </c>
      <c r="AC441" s="109"/>
      <c r="AD441" s="26">
        <v>1.4923</v>
      </c>
      <c r="AE441" s="26">
        <v>1.3447</v>
      </c>
      <c r="AF441" s="26">
        <v>1.4217</v>
      </c>
      <c r="AG441" s="26">
        <v>1.39</v>
      </c>
      <c r="AH441" s="57">
        <v>1.5062</v>
      </c>
      <c r="AI441" s="50">
        <f t="shared" si="18"/>
        <v>1.7264838500000002</v>
      </c>
      <c r="AJ441" s="26">
        <f t="shared" si="19"/>
        <v>0.22028385000000017</v>
      </c>
      <c r="AK441" s="62">
        <f t="shared" si="20"/>
        <v>0.14625139423715322</v>
      </c>
    </row>
    <row r="442" spans="1:37" s="53" customFormat="1" x14ac:dyDescent="0.2">
      <c r="A442" s="21" t="s">
        <v>1455</v>
      </c>
      <c r="B442" s="24" t="s">
        <v>1456</v>
      </c>
      <c r="C442" s="24" t="s">
        <v>410</v>
      </c>
      <c r="D442" s="110">
        <v>38</v>
      </c>
      <c r="E442" s="109"/>
      <c r="F442" s="110">
        <v>0</v>
      </c>
      <c r="G442" s="110">
        <v>24513</v>
      </c>
      <c r="H442" s="110">
        <v>13481</v>
      </c>
      <c r="I442" s="110">
        <v>8614</v>
      </c>
      <c r="J442" s="110">
        <v>4350</v>
      </c>
      <c r="K442" s="24">
        <v>7.4</v>
      </c>
      <c r="L442" s="109"/>
      <c r="M442" s="110">
        <v>8507</v>
      </c>
      <c r="N442" s="110">
        <v>4089</v>
      </c>
      <c r="O442" s="25">
        <v>7.4</v>
      </c>
      <c r="P442" s="25">
        <v>4.0999999999999996</v>
      </c>
      <c r="Q442" s="25">
        <v>5.9</v>
      </c>
      <c r="R442" s="24">
        <v>14</v>
      </c>
      <c r="S442" s="26">
        <v>2.5657999999999999</v>
      </c>
      <c r="T442" s="52" t="s">
        <v>407</v>
      </c>
      <c r="U442" s="26">
        <v>2.5657999999999999</v>
      </c>
      <c r="V442" s="26"/>
      <c r="W442" s="109"/>
      <c r="X442" s="24">
        <v>15</v>
      </c>
      <c r="Y442" s="110">
        <v>17053</v>
      </c>
      <c r="Z442" s="25">
        <v>5.9</v>
      </c>
      <c r="AA442" s="26">
        <v>0.71179999999999999</v>
      </c>
      <c r="AB442" s="26">
        <v>0.64790000000000003</v>
      </c>
      <c r="AC442" s="109"/>
      <c r="AD442" s="26">
        <v>2.9308999999999998</v>
      </c>
      <c r="AE442" s="26">
        <v>3.0708000000000002</v>
      </c>
      <c r="AF442" s="26">
        <v>2.5895000000000001</v>
      </c>
      <c r="AG442" s="26">
        <v>2.3955000000000002</v>
      </c>
      <c r="AH442" s="57">
        <v>2.5324</v>
      </c>
      <c r="AI442" s="50">
        <f t="shared" si="18"/>
        <v>2.7524619500000003</v>
      </c>
      <c r="AJ442" s="26">
        <f t="shared" si="19"/>
        <v>0.22006195000000028</v>
      </c>
      <c r="AK442" s="62">
        <f t="shared" si="20"/>
        <v>8.6898574474806617E-2</v>
      </c>
    </row>
    <row r="443" spans="1:37" s="53" customFormat="1" x14ac:dyDescent="0.2">
      <c r="A443" s="22" t="s">
        <v>696</v>
      </c>
      <c r="B443" s="17" t="s">
        <v>697</v>
      </c>
      <c r="C443" s="17" t="s">
        <v>407</v>
      </c>
      <c r="D443" s="111">
        <v>45</v>
      </c>
      <c r="E443" s="109"/>
      <c r="F443" s="111">
        <v>0</v>
      </c>
      <c r="G443" s="111">
        <v>5128</v>
      </c>
      <c r="H443" s="111">
        <v>4153</v>
      </c>
      <c r="I443" s="111">
        <v>2507</v>
      </c>
      <c r="J443" s="111">
        <v>1986</v>
      </c>
      <c r="K443" s="17">
        <v>3</v>
      </c>
      <c r="L443" s="109"/>
      <c r="M443" s="111">
        <v>2361</v>
      </c>
      <c r="N443" s="111">
        <v>1560</v>
      </c>
      <c r="O443" s="18">
        <v>3</v>
      </c>
      <c r="P443" s="18">
        <v>3.2</v>
      </c>
      <c r="Q443" s="18">
        <v>2.2000000000000002</v>
      </c>
      <c r="R443" s="17">
        <v>26</v>
      </c>
      <c r="S443" s="19">
        <v>0.71209999999999996</v>
      </c>
      <c r="T443" s="44" t="s">
        <v>407</v>
      </c>
      <c r="U443" s="19">
        <v>0.71209999999999996</v>
      </c>
      <c r="V443" s="19"/>
      <c r="W443" s="109"/>
      <c r="X443" s="17">
        <v>9</v>
      </c>
      <c r="Y443" s="111">
        <v>6359.84</v>
      </c>
      <c r="Z443" s="18">
        <v>2.2000000000000002</v>
      </c>
      <c r="AA443" s="19">
        <v>3.5335000000000001</v>
      </c>
      <c r="AB443" s="19">
        <v>3.5564</v>
      </c>
      <c r="AC443" s="109"/>
      <c r="AD443" s="19">
        <v>0.54449999999999998</v>
      </c>
      <c r="AE443" s="19">
        <v>0.62319999999999998</v>
      </c>
      <c r="AF443" s="19">
        <v>0.64080000000000004</v>
      </c>
      <c r="AG443" s="19">
        <v>0.64200000000000002</v>
      </c>
      <c r="AH443" s="59">
        <v>0.54100000000000004</v>
      </c>
      <c r="AI443" s="51">
        <f t="shared" si="18"/>
        <v>0.76390527500000005</v>
      </c>
      <c r="AJ443" s="19">
        <f t="shared" si="19"/>
        <v>0.22290527500000001</v>
      </c>
      <c r="AK443" s="63">
        <f t="shared" si="20"/>
        <v>0.41202453789279114</v>
      </c>
    </row>
    <row r="444" spans="1:37" s="53" customFormat="1" x14ac:dyDescent="0.2">
      <c r="A444" s="21" t="s">
        <v>591</v>
      </c>
      <c r="B444" s="1" t="s">
        <v>592</v>
      </c>
      <c r="C444" s="1" t="s">
        <v>407</v>
      </c>
      <c r="D444" s="108">
        <v>2</v>
      </c>
      <c r="E444" s="109"/>
      <c r="F444" s="108">
        <v>0</v>
      </c>
      <c r="G444" s="108">
        <v>13345</v>
      </c>
      <c r="H444" s="108">
        <v>3553</v>
      </c>
      <c r="I444" s="108">
        <v>4662</v>
      </c>
      <c r="J444" s="108">
        <v>2277</v>
      </c>
      <c r="K444" s="1">
        <v>3</v>
      </c>
      <c r="L444" s="109"/>
      <c r="M444" s="108">
        <v>4662</v>
      </c>
      <c r="N444" s="108">
        <v>2277</v>
      </c>
      <c r="O444" s="2">
        <v>3</v>
      </c>
      <c r="P444" s="2">
        <v>0</v>
      </c>
      <c r="Q444" s="2">
        <v>3</v>
      </c>
      <c r="R444" s="1">
        <v>999</v>
      </c>
      <c r="S444" s="3">
        <v>1.4060999999999999</v>
      </c>
      <c r="T444" s="43" t="s">
        <v>410</v>
      </c>
      <c r="U444" s="3">
        <v>1.1373</v>
      </c>
      <c r="V444" s="3"/>
      <c r="W444" s="109"/>
      <c r="X444" s="1">
        <v>19</v>
      </c>
      <c r="Y444" s="108">
        <v>15363.91</v>
      </c>
      <c r="Z444" s="2">
        <v>2.4</v>
      </c>
      <c r="AA444" s="3">
        <v>1.5343</v>
      </c>
      <c r="AB444" s="3">
        <v>1.4582999999999999</v>
      </c>
      <c r="AC444" s="109"/>
      <c r="AD444" s="3">
        <v>1.5092000000000001</v>
      </c>
      <c r="AE444" s="3">
        <v>0.93740000000000001</v>
      </c>
      <c r="AF444" s="3">
        <v>0.99270000000000003</v>
      </c>
      <c r="AG444" s="3">
        <v>0.98350000000000004</v>
      </c>
      <c r="AH444" s="57">
        <v>0.99299999999999999</v>
      </c>
      <c r="AI444" s="50">
        <f t="shared" si="18"/>
        <v>1.220038575</v>
      </c>
      <c r="AJ444" s="3">
        <f t="shared" si="19"/>
        <v>0.22703857500000002</v>
      </c>
      <c r="AK444" s="62">
        <f t="shared" si="20"/>
        <v>0.22863904833836859</v>
      </c>
    </row>
    <row r="445" spans="1:37" s="53" customFormat="1" x14ac:dyDescent="0.2">
      <c r="A445" s="21" t="s">
        <v>816</v>
      </c>
      <c r="B445" s="24" t="s">
        <v>817</v>
      </c>
      <c r="C445" s="24" t="s">
        <v>407</v>
      </c>
      <c r="D445" s="110">
        <v>22</v>
      </c>
      <c r="E445" s="109"/>
      <c r="F445" s="110">
        <v>0</v>
      </c>
      <c r="G445" s="110">
        <v>8701</v>
      </c>
      <c r="H445" s="110">
        <v>4620</v>
      </c>
      <c r="I445" s="110">
        <v>3997</v>
      </c>
      <c r="J445" s="110">
        <v>2027</v>
      </c>
      <c r="K445" s="24">
        <v>3.1</v>
      </c>
      <c r="L445" s="109"/>
      <c r="M445" s="110">
        <v>4065</v>
      </c>
      <c r="N445" s="110">
        <v>2066</v>
      </c>
      <c r="O445" s="25">
        <v>3.1</v>
      </c>
      <c r="P445" s="25">
        <v>1.8</v>
      </c>
      <c r="Q445" s="25">
        <v>2.7</v>
      </c>
      <c r="R445" s="24">
        <v>15</v>
      </c>
      <c r="S445" s="26">
        <v>1.226</v>
      </c>
      <c r="T445" s="52" t="s">
        <v>407</v>
      </c>
      <c r="U445" s="26">
        <v>1.226</v>
      </c>
      <c r="V445" s="26"/>
      <c r="W445" s="109"/>
      <c r="X445" s="24">
        <v>7</v>
      </c>
      <c r="Y445" s="110">
        <v>7929.38</v>
      </c>
      <c r="Z445" s="25">
        <v>2.7</v>
      </c>
      <c r="AA445" s="26">
        <v>0.23530000000000001</v>
      </c>
      <c r="AB445" s="26">
        <v>0.2321</v>
      </c>
      <c r="AC445" s="109"/>
      <c r="AD445" s="26">
        <v>0.99990000000000001</v>
      </c>
      <c r="AE445" s="26">
        <v>1.2242</v>
      </c>
      <c r="AF445" s="26">
        <v>1.1543000000000001</v>
      </c>
      <c r="AG445" s="26">
        <v>1.129</v>
      </c>
      <c r="AH445" s="57">
        <v>1.0878000000000001</v>
      </c>
      <c r="AI445" s="50">
        <f t="shared" si="18"/>
        <v>1.3151915000000001</v>
      </c>
      <c r="AJ445" s="26">
        <f t="shared" si="19"/>
        <v>0.22739149999999997</v>
      </c>
      <c r="AK445" s="62">
        <f t="shared" si="20"/>
        <v>0.2090379665379665</v>
      </c>
    </row>
    <row r="446" spans="1:37" s="53" customFormat="1" x14ac:dyDescent="0.2">
      <c r="A446" s="21" t="s">
        <v>293</v>
      </c>
      <c r="B446" s="24" t="s">
        <v>294</v>
      </c>
      <c r="C446" s="24" t="s">
        <v>410</v>
      </c>
      <c r="D446" s="110">
        <v>2</v>
      </c>
      <c r="E446" s="109"/>
      <c r="F446" s="110">
        <v>0</v>
      </c>
      <c r="G446" s="110">
        <v>7812</v>
      </c>
      <c r="H446" s="110">
        <v>1163</v>
      </c>
      <c r="I446" s="110">
        <v>3544</v>
      </c>
      <c r="J446" s="110">
        <v>1228</v>
      </c>
      <c r="K446" s="24">
        <v>4</v>
      </c>
      <c r="L446" s="109"/>
      <c r="M446" s="110">
        <v>3544</v>
      </c>
      <c r="N446" s="110">
        <v>1228</v>
      </c>
      <c r="O446" s="25">
        <v>4</v>
      </c>
      <c r="P446" s="25">
        <v>2</v>
      </c>
      <c r="Q446" s="25">
        <v>3.5</v>
      </c>
      <c r="R446" s="24">
        <v>999</v>
      </c>
      <c r="S446" s="26">
        <v>1.0689</v>
      </c>
      <c r="T446" s="52" t="s">
        <v>410</v>
      </c>
      <c r="U446" s="26">
        <v>0.8468</v>
      </c>
      <c r="V446" s="26"/>
      <c r="W446" s="109"/>
      <c r="X446" s="24">
        <v>9</v>
      </c>
      <c r="Y446" s="110">
        <v>14973.76</v>
      </c>
      <c r="Z446" s="25">
        <v>2.1</v>
      </c>
      <c r="AA446" s="26">
        <v>1.3169</v>
      </c>
      <c r="AB446" s="26">
        <v>1.0924</v>
      </c>
      <c r="AC446" s="109"/>
      <c r="AD446" s="26">
        <v>0.81010000000000004</v>
      </c>
      <c r="AE446" s="26">
        <v>0.71560000000000001</v>
      </c>
      <c r="AF446" s="26">
        <v>0.5877</v>
      </c>
      <c r="AG446" s="26">
        <v>0.68289999999999995</v>
      </c>
      <c r="AH446" s="57">
        <v>0.67920000000000003</v>
      </c>
      <c r="AI446" s="50">
        <f t="shared" si="18"/>
        <v>0.90840470000000006</v>
      </c>
      <c r="AJ446" s="26">
        <f t="shared" si="19"/>
        <v>0.22920470000000004</v>
      </c>
      <c r="AK446" s="62">
        <f t="shared" si="20"/>
        <v>0.3374627502944641</v>
      </c>
    </row>
    <row r="447" spans="1:37" s="53" customFormat="1" x14ac:dyDescent="0.2">
      <c r="A447" s="21" t="s">
        <v>904</v>
      </c>
      <c r="B447" s="24" t="s">
        <v>905</v>
      </c>
      <c r="C447" s="24" t="s">
        <v>407</v>
      </c>
      <c r="D447" s="110">
        <v>120</v>
      </c>
      <c r="E447" s="109"/>
      <c r="F447" s="110">
        <v>8</v>
      </c>
      <c r="G447" s="110">
        <v>14842</v>
      </c>
      <c r="H447" s="110">
        <v>34795</v>
      </c>
      <c r="I447" s="110">
        <v>5823</v>
      </c>
      <c r="J447" s="110">
        <v>11538</v>
      </c>
      <c r="K447" s="24">
        <v>6.1</v>
      </c>
      <c r="L447" s="109"/>
      <c r="M447" s="110">
        <v>5005</v>
      </c>
      <c r="N447" s="110">
        <v>5995</v>
      </c>
      <c r="O447" s="25">
        <v>6.1</v>
      </c>
      <c r="P447" s="25">
        <v>7.7</v>
      </c>
      <c r="Q447" s="25">
        <v>4.3</v>
      </c>
      <c r="R447" s="24">
        <v>84</v>
      </c>
      <c r="S447" s="26">
        <v>1.5095000000000001</v>
      </c>
      <c r="T447" s="52" t="s">
        <v>407</v>
      </c>
      <c r="U447" s="26">
        <v>1.5095000000000001</v>
      </c>
      <c r="V447" s="26"/>
      <c r="W447" s="109"/>
      <c r="X447" s="24">
        <v>21</v>
      </c>
      <c r="Y447" s="110">
        <v>28206.720000000001</v>
      </c>
      <c r="Z447" s="25">
        <v>4.3</v>
      </c>
      <c r="AA447" s="26">
        <v>0</v>
      </c>
      <c r="AB447" s="26">
        <v>0</v>
      </c>
      <c r="AC447" s="109"/>
      <c r="AD447" s="26">
        <v>1.4349000000000001</v>
      </c>
      <c r="AE447" s="26">
        <v>1.4541999999999999</v>
      </c>
      <c r="AF447" s="26">
        <v>1.3623000000000001</v>
      </c>
      <c r="AG447" s="26">
        <v>1.5508</v>
      </c>
      <c r="AH447" s="57">
        <v>1.3893</v>
      </c>
      <c r="AI447" s="50">
        <f t="shared" si="18"/>
        <v>1.6193161250000001</v>
      </c>
      <c r="AJ447" s="26">
        <f t="shared" si="19"/>
        <v>0.23001612500000013</v>
      </c>
      <c r="AK447" s="62">
        <f t="shared" si="20"/>
        <v>0.16556260346937315</v>
      </c>
    </row>
    <row r="448" spans="1:37" s="53" customFormat="1" x14ac:dyDescent="0.2">
      <c r="A448" s="22" t="s">
        <v>808</v>
      </c>
      <c r="B448" s="17" t="s">
        <v>809</v>
      </c>
      <c r="C448" s="17" t="s">
        <v>407</v>
      </c>
      <c r="D448" s="111">
        <v>60</v>
      </c>
      <c r="E448" s="109"/>
      <c r="F448" s="111">
        <v>0</v>
      </c>
      <c r="G448" s="111">
        <v>14004</v>
      </c>
      <c r="H448" s="111">
        <v>14786</v>
      </c>
      <c r="I448" s="111">
        <v>5146</v>
      </c>
      <c r="J448" s="111">
        <v>6288</v>
      </c>
      <c r="K448" s="17">
        <v>4.8</v>
      </c>
      <c r="L448" s="109"/>
      <c r="M448" s="111">
        <v>4561</v>
      </c>
      <c r="N448" s="111">
        <v>4028</v>
      </c>
      <c r="O448" s="18">
        <v>4.8</v>
      </c>
      <c r="P448" s="18">
        <v>5.9</v>
      </c>
      <c r="Q448" s="18">
        <v>3.2</v>
      </c>
      <c r="R448" s="17">
        <v>46</v>
      </c>
      <c r="S448" s="19">
        <v>1.3755999999999999</v>
      </c>
      <c r="T448" s="44" t="s">
        <v>407</v>
      </c>
      <c r="U448" s="19">
        <v>1.3755999999999999</v>
      </c>
      <c r="V448" s="19"/>
      <c r="W448" s="109"/>
      <c r="X448" s="17">
        <v>16</v>
      </c>
      <c r="Y448" s="111">
        <v>17344.72</v>
      </c>
      <c r="Z448" s="18">
        <v>3.2</v>
      </c>
      <c r="AA448" s="19">
        <v>0.42059999999999997</v>
      </c>
      <c r="AB448" s="19">
        <v>0.50229999999999997</v>
      </c>
      <c r="AC448" s="109"/>
      <c r="AD448" s="19">
        <v>1.7486999999999999</v>
      </c>
      <c r="AE448" s="19">
        <v>1.5628</v>
      </c>
      <c r="AF448" s="19">
        <v>1.3379000000000001</v>
      </c>
      <c r="AG448" s="19">
        <v>1.284</v>
      </c>
      <c r="AH448" s="59">
        <v>1.2455000000000001</v>
      </c>
      <c r="AI448" s="51">
        <f t="shared" si="18"/>
        <v>1.4756749</v>
      </c>
      <c r="AJ448" s="19">
        <f t="shared" si="19"/>
        <v>0.23017489999999996</v>
      </c>
      <c r="AK448" s="63">
        <f t="shared" si="20"/>
        <v>0.18480521878763545</v>
      </c>
    </row>
    <row r="449" spans="1:37" s="53" customFormat="1" x14ac:dyDescent="0.2">
      <c r="A449" s="21" t="s">
        <v>910</v>
      </c>
      <c r="B449" s="24" t="s">
        <v>911</v>
      </c>
      <c r="C449" s="24" t="s">
        <v>407</v>
      </c>
      <c r="D449" s="110">
        <v>33</v>
      </c>
      <c r="E449" s="109"/>
      <c r="F449" s="110">
        <v>3</v>
      </c>
      <c r="G449" s="110">
        <v>11832</v>
      </c>
      <c r="H449" s="110">
        <v>10464</v>
      </c>
      <c r="I449" s="110">
        <v>4764</v>
      </c>
      <c r="J449" s="110">
        <v>4119</v>
      </c>
      <c r="K449" s="24">
        <v>5.3</v>
      </c>
      <c r="L449" s="109"/>
      <c r="M449" s="110">
        <v>4466</v>
      </c>
      <c r="N449" s="110">
        <v>3223</v>
      </c>
      <c r="O449" s="25">
        <v>5.3</v>
      </c>
      <c r="P449" s="25">
        <v>3.9</v>
      </c>
      <c r="Q449" s="25">
        <v>3.9</v>
      </c>
      <c r="R449" s="24">
        <v>31</v>
      </c>
      <c r="S449" s="26">
        <v>1.347</v>
      </c>
      <c r="T449" s="52" t="s">
        <v>407</v>
      </c>
      <c r="U449" s="26">
        <v>1.347</v>
      </c>
      <c r="V449" s="26"/>
      <c r="W449" s="109"/>
      <c r="X449" s="24">
        <v>13</v>
      </c>
      <c r="Y449" s="110">
        <v>12754.86</v>
      </c>
      <c r="Z449" s="25">
        <v>3.9</v>
      </c>
      <c r="AA449" s="26">
        <v>9.7515999999999998</v>
      </c>
      <c r="AB449" s="26">
        <v>10.445</v>
      </c>
      <c r="AC449" s="109"/>
      <c r="AD449" s="26">
        <v>0.99260000000000004</v>
      </c>
      <c r="AE449" s="26">
        <v>1.1085</v>
      </c>
      <c r="AF449" s="26">
        <v>1.0438000000000001</v>
      </c>
      <c r="AG449" s="26">
        <v>1.3651</v>
      </c>
      <c r="AH449" s="57">
        <v>1.2133</v>
      </c>
      <c r="AI449" s="50">
        <f t="shared" si="18"/>
        <v>1.4449942500000001</v>
      </c>
      <c r="AJ449" s="26">
        <f t="shared" si="19"/>
        <v>0.2316942500000001</v>
      </c>
      <c r="AK449" s="62">
        <f t="shared" si="20"/>
        <v>0.19096204566059516</v>
      </c>
    </row>
    <row r="450" spans="1:37" s="53" customFormat="1" x14ac:dyDescent="0.2">
      <c r="A450" s="21" t="s">
        <v>614</v>
      </c>
      <c r="B450" s="24" t="s">
        <v>615</v>
      </c>
      <c r="C450" s="24" t="s">
        <v>407</v>
      </c>
      <c r="D450" s="110">
        <v>1</v>
      </c>
      <c r="E450" s="109"/>
      <c r="F450" s="110">
        <v>0</v>
      </c>
      <c r="G450" s="110">
        <v>3517</v>
      </c>
      <c r="H450" s="110">
        <v>0</v>
      </c>
      <c r="I450" s="110">
        <v>1645</v>
      </c>
      <c r="J450" s="110">
        <v>0</v>
      </c>
      <c r="K450" s="24">
        <v>2</v>
      </c>
      <c r="L450" s="109"/>
      <c r="M450" s="110">
        <v>1645</v>
      </c>
      <c r="N450" s="110">
        <v>0</v>
      </c>
      <c r="O450" s="25">
        <v>2</v>
      </c>
      <c r="P450" s="25">
        <v>0</v>
      </c>
      <c r="Q450" s="25">
        <v>2</v>
      </c>
      <c r="R450" s="24">
        <v>999</v>
      </c>
      <c r="S450" s="26">
        <v>0.49609999999999999</v>
      </c>
      <c r="T450" s="52" t="s">
        <v>410</v>
      </c>
      <c r="U450" s="26">
        <v>1.8512999999999999</v>
      </c>
      <c r="V450" s="26"/>
      <c r="W450" s="109"/>
      <c r="X450" s="24">
        <v>11</v>
      </c>
      <c r="Y450" s="110">
        <v>19152.2</v>
      </c>
      <c r="Z450" s="25">
        <v>3.3</v>
      </c>
      <c r="AA450" s="26">
        <v>0.62029999999999996</v>
      </c>
      <c r="AB450" s="26">
        <v>0.62780000000000002</v>
      </c>
      <c r="AC450" s="109"/>
      <c r="AD450" s="26">
        <v>1.3325</v>
      </c>
      <c r="AE450" s="26">
        <v>1.1738999999999999</v>
      </c>
      <c r="AF450" s="26">
        <v>1.4931000000000001</v>
      </c>
      <c r="AG450" s="26">
        <v>1.4897</v>
      </c>
      <c r="AH450" s="57">
        <v>1.7455000000000001</v>
      </c>
      <c r="AI450" s="50">
        <f t="shared" si="18"/>
        <v>1.9859820750000001</v>
      </c>
      <c r="AJ450" s="26">
        <f t="shared" si="19"/>
        <v>0.24048207500000007</v>
      </c>
      <c r="AK450" s="62">
        <f t="shared" si="20"/>
        <v>0.13777260097393301</v>
      </c>
    </row>
    <row r="451" spans="1:37" s="53" customFormat="1" x14ac:dyDescent="0.2">
      <c r="A451" s="21" t="s">
        <v>432</v>
      </c>
      <c r="B451" s="1" t="s">
        <v>433</v>
      </c>
      <c r="C451" s="1" t="s">
        <v>410</v>
      </c>
      <c r="D451" s="108">
        <v>37</v>
      </c>
      <c r="E451" s="109"/>
      <c r="F451" s="108">
        <v>2</v>
      </c>
      <c r="G451" s="108">
        <v>9669</v>
      </c>
      <c r="H451" s="108">
        <v>10915</v>
      </c>
      <c r="I451" s="108">
        <v>5123</v>
      </c>
      <c r="J451" s="108">
        <v>4937</v>
      </c>
      <c r="K451" s="1">
        <v>6.9</v>
      </c>
      <c r="L451" s="109"/>
      <c r="M451" s="108">
        <v>4710</v>
      </c>
      <c r="N451" s="108">
        <v>3419</v>
      </c>
      <c r="O451" s="2">
        <v>6.9</v>
      </c>
      <c r="P451" s="2">
        <v>5</v>
      </c>
      <c r="Q451" s="2">
        <v>5.6</v>
      </c>
      <c r="R451" s="1">
        <v>31</v>
      </c>
      <c r="S451" s="3">
        <v>1.4206000000000001</v>
      </c>
      <c r="T451" s="43" t="s">
        <v>407</v>
      </c>
      <c r="U451" s="3">
        <v>1.4206000000000001</v>
      </c>
      <c r="V451" s="3"/>
      <c r="W451" s="109"/>
      <c r="X451" s="1">
        <v>17</v>
      </c>
      <c r="Y451" s="108">
        <v>14700.78</v>
      </c>
      <c r="Z451" s="2">
        <v>5.6</v>
      </c>
      <c r="AA451" s="3">
        <v>1.1687000000000001</v>
      </c>
      <c r="AB451" s="3">
        <v>1.1832</v>
      </c>
      <c r="AC451" s="109"/>
      <c r="AD451" s="3">
        <v>1.927</v>
      </c>
      <c r="AE451" s="3">
        <v>1.1348</v>
      </c>
      <c r="AF451" s="3">
        <v>1.1113</v>
      </c>
      <c r="AG451" s="3">
        <v>1.1335999999999999</v>
      </c>
      <c r="AH451" s="57">
        <v>1.2639</v>
      </c>
      <c r="AI451" s="50">
        <f t="shared" si="18"/>
        <v>1.5239486500000001</v>
      </c>
      <c r="AJ451" s="3">
        <f t="shared" si="19"/>
        <v>0.2600486500000001</v>
      </c>
      <c r="AK451" s="62">
        <f t="shared" si="20"/>
        <v>0.20575096922224867</v>
      </c>
    </row>
    <row r="452" spans="1:37" s="53" customFormat="1" x14ac:dyDescent="0.2">
      <c r="A452" s="21" t="s">
        <v>955</v>
      </c>
      <c r="B452" s="24" t="s">
        <v>956</v>
      </c>
      <c r="C452" s="24" t="s">
        <v>410</v>
      </c>
      <c r="D452" s="110">
        <v>25</v>
      </c>
      <c r="E452" s="109"/>
      <c r="F452" s="110">
        <v>0</v>
      </c>
      <c r="G452" s="110">
        <v>13997</v>
      </c>
      <c r="H452" s="110">
        <v>7733</v>
      </c>
      <c r="I452" s="110">
        <v>5020</v>
      </c>
      <c r="J452" s="110">
        <v>3095</v>
      </c>
      <c r="K452" s="24">
        <v>4.2</v>
      </c>
      <c r="L452" s="109"/>
      <c r="M452" s="110">
        <v>4953</v>
      </c>
      <c r="N452" s="110">
        <v>2762</v>
      </c>
      <c r="O452" s="25">
        <v>4.2</v>
      </c>
      <c r="P452" s="25">
        <v>4.0999999999999996</v>
      </c>
      <c r="Q452" s="25">
        <v>2.9</v>
      </c>
      <c r="R452" s="24">
        <v>18</v>
      </c>
      <c r="S452" s="26">
        <v>1.4939</v>
      </c>
      <c r="T452" s="52" t="s">
        <v>407</v>
      </c>
      <c r="U452" s="26">
        <v>1.4939</v>
      </c>
      <c r="V452" s="26"/>
      <c r="W452" s="109"/>
      <c r="X452" s="24">
        <v>12</v>
      </c>
      <c r="Y452" s="110">
        <v>11024.3</v>
      </c>
      <c r="Z452" s="25">
        <v>2.9</v>
      </c>
      <c r="AA452" s="26">
        <v>1.1299999999999999</v>
      </c>
      <c r="AB452" s="26">
        <v>1.1213</v>
      </c>
      <c r="AC452" s="109"/>
      <c r="AD452" s="26">
        <v>1.4406000000000001</v>
      </c>
      <c r="AE452" s="26">
        <v>1.8918999999999999</v>
      </c>
      <c r="AF452" s="26">
        <v>1.3804000000000001</v>
      </c>
      <c r="AG452" s="26">
        <v>1.5720000000000001</v>
      </c>
      <c r="AH452" s="57">
        <v>1.3412999999999999</v>
      </c>
      <c r="AI452" s="50">
        <f t="shared" si="18"/>
        <v>1.6025812250000002</v>
      </c>
      <c r="AJ452" s="26">
        <f t="shared" si="19"/>
        <v>0.26128122500000028</v>
      </c>
      <c r="AK452" s="62">
        <f t="shared" si="20"/>
        <v>0.19479700663535399</v>
      </c>
    </row>
    <row r="453" spans="1:37" s="53" customFormat="1" x14ac:dyDescent="0.2">
      <c r="A453" s="22" t="s">
        <v>490</v>
      </c>
      <c r="B453" s="17" t="s">
        <v>491</v>
      </c>
      <c r="C453" s="17" t="s">
        <v>407</v>
      </c>
      <c r="D453" s="111">
        <v>47</v>
      </c>
      <c r="E453" s="109"/>
      <c r="F453" s="111">
        <v>2</v>
      </c>
      <c r="G453" s="111">
        <v>45421</v>
      </c>
      <c r="H453" s="111">
        <v>56698</v>
      </c>
      <c r="I453" s="111">
        <v>15844</v>
      </c>
      <c r="J453" s="111">
        <v>14674</v>
      </c>
      <c r="K453" s="17">
        <v>13.4</v>
      </c>
      <c r="L453" s="109"/>
      <c r="M453" s="111">
        <v>14660</v>
      </c>
      <c r="N453" s="111">
        <v>10295</v>
      </c>
      <c r="O453" s="18">
        <v>13.4</v>
      </c>
      <c r="P453" s="18">
        <v>12.7</v>
      </c>
      <c r="Q453" s="18">
        <v>9.6</v>
      </c>
      <c r="R453" s="17">
        <v>29</v>
      </c>
      <c r="S453" s="19">
        <v>4.4215999999999998</v>
      </c>
      <c r="T453" s="44" t="s">
        <v>407</v>
      </c>
      <c r="U453" s="19">
        <v>4.4215999999999998</v>
      </c>
      <c r="V453" s="19"/>
      <c r="W453" s="109"/>
      <c r="X453" s="17">
        <v>38</v>
      </c>
      <c r="Y453" s="111">
        <v>44311.56</v>
      </c>
      <c r="Z453" s="18">
        <v>9.6</v>
      </c>
      <c r="AA453" s="19">
        <v>2.2823000000000002</v>
      </c>
      <c r="AB453" s="19">
        <v>2.3184999999999998</v>
      </c>
      <c r="AC453" s="109"/>
      <c r="AD453" s="19">
        <v>4.7969999999999997</v>
      </c>
      <c r="AE453" s="19">
        <v>5.6471</v>
      </c>
      <c r="AF453" s="19">
        <v>4.5316000000000001</v>
      </c>
      <c r="AG453" s="19">
        <v>4.4770000000000003</v>
      </c>
      <c r="AH453" s="59">
        <v>4.4801000000000002</v>
      </c>
      <c r="AI453" s="51">
        <f t="shared" si="18"/>
        <v>4.7432714000000002</v>
      </c>
      <c r="AJ453" s="19">
        <f t="shared" si="19"/>
        <v>0.26317140000000006</v>
      </c>
      <c r="AK453" s="63">
        <f t="shared" si="20"/>
        <v>5.8742304859266542E-2</v>
      </c>
    </row>
    <row r="454" spans="1:37" s="53" customFormat="1" x14ac:dyDescent="0.2">
      <c r="A454" s="21" t="s">
        <v>1457</v>
      </c>
      <c r="B454" s="24" t="s">
        <v>1458</v>
      </c>
      <c r="C454" s="24" t="s">
        <v>429</v>
      </c>
      <c r="D454" s="110">
        <v>58</v>
      </c>
      <c r="E454" s="109"/>
      <c r="F454" s="110">
        <v>3</v>
      </c>
      <c r="G454" s="110">
        <v>15885</v>
      </c>
      <c r="H454" s="110">
        <v>17248</v>
      </c>
      <c r="I454" s="110">
        <v>6525</v>
      </c>
      <c r="J454" s="110">
        <v>6695</v>
      </c>
      <c r="K454" s="24">
        <v>5.6</v>
      </c>
      <c r="L454" s="109"/>
      <c r="M454" s="110">
        <v>6131</v>
      </c>
      <c r="N454" s="110">
        <v>4983</v>
      </c>
      <c r="O454" s="25">
        <v>5.6</v>
      </c>
      <c r="P454" s="25">
        <v>4.5</v>
      </c>
      <c r="Q454" s="25">
        <v>4.3</v>
      </c>
      <c r="R454" s="24">
        <v>39</v>
      </c>
      <c r="S454" s="26">
        <v>1.8491</v>
      </c>
      <c r="T454" s="52" t="s">
        <v>407</v>
      </c>
      <c r="U454" s="26">
        <v>1.8491</v>
      </c>
      <c r="V454" s="26"/>
      <c r="W454" s="109"/>
      <c r="X454" s="24">
        <v>14</v>
      </c>
      <c r="Y454" s="110">
        <v>19513.3</v>
      </c>
      <c r="Z454" s="25">
        <v>4.3</v>
      </c>
      <c r="AA454" s="26">
        <v>1.8312999999999999</v>
      </c>
      <c r="AB454" s="26">
        <v>1.8838999999999999</v>
      </c>
      <c r="AC454" s="109"/>
      <c r="AD454" s="26">
        <v>1.6395999999999999</v>
      </c>
      <c r="AE454" s="26">
        <v>1.9305000000000001</v>
      </c>
      <c r="AF454" s="26">
        <v>1.9219999999999999</v>
      </c>
      <c r="AG454" s="26">
        <v>1.6365000000000001</v>
      </c>
      <c r="AH454" s="57">
        <v>1.7118</v>
      </c>
      <c r="AI454" s="50">
        <f t="shared" si="18"/>
        <v>1.9836220250000001</v>
      </c>
      <c r="AJ454" s="26">
        <f t="shared" si="19"/>
        <v>0.27182202500000008</v>
      </c>
      <c r="AK454" s="62">
        <f t="shared" si="20"/>
        <v>0.15879309790863425</v>
      </c>
    </row>
    <row r="455" spans="1:37" s="53" customFormat="1" x14ac:dyDescent="0.2">
      <c r="A455" s="21" t="s">
        <v>736</v>
      </c>
      <c r="B455" s="24" t="s">
        <v>737</v>
      </c>
      <c r="C455" s="24" t="s">
        <v>407</v>
      </c>
      <c r="D455" s="110">
        <v>34</v>
      </c>
      <c r="E455" s="109"/>
      <c r="F455" s="110">
        <v>0</v>
      </c>
      <c r="G455" s="110">
        <v>22885</v>
      </c>
      <c r="H455" s="110">
        <v>19908</v>
      </c>
      <c r="I455" s="110">
        <v>8458</v>
      </c>
      <c r="J455" s="110">
        <v>7275</v>
      </c>
      <c r="K455" s="24">
        <v>7.6</v>
      </c>
      <c r="L455" s="109"/>
      <c r="M455" s="110">
        <v>7960</v>
      </c>
      <c r="N455" s="110">
        <v>5846</v>
      </c>
      <c r="O455" s="25">
        <v>7.6</v>
      </c>
      <c r="P455" s="25">
        <v>7.4</v>
      </c>
      <c r="Q455" s="25">
        <v>5.3</v>
      </c>
      <c r="R455" s="24">
        <v>32</v>
      </c>
      <c r="S455" s="26">
        <v>2.4007999999999998</v>
      </c>
      <c r="T455" s="52" t="s">
        <v>407</v>
      </c>
      <c r="U455" s="26">
        <v>2.4007999999999998</v>
      </c>
      <c r="V455" s="26"/>
      <c r="W455" s="109"/>
      <c r="X455" s="24">
        <v>22</v>
      </c>
      <c r="Y455" s="110">
        <v>22571.5</v>
      </c>
      <c r="Z455" s="25">
        <v>5.3</v>
      </c>
      <c r="AA455" s="26">
        <v>0.9869</v>
      </c>
      <c r="AB455" s="26">
        <v>1.0760000000000001</v>
      </c>
      <c r="AC455" s="109"/>
      <c r="AD455" s="26">
        <v>3.7082999999999999</v>
      </c>
      <c r="AE455" s="26">
        <v>3.4575</v>
      </c>
      <c r="AF455" s="26">
        <v>3.2850999999999999</v>
      </c>
      <c r="AG455" s="26">
        <v>2.8275999999999999</v>
      </c>
      <c r="AH455" s="57">
        <v>2.3010999999999999</v>
      </c>
      <c r="AI455" s="50">
        <f t="shared" si="18"/>
        <v>2.5754581999999999</v>
      </c>
      <c r="AJ455" s="26">
        <f t="shared" si="19"/>
        <v>0.2743582</v>
      </c>
      <c r="AK455" s="62">
        <f t="shared" si="20"/>
        <v>0.11922915127547695</v>
      </c>
    </row>
    <row r="456" spans="1:37" s="53" customFormat="1" x14ac:dyDescent="0.2">
      <c r="A456" s="21" t="s">
        <v>361</v>
      </c>
      <c r="B456" s="1" t="s">
        <v>362</v>
      </c>
      <c r="C456" s="1" t="s">
        <v>410</v>
      </c>
      <c r="D456" s="108">
        <v>46</v>
      </c>
      <c r="E456" s="109"/>
      <c r="F456" s="108">
        <v>1</v>
      </c>
      <c r="G456" s="108">
        <v>27070</v>
      </c>
      <c r="H456" s="108">
        <v>45444</v>
      </c>
      <c r="I456" s="108">
        <v>9336</v>
      </c>
      <c r="J456" s="108">
        <v>12923</v>
      </c>
      <c r="K456" s="1">
        <v>10.199999999999999</v>
      </c>
      <c r="L456" s="109"/>
      <c r="M456" s="108">
        <v>8347</v>
      </c>
      <c r="N456" s="108">
        <v>9167</v>
      </c>
      <c r="O456" s="2">
        <v>10.199999999999999</v>
      </c>
      <c r="P456" s="2">
        <v>14</v>
      </c>
      <c r="Q456" s="2">
        <v>5.5</v>
      </c>
      <c r="R456" s="1">
        <v>71</v>
      </c>
      <c r="S456" s="3">
        <v>2.5175000000000001</v>
      </c>
      <c r="T456" s="43" t="s">
        <v>410</v>
      </c>
      <c r="U456" s="3">
        <v>2.3389000000000002</v>
      </c>
      <c r="V456" s="3"/>
      <c r="W456" s="109"/>
      <c r="X456" s="1">
        <v>20</v>
      </c>
      <c r="Y456" s="108">
        <v>29940.52</v>
      </c>
      <c r="Z456" s="2">
        <v>4</v>
      </c>
      <c r="AA456" s="3">
        <v>3.3544999999999998</v>
      </c>
      <c r="AB456" s="3">
        <v>3.2357999999999998</v>
      </c>
      <c r="AC456" s="109"/>
      <c r="AD456" s="3">
        <v>1.875</v>
      </c>
      <c r="AE456" s="3">
        <v>2.3912</v>
      </c>
      <c r="AF456" s="3">
        <v>1.7137</v>
      </c>
      <c r="AG456" s="3">
        <v>1.9811000000000001</v>
      </c>
      <c r="AH456" s="57">
        <v>2.2339000000000002</v>
      </c>
      <c r="AI456" s="50">
        <f t="shared" si="18"/>
        <v>2.5090549750000006</v>
      </c>
      <c r="AJ456" s="3">
        <f t="shared" si="19"/>
        <v>0.27515497500000041</v>
      </c>
      <c r="AK456" s="62">
        <f t="shared" si="20"/>
        <v>0.12317246743363641</v>
      </c>
    </row>
    <row r="457" spans="1:37" s="53" customFormat="1" x14ac:dyDescent="0.2">
      <c r="A457" s="21" t="s">
        <v>216</v>
      </c>
      <c r="B457" s="24" t="s">
        <v>217</v>
      </c>
      <c r="C457" s="24" t="s">
        <v>410</v>
      </c>
      <c r="D457" s="110">
        <v>5</v>
      </c>
      <c r="E457" s="109"/>
      <c r="F457" s="110">
        <v>0</v>
      </c>
      <c r="G457" s="110">
        <v>69330</v>
      </c>
      <c r="H457" s="110">
        <v>33157</v>
      </c>
      <c r="I457" s="110">
        <v>25405</v>
      </c>
      <c r="J457" s="110">
        <v>13332</v>
      </c>
      <c r="K457" s="24">
        <v>21.2</v>
      </c>
      <c r="L457" s="109"/>
      <c r="M457" s="110">
        <v>25405</v>
      </c>
      <c r="N457" s="110">
        <v>13332</v>
      </c>
      <c r="O457" s="25">
        <v>21.2</v>
      </c>
      <c r="P457" s="25">
        <v>5.8</v>
      </c>
      <c r="Q457" s="25">
        <v>20.399999999999999</v>
      </c>
      <c r="R457" s="24">
        <v>16</v>
      </c>
      <c r="S457" s="26">
        <v>7.6623000000000001</v>
      </c>
      <c r="T457" s="52" t="s">
        <v>410</v>
      </c>
      <c r="U457" s="26">
        <v>4.6497999999999999</v>
      </c>
      <c r="V457" s="26"/>
      <c r="W457" s="109"/>
      <c r="X457" s="24">
        <v>34</v>
      </c>
      <c r="Y457" s="110">
        <v>56576.44</v>
      </c>
      <c r="Z457" s="25">
        <v>6.7</v>
      </c>
      <c r="AA457" s="26">
        <v>1.3115000000000001</v>
      </c>
      <c r="AB457" s="26">
        <v>1.1313</v>
      </c>
      <c r="AC457" s="109"/>
      <c r="AD457" s="26">
        <v>4.1360999999999999</v>
      </c>
      <c r="AE457" s="26">
        <v>5.3445999999999998</v>
      </c>
      <c r="AF457" s="26">
        <v>4.3852000000000002</v>
      </c>
      <c r="AG457" s="26">
        <v>4.3804999999999996</v>
      </c>
      <c r="AH457" s="57">
        <v>4.6989000000000001</v>
      </c>
      <c r="AI457" s="50">
        <f t="shared" ref="AI457:AI507" si="21">$AI$4*U457</f>
        <v>4.9880729500000003</v>
      </c>
      <c r="AJ457" s="26">
        <f t="shared" ref="AJ457:AJ507" si="22">AI457-AH457</f>
        <v>0.28917295000000021</v>
      </c>
      <c r="AK457" s="62">
        <f t="shared" ref="AK457:AK507" si="23">AJ457/AH457</f>
        <v>6.154056268488374E-2</v>
      </c>
    </row>
    <row r="458" spans="1:37" s="53" customFormat="1" x14ac:dyDescent="0.2">
      <c r="A458" s="22" t="s">
        <v>446</v>
      </c>
      <c r="B458" s="17" t="s">
        <v>447</v>
      </c>
      <c r="C458" s="17" t="s">
        <v>407</v>
      </c>
      <c r="D458" s="111">
        <v>5</v>
      </c>
      <c r="E458" s="109"/>
      <c r="F458" s="111">
        <v>0</v>
      </c>
      <c r="G458" s="111">
        <v>17102</v>
      </c>
      <c r="H458" s="111">
        <v>17464</v>
      </c>
      <c r="I458" s="111">
        <v>7253</v>
      </c>
      <c r="J458" s="111">
        <v>7448</v>
      </c>
      <c r="K458" s="17">
        <v>5.4</v>
      </c>
      <c r="L458" s="109"/>
      <c r="M458" s="111">
        <v>7216</v>
      </c>
      <c r="N458" s="111">
        <v>7375</v>
      </c>
      <c r="O458" s="18">
        <v>5.4</v>
      </c>
      <c r="P458" s="18">
        <v>5.9</v>
      </c>
      <c r="Q458" s="18">
        <v>3.3</v>
      </c>
      <c r="R458" s="17">
        <v>61</v>
      </c>
      <c r="S458" s="19">
        <v>2.1764000000000001</v>
      </c>
      <c r="T458" s="44" t="s">
        <v>410</v>
      </c>
      <c r="U458" s="19">
        <v>1.9525999999999999</v>
      </c>
      <c r="V458" s="19"/>
      <c r="W458" s="109"/>
      <c r="X458" s="17">
        <v>11</v>
      </c>
      <c r="Y458" s="111">
        <v>20316.03</v>
      </c>
      <c r="Z458" s="18">
        <v>2.2999999999999998</v>
      </c>
      <c r="AA458" s="19">
        <v>1.5216000000000001</v>
      </c>
      <c r="AB458" s="19">
        <v>1.5229999999999999</v>
      </c>
      <c r="AC458" s="109"/>
      <c r="AD458" s="19">
        <v>1.6533</v>
      </c>
      <c r="AE458" s="19">
        <v>1.4472</v>
      </c>
      <c r="AF458" s="19">
        <v>1.494</v>
      </c>
      <c r="AG458" s="19">
        <v>1.4621</v>
      </c>
      <c r="AH458" s="59">
        <v>1.7936000000000001</v>
      </c>
      <c r="AI458" s="51">
        <f t="shared" si="21"/>
        <v>2.0946516499999999</v>
      </c>
      <c r="AJ458" s="19">
        <f t="shared" si="22"/>
        <v>0.30105164999999978</v>
      </c>
      <c r="AK458" s="63">
        <f t="shared" si="23"/>
        <v>0.16784770851917918</v>
      </c>
    </row>
    <row r="459" spans="1:37" s="53" customFormat="1" x14ac:dyDescent="0.2">
      <c r="A459" s="21" t="s">
        <v>200</v>
      </c>
      <c r="B459" s="24" t="s">
        <v>201</v>
      </c>
      <c r="C459" s="24" t="s">
        <v>410</v>
      </c>
      <c r="D459" s="110">
        <v>42</v>
      </c>
      <c r="E459" s="109"/>
      <c r="F459" s="110">
        <v>3</v>
      </c>
      <c r="G459" s="110">
        <v>10329</v>
      </c>
      <c r="H459" s="110">
        <v>8279</v>
      </c>
      <c r="I459" s="110">
        <v>4473</v>
      </c>
      <c r="J459" s="110">
        <v>3509</v>
      </c>
      <c r="K459" s="24">
        <v>5.8</v>
      </c>
      <c r="L459" s="109"/>
      <c r="M459" s="110">
        <v>4223</v>
      </c>
      <c r="N459" s="110">
        <v>2734</v>
      </c>
      <c r="O459" s="25">
        <v>5.8</v>
      </c>
      <c r="P459" s="25">
        <v>4.5999999999999996</v>
      </c>
      <c r="Q459" s="25">
        <v>4.5999999999999996</v>
      </c>
      <c r="R459" s="24">
        <v>25</v>
      </c>
      <c r="S459" s="26">
        <v>1.2737000000000001</v>
      </c>
      <c r="T459" s="52" t="s">
        <v>407</v>
      </c>
      <c r="U459" s="26">
        <v>1.2737000000000001</v>
      </c>
      <c r="V459" s="26"/>
      <c r="W459" s="109"/>
      <c r="X459" s="24">
        <v>15</v>
      </c>
      <c r="Y459" s="110">
        <v>11280.46</v>
      </c>
      <c r="Z459" s="25">
        <v>4.5999999999999996</v>
      </c>
      <c r="AA459" s="26">
        <v>1.139</v>
      </c>
      <c r="AB459" s="26">
        <v>0.71079999999999999</v>
      </c>
      <c r="AC459" s="109"/>
      <c r="AD459" s="26">
        <v>1.6607000000000001</v>
      </c>
      <c r="AE459" s="26">
        <v>1.4970000000000001</v>
      </c>
      <c r="AF459" s="26">
        <v>1.8867</v>
      </c>
      <c r="AG459" s="26">
        <v>1.5428999999999999</v>
      </c>
      <c r="AH459" s="57">
        <v>1.0642</v>
      </c>
      <c r="AI459" s="50">
        <f t="shared" si="21"/>
        <v>1.3663616750000003</v>
      </c>
      <c r="AJ459" s="26">
        <f t="shared" si="22"/>
        <v>0.30216167500000024</v>
      </c>
      <c r="AK459" s="62">
        <f t="shared" si="23"/>
        <v>0.28393316575831634</v>
      </c>
    </row>
    <row r="460" spans="1:37" s="53" customFormat="1" x14ac:dyDescent="0.2">
      <c r="A460" s="21" t="s">
        <v>762</v>
      </c>
      <c r="B460" s="24" t="s">
        <v>763</v>
      </c>
      <c r="C460" s="24" t="s">
        <v>407</v>
      </c>
      <c r="D460" s="110">
        <v>5</v>
      </c>
      <c r="E460" s="109"/>
      <c r="F460" s="110">
        <v>1</v>
      </c>
      <c r="G460" s="110">
        <v>5108</v>
      </c>
      <c r="H460" s="110">
        <v>2005</v>
      </c>
      <c r="I460" s="110">
        <v>2243</v>
      </c>
      <c r="J460" s="110">
        <v>828</v>
      </c>
      <c r="K460" s="24">
        <v>2.4</v>
      </c>
      <c r="L460" s="109"/>
      <c r="M460" s="110">
        <v>2243</v>
      </c>
      <c r="N460" s="110">
        <v>828</v>
      </c>
      <c r="O460" s="25">
        <v>2.4</v>
      </c>
      <c r="P460" s="25">
        <v>1.5</v>
      </c>
      <c r="Q460" s="25">
        <v>2</v>
      </c>
      <c r="R460" s="24">
        <v>8</v>
      </c>
      <c r="S460" s="26">
        <v>0.67649999999999999</v>
      </c>
      <c r="T460" s="52" t="s">
        <v>410</v>
      </c>
      <c r="U460" s="26">
        <v>0.86660000000000004</v>
      </c>
      <c r="V460" s="3"/>
      <c r="W460" s="109"/>
      <c r="X460" s="24">
        <v>9</v>
      </c>
      <c r="Y460" s="110">
        <v>12677.67</v>
      </c>
      <c r="Z460" s="25">
        <v>1.8</v>
      </c>
      <c r="AA460" s="26">
        <v>1.0409999999999999</v>
      </c>
      <c r="AB460" s="26">
        <v>1.2103999999999999</v>
      </c>
      <c r="AC460" s="109"/>
      <c r="AD460" s="26">
        <v>0.65880000000000005</v>
      </c>
      <c r="AE460" s="26">
        <v>0.79610000000000003</v>
      </c>
      <c r="AF460" s="26">
        <v>0.82709999999999995</v>
      </c>
      <c r="AG460" s="26">
        <v>0.84199999999999997</v>
      </c>
      <c r="AH460" s="57">
        <v>0.62290000000000001</v>
      </c>
      <c r="AI460" s="50">
        <f t="shared" si="21"/>
        <v>0.92964515000000014</v>
      </c>
      <c r="AJ460" s="26">
        <f t="shared" si="22"/>
        <v>0.30674515000000013</v>
      </c>
      <c r="AK460" s="62">
        <f t="shared" si="23"/>
        <v>0.49244686145448729</v>
      </c>
    </row>
    <row r="461" spans="1:37" s="53" customFormat="1" x14ac:dyDescent="0.2">
      <c r="A461" s="21" t="s">
        <v>1144</v>
      </c>
      <c r="B461" s="24" t="s">
        <v>70</v>
      </c>
      <c r="C461" s="24" t="s">
        <v>410</v>
      </c>
      <c r="D461" s="110">
        <v>11</v>
      </c>
      <c r="E461" s="109"/>
      <c r="F461" s="110">
        <v>0</v>
      </c>
      <c r="G461" s="110">
        <v>9235</v>
      </c>
      <c r="H461" s="110">
        <v>3727</v>
      </c>
      <c r="I461" s="110">
        <v>2773</v>
      </c>
      <c r="J461" s="110">
        <v>1072</v>
      </c>
      <c r="K461" s="24">
        <v>2.6</v>
      </c>
      <c r="L461" s="109"/>
      <c r="M461" s="110">
        <v>2777</v>
      </c>
      <c r="N461" s="110">
        <v>1081</v>
      </c>
      <c r="O461" s="25">
        <v>2.6</v>
      </c>
      <c r="P461" s="25">
        <v>1.5</v>
      </c>
      <c r="Q461" s="25">
        <v>2.4</v>
      </c>
      <c r="R461" s="24">
        <v>9</v>
      </c>
      <c r="S461" s="26">
        <v>0.83760000000000001</v>
      </c>
      <c r="T461" s="52" t="s">
        <v>407</v>
      </c>
      <c r="U461" s="26">
        <v>0.83760000000000001</v>
      </c>
      <c r="V461" s="26"/>
      <c r="W461" s="109"/>
      <c r="X461" s="24">
        <v>6</v>
      </c>
      <c r="Y461" s="110">
        <v>4852.68</v>
      </c>
      <c r="Z461" s="25">
        <v>2.4</v>
      </c>
      <c r="AA461" s="26">
        <v>1.3416999999999999</v>
      </c>
      <c r="AB461" s="26">
        <v>1.1800999999999999</v>
      </c>
      <c r="AC461" s="109"/>
      <c r="AD461" s="26">
        <v>0.84209999999999996</v>
      </c>
      <c r="AE461" s="26">
        <v>0.92500000000000004</v>
      </c>
      <c r="AF461" s="26">
        <v>0.7218</v>
      </c>
      <c r="AG461" s="26">
        <v>0.79349999999999998</v>
      </c>
      <c r="AH461" s="57">
        <v>0.5887</v>
      </c>
      <c r="AI461" s="50">
        <f t="shared" si="21"/>
        <v>0.8985354000000001</v>
      </c>
      <c r="AJ461" s="26">
        <f t="shared" si="22"/>
        <v>0.30983540000000009</v>
      </c>
      <c r="AK461" s="62">
        <f t="shared" si="23"/>
        <v>0.52630439952437591</v>
      </c>
    </row>
    <row r="462" spans="1:37" s="53" customFormat="1" x14ac:dyDescent="0.2">
      <c r="A462" s="21" t="s">
        <v>810</v>
      </c>
      <c r="B462" s="24" t="s">
        <v>811</v>
      </c>
      <c r="C462" s="24" t="s">
        <v>407</v>
      </c>
      <c r="D462" s="110">
        <v>16</v>
      </c>
      <c r="E462" s="109"/>
      <c r="F462" s="110">
        <v>0</v>
      </c>
      <c r="G462" s="110">
        <v>10456</v>
      </c>
      <c r="H462" s="110">
        <v>4350</v>
      </c>
      <c r="I462" s="110">
        <v>3961</v>
      </c>
      <c r="J462" s="110">
        <v>1970</v>
      </c>
      <c r="K462" s="24">
        <v>4.2</v>
      </c>
      <c r="L462" s="109"/>
      <c r="M462" s="110">
        <v>3968</v>
      </c>
      <c r="N462" s="110">
        <v>1971</v>
      </c>
      <c r="O462" s="25">
        <v>4.2</v>
      </c>
      <c r="P462" s="25">
        <v>2.6</v>
      </c>
      <c r="Q462" s="25">
        <v>3.4</v>
      </c>
      <c r="R462" s="24">
        <v>15</v>
      </c>
      <c r="S462" s="26">
        <v>1.1968000000000001</v>
      </c>
      <c r="T462" s="52" t="s">
        <v>407</v>
      </c>
      <c r="U462" s="26">
        <v>1.1968000000000001</v>
      </c>
      <c r="V462" s="26"/>
      <c r="W462" s="109"/>
      <c r="X462" s="24">
        <v>9</v>
      </c>
      <c r="Y462" s="110">
        <v>7782.8</v>
      </c>
      <c r="Z462" s="25">
        <v>3.4</v>
      </c>
      <c r="AA462" s="26">
        <v>0.47689999999999999</v>
      </c>
      <c r="AB462" s="26">
        <v>0.36180000000000001</v>
      </c>
      <c r="AC462" s="109"/>
      <c r="AD462" s="26">
        <v>1.6858</v>
      </c>
      <c r="AE462" s="26">
        <v>1.6415</v>
      </c>
      <c r="AF462" s="26">
        <v>1.4625999999999999</v>
      </c>
      <c r="AG462" s="26">
        <v>1.4542999999999999</v>
      </c>
      <c r="AH462" s="57">
        <v>0.97399999999999998</v>
      </c>
      <c r="AI462" s="50">
        <f t="shared" si="21"/>
        <v>1.2838672000000002</v>
      </c>
      <c r="AJ462" s="26">
        <f t="shared" si="22"/>
        <v>0.30986720000000023</v>
      </c>
      <c r="AK462" s="62">
        <f t="shared" si="23"/>
        <v>0.31813880903490782</v>
      </c>
    </row>
    <row r="463" spans="1:37" s="53" customFormat="1" x14ac:dyDescent="0.2">
      <c r="A463" s="22" t="s">
        <v>1128</v>
      </c>
      <c r="B463" s="17" t="s">
        <v>1129</v>
      </c>
      <c r="C463" s="17" t="s">
        <v>410</v>
      </c>
      <c r="D463" s="111">
        <v>6</v>
      </c>
      <c r="E463" s="109"/>
      <c r="F463" s="111">
        <v>0</v>
      </c>
      <c r="G463" s="111">
        <v>7341</v>
      </c>
      <c r="H463" s="111">
        <v>4935</v>
      </c>
      <c r="I463" s="111">
        <v>3361</v>
      </c>
      <c r="J463" s="111">
        <v>1790</v>
      </c>
      <c r="K463" s="17">
        <v>2.2999999999999998</v>
      </c>
      <c r="L463" s="109"/>
      <c r="M463" s="111">
        <v>3348</v>
      </c>
      <c r="N463" s="111">
        <v>1765</v>
      </c>
      <c r="O463" s="18">
        <v>2.2999999999999998</v>
      </c>
      <c r="P463" s="18">
        <v>1.4</v>
      </c>
      <c r="Q463" s="18">
        <v>2</v>
      </c>
      <c r="R463" s="17">
        <v>16</v>
      </c>
      <c r="S463" s="19">
        <v>1.0098</v>
      </c>
      <c r="T463" s="44" t="s">
        <v>410</v>
      </c>
      <c r="U463" s="19">
        <v>1.3677999999999999</v>
      </c>
      <c r="V463" s="19"/>
      <c r="W463" s="109"/>
      <c r="X463" s="17">
        <v>5</v>
      </c>
      <c r="Y463" s="111">
        <v>7964.16</v>
      </c>
      <c r="Z463" s="18">
        <v>2.6</v>
      </c>
      <c r="AA463" s="19">
        <v>0.86680000000000001</v>
      </c>
      <c r="AB463" s="19">
        <v>0.75270000000000004</v>
      </c>
      <c r="AC463" s="109"/>
      <c r="AD463" s="19">
        <v>0.85750000000000004</v>
      </c>
      <c r="AE463" s="19">
        <v>1.0164</v>
      </c>
      <c r="AF463" s="19">
        <v>0.9042</v>
      </c>
      <c r="AG463" s="19">
        <v>1.0085999999999999</v>
      </c>
      <c r="AH463" s="59">
        <v>1.1573</v>
      </c>
      <c r="AI463" s="51">
        <f t="shared" si="21"/>
        <v>1.4673074500000001</v>
      </c>
      <c r="AJ463" s="19">
        <f t="shared" si="22"/>
        <v>0.31000745000000007</v>
      </c>
      <c r="AK463" s="63">
        <f t="shared" si="23"/>
        <v>0.26787129525619985</v>
      </c>
    </row>
    <row r="464" spans="1:37" s="53" customFormat="1" x14ac:dyDescent="0.2">
      <c r="A464" s="21" t="s">
        <v>1537</v>
      </c>
      <c r="B464" s="24" t="s">
        <v>1538</v>
      </c>
      <c r="C464" s="24" t="s">
        <v>611</v>
      </c>
      <c r="D464" s="110">
        <v>1</v>
      </c>
      <c r="E464" s="109"/>
      <c r="F464" s="110">
        <v>0</v>
      </c>
      <c r="G464" s="110">
        <v>10863</v>
      </c>
      <c r="H464" s="110">
        <v>0</v>
      </c>
      <c r="I464" s="110">
        <v>5911</v>
      </c>
      <c r="J464" s="110">
        <v>0</v>
      </c>
      <c r="K464" s="24">
        <v>7</v>
      </c>
      <c r="L464" s="109"/>
      <c r="M464" s="110">
        <v>5911</v>
      </c>
      <c r="N464" s="110">
        <v>0</v>
      </c>
      <c r="O464" s="25">
        <v>7</v>
      </c>
      <c r="P464" s="25">
        <v>0</v>
      </c>
      <c r="Q464" s="25">
        <v>7</v>
      </c>
      <c r="R464" s="24">
        <v>999</v>
      </c>
      <c r="S464" s="26">
        <v>1.7827999999999999</v>
      </c>
      <c r="T464" s="52" t="s">
        <v>410</v>
      </c>
      <c r="U464" s="26">
        <v>2.2326999999999999</v>
      </c>
      <c r="V464" s="3"/>
      <c r="W464" s="109"/>
      <c r="X464" s="24">
        <v>12</v>
      </c>
      <c r="Y464" s="110">
        <v>14839.66</v>
      </c>
      <c r="Z464" s="25">
        <v>4.5999999999999996</v>
      </c>
      <c r="AA464" s="26">
        <v>0.5333</v>
      </c>
      <c r="AB464" s="26">
        <v>0.43120000000000003</v>
      </c>
      <c r="AC464" s="109"/>
      <c r="AD464" s="26">
        <v>0</v>
      </c>
      <c r="AE464" s="26">
        <v>0</v>
      </c>
      <c r="AF464" s="26">
        <v>2.2947000000000002</v>
      </c>
      <c r="AG464" s="26">
        <v>2.2667000000000002</v>
      </c>
      <c r="AH464" s="57">
        <v>2.0847000000000002</v>
      </c>
      <c r="AI464" s="50">
        <f t="shared" si="21"/>
        <v>2.3951289250000003</v>
      </c>
      <c r="AJ464" s="26">
        <f t="shared" si="22"/>
        <v>0.31042892500000008</v>
      </c>
      <c r="AK464" s="62">
        <f t="shared" si="23"/>
        <v>0.14890820022065526</v>
      </c>
    </row>
    <row r="465" spans="1:37" s="53" customFormat="1" x14ac:dyDescent="0.2">
      <c r="A465" s="21" t="s">
        <v>734</v>
      </c>
      <c r="B465" s="24" t="s">
        <v>735</v>
      </c>
      <c r="C465" s="24" t="s">
        <v>407</v>
      </c>
      <c r="D465" s="110">
        <v>1</v>
      </c>
      <c r="E465" s="109"/>
      <c r="F465" s="110">
        <v>0</v>
      </c>
      <c r="G465" s="110">
        <v>24857</v>
      </c>
      <c r="H465" s="110">
        <v>0</v>
      </c>
      <c r="I465" s="110">
        <v>9289</v>
      </c>
      <c r="J465" s="110">
        <v>0</v>
      </c>
      <c r="K465" s="24">
        <v>2</v>
      </c>
      <c r="L465" s="109"/>
      <c r="M465" s="110">
        <v>9289</v>
      </c>
      <c r="N465" s="110">
        <v>0</v>
      </c>
      <c r="O465" s="25">
        <v>2</v>
      </c>
      <c r="P465" s="25">
        <v>0</v>
      </c>
      <c r="Q465" s="25">
        <v>2</v>
      </c>
      <c r="R465" s="24">
        <v>999</v>
      </c>
      <c r="S465" s="26">
        <v>2.8016000000000001</v>
      </c>
      <c r="T465" s="52" t="s">
        <v>410</v>
      </c>
      <c r="U465" s="26">
        <v>1.5338000000000001</v>
      </c>
      <c r="V465" s="26"/>
      <c r="W465" s="109"/>
      <c r="X465" s="24">
        <v>14</v>
      </c>
      <c r="Y465" s="110">
        <v>16135.92</v>
      </c>
      <c r="Z465" s="25">
        <v>2.2999999999999998</v>
      </c>
      <c r="AA465" s="26">
        <v>0.77170000000000005</v>
      </c>
      <c r="AB465" s="26">
        <v>0.87990000000000002</v>
      </c>
      <c r="AC465" s="109"/>
      <c r="AD465" s="26">
        <v>1.2802</v>
      </c>
      <c r="AE465" s="26">
        <v>1.357</v>
      </c>
      <c r="AF465" s="26">
        <v>1.1501999999999999</v>
      </c>
      <c r="AG465" s="26">
        <v>1.1271</v>
      </c>
      <c r="AH465" s="57">
        <v>1.3308</v>
      </c>
      <c r="AI465" s="50">
        <f t="shared" si="21"/>
        <v>1.6453839500000003</v>
      </c>
      <c r="AJ465" s="26">
        <f t="shared" si="22"/>
        <v>0.31458395000000028</v>
      </c>
      <c r="AK465" s="62">
        <f t="shared" si="23"/>
        <v>0.23638709798617394</v>
      </c>
    </row>
    <row r="466" spans="1:37" s="53" customFormat="1" x14ac:dyDescent="0.2">
      <c r="A466" s="21" t="s">
        <v>766</v>
      </c>
      <c r="B466" s="24" t="s">
        <v>767</v>
      </c>
      <c r="C466" s="24" t="s">
        <v>407</v>
      </c>
      <c r="D466" s="110">
        <v>9</v>
      </c>
      <c r="E466" s="109"/>
      <c r="F466" s="110">
        <v>0</v>
      </c>
      <c r="G466" s="110">
        <v>10310</v>
      </c>
      <c r="H466" s="110">
        <v>4880</v>
      </c>
      <c r="I466" s="110">
        <v>3372</v>
      </c>
      <c r="J466" s="110">
        <v>1835</v>
      </c>
      <c r="K466" s="24">
        <v>3.6</v>
      </c>
      <c r="L466" s="109"/>
      <c r="M466" s="110">
        <v>3343</v>
      </c>
      <c r="N466" s="110">
        <v>1775</v>
      </c>
      <c r="O466" s="25">
        <v>3.6</v>
      </c>
      <c r="P466" s="25">
        <v>2</v>
      </c>
      <c r="Q466" s="25">
        <v>3.1</v>
      </c>
      <c r="R466" s="24">
        <v>17</v>
      </c>
      <c r="S466" s="26">
        <v>1.0083</v>
      </c>
      <c r="T466" s="52" t="s">
        <v>410</v>
      </c>
      <c r="U466" s="26">
        <v>1.5153000000000001</v>
      </c>
      <c r="V466" s="26"/>
      <c r="W466" s="109"/>
      <c r="X466" s="24">
        <v>14</v>
      </c>
      <c r="Y466" s="110">
        <v>17931.87</v>
      </c>
      <c r="Z466" s="25">
        <v>3.5</v>
      </c>
      <c r="AA466" s="26">
        <v>1.0181</v>
      </c>
      <c r="AB466" s="26">
        <v>0.90429999999999999</v>
      </c>
      <c r="AC466" s="109"/>
      <c r="AD466" s="26">
        <v>1.3192999999999999</v>
      </c>
      <c r="AE466" s="26">
        <v>1.4610000000000001</v>
      </c>
      <c r="AF466" s="26">
        <v>1.3119000000000001</v>
      </c>
      <c r="AG466" s="26">
        <v>1.2943</v>
      </c>
      <c r="AH466" s="57">
        <v>1.2874000000000001</v>
      </c>
      <c r="AI466" s="50">
        <f t="shared" si="21"/>
        <v>1.6255380750000001</v>
      </c>
      <c r="AJ466" s="26">
        <f t="shared" si="22"/>
        <v>0.33813807500000004</v>
      </c>
      <c r="AK466" s="62">
        <f t="shared" si="23"/>
        <v>0.26265191471182231</v>
      </c>
    </row>
    <row r="467" spans="1:37" s="53" customFormat="1" x14ac:dyDescent="0.2">
      <c r="A467" s="21" t="s">
        <v>792</v>
      </c>
      <c r="B467" s="1" t="s">
        <v>793</v>
      </c>
      <c r="C467" s="1" t="s">
        <v>407</v>
      </c>
      <c r="D467" s="108">
        <v>107</v>
      </c>
      <c r="E467" s="109"/>
      <c r="F467" s="108">
        <v>2</v>
      </c>
      <c r="G467" s="108">
        <v>48725</v>
      </c>
      <c r="H467" s="108">
        <v>52990</v>
      </c>
      <c r="I467" s="108">
        <v>17463</v>
      </c>
      <c r="J467" s="108">
        <v>16193</v>
      </c>
      <c r="K467" s="1">
        <v>14.7</v>
      </c>
      <c r="L467" s="109"/>
      <c r="M467" s="108">
        <v>16389</v>
      </c>
      <c r="N467" s="108">
        <v>12095</v>
      </c>
      <c r="O467" s="2">
        <v>14.7</v>
      </c>
      <c r="P467" s="2">
        <v>12.8</v>
      </c>
      <c r="Q467" s="2">
        <v>11.4</v>
      </c>
      <c r="R467" s="1">
        <v>32</v>
      </c>
      <c r="S467" s="3">
        <v>4.9429999999999996</v>
      </c>
      <c r="T467" s="43" t="s">
        <v>407</v>
      </c>
      <c r="U467" s="3">
        <v>4.9429999999999996</v>
      </c>
      <c r="V467" s="3"/>
      <c r="W467" s="109"/>
      <c r="X467" s="1">
        <v>40</v>
      </c>
      <c r="Y467" s="108">
        <v>48877.42</v>
      </c>
      <c r="Z467" s="2">
        <v>11.4</v>
      </c>
      <c r="AA467" s="3">
        <v>0.64790000000000003</v>
      </c>
      <c r="AB467" s="3">
        <v>0.67149999999999999</v>
      </c>
      <c r="AC467" s="109"/>
      <c r="AD467" s="3">
        <v>5.0366</v>
      </c>
      <c r="AE467" s="3">
        <v>4.1029</v>
      </c>
      <c r="AF467" s="3">
        <v>4.0484999999999998</v>
      </c>
      <c r="AG467" s="3">
        <v>4.4004000000000003</v>
      </c>
      <c r="AH467" s="57">
        <v>4.9242999999999997</v>
      </c>
      <c r="AI467" s="50">
        <f t="shared" si="21"/>
        <v>5.3026032499999998</v>
      </c>
      <c r="AJ467" s="3">
        <f t="shared" si="22"/>
        <v>0.37830325000000009</v>
      </c>
      <c r="AK467" s="62">
        <f t="shared" si="23"/>
        <v>7.6823761752939534E-2</v>
      </c>
    </row>
    <row r="468" spans="1:37" s="53" customFormat="1" x14ac:dyDescent="0.2">
      <c r="A468" s="22" t="s">
        <v>363</v>
      </c>
      <c r="B468" s="17" t="s">
        <v>364</v>
      </c>
      <c r="C468" s="17" t="s">
        <v>410</v>
      </c>
      <c r="D468" s="111">
        <v>78</v>
      </c>
      <c r="E468" s="109"/>
      <c r="F468" s="111">
        <v>0</v>
      </c>
      <c r="G468" s="111">
        <v>25457</v>
      </c>
      <c r="H468" s="111">
        <v>17998</v>
      </c>
      <c r="I468" s="111">
        <v>9633</v>
      </c>
      <c r="J468" s="111">
        <v>6617</v>
      </c>
      <c r="K468" s="17">
        <v>7</v>
      </c>
      <c r="L468" s="109"/>
      <c r="M468" s="111">
        <v>9317</v>
      </c>
      <c r="N468" s="111">
        <v>5578</v>
      </c>
      <c r="O468" s="18">
        <v>7</v>
      </c>
      <c r="P468" s="18">
        <v>5.9</v>
      </c>
      <c r="Q468" s="18">
        <v>4.9000000000000004</v>
      </c>
      <c r="R468" s="17">
        <v>21</v>
      </c>
      <c r="S468" s="19">
        <v>2.8100999999999998</v>
      </c>
      <c r="T468" s="44" t="s">
        <v>407</v>
      </c>
      <c r="U468" s="19">
        <v>2.8100999999999998</v>
      </c>
      <c r="V468" s="19"/>
      <c r="W468" s="109"/>
      <c r="X468" s="17">
        <v>18</v>
      </c>
      <c r="Y468" s="111">
        <v>22469.98</v>
      </c>
      <c r="Z468" s="18">
        <v>4.9000000000000004</v>
      </c>
      <c r="AA468" s="19">
        <v>2.0179999999999998</v>
      </c>
      <c r="AB468" s="19">
        <v>1.6739999999999999</v>
      </c>
      <c r="AC468" s="109"/>
      <c r="AD468" s="19">
        <v>3.0506000000000002</v>
      </c>
      <c r="AE468" s="19">
        <v>3.4470999999999998</v>
      </c>
      <c r="AF468" s="19">
        <v>2.9946999999999999</v>
      </c>
      <c r="AG468" s="19">
        <v>3.0289999999999999</v>
      </c>
      <c r="AH468" s="59">
        <v>2.6305000000000001</v>
      </c>
      <c r="AI468" s="51">
        <f t="shared" si="21"/>
        <v>3.014534775</v>
      </c>
      <c r="AJ468" s="19">
        <f t="shared" si="22"/>
        <v>0.38403477499999994</v>
      </c>
      <c r="AK468" s="63">
        <f t="shared" si="23"/>
        <v>0.14599307165938033</v>
      </c>
    </row>
    <row r="469" spans="1:37" s="53" customFormat="1" x14ac:dyDescent="0.2">
      <c r="A469" s="21" t="s">
        <v>804</v>
      </c>
      <c r="B469" s="24" t="s">
        <v>805</v>
      </c>
      <c r="C469" s="24" t="s">
        <v>410</v>
      </c>
      <c r="D469" s="110">
        <v>28</v>
      </c>
      <c r="E469" s="109"/>
      <c r="F469" s="110">
        <v>1</v>
      </c>
      <c r="G469" s="110">
        <v>49255</v>
      </c>
      <c r="H469" s="110">
        <v>49518</v>
      </c>
      <c r="I469" s="110">
        <v>17286</v>
      </c>
      <c r="J469" s="110">
        <v>15300</v>
      </c>
      <c r="K469" s="24">
        <v>14.9</v>
      </c>
      <c r="L469" s="109"/>
      <c r="M469" s="110">
        <v>16536</v>
      </c>
      <c r="N469" s="110">
        <v>13337</v>
      </c>
      <c r="O469" s="25">
        <v>14.9</v>
      </c>
      <c r="P469" s="25">
        <v>12.7</v>
      </c>
      <c r="Q469" s="25">
        <v>10.5</v>
      </c>
      <c r="R469" s="24">
        <v>38</v>
      </c>
      <c r="S469" s="26">
        <v>4.9874000000000001</v>
      </c>
      <c r="T469" s="52" t="s">
        <v>410</v>
      </c>
      <c r="U469" s="26">
        <v>5.3785999999999996</v>
      </c>
      <c r="V469" s="3"/>
      <c r="W469" s="109"/>
      <c r="X469" s="24">
        <v>28</v>
      </c>
      <c r="Y469" s="110">
        <v>54471.23</v>
      </c>
      <c r="Z469" s="25">
        <v>8.4</v>
      </c>
      <c r="AA469" s="26">
        <v>0.24010000000000001</v>
      </c>
      <c r="AB469" s="26">
        <v>0.22689999999999999</v>
      </c>
      <c r="AC469" s="109"/>
      <c r="AD469" s="26">
        <v>3.4563000000000001</v>
      </c>
      <c r="AE469" s="26">
        <v>5.7763</v>
      </c>
      <c r="AF469" s="26">
        <v>5.5347999999999997</v>
      </c>
      <c r="AG469" s="26">
        <v>5.4455</v>
      </c>
      <c r="AH469" s="57">
        <v>5.3827999999999996</v>
      </c>
      <c r="AI469" s="50">
        <f t="shared" si="21"/>
        <v>5.7698931499999997</v>
      </c>
      <c r="AJ469" s="26">
        <f t="shared" si="22"/>
        <v>0.38709315000000011</v>
      </c>
      <c r="AK469" s="62">
        <f t="shared" si="23"/>
        <v>7.191297280225907E-2</v>
      </c>
    </row>
    <row r="470" spans="1:37" s="53" customFormat="1" x14ac:dyDescent="0.2">
      <c r="A470" s="21" t="s">
        <v>744</v>
      </c>
      <c r="B470" s="24" t="s">
        <v>745</v>
      </c>
      <c r="C470" s="24" t="s">
        <v>407</v>
      </c>
      <c r="D470" s="110">
        <v>91</v>
      </c>
      <c r="E470" s="109"/>
      <c r="F470" s="110">
        <v>2</v>
      </c>
      <c r="G470" s="110">
        <v>19900</v>
      </c>
      <c r="H470" s="110">
        <v>21390</v>
      </c>
      <c r="I470" s="110">
        <v>6604</v>
      </c>
      <c r="J470" s="110">
        <v>5393</v>
      </c>
      <c r="K470" s="24">
        <v>5.5</v>
      </c>
      <c r="L470" s="109"/>
      <c r="M470" s="110">
        <v>6184</v>
      </c>
      <c r="N470" s="110">
        <v>3682</v>
      </c>
      <c r="O470" s="25">
        <v>5.5</v>
      </c>
      <c r="P470" s="25">
        <v>5.3</v>
      </c>
      <c r="Q470" s="25">
        <v>4</v>
      </c>
      <c r="R470" s="24">
        <v>21</v>
      </c>
      <c r="S470" s="26">
        <v>1.8651</v>
      </c>
      <c r="T470" s="52" t="s">
        <v>407</v>
      </c>
      <c r="U470" s="26">
        <v>1.8651</v>
      </c>
      <c r="V470" s="26"/>
      <c r="W470" s="109"/>
      <c r="X470" s="24">
        <v>16</v>
      </c>
      <c r="Y470" s="110">
        <v>17066.419999999998</v>
      </c>
      <c r="Z470" s="25">
        <v>4</v>
      </c>
      <c r="AA470" s="26">
        <v>1.3505</v>
      </c>
      <c r="AB470" s="26">
        <v>1.6334</v>
      </c>
      <c r="AC470" s="109"/>
      <c r="AD470" s="26">
        <v>1.9</v>
      </c>
      <c r="AE470" s="26">
        <v>2.1162999999999998</v>
      </c>
      <c r="AF470" s="26">
        <v>1.9453</v>
      </c>
      <c r="AG470" s="26">
        <v>1.7146999999999999</v>
      </c>
      <c r="AH470" s="57">
        <v>1.6072</v>
      </c>
      <c r="AI470" s="50">
        <f t="shared" si="21"/>
        <v>2.000786025</v>
      </c>
      <c r="AJ470" s="26">
        <f t="shared" si="22"/>
        <v>0.39358602500000006</v>
      </c>
      <c r="AK470" s="62">
        <f t="shared" si="23"/>
        <v>0.24488926393728228</v>
      </c>
    </row>
    <row r="471" spans="1:37" s="53" customFormat="1" x14ac:dyDescent="0.2">
      <c r="A471" s="21" t="s">
        <v>343</v>
      </c>
      <c r="B471" s="24" t="s">
        <v>344</v>
      </c>
      <c r="C471" s="24" t="s">
        <v>407</v>
      </c>
      <c r="D471" s="110">
        <v>18</v>
      </c>
      <c r="E471" s="109"/>
      <c r="F471" s="110">
        <v>0</v>
      </c>
      <c r="G471" s="110">
        <v>5764</v>
      </c>
      <c r="H471" s="110">
        <v>9921</v>
      </c>
      <c r="I471" s="110">
        <v>2753</v>
      </c>
      <c r="J471" s="110">
        <v>5088</v>
      </c>
      <c r="K471" s="24">
        <v>4.2</v>
      </c>
      <c r="L471" s="109"/>
      <c r="M471" s="110">
        <v>2346</v>
      </c>
      <c r="N471" s="110">
        <v>3253</v>
      </c>
      <c r="O471" s="25">
        <v>4.4000000000000004</v>
      </c>
      <c r="P471" s="25">
        <v>6.9</v>
      </c>
      <c r="Q471" s="25">
        <v>2.4</v>
      </c>
      <c r="R471" s="24">
        <v>113</v>
      </c>
      <c r="S471" s="26">
        <v>0.70760000000000001</v>
      </c>
      <c r="T471" s="52" t="s">
        <v>410</v>
      </c>
      <c r="U471" s="26">
        <v>0.88680000000000003</v>
      </c>
      <c r="V471" s="3"/>
      <c r="W471" s="109"/>
      <c r="X471" s="24">
        <v>15</v>
      </c>
      <c r="Y471" s="110">
        <v>13418.46</v>
      </c>
      <c r="Z471" s="25">
        <v>2.4</v>
      </c>
      <c r="AA471" s="26">
        <v>0.90169999999999995</v>
      </c>
      <c r="AB471" s="26">
        <v>0.88990000000000002</v>
      </c>
      <c r="AC471" s="109"/>
      <c r="AD471" s="26">
        <v>0.45300000000000001</v>
      </c>
      <c r="AE471" s="26">
        <v>0.57040000000000002</v>
      </c>
      <c r="AF471" s="26">
        <v>0.51570000000000005</v>
      </c>
      <c r="AG471" s="26">
        <v>0.43440000000000001</v>
      </c>
      <c r="AH471" s="57">
        <v>0.55169999999999997</v>
      </c>
      <c r="AI471" s="50">
        <f t="shared" si="21"/>
        <v>0.95131470000000007</v>
      </c>
      <c r="AJ471" s="26">
        <f t="shared" si="22"/>
        <v>0.3996147000000001</v>
      </c>
      <c r="AK471" s="62">
        <f t="shared" si="23"/>
        <v>0.72433333333333361</v>
      </c>
    </row>
    <row r="472" spans="1:37" s="53" customFormat="1" x14ac:dyDescent="0.2">
      <c r="A472" s="21" t="s">
        <v>579</v>
      </c>
      <c r="B472" s="1" t="s">
        <v>580</v>
      </c>
      <c r="C472" s="1" t="s">
        <v>407</v>
      </c>
      <c r="D472" s="108">
        <v>12</v>
      </c>
      <c r="E472" s="109"/>
      <c r="F472" s="108">
        <v>1</v>
      </c>
      <c r="G472" s="108">
        <v>4524</v>
      </c>
      <c r="H472" s="108">
        <v>1912</v>
      </c>
      <c r="I472" s="108">
        <v>2376</v>
      </c>
      <c r="J472" s="108">
        <v>1268</v>
      </c>
      <c r="K472" s="1">
        <v>2.7</v>
      </c>
      <c r="L472" s="109"/>
      <c r="M472" s="108">
        <v>2395</v>
      </c>
      <c r="N472" s="108">
        <v>1156</v>
      </c>
      <c r="O472" s="2">
        <v>2.7</v>
      </c>
      <c r="P472" s="2">
        <v>1.4</v>
      </c>
      <c r="Q472" s="2">
        <v>2.2999999999999998</v>
      </c>
      <c r="R472" s="1">
        <v>14</v>
      </c>
      <c r="S472" s="3">
        <v>0.72230000000000005</v>
      </c>
      <c r="T472" s="43" t="s">
        <v>410</v>
      </c>
      <c r="U472" s="3">
        <v>1.0927</v>
      </c>
      <c r="V472" s="3"/>
      <c r="W472" s="109"/>
      <c r="X472" s="1">
        <v>11</v>
      </c>
      <c r="Y472" s="108">
        <v>12561.03</v>
      </c>
      <c r="Z472" s="2">
        <v>2.7</v>
      </c>
      <c r="AA472" s="3">
        <v>0.51219999999999999</v>
      </c>
      <c r="AB472" s="3">
        <v>0.43070000000000003</v>
      </c>
      <c r="AC472" s="109"/>
      <c r="AD472" s="3">
        <v>1.1471</v>
      </c>
      <c r="AE472" s="3">
        <v>1.133</v>
      </c>
      <c r="AF472" s="3">
        <v>1.1989000000000001</v>
      </c>
      <c r="AG472" s="3">
        <v>1.1691</v>
      </c>
      <c r="AH472" s="57">
        <v>0.76870000000000005</v>
      </c>
      <c r="AI472" s="50">
        <f t="shared" si="21"/>
        <v>1.1721939250000002</v>
      </c>
      <c r="AJ472" s="3">
        <f t="shared" si="22"/>
        <v>0.40349392500000014</v>
      </c>
      <c r="AK472" s="62">
        <f t="shared" si="23"/>
        <v>0.52490428645765597</v>
      </c>
    </row>
    <row r="473" spans="1:37" s="53" customFormat="1" x14ac:dyDescent="0.2">
      <c r="A473" s="22" t="s">
        <v>1050</v>
      </c>
      <c r="B473" s="17" t="s">
        <v>1051</v>
      </c>
      <c r="C473" s="17" t="s">
        <v>407</v>
      </c>
      <c r="D473" s="111">
        <v>14</v>
      </c>
      <c r="E473" s="109"/>
      <c r="F473" s="111">
        <v>0</v>
      </c>
      <c r="G473" s="111">
        <v>14526</v>
      </c>
      <c r="H473" s="111">
        <v>7602</v>
      </c>
      <c r="I473" s="111">
        <v>4695</v>
      </c>
      <c r="J473" s="111">
        <v>2940</v>
      </c>
      <c r="K473" s="17">
        <v>4.5999999999999996</v>
      </c>
      <c r="L473" s="109"/>
      <c r="M473" s="111">
        <v>4488</v>
      </c>
      <c r="N473" s="111">
        <v>2374</v>
      </c>
      <c r="O473" s="18">
        <v>4.5999999999999996</v>
      </c>
      <c r="P473" s="18">
        <v>3.8</v>
      </c>
      <c r="Q473" s="18">
        <v>3.7</v>
      </c>
      <c r="R473" s="17">
        <v>16</v>
      </c>
      <c r="S473" s="19">
        <v>1.3535999999999999</v>
      </c>
      <c r="T473" s="44" t="s">
        <v>410</v>
      </c>
      <c r="U473" s="19">
        <v>1.8581000000000001</v>
      </c>
      <c r="V473" s="19"/>
      <c r="W473" s="109"/>
      <c r="X473" s="17">
        <v>8</v>
      </c>
      <c r="Y473" s="111">
        <v>11889.03</v>
      </c>
      <c r="Z473" s="18">
        <v>3.3</v>
      </c>
      <c r="AA473" s="19">
        <v>1.3747</v>
      </c>
      <c r="AB473" s="19">
        <v>0.75270000000000004</v>
      </c>
      <c r="AC473" s="109"/>
      <c r="AD473" s="19">
        <v>1.5689</v>
      </c>
      <c r="AE473" s="19">
        <v>1.8741000000000001</v>
      </c>
      <c r="AF473" s="19">
        <v>1.6893</v>
      </c>
      <c r="AG473" s="19">
        <v>1.5608</v>
      </c>
      <c r="AH473" s="59">
        <v>1.5876999999999999</v>
      </c>
      <c r="AI473" s="51">
        <f t="shared" si="21"/>
        <v>1.9932767750000002</v>
      </c>
      <c r="AJ473" s="19">
        <f t="shared" si="22"/>
        <v>0.40557677500000033</v>
      </c>
      <c r="AK473" s="63">
        <f t="shared" si="23"/>
        <v>0.25544925048812772</v>
      </c>
    </row>
    <row r="474" spans="1:37" s="53" customFormat="1" x14ac:dyDescent="0.2">
      <c r="A474" s="21" t="s">
        <v>902</v>
      </c>
      <c r="B474" s="1" t="s">
        <v>903</v>
      </c>
      <c r="C474" s="1" t="s">
        <v>410</v>
      </c>
      <c r="D474" s="108">
        <v>20</v>
      </c>
      <c r="E474" s="109"/>
      <c r="F474" s="108">
        <v>1</v>
      </c>
      <c r="G474" s="108">
        <v>12545</v>
      </c>
      <c r="H474" s="108">
        <v>8953</v>
      </c>
      <c r="I474" s="108">
        <v>5013</v>
      </c>
      <c r="J474" s="108">
        <v>3352</v>
      </c>
      <c r="K474" s="1">
        <v>5.9</v>
      </c>
      <c r="L474" s="109"/>
      <c r="M474" s="108">
        <v>4877</v>
      </c>
      <c r="N474" s="108">
        <v>3015</v>
      </c>
      <c r="O474" s="2">
        <v>5.9</v>
      </c>
      <c r="P474" s="2">
        <v>4.2</v>
      </c>
      <c r="Q474" s="2">
        <v>4.3</v>
      </c>
      <c r="R474" s="1">
        <v>22</v>
      </c>
      <c r="S474" s="3">
        <v>1.4709000000000001</v>
      </c>
      <c r="T474" s="43" t="s">
        <v>410</v>
      </c>
      <c r="U474" s="3">
        <v>1.6153999999999999</v>
      </c>
      <c r="V474" s="3"/>
      <c r="W474" s="109"/>
      <c r="X474" s="1">
        <v>16</v>
      </c>
      <c r="Y474" s="108">
        <v>16018.22</v>
      </c>
      <c r="Z474" s="2">
        <v>4.2</v>
      </c>
      <c r="AA474" s="3">
        <v>0</v>
      </c>
      <c r="AB474" s="3">
        <v>0</v>
      </c>
      <c r="AC474" s="109"/>
      <c r="AD474" s="3">
        <v>1.4896</v>
      </c>
      <c r="AE474" s="3">
        <v>1.9967999999999999</v>
      </c>
      <c r="AF474" s="3">
        <v>1.7713000000000001</v>
      </c>
      <c r="AG474" s="3">
        <v>1.5528999999999999</v>
      </c>
      <c r="AH474" s="57">
        <v>1.3112999999999999</v>
      </c>
      <c r="AI474" s="50">
        <f t="shared" si="21"/>
        <v>1.7329203500000001</v>
      </c>
      <c r="AJ474" s="3">
        <f t="shared" si="22"/>
        <v>0.4216203500000002</v>
      </c>
      <c r="AK474" s="62">
        <f t="shared" si="23"/>
        <v>0.32152852131472603</v>
      </c>
    </row>
    <row r="475" spans="1:37" s="53" customFormat="1" x14ac:dyDescent="0.2">
      <c r="A475" s="21" t="s">
        <v>715</v>
      </c>
      <c r="B475" s="1" t="s">
        <v>714</v>
      </c>
      <c r="C475" s="1" t="s">
        <v>410</v>
      </c>
      <c r="D475" s="108">
        <v>31</v>
      </c>
      <c r="E475" s="109"/>
      <c r="F475" s="108">
        <v>0</v>
      </c>
      <c r="G475" s="108">
        <v>60323</v>
      </c>
      <c r="H475" s="108">
        <v>26145</v>
      </c>
      <c r="I475" s="108">
        <v>19363</v>
      </c>
      <c r="J475" s="108">
        <v>7293</v>
      </c>
      <c r="K475" s="1">
        <v>9.5</v>
      </c>
      <c r="L475" s="109"/>
      <c r="M475" s="108">
        <v>19514</v>
      </c>
      <c r="N475" s="108">
        <v>7467</v>
      </c>
      <c r="O475" s="2">
        <v>9.5</v>
      </c>
      <c r="P475" s="2">
        <v>6.2</v>
      </c>
      <c r="Q475" s="2">
        <v>8</v>
      </c>
      <c r="R475" s="1">
        <v>9</v>
      </c>
      <c r="S475" s="3">
        <v>5.8855000000000004</v>
      </c>
      <c r="T475" s="43" t="s">
        <v>407</v>
      </c>
      <c r="U475" s="3">
        <v>5.8855000000000004</v>
      </c>
      <c r="V475" s="3"/>
      <c r="W475" s="109"/>
      <c r="X475" s="1">
        <v>22</v>
      </c>
      <c r="Y475" s="108">
        <v>33511.42</v>
      </c>
      <c r="Z475" s="2">
        <v>8</v>
      </c>
      <c r="AA475" s="3">
        <v>0.74180000000000001</v>
      </c>
      <c r="AB475" s="3">
        <v>0.61099999999999999</v>
      </c>
      <c r="AC475" s="109"/>
      <c r="AD475" s="3">
        <v>0</v>
      </c>
      <c r="AE475" s="3">
        <v>0</v>
      </c>
      <c r="AF475" s="3">
        <v>0</v>
      </c>
      <c r="AG475" s="3">
        <v>5.6723999999999997</v>
      </c>
      <c r="AH475" s="57">
        <v>5.8834999999999997</v>
      </c>
      <c r="AI475" s="50">
        <f t="shared" si="21"/>
        <v>6.3136701250000007</v>
      </c>
      <c r="AJ475" s="3">
        <f t="shared" si="22"/>
        <v>0.43017012500000096</v>
      </c>
      <c r="AK475" s="62">
        <f t="shared" si="23"/>
        <v>7.3114663890541512E-2</v>
      </c>
    </row>
    <row r="476" spans="1:37" s="53" customFormat="1" x14ac:dyDescent="0.2">
      <c r="A476" s="21" t="s">
        <v>1539</v>
      </c>
      <c r="B476" s="24" t="s">
        <v>1540</v>
      </c>
      <c r="C476" s="24" t="s">
        <v>410</v>
      </c>
      <c r="D476" s="110">
        <v>16</v>
      </c>
      <c r="E476" s="109"/>
      <c r="F476" s="110">
        <v>0</v>
      </c>
      <c r="G476" s="110">
        <v>13347</v>
      </c>
      <c r="H476" s="110">
        <v>7790</v>
      </c>
      <c r="I476" s="110">
        <v>5124</v>
      </c>
      <c r="J476" s="110">
        <v>2798</v>
      </c>
      <c r="K476" s="24">
        <v>3.2</v>
      </c>
      <c r="L476" s="109"/>
      <c r="M476" s="110">
        <v>5472</v>
      </c>
      <c r="N476" s="110">
        <v>3076</v>
      </c>
      <c r="O476" s="25">
        <v>3.2</v>
      </c>
      <c r="P476" s="25">
        <v>1.9</v>
      </c>
      <c r="Q476" s="25">
        <v>2.7</v>
      </c>
      <c r="R476" s="24">
        <v>19</v>
      </c>
      <c r="S476" s="26">
        <v>1.6504000000000001</v>
      </c>
      <c r="T476" s="52" t="s">
        <v>410</v>
      </c>
      <c r="U476" s="26">
        <v>1.7201</v>
      </c>
      <c r="V476" s="26"/>
      <c r="W476" s="109"/>
      <c r="X476" s="24">
        <v>6</v>
      </c>
      <c r="Y476" s="110">
        <v>17934.32</v>
      </c>
      <c r="Z476" s="25">
        <v>1.8</v>
      </c>
      <c r="AA476" s="26">
        <v>0.79700000000000004</v>
      </c>
      <c r="AB476" s="26">
        <v>0.64429999999999998</v>
      </c>
      <c r="AC476" s="109"/>
      <c r="AD476" s="26">
        <v>0</v>
      </c>
      <c r="AE476" s="26">
        <v>0</v>
      </c>
      <c r="AF476" s="26">
        <v>1.2629999999999999</v>
      </c>
      <c r="AG476" s="26">
        <v>1.3335999999999999</v>
      </c>
      <c r="AH476" s="57">
        <v>1.407</v>
      </c>
      <c r="AI476" s="50">
        <f t="shared" si="21"/>
        <v>1.8452372750000001</v>
      </c>
      <c r="AJ476" s="26">
        <f t="shared" si="22"/>
        <v>0.43823727500000009</v>
      </c>
      <c r="AK476" s="62">
        <f t="shared" si="23"/>
        <v>0.31146927860696522</v>
      </c>
    </row>
    <row r="477" spans="1:37" s="53" customFormat="1" x14ac:dyDescent="0.2">
      <c r="A477" s="21" t="s">
        <v>514</v>
      </c>
      <c r="B477" s="24" t="s">
        <v>515</v>
      </c>
      <c r="C477" s="24" t="s">
        <v>410</v>
      </c>
      <c r="D477" s="110">
        <v>46</v>
      </c>
      <c r="E477" s="109"/>
      <c r="F477" s="110">
        <v>7</v>
      </c>
      <c r="G477" s="110">
        <v>18017</v>
      </c>
      <c r="H477" s="110">
        <v>27000</v>
      </c>
      <c r="I477" s="110">
        <v>8182</v>
      </c>
      <c r="J477" s="110">
        <v>10121</v>
      </c>
      <c r="K477" s="24">
        <v>7.5</v>
      </c>
      <c r="L477" s="109"/>
      <c r="M477" s="110">
        <v>7508</v>
      </c>
      <c r="N477" s="110">
        <v>6575</v>
      </c>
      <c r="O477" s="25">
        <v>7.5</v>
      </c>
      <c r="P477" s="25">
        <v>7.4</v>
      </c>
      <c r="Q477" s="25">
        <v>5.6</v>
      </c>
      <c r="R477" s="24">
        <v>45</v>
      </c>
      <c r="S477" s="26">
        <v>2.2645</v>
      </c>
      <c r="T477" s="52" t="s">
        <v>407</v>
      </c>
      <c r="U477" s="26">
        <v>2.2645</v>
      </c>
      <c r="V477" s="26"/>
      <c r="W477" s="109"/>
      <c r="X477" s="24">
        <v>22</v>
      </c>
      <c r="Y477" s="110">
        <v>27816.74</v>
      </c>
      <c r="Z477" s="25">
        <v>5.6</v>
      </c>
      <c r="AA477" s="26">
        <v>0.70340000000000003</v>
      </c>
      <c r="AB477" s="26">
        <v>0.64459999999999995</v>
      </c>
      <c r="AC477" s="109"/>
      <c r="AD477" s="26">
        <v>1.9262999999999999</v>
      </c>
      <c r="AE477" s="26">
        <v>2.1145999999999998</v>
      </c>
      <c r="AF477" s="26">
        <v>1.8207</v>
      </c>
      <c r="AG477" s="26">
        <v>1.8255999999999999</v>
      </c>
      <c r="AH477" s="57">
        <v>1.9902</v>
      </c>
      <c r="AI477" s="50">
        <f t="shared" si="21"/>
        <v>2.4292423750000003</v>
      </c>
      <c r="AJ477" s="26">
        <f t="shared" si="22"/>
        <v>0.43904237500000032</v>
      </c>
      <c r="AK477" s="62">
        <f t="shared" si="23"/>
        <v>0.22060213797608297</v>
      </c>
    </row>
    <row r="478" spans="1:37" s="53" customFormat="1" x14ac:dyDescent="0.2">
      <c r="A478" s="22" t="s">
        <v>705</v>
      </c>
      <c r="B478" s="17" t="s">
        <v>706</v>
      </c>
      <c r="C478" s="17" t="s">
        <v>407</v>
      </c>
      <c r="D478" s="111">
        <v>10</v>
      </c>
      <c r="E478" s="109"/>
      <c r="F478" s="111">
        <v>0</v>
      </c>
      <c r="G478" s="111">
        <v>68636</v>
      </c>
      <c r="H478" s="111">
        <v>17456</v>
      </c>
      <c r="I478" s="111">
        <v>19761</v>
      </c>
      <c r="J478" s="111">
        <v>5056</v>
      </c>
      <c r="K478" s="17">
        <v>11.9</v>
      </c>
      <c r="L478" s="109"/>
      <c r="M478" s="111">
        <v>19761</v>
      </c>
      <c r="N478" s="111">
        <v>5056</v>
      </c>
      <c r="O478" s="18">
        <v>11.9</v>
      </c>
      <c r="P478" s="18">
        <v>4.8</v>
      </c>
      <c r="Q478" s="18">
        <v>10.7</v>
      </c>
      <c r="R478" s="17">
        <v>4</v>
      </c>
      <c r="S478" s="19">
        <v>5.96</v>
      </c>
      <c r="T478" s="44" t="s">
        <v>407</v>
      </c>
      <c r="U478" s="19">
        <v>5.96</v>
      </c>
      <c r="V478" s="19"/>
      <c r="W478" s="109"/>
      <c r="X478" s="17">
        <v>21</v>
      </c>
      <c r="Y478" s="111">
        <v>29569.64</v>
      </c>
      <c r="Z478" s="18">
        <v>10.7</v>
      </c>
      <c r="AA478" s="19">
        <v>0.90649999999999997</v>
      </c>
      <c r="AB478" s="19">
        <v>0.97299999999999998</v>
      </c>
      <c r="AC478" s="109"/>
      <c r="AD478" s="19">
        <v>9.6318000000000001</v>
      </c>
      <c r="AE478" s="19">
        <v>11.7409</v>
      </c>
      <c r="AF478" s="19">
        <v>8.6457999999999995</v>
      </c>
      <c r="AG478" s="19">
        <v>8.5737000000000005</v>
      </c>
      <c r="AH478" s="59">
        <v>5.952</v>
      </c>
      <c r="AI478" s="51">
        <f t="shared" si="21"/>
        <v>6.3935900000000006</v>
      </c>
      <c r="AJ478" s="19">
        <f t="shared" si="22"/>
        <v>0.44159000000000059</v>
      </c>
      <c r="AK478" s="63">
        <f t="shared" si="23"/>
        <v>7.4191868279569986E-2</v>
      </c>
    </row>
    <row r="479" spans="1:37" s="53" customFormat="1" x14ac:dyDescent="0.2">
      <c r="A479" s="21" t="s">
        <v>943</v>
      </c>
      <c r="B479" s="24" t="s">
        <v>944</v>
      </c>
      <c r="C479" s="24" t="s">
        <v>611</v>
      </c>
      <c r="D479" s="110">
        <v>16</v>
      </c>
      <c r="E479" s="109"/>
      <c r="F479" s="110">
        <v>0</v>
      </c>
      <c r="G479" s="110">
        <v>9642</v>
      </c>
      <c r="H479" s="110">
        <v>4584</v>
      </c>
      <c r="I479" s="110">
        <v>4122</v>
      </c>
      <c r="J479" s="110">
        <v>2301</v>
      </c>
      <c r="K479" s="24">
        <v>3.3</v>
      </c>
      <c r="L479" s="109"/>
      <c r="M479" s="110">
        <v>4100</v>
      </c>
      <c r="N479" s="110">
        <v>2257</v>
      </c>
      <c r="O479" s="25">
        <v>3.3</v>
      </c>
      <c r="P479" s="25">
        <v>2.2000000000000002</v>
      </c>
      <c r="Q479" s="25">
        <v>2.7</v>
      </c>
      <c r="R479" s="24">
        <v>18</v>
      </c>
      <c r="S479" s="26">
        <v>1.2365999999999999</v>
      </c>
      <c r="T479" s="52" t="s">
        <v>410</v>
      </c>
      <c r="U479" s="26">
        <v>1.4968999999999999</v>
      </c>
      <c r="V479" s="26"/>
      <c r="W479" s="109"/>
      <c r="X479" s="24">
        <v>10</v>
      </c>
      <c r="Y479" s="110">
        <v>11894.69</v>
      </c>
      <c r="Z479" s="25">
        <v>2.4</v>
      </c>
      <c r="AA479" s="26">
        <v>0.94630000000000003</v>
      </c>
      <c r="AB479" s="26">
        <v>0.63149999999999995</v>
      </c>
      <c r="AC479" s="109"/>
      <c r="AD479" s="26">
        <v>1.0311999999999999</v>
      </c>
      <c r="AE479" s="26">
        <v>1.1496999999999999</v>
      </c>
      <c r="AF479" s="26">
        <v>1.0112000000000001</v>
      </c>
      <c r="AG479" s="26">
        <v>1.3954</v>
      </c>
      <c r="AH479" s="57">
        <v>1.1460999999999999</v>
      </c>
      <c r="AI479" s="50">
        <f t="shared" si="21"/>
        <v>1.605799475</v>
      </c>
      <c r="AJ479" s="26">
        <f t="shared" si="22"/>
        <v>0.45969947500000008</v>
      </c>
      <c r="AK479" s="62">
        <f t="shared" si="23"/>
        <v>0.40109892243259759</v>
      </c>
    </row>
    <row r="480" spans="1:37" s="53" customFormat="1" x14ac:dyDescent="0.2">
      <c r="A480" s="21" t="s">
        <v>405</v>
      </c>
      <c r="B480" s="24" t="s">
        <v>406</v>
      </c>
      <c r="C480" s="24" t="s">
        <v>407</v>
      </c>
      <c r="D480" s="110">
        <v>44</v>
      </c>
      <c r="E480" s="109"/>
      <c r="F480" s="110">
        <v>1</v>
      </c>
      <c r="G480" s="110">
        <v>40914</v>
      </c>
      <c r="H480" s="110">
        <v>29820</v>
      </c>
      <c r="I480" s="110">
        <v>14828</v>
      </c>
      <c r="J480" s="110">
        <v>12398</v>
      </c>
      <c r="K480" s="24">
        <v>9.8000000000000007</v>
      </c>
      <c r="L480" s="109"/>
      <c r="M480" s="110">
        <v>14378</v>
      </c>
      <c r="N480" s="110">
        <v>10738</v>
      </c>
      <c r="O480" s="25">
        <v>9.8000000000000007</v>
      </c>
      <c r="P480" s="25">
        <v>8.8000000000000007</v>
      </c>
      <c r="Q480" s="25">
        <v>6.6</v>
      </c>
      <c r="R480" s="24">
        <v>33</v>
      </c>
      <c r="S480" s="26">
        <v>4.3365</v>
      </c>
      <c r="T480" s="52" t="s">
        <v>407</v>
      </c>
      <c r="U480" s="26">
        <v>4.3365</v>
      </c>
      <c r="V480" s="3"/>
      <c r="W480" s="109"/>
      <c r="X480" s="24">
        <v>27</v>
      </c>
      <c r="Y480" s="110">
        <v>38880.120000000003</v>
      </c>
      <c r="Z480" s="25">
        <v>6.6</v>
      </c>
      <c r="AA480" s="26">
        <v>2.9184000000000001</v>
      </c>
      <c r="AB480" s="26">
        <v>3.4843999999999999</v>
      </c>
      <c r="AC480" s="109"/>
      <c r="AD480" s="26">
        <v>5.3093000000000004</v>
      </c>
      <c r="AE480" s="26">
        <v>3.8935</v>
      </c>
      <c r="AF480" s="26">
        <v>4.9044999999999996</v>
      </c>
      <c r="AG480" s="26">
        <v>4.9309000000000003</v>
      </c>
      <c r="AH480" s="57">
        <v>4.1914999999999996</v>
      </c>
      <c r="AI480" s="50">
        <f t="shared" si="21"/>
        <v>4.6519803750000008</v>
      </c>
      <c r="AJ480" s="26">
        <f t="shared" si="22"/>
        <v>0.46048037500000127</v>
      </c>
      <c r="AK480" s="62">
        <f t="shared" si="23"/>
        <v>0.10986052129309348</v>
      </c>
    </row>
    <row r="481" spans="1:37" s="53" customFormat="1" x14ac:dyDescent="0.2">
      <c r="A481" s="21" t="s">
        <v>425</v>
      </c>
      <c r="B481" s="24" t="s">
        <v>426</v>
      </c>
      <c r="C481" s="24" t="s">
        <v>407</v>
      </c>
      <c r="D481" s="110">
        <v>37</v>
      </c>
      <c r="E481" s="109"/>
      <c r="F481" s="110">
        <v>6</v>
      </c>
      <c r="G481" s="110">
        <v>14168</v>
      </c>
      <c r="H481" s="110">
        <v>11567</v>
      </c>
      <c r="I481" s="110">
        <v>5922</v>
      </c>
      <c r="J481" s="110">
        <v>4502</v>
      </c>
      <c r="K481" s="24">
        <v>6.6</v>
      </c>
      <c r="L481" s="109"/>
      <c r="M481" s="110">
        <v>5657</v>
      </c>
      <c r="N481" s="110">
        <v>3824</v>
      </c>
      <c r="O481" s="25">
        <v>6.6</v>
      </c>
      <c r="P481" s="25">
        <v>6.3</v>
      </c>
      <c r="Q481" s="25">
        <v>4.7</v>
      </c>
      <c r="R481" s="24">
        <v>27</v>
      </c>
      <c r="S481" s="26">
        <v>1.7061999999999999</v>
      </c>
      <c r="T481" s="52" t="s">
        <v>407</v>
      </c>
      <c r="U481" s="26">
        <v>1.7061999999999999</v>
      </c>
      <c r="V481" s="26"/>
      <c r="W481" s="109"/>
      <c r="X481" s="24">
        <v>19</v>
      </c>
      <c r="Y481" s="110">
        <v>14655.88</v>
      </c>
      <c r="Z481" s="25">
        <v>4.7</v>
      </c>
      <c r="AA481" s="26">
        <v>1.5259</v>
      </c>
      <c r="AB481" s="26">
        <v>1.0303</v>
      </c>
      <c r="AC481" s="109"/>
      <c r="AD481" s="26">
        <v>1.6263000000000001</v>
      </c>
      <c r="AE481" s="26">
        <v>1.8863000000000001</v>
      </c>
      <c r="AF481" s="26">
        <v>1.7097</v>
      </c>
      <c r="AG481" s="26">
        <v>1.6839999999999999</v>
      </c>
      <c r="AH481" s="57">
        <v>1.357</v>
      </c>
      <c r="AI481" s="50">
        <f t="shared" si="21"/>
        <v>1.83032605</v>
      </c>
      <c r="AJ481" s="26">
        <f t="shared" si="22"/>
        <v>0.47332605000000005</v>
      </c>
      <c r="AK481" s="62">
        <f t="shared" si="23"/>
        <v>0.34880327929255717</v>
      </c>
    </row>
    <row r="482" spans="1:37" s="53" customFormat="1" x14ac:dyDescent="0.2">
      <c r="A482" s="21" t="s">
        <v>796</v>
      </c>
      <c r="B482" s="24" t="s">
        <v>797</v>
      </c>
      <c r="C482" s="24" t="s">
        <v>407</v>
      </c>
      <c r="D482" s="110">
        <v>38</v>
      </c>
      <c r="E482" s="109"/>
      <c r="F482" s="110">
        <v>0</v>
      </c>
      <c r="G482" s="110">
        <v>26514</v>
      </c>
      <c r="H482" s="110">
        <v>21340</v>
      </c>
      <c r="I482" s="110">
        <v>10115</v>
      </c>
      <c r="J482" s="110">
        <v>6763</v>
      </c>
      <c r="K482" s="24">
        <v>10.4</v>
      </c>
      <c r="L482" s="109"/>
      <c r="M482" s="110">
        <v>9633</v>
      </c>
      <c r="N482" s="110">
        <v>5328</v>
      </c>
      <c r="O482" s="25">
        <v>10.4</v>
      </c>
      <c r="P482" s="25">
        <v>8.1</v>
      </c>
      <c r="Q482" s="25">
        <v>7.8</v>
      </c>
      <c r="R482" s="24">
        <v>18</v>
      </c>
      <c r="S482" s="26">
        <v>2.9054000000000002</v>
      </c>
      <c r="T482" s="52" t="s">
        <v>407</v>
      </c>
      <c r="U482" s="26">
        <v>2.9054000000000002</v>
      </c>
      <c r="V482" s="26"/>
      <c r="W482" s="109"/>
      <c r="X482" s="24">
        <v>26</v>
      </c>
      <c r="Y482" s="110">
        <v>23235.22</v>
      </c>
      <c r="Z482" s="25">
        <v>7.8</v>
      </c>
      <c r="AA482" s="26">
        <v>0.99870000000000003</v>
      </c>
      <c r="AB482" s="26">
        <v>1.0202</v>
      </c>
      <c r="AC482" s="109"/>
      <c r="AD482" s="26">
        <v>3.5613000000000001</v>
      </c>
      <c r="AE482" s="26">
        <v>3.7772999999999999</v>
      </c>
      <c r="AF482" s="26">
        <v>2.4897999999999998</v>
      </c>
      <c r="AG482" s="26">
        <v>2.3532999999999999</v>
      </c>
      <c r="AH482" s="57">
        <v>2.5992999999999999</v>
      </c>
      <c r="AI482" s="50">
        <f t="shared" si="21"/>
        <v>3.1167678500000005</v>
      </c>
      <c r="AJ482" s="26">
        <f t="shared" si="22"/>
        <v>0.51746785000000051</v>
      </c>
      <c r="AK482" s="62">
        <f t="shared" si="23"/>
        <v>0.19907969453314373</v>
      </c>
    </row>
    <row r="483" spans="1:37" s="53" customFormat="1" x14ac:dyDescent="0.2">
      <c r="A483" s="22" t="s">
        <v>423</v>
      </c>
      <c r="B483" s="17" t="s">
        <v>424</v>
      </c>
      <c r="C483" s="17" t="s">
        <v>407</v>
      </c>
      <c r="D483" s="111">
        <v>9</v>
      </c>
      <c r="E483" s="109"/>
      <c r="F483" s="111">
        <v>1</v>
      </c>
      <c r="G483" s="111">
        <v>15811</v>
      </c>
      <c r="H483" s="111">
        <v>14517</v>
      </c>
      <c r="I483" s="111">
        <v>5987</v>
      </c>
      <c r="J483" s="111">
        <v>6567</v>
      </c>
      <c r="K483" s="17">
        <v>10.9</v>
      </c>
      <c r="L483" s="109"/>
      <c r="M483" s="111">
        <v>5507</v>
      </c>
      <c r="N483" s="111">
        <v>5349</v>
      </c>
      <c r="O483" s="18">
        <v>10.9</v>
      </c>
      <c r="P483" s="18">
        <v>12.7</v>
      </c>
      <c r="Q483" s="18">
        <v>6.5</v>
      </c>
      <c r="R483" s="17">
        <v>55</v>
      </c>
      <c r="S483" s="19">
        <v>1.6609</v>
      </c>
      <c r="T483" s="44" t="s">
        <v>410</v>
      </c>
      <c r="U483" s="19">
        <v>1.8388</v>
      </c>
      <c r="V483" s="19"/>
      <c r="W483" s="109"/>
      <c r="X483" s="17">
        <v>28</v>
      </c>
      <c r="Y483" s="111">
        <v>26307.48</v>
      </c>
      <c r="Z483" s="18">
        <v>3.7</v>
      </c>
      <c r="AA483" s="19">
        <v>2.1762999999999999</v>
      </c>
      <c r="AB483" s="19">
        <v>1.9532</v>
      </c>
      <c r="AC483" s="109"/>
      <c r="AD483" s="19">
        <v>0.93110000000000004</v>
      </c>
      <c r="AE483" s="19">
        <v>2.0596999999999999</v>
      </c>
      <c r="AF483" s="19">
        <v>1.4587000000000001</v>
      </c>
      <c r="AG483" s="19">
        <v>1.4056999999999999</v>
      </c>
      <c r="AH483" s="59">
        <v>1.43</v>
      </c>
      <c r="AI483" s="51">
        <f t="shared" si="21"/>
        <v>1.9725727000000002</v>
      </c>
      <c r="AJ483" s="19">
        <f t="shared" si="22"/>
        <v>0.54257270000000024</v>
      </c>
      <c r="AK483" s="63">
        <f t="shared" si="23"/>
        <v>0.37942146853146874</v>
      </c>
    </row>
    <row r="484" spans="1:37" s="53" customFormat="1" x14ac:dyDescent="0.2">
      <c r="A484" s="21" t="s">
        <v>236</v>
      </c>
      <c r="B484" s="24" t="s">
        <v>237</v>
      </c>
      <c r="C484" s="24" t="s">
        <v>407</v>
      </c>
      <c r="D484" s="110">
        <v>109</v>
      </c>
      <c r="E484" s="109"/>
      <c r="F484" s="110">
        <v>5</v>
      </c>
      <c r="G484" s="110">
        <v>26283</v>
      </c>
      <c r="H484" s="110">
        <v>52582</v>
      </c>
      <c r="I484" s="110">
        <v>9150</v>
      </c>
      <c r="J484" s="110">
        <v>12566</v>
      </c>
      <c r="K484" s="24">
        <v>9.1</v>
      </c>
      <c r="L484" s="109"/>
      <c r="M484" s="110">
        <v>8140</v>
      </c>
      <c r="N484" s="110">
        <v>7049</v>
      </c>
      <c r="O484" s="25">
        <v>9.1</v>
      </c>
      <c r="P484" s="25">
        <v>9.5</v>
      </c>
      <c r="Q484" s="25">
        <v>6.7</v>
      </c>
      <c r="R484" s="24">
        <v>44</v>
      </c>
      <c r="S484" s="26">
        <v>2.4550999999999998</v>
      </c>
      <c r="T484" s="52" t="s">
        <v>407</v>
      </c>
      <c r="U484" s="26">
        <v>2.4550999999999998</v>
      </c>
      <c r="V484" s="26"/>
      <c r="W484" s="109"/>
      <c r="X484" s="24">
        <v>28</v>
      </c>
      <c r="Y484" s="110">
        <v>33528.04</v>
      </c>
      <c r="Z484" s="25">
        <v>6.7</v>
      </c>
      <c r="AA484" s="26">
        <v>2.1377000000000002</v>
      </c>
      <c r="AB484" s="26">
        <v>1.2649999999999999</v>
      </c>
      <c r="AC484" s="109"/>
      <c r="AD484" s="26">
        <v>1.8906000000000001</v>
      </c>
      <c r="AE484" s="26">
        <v>1.8640000000000001</v>
      </c>
      <c r="AF484" s="26">
        <v>1.6916</v>
      </c>
      <c r="AG484" s="26">
        <v>1.7645999999999999</v>
      </c>
      <c r="AH484" s="57">
        <v>2.0207999999999999</v>
      </c>
      <c r="AI484" s="50">
        <f t="shared" si="21"/>
        <v>2.6337085249999999</v>
      </c>
      <c r="AJ484" s="26">
        <f t="shared" si="22"/>
        <v>0.61290852499999993</v>
      </c>
      <c r="AK484" s="62">
        <f t="shared" si="23"/>
        <v>0.30329994309184477</v>
      </c>
    </row>
    <row r="485" spans="1:37" s="53" customFormat="1" x14ac:dyDescent="0.2">
      <c r="A485" s="21" t="s">
        <v>444</v>
      </c>
      <c r="B485" s="24" t="s">
        <v>445</v>
      </c>
      <c r="C485" s="24" t="s">
        <v>407</v>
      </c>
      <c r="D485" s="110">
        <v>15</v>
      </c>
      <c r="E485" s="109"/>
      <c r="F485" s="110">
        <v>0</v>
      </c>
      <c r="G485" s="110">
        <v>11061</v>
      </c>
      <c r="H485" s="110">
        <v>7885</v>
      </c>
      <c r="I485" s="110">
        <v>3197</v>
      </c>
      <c r="J485" s="110">
        <v>3510</v>
      </c>
      <c r="K485" s="24">
        <v>2.5</v>
      </c>
      <c r="L485" s="109"/>
      <c r="M485" s="110">
        <v>2992</v>
      </c>
      <c r="N485" s="110">
        <v>2838</v>
      </c>
      <c r="O485" s="25">
        <v>2.5</v>
      </c>
      <c r="P485" s="25">
        <v>2.8</v>
      </c>
      <c r="Q485" s="25">
        <v>1.7</v>
      </c>
      <c r="R485" s="24">
        <v>53</v>
      </c>
      <c r="S485" s="26">
        <v>0.90239999999999998</v>
      </c>
      <c r="T485" s="52" t="s">
        <v>410</v>
      </c>
      <c r="U485" s="26">
        <v>1.1762999999999999</v>
      </c>
      <c r="V485" s="26"/>
      <c r="W485" s="109"/>
      <c r="X485" s="24">
        <v>4</v>
      </c>
      <c r="Y485" s="110">
        <v>9332.2900000000009</v>
      </c>
      <c r="Z485" s="25">
        <v>1.6</v>
      </c>
      <c r="AA485" s="26">
        <v>0.92110000000000003</v>
      </c>
      <c r="AB485" s="26">
        <v>1.0779000000000001</v>
      </c>
      <c r="AC485" s="109"/>
      <c r="AD485" s="26">
        <v>0.90949999999999998</v>
      </c>
      <c r="AE485" s="26">
        <v>0.85580000000000001</v>
      </c>
      <c r="AF485" s="26">
        <v>1.2274</v>
      </c>
      <c r="AG485" s="26">
        <v>0.66920000000000002</v>
      </c>
      <c r="AH485" s="57">
        <v>0.63770000000000004</v>
      </c>
      <c r="AI485" s="50">
        <f t="shared" si="21"/>
        <v>1.261875825</v>
      </c>
      <c r="AJ485" s="26">
        <f t="shared" si="22"/>
        <v>0.62417582499999991</v>
      </c>
      <c r="AK485" s="62">
        <f t="shared" si="23"/>
        <v>0.97879226125137186</v>
      </c>
    </row>
    <row r="486" spans="1:37" s="53" customFormat="1" x14ac:dyDescent="0.2">
      <c r="A486" s="21" t="s">
        <v>798</v>
      </c>
      <c r="B486" s="1" t="s">
        <v>799</v>
      </c>
      <c r="C486" s="1" t="s">
        <v>407</v>
      </c>
      <c r="D486" s="108">
        <v>16</v>
      </c>
      <c r="E486" s="109"/>
      <c r="F486" s="108">
        <v>0</v>
      </c>
      <c r="G486" s="108">
        <v>15333</v>
      </c>
      <c r="H486" s="108">
        <v>9062</v>
      </c>
      <c r="I486" s="108">
        <v>6517</v>
      </c>
      <c r="J486" s="108">
        <v>3173</v>
      </c>
      <c r="K486" s="1">
        <v>5.5</v>
      </c>
      <c r="L486" s="109"/>
      <c r="M486" s="108">
        <v>6928</v>
      </c>
      <c r="N486" s="108">
        <v>3663</v>
      </c>
      <c r="O486" s="2">
        <v>5.5</v>
      </c>
      <c r="P486" s="2">
        <v>3.3</v>
      </c>
      <c r="Q486" s="2">
        <v>4.3</v>
      </c>
      <c r="R486" s="1">
        <v>16</v>
      </c>
      <c r="S486" s="3">
        <v>2.0895000000000001</v>
      </c>
      <c r="T486" s="43" t="s">
        <v>407</v>
      </c>
      <c r="U486" s="3">
        <v>2.0895000000000001</v>
      </c>
      <c r="V486" s="3"/>
      <c r="W486" s="109"/>
      <c r="X486" s="1">
        <v>12</v>
      </c>
      <c r="Y486" s="108">
        <v>12672.62</v>
      </c>
      <c r="Z486" s="2">
        <v>4.3</v>
      </c>
      <c r="AA486" s="3">
        <v>0.4662</v>
      </c>
      <c r="AB486" s="3">
        <v>0.49890000000000001</v>
      </c>
      <c r="AC486" s="109"/>
      <c r="AD486" s="3">
        <v>1.1886000000000001</v>
      </c>
      <c r="AE486" s="3">
        <v>1.6386000000000001</v>
      </c>
      <c r="AF486" s="3">
        <v>1.9287000000000001</v>
      </c>
      <c r="AG486" s="3">
        <v>1.8938999999999999</v>
      </c>
      <c r="AH486" s="57">
        <v>1.5952999999999999</v>
      </c>
      <c r="AI486" s="50">
        <f t="shared" si="21"/>
        <v>2.2415111250000002</v>
      </c>
      <c r="AJ486" s="3">
        <f t="shared" si="22"/>
        <v>0.64621112500000022</v>
      </c>
      <c r="AK486" s="62">
        <f t="shared" si="23"/>
        <v>0.40507185168933757</v>
      </c>
    </row>
    <row r="487" spans="1:37" s="53" customFormat="1" x14ac:dyDescent="0.2">
      <c r="A487" s="21" t="s">
        <v>1024</v>
      </c>
      <c r="B487" s="1" t="s">
        <v>1025</v>
      </c>
      <c r="C487" s="1" t="s">
        <v>410</v>
      </c>
      <c r="D487" s="108">
        <v>8</v>
      </c>
      <c r="E487" s="109"/>
      <c r="F487" s="108">
        <v>0</v>
      </c>
      <c r="G487" s="108">
        <v>32034</v>
      </c>
      <c r="H487" s="108">
        <v>24973</v>
      </c>
      <c r="I487" s="108">
        <v>10519</v>
      </c>
      <c r="J487" s="108">
        <v>6907</v>
      </c>
      <c r="K487" s="1">
        <v>8.4</v>
      </c>
      <c r="L487" s="109"/>
      <c r="M487" s="108">
        <v>10075</v>
      </c>
      <c r="N487" s="108">
        <v>5834</v>
      </c>
      <c r="O487" s="2">
        <v>8.4</v>
      </c>
      <c r="P487" s="2">
        <v>5.4</v>
      </c>
      <c r="Q487" s="2">
        <v>6.6</v>
      </c>
      <c r="R487" s="1">
        <v>20</v>
      </c>
      <c r="S487" s="3">
        <v>3.0387</v>
      </c>
      <c r="T487" s="43" t="s">
        <v>410</v>
      </c>
      <c r="U487" s="3">
        <v>4.0430999999999999</v>
      </c>
      <c r="V487" s="3"/>
      <c r="W487" s="109"/>
      <c r="X487" s="1">
        <v>28</v>
      </c>
      <c r="Y487" s="108">
        <v>42796.71</v>
      </c>
      <c r="Z487" s="2">
        <v>6.9</v>
      </c>
      <c r="AA487" s="3">
        <v>3.5849000000000002</v>
      </c>
      <c r="AB487" s="3">
        <v>1.613</v>
      </c>
      <c r="AC487" s="109"/>
      <c r="AD487" s="3">
        <v>5.0042999999999997</v>
      </c>
      <c r="AE487" s="3">
        <v>4.6496000000000004</v>
      </c>
      <c r="AF487" s="3">
        <v>4.694</v>
      </c>
      <c r="AG487" s="3">
        <v>1.7732000000000001</v>
      </c>
      <c r="AH487" s="57">
        <v>3.6667000000000001</v>
      </c>
      <c r="AI487" s="50">
        <f t="shared" si="21"/>
        <v>4.3372355250000005</v>
      </c>
      <c r="AJ487" s="3">
        <f t="shared" si="22"/>
        <v>0.67053552500000047</v>
      </c>
      <c r="AK487" s="62">
        <f t="shared" si="23"/>
        <v>0.18287166253034076</v>
      </c>
    </row>
    <row r="488" spans="1:37" s="53" customFormat="1" x14ac:dyDescent="0.2">
      <c r="A488" s="22" t="s">
        <v>718</v>
      </c>
      <c r="B488" s="17" t="s">
        <v>719</v>
      </c>
      <c r="C488" s="17" t="s">
        <v>407</v>
      </c>
      <c r="D488" s="111">
        <v>7</v>
      </c>
      <c r="E488" s="109"/>
      <c r="F488" s="111">
        <v>0</v>
      </c>
      <c r="G488" s="111">
        <v>26404</v>
      </c>
      <c r="H488" s="111">
        <v>9459</v>
      </c>
      <c r="I488" s="111">
        <v>7346</v>
      </c>
      <c r="J488" s="111">
        <v>2477</v>
      </c>
      <c r="K488" s="17">
        <v>4.4000000000000004</v>
      </c>
      <c r="L488" s="109"/>
      <c r="M488" s="111">
        <v>7346</v>
      </c>
      <c r="N488" s="111">
        <v>2477</v>
      </c>
      <c r="O488" s="18">
        <v>4.4000000000000004</v>
      </c>
      <c r="P488" s="18">
        <v>1.4</v>
      </c>
      <c r="Q488" s="18">
        <v>4.2</v>
      </c>
      <c r="R488" s="17">
        <v>7</v>
      </c>
      <c r="S488" s="19">
        <v>2.2155999999999998</v>
      </c>
      <c r="T488" s="44" t="s">
        <v>407</v>
      </c>
      <c r="U488" s="19">
        <v>2.2155999999999998</v>
      </c>
      <c r="V488" s="19"/>
      <c r="W488" s="109"/>
      <c r="X488" s="17">
        <v>7</v>
      </c>
      <c r="Y488" s="111">
        <v>12151.38</v>
      </c>
      <c r="Z488" s="18">
        <v>4.2</v>
      </c>
      <c r="AA488" s="19">
        <v>1.2285999999999999</v>
      </c>
      <c r="AB488" s="19">
        <v>1.1141000000000001</v>
      </c>
      <c r="AC488" s="109"/>
      <c r="AD488" s="19">
        <v>4.0244999999999997</v>
      </c>
      <c r="AE488" s="19">
        <v>1.63</v>
      </c>
      <c r="AF488" s="19">
        <v>4.0598000000000001</v>
      </c>
      <c r="AG488" s="19">
        <v>1.2023999999999999</v>
      </c>
      <c r="AH488" s="59">
        <v>1.6535</v>
      </c>
      <c r="AI488" s="51">
        <f t="shared" si="21"/>
        <v>2.3767849000000001</v>
      </c>
      <c r="AJ488" s="19">
        <f t="shared" si="22"/>
        <v>0.72328490000000012</v>
      </c>
      <c r="AK488" s="63">
        <f t="shared" si="23"/>
        <v>0.43742661022074397</v>
      </c>
    </row>
    <row r="489" spans="1:37" s="53" customFormat="1" x14ac:dyDescent="0.2">
      <c r="A489" s="21" t="s">
        <v>252</v>
      </c>
      <c r="B489" s="24" t="s">
        <v>253</v>
      </c>
      <c r="C489" s="24" t="s">
        <v>410</v>
      </c>
      <c r="D489" s="110">
        <v>8</v>
      </c>
      <c r="E489" s="109"/>
      <c r="F489" s="110">
        <v>0</v>
      </c>
      <c r="G489" s="110">
        <v>24772</v>
      </c>
      <c r="H489" s="110">
        <v>26047</v>
      </c>
      <c r="I489" s="110">
        <v>11752</v>
      </c>
      <c r="J489" s="110">
        <v>9662</v>
      </c>
      <c r="K489" s="24">
        <v>15.8</v>
      </c>
      <c r="L489" s="109"/>
      <c r="M489" s="110">
        <v>10924</v>
      </c>
      <c r="N489" s="110">
        <v>7494</v>
      </c>
      <c r="O489" s="25">
        <v>15.8</v>
      </c>
      <c r="P489" s="25">
        <v>4.3</v>
      </c>
      <c r="Q489" s="25">
        <v>15.1</v>
      </c>
      <c r="R489" s="24">
        <v>28</v>
      </c>
      <c r="S489" s="26">
        <v>3.2947000000000002</v>
      </c>
      <c r="T489" s="52" t="s">
        <v>410</v>
      </c>
      <c r="U489" s="26">
        <v>2.2168999999999999</v>
      </c>
      <c r="V489" s="3"/>
      <c r="W489" s="109"/>
      <c r="X489" s="24">
        <v>26</v>
      </c>
      <c r="Y489" s="110">
        <v>19757.54</v>
      </c>
      <c r="Z489" s="25">
        <v>8.1</v>
      </c>
      <c r="AA489" s="26">
        <v>1.2303999999999999</v>
      </c>
      <c r="AB489" s="26">
        <v>1.3079000000000001</v>
      </c>
      <c r="AC489" s="109"/>
      <c r="AD489" s="26">
        <v>2.3580999999999999</v>
      </c>
      <c r="AE489" s="26">
        <v>3.3258000000000001</v>
      </c>
      <c r="AF489" s="26">
        <v>1.3701000000000001</v>
      </c>
      <c r="AG489" s="26">
        <v>2.5699000000000001</v>
      </c>
      <c r="AH489" s="57">
        <v>1.6167</v>
      </c>
      <c r="AI489" s="50">
        <f t="shared" si="21"/>
        <v>2.378179475</v>
      </c>
      <c r="AJ489" s="26">
        <f t="shared" si="22"/>
        <v>0.76147947500000002</v>
      </c>
      <c r="AK489" s="62">
        <f t="shared" si="23"/>
        <v>0.47100852044287744</v>
      </c>
    </row>
    <row r="490" spans="1:37" s="53" customFormat="1" x14ac:dyDescent="0.2">
      <c r="A490" s="21" t="s">
        <v>408</v>
      </c>
      <c r="B490" s="24" t="s">
        <v>409</v>
      </c>
      <c r="C490" s="24" t="s">
        <v>410</v>
      </c>
      <c r="D490" s="110">
        <v>14</v>
      </c>
      <c r="E490" s="109"/>
      <c r="F490" s="110">
        <v>0</v>
      </c>
      <c r="G490" s="110">
        <v>53262</v>
      </c>
      <c r="H490" s="110">
        <v>39578</v>
      </c>
      <c r="I490" s="110">
        <v>14054</v>
      </c>
      <c r="J490" s="110">
        <v>10545</v>
      </c>
      <c r="K490" s="24">
        <v>8.8000000000000007</v>
      </c>
      <c r="L490" s="109"/>
      <c r="M490" s="110">
        <v>13790</v>
      </c>
      <c r="N490" s="110">
        <v>9968</v>
      </c>
      <c r="O490" s="25">
        <v>8.8000000000000007</v>
      </c>
      <c r="P490" s="25">
        <v>6.7</v>
      </c>
      <c r="Q490" s="25">
        <v>6</v>
      </c>
      <c r="R490" s="24">
        <v>31</v>
      </c>
      <c r="S490" s="26">
        <v>4.1592000000000002</v>
      </c>
      <c r="T490" s="52" t="s">
        <v>410</v>
      </c>
      <c r="U490" s="26">
        <v>5.6219999999999999</v>
      </c>
      <c r="V490" s="3"/>
      <c r="W490" s="109"/>
      <c r="X490" s="24">
        <v>40</v>
      </c>
      <c r="Y490" s="110">
        <v>58753.02</v>
      </c>
      <c r="Z490" s="25">
        <v>7.1</v>
      </c>
      <c r="AA490" s="26">
        <v>6.8358999999999996</v>
      </c>
      <c r="AB490" s="26">
        <v>6.1231</v>
      </c>
      <c r="AC490" s="109"/>
      <c r="AD490" s="26">
        <v>5.4508000000000001</v>
      </c>
      <c r="AE490" s="26">
        <v>5.4901999999999997</v>
      </c>
      <c r="AF490" s="26">
        <v>5.7973999999999997</v>
      </c>
      <c r="AG490" s="26">
        <v>5.6048</v>
      </c>
      <c r="AH490" s="57">
        <v>5.2553999999999998</v>
      </c>
      <c r="AI490" s="50">
        <f t="shared" si="21"/>
        <v>6.0310005000000002</v>
      </c>
      <c r="AJ490" s="26">
        <f t="shared" si="22"/>
        <v>0.77560050000000036</v>
      </c>
      <c r="AK490" s="62">
        <f t="shared" si="23"/>
        <v>0.14758163032309632</v>
      </c>
    </row>
    <row r="491" spans="1:37" s="53" customFormat="1" x14ac:dyDescent="0.2">
      <c r="A491" s="21" t="s">
        <v>385</v>
      </c>
      <c r="B491" s="1" t="s">
        <v>386</v>
      </c>
      <c r="C491" s="1" t="s">
        <v>611</v>
      </c>
      <c r="D491" s="108">
        <v>31</v>
      </c>
      <c r="E491" s="109"/>
      <c r="F491" s="108">
        <v>1</v>
      </c>
      <c r="G491" s="108">
        <v>34163</v>
      </c>
      <c r="H491" s="108">
        <v>52073</v>
      </c>
      <c r="I491" s="108">
        <v>10468</v>
      </c>
      <c r="J491" s="108">
        <v>12971</v>
      </c>
      <c r="K491" s="1">
        <v>10.7</v>
      </c>
      <c r="L491" s="109"/>
      <c r="M491" s="108">
        <v>9438</v>
      </c>
      <c r="N491" s="108">
        <v>9445</v>
      </c>
      <c r="O491" s="2">
        <v>10.7</v>
      </c>
      <c r="P491" s="2">
        <v>11.9</v>
      </c>
      <c r="Q491" s="2">
        <v>6.7</v>
      </c>
      <c r="R491" s="1">
        <v>59</v>
      </c>
      <c r="S491" s="3">
        <v>2.8466</v>
      </c>
      <c r="T491" s="43" t="s">
        <v>410</v>
      </c>
      <c r="U491" s="3">
        <v>3.2431999999999999</v>
      </c>
      <c r="V491" s="3"/>
      <c r="W491" s="109"/>
      <c r="X491" s="1">
        <v>22</v>
      </c>
      <c r="Y491" s="108">
        <v>35728.86</v>
      </c>
      <c r="Z491" s="2">
        <v>5.5</v>
      </c>
      <c r="AA491" s="3">
        <v>3.3235999999999999</v>
      </c>
      <c r="AB491" s="3">
        <v>2.9552</v>
      </c>
      <c r="AC491" s="109"/>
      <c r="AD491" s="3">
        <v>2.3433999999999999</v>
      </c>
      <c r="AE491" s="3">
        <v>2.5268000000000002</v>
      </c>
      <c r="AF491" s="3">
        <v>2.1520999999999999</v>
      </c>
      <c r="AG491" s="3">
        <v>2.4300000000000002</v>
      </c>
      <c r="AH491" s="57">
        <v>2.6781999999999999</v>
      </c>
      <c r="AI491" s="50">
        <f t="shared" si="21"/>
        <v>3.4791428</v>
      </c>
      <c r="AJ491" s="3">
        <f t="shared" si="22"/>
        <v>0.80094280000000007</v>
      </c>
      <c r="AK491" s="62">
        <f t="shared" si="23"/>
        <v>0.2990601150026137</v>
      </c>
    </row>
    <row r="492" spans="1:37" s="53" customFormat="1" x14ac:dyDescent="0.2">
      <c r="A492" s="21" t="s">
        <v>1038</v>
      </c>
      <c r="B492" s="24" t="s">
        <v>1039</v>
      </c>
      <c r="C492" s="24" t="s">
        <v>410</v>
      </c>
      <c r="D492" s="110">
        <v>12</v>
      </c>
      <c r="E492" s="109"/>
      <c r="F492" s="110">
        <v>0</v>
      </c>
      <c r="G492" s="110">
        <v>7012</v>
      </c>
      <c r="H492" s="110">
        <v>10566</v>
      </c>
      <c r="I492" s="110">
        <v>3340</v>
      </c>
      <c r="J492" s="110">
        <v>4455</v>
      </c>
      <c r="K492" s="24">
        <v>3.2</v>
      </c>
      <c r="L492" s="109"/>
      <c r="M492" s="110">
        <v>2863</v>
      </c>
      <c r="N492" s="110">
        <v>2943</v>
      </c>
      <c r="O492" s="25">
        <v>3.2</v>
      </c>
      <c r="P492" s="25">
        <v>2.8</v>
      </c>
      <c r="Q492" s="25">
        <v>2.5</v>
      </c>
      <c r="R492" s="24">
        <v>62</v>
      </c>
      <c r="S492" s="26">
        <v>0.86350000000000005</v>
      </c>
      <c r="T492" s="52" t="s">
        <v>410</v>
      </c>
      <c r="U492" s="26">
        <v>1.4178999999999999</v>
      </c>
      <c r="V492" s="3"/>
      <c r="W492" s="109"/>
      <c r="X492" s="24">
        <v>14</v>
      </c>
      <c r="Y492" s="110">
        <v>18785.82</v>
      </c>
      <c r="Z492" s="25">
        <v>3.7</v>
      </c>
      <c r="AA492" s="26">
        <v>1.0299</v>
      </c>
      <c r="AB492" s="26">
        <v>1.1042000000000001</v>
      </c>
      <c r="AC492" s="109"/>
      <c r="AD492" s="26">
        <v>1.8680000000000001</v>
      </c>
      <c r="AE492" s="26">
        <v>0.64049999999999996</v>
      </c>
      <c r="AF492" s="26">
        <v>1.0981000000000001</v>
      </c>
      <c r="AG492" s="26">
        <v>1.0346</v>
      </c>
      <c r="AH492" s="57">
        <v>0.7147</v>
      </c>
      <c r="AI492" s="50">
        <f t="shared" si="21"/>
        <v>1.521052225</v>
      </c>
      <c r="AJ492" s="26">
        <f t="shared" si="22"/>
        <v>0.80635222500000003</v>
      </c>
      <c r="AK492" s="62">
        <f t="shared" si="23"/>
        <v>1.128238736532811</v>
      </c>
    </row>
    <row r="493" spans="1:37" s="53" customFormat="1" x14ac:dyDescent="0.2">
      <c r="A493" s="22" t="s">
        <v>1520</v>
      </c>
      <c r="B493" s="17" t="s">
        <v>1521</v>
      </c>
      <c r="C493" s="17" t="s">
        <v>611</v>
      </c>
      <c r="D493" s="111">
        <v>35</v>
      </c>
      <c r="E493" s="109"/>
      <c r="F493" s="111">
        <v>0</v>
      </c>
      <c r="G493" s="111">
        <v>26194</v>
      </c>
      <c r="H493" s="111">
        <v>74248</v>
      </c>
      <c r="I493" s="111">
        <v>7167</v>
      </c>
      <c r="J493" s="111">
        <v>15916</v>
      </c>
      <c r="K493" s="17">
        <v>8.1</v>
      </c>
      <c r="L493" s="109"/>
      <c r="M493" s="111">
        <v>5552</v>
      </c>
      <c r="N493" s="111">
        <v>7728</v>
      </c>
      <c r="O493" s="18">
        <v>8.1</v>
      </c>
      <c r="P493" s="18">
        <v>16.5</v>
      </c>
      <c r="Q493" s="18">
        <v>4.4000000000000004</v>
      </c>
      <c r="R493" s="17">
        <v>114</v>
      </c>
      <c r="S493" s="19">
        <v>1.6745000000000001</v>
      </c>
      <c r="T493" s="44" t="s">
        <v>410</v>
      </c>
      <c r="U493" s="19">
        <v>3.6301999999999999</v>
      </c>
      <c r="V493" s="19"/>
      <c r="W493" s="109"/>
      <c r="X493" s="17">
        <v>30</v>
      </c>
      <c r="Y493" s="111">
        <v>48203.57</v>
      </c>
      <c r="Z493" s="18">
        <v>5</v>
      </c>
      <c r="AA493" s="19">
        <v>1.3978999999999999</v>
      </c>
      <c r="AB493" s="19">
        <v>1.2726999999999999</v>
      </c>
      <c r="AC493" s="109"/>
      <c r="AD493" s="19">
        <v>0.86650000000000005</v>
      </c>
      <c r="AE493" s="19">
        <v>0.80110000000000003</v>
      </c>
      <c r="AF493" s="19">
        <v>2.3601999999999999</v>
      </c>
      <c r="AG493" s="19">
        <v>2.3433999999999999</v>
      </c>
      <c r="AH493" s="59">
        <v>3.0708000000000002</v>
      </c>
      <c r="AI493" s="51">
        <f t="shared" si="21"/>
        <v>3.89429705</v>
      </c>
      <c r="AJ493" s="19">
        <f t="shared" si="22"/>
        <v>0.82349704999999984</v>
      </c>
      <c r="AK493" s="63">
        <f t="shared" si="23"/>
        <v>0.26817019994789626</v>
      </c>
    </row>
    <row r="494" spans="1:37" s="53" customFormat="1" x14ac:dyDescent="0.2">
      <c r="A494" s="21" t="s">
        <v>822</v>
      </c>
      <c r="B494" s="24" t="s">
        <v>823</v>
      </c>
      <c r="C494" s="24" t="s">
        <v>410</v>
      </c>
      <c r="D494" s="110">
        <v>13</v>
      </c>
      <c r="E494" s="109"/>
      <c r="F494" s="110">
        <v>0</v>
      </c>
      <c r="G494" s="110">
        <v>7483</v>
      </c>
      <c r="H494" s="110">
        <v>4238</v>
      </c>
      <c r="I494" s="110">
        <v>3069</v>
      </c>
      <c r="J494" s="110">
        <v>2234</v>
      </c>
      <c r="K494" s="24">
        <v>2.2000000000000002</v>
      </c>
      <c r="L494" s="109"/>
      <c r="M494" s="110">
        <v>2887</v>
      </c>
      <c r="N494" s="110">
        <v>1717</v>
      </c>
      <c r="O494" s="25">
        <v>2.2000000000000002</v>
      </c>
      <c r="P494" s="25">
        <v>2.2999999999999998</v>
      </c>
      <c r="Q494" s="25">
        <v>1.7</v>
      </c>
      <c r="R494" s="24">
        <v>21</v>
      </c>
      <c r="S494" s="26">
        <v>0.87070000000000003</v>
      </c>
      <c r="T494" s="52" t="s">
        <v>410</v>
      </c>
      <c r="U494" s="26">
        <v>1.5385</v>
      </c>
      <c r="V494" s="26"/>
      <c r="W494" s="109"/>
      <c r="X494" s="24">
        <v>15</v>
      </c>
      <c r="Y494" s="110">
        <v>27592.22</v>
      </c>
      <c r="Z494" s="25">
        <v>1.9</v>
      </c>
      <c r="AA494" s="26">
        <v>0.91579999999999995</v>
      </c>
      <c r="AB494" s="26">
        <v>0.88039999999999996</v>
      </c>
      <c r="AC494" s="109"/>
      <c r="AD494" s="26">
        <v>1.4742</v>
      </c>
      <c r="AE494" s="26">
        <v>1.7076</v>
      </c>
      <c r="AF494" s="26">
        <v>0.65949999999999998</v>
      </c>
      <c r="AG494" s="26">
        <v>0.65849999999999997</v>
      </c>
      <c r="AH494" s="57">
        <v>0.8196</v>
      </c>
      <c r="AI494" s="50">
        <f t="shared" si="21"/>
        <v>1.650425875</v>
      </c>
      <c r="AJ494" s="26">
        <f t="shared" si="22"/>
        <v>0.83082587500000005</v>
      </c>
      <c r="AK494" s="62">
        <f t="shared" si="23"/>
        <v>1.0136967728160078</v>
      </c>
    </row>
    <row r="495" spans="1:37" s="53" customFormat="1" x14ac:dyDescent="0.2">
      <c r="A495" s="21" t="s">
        <v>890</v>
      </c>
      <c r="B495" s="24" t="s">
        <v>891</v>
      </c>
      <c r="C495" s="24" t="s">
        <v>407</v>
      </c>
      <c r="D495" s="110">
        <v>14</v>
      </c>
      <c r="E495" s="109"/>
      <c r="F495" s="110">
        <v>0</v>
      </c>
      <c r="G495" s="110">
        <v>21067</v>
      </c>
      <c r="H495" s="110">
        <v>18419</v>
      </c>
      <c r="I495" s="110">
        <v>7772</v>
      </c>
      <c r="J495" s="110">
        <v>6497</v>
      </c>
      <c r="K495" s="24">
        <v>6.6</v>
      </c>
      <c r="L495" s="109"/>
      <c r="M495" s="110">
        <v>7188</v>
      </c>
      <c r="N495" s="110">
        <v>4732</v>
      </c>
      <c r="O495" s="25">
        <v>6.6</v>
      </c>
      <c r="P495" s="25">
        <v>4.9000000000000004</v>
      </c>
      <c r="Q495" s="25">
        <v>5.0999999999999996</v>
      </c>
      <c r="R495" s="24">
        <v>25</v>
      </c>
      <c r="S495" s="26">
        <v>2.1678999999999999</v>
      </c>
      <c r="T495" s="52" t="s">
        <v>410</v>
      </c>
      <c r="U495" s="26">
        <v>3.1444000000000001</v>
      </c>
      <c r="V495" s="26"/>
      <c r="W495" s="109"/>
      <c r="X495" s="24">
        <v>17</v>
      </c>
      <c r="Y495" s="110">
        <v>27539.08</v>
      </c>
      <c r="Z495" s="25">
        <v>6.2</v>
      </c>
      <c r="AA495" s="26">
        <v>2.2797999999999998</v>
      </c>
      <c r="AB495" s="26">
        <v>2.2353999999999998</v>
      </c>
      <c r="AC495" s="109"/>
      <c r="AD495" s="26">
        <v>2.2021000000000002</v>
      </c>
      <c r="AE495" s="26">
        <v>2.1989999999999998</v>
      </c>
      <c r="AF495" s="26">
        <v>2.2056</v>
      </c>
      <c r="AG495" s="26">
        <v>2.4159000000000002</v>
      </c>
      <c r="AH495" s="57">
        <v>2.5146000000000002</v>
      </c>
      <c r="AI495" s="50">
        <f t="shared" si="21"/>
        <v>3.3731551000000004</v>
      </c>
      <c r="AJ495" s="26">
        <f t="shared" si="22"/>
        <v>0.85855510000000024</v>
      </c>
      <c r="AK495" s="62">
        <f t="shared" si="23"/>
        <v>0.34142809989660389</v>
      </c>
    </row>
    <row r="496" spans="1:37" s="53" customFormat="1" x14ac:dyDescent="0.2">
      <c r="A496" s="21" t="s">
        <v>1530</v>
      </c>
      <c r="B496" s="24" t="s">
        <v>62</v>
      </c>
      <c r="C496" s="24" t="s">
        <v>611</v>
      </c>
      <c r="D496" s="110">
        <v>45</v>
      </c>
      <c r="E496" s="109"/>
      <c r="F496" s="110">
        <v>1</v>
      </c>
      <c r="G496" s="110">
        <v>40374</v>
      </c>
      <c r="H496" s="110">
        <v>26834</v>
      </c>
      <c r="I496" s="110">
        <v>13243</v>
      </c>
      <c r="J496" s="110">
        <v>10135</v>
      </c>
      <c r="K496" s="24">
        <v>8.6</v>
      </c>
      <c r="L496" s="109"/>
      <c r="M496" s="110">
        <v>12604</v>
      </c>
      <c r="N496" s="110">
        <v>8303</v>
      </c>
      <c r="O496" s="25">
        <v>8.6</v>
      </c>
      <c r="P496" s="25">
        <v>10.3</v>
      </c>
      <c r="Q496" s="25">
        <v>6.1</v>
      </c>
      <c r="R496" s="24">
        <v>26</v>
      </c>
      <c r="S496" s="26">
        <v>3.8014000000000001</v>
      </c>
      <c r="T496" s="52" t="s">
        <v>407</v>
      </c>
      <c r="U496" s="26">
        <v>3.8014000000000001</v>
      </c>
      <c r="V496" s="3"/>
      <c r="W496" s="109"/>
      <c r="X496" s="24">
        <v>29</v>
      </c>
      <c r="Y496" s="110">
        <v>32904.9</v>
      </c>
      <c r="Z496" s="25">
        <v>6.1</v>
      </c>
      <c r="AA496" s="26">
        <v>0.80289999999999995</v>
      </c>
      <c r="AB496" s="26">
        <v>0.67159999999999997</v>
      </c>
      <c r="AC496" s="109"/>
      <c r="AD496" s="26">
        <v>0</v>
      </c>
      <c r="AE496" s="26">
        <v>0</v>
      </c>
      <c r="AF496" s="26">
        <v>3.6044</v>
      </c>
      <c r="AG496" s="26">
        <v>3.3142999999999998</v>
      </c>
      <c r="AH496" s="57">
        <v>3.2092999999999998</v>
      </c>
      <c r="AI496" s="50">
        <f t="shared" si="21"/>
        <v>4.0779518500000007</v>
      </c>
      <c r="AJ496" s="26">
        <f t="shared" si="22"/>
        <v>0.86865185000000089</v>
      </c>
      <c r="AK496" s="62">
        <f t="shared" si="23"/>
        <v>0.27066707693266473</v>
      </c>
    </row>
    <row r="497" spans="1:37" s="53" customFormat="1" x14ac:dyDescent="0.2">
      <c r="A497" s="21" t="s">
        <v>711</v>
      </c>
      <c r="B497" s="1" t="s">
        <v>712</v>
      </c>
      <c r="C497" s="1" t="s">
        <v>410</v>
      </c>
      <c r="D497" s="108">
        <v>44</v>
      </c>
      <c r="E497" s="109"/>
      <c r="F497" s="108">
        <v>0</v>
      </c>
      <c r="G497" s="108">
        <v>84441</v>
      </c>
      <c r="H497" s="108">
        <v>43485</v>
      </c>
      <c r="I497" s="108">
        <v>23927</v>
      </c>
      <c r="J497" s="108">
        <v>14423</v>
      </c>
      <c r="K497" s="1">
        <v>13.6</v>
      </c>
      <c r="L497" s="109"/>
      <c r="M497" s="108">
        <v>23019</v>
      </c>
      <c r="N497" s="108">
        <v>12016</v>
      </c>
      <c r="O497" s="2">
        <v>13.6</v>
      </c>
      <c r="P497" s="2">
        <v>9.6999999999999993</v>
      </c>
      <c r="Q497" s="2">
        <v>11.4</v>
      </c>
      <c r="R497" s="1">
        <v>16</v>
      </c>
      <c r="S497" s="3">
        <v>6.9427000000000003</v>
      </c>
      <c r="T497" s="43" t="s">
        <v>407</v>
      </c>
      <c r="U497" s="3">
        <v>6.9427000000000003</v>
      </c>
      <c r="V497" s="3"/>
      <c r="W497" s="109"/>
      <c r="X497" s="1">
        <v>32</v>
      </c>
      <c r="Y497" s="108">
        <v>51907.62</v>
      </c>
      <c r="Z497" s="2">
        <v>11.4</v>
      </c>
      <c r="AA497" s="3">
        <v>1.4269000000000001</v>
      </c>
      <c r="AB497" s="3">
        <v>1.153</v>
      </c>
      <c r="AC497" s="109"/>
      <c r="AD497" s="3">
        <v>5.9648000000000003</v>
      </c>
      <c r="AE497" s="3">
        <v>6.4950000000000001</v>
      </c>
      <c r="AF497" s="3">
        <v>5.7652000000000001</v>
      </c>
      <c r="AG497" s="3">
        <v>11.0128</v>
      </c>
      <c r="AH497" s="57">
        <v>6.5465999999999998</v>
      </c>
      <c r="AI497" s="50">
        <f t="shared" si="21"/>
        <v>7.4477814250000014</v>
      </c>
      <c r="AJ497" s="3">
        <f t="shared" si="22"/>
        <v>0.90118142500000165</v>
      </c>
      <c r="AK497" s="62">
        <f t="shared" si="23"/>
        <v>0.13765640561512871</v>
      </c>
    </row>
    <row r="498" spans="1:37" s="53" customFormat="1" x14ac:dyDescent="0.2">
      <c r="A498" s="22" t="s">
        <v>1528</v>
      </c>
      <c r="B498" s="17" t="s">
        <v>1529</v>
      </c>
      <c r="C498" s="17" t="s">
        <v>410</v>
      </c>
      <c r="D498" s="111">
        <v>7</v>
      </c>
      <c r="E498" s="109"/>
      <c r="F498" s="111">
        <v>0</v>
      </c>
      <c r="G498" s="111">
        <v>79564</v>
      </c>
      <c r="H498" s="111">
        <v>31988</v>
      </c>
      <c r="I498" s="111">
        <v>30787</v>
      </c>
      <c r="J498" s="111">
        <v>16475</v>
      </c>
      <c r="K498" s="17">
        <v>16.100000000000001</v>
      </c>
      <c r="L498" s="109"/>
      <c r="M498" s="111">
        <v>30643</v>
      </c>
      <c r="N498" s="111">
        <v>16188</v>
      </c>
      <c r="O498" s="18">
        <v>16.100000000000001</v>
      </c>
      <c r="P498" s="18">
        <v>13.9</v>
      </c>
      <c r="Q498" s="18">
        <v>12.5</v>
      </c>
      <c r="R498" s="17">
        <v>16</v>
      </c>
      <c r="S498" s="19">
        <v>9.2421000000000006</v>
      </c>
      <c r="T498" s="44" t="s">
        <v>410</v>
      </c>
      <c r="U498" s="19">
        <v>7.7690999999999999</v>
      </c>
      <c r="V498" s="19"/>
      <c r="W498" s="109"/>
      <c r="X498" s="17">
        <v>17</v>
      </c>
      <c r="Y498" s="111">
        <v>56795.27</v>
      </c>
      <c r="Z498" s="18">
        <v>6</v>
      </c>
      <c r="AA498" s="19">
        <v>0.80359999999999998</v>
      </c>
      <c r="AB498" s="19">
        <v>0.65749999999999997</v>
      </c>
      <c r="AC498" s="109"/>
      <c r="AD498" s="19">
        <v>0</v>
      </c>
      <c r="AE498" s="19">
        <v>0</v>
      </c>
      <c r="AF498" s="19">
        <v>6.6851000000000003</v>
      </c>
      <c r="AG498" s="19">
        <v>6.5285000000000002</v>
      </c>
      <c r="AH498" s="59">
        <v>7.2089999999999996</v>
      </c>
      <c r="AI498" s="51">
        <f t="shared" si="21"/>
        <v>8.3343020250000013</v>
      </c>
      <c r="AJ498" s="19">
        <f t="shared" si="22"/>
        <v>1.1253020250000016</v>
      </c>
      <c r="AK498" s="63">
        <f t="shared" si="23"/>
        <v>0.15609682688306306</v>
      </c>
    </row>
    <row r="499" spans="1:37" s="53" customFormat="1" x14ac:dyDescent="0.2">
      <c r="A499" s="21" t="s">
        <v>709</v>
      </c>
      <c r="B499" s="1" t="s">
        <v>710</v>
      </c>
      <c r="C499" s="1" t="s">
        <v>410</v>
      </c>
      <c r="D499" s="108">
        <v>3</v>
      </c>
      <c r="E499" s="109"/>
      <c r="F499" s="108">
        <v>0</v>
      </c>
      <c r="G499" s="108">
        <v>80898</v>
      </c>
      <c r="H499" s="108">
        <v>42835</v>
      </c>
      <c r="I499" s="108">
        <v>19782</v>
      </c>
      <c r="J499" s="108">
        <v>7123</v>
      </c>
      <c r="K499" s="1">
        <v>10.3</v>
      </c>
      <c r="L499" s="109"/>
      <c r="M499" s="108">
        <v>19782</v>
      </c>
      <c r="N499" s="108">
        <v>7123</v>
      </c>
      <c r="O499" s="2">
        <v>10.3</v>
      </c>
      <c r="P499" s="2">
        <v>5.6</v>
      </c>
      <c r="Q499" s="2">
        <v>9</v>
      </c>
      <c r="R499" s="1">
        <v>999</v>
      </c>
      <c r="S499" s="3">
        <v>5.9664000000000001</v>
      </c>
      <c r="T499" s="43" t="s">
        <v>410</v>
      </c>
      <c r="U499" s="3">
        <v>11.082700000000001</v>
      </c>
      <c r="V499" s="3"/>
      <c r="W499" s="109"/>
      <c r="X499" s="1">
        <v>25</v>
      </c>
      <c r="Y499" s="108">
        <v>81442.2</v>
      </c>
      <c r="Z499" s="2">
        <v>8.5</v>
      </c>
      <c r="AA499" s="3">
        <v>1.242</v>
      </c>
      <c r="AB499" s="3">
        <v>0.94199999999999995</v>
      </c>
      <c r="AC499" s="109"/>
      <c r="AD499" s="3">
        <v>7.8434999999999997</v>
      </c>
      <c r="AE499" s="3">
        <v>7.8434999999999997</v>
      </c>
      <c r="AF499" s="3">
        <v>8.4423999999999992</v>
      </c>
      <c r="AG499" s="3">
        <v>7.4762000000000004</v>
      </c>
      <c r="AH499" s="57">
        <v>10.6806</v>
      </c>
      <c r="AI499" s="50">
        <f t="shared" si="21"/>
        <v>11.888966425000001</v>
      </c>
      <c r="AJ499" s="3">
        <f t="shared" si="22"/>
        <v>1.2083664250000012</v>
      </c>
      <c r="AK499" s="62">
        <f t="shared" si="23"/>
        <v>0.11313656770218913</v>
      </c>
    </row>
    <row r="500" spans="1:37" s="53" customFormat="1" x14ac:dyDescent="0.2">
      <c r="A500" s="21" t="s">
        <v>206</v>
      </c>
      <c r="B500" s="24" t="s">
        <v>207</v>
      </c>
      <c r="C500" s="24" t="s">
        <v>410</v>
      </c>
      <c r="D500" s="110">
        <v>2</v>
      </c>
      <c r="E500" s="109"/>
      <c r="F500" s="110">
        <v>0</v>
      </c>
      <c r="G500" s="110">
        <v>13242</v>
      </c>
      <c r="H500" s="110">
        <v>335</v>
      </c>
      <c r="I500" s="110">
        <v>5618</v>
      </c>
      <c r="J500" s="110">
        <v>701</v>
      </c>
      <c r="K500" s="24">
        <v>8</v>
      </c>
      <c r="L500" s="109"/>
      <c r="M500" s="110">
        <v>5618</v>
      </c>
      <c r="N500" s="110">
        <v>701</v>
      </c>
      <c r="O500" s="25">
        <v>8</v>
      </c>
      <c r="P500" s="25">
        <v>1</v>
      </c>
      <c r="Q500" s="25">
        <v>7.9</v>
      </c>
      <c r="R500" s="24">
        <v>999</v>
      </c>
      <c r="S500" s="26">
        <v>1.6943999999999999</v>
      </c>
      <c r="T500" s="52" t="s">
        <v>410</v>
      </c>
      <c r="U500" s="26">
        <v>3.7418999999999998</v>
      </c>
      <c r="V500" s="26"/>
      <c r="W500" s="109"/>
      <c r="X500" s="24">
        <v>24</v>
      </c>
      <c r="Y500" s="110">
        <v>37836.32</v>
      </c>
      <c r="Z500" s="25">
        <v>6.9</v>
      </c>
      <c r="AA500" s="26">
        <v>1.1322000000000001</v>
      </c>
      <c r="AB500" s="26">
        <v>0.86319999999999997</v>
      </c>
      <c r="AC500" s="109"/>
      <c r="AD500" s="26">
        <v>3.2978999999999998</v>
      </c>
      <c r="AE500" s="26">
        <v>4.1121999999999996</v>
      </c>
      <c r="AF500" s="26">
        <v>4.1077000000000004</v>
      </c>
      <c r="AG500" s="26">
        <v>4.0148000000000001</v>
      </c>
      <c r="AH500" s="57">
        <v>2.7707000000000002</v>
      </c>
      <c r="AI500" s="50">
        <f t="shared" si="21"/>
        <v>4.0141232250000005</v>
      </c>
      <c r="AJ500" s="26">
        <f t="shared" si="22"/>
        <v>1.2434232250000004</v>
      </c>
      <c r="AK500" s="62">
        <f t="shared" si="23"/>
        <v>0.44877584184502123</v>
      </c>
    </row>
    <row r="501" spans="1:37" s="53" customFormat="1" x14ac:dyDescent="0.2">
      <c r="A501" s="21" t="s">
        <v>1541</v>
      </c>
      <c r="B501" s="24" t="s">
        <v>1542</v>
      </c>
      <c r="C501" s="24" t="s">
        <v>611</v>
      </c>
      <c r="D501" s="110">
        <v>6</v>
      </c>
      <c r="E501" s="109"/>
      <c r="F501" s="110">
        <v>0</v>
      </c>
      <c r="G501" s="110">
        <v>308472</v>
      </c>
      <c r="H501" s="110">
        <v>270622</v>
      </c>
      <c r="I501" s="110">
        <v>117779</v>
      </c>
      <c r="J501" s="110">
        <v>125784</v>
      </c>
      <c r="K501" s="24">
        <v>44.8</v>
      </c>
      <c r="L501" s="109"/>
      <c r="M501" s="110">
        <v>114357</v>
      </c>
      <c r="N501" s="110">
        <v>118616</v>
      </c>
      <c r="O501" s="25">
        <v>44.8</v>
      </c>
      <c r="P501" s="25">
        <v>44.1</v>
      </c>
      <c r="Q501" s="25">
        <v>31</v>
      </c>
      <c r="R501" s="24">
        <v>63</v>
      </c>
      <c r="S501" s="26">
        <v>34.4908</v>
      </c>
      <c r="T501" s="52" t="s">
        <v>410</v>
      </c>
      <c r="U501" s="26">
        <v>21.7347</v>
      </c>
      <c r="V501" s="3"/>
      <c r="W501" s="109"/>
      <c r="X501" s="24">
        <v>64</v>
      </c>
      <c r="Y501" s="110">
        <v>178403.92</v>
      </c>
      <c r="Z501" s="25">
        <v>23.2</v>
      </c>
      <c r="AA501" s="26">
        <v>0.73909999999999998</v>
      </c>
      <c r="AB501" s="26">
        <v>0.53810000000000002</v>
      </c>
      <c r="AC501" s="109"/>
      <c r="AD501" s="26">
        <v>0</v>
      </c>
      <c r="AE501" s="26">
        <v>0</v>
      </c>
      <c r="AF501" s="26">
        <v>0</v>
      </c>
      <c r="AG501" s="26">
        <v>24.550999999999998</v>
      </c>
      <c r="AH501" s="57">
        <v>21.964300000000001</v>
      </c>
      <c r="AI501" s="50">
        <f t="shared" si="21"/>
        <v>23.315899425000001</v>
      </c>
      <c r="AJ501" s="26">
        <f t="shared" si="22"/>
        <v>1.3515994249999999</v>
      </c>
      <c r="AK501" s="62">
        <f t="shared" si="23"/>
        <v>6.1536193960199041E-2</v>
      </c>
    </row>
    <row r="502" spans="1:37" s="53" customFormat="1" x14ac:dyDescent="0.2">
      <c r="A502" s="21" t="s">
        <v>1389</v>
      </c>
      <c r="B502" s="24" t="s">
        <v>1390</v>
      </c>
      <c r="C502" s="24" t="s">
        <v>407</v>
      </c>
      <c r="D502" s="110">
        <v>8</v>
      </c>
      <c r="E502" s="109"/>
      <c r="F502" s="110">
        <v>0</v>
      </c>
      <c r="G502" s="110">
        <v>20262</v>
      </c>
      <c r="H502" s="110">
        <v>13307</v>
      </c>
      <c r="I502" s="110">
        <v>7354</v>
      </c>
      <c r="J502" s="110">
        <v>3837</v>
      </c>
      <c r="K502" s="24">
        <v>8.5</v>
      </c>
      <c r="L502" s="109"/>
      <c r="M502" s="110">
        <v>7513</v>
      </c>
      <c r="N502" s="110">
        <v>4106</v>
      </c>
      <c r="O502" s="25">
        <v>8.5</v>
      </c>
      <c r="P502" s="25">
        <v>7.8</v>
      </c>
      <c r="Q502" s="25">
        <v>6.1</v>
      </c>
      <c r="R502" s="24">
        <v>18</v>
      </c>
      <c r="S502" s="26">
        <v>2.266</v>
      </c>
      <c r="T502" s="52" t="s">
        <v>410</v>
      </c>
      <c r="U502" s="26">
        <v>2.6818</v>
      </c>
      <c r="V502" s="26"/>
      <c r="W502" s="109"/>
      <c r="X502" s="24">
        <v>18</v>
      </c>
      <c r="Y502" s="110">
        <v>30599.45</v>
      </c>
      <c r="Z502" s="25">
        <v>3.9</v>
      </c>
      <c r="AA502" s="26">
        <v>1.7403</v>
      </c>
      <c r="AB502" s="26">
        <v>1.681</v>
      </c>
      <c r="AC502" s="109"/>
      <c r="AD502" s="26">
        <v>2.3929999999999998</v>
      </c>
      <c r="AE502" s="26">
        <v>2.5541</v>
      </c>
      <c r="AF502" s="26">
        <v>2.3580999999999999</v>
      </c>
      <c r="AG502" s="26">
        <v>2.3214000000000001</v>
      </c>
      <c r="AH502" s="57">
        <v>1.5062</v>
      </c>
      <c r="AI502" s="50">
        <f t="shared" si="21"/>
        <v>2.87690095</v>
      </c>
      <c r="AJ502" s="26">
        <f t="shared" si="22"/>
        <v>1.37070095</v>
      </c>
      <c r="AK502" s="62">
        <f t="shared" si="23"/>
        <v>0.9100391382286549</v>
      </c>
    </row>
    <row r="503" spans="1:37" s="53" customFormat="1" x14ac:dyDescent="0.2">
      <c r="A503" s="22" t="s">
        <v>13</v>
      </c>
      <c r="B503" s="17" t="s">
        <v>14</v>
      </c>
      <c r="C503" s="17" t="s">
        <v>611</v>
      </c>
      <c r="D503" s="111">
        <v>108</v>
      </c>
      <c r="E503" s="109"/>
      <c r="F503" s="111">
        <v>9</v>
      </c>
      <c r="G503" s="111">
        <v>118505</v>
      </c>
      <c r="H503" s="111">
        <v>109598</v>
      </c>
      <c r="I503" s="111">
        <v>37543</v>
      </c>
      <c r="J503" s="111">
        <v>31394</v>
      </c>
      <c r="K503" s="17">
        <v>43.8</v>
      </c>
      <c r="L503" s="109"/>
      <c r="M503" s="111">
        <v>36254</v>
      </c>
      <c r="N503" s="111">
        <v>24861</v>
      </c>
      <c r="O503" s="18">
        <v>43.8</v>
      </c>
      <c r="P503" s="18">
        <v>24.1</v>
      </c>
      <c r="Q503" s="18">
        <v>37.5</v>
      </c>
      <c r="R503" s="17">
        <v>28</v>
      </c>
      <c r="S503" s="19">
        <v>10.9344</v>
      </c>
      <c r="T503" s="44" t="s">
        <v>407</v>
      </c>
      <c r="U503" s="19">
        <v>10.9344</v>
      </c>
      <c r="V503" s="19"/>
      <c r="W503" s="109"/>
      <c r="X503" s="17">
        <v>91</v>
      </c>
      <c r="Y503" s="111">
        <v>98447.360000000001</v>
      </c>
      <c r="Z503" s="18">
        <v>37.5</v>
      </c>
      <c r="AA503" s="19">
        <v>0</v>
      </c>
      <c r="AB503" s="19">
        <v>0</v>
      </c>
      <c r="AC503" s="109"/>
      <c r="AD503" s="19">
        <v>10.54</v>
      </c>
      <c r="AE503" s="19">
        <v>11.220800000000001</v>
      </c>
      <c r="AF503" s="19">
        <v>11.6225</v>
      </c>
      <c r="AG503" s="19">
        <v>10.778499999999999</v>
      </c>
      <c r="AH503" s="59">
        <v>10.255800000000001</v>
      </c>
      <c r="AI503" s="51">
        <f t="shared" si="21"/>
        <v>11.729877600000002</v>
      </c>
      <c r="AJ503" s="19">
        <f t="shared" si="22"/>
        <v>1.4740776000000011</v>
      </c>
      <c r="AK503" s="63">
        <f t="shared" si="23"/>
        <v>0.14373111800152119</v>
      </c>
    </row>
    <row r="504" spans="1:37" s="53" customFormat="1" x14ac:dyDescent="0.2">
      <c r="A504" s="21" t="s">
        <v>11</v>
      </c>
      <c r="B504" s="1" t="s">
        <v>12</v>
      </c>
      <c r="C504" s="1" t="s">
        <v>611</v>
      </c>
      <c r="D504" s="108">
        <v>95</v>
      </c>
      <c r="E504" s="109"/>
      <c r="F504" s="108">
        <v>13</v>
      </c>
      <c r="G504" s="108">
        <v>267013</v>
      </c>
      <c r="H504" s="108">
        <v>167870</v>
      </c>
      <c r="I504" s="108">
        <v>69273</v>
      </c>
      <c r="J504" s="108">
        <v>39741</v>
      </c>
      <c r="K504" s="1">
        <v>72.2</v>
      </c>
      <c r="L504" s="109"/>
      <c r="M504" s="108">
        <v>68775</v>
      </c>
      <c r="N504" s="108">
        <v>38653</v>
      </c>
      <c r="O504" s="2">
        <v>72.2</v>
      </c>
      <c r="P504" s="2">
        <v>33.700000000000003</v>
      </c>
      <c r="Q504" s="2">
        <v>58</v>
      </c>
      <c r="R504" s="1">
        <v>19</v>
      </c>
      <c r="S504" s="3">
        <v>20.742999999999999</v>
      </c>
      <c r="T504" s="43" t="s">
        <v>407</v>
      </c>
      <c r="U504" s="3">
        <v>20.742999999999999</v>
      </c>
      <c r="V504" s="3"/>
      <c r="W504" s="109"/>
      <c r="X504" s="1">
        <v>138</v>
      </c>
      <c r="Y504" s="108">
        <v>146370.54</v>
      </c>
      <c r="Z504" s="2">
        <v>58</v>
      </c>
      <c r="AA504" s="3">
        <v>0</v>
      </c>
      <c r="AB504" s="3">
        <v>0</v>
      </c>
      <c r="AC504" s="109"/>
      <c r="AD504" s="3">
        <v>27.371500000000001</v>
      </c>
      <c r="AE504" s="3">
        <v>26.677600000000002</v>
      </c>
      <c r="AF504" s="3">
        <v>26.912700000000001</v>
      </c>
      <c r="AG504" s="3">
        <v>23.834599999999998</v>
      </c>
      <c r="AH504" s="57">
        <v>20.4588</v>
      </c>
      <c r="AI504" s="50">
        <f t="shared" si="21"/>
        <v>22.252053249999999</v>
      </c>
      <c r="AJ504" s="3">
        <f t="shared" si="22"/>
        <v>1.7932532499999994</v>
      </c>
      <c r="AK504" s="62">
        <f t="shared" si="23"/>
        <v>8.7651927288012951E-2</v>
      </c>
    </row>
    <row r="505" spans="1:37" s="53" customFormat="1" x14ac:dyDescent="0.2">
      <c r="A505" s="21" t="s">
        <v>383</v>
      </c>
      <c r="B505" s="24" t="s">
        <v>384</v>
      </c>
      <c r="C505" s="24" t="s">
        <v>611</v>
      </c>
      <c r="D505" s="110">
        <v>2</v>
      </c>
      <c r="E505" s="109"/>
      <c r="F505" s="110">
        <v>0</v>
      </c>
      <c r="G505" s="110">
        <v>25911</v>
      </c>
      <c r="H505" s="110">
        <v>11466</v>
      </c>
      <c r="I505" s="110">
        <v>11710</v>
      </c>
      <c r="J505" s="110">
        <v>4456</v>
      </c>
      <c r="K505" s="24">
        <v>8</v>
      </c>
      <c r="L505" s="109"/>
      <c r="M505" s="110">
        <v>11710</v>
      </c>
      <c r="N505" s="110">
        <v>4456</v>
      </c>
      <c r="O505" s="25">
        <v>8</v>
      </c>
      <c r="P505" s="25">
        <v>1</v>
      </c>
      <c r="Q505" s="25">
        <v>7.9</v>
      </c>
      <c r="R505" s="24">
        <v>999</v>
      </c>
      <c r="S505" s="26">
        <v>3.5318000000000001</v>
      </c>
      <c r="T505" s="52" t="s">
        <v>410</v>
      </c>
      <c r="U505" s="26">
        <v>8.3286999999999995</v>
      </c>
      <c r="V505" s="26"/>
      <c r="W505" s="109"/>
      <c r="X505" s="24">
        <v>40</v>
      </c>
      <c r="Y505" s="110">
        <v>83380.850000000006</v>
      </c>
      <c r="Z505" s="25">
        <v>10.6</v>
      </c>
      <c r="AA505" s="26">
        <v>1.0103</v>
      </c>
      <c r="AB505" s="26">
        <v>0.81699999999999995</v>
      </c>
      <c r="AC505" s="109"/>
      <c r="AD505" s="26">
        <v>8.1423000000000005</v>
      </c>
      <c r="AE505" s="26">
        <v>3.3328000000000002</v>
      </c>
      <c r="AF505" s="26">
        <v>7.9729999999999999</v>
      </c>
      <c r="AG505" s="26">
        <v>7.6851000000000003</v>
      </c>
      <c r="AH505" s="57">
        <v>6.3535000000000004</v>
      </c>
      <c r="AI505" s="50">
        <f t="shared" si="21"/>
        <v>8.9346129249999997</v>
      </c>
      <c r="AJ505" s="26">
        <f t="shared" si="22"/>
        <v>2.5811129249999993</v>
      </c>
      <c r="AK505" s="62">
        <f t="shared" si="23"/>
        <v>0.40625055874714711</v>
      </c>
    </row>
    <row r="506" spans="1:37" s="53" customFormat="1" x14ac:dyDescent="0.2">
      <c r="A506" s="21" t="s">
        <v>369</v>
      </c>
      <c r="B506" s="24" t="s">
        <v>370</v>
      </c>
      <c r="C506" s="24"/>
      <c r="D506" s="110">
        <v>9</v>
      </c>
      <c r="E506" s="109"/>
      <c r="F506" s="110">
        <v>0</v>
      </c>
      <c r="G506" s="110">
        <v>136524</v>
      </c>
      <c r="H506" s="110">
        <v>81366</v>
      </c>
      <c r="I506" s="110">
        <v>56367</v>
      </c>
      <c r="J506" s="110">
        <v>25411</v>
      </c>
      <c r="K506" s="24">
        <v>27.6</v>
      </c>
      <c r="L506" s="109"/>
      <c r="M506" s="110">
        <v>56367</v>
      </c>
      <c r="N506" s="110">
        <v>25411</v>
      </c>
      <c r="O506" s="25">
        <v>27.6</v>
      </c>
      <c r="P506" s="25">
        <v>10.4</v>
      </c>
      <c r="Q506" s="25">
        <v>25.5</v>
      </c>
      <c r="R506" s="24">
        <v>12</v>
      </c>
      <c r="S506" s="26">
        <v>17.000699999999998</v>
      </c>
      <c r="T506" s="52" t="s">
        <v>410</v>
      </c>
      <c r="U506" s="26">
        <v>19.522600000000001</v>
      </c>
      <c r="V506" s="26"/>
      <c r="W506" s="109"/>
      <c r="X506" s="24">
        <v>58</v>
      </c>
      <c r="Y506" s="110">
        <v>162094.09</v>
      </c>
      <c r="Z506" s="25">
        <v>23.3</v>
      </c>
      <c r="AA506" s="26"/>
      <c r="AB506" s="26"/>
      <c r="AC506" s="109"/>
      <c r="AD506" s="26">
        <v>14.940200000000001</v>
      </c>
      <c r="AE506" s="26">
        <v>25.848800000000001</v>
      </c>
      <c r="AF506" s="26">
        <v>9.8331999999999997</v>
      </c>
      <c r="AG506" s="26">
        <v>11.3156</v>
      </c>
      <c r="AH506" s="57">
        <v>16.186699999999998</v>
      </c>
      <c r="AI506" s="50">
        <f t="shared" si="21"/>
        <v>20.942869150000003</v>
      </c>
      <c r="AJ506" s="26">
        <f t="shared" si="22"/>
        <v>4.7561691500000052</v>
      </c>
      <c r="AK506" s="62">
        <f t="shared" si="23"/>
        <v>0.29383192065090513</v>
      </c>
    </row>
    <row r="507" spans="1:37" s="53" customFormat="1" x14ac:dyDescent="0.2">
      <c r="A507" s="22" t="s">
        <v>0</v>
      </c>
      <c r="B507" s="17" t="s">
        <v>65</v>
      </c>
      <c r="C507" s="17" t="s">
        <v>611</v>
      </c>
      <c r="D507" s="111">
        <v>5</v>
      </c>
      <c r="E507" s="114"/>
      <c r="F507" s="111">
        <v>0</v>
      </c>
      <c r="G507" s="111">
        <v>54217</v>
      </c>
      <c r="H507" s="111">
        <v>52620</v>
      </c>
      <c r="I507" s="111">
        <v>21661</v>
      </c>
      <c r="J507" s="111">
        <v>27735</v>
      </c>
      <c r="K507" s="17">
        <v>17.399999999999999</v>
      </c>
      <c r="L507" s="114"/>
      <c r="M507" s="111">
        <v>21483</v>
      </c>
      <c r="N507" s="111">
        <v>27384</v>
      </c>
      <c r="O507" s="18">
        <v>17.399999999999999</v>
      </c>
      <c r="P507" s="18">
        <v>14.2</v>
      </c>
      <c r="Q507" s="18">
        <v>9.8000000000000007</v>
      </c>
      <c r="R507" s="17">
        <v>96</v>
      </c>
      <c r="S507" s="19">
        <v>6.4794</v>
      </c>
      <c r="T507" s="44" t="s">
        <v>410</v>
      </c>
      <c r="U507" s="19">
        <v>8.7274999999999991</v>
      </c>
      <c r="V507" s="19"/>
      <c r="W507" s="114"/>
      <c r="X507" s="17">
        <v>40</v>
      </c>
      <c r="Y507" s="111">
        <v>91810.26</v>
      </c>
      <c r="Z507" s="18">
        <v>12</v>
      </c>
      <c r="AA507" s="19">
        <v>0</v>
      </c>
      <c r="AB507" s="19">
        <v>0</v>
      </c>
      <c r="AC507" s="114"/>
      <c r="AD507" s="19">
        <v>0</v>
      </c>
      <c r="AE507" s="19">
        <v>0</v>
      </c>
      <c r="AF507" s="19">
        <v>0</v>
      </c>
      <c r="AG507" s="19">
        <v>10.0685</v>
      </c>
      <c r="AH507" s="59">
        <v>4.4863999999999997</v>
      </c>
      <c r="AI507" s="51">
        <f t="shared" si="21"/>
        <v>9.3624256250000002</v>
      </c>
      <c r="AJ507" s="19">
        <f t="shared" si="22"/>
        <v>4.8760256250000005</v>
      </c>
      <c r="AK507" s="63">
        <f t="shared" si="23"/>
        <v>1.0868459399518546</v>
      </c>
    </row>
    <row r="508" spans="1:37" s="53" customFormat="1" x14ac:dyDescent="0.2">
      <c r="A508" s="1"/>
      <c r="B508" s="46" t="s">
        <v>21</v>
      </c>
      <c r="C508" s="1"/>
      <c r="D508" s="113">
        <f>SUM(D9:D507)</f>
        <v>45707</v>
      </c>
      <c r="E508" s="109"/>
      <c r="F508" s="111"/>
      <c r="G508" s="111">
        <f>SUMPRODUCT($D$9:$D$507,G9:G507)/$D$508</f>
        <v>8435.7845625396549</v>
      </c>
      <c r="H508" s="111"/>
      <c r="I508" s="111">
        <f>SUMPRODUCT($D$9:$D$507,I9:I507)/$D$508</f>
        <v>3461.6671188220621</v>
      </c>
      <c r="J508" s="111"/>
      <c r="K508" s="48">
        <f>SUMPRODUCT($D$9:$D$507,K9:K507)/$D$508</f>
        <v>3.8818824250114892</v>
      </c>
      <c r="L508" s="109"/>
      <c r="M508" s="111">
        <f>SUMPRODUCT($D$9:$D$507,M9:M507)/$D$508</f>
        <v>3314.4290152493054</v>
      </c>
      <c r="N508" s="111"/>
      <c r="O508" s="18"/>
      <c r="P508" s="18"/>
      <c r="Q508" s="18"/>
      <c r="R508" s="17"/>
      <c r="S508" s="19">
        <f>SUMPRODUCT($D$9:$D$507,S9:S507)/$D$508</f>
        <v>0.99967058218653537</v>
      </c>
      <c r="T508" s="49"/>
      <c r="U508" s="19">
        <f>SUMPRODUCT($D$9:$D$507,U9:U507)/$D$508</f>
        <v>0.99999847725731283</v>
      </c>
      <c r="V508" s="19"/>
      <c r="W508" s="109"/>
      <c r="X508" s="48">
        <f>SUMPRODUCT($D$9:$D$507,X9:X507)/$D$508</f>
        <v>9.6087688975430456</v>
      </c>
      <c r="Y508" s="111">
        <f>SUMPRODUCT($D$9:$D$507,Y9:Y507)/$D$508</f>
        <v>8932.8892191568066</v>
      </c>
      <c r="Z508" s="19"/>
      <c r="AA508" s="19"/>
      <c r="AB508" s="19"/>
      <c r="AC508" s="109"/>
      <c r="AD508" s="19"/>
      <c r="AE508" s="19"/>
      <c r="AF508" s="19"/>
      <c r="AG508" s="19"/>
      <c r="AH508" s="59"/>
      <c r="AI508" s="51">
        <f>SUMPRODUCT($D$9:$D$507,AI9:AI507)/$D$508</f>
        <v>1.0727483664777824</v>
      </c>
      <c r="AJ508" s="19"/>
      <c r="AK508" s="63"/>
    </row>
    <row r="509" spans="1:37" s="53" customFormat="1" x14ac:dyDescent="0.2">
      <c r="A509" s="1"/>
      <c r="B509" s="1"/>
      <c r="C509" s="1"/>
      <c r="D509" s="108"/>
      <c r="E509" s="1"/>
      <c r="F509" s="108"/>
      <c r="G509" s="108"/>
      <c r="H509" s="108"/>
      <c r="I509" s="108"/>
      <c r="J509" s="108"/>
      <c r="K509" s="1"/>
      <c r="L509" s="1"/>
      <c r="M509" s="108"/>
      <c r="N509" s="108"/>
      <c r="O509" s="2"/>
      <c r="P509" s="2"/>
      <c r="Q509" s="2"/>
      <c r="R509" s="1"/>
      <c r="S509" s="3"/>
      <c r="T509" s="45"/>
      <c r="U509" s="3"/>
      <c r="V509" s="3"/>
      <c r="W509" s="1"/>
      <c r="X509" s="4"/>
      <c r="Y509" s="108"/>
      <c r="Z509" s="3"/>
      <c r="AA509" s="3"/>
      <c r="AB509" s="3"/>
      <c r="AC509" s="1"/>
      <c r="AD509" s="3"/>
      <c r="AE509" s="3"/>
      <c r="AF509" s="3"/>
      <c r="AG509" s="3"/>
      <c r="AH509"/>
      <c r="AI509"/>
      <c r="AJ509" s="3"/>
      <c r="AK509"/>
    </row>
    <row r="510" spans="1:37" s="53" customFormat="1" x14ac:dyDescent="0.2">
      <c r="A510" s="1"/>
      <c r="B510" s="1"/>
      <c r="C510" s="1"/>
      <c r="D510" s="108"/>
      <c r="E510" s="1"/>
      <c r="F510" s="108"/>
      <c r="G510" s="108"/>
      <c r="H510" s="108"/>
      <c r="I510" s="108"/>
      <c r="J510" s="108"/>
      <c r="K510" s="1"/>
      <c r="L510" s="1"/>
      <c r="M510" s="108"/>
      <c r="N510" s="108"/>
      <c r="O510" s="2"/>
      <c r="P510" s="2"/>
      <c r="Q510" s="2"/>
      <c r="R510" s="1"/>
      <c r="S510" s="3"/>
      <c r="T510" s="45"/>
      <c r="U510" s="3"/>
      <c r="V510" s="3"/>
      <c r="W510" s="1"/>
      <c r="X510" s="4"/>
      <c r="Y510" s="108"/>
      <c r="Z510" s="3"/>
      <c r="AA510" s="3"/>
      <c r="AB510" s="3"/>
      <c r="AC510" s="1"/>
      <c r="AD510" s="3"/>
      <c r="AE510" s="3"/>
      <c r="AF510" s="3"/>
      <c r="AG510" s="3"/>
      <c r="AH510"/>
      <c r="AI510"/>
      <c r="AJ510" s="3"/>
      <c r="AK510"/>
    </row>
    <row r="511" spans="1:37" s="53" customFormat="1" x14ac:dyDescent="0.2">
      <c r="A511" s="1"/>
      <c r="B511" s="1"/>
      <c r="C511" s="1"/>
      <c r="D511" s="108"/>
      <c r="E511" s="1"/>
      <c r="F511" s="108"/>
      <c r="G511" s="108"/>
      <c r="H511" s="108"/>
      <c r="I511" s="108"/>
      <c r="J511" s="108"/>
      <c r="K511" s="1"/>
      <c r="L511" s="1"/>
      <c r="M511" s="108"/>
      <c r="N511" s="108"/>
      <c r="O511" s="2"/>
      <c r="P511" s="2"/>
      <c r="Q511" s="2"/>
      <c r="R511" s="1"/>
      <c r="S511" s="3"/>
      <c r="T511" s="45"/>
      <c r="U511" s="3"/>
      <c r="V511" s="3"/>
      <c r="W511" s="1"/>
      <c r="X511" s="4"/>
      <c r="Y511" s="108"/>
      <c r="Z511" s="3"/>
      <c r="AA511" s="3"/>
      <c r="AB511" s="3"/>
      <c r="AC511" s="1"/>
      <c r="AD511" s="3"/>
      <c r="AE511" s="3"/>
      <c r="AF511" s="3"/>
      <c r="AG511" s="3"/>
      <c r="AH511"/>
      <c r="AI511"/>
      <c r="AJ511" s="3"/>
      <c r="AK511"/>
    </row>
    <row r="512" spans="1:37" s="53" customFormat="1" x14ac:dyDescent="0.2">
      <c r="A512" s="1"/>
      <c r="B512" s="1"/>
      <c r="C512" s="1"/>
      <c r="D512" s="108"/>
      <c r="E512" s="1"/>
      <c r="F512" s="108"/>
      <c r="G512" s="108"/>
      <c r="H512" s="108"/>
      <c r="I512" s="108"/>
      <c r="J512" s="108"/>
      <c r="K512" s="1"/>
      <c r="L512" s="1"/>
      <c r="M512" s="108"/>
      <c r="N512" s="108"/>
      <c r="O512" s="2"/>
      <c r="P512" s="2"/>
      <c r="Q512" s="2"/>
      <c r="R512" s="1"/>
      <c r="S512" s="3"/>
      <c r="T512" s="45"/>
      <c r="U512" s="3"/>
      <c r="V512" s="3"/>
      <c r="W512" s="1"/>
      <c r="X512" s="4"/>
      <c r="Y512" s="108"/>
      <c r="Z512" s="3"/>
      <c r="AA512" s="3"/>
      <c r="AB512" s="3"/>
      <c r="AC512" s="1"/>
      <c r="AD512" s="3"/>
      <c r="AE512" s="3"/>
      <c r="AF512" s="3"/>
      <c r="AG512" s="3"/>
      <c r="AH512"/>
      <c r="AI512"/>
      <c r="AJ512" s="3"/>
      <c r="AK512"/>
    </row>
    <row r="513" spans="1:37" s="53" customFormat="1" x14ac:dyDescent="0.2">
      <c r="A513" s="1"/>
      <c r="B513" s="1"/>
      <c r="C513" s="1"/>
      <c r="D513" s="108"/>
      <c r="E513" s="1"/>
      <c r="F513" s="108"/>
      <c r="G513" s="108"/>
      <c r="H513" s="108"/>
      <c r="I513" s="108"/>
      <c r="J513" s="108"/>
      <c r="K513" s="1"/>
      <c r="L513" s="1"/>
      <c r="M513" s="108"/>
      <c r="N513" s="108"/>
      <c r="O513" s="2"/>
      <c r="P513" s="2"/>
      <c r="Q513" s="2"/>
      <c r="R513" s="1"/>
      <c r="S513" s="3"/>
      <c r="T513" s="45"/>
      <c r="U513" s="3"/>
      <c r="V513" s="3"/>
      <c r="W513" s="1"/>
      <c r="X513" s="4"/>
      <c r="Y513" s="108"/>
      <c r="Z513" s="3"/>
      <c r="AA513" s="3"/>
      <c r="AB513" s="3"/>
      <c r="AC513" s="1"/>
      <c r="AD513" s="3"/>
      <c r="AE513" s="3"/>
      <c r="AF513" s="3"/>
      <c r="AG513" s="3"/>
      <c r="AH513"/>
      <c r="AI513"/>
      <c r="AJ513" s="3"/>
      <c r="AK513"/>
    </row>
    <row r="514" spans="1:37" s="53" customFormat="1" x14ac:dyDescent="0.2">
      <c r="A514" s="1"/>
      <c r="B514" s="1"/>
      <c r="C514" s="1"/>
      <c r="D514" s="108"/>
      <c r="E514" s="1"/>
      <c r="F514" s="108"/>
      <c r="G514" s="108"/>
      <c r="H514" s="108"/>
      <c r="I514" s="108"/>
      <c r="J514" s="108"/>
      <c r="K514" s="1"/>
      <c r="L514" s="1"/>
      <c r="M514" s="108"/>
      <c r="N514" s="108"/>
      <c r="O514" s="2"/>
      <c r="P514" s="2"/>
      <c r="Q514" s="2"/>
      <c r="R514" s="1"/>
      <c r="S514" s="3"/>
      <c r="T514" s="45"/>
      <c r="U514" s="3"/>
      <c r="V514" s="3"/>
      <c r="W514" s="1"/>
      <c r="X514" s="4"/>
      <c r="Y514" s="108"/>
      <c r="Z514" s="3"/>
      <c r="AA514" s="3"/>
      <c r="AB514" s="3"/>
      <c r="AC514" s="1"/>
      <c r="AD514" s="3"/>
      <c r="AE514" s="3"/>
      <c r="AF514" s="3"/>
      <c r="AG514" s="3"/>
      <c r="AH514"/>
      <c r="AI514"/>
      <c r="AJ514" s="3"/>
      <c r="AK514"/>
    </row>
    <row r="515" spans="1:37" s="53" customFormat="1" x14ac:dyDescent="0.2">
      <c r="A515" s="1"/>
      <c r="B515" s="1"/>
      <c r="C515" s="1"/>
      <c r="D515" s="108"/>
      <c r="E515" s="1"/>
      <c r="F515" s="108"/>
      <c r="G515" s="108"/>
      <c r="H515" s="108"/>
      <c r="I515" s="108"/>
      <c r="J515" s="108"/>
      <c r="K515" s="1"/>
      <c r="L515" s="1"/>
      <c r="M515" s="108"/>
      <c r="N515" s="108"/>
      <c r="O515" s="2"/>
      <c r="P515" s="2"/>
      <c r="Q515" s="2"/>
      <c r="R515" s="1"/>
      <c r="S515" s="3"/>
      <c r="T515" s="45"/>
      <c r="U515" s="3"/>
      <c r="V515" s="3"/>
      <c r="W515" s="1"/>
      <c r="X515" s="4"/>
      <c r="Y515" s="108"/>
      <c r="Z515" s="3"/>
      <c r="AA515" s="3"/>
      <c r="AB515" s="3"/>
      <c r="AC515" s="1"/>
      <c r="AD515" s="3"/>
      <c r="AE515" s="3"/>
      <c r="AF515" s="3"/>
      <c r="AG515" s="3"/>
      <c r="AH515"/>
      <c r="AI515"/>
      <c r="AJ515" s="3"/>
      <c r="AK515"/>
    </row>
    <row r="516" spans="1:37" s="53" customFormat="1" x14ac:dyDescent="0.2">
      <c r="A516" s="1"/>
      <c r="B516" s="1"/>
      <c r="C516" s="1"/>
      <c r="D516" s="108"/>
      <c r="E516" s="1"/>
      <c r="F516" s="108"/>
      <c r="G516" s="108"/>
      <c r="H516" s="108"/>
      <c r="I516" s="108"/>
      <c r="J516" s="108"/>
      <c r="K516" s="1"/>
      <c r="L516" s="1"/>
      <c r="M516" s="108"/>
      <c r="N516" s="108"/>
      <c r="O516" s="2"/>
      <c r="P516" s="2"/>
      <c r="Q516" s="2"/>
      <c r="R516" s="1"/>
      <c r="S516" s="3"/>
      <c r="T516" s="45"/>
      <c r="U516" s="3"/>
      <c r="V516" s="3"/>
      <c r="W516" s="1"/>
      <c r="X516" s="4"/>
      <c r="Y516" s="108"/>
      <c r="Z516" s="3"/>
      <c r="AA516" s="3"/>
      <c r="AB516" s="3"/>
      <c r="AC516" s="1"/>
      <c r="AD516" s="3"/>
      <c r="AE516" s="3"/>
      <c r="AF516" s="3"/>
      <c r="AG516" s="3"/>
      <c r="AH516"/>
      <c r="AI516"/>
      <c r="AJ516" s="3"/>
      <c r="AK516"/>
    </row>
    <row r="517" spans="1:37" s="53" customFormat="1" x14ac:dyDescent="0.2">
      <c r="A517" s="1"/>
      <c r="B517" s="1"/>
      <c r="C517" s="1"/>
      <c r="D517" s="108"/>
      <c r="E517" s="1"/>
      <c r="F517" s="108"/>
      <c r="G517" s="108"/>
      <c r="H517" s="108"/>
      <c r="I517" s="108"/>
      <c r="J517" s="108"/>
      <c r="K517" s="1"/>
      <c r="L517" s="1"/>
      <c r="M517" s="108"/>
      <c r="N517" s="108"/>
      <c r="O517" s="2"/>
      <c r="P517" s="2"/>
      <c r="Q517" s="2"/>
      <c r="R517" s="1"/>
      <c r="S517" s="3"/>
      <c r="T517" s="45"/>
      <c r="U517" s="3"/>
      <c r="V517" s="3"/>
      <c r="W517" s="1"/>
      <c r="X517" s="4"/>
      <c r="Y517" s="108"/>
      <c r="Z517" s="3"/>
      <c r="AA517" s="3"/>
      <c r="AB517" s="3"/>
      <c r="AC517" s="1"/>
      <c r="AD517" s="3"/>
      <c r="AE517" s="3"/>
      <c r="AF517" s="3"/>
      <c r="AG517" s="3"/>
      <c r="AH517"/>
      <c r="AI517"/>
      <c r="AJ517" s="3"/>
      <c r="AK517"/>
    </row>
    <row r="518" spans="1:37" s="53" customFormat="1" x14ac:dyDescent="0.2">
      <c r="A518" s="1"/>
      <c r="B518" s="1"/>
      <c r="C518" s="1"/>
      <c r="D518" s="108"/>
      <c r="E518" s="1"/>
      <c r="F518" s="108"/>
      <c r="G518" s="108"/>
      <c r="H518" s="108"/>
      <c r="I518" s="108"/>
      <c r="J518" s="108"/>
      <c r="K518" s="1"/>
      <c r="L518" s="1"/>
      <c r="M518" s="108"/>
      <c r="N518" s="108"/>
      <c r="O518" s="2"/>
      <c r="P518" s="2"/>
      <c r="Q518" s="2"/>
      <c r="R518" s="1"/>
      <c r="S518" s="3"/>
      <c r="T518" s="45"/>
      <c r="U518" s="3"/>
      <c r="V518" s="3"/>
      <c r="W518" s="1"/>
      <c r="X518" s="4"/>
      <c r="Y518" s="108"/>
      <c r="Z518" s="3"/>
      <c r="AA518" s="3"/>
      <c r="AB518" s="3"/>
      <c r="AC518" s="1"/>
      <c r="AD518" s="3"/>
      <c r="AE518" s="3"/>
      <c r="AF518" s="3"/>
      <c r="AG518" s="3"/>
      <c r="AH518"/>
      <c r="AI518"/>
      <c r="AJ518" s="3"/>
      <c r="AK518"/>
    </row>
    <row r="519" spans="1:37" s="53" customFormat="1" x14ac:dyDescent="0.2">
      <c r="A519" s="1"/>
      <c r="B519" s="1"/>
      <c r="C519" s="1"/>
      <c r="D519" s="108"/>
      <c r="E519" s="1"/>
      <c r="F519" s="108"/>
      <c r="G519" s="108"/>
      <c r="H519" s="108"/>
      <c r="I519" s="108"/>
      <c r="J519" s="108"/>
      <c r="K519" s="1"/>
      <c r="L519" s="1"/>
      <c r="M519" s="108"/>
      <c r="N519" s="108"/>
      <c r="O519" s="2"/>
      <c r="P519" s="2"/>
      <c r="Q519" s="2"/>
      <c r="R519" s="1"/>
      <c r="S519" s="3"/>
      <c r="T519" s="45"/>
      <c r="U519" s="3"/>
      <c r="V519" s="3"/>
      <c r="W519" s="1"/>
      <c r="X519" s="4"/>
      <c r="Y519" s="108"/>
      <c r="Z519" s="3"/>
      <c r="AA519" s="3"/>
      <c r="AB519" s="3"/>
      <c r="AC519" s="1"/>
      <c r="AD519" s="3"/>
      <c r="AE519" s="3"/>
      <c r="AF519" s="3"/>
      <c r="AG519" s="3"/>
      <c r="AH519"/>
      <c r="AI519"/>
      <c r="AJ519" s="3"/>
      <c r="AK519"/>
    </row>
    <row r="520" spans="1:37" s="53" customFormat="1" x14ac:dyDescent="0.2">
      <c r="A520" s="1"/>
      <c r="B520" s="1"/>
      <c r="C520" s="1"/>
      <c r="D520" s="108"/>
      <c r="E520" s="1"/>
      <c r="F520" s="108"/>
      <c r="G520" s="108"/>
      <c r="H520" s="108"/>
      <c r="I520" s="108"/>
      <c r="J520" s="108"/>
      <c r="K520" s="1"/>
      <c r="L520" s="1"/>
      <c r="M520" s="108"/>
      <c r="N520" s="108"/>
      <c r="O520" s="1"/>
      <c r="P520" s="2"/>
      <c r="Q520" s="2"/>
      <c r="R520" s="1"/>
      <c r="S520" s="1"/>
      <c r="T520" s="43"/>
      <c r="U520" s="3"/>
      <c r="V520" s="3"/>
      <c r="W520" s="1"/>
      <c r="X520" s="3"/>
      <c r="Y520" s="108"/>
      <c r="Z520" s="4"/>
      <c r="AA520" s="3"/>
      <c r="AB520" s="3"/>
      <c r="AC520" s="1"/>
      <c r="AD520" s="3"/>
      <c r="AE520" s="3"/>
      <c r="AF520" s="3"/>
      <c r="AG520" s="3"/>
      <c r="AH520" s="3"/>
      <c r="AI520" s="3"/>
      <c r="AJ520" s="3"/>
      <c r="AK520"/>
    </row>
    <row r="521" spans="1:37" s="53" customFormat="1" x14ac:dyDescent="0.2">
      <c r="A521" s="1"/>
      <c r="B521" s="1"/>
      <c r="C521" s="1"/>
      <c r="D521" s="108"/>
      <c r="E521" s="1"/>
      <c r="F521" s="108"/>
      <c r="G521" s="108"/>
      <c r="H521" s="108"/>
      <c r="I521" s="108"/>
      <c r="J521" s="108"/>
      <c r="K521" s="1"/>
      <c r="L521" s="1"/>
      <c r="M521" s="108"/>
      <c r="N521" s="108"/>
      <c r="O521" s="1"/>
      <c r="P521" s="2"/>
      <c r="Q521" s="2"/>
      <c r="R521" s="1"/>
      <c r="S521" s="2"/>
      <c r="T521" s="42"/>
      <c r="U521" s="3"/>
      <c r="V521" s="3"/>
      <c r="W521" s="1"/>
      <c r="X521" s="1"/>
      <c r="Y521" s="108"/>
      <c r="Z521" s="3"/>
      <c r="AA521" s="3"/>
      <c r="AB521" s="1"/>
      <c r="AC521" s="1"/>
      <c r="AD521" s="4"/>
      <c r="AE521" s="3"/>
      <c r="AF521" s="3"/>
      <c r="AG521" s="3"/>
      <c r="AH521" s="3"/>
      <c r="AI521" s="3"/>
      <c r="AJ521" s="3"/>
      <c r="AK521" s="3"/>
    </row>
    <row r="522" spans="1:37" s="53" customFormat="1" x14ac:dyDescent="0.2">
      <c r="A522" s="1"/>
      <c r="B522" s="1"/>
      <c r="C522" s="1"/>
      <c r="D522" s="108"/>
      <c r="E522" s="1"/>
      <c r="F522" s="108"/>
      <c r="G522" s="108"/>
      <c r="H522" s="108"/>
      <c r="I522" s="108"/>
      <c r="J522" s="108"/>
      <c r="K522" s="1"/>
      <c r="L522" s="1"/>
      <c r="M522" s="108"/>
      <c r="N522" s="108"/>
      <c r="O522" s="1"/>
      <c r="P522" s="2"/>
      <c r="Q522" s="2"/>
      <c r="R522" s="1"/>
      <c r="S522" s="2"/>
      <c r="T522" s="42"/>
      <c r="U522" s="3"/>
      <c r="V522" s="3"/>
      <c r="W522" s="1"/>
      <c r="X522" s="1"/>
      <c r="Y522" s="108"/>
      <c r="Z522" s="3"/>
      <c r="AA522" s="3"/>
      <c r="AB522" s="1"/>
      <c r="AC522" s="1"/>
      <c r="AD522" s="4"/>
      <c r="AE522" s="3"/>
      <c r="AF522" s="3"/>
      <c r="AG522" s="3"/>
      <c r="AH522" s="3"/>
      <c r="AI522" s="3"/>
      <c r="AJ522" s="3"/>
      <c r="AK522" s="3"/>
    </row>
    <row r="523" spans="1:37" s="53" customFormat="1" x14ac:dyDescent="0.2">
      <c r="A523" s="1"/>
      <c r="B523" s="1"/>
      <c r="C523" s="1"/>
      <c r="D523" s="108"/>
      <c r="E523" s="1"/>
      <c r="F523" s="108"/>
      <c r="G523" s="108"/>
      <c r="H523" s="108"/>
      <c r="I523" s="108"/>
      <c r="J523" s="108"/>
      <c r="K523" s="1"/>
      <c r="L523" s="1"/>
      <c r="M523" s="108"/>
      <c r="N523" s="108"/>
      <c r="O523" s="1"/>
      <c r="P523" s="2"/>
      <c r="Q523" s="2"/>
      <c r="R523" s="1"/>
      <c r="S523" s="2"/>
      <c r="T523" s="42"/>
      <c r="U523" s="3"/>
      <c r="V523" s="3"/>
      <c r="W523" s="1"/>
      <c r="X523" s="1"/>
      <c r="Y523" s="108"/>
      <c r="Z523" s="3"/>
      <c r="AA523" s="3"/>
      <c r="AB523" s="1"/>
      <c r="AC523" s="1"/>
      <c r="AD523" s="4"/>
      <c r="AE523" s="3"/>
      <c r="AF523" s="3"/>
      <c r="AG523" s="3"/>
      <c r="AH523" s="3"/>
      <c r="AI523" s="3"/>
      <c r="AJ523" s="3"/>
      <c r="AK523" s="3"/>
    </row>
    <row r="524" spans="1:37" s="53" customFormat="1" x14ac:dyDescent="0.2">
      <c r="A524" s="1"/>
      <c r="B524" s="1"/>
      <c r="C524" s="1"/>
      <c r="D524" s="108"/>
      <c r="E524" s="1"/>
      <c r="F524" s="108"/>
      <c r="G524" s="108"/>
      <c r="H524" s="108"/>
      <c r="I524" s="108"/>
      <c r="J524" s="108"/>
      <c r="K524" s="1"/>
      <c r="L524" s="1"/>
      <c r="M524" s="108"/>
      <c r="N524" s="108"/>
      <c r="O524" s="1"/>
      <c r="P524" s="2"/>
      <c r="Q524" s="2"/>
      <c r="R524" s="1"/>
      <c r="S524" s="2"/>
      <c r="T524" s="42"/>
      <c r="U524" s="3"/>
      <c r="V524" s="3"/>
      <c r="W524" s="1"/>
      <c r="X524" s="1"/>
      <c r="Y524" s="108"/>
      <c r="Z524" s="3"/>
      <c r="AA524" s="3"/>
      <c r="AB524" s="1"/>
      <c r="AC524" s="1"/>
      <c r="AD524" s="4"/>
      <c r="AE524" s="3"/>
      <c r="AF524" s="3"/>
      <c r="AG524" s="3"/>
      <c r="AH524" s="3"/>
      <c r="AI524" s="3"/>
      <c r="AJ524" s="3"/>
      <c r="AK524" s="3"/>
    </row>
  </sheetData>
  <phoneticPr fontId="0" type="noConversion"/>
  <printOptions gridLinesSet="0"/>
  <pageMargins left="0.5" right="0.5" top="0.5" bottom="0.72" header="0.5" footer="0.39"/>
  <pageSetup scale="65" fitToHeight="60" orientation="landscape" r:id="rId1"/>
  <headerFooter alignWithMargins="0">
    <oddHeader xml:space="preserve">&amp;C &amp;RExhibit 14D
</oddHeader>
    <oddFooter>&amp;LMyers and Stauffer LC&amp;C &amp;F [&amp;A]&amp;R&amp;D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61"/>
  <sheetViews>
    <sheetView workbookViewId="0">
      <pane xSplit="2" ySplit="8" topLeftCell="C9" activePane="bottomRight" state="frozen"/>
      <selection pane="topRight" activeCell="C1" sqref="C1"/>
      <selection pane="bottomLeft" activeCell="A8" sqref="A8"/>
      <selection pane="bottomRight"/>
    </sheetView>
  </sheetViews>
  <sheetFormatPr defaultRowHeight="12.75" x14ac:dyDescent="0.2"/>
  <cols>
    <col min="1" max="1" width="5" style="1" customWidth="1"/>
    <col min="2" max="2" width="67.5703125" style="1" bestFit="1" customWidth="1"/>
    <col min="3" max="3" width="7.140625" style="20" bestFit="1" customWidth="1"/>
    <col min="4" max="5" width="8.7109375" style="20" bestFit="1" customWidth="1"/>
    <col min="6" max="6" width="6.140625" style="121" bestFit="1" customWidth="1"/>
    <col min="7" max="7" width="7.42578125" style="42" bestFit="1" customWidth="1"/>
    <col min="8" max="8" width="1.7109375" style="1" customWidth="1"/>
    <col min="9" max="9" width="7.42578125" style="42" bestFit="1" customWidth="1"/>
    <col min="10" max="10" width="9.42578125" style="1" bestFit="1" customWidth="1"/>
    <col min="11" max="11" width="9.42578125" style="117" bestFit="1" customWidth="1"/>
    <col min="12" max="12" width="8.85546875" style="3" customWidth="1"/>
    <col min="13" max="13" width="8" style="3" bestFit="1" customWidth="1"/>
  </cols>
  <sheetData>
    <row r="1" spans="1:13" ht="20.25" x14ac:dyDescent="0.3">
      <c r="A1" s="225" t="s">
        <v>2310</v>
      </c>
      <c r="B1" s="144"/>
      <c r="C1" s="144"/>
      <c r="D1" s="144"/>
      <c r="E1" s="144"/>
      <c r="F1" s="144"/>
      <c r="G1" s="183"/>
      <c r="H1" s="183"/>
      <c r="I1" s="183"/>
      <c r="J1" s="183"/>
      <c r="K1" s="183"/>
      <c r="L1" s="183"/>
      <c r="M1" s="183"/>
    </row>
    <row r="2" spans="1:13" ht="15.75" x14ac:dyDescent="0.25">
      <c r="A2" s="226" t="s">
        <v>2357</v>
      </c>
      <c r="B2" s="145"/>
      <c r="C2" s="145"/>
      <c r="D2" s="145"/>
      <c r="E2" s="145"/>
      <c r="F2" s="145"/>
      <c r="G2" s="184"/>
      <c r="H2" s="185"/>
      <c r="I2" s="184"/>
      <c r="J2" s="185"/>
      <c r="K2" s="185"/>
      <c r="L2" s="185"/>
      <c r="M2" s="185"/>
    </row>
    <row r="3" spans="1:13" ht="15.75" x14ac:dyDescent="0.25">
      <c r="A3" s="226" t="s">
        <v>2358</v>
      </c>
      <c r="B3" s="145"/>
      <c r="C3" s="145"/>
      <c r="D3" s="145"/>
      <c r="E3" s="145"/>
      <c r="F3" s="145"/>
      <c r="G3" s="185"/>
      <c r="H3" s="185"/>
      <c r="I3" s="185"/>
      <c r="J3" s="185"/>
      <c r="K3" s="185"/>
      <c r="L3" s="185"/>
      <c r="M3" s="185"/>
    </row>
    <row r="4" spans="1:13" s="193" customFormat="1" x14ac:dyDescent="0.2">
      <c r="A4" s="227" t="s">
        <v>310</v>
      </c>
      <c r="B4" s="197"/>
      <c r="C4" s="197"/>
      <c r="D4" s="197"/>
      <c r="E4" s="197"/>
      <c r="F4" s="197"/>
      <c r="G4" s="200"/>
      <c r="H4" s="200"/>
      <c r="I4" s="200"/>
      <c r="J4" s="200"/>
      <c r="K4" s="200"/>
      <c r="L4" s="200"/>
      <c r="M4" s="200"/>
    </row>
    <row r="5" spans="1:13" x14ac:dyDescent="0.2">
      <c r="A5" s="143"/>
      <c r="B5" s="131"/>
      <c r="C5" s="125"/>
      <c r="D5" s="125"/>
      <c r="E5" s="125"/>
      <c r="F5" s="126"/>
      <c r="G5" s="186"/>
      <c r="H5" s="187"/>
      <c r="I5" s="186"/>
      <c r="J5" s="187"/>
      <c r="K5" s="188"/>
      <c r="L5" s="189"/>
      <c r="M5" s="189"/>
    </row>
    <row r="6" spans="1:13" x14ac:dyDescent="0.2">
      <c r="A6" s="261" t="s">
        <v>2359</v>
      </c>
      <c r="B6" s="131"/>
      <c r="C6" s="125"/>
      <c r="D6" s="125"/>
      <c r="E6" s="125"/>
      <c r="F6" s="126"/>
      <c r="G6" s="186"/>
      <c r="H6" s="187"/>
      <c r="I6" s="186"/>
      <c r="J6" s="187"/>
      <c r="K6" s="188"/>
      <c r="L6" s="189"/>
      <c r="M6" s="189"/>
    </row>
    <row r="7" spans="1:13" ht="25.5" x14ac:dyDescent="0.2">
      <c r="A7" s="248" t="s">
        <v>146</v>
      </c>
      <c r="B7" s="249" t="s">
        <v>156</v>
      </c>
      <c r="C7" s="250" t="s">
        <v>4</v>
      </c>
      <c r="D7" s="250" t="s">
        <v>308</v>
      </c>
      <c r="E7" s="250" t="s">
        <v>309</v>
      </c>
      <c r="F7" s="250" t="s">
        <v>150</v>
      </c>
      <c r="G7" s="250" t="s">
        <v>2355</v>
      </c>
      <c r="H7" s="250"/>
      <c r="I7" s="250" t="s">
        <v>2327</v>
      </c>
      <c r="J7" s="250" t="s">
        <v>2328</v>
      </c>
      <c r="K7" s="250" t="s">
        <v>2356</v>
      </c>
      <c r="L7" s="250" t="s">
        <v>1426</v>
      </c>
      <c r="M7" s="251" t="s">
        <v>1427</v>
      </c>
    </row>
    <row r="8" spans="1:13" x14ac:dyDescent="0.2">
      <c r="A8" s="252"/>
      <c r="B8" s="151"/>
      <c r="C8" s="175"/>
      <c r="D8" s="176"/>
      <c r="E8" s="176"/>
      <c r="F8" s="177"/>
      <c r="G8" s="180"/>
      <c r="H8" s="216"/>
      <c r="I8" s="215"/>
      <c r="J8" s="169"/>
      <c r="K8" s="170"/>
      <c r="L8" s="172"/>
      <c r="M8" s="173"/>
    </row>
    <row r="9" spans="1:13" x14ac:dyDescent="0.2">
      <c r="A9" s="273" t="s">
        <v>1198</v>
      </c>
      <c r="B9" s="262" t="str">
        <f>VLOOKUP($A9,DRG!$A$8:$Z$771,2,FALSE)</f>
        <v>Vaginal Delivery W O.R. Proc Except Steril &amp;/or D&amp;C</v>
      </c>
      <c r="C9" s="263">
        <f>VLOOKUP($A9,DRG!$A$8:$Z$771,9,FALSE)</f>
        <v>3</v>
      </c>
      <c r="D9" s="264">
        <f>VLOOKUP($A9,DRG!$A$8:$Z$771,10,FALSE)</f>
        <v>16001.09</v>
      </c>
      <c r="E9" s="264">
        <f>VLOOKUP($A9,DRG!$A$8:$Z$771,11,FALSE)</f>
        <v>12659.37</v>
      </c>
      <c r="F9" s="265">
        <f>ROUND(VLOOKUP($A9,DRG!$A$8:$Z$771,14,FALSE),1)</f>
        <v>3.6</v>
      </c>
      <c r="G9" s="266" t="str">
        <f>VLOOKUP($A9,DRG!$A$8:$Z$771,18,FALSE)</f>
        <v>M</v>
      </c>
      <c r="H9" s="216"/>
      <c r="I9" s="219" t="str">
        <f>VLOOKUP($A9,DRG!$A$8:$Z$771,20,FALSE)</f>
        <v>A</v>
      </c>
      <c r="J9" s="162">
        <f>VLOOKUP($A9,DRG!$A$8:$Z$771,21,FALSE)</f>
        <v>0.49370000000000003</v>
      </c>
      <c r="K9" s="164">
        <f>VLOOKUP($A9,DRG!$A$8:$Z$771,22,FALSE)</f>
        <v>2.0015999999999998</v>
      </c>
      <c r="L9" s="134">
        <f t="shared" ref="L9:L72" si="0">IF(J9&lt;&gt;"",IF(K9&lt;&gt;"",K9-J9,""),"")</f>
        <v>1.5078999999999998</v>
      </c>
      <c r="M9" s="355">
        <f t="shared" ref="M9:M72" si="1">IF(L9="","",L9/J9)</f>
        <v>3.0542839781243663</v>
      </c>
    </row>
    <row r="10" spans="1:13" x14ac:dyDescent="0.2">
      <c r="A10" s="273" t="s">
        <v>1281</v>
      </c>
      <c r="B10" s="262" t="str">
        <f>VLOOKUP($A10,DRG!$A$8:$Z$771,2,FALSE)</f>
        <v>Behavioral &amp; Developmental Disorders</v>
      </c>
      <c r="C10" s="263">
        <f>VLOOKUP($A10,DRG!$A$8:$Z$771,9,FALSE)</f>
        <v>8</v>
      </c>
      <c r="D10" s="264">
        <f>VLOOKUP($A10,DRG!$A$8:$Z$771,10,FALSE)</f>
        <v>10491.85</v>
      </c>
      <c r="E10" s="264">
        <f>VLOOKUP($A10,DRG!$A$8:$Z$771,11,FALSE)</f>
        <v>5241.6400000000003</v>
      </c>
      <c r="F10" s="265">
        <f>ROUND(VLOOKUP($A10,DRG!$A$8:$Z$771,14,FALSE),1)</f>
        <v>3.9</v>
      </c>
      <c r="G10" s="266" t="str">
        <f>VLOOKUP($A10,DRG!$A$8:$Z$771,18,FALSE)</f>
        <v>M</v>
      </c>
      <c r="H10" s="216"/>
      <c r="I10" s="219" t="str">
        <f>VLOOKUP($A10,DRG!$A$8:$Z$771,20,FALSE)</f>
        <v>A</v>
      </c>
      <c r="J10" s="162">
        <f>VLOOKUP($A10,DRG!$A$8:$Z$771,21,FALSE)</f>
        <v>0.46700000000000003</v>
      </c>
      <c r="K10" s="164">
        <f>VLOOKUP($A10,DRG!$A$8:$Z$771,22,FALSE)</f>
        <v>1.3828</v>
      </c>
      <c r="L10" s="134">
        <f t="shared" si="0"/>
        <v>0.91579999999999995</v>
      </c>
      <c r="M10" s="355">
        <f t="shared" si="1"/>
        <v>1.9610278372591003</v>
      </c>
    </row>
    <row r="11" spans="1:13" x14ac:dyDescent="0.2">
      <c r="A11" s="273" t="s">
        <v>1293</v>
      </c>
      <c r="B11" s="262" t="str">
        <f>VLOOKUP($A11,DRG!$A$8:$Z$771,2,FALSE)</f>
        <v>Hand Procedures for Injuries</v>
      </c>
      <c r="C11" s="263">
        <f>VLOOKUP($A11,DRG!$A$8:$Z$771,9,FALSE)</f>
        <v>8</v>
      </c>
      <c r="D11" s="264">
        <f>VLOOKUP($A11,DRG!$A$8:$Z$771,10,FALSE)</f>
        <v>16565.13</v>
      </c>
      <c r="E11" s="264">
        <f>VLOOKUP($A11,DRG!$A$8:$Z$771,11,FALSE)</f>
        <v>7368.69</v>
      </c>
      <c r="F11" s="265">
        <f>ROUND(VLOOKUP($A11,DRG!$A$8:$Z$771,14,FALSE),1)</f>
        <v>2.8</v>
      </c>
      <c r="G11" s="266" t="str">
        <f>VLOOKUP($A11,DRG!$A$8:$Z$771,18,FALSE)</f>
        <v>M</v>
      </c>
      <c r="H11" s="216"/>
      <c r="I11" s="219" t="str">
        <f>VLOOKUP($A11,DRG!$A$8:$Z$771,20,FALSE)</f>
        <v>A</v>
      </c>
      <c r="J11" s="162">
        <f>VLOOKUP($A11,DRG!$A$8:$Z$771,21,FALSE)</f>
        <v>1.0318000000000001</v>
      </c>
      <c r="K11" s="164">
        <f>VLOOKUP($A11,DRG!$A$8:$Z$771,22,FALSE)</f>
        <v>2.4855999999999998</v>
      </c>
      <c r="L11" s="134">
        <f t="shared" si="0"/>
        <v>1.4537999999999998</v>
      </c>
      <c r="M11" s="355">
        <f t="shared" si="1"/>
        <v>1.408993991083543</v>
      </c>
    </row>
    <row r="12" spans="1:13" x14ac:dyDescent="0.2">
      <c r="A12" s="273" t="s">
        <v>1124</v>
      </c>
      <c r="B12" s="262" t="str">
        <f>VLOOKUP($A12,DRG!$A$8:$Z$771,2,FALSE)</f>
        <v>Hernia Procedures Except Inguinal &amp; Femoral W MCC</v>
      </c>
      <c r="C12" s="263">
        <f>VLOOKUP($A12,DRG!$A$8:$Z$771,9,FALSE)</f>
        <v>6</v>
      </c>
      <c r="D12" s="264">
        <f>VLOOKUP($A12,DRG!$A$8:$Z$771,10,FALSE)</f>
        <v>26927.26</v>
      </c>
      <c r="E12" s="264">
        <f>VLOOKUP($A12,DRG!$A$8:$Z$771,11,FALSE)</f>
        <v>11923.2</v>
      </c>
      <c r="F12" s="265">
        <f>ROUND(VLOOKUP($A12,DRG!$A$8:$Z$771,14,FALSE),1)</f>
        <v>6.2</v>
      </c>
      <c r="G12" s="266" t="str">
        <f>VLOOKUP($A12,DRG!$A$8:$Z$771,18,FALSE)</f>
        <v>M</v>
      </c>
      <c r="H12" s="216"/>
      <c r="I12" s="219" t="str">
        <f>VLOOKUP($A12,DRG!$A$8:$Z$771,20,FALSE)</f>
        <v>A</v>
      </c>
      <c r="J12" s="162">
        <f>VLOOKUP($A12,DRG!$A$8:$Z$771,21,FALSE)</f>
        <v>2.2450000000000001</v>
      </c>
      <c r="K12" s="164">
        <f>VLOOKUP($A12,DRG!$A$8:$Z$771,22,FALSE)</f>
        <v>4.6224999999999996</v>
      </c>
      <c r="L12" s="134">
        <f t="shared" si="0"/>
        <v>2.3774999999999995</v>
      </c>
      <c r="M12" s="355">
        <f t="shared" si="1"/>
        <v>1.0590200445434295</v>
      </c>
    </row>
    <row r="13" spans="1:13" x14ac:dyDescent="0.2">
      <c r="A13" s="282" t="s">
        <v>810</v>
      </c>
      <c r="B13" s="267" t="str">
        <f>VLOOKUP($A13,DRG!$A$8:$Z$771,2,FALSE)</f>
        <v>Dental &amp; Oral Diseases W MCC</v>
      </c>
      <c r="C13" s="268">
        <f>VLOOKUP($A13,DRG!$A$8:$Z$771,9,FALSE)</f>
        <v>9</v>
      </c>
      <c r="D13" s="269">
        <f>VLOOKUP($A13,DRG!$A$8:$Z$771,10,FALSE)</f>
        <v>19149.009999999998</v>
      </c>
      <c r="E13" s="269">
        <f>VLOOKUP($A13,DRG!$A$8:$Z$771,11,FALSE)</f>
        <v>12262.69</v>
      </c>
      <c r="F13" s="270">
        <f>ROUND(VLOOKUP($A13,DRG!$A$8:$Z$771,14,FALSE),1)</f>
        <v>4.5</v>
      </c>
      <c r="G13" s="271" t="str">
        <f>VLOOKUP($A13,DRG!$A$8:$Z$771,18,FALSE)</f>
        <v>M</v>
      </c>
      <c r="H13" s="216"/>
      <c r="I13" s="220" t="str">
        <f>VLOOKUP($A13,DRG!$A$8:$Z$771,20,FALSE)</f>
        <v>A</v>
      </c>
      <c r="J13" s="163">
        <f>VLOOKUP($A13,DRG!$A$8:$Z$771,21,FALSE)</f>
        <v>1.2475000000000001</v>
      </c>
      <c r="K13" s="165">
        <f>VLOOKUP($A13,DRG!$A$8:$Z$771,22,FALSE)</f>
        <v>2.3712</v>
      </c>
      <c r="L13" s="135">
        <f t="shared" si="0"/>
        <v>1.1236999999999999</v>
      </c>
      <c r="M13" s="356">
        <f t="shared" si="1"/>
        <v>0.90076152304609203</v>
      </c>
    </row>
    <row r="14" spans="1:13" x14ac:dyDescent="0.2">
      <c r="A14" s="285" t="s">
        <v>1316</v>
      </c>
      <c r="B14" s="272" t="str">
        <f>VLOOKUP($A14,DRG!$A$8:$Z$771,2,FALSE)</f>
        <v>Non-Extensive Burns</v>
      </c>
      <c r="C14" s="263">
        <f>VLOOKUP($A14,DRG!$A$8:$Z$771,9,FALSE)</f>
        <v>39</v>
      </c>
      <c r="D14" s="264">
        <f>VLOOKUP($A14,DRG!$A$8:$Z$771,10,FALSE)</f>
        <v>29134.51</v>
      </c>
      <c r="E14" s="264">
        <f>VLOOKUP($A14,DRG!$A$8:$Z$771,11,FALSE)</f>
        <v>26494.14</v>
      </c>
      <c r="F14" s="265">
        <f>ROUND(VLOOKUP($A14,DRG!$A$8:$Z$771,14,FALSE),1)</f>
        <v>3.5</v>
      </c>
      <c r="G14" s="266" t="str">
        <f>VLOOKUP($A14,DRG!$A$8:$Z$771,18,FALSE)</f>
        <v>A</v>
      </c>
      <c r="H14" s="216"/>
      <c r="I14" s="253" t="str">
        <f>VLOOKUP($A14,DRG!$A$8:$Z$771,20,FALSE)</f>
        <v>A</v>
      </c>
      <c r="J14" s="241">
        <f>VLOOKUP($A14,DRG!$A$8:$Z$771,21,FALSE)</f>
        <v>1.0344</v>
      </c>
      <c r="K14" s="243">
        <f>VLOOKUP($A14,DRG!$A$8:$Z$771,22,FALSE)</f>
        <v>1.9326000000000001</v>
      </c>
      <c r="L14" s="244">
        <f t="shared" si="0"/>
        <v>0.89820000000000011</v>
      </c>
      <c r="M14" s="355">
        <f t="shared" si="1"/>
        <v>0.86832946635730868</v>
      </c>
    </row>
    <row r="15" spans="1:13" x14ac:dyDescent="0.2">
      <c r="A15" s="273" t="s">
        <v>1090</v>
      </c>
      <c r="B15" s="262" t="str">
        <f>VLOOKUP($A15,DRG!$A$8:$Z$771,2,FALSE)</f>
        <v>Admit for Renal Dialysis</v>
      </c>
      <c r="C15" s="263">
        <f>VLOOKUP($A15,DRG!$A$8:$Z$771,9,FALSE)</f>
        <v>9</v>
      </c>
      <c r="D15" s="264">
        <f>VLOOKUP($A15,DRG!$A$8:$Z$771,10,FALSE)</f>
        <v>17015.62</v>
      </c>
      <c r="E15" s="264">
        <f>VLOOKUP($A15,DRG!$A$8:$Z$771,11,FALSE)</f>
        <v>7158.52</v>
      </c>
      <c r="F15" s="265">
        <f>ROUND(VLOOKUP($A15,DRG!$A$8:$Z$771,14,FALSE),1)</f>
        <v>2.9</v>
      </c>
      <c r="G15" s="266" t="str">
        <f>VLOOKUP($A15,DRG!$A$8:$Z$771,18,FALSE)</f>
        <v>M</v>
      </c>
      <c r="H15" s="216"/>
      <c r="I15" s="219" t="str">
        <f>VLOOKUP($A15,DRG!$A$8:$Z$771,20,FALSE)</f>
        <v>A</v>
      </c>
      <c r="J15" s="162">
        <f>VLOOKUP($A15,DRG!$A$8:$Z$771,21,FALSE)</f>
        <v>0.89380000000000004</v>
      </c>
      <c r="K15" s="164">
        <f>VLOOKUP($A15,DRG!$A$8:$Z$771,22,FALSE)</f>
        <v>1.6448</v>
      </c>
      <c r="L15" s="134">
        <f t="shared" si="0"/>
        <v>0.751</v>
      </c>
      <c r="M15" s="355">
        <f t="shared" si="1"/>
        <v>0.84023271425374801</v>
      </c>
    </row>
    <row r="16" spans="1:13" x14ac:dyDescent="0.2">
      <c r="A16" s="273" t="s">
        <v>1432</v>
      </c>
      <c r="B16" s="262" t="str">
        <f>VLOOKUP($A16,DRG!$A$8:$Z$771,2,FALSE)</f>
        <v>Connective Tissue Disorders W/O CC/MCC</v>
      </c>
      <c r="C16" s="263">
        <f>VLOOKUP($A16,DRG!$A$8:$Z$771,9,FALSE)</f>
        <v>17</v>
      </c>
      <c r="D16" s="264">
        <f>VLOOKUP($A16,DRG!$A$8:$Z$771,10,FALSE)</f>
        <v>15537.41</v>
      </c>
      <c r="E16" s="264">
        <f>VLOOKUP($A16,DRG!$A$8:$Z$771,11,FALSE)</f>
        <v>10414.09</v>
      </c>
      <c r="F16" s="265">
        <f>ROUND(VLOOKUP($A16,DRG!$A$8:$Z$771,14,FALSE),1)</f>
        <v>2.2000000000000002</v>
      </c>
      <c r="G16" s="266" t="str">
        <f>VLOOKUP($A16,DRG!$A$8:$Z$771,18,FALSE)</f>
        <v>A</v>
      </c>
      <c r="H16" s="216"/>
      <c r="I16" s="219" t="str">
        <f>VLOOKUP($A16,DRG!$A$8:$Z$771,20,FALSE)</f>
        <v>A</v>
      </c>
      <c r="J16" s="162">
        <f>VLOOKUP($A16,DRG!$A$8:$Z$771,21,FALSE)</f>
        <v>0.61070000000000002</v>
      </c>
      <c r="K16" s="164">
        <f>VLOOKUP($A16,DRG!$A$8:$Z$771,22,FALSE)</f>
        <v>1.0306999999999999</v>
      </c>
      <c r="L16" s="134">
        <f t="shared" si="0"/>
        <v>0.41999999999999993</v>
      </c>
      <c r="M16" s="355">
        <f t="shared" si="1"/>
        <v>0.68773538562305536</v>
      </c>
    </row>
    <row r="17" spans="1:13" x14ac:dyDescent="0.2">
      <c r="A17" s="273" t="s">
        <v>1446</v>
      </c>
      <c r="B17" s="262" t="str">
        <f>VLOOKUP($A17,DRG!$A$8:$Z$771,2,FALSE)</f>
        <v>Fractures of Femur W/O MCC</v>
      </c>
      <c r="C17" s="263">
        <f>VLOOKUP($A17,DRG!$A$8:$Z$771,9,FALSE)</f>
        <v>8</v>
      </c>
      <c r="D17" s="264">
        <f>VLOOKUP($A17,DRG!$A$8:$Z$771,10,FALSE)</f>
        <v>7837.91</v>
      </c>
      <c r="E17" s="264">
        <f>VLOOKUP($A17,DRG!$A$8:$Z$771,11,FALSE)</f>
        <v>4358.88</v>
      </c>
      <c r="F17" s="265">
        <f>ROUND(VLOOKUP($A17,DRG!$A$8:$Z$771,14,FALSE),1)</f>
        <v>2.9</v>
      </c>
      <c r="G17" s="266" t="str">
        <f>VLOOKUP($A17,DRG!$A$8:$Z$771,18,FALSE)</f>
        <v>M</v>
      </c>
      <c r="H17" s="216"/>
      <c r="I17" s="219" t="str">
        <f>VLOOKUP($A17,DRG!$A$8:$Z$771,20,FALSE)</f>
        <v>A</v>
      </c>
      <c r="J17" s="162">
        <f>VLOOKUP($A17,DRG!$A$8:$Z$771,21,FALSE)</f>
        <v>0.69610000000000005</v>
      </c>
      <c r="K17" s="164">
        <f>VLOOKUP($A17,DRG!$A$8:$Z$771,22,FALSE)</f>
        <v>1.1664000000000001</v>
      </c>
      <c r="L17" s="134">
        <f t="shared" si="0"/>
        <v>0.47030000000000005</v>
      </c>
      <c r="M17" s="355">
        <f t="shared" si="1"/>
        <v>0.67562131877603793</v>
      </c>
    </row>
    <row r="18" spans="1:13" x14ac:dyDescent="0.2">
      <c r="A18" s="282" t="s">
        <v>1220</v>
      </c>
      <c r="B18" s="267" t="str">
        <f>VLOOKUP($A18,DRG!$A$8:$Z$771,2,FALSE)</f>
        <v>Splenectomy W CC</v>
      </c>
      <c r="C18" s="268">
        <f>VLOOKUP($A18,DRG!$A$8:$Z$771,9,FALSE)</f>
        <v>7</v>
      </c>
      <c r="D18" s="269">
        <f>VLOOKUP($A18,DRG!$A$8:$Z$771,10,FALSE)</f>
        <v>46668.800000000003</v>
      </c>
      <c r="E18" s="269">
        <f>VLOOKUP($A18,DRG!$A$8:$Z$771,11,FALSE)</f>
        <v>17225.12</v>
      </c>
      <c r="F18" s="270">
        <f>ROUND(VLOOKUP($A18,DRG!$A$8:$Z$771,14,FALSE),1)</f>
        <v>5.3</v>
      </c>
      <c r="G18" s="271" t="str">
        <f>VLOOKUP($A18,DRG!$A$8:$Z$771,18,FALSE)</f>
        <v>M</v>
      </c>
      <c r="H18" s="216"/>
      <c r="I18" s="220" t="str">
        <f>VLOOKUP($A18,DRG!$A$8:$Z$771,20,FALSE)</f>
        <v>M</v>
      </c>
      <c r="J18" s="163">
        <f>VLOOKUP($A18,DRG!$A$8:$Z$771,21,FALSE)</f>
        <v>2.5994999999999999</v>
      </c>
      <c r="K18" s="165">
        <f>VLOOKUP($A18,DRG!$A$8:$Z$771,22,FALSE)</f>
        <v>4.3404999999999996</v>
      </c>
      <c r="L18" s="135">
        <f t="shared" si="0"/>
        <v>1.7409999999999997</v>
      </c>
      <c r="M18" s="356">
        <f t="shared" si="1"/>
        <v>0.66974418157337934</v>
      </c>
    </row>
    <row r="19" spans="1:13" x14ac:dyDescent="0.2">
      <c r="A19" s="273" t="s">
        <v>1242</v>
      </c>
      <c r="B19" s="262" t="str">
        <f>VLOOKUP($A19,DRG!$A$8:$Z$771,2,FALSE)</f>
        <v>Acute Leukemia W/O Major O.R. Procedure W CC</v>
      </c>
      <c r="C19" s="263">
        <f>VLOOKUP($A19,DRG!$A$8:$Z$771,9,FALSE)</f>
        <v>14</v>
      </c>
      <c r="D19" s="264">
        <f>VLOOKUP($A19,DRG!$A$8:$Z$771,10,FALSE)</f>
        <v>66673.23</v>
      </c>
      <c r="E19" s="264">
        <f>VLOOKUP($A19,DRG!$A$8:$Z$771,11,FALSE)</f>
        <v>71705.149999999994</v>
      </c>
      <c r="F19" s="265">
        <f>ROUND(VLOOKUP($A19,DRG!$A$8:$Z$771,14,FALSE),1)</f>
        <v>6.4</v>
      </c>
      <c r="G19" s="266" t="str">
        <f>VLOOKUP($A19,DRG!$A$8:$Z$771,18,FALSE)</f>
        <v>A</v>
      </c>
      <c r="H19" s="216"/>
      <c r="I19" s="219" t="str">
        <f>VLOOKUP($A19,DRG!$A$8:$Z$771,20,FALSE)</f>
        <v>A</v>
      </c>
      <c r="J19" s="162">
        <f>VLOOKUP($A19,DRG!$A$8:$Z$771,21,FALSE)</f>
        <v>2.2793000000000001</v>
      </c>
      <c r="K19" s="164">
        <f>VLOOKUP($A19,DRG!$A$8:$Z$771,22,FALSE)</f>
        <v>3.6833</v>
      </c>
      <c r="L19" s="134">
        <f t="shared" si="0"/>
        <v>1.4039999999999999</v>
      </c>
      <c r="M19" s="355">
        <f t="shared" si="1"/>
        <v>0.61597858991795718</v>
      </c>
    </row>
    <row r="20" spans="1:13" x14ac:dyDescent="0.2">
      <c r="A20" s="273" t="s">
        <v>1226</v>
      </c>
      <c r="B20" s="262" t="str">
        <f>VLOOKUP($A20,DRG!$A$8:$Z$771,2,FALSE)</f>
        <v>Coagulation Disorders</v>
      </c>
      <c r="C20" s="263">
        <f>VLOOKUP($A20,DRG!$A$8:$Z$771,9,FALSE)</f>
        <v>87</v>
      </c>
      <c r="D20" s="264">
        <f>VLOOKUP($A20,DRG!$A$8:$Z$771,10,FALSE)</f>
        <v>42058.32</v>
      </c>
      <c r="E20" s="264">
        <f>VLOOKUP($A20,DRG!$A$8:$Z$771,11,FALSE)</f>
        <v>114486.72</v>
      </c>
      <c r="F20" s="265">
        <f>ROUND(VLOOKUP($A20,DRG!$A$8:$Z$771,14,FALSE),1)</f>
        <v>2.7</v>
      </c>
      <c r="G20" s="266" t="str">
        <f>VLOOKUP($A20,DRG!$A$8:$Z$771,18,FALSE)</f>
        <v>A</v>
      </c>
      <c r="H20" s="216"/>
      <c r="I20" s="219" t="str">
        <f>VLOOKUP($A20,DRG!$A$8:$Z$771,20,FALSE)</f>
        <v>A</v>
      </c>
      <c r="J20" s="162">
        <f>VLOOKUP($A20,DRG!$A$8:$Z$771,21,FALSE)</f>
        <v>0.74250000000000005</v>
      </c>
      <c r="K20" s="164">
        <f>VLOOKUP($A20,DRG!$A$8:$Z$771,22,FALSE)</f>
        <v>1.1988000000000001</v>
      </c>
      <c r="L20" s="134">
        <f t="shared" si="0"/>
        <v>0.45630000000000004</v>
      </c>
      <c r="M20" s="355">
        <f t="shared" si="1"/>
        <v>0.61454545454545451</v>
      </c>
    </row>
    <row r="21" spans="1:13" x14ac:dyDescent="0.2">
      <c r="A21" s="273" t="s">
        <v>995</v>
      </c>
      <c r="B21" s="262" t="str">
        <f>VLOOKUP($A21,DRG!$A$8:$Z$771,2,FALSE)</f>
        <v>Mastectomy for Malignancy W/O CC/MCC</v>
      </c>
      <c r="C21" s="263">
        <f>VLOOKUP($A21,DRG!$A$8:$Z$771,9,FALSE)</f>
        <v>41</v>
      </c>
      <c r="D21" s="264">
        <f>VLOOKUP($A21,DRG!$A$8:$Z$771,10,FALSE)</f>
        <v>27217.45</v>
      </c>
      <c r="E21" s="264">
        <f>VLOOKUP($A21,DRG!$A$8:$Z$771,11,FALSE)</f>
        <v>16229.26</v>
      </c>
      <c r="F21" s="265">
        <f>ROUND(VLOOKUP($A21,DRG!$A$8:$Z$771,14,FALSE),1)</f>
        <v>1.7</v>
      </c>
      <c r="G21" s="266" t="str">
        <f>VLOOKUP($A21,DRG!$A$8:$Z$771,18,FALSE)</f>
        <v>A</v>
      </c>
      <c r="H21" s="216"/>
      <c r="I21" s="219" t="str">
        <f>VLOOKUP($A21,DRG!$A$8:$Z$771,20,FALSE)</f>
        <v>AP</v>
      </c>
      <c r="J21" s="162">
        <f>VLOOKUP($A21,DRG!$A$8:$Z$771,21,FALSE)</f>
        <v>1.1435999999999999</v>
      </c>
      <c r="K21" s="164">
        <f>VLOOKUP($A21,DRG!$A$8:$Z$771,22,FALSE)</f>
        <v>1.8053999999999999</v>
      </c>
      <c r="L21" s="134">
        <f t="shared" si="0"/>
        <v>0.66179999999999994</v>
      </c>
      <c r="M21" s="355">
        <f t="shared" si="1"/>
        <v>0.57869884575026231</v>
      </c>
    </row>
    <row r="22" spans="1:13" x14ac:dyDescent="0.2">
      <c r="A22" s="273" t="s">
        <v>665</v>
      </c>
      <c r="B22" s="262" t="str">
        <f>VLOOKUP($A22,DRG!$A$8:$Z$771,2,FALSE)</f>
        <v>Aftercare, Musculoskeletal System &amp; Connective Tissue W/O CC/MCC</v>
      </c>
      <c r="C22" s="263">
        <f>VLOOKUP($A22,DRG!$A$8:$Z$771,9,FALSE)</f>
        <v>5</v>
      </c>
      <c r="D22" s="264">
        <f>VLOOKUP($A22,DRG!$A$8:$Z$771,10,FALSE)</f>
        <v>11861.71</v>
      </c>
      <c r="E22" s="264">
        <f>VLOOKUP($A22,DRG!$A$8:$Z$771,11,FALSE)</f>
        <v>5783.46</v>
      </c>
      <c r="F22" s="265">
        <f>ROUND(VLOOKUP($A22,DRG!$A$8:$Z$771,14,FALSE),1)</f>
        <v>2.1</v>
      </c>
      <c r="G22" s="266" t="str">
        <f>VLOOKUP($A22,DRG!$A$8:$Z$771,18,FALSE)</f>
        <v>M</v>
      </c>
      <c r="H22" s="216"/>
      <c r="I22" s="219" t="str">
        <f>VLOOKUP($A22,DRG!$A$8:$Z$771,20,FALSE)</f>
        <v>MP</v>
      </c>
      <c r="J22" s="162">
        <f>VLOOKUP($A22,DRG!$A$8:$Z$771,21,FALSE)</f>
        <v>0.68759999999999999</v>
      </c>
      <c r="K22" s="164">
        <f>VLOOKUP($A22,DRG!$A$8:$Z$771,22,FALSE)</f>
        <v>1.0851999999999999</v>
      </c>
      <c r="L22" s="134">
        <f t="shared" si="0"/>
        <v>0.39759999999999995</v>
      </c>
      <c r="M22" s="355">
        <f t="shared" si="1"/>
        <v>0.5782431646305991</v>
      </c>
    </row>
    <row r="23" spans="1:13" x14ac:dyDescent="0.2">
      <c r="A23" s="282" t="s">
        <v>686</v>
      </c>
      <c r="B23" s="267" t="str">
        <f>VLOOKUP($A23,DRG!$A$8:$Z$771,2,FALSE)</f>
        <v>Bacterial &amp; Tuberculous Infections of Nervous System W CC</v>
      </c>
      <c r="C23" s="268">
        <f>VLOOKUP($A23,DRG!$A$8:$Z$771,9,FALSE)</f>
        <v>8</v>
      </c>
      <c r="D23" s="269">
        <f>VLOOKUP($A23,DRG!$A$8:$Z$771,10,FALSE)</f>
        <v>61361.22</v>
      </c>
      <c r="E23" s="269">
        <f>VLOOKUP($A23,DRG!$A$8:$Z$771,11,FALSE)</f>
        <v>21602.69</v>
      </c>
      <c r="F23" s="270">
        <f>ROUND(VLOOKUP($A23,DRG!$A$8:$Z$771,14,FALSE),1)</f>
        <v>5.7</v>
      </c>
      <c r="G23" s="271" t="str">
        <f>VLOOKUP($A23,DRG!$A$8:$Z$771,18,FALSE)</f>
        <v>M</v>
      </c>
      <c r="H23" s="216"/>
      <c r="I23" s="220" t="str">
        <f>VLOOKUP($A23,DRG!$A$8:$Z$771,20,FALSE)</f>
        <v>MP</v>
      </c>
      <c r="J23" s="163">
        <f>VLOOKUP($A23,DRG!$A$8:$Z$771,21,FALSE)</f>
        <v>2.3496999999999999</v>
      </c>
      <c r="K23" s="165">
        <f>VLOOKUP($A23,DRG!$A$8:$Z$771,22,FALSE)</f>
        <v>3.6930000000000001</v>
      </c>
      <c r="L23" s="135">
        <f t="shared" si="0"/>
        <v>1.3433000000000002</v>
      </c>
      <c r="M23" s="356">
        <f t="shared" si="1"/>
        <v>0.57169000297910377</v>
      </c>
    </row>
    <row r="24" spans="1:13" x14ac:dyDescent="0.2">
      <c r="A24" s="273" t="s">
        <v>1338</v>
      </c>
      <c r="B24" s="262" t="str">
        <f>VLOOKUP($A24,DRG!$A$8:$Z$771,2,FALSE)</f>
        <v>HIV W Major Related Condition W CC</v>
      </c>
      <c r="C24" s="263">
        <f>VLOOKUP($A24,DRG!$A$8:$Z$771,9,FALSE)</f>
        <v>30</v>
      </c>
      <c r="D24" s="264">
        <f>VLOOKUP($A24,DRG!$A$8:$Z$771,10,FALSE)</f>
        <v>22214.67</v>
      </c>
      <c r="E24" s="264">
        <f>VLOOKUP($A24,DRG!$A$8:$Z$771,11,FALSE)</f>
        <v>12627.71</v>
      </c>
      <c r="F24" s="265">
        <f>ROUND(VLOOKUP($A24,DRG!$A$8:$Z$771,14,FALSE),1)</f>
        <v>5.0999999999999996</v>
      </c>
      <c r="G24" s="266" t="str">
        <f>VLOOKUP($A24,DRG!$A$8:$Z$771,18,FALSE)</f>
        <v>A</v>
      </c>
      <c r="H24" s="216"/>
      <c r="I24" s="219" t="str">
        <f>VLOOKUP($A24,DRG!$A$8:$Z$771,20,FALSE)</f>
        <v>A</v>
      </c>
      <c r="J24" s="162">
        <f>VLOOKUP($A24,DRG!$A$8:$Z$771,21,FALSE)</f>
        <v>0.98050000000000004</v>
      </c>
      <c r="K24" s="164">
        <f>VLOOKUP($A24,DRG!$A$8:$Z$771,22,FALSE)</f>
        <v>1.4735</v>
      </c>
      <c r="L24" s="134">
        <f t="shared" si="0"/>
        <v>0.49299999999999999</v>
      </c>
      <c r="M24" s="355">
        <f t="shared" si="1"/>
        <v>0.50280469148393669</v>
      </c>
    </row>
    <row r="25" spans="1:13" x14ac:dyDescent="0.2">
      <c r="A25" s="273" t="s">
        <v>492</v>
      </c>
      <c r="B25" s="262" t="str">
        <f>VLOOKUP($A25,DRG!$A$8:$Z$771,2,FALSE)</f>
        <v>Viral Meningitis W/O CC/MCC</v>
      </c>
      <c r="C25" s="263">
        <f>VLOOKUP($A25,DRG!$A$8:$Z$771,9,FALSE)</f>
        <v>27</v>
      </c>
      <c r="D25" s="264">
        <f>VLOOKUP($A25,DRG!$A$8:$Z$771,10,FALSE)</f>
        <v>12487.9</v>
      </c>
      <c r="E25" s="264">
        <f>VLOOKUP($A25,DRG!$A$8:$Z$771,11,FALSE)</f>
        <v>6480.66</v>
      </c>
      <c r="F25" s="265">
        <f>ROUND(VLOOKUP($A25,DRG!$A$8:$Z$771,14,FALSE),1)</f>
        <v>2.9</v>
      </c>
      <c r="G25" s="266" t="str">
        <f>VLOOKUP($A25,DRG!$A$8:$Z$771,18,FALSE)</f>
        <v>A</v>
      </c>
      <c r="H25" s="216"/>
      <c r="I25" s="219" t="str">
        <f>VLOOKUP($A25,DRG!$A$8:$Z$771,20,FALSE)</f>
        <v>A</v>
      </c>
      <c r="J25" s="162">
        <f>VLOOKUP($A25,DRG!$A$8:$Z$771,21,FALSE)</f>
        <v>0.55300000000000005</v>
      </c>
      <c r="K25" s="164">
        <f>VLOOKUP($A25,DRG!$A$8:$Z$771,22,FALSE)</f>
        <v>0.82830000000000004</v>
      </c>
      <c r="L25" s="134">
        <f t="shared" si="0"/>
        <v>0.27529999999999999</v>
      </c>
      <c r="M25" s="355">
        <f t="shared" si="1"/>
        <v>0.49783001808318256</v>
      </c>
    </row>
    <row r="26" spans="1:13" x14ac:dyDescent="0.2">
      <c r="A26" s="273" t="s">
        <v>672</v>
      </c>
      <c r="B26" s="262" t="str">
        <f>VLOOKUP($A26,DRG!$A$8:$Z$771,2,FALSE)</f>
        <v>Skin Graft for Skin Ulcer or Cellulitis W CC</v>
      </c>
      <c r="C26" s="263">
        <f>VLOOKUP($A26,DRG!$A$8:$Z$771,9,FALSE)</f>
        <v>8</v>
      </c>
      <c r="D26" s="264">
        <f>VLOOKUP($A26,DRG!$A$8:$Z$771,10,FALSE)</f>
        <v>68456.95</v>
      </c>
      <c r="E26" s="264">
        <f>VLOOKUP($A26,DRG!$A$8:$Z$771,11,FALSE)</f>
        <v>54336.23</v>
      </c>
      <c r="F26" s="265">
        <f>ROUND(VLOOKUP($A26,DRG!$A$8:$Z$771,14,FALSE),1)</f>
        <v>7.4</v>
      </c>
      <c r="G26" s="266" t="str">
        <f>VLOOKUP($A26,DRG!$A$8:$Z$771,18,FALSE)</f>
        <v>M</v>
      </c>
      <c r="H26" s="216"/>
      <c r="I26" s="219" t="str">
        <f>VLOOKUP($A26,DRG!$A$8:$Z$771,20,FALSE)</f>
        <v>A</v>
      </c>
      <c r="J26" s="162">
        <f>VLOOKUP($A26,DRG!$A$8:$Z$771,21,FALSE)</f>
        <v>3.0203000000000002</v>
      </c>
      <c r="K26" s="164">
        <f>VLOOKUP($A26,DRG!$A$8:$Z$771,22,FALSE)</f>
        <v>4.5095000000000001</v>
      </c>
      <c r="L26" s="134">
        <f t="shared" si="0"/>
        <v>1.4891999999999999</v>
      </c>
      <c r="M26" s="355">
        <f t="shared" si="1"/>
        <v>0.49306360295334895</v>
      </c>
    </row>
    <row r="27" spans="1:13" x14ac:dyDescent="0.2">
      <c r="A27" s="283" t="s">
        <v>1122</v>
      </c>
      <c r="B27" s="262" t="str">
        <f>VLOOKUP($A27,DRG!$A$8:$Z$771,2,FALSE)</f>
        <v>Inguinal &amp; Femoral Hernia Procedures W/O CC/MCC</v>
      </c>
      <c r="C27" s="263">
        <f>VLOOKUP($A27,DRG!$A$8:$Z$771,9,FALSE)</f>
        <v>15</v>
      </c>
      <c r="D27" s="264">
        <f>VLOOKUP($A27,DRG!$A$8:$Z$771,10,FALSE)</f>
        <v>17403.689999999999</v>
      </c>
      <c r="E27" s="264">
        <f>VLOOKUP($A27,DRG!$A$8:$Z$771,11,FALSE)</f>
        <v>7318.65</v>
      </c>
      <c r="F27" s="265">
        <f>ROUND(VLOOKUP($A27,DRG!$A$8:$Z$771,14,FALSE),1)</f>
        <v>1.6</v>
      </c>
      <c r="G27" s="266" t="str">
        <f>VLOOKUP($A27,DRG!$A$8:$Z$771,18,FALSE)</f>
        <v>A</v>
      </c>
      <c r="H27" s="216"/>
      <c r="I27" s="219" t="str">
        <f>VLOOKUP($A27,DRG!$A$8:$Z$771,20,FALSE)</f>
        <v>A</v>
      </c>
      <c r="J27" s="162">
        <f>VLOOKUP($A27,DRG!$A$8:$Z$771,21,FALSE)</f>
        <v>0.78439999999999999</v>
      </c>
      <c r="K27" s="164">
        <f>VLOOKUP($A27,DRG!$A$8:$Z$771,22,FALSE)</f>
        <v>1.1543000000000001</v>
      </c>
      <c r="L27" s="134">
        <f t="shared" si="0"/>
        <v>0.36990000000000012</v>
      </c>
      <c r="M27" s="355">
        <f t="shared" si="1"/>
        <v>0.47157062723100474</v>
      </c>
    </row>
    <row r="28" spans="1:13" x14ac:dyDescent="0.2">
      <c r="A28" s="282" t="s">
        <v>792</v>
      </c>
      <c r="B28" s="267" t="str">
        <f>VLOOKUP($A28,DRG!$A$8:$Z$771,2,FALSE)</f>
        <v>Ear, Nose, Mouth &amp; Throat Malignancy W/O CC/MCC</v>
      </c>
      <c r="C28" s="268">
        <f>VLOOKUP($A28,DRG!$A$8:$Z$771,9,FALSE)</f>
        <v>3</v>
      </c>
      <c r="D28" s="269">
        <f>VLOOKUP($A28,DRG!$A$8:$Z$771,10,FALSE)</f>
        <v>15436.18</v>
      </c>
      <c r="E28" s="269">
        <f>VLOOKUP($A28,DRG!$A$8:$Z$771,11,FALSE)</f>
        <v>13275.44</v>
      </c>
      <c r="F28" s="270">
        <f>ROUND(VLOOKUP($A28,DRG!$A$8:$Z$771,14,FALSE),1)</f>
        <v>2.2000000000000002</v>
      </c>
      <c r="G28" s="271" t="str">
        <f>VLOOKUP($A28,DRG!$A$8:$Z$771,18,FALSE)</f>
        <v>M</v>
      </c>
      <c r="H28" s="216"/>
      <c r="I28" s="220" t="str">
        <f>VLOOKUP($A28,DRG!$A$8:$Z$771,20,FALSE)</f>
        <v>MP</v>
      </c>
      <c r="J28" s="163">
        <f>VLOOKUP($A28,DRG!$A$8:$Z$771,21,FALSE)</f>
        <v>0.87819999999999998</v>
      </c>
      <c r="K28" s="165">
        <f>VLOOKUP($A28,DRG!$A$8:$Z$771,22,FALSE)</f>
        <v>1.2839</v>
      </c>
      <c r="L28" s="135">
        <f t="shared" si="0"/>
        <v>0.40570000000000006</v>
      </c>
      <c r="M28" s="356">
        <f t="shared" si="1"/>
        <v>0.46196766112502857</v>
      </c>
    </row>
    <row r="29" spans="1:13" x14ac:dyDescent="0.2">
      <c r="A29" s="273" t="s">
        <v>1154</v>
      </c>
      <c r="B29" s="262" t="str">
        <f>VLOOKUP($A29,DRG!$A$8:$Z$771,2,FALSE)</f>
        <v>Major Esophageal Disorders W MCC</v>
      </c>
      <c r="C29" s="263">
        <f>VLOOKUP($A29,DRG!$A$8:$Z$771,9,FALSE)</f>
        <v>22</v>
      </c>
      <c r="D29" s="264">
        <f>VLOOKUP($A29,DRG!$A$8:$Z$771,10,FALSE)</f>
        <v>30197.94</v>
      </c>
      <c r="E29" s="264">
        <f>VLOOKUP($A29,DRG!$A$8:$Z$771,11,FALSE)</f>
        <v>13954.14</v>
      </c>
      <c r="F29" s="265">
        <f>ROUND(VLOOKUP($A29,DRG!$A$8:$Z$771,14,FALSE),1)</f>
        <v>5.4</v>
      </c>
      <c r="G29" s="266" t="str">
        <f>VLOOKUP($A29,DRG!$A$8:$Z$771,18,FALSE)</f>
        <v>A</v>
      </c>
      <c r="H29" s="216"/>
      <c r="I29" s="219" t="str">
        <f>VLOOKUP($A29,DRG!$A$8:$Z$771,20,FALSE)</f>
        <v>A</v>
      </c>
      <c r="J29" s="162">
        <f>VLOOKUP($A29,DRG!$A$8:$Z$771,21,FALSE)</f>
        <v>1.3884000000000001</v>
      </c>
      <c r="K29" s="164">
        <f>VLOOKUP($A29,DRG!$A$8:$Z$771,22,FALSE)</f>
        <v>2.0032999999999999</v>
      </c>
      <c r="L29" s="134">
        <f t="shared" si="0"/>
        <v>0.61489999999999978</v>
      </c>
      <c r="M29" s="355">
        <f t="shared" si="1"/>
        <v>0.44288389513108595</v>
      </c>
    </row>
    <row r="30" spans="1:13" x14ac:dyDescent="0.2">
      <c r="A30" s="273" t="s">
        <v>1447</v>
      </c>
      <c r="B30" s="262" t="str">
        <f>VLOOKUP($A30,DRG!$A$8:$Z$771,2,FALSE)</f>
        <v>Fractures of Hip &amp; Pelvis W MCC</v>
      </c>
      <c r="C30" s="263">
        <f>VLOOKUP($A30,DRG!$A$8:$Z$771,9,FALSE)</f>
        <v>6</v>
      </c>
      <c r="D30" s="264">
        <f>VLOOKUP($A30,DRG!$A$8:$Z$771,10,FALSE)</f>
        <v>31886.37</v>
      </c>
      <c r="E30" s="264">
        <f>VLOOKUP($A30,DRG!$A$8:$Z$771,11,FALSE)</f>
        <v>19952.27</v>
      </c>
      <c r="F30" s="265">
        <f>ROUND(VLOOKUP($A30,DRG!$A$8:$Z$771,14,FALSE),1)</f>
        <v>4</v>
      </c>
      <c r="G30" s="266" t="str">
        <f>VLOOKUP($A30,DRG!$A$8:$Z$771,18,FALSE)</f>
        <v>M</v>
      </c>
      <c r="H30" s="216"/>
      <c r="I30" s="219" t="str">
        <f>VLOOKUP($A30,DRG!$A$8:$Z$771,20,FALSE)</f>
        <v>A</v>
      </c>
      <c r="J30" s="162">
        <f>VLOOKUP($A30,DRG!$A$8:$Z$771,21,FALSE)</f>
        <v>1.3624000000000001</v>
      </c>
      <c r="K30" s="164">
        <f>VLOOKUP($A30,DRG!$A$8:$Z$771,22,FALSE)</f>
        <v>1.9406000000000001</v>
      </c>
      <c r="L30" s="134">
        <f t="shared" si="0"/>
        <v>0.57820000000000005</v>
      </c>
      <c r="M30" s="355">
        <f t="shared" si="1"/>
        <v>0.4243981209630065</v>
      </c>
    </row>
    <row r="31" spans="1:13" x14ac:dyDescent="0.2">
      <c r="A31" s="273" t="s">
        <v>1235</v>
      </c>
      <c r="B31" s="262" t="str">
        <f>VLOOKUP($A31,DRG!$A$8:$Z$771,2,FALSE)</f>
        <v>Lymphoma &amp; Non-Acute Leukemia W Other O.R. Proc W/O CC/MCC</v>
      </c>
      <c r="C31" s="263">
        <f>VLOOKUP($A31,DRG!$A$8:$Z$771,9,FALSE)</f>
        <v>8</v>
      </c>
      <c r="D31" s="264">
        <f>VLOOKUP($A31,DRG!$A$8:$Z$771,10,FALSE)</f>
        <v>20307.29</v>
      </c>
      <c r="E31" s="264">
        <f>VLOOKUP($A31,DRG!$A$8:$Z$771,11,FALSE)</f>
        <v>8121.33</v>
      </c>
      <c r="F31" s="265">
        <f>ROUND(VLOOKUP($A31,DRG!$A$8:$Z$771,14,FALSE),1)</f>
        <v>2.9</v>
      </c>
      <c r="G31" s="266" t="str">
        <f>VLOOKUP($A31,DRG!$A$8:$Z$771,18,FALSE)</f>
        <v>M</v>
      </c>
      <c r="H31" s="216"/>
      <c r="I31" s="219" t="str">
        <f>VLOOKUP($A31,DRG!$A$8:$Z$771,20,FALSE)</f>
        <v>A</v>
      </c>
      <c r="J31" s="162">
        <f>VLOOKUP($A31,DRG!$A$8:$Z$771,21,FALSE)</f>
        <v>1.5834999999999999</v>
      </c>
      <c r="K31" s="164">
        <f>VLOOKUP($A31,DRG!$A$8:$Z$771,22,FALSE)</f>
        <v>2.2153999999999998</v>
      </c>
      <c r="L31" s="134">
        <f t="shared" si="0"/>
        <v>0.63189999999999991</v>
      </c>
      <c r="M31" s="355">
        <f t="shared" si="1"/>
        <v>0.39905273129144297</v>
      </c>
    </row>
    <row r="32" spans="1:13" x14ac:dyDescent="0.2">
      <c r="A32" s="273" t="s">
        <v>601</v>
      </c>
      <c r="B32" s="262" t="str">
        <f>VLOOKUP($A32,DRG!$A$8:$Z$771,2,FALSE)</f>
        <v>Carotid Artery Stent Procedure W MCC</v>
      </c>
      <c r="C32" s="263">
        <f>VLOOKUP($A32,DRG!$A$8:$Z$771,9,FALSE)</f>
        <v>5</v>
      </c>
      <c r="D32" s="264">
        <f>VLOOKUP($A32,DRG!$A$8:$Z$771,10,FALSE)</f>
        <v>74865.59</v>
      </c>
      <c r="E32" s="264">
        <f>VLOOKUP($A32,DRG!$A$8:$Z$771,11,FALSE)</f>
        <v>22066.09</v>
      </c>
      <c r="F32" s="265">
        <f>ROUND(VLOOKUP($A32,DRG!$A$8:$Z$771,14,FALSE),1)</f>
        <v>4.8</v>
      </c>
      <c r="G32" s="266" t="str">
        <f>VLOOKUP($A32,DRG!$A$8:$Z$771,18,FALSE)</f>
        <v>M</v>
      </c>
      <c r="H32" s="216"/>
      <c r="I32" s="219" t="str">
        <f>VLOOKUP($A32,DRG!$A$8:$Z$771,20,FALSE)</f>
        <v>A</v>
      </c>
      <c r="J32" s="162">
        <f>VLOOKUP($A32,DRG!$A$8:$Z$771,21,FALSE)</f>
        <v>4.2018000000000004</v>
      </c>
      <c r="K32" s="164">
        <f>VLOOKUP($A32,DRG!$A$8:$Z$771,22,FALSE)</f>
        <v>5.8455000000000004</v>
      </c>
      <c r="L32" s="134">
        <f t="shared" si="0"/>
        <v>1.6436999999999999</v>
      </c>
      <c r="M32" s="355">
        <f t="shared" si="1"/>
        <v>0.39118949021847776</v>
      </c>
    </row>
    <row r="33" spans="1:13" x14ac:dyDescent="0.2">
      <c r="A33" s="282" t="s">
        <v>1286</v>
      </c>
      <c r="B33" s="267" t="str">
        <f>VLOOKUP($A33,DRG!$A$8:$Z$771,2,FALSE)</f>
        <v>Alcohol/Drug Abuse or Dependence W/O Rehabilitation Therapy W MCC</v>
      </c>
      <c r="C33" s="268">
        <f>VLOOKUP($A33,DRG!$A$8:$Z$771,9,FALSE)</f>
        <v>108</v>
      </c>
      <c r="D33" s="269">
        <f>VLOOKUP($A33,DRG!$A$8:$Z$771,10,FALSE)</f>
        <v>29493.78</v>
      </c>
      <c r="E33" s="269">
        <f>VLOOKUP($A33,DRG!$A$8:$Z$771,11,FALSE)</f>
        <v>20305.84</v>
      </c>
      <c r="F33" s="270">
        <f>ROUND(VLOOKUP($A33,DRG!$A$8:$Z$771,14,FALSE),1)</f>
        <v>5.0999999999999996</v>
      </c>
      <c r="G33" s="271" t="str">
        <f>VLOOKUP($A33,DRG!$A$8:$Z$771,18,FALSE)</f>
        <v>A</v>
      </c>
      <c r="H33" s="216"/>
      <c r="I33" s="220" t="str">
        <f>VLOOKUP($A33,DRG!$A$8:$Z$771,20,FALSE)</f>
        <v>A</v>
      </c>
      <c r="J33" s="163">
        <f>VLOOKUP($A33,DRG!$A$8:$Z$771,21,FALSE)</f>
        <v>1.4222999999999999</v>
      </c>
      <c r="K33" s="165">
        <f>VLOOKUP($A33,DRG!$A$8:$Z$771,22,FALSE)</f>
        <v>1.9563999999999999</v>
      </c>
      <c r="L33" s="135">
        <f t="shared" si="0"/>
        <v>0.53410000000000002</v>
      </c>
      <c r="M33" s="356">
        <f t="shared" si="1"/>
        <v>0.37551852633059135</v>
      </c>
    </row>
    <row r="34" spans="1:13" x14ac:dyDescent="0.2">
      <c r="A34" s="273" t="s">
        <v>1327</v>
      </c>
      <c r="B34" s="262" t="str">
        <f>VLOOKUP($A34,DRG!$A$8:$Z$771,2,FALSE)</f>
        <v>Craniotomy for Multiple Significant Trauma</v>
      </c>
      <c r="C34" s="263">
        <f>VLOOKUP($A34,DRG!$A$8:$Z$771,9,FALSE)</f>
        <v>9</v>
      </c>
      <c r="D34" s="264">
        <f>VLOOKUP($A34,DRG!$A$8:$Z$771,10,FALSE)</f>
        <v>119576.19</v>
      </c>
      <c r="E34" s="264">
        <f>VLOOKUP($A34,DRG!$A$8:$Z$771,11,FALSE)</f>
        <v>29826.17</v>
      </c>
      <c r="F34" s="265">
        <f>ROUND(VLOOKUP($A34,DRG!$A$8:$Z$771,14,FALSE),1)</f>
        <v>8.4</v>
      </c>
      <c r="G34" s="266" t="str">
        <f>VLOOKUP($A34,DRG!$A$8:$Z$771,18,FALSE)</f>
        <v>M</v>
      </c>
      <c r="H34" s="216"/>
      <c r="I34" s="219" t="str">
        <f>VLOOKUP($A34,DRG!$A$8:$Z$771,20,FALSE)</f>
        <v>A</v>
      </c>
      <c r="J34" s="162">
        <f>VLOOKUP($A34,DRG!$A$8:$Z$771,21,FALSE)</f>
        <v>6.5743999999999998</v>
      </c>
      <c r="K34" s="164">
        <f>VLOOKUP($A34,DRG!$A$8:$Z$771,22,FALSE)</f>
        <v>9.0053000000000001</v>
      </c>
      <c r="L34" s="134">
        <f t="shared" si="0"/>
        <v>2.4309000000000003</v>
      </c>
      <c r="M34" s="355">
        <f t="shared" si="1"/>
        <v>0.36975237284010715</v>
      </c>
    </row>
    <row r="35" spans="1:13" x14ac:dyDescent="0.2">
      <c r="A35" s="273" t="s">
        <v>760</v>
      </c>
      <c r="B35" s="262" t="str">
        <f>VLOOKUP($A35,DRG!$A$8:$Z$771,2,FALSE)</f>
        <v>Cranial/Facial Procedures W/O CC/MCC</v>
      </c>
      <c r="C35" s="263">
        <f>VLOOKUP($A35,DRG!$A$8:$Z$771,9,FALSE)</f>
        <v>32</v>
      </c>
      <c r="D35" s="264">
        <f>VLOOKUP($A35,DRG!$A$8:$Z$771,10,FALSE)</f>
        <v>35666.31</v>
      </c>
      <c r="E35" s="264">
        <f>VLOOKUP($A35,DRG!$A$8:$Z$771,11,FALSE)</f>
        <v>13830.67</v>
      </c>
      <c r="F35" s="265">
        <f>ROUND(VLOOKUP($A35,DRG!$A$8:$Z$771,14,FALSE),1)</f>
        <v>1.8</v>
      </c>
      <c r="G35" s="266" t="str">
        <f>VLOOKUP($A35,DRG!$A$8:$Z$771,18,FALSE)</f>
        <v>A</v>
      </c>
      <c r="H35" s="216"/>
      <c r="I35" s="219" t="str">
        <f>VLOOKUP($A35,DRG!$A$8:$Z$771,20,FALSE)</f>
        <v>A</v>
      </c>
      <c r="J35" s="162">
        <f>VLOOKUP($A35,DRG!$A$8:$Z$771,21,FALSE)</f>
        <v>1.7385999999999999</v>
      </c>
      <c r="K35" s="164">
        <f>VLOOKUP($A35,DRG!$A$8:$Z$771,22,FALSE)</f>
        <v>2.3658999999999999</v>
      </c>
      <c r="L35" s="134">
        <f t="shared" si="0"/>
        <v>0.62729999999999997</v>
      </c>
      <c r="M35" s="355">
        <f t="shared" si="1"/>
        <v>0.36080754630162198</v>
      </c>
    </row>
    <row r="36" spans="1:13" x14ac:dyDescent="0.2">
      <c r="A36" s="273" t="s">
        <v>1074</v>
      </c>
      <c r="B36" s="262" t="str">
        <f>VLOOKUP($A36,DRG!$A$8:$Z$771,2,FALSE)</f>
        <v>Minor Bladder Procedures W CC</v>
      </c>
      <c r="C36" s="263">
        <f>VLOOKUP($A36,DRG!$A$8:$Z$771,9,FALSE)</f>
        <v>9</v>
      </c>
      <c r="D36" s="264">
        <f>VLOOKUP($A36,DRG!$A$8:$Z$771,10,FALSE)</f>
        <v>26336.34</v>
      </c>
      <c r="E36" s="264">
        <f>VLOOKUP($A36,DRG!$A$8:$Z$771,11,FALSE)</f>
        <v>12226</v>
      </c>
      <c r="F36" s="265">
        <f>ROUND(VLOOKUP($A36,DRG!$A$8:$Z$771,14,FALSE),1)</f>
        <v>4.0999999999999996</v>
      </c>
      <c r="G36" s="266" t="str">
        <f>VLOOKUP($A36,DRG!$A$8:$Z$771,18,FALSE)</f>
        <v>M</v>
      </c>
      <c r="H36" s="216"/>
      <c r="I36" s="219" t="str">
        <f>VLOOKUP($A36,DRG!$A$8:$Z$771,20,FALSE)</f>
        <v>AP</v>
      </c>
      <c r="J36" s="162">
        <f>VLOOKUP($A36,DRG!$A$8:$Z$771,21,FALSE)</f>
        <v>1.9428000000000001</v>
      </c>
      <c r="K36" s="164">
        <f>VLOOKUP($A36,DRG!$A$8:$Z$771,22,FALSE)</f>
        <v>2.6413000000000002</v>
      </c>
      <c r="L36" s="134">
        <f t="shared" si="0"/>
        <v>0.69850000000000012</v>
      </c>
      <c r="M36" s="355">
        <f t="shared" si="1"/>
        <v>0.35953263331274454</v>
      </c>
    </row>
    <row r="37" spans="1:13" x14ac:dyDescent="0.2">
      <c r="A37" s="273" t="s">
        <v>790</v>
      </c>
      <c r="B37" s="262" t="str">
        <f>VLOOKUP($A37,DRG!$A$8:$Z$771,2,FALSE)</f>
        <v>Ear, Nose, Mouth &amp; Throat Malignancy W CC</v>
      </c>
      <c r="C37" s="263">
        <f>VLOOKUP($A37,DRG!$A$8:$Z$771,9,FALSE)</f>
        <v>11</v>
      </c>
      <c r="D37" s="264">
        <f>VLOOKUP($A37,DRG!$A$8:$Z$771,10,FALSE)</f>
        <v>25830.47</v>
      </c>
      <c r="E37" s="264">
        <f>VLOOKUP($A37,DRG!$A$8:$Z$771,11,FALSE)</f>
        <v>14277.05</v>
      </c>
      <c r="F37" s="265">
        <f>ROUND(VLOOKUP($A37,DRG!$A$8:$Z$771,14,FALSE),1)</f>
        <v>5</v>
      </c>
      <c r="G37" s="266" t="str">
        <f>VLOOKUP($A37,DRG!$A$8:$Z$771,18,FALSE)</f>
        <v>A</v>
      </c>
      <c r="H37" s="216"/>
      <c r="I37" s="219" t="str">
        <f>VLOOKUP($A37,DRG!$A$8:$Z$771,20,FALSE)</f>
        <v>AP</v>
      </c>
      <c r="J37" s="162">
        <f>VLOOKUP($A37,DRG!$A$8:$Z$771,21,FALSE)</f>
        <v>1.2766999999999999</v>
      </c>
      <c r="K37" s="164">
        <f>VLOOKUP($A37,DRG!$A$8:$Z$771,22,FALSE)</f>
        <v>1.7136</v>
      </c>
      <c r="L37" s="134">
        <f t="shared" si="0"/>
        <v>0.43690000000000007</v>
      </c>
      <c r="M37" s="355">
        <f t="shared" si="1"/>
        <v>0.34221038615179766</v>
      </c>
    </row>
    <row r="38" spans="1:13" x14ac:dyDescent="0.2">
      <c r="A38" s="282" t="s">
        <v>539</v>
      </c>
      <c r="B38" s="267" t="str">
        <f>VLOOKUP($A38,DRG!$A$8:$Z$771,2,FALSE)</f>
        <v>Amputat of Lower Limb for Endocrine, Nutrit &amp; Metabol Dis W/O CC/MCC</v>
      </c>
      <c r="C38" s="268">
        <f>VLOOKUP($A38,DRG!$A$8:$Z$771,9,FALSE)</f>
        <v>6</v>
      </c>
      <c r="D38" s="269">
        <f>VLOOKUP($A38,DRG!$A$8:$Z$771,10,FALSE)</f>
        <v>23595.43</v>
      </c>
      <c r="E38" s="269">
        <f>VLOOKUP($A38,DRG!$A$8:$Z$771,11,FALSE)</f>
        <v>9104</v>
      </c>
      <c r="F38" s="270">
        <f>ROUND(VLOOKUP($A38,DRG!$A$8:$Z$771,14,FALSE),1)</f>
        <v>4.3</v>
      </c>
      <c r="G38" s="271" t="str">
        <f>VLOOKUP($A38,DRG!$A$8:$Z$771,18,FALSE)</f>
        <v>M</v>
      </c>
      <c r="H38" s="216"/>
      <c r="I38" s="220" t="str">
        <f>VLOOKUP($A38,DRG!$A$8:$Z$771,20,FALSE)</f>
        <v>MP</v>
      </c>
      <c r="J38" s="163">
        <f>VLOOKUP($A38,DRG!$A$8:$Z$771,21,FALSE)</f>
        <v>1.4003000000000001</v>
      </c>
      <c r="K38" s="165">
        <f>VLOOKUP($A38,DRG!$A$8:$Z$771,22,FALSE)</f>
        <v>1.8724000000000001</v>
      </c>
      <c r="L38" s="135">
        <f t="shared" si="0"/>
        <v>0.47209999999999996</v>
      </c>
      <c r="M38" s="356">
        <f t="shared" si="1"/>
        <v>0.33714204099121614</v>
      </c>
    </row>
    <row r="39" spans="1:13" x14ac:dyDescent="0.2">
      <c r="A39" s="273" t="s">
        <v>866</v>
      </c>
      <c r="B39" s="262" t="str">
        <f>VLOOKUP($A39,DRG!$A$8:$Z$771,2,FALSE)</f>
        <v>Major Chest Trauma W/O CC/MCC</v>
      </c>
      <c r="C39" s="263">
        <f>VLOOKUP($A39,DRG!$A$8:$Z$771,9,FALSE)</f>
        <v>7</v>
      </c>
      <c r="D39" s="264">
        <f>VLOOKUP($A39,DRG!$A$8:$Z$771,10,FALSE)</f>
        <v>12443.27</v>
      </c>
      <c r="E39" s="264">
        <f>VLOOKUP($A39,DRG!$A$8:$Z$771,11,FALSE)</f>
        <v>3186.73</v>
      </c>
      <c r="F39" s="265">
        <f>ROUND(VLOOKUP($A39,DRG!$A$8:$Z$771,14,FALSE),1)</f>
        <v>2.5</v>
      </c>
      <c r="G39" s="266" t="str">
        <f>VLOOKUP($A39,DRG!$A$8:$Z$771,18,FALSE)</f>
        <v>MO</v>
      </c>
      <c r="H39" s="216"/>
      <c r="I39" s="219" t="str">
        <f>VLOOKUP($A39,DRG!$A$8:$Z$771,20,FALSE)</f>
        <v>MO</v>
      </c>
      <c r="J39" s="162">
        <f>VLOOKUP($A39,DRG!$A$8:$Z$771,21,FALSE)</f>
        <v>0.65139999999999998</v>
      </c>
      <c r="K39" s="164">
        <f>VLOOKUP($A39,DRG!$A$8:$Z$771,22,FALSE)</f>
        <v>0.87029999999999996</v>
      </c>
      <c r="L39" s="134">
        <f t="shared" si="0"/>
        <v>0.21889999999999998</v>
      </c>
      <c r="M39" s="355">
        <f t="shared" si="1"/>
        <v>0.33604544058949953</v>
      </c>
    </row>
    <row r="40" spans="1:13" x14ac:dyDescent="0.2">
      <c r="A40" s="273" t="s">
        <v>864</v>
      </c>
      <c r="B40" s="262" t="str">
        <f>VLOOKUP($A40,DRG!$A$8:$Z$771,2,FALSE)</f>
        <v>Major Chest Trauma W CC</v>
      </c>
      <c r="C40" s="263">
        <f>VLOOKUP($A40,DRG!$A$8:$Z$771,9,FALSE)</f>
        <v>31</v>
      </c>
      <c r="D40" s="264">
        <f>VLOOKUP($A40,DRG!$A$8:$Z$771,10,FALSE)</f>
        <v>18017.39</v>
      </c>
      <c r="E40" s="264">
        <f>VLOOKUP($A40,DRG!$A$8:$Z$771,11,FALSE)</f>
        <v>7876.4</v>
      </c>
      <c r="F40" s="265">
        <f>ROUND(VLOOKUP($A40,DRG!$A$8:$Z$771,14,FALSE),1)</f>
        <v>2.4</v>
      </c>
      <c r="G40" s="266" t="str">
        <f>VLOOKUP($A40,DRG!$A$8:$Z$771,18,FALSE)</f>
        <v>AO</v>
      </c>
      <c r="H40" s="216"/>
      <c r="I40" s="219" t="str">
        <f>VLOOKUP($A40,DRG!$A$8:$Z$771,20,FALSE)</f>
        <v>AO</v>
      </c>
      <c r="J40" s="162">
        <f>VLOOKUP($A40,DRG!$A$8:$Z$771,21,FALSE)</f>
        <v>0.94689999999999996</v>
      </c>
      <c r="K40" s="164">
        <f>VLOOKUP($A40,DRG!$A$8:$Z$771,22,FALSE)</f>
        <v>1.2559</v>
      </c>
      <c r="L40" s="134">
        <f t="shared" si="0"/>
        <v>0.30900000000000005</v>
      </c>
      <c r="M40" s="355">
        <f t="shared" si="1"/>
        <v>0.3263280177421059</v>
      </c>
    </row>
    <row r="41" spans="1:13" x14ac:dyDescent="0.2">
      <c r="A41" s="273" t="s">
        <v>1431</v>
      </c>
      <c r="B41" s="262" t="str">
        <f>VLOOKUP($A41,DRG!$A$8:$Z$771,2,FALSE)</f>
        <v>Connective Tissue Disorders W CC</v>
      </c>
      <c r="C41" s="263">
        <f>VLOOKUP($A41,DRG!$A$8:$Z$771,9,FALSE)</f>
        <v>26</v>
      </c>
      <c r="D41" s="264">
        <f>VLOOKUP($A41,DRG!$A$8:$Z$771,10,FALSE)</f>
        <v>17549.650000000001</v>
      </c>
      <c r="E41" s="264">
        <f>VLOOKUP($A41,DRG!$A$8:$Z$771,11,FALSE)</f>
        <v>12743.53</v>
      </c>
      <c r="F41" s="265">
        <f>ROUND(VLOOKUP($A41,DRG!$A$8:$Z$771,14,FALSE),1)</f>
        <v>3.4</v>
      </c>
      <c r="G41" s="266" t="str">
        <f>VLOOKUP($A41,DRG!$A$8:$Z$771,18,FALSE)</f>
        <v>A</v>
      </c>
      <c r="H41" s="216"/>
      <c r="I41" s="219" t="str">
        <f>VLOOKUP($A41,DRG!$A$8:$Z$771,20,FALSE)</f>
        <v>A</v>
      </c>
      <c r="J41" s="162">
        <f>VLOOKUP($A41,DRG!$A$8:$Z$771,21,FALSE)</f>
        <v>0.87880000000000003</v>
      </c>
      <c r="K41" s="164">
        <f>VLOOKUP($A41,DRG!$A$8:$Z$771,22,FALSE)</f>
        <v>1.1640999999999999</v>
      </c>
      <c r="L41" s="134">
        <f t="shared" si="0"/>
        <v>0.28529999999999989</v>
      </c>
      <c r="M41" s="355">
        <f t="shared" si="1"/>
        <v>0.32464724624487923</v>
      </c>
    </row>
    <row r="42" spans="1:13" x14ac:dyDescent="0.2">
      <c r="A42" s="273" t="s">
        <v>484</v>
      </c>
      <c r="B42" s="262" t="str">
        <f>VLOOKUP($A42,DRG!$A$8:$Z$771,2,FALSE)</f>
        <v>Nonspecific Cerebrovascular Disorders W/O CC/MCC</v>
      </c>
      <c r="C42" s="263">
        <f>VLOOKUP($A42,DRG!$A$8:$Z$771,9,FALSE)</f>
        <v>17</v>
      </c>
      <c r="D42" s="264">
        <f>VLOOKUP($A42,DRG!$A$8:$Z$771,10,FALSE)</f>
        <v>13467</v>
      </c>
      <c r="E42" s="264">
        <f>VLOOKUP($A42,DRG!$A$8:$Z$771,11,FALSE)</f>
        <v>5923.03</v>
      </c>
      <c r="F42" s="265">
        <f>ROUND(VLOOKUP($A42,DRG!$A$8:$Z$771,14,FALSE),1)</f>
        <v>1.5</v>
      </c>
      <c r="G42" s="266" t="str">
        <f>VLOOKUP($A42,DRG!$A$8:$Z$771,18,FALSE)</f>
        <v>A</v>
      </c>
      <c r="H42" s="216"/>
      <c r="I42" s="219" t="str">
        <f>VLOOKUP($A42,DRG!$A$8:$Z$771,20,FALSE)</f>
        <v>A</v>
      </c>
      <c r="J42" s="162">
        <f>VLOOKUP($A42,DRG!$A$8:$Z$771,21,FALSE)</f>
        <v>0.67530000000000001</v>
      </c>
      <c r="K42" s="164">
        <f>VLOOKUP($A42,DRG!$A$8:$Z$771,22,FALSE)</f>
        <v>0.89329999999999998</v>
      </c>
      <c r="L42" s="134">
        <f t="shared" si="0"/>
        <v>0.21799999999999997</v>
      </c>
      <c r="M42" s="355">
        <f t="shared" si="1"/>
        <v>0.32281948763512508</v>
      </c>
    </row>
    <row r="43" spans="1:13" x14ac:dyDescent="0.2">
      <c r="A43" s="282" t="s">
        <v>514</v>
      </c>
      <c r="B43" s="267" t="str">
        <f>VLOOKUP($A43,DRG!$A$8:$Z$771,2,FALSE)</f>
        <v>Traumatic Stupor &amp; Coma, Coma &lt;1 Hr W/O CC/MCC</v>
      </c>
      <c r="C43" s="268">
        <f>VLOOKUP($A43,DRG!$A$8:$Z$771,9,FALSE)</f>
        <v>48</v>
      </c>
      <c r="D43" s="269">
        <f>VLOOKUP($A43,DRG!$A$8:$Z$771,10,FALSE)</f>
        <v>13130.22</v>
      </c>
      <c r="E43" s="269">
        <f>VLOOKUP($A43,DRG!$A$8:$Z$771,11,FALSE)</f>
        <v>6217</v>
      </c>
      <c r="F43" s="270">
        <f>ROUND(VLOOKUP($A43,DRG!$A$8:$Z$771,14,FALSE),1)</f>
        <v>1.9</v>
      </c>
      <c r="G43" s="271" t="str">
        <f>VLOOKUP($A43,DRG!$A$8:$Z$771,18,FALSE)</f>
        <v>A</v>
      </c>
      <c r="H43" s="216"/>
      <c r="I43" s="220" t="str">
        <f>VLOOKUP($A43,DRG!$A$8:$Z$771,20,FALSE)</f>
        <v>A</v>
      </c>
      <c r="J43" s="163">
        <f>VLOOKUP($A43,DRG!$A$8:$Z$771,21,FALSE)</f>
        <v>0.65880000000000005</v>
      </c>
      <c r="K43" s="165">
        <f>VLOOKUP($A43,DRG!$A$8:$Z$771,22,FALSE)</f>
        <v>0.871</v>
      </c>
      <c r="L43" s="135">
        <f t="shared" si="0"/>
        <v>0.21219999999999994</v>
      </c>
      <c r="M43" s="356">
        <f t="shared" si="1"/>
        <v>0.32210078931390396</v>
      </c>
    </row>
    <row r="44" spans="1:13" x14ac:dyDescent="0.2">
      <c r="A44" s="273" t="s">
        <v>674</v>
      </c>
      <c r="B44" s="262" t="str">
        <f>VLOOKUP($A44,DRG!$A$8:$Z$771,2,FALSE)</f>
        <v>Skin Graft Exc for Skin Ulcer or Cellulitis W MCC</v>
      </c>
      <c r="C44" s="263">
        <f>VLOOKUP($A44,DRG!$A$8:$Z$771,9,FALSE)</f>
        <v>1</v>
      </c>
      <c r="D44" s="264">
        <f>VLOOKUP($A44,DRG!$A$8:$Z$771,10,FALSE)</f>
        <v>121104.75</v>
      </c>
      <c r="E44" s="264">
        <f>VLOOKUP($A44,DRG!$A$8:$Z$771,11,FALSE)</f>
        <v>0</v>
      </c>
      <c r="F44" s="265">
        <f>ROUND(VLOOKUP($A44,DRG!$A$8:$Z$771,14,FALSE),1)</f>
        <v>8.9</v>
      </c>
      <c r="G44" s="266" t="str">
        <f>VLOOKUP($A44,DRG!$A$8:$Z$771,18,FALSE)</f>
        <v>M</v>
      </c>
      <c r="H44" s="216"/>
      <c r="I44" s="219" t="str">
        <f>VLOOKUP($A44,DRG!$A$8:$Z$771,20,FALSE)</f>
        <v>M</v>
      </c>
      <c r="J44" s="162">
        <f>VLOOKUP($A44,DRG!$A$8:$Z$771,21,FALSE)</f>
        <v>6.4398</v>
      </c>
      <c r="K44" s="164">
        <f>VLOOKUP($A44,DRG!$A$8:$Z$771,22,FALSE)</f>
        <v>8.4852000000000007</v>
      </c>
      <c r="L44" s="134">
        <f t="shared" si="0"/>
        <v>2.0454000000000008</v>
      </c>
      <c r="M44" s="355">
        <f t="shared" si="1"/>
        <v>0.31761855958259583</v>
      </c>
    </row>
    <row r="45" spans="1:13" x14ac:dyDescent="0.2">
      <c r="A45" s="285" t="s">
        <v>1105</v>
      </c>
      <c r="B45" s="272" t="str">
        <f>VLOOKUP($A45,DRG!$A$8:$Z$771,2,FALSE)</f>
        <v>Other Kidney &amp; Urinary Tract Diagnoses W CC</v>
      </c>
      <c r="C45" s="263">
        <f>VLOOKUP($A45,DRG!$A$8:$Z$771,9,FALSE)</f>
        <v>121</v>
      </c>
      <c r="D45" s="264">
        <f>VLOOKUP($A45,DRG!$A$8:$Z$771,10,FALSE)</f>
        <v>19924.38</v>
      </c>
      <c r="E45" s="264">
        <f>VLOOKUP($A45,DRG!$A$8:$Z$771,11,FALSE)</f>
        <v>14616.75</v>
      </c>
      <c r="F45" s="265">
        <f>ROUND(VLOOKUP($A45,DRG!$A$8:$Z$771,14,FALSE),1)</f>
        <v>4</v>
      </c>
      <c r="G45" s="266" t="str">
        <f>VLOOKUP($A45,DRG!$A$8:$Z$771,18,FALSE)</f>
        <v>A</v>
      </c>
      <c r="H45" s="216"/>
      <c r="I45" s="253" t="str">
        <f>VLOOKUP($A45,DRG!$A$8:$Z$771,20,FALSE)</f>
        <v>A</v>
      </c>
      <c r="J45" s="241">
        <f>VLOOKUP($A45,DRG!$A$8:$Z$771,21,FALSE)</f>
        <v>1.0032000000000001</v>
      </c>
      <c r="K45" s="243">
        <f>VLOOKUP($A45,DRG!$A$8:$Z$771,22,FALSE)</f>
        <v>1.3217000000000001</v>
      </c>
      <c r="L45" s="244">
        <f t="shared" si="0"/>
        <v>0.31850000000000001</v>
      </c>
      <c r="M45" s="355">
        <f t="shared" si="1"/>
        <v>0.31748405103668259</v>
      </c>
    </row>
    <row r="46" spans="1:13" x14ac:dyDescent="0.2">
      <c r="A46" s="273" t="s">
        <v>1268</v>
      </c>
      <c r="B46" s="262" t="str">
        <f>VLOOKUP($A46,DRG!$A$8:$Z$771,2,FALSE)</f>
        <v>Other Infectious &amp; Parasitic Diseases Diagnoses W MCC</v>
      </c>
      <c r="C46" s="263">
        <f>VLOOKUP($A46,DRG!$A$8:$Z$771,9,FALSE)</f>
        <v>32</v>
      </c>
      <c r="D46" s="264">
        <f>VLOOKUP($A46,DRG!$A$8:$Z$771,10,FALSE)</f>
        <v>38118.699999999997</v>
      </c>
      <c r="E46" s="264">
        <f>VLOOKUP($A46,DRG!$A$8:$Z$771,11,FALSE)</f>
        <v>24940.07</v>
      </c>
      <c r="F46" s="265">
        <f>ROUND(VLOOKUP($A46,DRG!$A$8:$Z$771,14,FALSE),1)</f>
        <v>6.4</v>
      </c>
      <c r="G46" s="266" t="str">
        <f>VLOOKUP($A46,DRG!$A$8:$Z$771,18,FALSE)</f>
        <v>A</v>
      </c>
      <c r="H46" s="216"/>
      <c r="I46" s="219" t="str">
        <f>VLOOKUP($A46,DRG!$A$8:$Z$771,20,FALSE)</f>
        <v>A</v>
      </c>
      <c r="J46" s="162">
        <f>VLOOKUP($A46,DRG!$A$8:$Z$771,21,FALSE)</f>
        <v>1.8186</v>
      </c>
      <c r="K46" s="164">
        <f>VLOOKUP($A46,DRG!$A$8:$Z$771,22,FALSE)</f>
        <v>2.3942000000000001</v>
      </c>
      <c r="L46" s="134">
        <f t="shared" si="0"/>
        <v>0.57560000000000011</v>
      </c>
      <c r="M46" s="355">
        <f t="shared" si="1"/>
        <v>0.31650720334323112</v>
      </c>
    </row>
    <row r="47" spans="1:13" x14ac:dyDescent="0.2">
      <c r="A47" s="273" t="s">
        <v>1070</v>
      </c>
      <c r="B47" s="262" t="str">
        <f>VLOOKUP($A47,DRG!$A$8:$Z$771,2,FALSE)</f>
        <v>Kidney &amp; Ureter Procedures for Non-Neoplasm W MCC</v>
      </c>
      <c r="C47" s="263">
        <f>VLOOKUP($A47,DRG!$A$8:$Z$771,9,FALSE)</f>
        <v>20</v>
      </c>
      <c r="D47" s="264">
        <f>VLOOKUP($A47,DRG!$A$8:$Z$771,10,FALSE)</f>
        <v>41377.08</v>
      </c>
      <c r="E47" s="264">
        <f>VLOOKUP($A47,DRG!$A$8:$Z$771,11,FALSE)</f>
        <v>21265.040000000001</v>
      </c>
      <c r="F47" s="265">
        <f>ROUND(VLOOKUP($A47,DRG!$A$8:$Z$771,14,FALSE),1)</f>
        <v>4.5999999999999996</v>
      </c>
      <c r="G47" s="266" t="str">
        <f>VLOOKUP($A47,DRG!$A$8:$Z$771,18,FALSE)</f>
        <v>A</v>
      </c>
      <c r="H47" s="216"/>
      <c r="I47" s="219" t="str">
        <f>VLOOKUP($A47,DRG!$A$8:$Z$771,20,FALSE)</f>
        <v>A</v>
      </c>
      <c r="J47" s="162">
        <f>VLOOKUP($A47,DRG!$A$8:$Z$771,21,FALSE)</f>
        <v>2.8929999999999998</v>
      </c>
      <c r="K47" s="164">
        <f>VLOOKUP($A47,DRG!$A$8:$Z$771,22,FALSE)</f>
        <v>3.7953000000000001</v>
      </c>
      <c r="L47" s="134">
        <f t="shared" si="0"/>
        <v>0.90230000000000032</v>
      </c>
      <c r="M47" s="355">
        <f t="shared" si="1"/>
        <v>0.3118907708261322</v>
      </c>
    </row>
    <row r="48" spans="1:13" x14ac:dyDescent="0.2">
      <c r="A48" s="282" t="s">
        <v>1438</v>
      </c>
      <c r="B48" s="267" t="str">
        <f>VLOOKUP($A48,DRG!$A$8:$Z$771,2,FALSE)</f>
        <v>Bone Diseases &amp; Arthropathies W MCC</v>
      </c>
      <c r="C48" s="268">
        <f>VLOOKUP($A48,DRG!$A$8:$Z$771,9,FALSE)</f>
        <v>13</v>
      </c>
      <c r="D48" s="269">
        <f>VLOOKUP($A48,DRG!$A$8:$Z$771,10,FALSE)</f>
        <v>212832.24</v>
      </c>
      <c r="E48" s="269">
        <f>VLOOKUP($A48,DRG!$A$8:$Z$771,11,FALSE)</f>
        <v>356102.32</v>
      </c>
      <c r="F48" s="270">
        <f>ROUND(VLOOKUP($A48,DRG!$A$8:$Z$771,14,FALSE),1)</f>
        <v>5.2</v>
      </c>
      <c r="G48" s="271" t="str">
        <f>VLOOKUP($A48,DRG!$A$8:$Z$771,18,FALSE)</f>
        <v>A</v>
      </c>
      <c r="H48" s="216"/>
      <c r="I48" s="220" t="str">
        <f>VLOOKUP($A48,DRG!$A$8:$Z$771,20,FALSE)</f>
        <v>A</v>
      </c>
      <c r="J48" s="163">
        <f>VLOOKUP($A48,DRG!$A$8:$Z$771,21,FALSE)</f>
        <v>4.6738</v>
      </c>
      <c r="K48" s="165">
        <f>VLOOKUP($A48,DRG!$A$8:$Z$771,22,FALSE)</f>
        <v>6.0731000000000002</v>
      </c>
      <c r="L48" s="135">
        <f t="shared" si="0"/>
        <v>1.3993000000000002</v>
      </c>
      <c r="M48" s="356">
        <f t="shared" si="1"/>
        <v>0.29939235739655101</v>
      </c>
    </row>
    <row r="49" spans="1:13" x14ac:dyDescent="0.2">
      <c r="A49" s="273" t="s">
        <v>654</v>
      </c>
      <c r="B49" s="262" t="str">
        <f>VLOOKUP($A49,DRG!$A$8:$Z$771,2,FALSE)</f>
        <v>Inflammation of the Male Reproductive System W/O MCC</v>
      </c>
      <c r="C49" s="263">
        <f>VLOOKUP($A49,DRG!$A$8:$Z$771,9,FALSE)</f>
        <v>59</v>
      </c>
      <c r="D49" s="264">
        <f>VLOOKUP($A49,DRG!$A$8:$Z$771,10,FALSE)</f>
        <v>16003.91</v>
      </c>
      <c r="E49" s="264">
        <f>VLOOKUP($A49,DRG!$A$8:$Z$771,11,FALSE)</f>
        <v>11016.31</v>
      </c>
      <c r="F49" s="265">
        <f>ROUND(VLOOKUP($A49,DRG!$A$8:$Z$771,14,FALSE),1)</f>
        <v>3.4</v>
      </c>
      <c r="G49" s="266" t="str">
        <f>VLOOKUP($A49,DRG!$A$8:$Z$771,18,FALSE)</f>
        <v>A</v>
      </c>
      <c r="H49" s="216"/>
      <c r="I49" s="219" t="str">
        <f>VLOOKUP($A49,DRG!$A$8:$Z$771,20,FALSE)</f>
        <v>A</v>
      </c>
      <c r="J49" s="162">
        <f>VLOOKUP($A49,DRG!$A$8:$Z$771,21,FALSE)</f>
        <v>0.82069999999999999</v>
      </c>
      <c r="K49" s="164">
        <f>VLOOKUP($A49,DRG!$A$8:$Z$771,22,FALSE)</f>
        <v>1.0617000000000001</v>
      </c>
      <c r="L49" s="134">
        <f t="shared" si="0"/>
        <v>0.2410000000000001</v>
      </c>
      <c r="M49" s="355">
        <f t="shared" si="1"/>
        <v>0.29365176069209226</v>
      </c>
    </row>
    <row r="50" spans="1:13" x14ac:dyDescent="0.2">
      <c r="A50" s="273" t="s">
        <v>1130</v>
      </c>
      <c r="B50" s="262" t="str">
        <f>VLOOKUP($A50,DRG!$A$8:$Z$771,2,FALSE)</f>
        <v>Other Digestive System O.R. Procedures W MCC</v>
      </c>
      <c r="C50" s="263">
        <f>VLOOKUP($A50,DRG!$A$8:$Z$771,9,FALSE)</f>
        <v>26</v>
      </c>
      <c r="D50" s="264">
        <f>VLOOKUP($A50,DRG!$A$8:$Z$771,10,FALSE)</f>
        <v>74198.66</v>
      </c>
      <c r="E50" s="264">
        <f>VLOOKUP($A50,DRG!$A$8:$Z$771,11,FALSE)</f>
        <v>62632.65</v>
      </c>
      <c r="F50" s="265">
        <f>ROUND(VLOOKUP($A50,DRG!$A$8:$Z$771,14,FALSE),1)</f>
        <v>11.2</v>
      </c>
      <c r="G50" s="266" t="str">
        <f>VLOOKUP($A50,DRG!$A$8:$Z$771,18,FALSE)</f>
        <v>A</v>
      </c>
      <c r="H50" s="216"/>
      <c r="I50" s="219" t="str">
        <f>VLOOKUP($A50,DRG!$A$8:$Z$771,20,FALSE)</f>
        <v>A</v>
      </c>
      <c r="J50" s="162">
        <f>VLOOKUP($A50,DRG!$A$8:$Z$771,21,FALSE)</f>
        <v>3.3365999999999998</v>
      </c>
      <c r="K50" s="164">
        <f>VLOOKUP($A50,DRG!$A$8:$Z$771,22,FALSE)</f>
        <v>4.2957999999999998</v>
      </c>
      <c r="L50" s="134">
        <f t="shared" si="0"/>
        <v>0.95920000000000005</v>
      </c>
      <c r="M50" s="355">
        <f t="shared" si="1"/>
        <v>0.28747827129413178</v>
      </c>
    </row>
    <row r="51" spans="1:13" x14ac:dyDescent="0.2">
      <c r="A51" s="273" t="s">
        <v>667</v>
      </c>
      <c r="B51" s="262" t="str">
        <f>VLOOKUP($A51,DRG!$A$8:$Z$771,2,FALSE)</f>
        <v>Fx, Sprn, Strn &amp; Disl Except Femur, Hip, Pelvis &amp; Thigh W/O MCC</v>
      </c>
      <c r="C51" s="263">
        <f>VLOOKUP($A51,DRG!$A$8:$Z$771,9,FALSE)</f>
        <v>68</v>
      </c>
      <c r="D51" s="264">
        <f>VLOOKUP($A51,DRG!$A$8:$Z$771,10,FALSE)</f>
        <v>15229.95</v>
      </c>
      <c r="E51" s="264">
        <f>VLOOKUP($A51,DRG!$A$8:$Z$771,11,FALSE)</f>
        <v>8076.29</v>
      </c>
      <c r="F51" s="265">
        <f>ROUND(VLOOKUP($A51,DRG!$A$8:$Z$771,14,FALSE),1)</f>
        <v>2.1</v>
      </c>
      <c r="G51" s="266" t="str">
        <f>VLOOKUP($A51,DRG!$A$8:$Z$771,18,FALSE)</f>
        <v>A</v>
      </c>
      <c r="H51" s="216"/>
      <c r="I51" s="219" t="str">
        <f>VLOOKUP($A51,DRG!$A$8:$Z$771,20,FALSE)</f>
        <v>AO</v>
      </c>
      <c r="J51" s="162">
        <f>VLOOKUP($A51,DRG!$A$8:$Z$771,21,FALSE)</f>
        <v>0.78500000000000003</v>
      </c>
      <c r="K51" s="164">
        <f>VLOOKUP($A51,DRG!$A$8:$Z$771,22,FALSE)</f>
        <v>1.0102</v>
      </c>
      <c r="L51" s="134">
        <f t="shared" si="0"/>
        <v>0.22519999999999996</v>
      </c>
      <c r="M51" s="355">
        <f t="shared" si="1"/>
        <v>0.2868789808917197</v>
      </c>
    </row>
    <row r="52" spans="1:13" x14ac:dyDescent="0.2">
      <c r="A52" s="273" t="s">
        <v>510</v>
      </c>
      <c r="B52" s="262" t="str">
        <f>VLOOKUP($A52,DRG!$A$8:$Z$771,2,FALSE)</f>
        <v>Traumatic Stupor &amp; Coma, Coma &lt;1 Hr W MCC</v>
      </c>
      <c r="C52" s="263">
        <f>VLOOKUP($A52,DRG!$A$8:$Z$771,9,FALSE)</f>
        <v>17</v>
      </c>
      <c r="D52" s="264">
        <f>VLOOKUP($A52,DRG!$A$8:$Z$771,10,FALSE)</f>
        <v>38310.97</v>
      </c>
      <c r="E52" s="264">
        <f>VLOOKUP($A52,DRG!$A$8:$Z$771,11,FALSE)</f>
        <v>25307.71</v>
      </c>
      <c r="F52" s="265">
        <f>ROUND(VLOOKUP($A52,DRG!$A$8:$Z$771,14,FALSE),1)</f>
        <v>5.8</v>
      </c>
      <c r="G52" s="266" t="str">
        <f>VLOOKUP($A52,DRG!$A$8:$Z$771,18,FALSE)</f>
        <v>A</v>
      </c>
      <c r="H52" s="216"/>
      <c r="I52" s="219" t="str">
        <f>VLOOKUP($A52,DRG!$A$8:$Z$771,20,FALSE)</f>
        <v>A</v>
      </c>
      <c r="J52" s="162">
        <f>VLOOKUP($A52,DRG!$A$8:$Z$771,21,FALSE)</f>
        <v>1.9756</v>
      </c>
      <c r="K52" s="164">
        <f>VLOOKUP($A52,DRG!$A$8:$Z$771,22,FALSE)</f>
        <v>2.5413999999999999</v>
      </c>
      <c r="L52" s="134">
        <f t="shared" si="0"/>
        <v>0.56579999999999986</v>
      </c>
      <c r="M52" s="355">
        <f t="shared" si="1"/>
        <v>0.28639400688398453</v>
      </c>
    </row>
    <row r="53" spans="1:13" x14ac:dyDescent="0.2">
      <c r="A53" s="282" t="s">
        <v>1098</v>
      </c>
      <c r="B53" s="267" t="str">
        <f>VLOOKUP($A53,DRG!$A$8:$Z$771,2,FALSE)</f>
        <v>Urinary Stones W/O ESW Lithotripsy W MCC</v>
      </c>
      <c r="C53" s="268">
        <f>VLOOKUP($A53,DRG!$A$8:$Z$771,9,FALSE)</f>
        <v>18</v>
      </c>
      <c r="D53" s="269">
        <f>VLOOKUP($A53,DRG!$A$8:$Z$771,10,FALSE)</f>
        <v>18896.009999999998</v>
      </c>
      <c r="E53" s="269">
        <f>VLOOKUP($A53,DRG!$A$8:$Z$771,11,FALSE)</f>
        <v>6689.73</v>
      </c>
      <c r="F53" s="270">
        <f>ROUND(VLOOKUP($A53,DRG!$A$8:$Z$771,14,FALSE),1)</f>
        <v>3.3</v>
      </c>
      <c r="G53" s="271" t="str">
        <f>VLOOKUP($A53,DRG!$A$8:$Z$771,18,FALSE)</f>
        <v>A</v>
      </c>
      <c r="H53" s="216"/>
      <c r="I53" s="220" t="str">
        <f>VLOOKUP($A53,DRG!$A$8:$Z$771,20,FALSE)</f>
        <v>A</v>
      </c>
      <c r="J53" s="163">
        <f>VLOOKUP($A53,DRG!$A$8:$Z$771,21,FALSE)</f>
        <v>0.9829</v>
      </c>
      <c r="K53" s="165">
        <f>VLOOKUP($A53,DRG!$A$8:$Z$771,22,FALSE)</f>
        <v>1.2534000000000001</v>
      </c>
      <c r="L53" s="135">
        <f t="shared" si="0"/>
        <v>0.27050000000000007</v>
      </c>
      <c r="M53" s="356">
        <f t="shared" si="1"/>
        <v>0.27520602299318353</v>
      </c>
    </row>
    <row r="54" spans="1:13" x14ac:dyDescent="0.2">
      <c r="A54" s="283" t="s">
        <v>943</v>
      </c>
      <c r="B54" s="262" t="str">
        <f>VLOOKUP($A54,DRG!$A$8:$Z$771,2,FALSE)</f>
        <v>Cardiac Defib Implant W Cardiac Cath W/O AMI/HF/Shock W/O MCC</v>
      </c>
      <c r="C54" s="263">
        <f>VLOOKUP($A54,DRG!$A$8:$Z$771,9,FALSE)</f>
        <v>14</v>
      </c>
      <c r="D54" s="264">
        <f>VLOOKUP($A54,DRG!$A$8:$Z$771,10,FALSE)</f>
        <v>84437.36</v>
      </c>
      <c r="E54" s="264">
        <f>VLOOKUP($A54,DRG!$A$8:$Z$771,11,FALSE)</f>
        <v>37830.6</v>
      </c>
      <c r="F54" s="265">
        <f>ROUND(VLOOKUP($A54,DRG!$A$8:$Z$771,14,FALSE),1)</f>
        <v>3.6</v>
      </c>
      <c r="G54" s="266" t="str">
        <f>VLOOKUP($A54,DRG!$A$8:$Z$771,18,FALSE)</f>
        <v>A</v>
      </c>
      <c r="H54" s="216"/>
      <c r="I54" s="219" t="str">
        <f>VLOOKUP($A54,DRG!$A$8:$Z$771,20,FALSE)</f>
        <v>A</v>
      </c>
      <c r="J54" s="162">
        <f>VLOOKUP($A54,DRG!$A$8:$Z$771,21,FALSE)</f>
        <v>4.4020999999999999</v>
      </c>
      <c r="K54" s="164">
        <f>VLOOKUP($A54,DRG!$A$8:$Z$771,22,FALSE)</f>
        <v>5.6013999999999999</v>
      </c>
      <c r="L54" s="134">
        <f t="shared" si="0"/>
        <v>1.1993</v>
      </c>
      <c r="M54" s="355">
        <f t="shared" si="1"/>
        <v>0.2724381545171623</v>
      </c>
    </row>
    <row r="55" spans="1:13" x14ac:dyDescent="0.2">
      <c r="A55" s="273" t="s">
        <v>174</v>
      </c>
      <c r="B55" s="262" t="str">
        <f>VLOOKUP($A55,DRG!$A$8:$Z$771,2,FALSE)</f>
        <v>Inflammatory Bowel Disease W MCC</v>
      </c>
      <c r="C55" s="263">
        <f>VLOOKUP($A55,DRG!$A$8:$Z$771,9,FALSE)</f>
        <v>25</v>
      </c>
      <c r="D55" s="264">
        <f>VLOOKUP($A55,DRG!$A$8:$Z$771,10,FALSE)</f>
        <v>26286.47</v>
      </c>
      <c r="E55" s="264">
        <f>VLOOKUP($A55,DRG!$A$8:$Z$771,11,FALSE)</f>
        <v>15512.86</v>
      </c>
      <c r="F55" s="265">
        <f>ROUND(VLOOKUP($A55,DRG!$A$8:$Z$771,14,FALSE),1)</f>
        <v>5.5</v>
      </c>
      <c r="G55" s="266" t="str">
        <f>VLOOKUP($A55,DRG!$A$8:$Z$771,18,FALSE)</f>
        <v>A</v>
      </c>
      <c r="H55" s="216"/>
      <c r="I55" s="219" t="str">
        <f>VLOOKUP($A55,DRG!$A$8:$Z$771,20,FALSE)</f>
        <v>A</v>
      </c>
      <c r="J55" s="162">
        <f>VLOOKUP($A55,DRG!$A$8:$Z$771,21,FALSE)</f>
        <v>1.3703000000000001</v>
      </c>
      <c r="K55" s="164">
        <f>VLOOKUP($A55,DRG!$A$8:$Z$771,22,FALSE)</f>
        <v>1.7436</v>
      </c>
      <c r="L55" s="134">
        <f t="shared" si="0"/>
        <v>0.37329999999999997</v>
      </c>
      <c r="M55" s="355">
        <f t="shared" si="1"/>
        <v>0.27242209735094502</v>
      </c>
    </row>
    <row r="56" spans="1:13" x14ac:dyDescent="0.2">
      <c r="A56" s="273" t="s">
        <v>1192</v>
      </c>
      <c r="B56" s="262" t="str">
        <f>VLOOKUP($A56,DRG!$A$8:$Z$771,2,FALSE)</f>
        <v>Infections, Female Reproductive System W/O CC/MCC</v>
      </c>
      <c r="C56" s="263">
        <f>VLOOKUP($A56,DRG!$A$8:$Z$771,9,FALSE)</f>
        <v>21</v>
      </c>
      <c r="D56" s="264">
        <f>VLOOKUP($A56,DRG!$A$8:$Z$771,10,FALSE)</f>
        <v>9257.16</v>
      </c>
      <c r="E56" s="264">
        <f>VLOOKUP($A56,DRG!$A$8:$Z$771,11,FALSE)</f>
        <v>3796.36</v>
      </c>
      <c r="F56" s="265">
        <f>ROUND(VLOOKUP($A56,DRG!$A$8:$Z$771,14,FALSE),1)</f>
        <v>2.2999999999999998</v>
      </c>
      <c r="G56" s="266" t="str">
        <f>VLOOKUP($A56,DRG!$A$8:$Z$771,18,FALSE)</f>
        <v>A</v>
      </c>
      <c r="H56" s="216"/>
      <c r="I56" s="219" t="str">
        <f>VLOOKUP($A56,DRG!$A$8:$Z$771,20,FALSE)</f>
        <v>A</v>
      </c>
      <c r="J56" s="162">
        <f>VLOOKUP($A56,DRG!$A$8:$Z$771,21,FALSE)</f>
        <v>0.48530000000000001</v>
      </c>
      <c r="K56" s="164">
        <f>VLOOKUP($A56,DRG!$A$8:$Z$771,22,FALSE)</f>
        <v>0.61409999999999998</v>
      </c>
      <c r="L56" s="134">
        <f t="shared" si="0"/>
        <v>0.12879999999999997</v>
      </c>
      <c r="M56" s="355">
        <f t="shared" si="1"/>
        <v>0.26540284360189564</v>
      </c>
    </row>
    <row r="57" spans="1:13" x14ac:dyDescent="0.2">
      <c r="A57" s="273" t="s">
        <v>1233</v>
      </c>
      <c r="B57" s="262" t="str">
        <f>VLOOKUP($A57,DRG!$A$8:$Z$771,2,FALSE)</f>
        <v>Lymphoma &amp; Non-Acute Leukemia W Other O.R. Proc W MCC</v>
      </c>
      <c r="C57" s="263">
        <f>VLOOKUP($A57,DRG!$A$8:$Z$771,9,FALSE)</f>
        <v>7</v>
      </c>
      <c r="D57" s="264">
        <f>VLOOKUP($A57,DRG!$A$8:$Z$771,10,FALSE)</f>
        <v>75078.070000000007</v>
      </c>
      <c r="E57" s="264">
        <f>VLOOKUP($A57,DRG!$A$8:$Z$771,11,FALSE)</f>
        <v>28520.53</v>
      </c>
      <c r="F57" s="265">
        <f>ROUND(VLOOKUP($A57,DRG!$A$8:$Z$771,14,FALSE),1)</f>
        <v>11.1</v>
      </c>
      <c r="G57" s="266" t="str">
        <f>VLOOKUP($A57,DRG!$A$8:$Z$771,18,FALSE)</f>
        <v>M</v>
      </c>
      <c r="H57" s="216"/>
      <c r="I57" s="219" t="str">
        <f>VLOOKUP($A57,DRG!$A$8:$Z$771,20,FALSE)</f>
        <v>A</v>
      </c>
      <c r="J57" s="162">
        <f>VLOOKUP($A57,DRG!$A$8:$Z$771,21,FALSE)</f>
        <v>5.4657</v>
      </c>
      <c r="K57" s="164">
        <f>VLOOKUP($A57,DRG!$A$8:$Z$771,22,FALSE)</f>
        <v>6.9002999999999997</v>
      </c>
      <c r="L57" s="134">
        <f t="shared" si="0"/>
        <v>1.4345999999999997</v>
      </c>
      <c r="M57" s="355">
        <f t="shared" si="1"/>
        <v>0.26247324221966073</v>
      </c>
    </row>
    <row r="58" spans="1:13" x14ac:dyDescent="0.2">
      <c r="A58" s="282" t="s">
        <v>486</v>
      </c>
      <c r="B58" s="267" t="str">
        <f>VLOOKUP($A58,DRG!$A$8:$Z$771,2,FALSE)</f>
        <v>Cranial &amp; Peripheral Nerve Disorders W MCC</v>
      </c>
      <c r="C58" s="268">
        <f>VLOOKUP($A58,DRG!$A$8:$Z$771,9,FALSE)</f>
        <v>29</v>
      </c>
      <c r="D58" s="269">
        <f>VLOOKUP($A58,DRG!$A$8:$Z$771,10,FALSE)</f>
        <v>25689.13</v>
      </c>
      <c r="E58" s="269">
        <f>VLOOKUP($A58,DRG!$A$8:$Z$771,11,FALSE)</f>
        <v>18458.21</v>
      </c>
      <c r="F58" s="270">
        <f>ROUND(VLOOKUP($A58,DRG!$A$8:$Z$771,14,FALSE),1)</f>
        <v>4.5999999999999996</v>
      </c>
      <c r="G58" s="271" t="str">
        <f>VLOOKUP($A58,DRG!$A$8:$Z$771,18,FALSE)</f>
        <v>A</v>
      </c>
      <c r="H58" s="216"/>
      <c r="I58" s="220" t="str">
        <f>VLOOKUP($A58,DRG!$A$8:$Z$771,20,FALSE)</f>
        <v>A</v>
      </c>
      <c r="J58" s="163">
        <f>VLOOKUP($A58,DRG!$A$8:$Z$771,21,FALSE)</f>
        <v>1.3549</v>
      </c>
      <c r="K58" s="165">
        <f>VLOOKUP($A58,DRG!$A$8:$Z$771,22,FALSE)</f>
        <v>1.7041999999999999</v>
      </c>
      <c r="L58" s="135">
        <f t="shared" si="0"/>
        <v>0.34929999999999994</v>
      </c>
      <c r="M58" s="356">
        <f t="shared" si="1"/>
        <v>0.25780500405934015</v>
      </c>
    </row>
    <row r="59" spans="1:13" x14ac:dyDescent="0.2">
      <c r="A59" s="273" t="s">
        <v>1207</v>
      </c>
      <c r="B59" s="262" t="str">
        <f>VLOOKUP($A59,DRG!$A$8:$Z$771,2,FALSE)</f>
        <v>Threatened Abortion</v>
      </c>
      <c r="C59" s="263">
        <f>VLOOKUP($A59,DRG!$A$8:$Z$771,9,FALSE)</f>
        <v>84</v>
      </c>
      <c r="D59" s="264">
        <f>VLOOKUP($A59,DRG!$A$8:$Z$771,10,FALSE)</f>
        <v>9251.3700000000008</v>
      </c>
      <c r="E59" s="264">
        <f>VLOOKUP($A59,DRG!$A$8:$Z$771,11,FALSE)</f>
        <v>7643.88</v>
      </c>
      <c r="F59" s="265">
        <f>ROUND(VLOOKUP($A59,DRG!$A$8:$Z$771,14,FALSE),1)</f>
        <v>2.6</v>
      </c>
      <c r="G59" s="266" t="str">
        <f>VLOOKUP($A59,DRG!$A$8:$Z$771,18,FALSE)</f>
        <v>A</v>
      </c>
      <c r="H59" s="216"/>
      <c r="I59" s="219" t="str">
        <f>VLOOKUP($A59,DRG!$A$8:$Z$771,20,FALSE)</f>
        <v>A</v>
      </c>
      <c r="J59" s="162">
        <f>VLOOKUP($A59,DRG!$A$8:$Z$771,21,FALSE)</f>
        <v>0.48799999999999999</v>
      </c>
      <c r="K59" s="164">
        <f>VLOOKUP($A59,DRG!$A$8:$Z$771,22,FALSE)</f>
        <v>0.61380000000000001</v>
      </c>
      <c r="L59" s="134">
        <f t="shared" si="0"/>
        <v>0.12580000000000002</v>
      </c>
      <c r="M59" s="355">
        <f t="shared" si="1"/>
        <v>0.25778688524590171</v>
      </c>
    </row>
    <row r="60" spans="1:13" x14ac:dyDescent="0.2">
      <c r="A60" s="273" t="s">
        <v>518</v>
      </c>
      <c r="B60" s="262" t="str">
        <f>VLOOKUP($A60,DRG!$A$8:$Z$771,2,FALSE)</f>
        <v>Concussion W CC</v>
      </c>
      <c r="C60" s="263">
        <f>VLOOKUP($A60,DRG!$A$8:$Z$771,9,FALSE)</f>
        <v>32</v>
      </c>
      <c r="D60" s="264">
        <f>VLOOKUP($A60,DRG!$A$8:$Z$771,10,FALSE)</f>
        <v>18426.400000000001</v>
      </c>
      <c r="E60" s="264">
        <f>VLOOKUP($A60,DRG!$A$8:$Z$771,11,FALSE)</f>
        <v>9367.76</v>
      </c>
      <c r="F60" s="265">
        <f>ROUND(VLOOKUP($A60,DRG!$A$8:$Z$771,14,FALSE),1)</f>
        <v>2.2000000000000002</v>
      </c>
      <c r="G60" s="266" t="str">
        <f>VLOOKUP($A60,DRG!$A$8:$Z$771,18,FALSE)</f>
        <v>A</v>
      </c>
      <c r="H60" s="216"/>
      <c r="I60" s="219" t="str">
        <f>VLOOKUP($A60,DRG!$A$8:$Z$771,20,FALSE)</f>
        <v>A</v>
      </c>
      <c r="J60" s="162">
        <f>VLOOKUP($A60,DRG!$A$8:$Z$771,21,FALSE)</f>
        <v>0.97519999999999996</v>
      </c>
      <c r="K60" s="164">
        <f>VLOOKUP($A60,DRG!$A$8:$Z$771,22,FALSE)</f>
        <v>1.2222999999999999</v>
      </c>
      <c r="L60" s="134">
        <f t="shared" si="0"/>
        <v>0.24709999999999999</v>
      </c>
      <c r="M60" s="355">
        <f t="shared" si="1"/>
        <v>0.25338392124692372</v>
      </c>
    </row>
    <row r="61" spans="1:13" x14ac:dyDescent="0.2">
      <c r="A61" s="273" t="s">
        <v>1336</v>
      </c>
      <c r="B61" s="262" t="str">
        <f>VLOOKUP($A61,DRG!$A$8:$Z$771,2,FALSE)</f>
        <v>HIV W Extensive O.R. Procedure W/O MCC</v>
      </c>
      <c r="C61" s="263">
        <f>VLOOKUP($A61,DRG!$A$8:$Z$771,9,FALSE)</f>
        <v>0</v>
      </c>
      <c r="D61" s="264">
        <f>VLOOKUP($A61,DRG!$A$8:$Z$771,10,FALSE)</f>
        <v>0</v>
      </c>
      <c r="E61" s="264">
        <f>VLOOKUP($A61,DRG!$A$8:$Z$771,11,FALSE)</f>
        <v>0</v>
      </c>
      <c r="F61" s="265">
        <f>ROUND(VLOOKUP($A61,DRG!$A$8:$Z$771,14,FALSE),1)</f>
        <v>5.0999999999999996</v>
      </c>
      <c r="G61" s="266" t="str">
        <f>VLOOKUP($A61,DRG!$A$8:$Z$771,18,FALSE)</f>
        <v>M</v>
      </c>
      <c r="H61" s="216"/>
      <c r="I61" s="219" t="str">
        <f>VLOOKUP($A61,DRG!$A$8:$Z$771,20,FALSE)</f>
        <v>M</v>
      </c>
      <c r="J61" s="162">
        <f>VLOOKUP($A61,DRG!$A$8:$Z$771,21,FALSE)</f>
        <v>3.4333999999999998</v>
      </c>
      <c r="K61" s="164">
        <f>VLOOKUP($A61,DRG!$A$8:$Z$771,22,FALSE)</f>
        <v>4.2904999999999998</v>
      </c>
      <c r="L61" s="134">
        <f t="shared" si="0"/>
        <v>0.85709999999999997</v>
      </c>
      <c r="M61" s="355">
        <f t="shared" si="1"/>
        <v>0.24963592939942914</v>
      </c>
    </row>
    <row r="62" spans="1:13" x14ac:dyDescent="0.2">
      <c r="A62" s="273" t="s">
        <v>774</v>
      </c>
      <c r="B62" s="262" t="str">
        <f>VLOOKUP($A62,DRG!$A$8:$Z$771,2,FALSE)</f>
        <v>Salivary Gland Procedures</v>
      </c>
      <c r="C62" s="263">
        <f>VLOOKUP($A62,DRG!$A$8:$Z$771,9,FALSE)</f>
        <v>10</v>
      </c>
      <c r="D62" s="264">
        <f>VLOOKUP($A62,DRG!$A$8:$Z$771,10,FALSE)</f>
        <v>28808.16</v>
      </c>
      <c r="E62" s="264">
        <f>VLOOKUP($A62,DRG!$A$8:$Z$771,11,FALSE)</f>
        <v>6333.46</v>
      </c>
      <c r="F62" s="265">
        <f>ROUND(VLOOKUP($A62,DRG!$A$8:$Z$771,14,FALSE),1)</f>
        <v>1.5</v>
      </c>
      <c r="G62" s="266" t="str">
        <f>VLOOKUP($A62,DRG!$A$8:$Z$771,18,FALSE)</f>
        <v>A</v>
      </c>
      <c r="H62" s="216"/>
      <c r="I62" s="219" t="str">
        <f>VLOOKUP($A62,DRG!$A$8:$Z$771,20,FALSE)</f>
        <v>M</v>
      </c>
      <c r="J62" s="162">
        <f>VLOOKUP($A62,DRG!$A$8:$Z$771,21,FALSE)</f>
        <v>1.5321</v>
      </c>
      <c r="K62" s="164">
        <f>VLOOKUP($A62,DRG!$A$8:$Z$771,22,FALSE)</f>
        <v>1.9111</v>
      </c>
      <c r="L62" s="134">
        <f t="shared" si="0"/>
        <v>0.379</v>
      </c>
      <c r="M62" s="355">
        <f t="shared" si="1"/>
        <v>0.2473728868872789</v>
      </c>
    </row>
    <row r="63" spans="1:13" x14ac:dyDescent="0.2">
      <c r="A63" s="282" t="s">
        <v>1215</v>
      </c>
      <c r="B63" s="267" t="str">
        <f>VLOOKUP($A63,DRG!$A$8:$Z$771,2,FALSE)</f>
        <v>Prematurity W/O Major Problems</v>
      </c>
      <c r="C63" s="268">
        <f>VLOOKUP($A63,DRG!$A$8:$Z$771,9,FALSE)</f>
        <v>138</v>
      </c>
      <c r="D63" s="269">
        <f>VLOOKUP($A63,DRG!$A$8:$Z$771,10,FALSE)</f>
        <v>5052.07</v>
      </c>
      <c r="E63" s="269">
        <f>VLOOKUP($A63,DRG!$A$8:$Z$771,11,FALSE)</f>
        <v>4800.71</v>
      </c>
      <c r="F63" s="270">
        <f>ROUND(VLOOKUP($A63,DRG!$A$8:$Z$771,14,FALSE),1)</f>
        <v>3.3</v>
      </c>
      <c r="G63" s="271" t="str">
        <f>VLOOKUP($A63,DRG!$A$8:$Z$771,18,FALSE)</f>
        <v>A</v>
      </c>
      <c r="H63" s="216"/>
      <c r="I63" s="220" t="str">
        <f>VLOOKUP($A63,DRG!$A$8:$Z$771,20,FALSE)</f>
        <v>A</v>
      </c>
      <c r="J63" s="163">
        <f>VLOOKUP($A63,DRG!$A$8:$Z$771,21,FALSE)</f>
        <v>0.26879999999999998</v>
      </c>
      <c r="K63" s="165">
        <f>VLOOKUP($A63,DRG!$A$8:$Z$771,22,FALSE)</f>
        <v>0.3352</v>
      </c>
      <c r="L63" s="135">
        <f t="shared" si="0"/>
        <v>6.6400000000000015E-2</v>
      </c>
      <c r="M63" s="356">
        <f t="shared" si="1"/>
        <v>0.24702380952380959</v>
      </c>
    </row>
    <row r="64" spans="1:13" x14ac:dyDescent="0.2">
      <c r="A64" s="273" t="s">
        <v>1298</v>
      </c>
      <c r="B64" s="262" t="str">
        <f>VLOOKUP($A64,DRG!$A$8:$Z$771,2,FALSE)</f>
        <v>Traumatic Injury W/O MCC</v>
      </c>
      <c r="C64" s="263">
        <f>VLOOKUP($A64,DRG!$A$8:$Z$771,9,FALSE)</f>
        <v>34</v>
      </c>
      <c r="D64" s="264">
        <f>VLOOKUP($A64,DRG!$A$8:$Z$771,10,FALSE)</f>
        <v>12581.03</v>
      </c>
      <c r="E64" s="264">
        <f>VLOOKUP($A64,DRG!$A$8:$Z$771,11,FALSE)</f>
        <v>6389.34</v>
      </c>
      <c r="F64" s="265">
        <f>ROUND(VLOOKUP($A64,DRG!$A$8:$Z$771,14,FALSE),1)</f>
        <v>2.4</v>
      </c>
      <c r="G64" s="266" t="str">
        <f>VLOOKUP($A64,DRG!$A$8:$Z$771,18,FALSE)</f>
        <v>A</v>
      </c>
      <c r="H64" s="216"/>
      <c r="I64" s="219" t="str">
        <f>VLOOKUP($A64,DRG!$A$8:$Z$771,20,FALSE)</f>
        <v>A</v>
      </c>
      <c r="J64" s="162">
        <f>VLOOKUP($A64,DRG!$A$8:$Z$771,21,FALSE)</f>
        <v>0.6704</v>
      </c>
      <c r="K64" s="164">
        <f>VLOOKUP($A64,DRG!$A$8:$Z$771,22,FALSE)</f>
        <v>0.83450000000000002</v>
      </c>
      <c r="L64" s="134">
        <f t="shared" si="0"/>
        <v>0.16410000000000002</v>
      </c>
      <c r="M64" s="355">
        <f t="shared" si="1"/>
        <v>0.24477923627684967</v>
      </c>
    </row>
    <row r="65" spans="1:13" x14ac:dyDescent="0.2">
      <c r="A65" s="273" t="s">
        <v>1387</v>
      </c>
      <c r="B65" s="262" t="str">
        <f>VLOOKUP($A65,DRG!$A$8:$Z$771,2,FALSE)</f>
        <v>Other Circulatory System O.R. Procedures</v>
      </c>
      <c r="C65" s="263">
        <f>VLOOKUP($A65,DRG!$A$8:$Z$771,9,FALSE)</f>
        <v>66</v>
      </c>
      <c r="D65" s="264">
        <f>VLOOKUP($A65,DRG!$A$8:$Z$771,10,FALSE)</f>
        <v>48240.93</v>
      </c>
      <c r="E65" s="264">
        <f>VLOOKUP($A65,DRG!$A$8:$Z$771,11,FALSE)</f>
        <v>38278.94</v>
      </c>
      <c r="F65" s="265">
        <f>ROUND(VLOOKUP($A65,DRG!$A$8:$Z$771,14,FALSE),1)</f>
        <v>6.3</v>
      </c>
      <c r="G65" s="266" t="str">
        <f>VLOOKUP($A65,DRG!$A$8:$Z$771,18,FALSE)</f>
        <v>A</v>
      </c>
      <c r="H65" s="216"/>
      <c r="I65" s="219" t="str">
        <f>VLOOKUP($A65,DRG!$A$8:$Z$771,20,FALSE)</f>
        <v>A</v>
      </c>
      <c r="J65" s="162">
        <f>VLOOKUP($A65,DRG!$A$8:$Z$771,21,FALSE)</f>
        <v>2.2930999999999999</v>
      </c>
      <c r="K65" s="164">
        <f>VLOOKUP($A65,DRG!$A$8:$Z$771,22,FALSE)</f>
        <v>2.8460999999999999</v>
      </c>
      <c r="L65" s="134">
        <f t="shared" si="0"/>
        <v>0.55299999999999994</v>
      </c>
      <c r="M65" s="355">
        <f t="shared" si="1"/>
        <v>0.24115825738083815</v>
      </c>
    </row>
    <row r="66" spans="1:13" x14ac:dyDescent="0.2">
      <c r="A66" s="273" t="s">
        <v>1435</v>
      </c>
      <c r="B66" s="262" t="str">
        <f>VLOOKUP($A66,DRG!$A$8:$Z$771,2,FALSE)</f>
        <v>Septic Arthritis W/O CC/MCC</v>
      </c>
      <c r="C66" s="263">
        <f>VLOOKUP($A66,DRG!$A$8:$Z$771,9,FALSE)</f>
        <v>2</v>
      </c>
      <c r="D66" s="264">
        <f>VLOOKUP($A66,DRG!$A$8:$Z$771,10,FALSE)</f>
        <v>18551.47</v>
      </c>
      <c r="E66" s="264">
        <f>VLOOKUP($A66,DRG!$A$8:$Z$771,11,FALSE)</f>
        <v>6663.35</v>
      </c>
      <c r="F66" s="265">
        <f>ROUND(VLOOKUP($A66,DRG!$A$8:$Z$771,14,FALSE),1)</f>
        <v>2.9</v>
      </c>
      <c r="G66" s="266" t="str">
        <f>VLOOKUP($A66,DRG!$A$8:$Z$771,18,FALSE)</f>
        <v>MO</v>
      </c>
      <c r="H66" s="216"/>
      <c r="I66" s="219" t="str">
        <f>VLOOKUP($A66,DRG!$A$8:$Z$771,20,FALSE)</f>
        <v>MP</v>
      </c>
      <c r="J66" s="162">
        <f>VLOOKUP($A66,DRG!$A$8:$Z$771,21,FALSE)</f>
        <v>0.7641</v>
      </c>
      <c r="K66" s="164">
        <f>VLOOKUP($A66,DRG!$A$8:$Z$771,22,FALSE)</f>
        <v>0.94669999999999999</v>
      </c>
      <c r="L66" s="134">
        <f t="shared" si="0"/>
        <v>0.18259999999999998</v>
      </c>
      <c r="M66" s="355">
        <f t="shared" si="1"/>
        <v>0.2389739562884439</v>
      </c>
    </row>
    <row r="67" spans="1:13" x14ac:dyDescent="0.2">
      <c r="A67" s="273" t="s">
        <v>1249</v>
      </c>
      <c r="B67" s="262" t="str">
        <f>VLOOKUP($A67,DRG!$A$8:$Z$771,2,FALSE)</f>
        <v>Lymphoma &amp; Non-Acute Leukemia W/O CC/MCC</v>
      </c>
      <c r="C67" s="263">
        <f>VLOOKUP($A67,DRG!$A$8:$Z$771,9,FALSE)</f>
        <v>17</v>
      </c>
      <c r="D67" s="264">
        <f>VLOOKUP($A67,DRG!$A$8:$Z$771,10,FALSE)</f>
        <v>21339.56</v>
      </c>
      <c r="E67" s="264">
        <f>VLOOKUP($A67,DRG!$A$8:$Z$771,11,FALSE)</f>
        <v>10402.620000000001</v>
      </c>
      <c r="F67" s="265">
        <f>ROUND(VLOOKUP($A67,DRG!$A$8:$Z$771,14,FALSE),1)</f>
        <v>3.7</v>
      </c>
      <c r="G67" s="266" t="str">
        <f>VLOOKUP($A67,DRG!$A$8:$Z$771,18,FALSE)</f>
        <v>A</v>
      </c>
      <c r="H67" s="216"/>
      <c r="I67" s="219" t="str">
        <f>VLOOKUP($A67,DRG!$A$8:$Z$771,20,FALSE)</f>
        <v>AP</v>
      </c>
      <c r="J67" s="162">
        <f>VLOOKUP($A67,DRG!$A$8:$Z$771,21,FALSE)</f>
        <v>1.1437999999999999</v>
      </c>
      <c r="K67" s="164">
        <f>VLOOKUP($A67,DRG!$A$8:$Z$771,22,FALSE)</f>
        <v>1.4157</v>
      </c>
      <c r="L67" s="134">
        <f t="shared" si="0"/>
        <v>0.27190000000000003</v>
      </c>
      <c r="M67" s="355">
        <f t="shared" si="1"/>
        <v>0.2377163839832139</v>
      </c>
    </row>
    <row r="68" spans="1:13" x14ac:dyDescent="0.2">
      <c r="A68" s="282" t="s">
        <v>645</v>
      </c>
      <c r="B68" s="267" t="str">
        <f>VLOOKUP($A68,DRG!$A$8:$Z$771,2,FALSE)</f>
        <v>Other Male Reproductive System O.R. Proc for Malignancy W/O CC/MCC</v>
      </c>
      <c r="C68" s="268">
        <f>VLOOKUP($A68,DRG!$A$8:$Z$771,9,FALSE)</f>
        <v>0</v>
      </c>
      <c r="D68" s="269">
        <f>VLOOKUP($A68,DRG!$A$8:$Z$771,10,FALSE)</f>
        <v>0</v>
      </c>
      <c r="E68" s="269">
        <f>VLOOKUP($A68,DRG!$A$8:$Z$771,11,FALSE)</f>
        <v>0</v>
      </c>
      <c r="F68" s="270">
        <f>ROUND(VLOOKUP($A68,DRG!$A$8:$Z$771,14,FALSE),1)</f>
        <v>1.6</v>
      </c>
      <c r="G68" s="271" t="str">
        <f>VLOOKUP($A68,DRG!$A$8:$Z$771,18,FALSE)</f>
        <v>M</v>
      </c>
      <c r="H68" s="216"/>
      <c r="I68" s="220" t="str">
        <f>VLOOKUP($A68,DRG!$A$8:$Z$771,20,FALSE)</f>
        <v>A</v>
      </c>
      <c r="J68" s="163">
        <f>VLOOKUP($A68,DRG!$A$8:$Z$771,21,FALSE)</f>
        <v>1.4327000000000001</v>
      </c>
      <c r="K68" s="165">
        <f>VLOOKUP($A68,DRG!$A$8:$Z$771,22,FALSE)</f>
        <v>1.7715000000000001</v>
      </c>
      <c r="L68" s="135">
        <f t="shared" si="0"/>
        <v>0.33879999999999999</v>
      </c>
      <c r="M68" s="356">
        <f t="shared" si="1"/>
        <v>0.23647658267606614</v>
      </c>
    </row>
    <row r="69" spans="1:13" x14ac:dyDescent="0.2">
      <c r="A69" s="273" t="s">
        <v>1199</v>
      </c>
      <c r="B69" s="262" t="str">
        <f>VLOOKUP($A69,DRG!$A$8:$Z$771,2,FALSE)</f>
        <v>Postpartum &amp; Post Abortion Diagnoses W O.R. Procedure</v>
      </c>
      <c r="C69" s="263">
        <f>VLOOKUP($A69,DRG!$A$8:$Z$771,9,FALSE)</f>
        <v>20</v>
      </c>
      <c r="D69" s="264">
        <f>VLOOKUP($A69,DRG!$A$8:$Z$771,10,FALSE)</f>
        <v>21994.66</v>
      </c>
      <c r="E69" s="264">
        <f>VLOOKUP($A69,DRG!$A$8:$Z$771,11,FALSE)</f>
        <v>11499.24</v>
      </c>
      <c r="F69" s="265">
        <f>ROUND(VLOOKUP($A69,DRG!$A$8:$Z$771,14,FALSE),1)</f>
        <v>3.4</v>
      </c>
      <c r="G69" s="266" t="str">
        <f>VLOOKUP($A69,DRG!$A$8:$Z$771,18,FALSE)</f>
        <v>A</v>
      </c>
      <c r="H69" s="216"/>
      <c r="I69" s="219" t="str">
        <f>VLOOKUP($A69,DRG!$A$8:$Z$771,20,FALSE)</f>
        <v>A</v>
      </c>
      <c r="J69" s="162">
        <f>VLOOKUP($A69,DRG!$A$8:$Z$771,21,FALSE)</f>
        <v>1.1809000000000001</v>
      </c>
      <c r="K69" s="164">
        <f>VLOOKUP($A69,DRG!$A$8:$Z$771,22,FALSE)</f>
        <v>1.4591000000000001</v>
      </c>
      <c r="L69" s="134">
        <f t="shared" si="0"/>
        <v>0.2782</v>
      </c>
      <c r="M69" s="355">
        <f t="shared" si="1"/>
        <v>0.23558302989245489</v>
      </c>
    </row>
    <row r="70" spans="1:13" x14ac:dyDescent="0.2">
      <c r="A70" s="273" t="s">
        <v>1434</v>
      </c>
      <c r="B70" s="262" t="str">
        <f>VLOOKUP($A70,DRG!$A$8:$Z$771,2,FALSE)</f>
        <v>Septic Arthritis W CC</v>
      </c>
      <c r="C70" s="263">
        <f>VLOOKUP($A70,DRG!$A$8:$Z$771,9,FALSE)</f>
        <v>13</v>
      </c>
      <c r="D70" s="264">
        <f>VLOOKUP($A70,DRG!$A$8:$Z$771,10,FALSE)</f>
        <v>19805.02</v>
      </c>
      <c r="E70" s="264">
        <f>VLOOKUP($A70,DRG!$A$8:$Z$771,11,FALSE)</f>
        <v>12694.22</v>
      </c>
      <c r="F70" s="265">
        <f>ROUND(VLOOKUP($A70,DRG!$A$8:$Z$771,14,FALSE),1)</f>
        <v>4.4000000000000004</v>
      </c>
      <c r="G70" s="266" t="str">
        <f>VLOOKUP($A70,DRG!$A$8:$Z$771,18,FALSE)</f>
        <v>AO</v>
      </c>
      <c r="H70" s="216"/>
      <c r="I70" s="219" t="str">
        <f>VLOOKUP($A70,DRG!$A$8:$Z$771,20,FALSE)</f>
        <v>AP</v>
      </c>
      <c r="J70" s="162">
        <f>VLOOKUP($A70,DRG!$A$8:$Z$771,21,FALSE)</f>
        <v>1.1107</v>
      </c>
      <c r="K70" s="164">
        <f>VLOOKUP($A70,DRG!$A$8:$Z$771,22,FALSE)</f>
        <v>1.3665</v>
      </c>
      <c r="L70" s="134">
        <f t="shared" si="0"/>
        <v>0.25580000000000003</v>
      </c>
      <c r="M70" s="355">
        <f t="shared" si="1"/>
        <v>0.23030521292878367</v>
      </c>
    </row>
    <row r="71" spans="1:13" x14ac:dyDescent="0.2">
      <c r="A71" s="273" t="s">
        <v>1247</v>
      </c>
      <c r="B71" s="262" t="str">
        <f>VLOOKUP($A71,DRG!$A$8:$Z$771,2,FALSE)</f>
        <v>Lymphoma &amp; Non-Acute Leukemia W MCC</v>
      </c>
      <c r="C71" s="263">
        <f>VLOOKUP($A71,DRG!$A$8:$Z$771,9,FALSE)</f>
        <v>25</v>
      </c>
      <c r="D71" s="264">
        <f>VLOOKUP($A71,DRG!$A$8:$Z$771,10,FALSE)</f>
        <v>43179.360000000001</v>
      </c>
      <c r="E71" s="264">
        <f>VLOOKUP($A71,DRG!$A$8:$Z$771,11,FALSE)</f>
        <v>31121.439999999999</v>
      </c>
      <c r="F71" s="265">
        <f>ROUND(VLOOKUP($A71,DRG!$A$8:$Z$771,14,FALSE),1)</f>
        <v>6.5</v>
      </c>
      <c r="G71" s="266" t="str">
        <f>VLOOKUP($A71,DRG!$A$8:$Z$771,18,FALSE)</f>
        <v>A</v>
      </c>
      <c r="H71" s="216"/>
      <c r="I71" s="219" t="str">
        <f>VLOOKUP($A71,DRG!$A$8:$Z$771,20,FALSE)</f>
        <v>A</v>
      </c>
      <c r="J71" s="162">
        <f>VLOOKUP($A71,DRG!$A$8:$Z$771,21,FALSE)</f>
        <v>2.2795999999999998</v>
      </c>
      <c r="K71" s="164">
        <f>VLOOKUP($A71,DRG!$A$8:$Z$771,22,FALSE)</f>
        <v>2.7947000000000002</v>
      </c>
      <c r="L71" s="134">
        <f t="shared" si="0"/>
        <v>0.51510000000000034</v>
      </c>
      <c r="M71" s="355">
        <f t="shared" si="1"/>
        <v>0.22596069485874731</v>
      </c>
    </row>
    <row r="72" spans="1:13" x14ac:dyDescent="0.2">
      <c r="A72" s="273" t="s">
        <v>560</v>
      </c>
      <c r="B72" s="262" t="str">
        <f>VLOOKUP($A72,DRG!$A$8:$Z$771,2,FALSE)</f>
        <v>Endocrine Disorders W/O CC/MCC</v>
      </c>
      <c r="C72" s="263">
        <f>VLOOKUP($A72,DRG!$A$8:$Z$771,9,FALSE)</f>
        <v>22</v>
      </c>
      <c r="D72" s="264">
        <f>VLOOKUP($A72,DRG!$A$8:$Z$771,10,FALSE)</f>
        <v>8761.0499999999993</v>
      </c>
      <c r="E72" s="264">
        <f>VLOOKUP($A72,DRG!$A$8:$Z$771,11,FALSE)</f>
        <v>4943.82</v>
      </c>
      <c r="F72" s="265">
        <f>ROUND(VLOOKUP($A72,DRG!$A$8:$Z$771,14,FALSE),1)</f>
        <v>1.9</v>
      </c>
      <c r="G72" s="266" t="str">
        <f>VLOOKUP($A72,DRG!$A$8:$Z$771,18,FALSE)</f>
        <v>A</v>
      </c>
      <c r="H72" s="216"/>
      <c r="I72" s="219" t="str">
        <f>VLOOKUP($A72,DRG!$A$8:$Z$771,20,FALSE)</f>
        <v>A</v>
      </c>
      <c r="J72" s="162">
        <f>VLOOKUP($A72,DRG!$A$8:$Z$771,21,FALSE)</f>
        <v>0.47470000000000001</v>
      </c>
      <c r="K72" s="164">
        <f>VLOOKUP($A72,DRG!$A$8:$Z$771,22,FALSE)</f>
        <v>0.58120000000000005</v>
      </c>
      <c r="L72" s="134">
        <f t="shared" si="0"/>
        <v>0.10650000000000004</v>
      </c>
      <c r="M72" s="355">
        <f t="shared" si="1"/>
        <v>0.22435222245628825</v>
      </c>
    </row>
    <row r="73" spans="1:13" x14ac:dyDescent="0.2">
      <c r="A73" s="282" t="s">
        <v>894</v>
      </c>
      <c r="B73" s="267" t="str">
        <f>VLOOKUP($A73,DRG!$A$8:$Z$771,2,FALSE)</f>
        <v>Pneumothorax W MCC</v>
      </c>
      <c r="C73" s="268">
        <f>VLOOKUP($A73,DRG!$A$8:$Z$771,9,FALSE)</f>
        <v>27</v>
      </c>
      <c r="D73" s="269">
        <f>VLOOKUP($A73,DRG!$A$8:$Z$771,10,FALSE)</f>
        <v>23127.58</v>
      </c>
      <c r="E73" s="269">
        <f>VLOOKUP($A73,DRG!$A$8:$Z$771,11,FALSE)</f>
        <v>16321.44</v>
      </c>
      <c r="F73" s="270">
        <f>ROUND(VLOOKUP($A73,DRG!$A$8:$Z$771,14,FALSE),1)</f>
        <v>4.5999999999999996</v>
      </c>
      <c r="G73" s="271" t="str">
        <f>VLOOKUP($A73,DRG!$A$8:$Z$771,18,FALSE)</f>
        <v>A</v>
      </c>
      <c r="H73" s="216"/>
      <c r="I73" s="220" t="str">
        <f>VLOOKUP($A73,DRG!$A$8:$Z$771,20,FALSE)</f>
        <v>A</v>
      </c>
      <c r="J73" s="163">
        <f>VLOOKUP($A73,DRG!$A$8:$Z$771,21,FALSE)</f>
        <v>1.26</v>
      </c>
      <c r="K73" s="165">
        <f>VLOOKUP($A73,DRG!$A$8:$Z$771,22,FALSE)</f>
        <v>1.5342</v>
      </c>
      <c r="L73" s="135">
        <f t="shared" ref="L73:L136" si="2">IF(J73&lt;&gt;"",IF(K73&lt;&gt;"",K73-J73,""),"")</f>
        <v>0.2742</v>
      </c>
      <c r="M73" s="356">
        <f t="shared" ref="M73:M136" si="3">IF(L73="","",L73/J73)</f>
        <v>0.21761904761904763</v>
      </c>
    </row>
    <row r="74" spans="1:13" x14ac:dyDescent="0.2">
      <c r="A74" s="273" t="s">
        <v>616</v>
      </c>
      <c r="B74" s="262" t="str">
        <f>VLOOKUP($A74,DRG!$A$8:$Z$771,2,FALSE)</f>
        <v>Periph/Cranial Nerve &amp; Other Nerv Syst Proc W CC or Periph Neurostim</v>
      </c>
      <c r="C74" s="263">
        <f>VLOOKUP($A74,DRG!$A$8:$Z$771,9,FALSE)</f>
        <v>62</v>
      </c>
      <c r="D74" s="264">
        <f>VLOOKUP($A74,DRG!$A$8:$Z$771,10,FALSE)</f>
        <v>37375.74</v>
      </c>
      <c r="E74" s="264">
        <f>VLOOKUP($A74,DRG!$A$8:$Z$771,11,FALSE)</f>
        <v>26313.439999999999</v>
      </c>
      <c r="F74" s="265">
        <f>ROUND(VLOOKUP($A74,DRG!$A$8:$Z$771,14,FALSE),1)</f>
        <v>5</v>
      </c>
      <c r="G74" s="266" t="str">
        <f>VLOOKUP($A74,DRG!$A$8:$Z$771,18,FALSE)</f>
        <v>A</v>
      </c>
      <c r="H74" s="216"/>
      <c r="I74" s="219" t="str">
        <f>VLOOKUP($A74,DRG!$A$8:$Z$771,20,FALSE)</f>
        <v>AP</v>
      </c>
      <c r="J74" s="162">
        <f>VLOOKUP($A74,DRG!$A$8:$Z$771,21,FALSE)</f>
        <v>1.976</v>
      </c>
      <c r="K74" s="164">
        <f>VLOOKUP($A74,DRG!$A$8:$Z$771,22,FALSE)</f>
        <v>2.4055</v>
      </c>
      <c r="L74" s="134">
        <f t="shared" si="2"/>
        <v>0.42949999999999999</v>
      </c>
      <c r="M74" s="355">
        <f t="shared" si="3"/>
        <v>0.21735829959514169</v>
      </c>
    </row>
    <row r="75" spans="1:13" x14ac:dyDescent="0.2">
      <c r="A75" s="273" t="s">
        <v>528</v>
      </c>
      <c r="B75" s="262" t="str">
        <f>VLOOKUP($A75,DRG!$A$8:$Z$771,2,FALSE)</f>
        <v>Non-Malignant Breast Disorders W/O CC/MCC</v>
      </c>
      <c r="C75" s="263">
        <f>VLOOKUP($A75,DRG!$A$8:$Z$771,9,FALSE)</f>
        <v>22</v>
      </c>
      <c r="D75" s="264">
        <f>VLOOKUP($A75,DRG!$A$8:$Z$771,10,FALSE)</f>
        <v>9063.8700000000008</v>
      </c>
      <c r="E75" s="264">
        <f>VLOOKUP($A75,DRG!$A$8:$Z$771,11,FALSE)</f>
        <v>3716.58</v>
      </c>
      <c r="F75" s="265">
        <f>ROUND(VLOOKUP($A75,DRG!$A$8:$Z$771,14,FALSE),1)</f>
        <v>2.4</v>
      </c>
      <c r="G75" s="266" t="str">
        <f>VLOOKUP($A75,DRG!$A$8:$Z$771,18,FALSE)</f>
        <v>A</v>
      </c>
      <c r="H75" s="216"/>
      <c r="I75" s="219" t="str">
        <f>VLOOKUP($A75,DRG!$A$8:$Z$771,20,FALSE)</f>
        <v>AP</v>
      </c>
      <c r="J75" s="162">
        <f>VLOOKUP($A75,DRG!$A$8:$Z$771,21,FALSE)</f>
        <v>0.49469999999999997</v>
      </c>
      <c r="K75" s="164">
        <f>VLOOKUP($A75,DRG!$A$8:$Z$771,22,FALSE)</f>
        <v>0.60140000000000005</v>
      </c>
      <c r="L75" s="134">
        <f t="shared" si="2"/>
        <v>0.10670000000000007</v>
      </c>
      <c r="M75" s="355">
        <f t="shared" si="3"/>
        <v>0.21568627450980407</v>
      </c>
    </row>
    <row r="76" spans="1:13" x14ac:dyDescent="0.2">
      <c r="A76" s="273" t="s">
        <v>788</v>
      </c>
      <c r="B76" s="262" t="str">
        <f>VLOOKUP($A76,DRG!$A$8:$Z$771,2,FALSE)</f>
        <v>Ear, Nose, Mouth &amp; Throat Malignancy W MCC</v>
      </c>
      <c r="C76" s="263">
        <f>VLOOKUP($A76,DRG!$A$8:$Z$771,9,FALSE)</f>
        <v>8</v>
      </c>
      <c r="D76" s="264">
        <f>VLOOKUP($A76,DRG!$A$8:$Z$771,10,FALSE)</f>
        <v>30089.57</v>
      </c>
      <c r="E76" s="264">
        <f>VLOOKUP($A76,DRG!$A$8:$Z$771,11,FALSE)</f>
        <v>15808.01</v>
      </c>
      <c r="F76" s="265">
        <f>ROUND(VLOOKUP($A76,DRG!$A$8:$Z$771,14,FALSE),1)</f>
        <v>5.7</v>
      </c>
      <c r="G76" s="266" t="str">
        <f>VLOOKUP($A76,DRG!$A$8:$Z$771,18,FALSE)</f>
        <v>M</v>
      </c>
      <c r="H76" s="216"/>
      <c r="I76" s="219" t="str">
        <f>VLOOKUP($A76,DRG!$A$8:$Z$771,20,FALSE)</f>
        <v>A</v>
      </c>
      <c r="J76" s="162">
        <f>VLOOKUP($A76,DRG!$A$8:$Z$771,21,FALSE)</f>
        <v>2.4504999999999999</v>
      </c>
      <c r="K76" s="164">
        <f>VLOOKUP($A76,DRG!$A$8:$Z$771,22,FALSE)</f>
        <v>2.9725999999999999</v>
      </c>
      <c r="L76" s="134">
        <f t="shared" si="2"/>
        <v>0.52210000000000001</v>
      </c>
      <c r="M76" s="355">
        <f t="shared" si="3"/>
        <v>0.21305855947765764</v>
      </c>
    </row>
    <row r="77" spans="1:13" x14ac:dyDescent="0.2">
      <c r="A77" s="273" t="s">
        <v>1020</v>
      </c>
      <c r="B77" s="262" t="str">
        <f>VLOOKUP($A77,DRG!$A$8:$Z$771,2,FALSE)</f>
        <v>Acute &amp; Subacute Endocarditis W/O CC/MCC</v>
      </c>
      <c r="C77" s="263">
        <f>VLOOKUP($A77,DRG!$A$8:$Z$771,9,FALSE)</f>
        <v>1</v>
      </c>
      <c r="D77" s="264">
        <f>VLOOKUP($A77,DRG!$A$8:$Z$771,10,FALSE)</f>
        <v>22442.03</v>
      </c>
      <c r="E77" s="264">
        <f>VLOOKUP($A77,DRG!$A$8:$Z$771,11,FALSE)</f>
        <v>0</v>
      </c>
      <c r="F77" s="265">
        <f>ROUND(VLOOKUP($A77,DRG!$A$8:$Z$771,14,FALSE),1)</f>
        <v>3.7</v>
      </c>
      <c r="G77" s="266" t="str">
        <f>VLOOKUP($A77,DRG!$A$8:$Z$771,18,FALSE)</f>
        <v>M</v>
      </c>
      <c r="H77" s="216"/>
      <c r="I77" s="219" t="str">
        <f>VLOOKUP($A77,DRG!$A$8:$Z$771,20,FALSE)</f>
        <v>MO</v>
      </c>
      <c r="J77" s="162">
        <f>VLOOKUP($A77,DRG!$A$8:$Z$771,21,FALSE)</f>
        <v>1.3792</v>
      </c>
      <c r="K77" s="164">
        <f>VLOOKUP($A77,DRG!$A$8:$Z$771,22,FALSE)</f>
        <v>1.6728000000000001</v>
      </c>
      <c r="L77" s="134">
        <f t="shared" si="2"/>
        <v>0.29360000000000008</v>
      </c>
      <c r="M77" s="355">
        <f t="shared" si="3"/>
        <v>0.21287703016241305</v>
      </c>
    </row>
    <row r="78" spans="1:13" x14ac:dyDescent="0.2">
      <c r="A78" s="282" t="s">
        <v>1297</v>
      </c>
      <c r="B78" s="267" t="str">
        <f>VLOOKUP($A78,DRG!$A$8:$Z$771,2,FALSE)</f>
        <v>Traumatic Injury W MCC</v>
      </c>
      <c r="C78" s="268">
        <f>VLOOKUP($A78,DRG!$A$8:$Z$771,9,FALSE)</f>
        <v>6</v>
      </c>
      <c r="D78" s="269">
        <f>VLOOKUP($A78,DRG!$A$8:$Z$771,10,FALSE)</f>
        <v>37685.440000000002</v>
      </c>
      <c r="E78" s="269">
        <f>VLOOKUP($A78,DRG!$A$8:$Z$771,11,FALSE)</f>
        <v>23752.82</v>
      </c>
      <c r="F78" s="270">
        <f>ROUND(VLOOKUP($A78,DRG!$A$8:$Z$771,14,FALSE),1)</f>
        <v>3.8</v>
      </c>
      <c r="G78" s="271" t="str">
        <f>VLOOKUP($A78,DRG!$A$8:$Z$771,18,FALSE)</f>
        <v>M</v>
      </c>
      <c r="H78" s="216"/>
      <c r="I78" s="220" t="str">
        <f>VLOOKUP($A78,DRG!$A$8:$Z$771,20,FALSE)</f>
        <v>M</v>
      </c>
      <c r="J78" s="163">
        <f>VLOOKUP($A78,DRG!$A$8:$Z$771,21,FALSE)</f>
        <v>1.7739</v>
      </c>
      <c r="K78" s="165">
        <f>VLOOKUP($A78,DRG!$A$8:$Z$771,22,FALSE)</f>
        <v>2.1509999999999998</v>
      </c>
      <c r="L78" s="135">
        <f t="shared" si="2"/>
        <v>0.37709999999999977</v>
      </c>
      <c r="M78" s="356">
        <f t="shared" si="3"/>
        <v>0.21258244545915767</v>
      </c>
    </row>
    <row r="79" spans="1:13" x14ac:dyDescent="0.2">
      <c r="A79" s="273" t="s">
        <v>506</v>
      </c>
      <c r="B79" s="262" t="str">
        <f>VLOOKUP($A79,DRG!$A$8:$Z$771,2,FALSE)</f>
        <v>Traumatic Stupor &amp; Coma, Coma &gt;1 Hr W CC</v>
      </c>
      <c r="C79" s="263">
        <f>VLOOKUP($A79,DRG!$A$8:$Z$771,9,FALSE)</f>
        <v>28</v>
      </c>
      <c r="D79" s="264">
        <f>VLOOKUP($A79,DRG!$A$8:$Z$771,10,FALSE)</f>
        <v>22870.78</v>
      </c>
      <c r="E79" s="264">
        <f>VLOOKUP($A79,DRG!$A$8:$Z$771,11,FALSE)</f>
        <v>10290.379999999999</v>
      </c>
      <c r="F79" s="265">
        <f>ROUND(VLOOKUP($A79,DRG!$A$8:$Z$771,14,FALSE),1)</f>
        <v>3.2</v>
      </c>
      <c r="G79" s="266" t="str">
        <f>VLOOKUP($A79,DRG!$A$8:$Z$771,18,FALSE)</f>
        <v>A</v>
      </c>
      <c r="H79" s="216"/>
      <c r="I79" s="219" t="str">
        <f>VLOOKUP($A79,DRG!$A$8:$Z$771,20,FALSE)</f>
        <v>A</v>
      </c>
      <c r="J79" s="162">
        <f>VLOOKUP($A79,DRG!$A$8:$Z$771,21,FALSE)</f>
        <v>1.2544</v>
      </c>
      <c r="K79" s="164">
        <f>VLOOKUP($A79,DRG!$A$8:$Z$771,22,FALSE)</f>
        <v>1.5172000000000001</v>
      </c>
      <c r="L79" s="134">
        <f t="shared" si="2"/>
        <v>0.26280000000000014</v>
      </c>
      <c r="M79" s="355">
        <f t="shared" si="3"/>
        <v>0.2095025510204083</v>
      </c>
    </row>
    <row r="80" spans="1:13" x14ac:dyDescent="0.2">
      <c r="A80" s="273" t="s">
        <v>1429</v>
      </c>
      <c r="B80" s="262" t="str">
        <f>VLOOKUP($A80,DRG!$A$8:$Z$771,2,FALSE)</f>
        <v>Pathological Fractures &amp; Musculoskelet &amp; Conn Tiss Malig W/O CC/MCC</v>
      </c>
      <c r="C80" s="263">
        <f>VLOOKUP($A80,DRG!$A$8:$Z$771,9,FALSE)</f>
        <v>9</v>
      </c>
      <c r="D80" s="264">
        <f>VLOOKUP($A80,DRG!$A$8:$Z$771,10,FALSE)</f>
        <v>12403.67</v>
      </c>
      <c r="E80" s="264">
        <f>VLOOKUP($A80,DRG!$A$8:$Z$771,11,FALSE)</f>
        <v>5468.63</v>
      </c>
      <c r="F80" s="265">
        <f>ROUND(VLOOKUP($A80,DRG!$A$8:$Z$771,14,FALSE),1)</f>
        <v>3.1</v>
      </c>
      <c r="G80" s="266" t="str">
        <f>VLOOKUP($A80,DRG!$A$8:$Z$771,18,FALSE)</f>
        <v>MP</v>
      </c>
      <c r="H80" s="216"/>
      <c r="I80" s="219" t="str">
        <f>VLOOKUP($A80,DRG!$A$8:$Z$771,20,FALSE)</f>
        <v>A</v>
      </c>
      <c r="J80" s="162">
        <f>VLOOKUP($A80,DRG!$A$8:$Z$771,21,FALSE)</f>
        <v>0.71099999999999997</v>
      </c>
      <c r="K80" s="164">
        <f>VLOOKUP($A80,DRG!$A$8:$Z$771,22,FALSE)</f>
        <v>0.85940000000000005</v>
      </c>
      <c r="L80" s="134">
        <f t="shared" si="2"/>
        <v>0.14840000000000009</v>
      </c>
      <c r="M80" s="355">
        <f t="shared" si="3"/>
        <v>0.20872011251758099</v>
      </c>
    </row>
    <row r="81" spans="1:13" x14ac:dyDescent="0.2">
      <c r="A81" s="273" t="s">
        <v>432</v>
      </c>
      <c r="B81" s="262" t="str">
        <f>VLOOKUP($A81,DRG!$A$8:$Z$771,2,FALSE)</f>
        <v>Tracheostomy for Face, Mouth &amp; Neck Diagnoses W/O CC/MCC</v>
      </c>
      <c r="C81" s="263">
        <f>VLOOKUP($A81,DRG!$A$8:$Z$771,9,FALSE)</f>
        <v>10</v>
      </c>
      <c r="D81" s="264">
        <f>VLOOKUP($A81,DRG!$A$8:$Z$771,10,FALSE)</f>
        <v>62974.06</v>
      </c>
      <c r="E81" s="264">
        <f>VLOOKUP($A81,DRG!$A$8:$Z$771,11,FALSE)</f>
        <v>38979.65</v>
      </c>
      <c r="F81" s="265">
        <f>ROUND(VLOOKUP($A81,DRG!$A$8:$Z$771,14,FALSE),1)</f>
        <v>5.9</v>
      </c>
      <c r="G81" s="266" t="str">
        <f>VLOOKUP($A81,DRG!$A$8:$Z$771,18,FALSE)</f>
        <v>AO</v>
      </c>
      <c r="H81" s="216"/>
      <c r="I81" s="219" t="str">
        <f>VLOOKUP($A81,DRG!$A$8:$Z$771,20,FALSE)</f>
        <v>AT</v>
      </c>
      <c r="J81" s="162">
        <f>VLOOKUP($A81,DRG!$A$8:$Z$771,21,FALSE)</f>
        <v>2.2397</v>
      </c>
      <c r="K81" s="164">
        <f>VLOOKUP($A81,DRG!$A$8:$Z$771,22,FALSE)</f>
        <v>2.7059000000000002</v>
      </c>
      <c r="L81" s="134">
        <f t="shared" si="2"/>
        <v>0.46620000000000017</v>
      </c>
      <c r="M81" s="355">
        <f t="shared" si="3"/>
        <v>0.20815287761753815</v>
      </c>
    </row>
    <row r="82" spans="1:13" x14ac:dyDescent="0.2">
      <c r="A82" s="273" t="s">
        <v>1216</v>
      </c>
      <c r="B82" s="262" t="str">
        <f>VLOOKUP($A82,DRG!$A$8:$Z$771,2,FALSE)</f>
        <v>Full Term Neonate W Major Problems</v>
      </c>
      <c r="C82" s="263">
        <f>VLOOKUP($A82,DRG!$A$8:$Z$771,9,FALSE)</f>
        <v>208</v>
      </c>
      <c r="D82" s="264">
        <f>VLOOKUP($A82,DRG!$A$8:$Z$771,10,FALSE)</f>
        <v>7471.28</v>
      </c>
      <c r="E82" s="264">
        <f>VLOOKUP($A82,DRG!$A$8:$Z$771,11,FALSE)</f>
        <v>5572.4</v>
      </c>
      <c r="F82" s="265">
        <f>ROUND(VLOOKUP($A82,DRG!$A$8:$Z$771,14,FALSE),1)</f>
        <v>4.8</v>
      </c>
      <c r="G82" s="266" t="str">
        <f>VLOOKUP($A82,DRG!$A$8:$Z$771,18,FALSE)</f>
        <v>A</v>
      </c>
      <c r="H82" s="216"/>
      <c r="I82" s="219" t="str">
        <f>VLOOKUP($A82,DRG!$A$8:$Z$771,20,FALSE)</f>
        <v>A</v>
      </c>
      <c r="J82" s="162">
        <f>VLOOKUP($A82,DRG!$A$8:$Z$771,21,FALSE)</f>
        <v>0.41070000000000001</v>
      </c>
      <c r="K82" s="164">
        <f>VLOOKUP($A82,DRG!$A$8:$Z$771,22,FALSE)</f>
        <v>0.49559999999999998</v>
      </c>
      <c r="L82" s="134">
        <f t="shared" si="2"/>
        <v>8.4899999999999975E-2</v>
      </c>
      <c r="M82" s="355">
        <f t="shared" si="3"/>
        <v>0.2067202337472607</v>
      </c>
    </row>
    <row r="83" spans="1:13" x14ac:dyDescent="0.2">
      <c r="A83" s="282" t="s">
        <v>908</v>
      </c>
      <c r="B83" s="267" t="str">
        <f>VLOOKUP($A83,DRG!$A$8:$Z$771,2,FALSE)</f>
        <v>Other Respiratory System Diagnoses W/O MCC</v>
      </c>
      <c r="C83" s="268">
        <f>VLOOKUP($A83,DRG!$A$8:$Z$771,9,FALSE)</f>
        <v>78</v>
      </c>
      <c r="D83" s="269">
        <f>VLOOKUP($A83,DRG!$A$8:$Z$771,10,FALSE)</f>
        <v>14160.21</v>
      </c>
      <c r="E83" s="269">
        <f>VLOOKUP($A83,DRG!$A$8:$Z$771,11,FALSE)</f>
        <v>10608.92</v>
      </c>
      <c r="F83" s="270">
        <f>ROUND(VLOOKUP($A83,DRG!$A$8:$Z$771,14,FALSE),1)</f>
        <v>2.1</v>
      </c>
      <c r="G83" s="271" t="str">
        <f>VLOOKUP($A83,DRG!$A$8:$Z$771,18,FALSE)</f>
        <v>A</v>
      </c>
      <c r="H83" s="216"/>
      <c r="I83" s="220" t="str">
        <f>VLOOKUP($A83,DRG!$A$8:$Z$771,20,FALSE)</f>
        <v>A</v>
      </c>
      <c r="J83" s="163">
        <f>VLOOKUP($A83,DRG!$A$8:$Z$771,21,FALSE)</f>
        <v>0.77880000000000005</v>
      </c>
      <c r="K83" s="165">
        <f>VLOOKUP($A83,DRG!$A$8:$Z$771,22,FALSE)</f>
        <v>0.93940000000000001</v>
      </c>
      <c r="L83" s="135">
        <f t="shared" si="2"/>
        <v>0.16059999999999997</v>
      </c>
      <c r="M83" s="356">
        <f t="shared" si="3"/>
        <v>0.20621468926553665</v>
      </c>
    </row>
    <row r="84" spans="1:13" x14ac:dyDescent="0.2">
      <c r="A84" s="273" t="s">
        <v>434</v>
      </c>
      <c r="B84" s="262" t="str">
        <f>VLOOKUP($A84,DRG!$A$8:$Z$771,2,FALSE)</f>
        <v>Allogeneic Bone Marrow Transplant</v>
      </c>
      <c r="C84" s="263">
        <f>VLOOKUP($A84,DRG!$A$8:$Z$771,9,FALSE)</f>
        <v>0</v>
      </c>
      <c r="D84" s="264">
        <f>VLOOKUP($A84,DRG!$A$8:$Z$771,10,FALSE)</f>
        <v>0</v>
      </c>
      <c r="E84" s="264">
        <f>VLOOKUP($A84,DRG!$A$8:$Z$771,11,FALSE)</f>
        <v>0</v>
      </c>
      <c r="F84" s="265">
        <f>ROUND(VLOOKUP($A84,DRG!$A$8:$Z$771,14,FALSE),1)</f>
        <v>22.7</v>
      </c>
      <c r="G84" s="266" t="str">
        <f>VLOOKUP($A84,DRG!$A$8:$Z$771,18,FALSE)</f>
        <v>Z</v>
      </c>
      <c r="H84" s="216"/>
      <c r="I84" s="219" t="str">
        <f>VLOOKUP($A84,DRG!$A$8:$Z$771,20,FALSE)</f>
        <v>Z</v>
      </c>
      <c r="J84" s="162">
        <f>VLOOKUP($A84,DRG!$A$8:$Z$771,21,FALSE)</f>
        <v>7.3581000000000003</v>
      </c>
      <c r="K84" s="164">
        <f>VLOOKUP($A84,DRG!$A$8:$Z$771,22,FALSE)</f>
        <v>8.8732000000000006</v>
      </c>
      <c r="L84" s="134">
        <f t="shared" si="2"/>
        <v>1.5151000000000003</v>
      </c>
      <c r="M84" s="355">
        <f t="shared" si="3"/>
        <v>0.20590913415147935</v>
      </c>
    </row>
    <row r="85" spans="1:13" x14ac:dyDescent="0.2">
      <c r="A85" s="273" t="s">
        <v>1246</v>
      </c>
      <c r="B85" s="262" t="str">
        <f>VLOOKUP($A85,DRG!$A$8:$Z$771,2,FALSE)</f>
        <v>Chemo W Acute Leukemia as SDX W/O CC/MCC</v>
      </c>
      <c r="C85" s="263">
        <f>VLOOKUP($A85,DRG!$A$8:$Z$771,9,FALSE)</f>
        <v>41</v>
      </c>
      <c r="D85" s="264">
        <f>VLOOKUP($A85,DRG!$A$8:$Z$771,10,FALSE)</f>
        <v>11880.22</v>
      </c>
      <c r="E85" s="264">
        <f>VLOOKUP($A85,DRG!$A$8:$Z$771,11,FALSE)</f>
        <v>5452.81</v>
      </c>
      <c r="F85" s="265">
        <f>ROUND(VLOOKUP($A85,DRG!$A$8:$Z$771,14,FALSE),1)</f>
        <v>3.6</v>
      </c>
      <c r="G85" s="266" t="str">
        <f>VLOOKUP($A85,DRG!$A$8:$Z$771,18,FALSE)</f>
        <v>A</v>
      </c>
      <c r="H85" s="216"/>
      <c r="I85" s="219" t="str">
        <f>VLOOKUP($A85,DRG!$A$8:$Z$771,20,FALSE)</f>
        <v>A</v>
      </c>
      <c r="J85" s="162">
        <f>VLOOKUP($A85,DRG!$A$8:$Z$771,21,FALSE)</f>
        <v>0.6542</v>
      </c>
      <c r="K85" s="164">
        <f>VLOOKUP($A85,DRG!$A$8:$Z$771,22,FALSE)</f>
        <v>0.78800000000000003</v>
      </c>
      <c r="L85" s="134">
        <f t="shared" si="2"/>
        <v>0.13380000000000003</v>
      </c>
      <c r="M85" s="355">
        <f t="shared" si="3"/>
        <v>0.2045246102109447</v>
      </c>
    </row>
    <row r="86" spans="1:13" x14ac:dyDescent="0.2">
      <c r="A86" s="273" t="s">
        <v>1383</v>
      </c>
      <c r="B86" s="262" t="str">
        <f>VLOOKUP($A86,DRG!$A$8:$Z$771,2,FALSE)</f>
        <v>Cardiac Pacemaker Revision Except Device Replacement W/O CC/MCC</v>
      </c>
      <c r="C86" s="263">
        <f>VLOOKUP($A86,DRG!$A$8:$Z$771,9,FALSE)</f>
        <v>7</v>
      </c>
      <c r="D86" s="264">
        <f>VLOOKUP($A86,DRG!$A$8:$Z$771,10,FALSE)</f>
        <v>27392.55</v>
      </c>
      <c r="E86" s="264">
        <f>VLOOKUP($A86,DRG!$A$8:$Z$771,11,FALSE)</f>
        <v>9401.5</v>
      </c>
      <c r="F86" s="265">
        <f>ROUND(VLOOKUP($A86,DRG!$A$8:$Z$771,14,FALSE),1)</f>
        <v>2.5</v>
      </c>
      <c r="G86" s="266" t="str">
        <f>VLOOKUP($A86,DRG!$A$8:$Z$771,18,FALSE)</f>
        <v>MO</v>
      </c>
      <c r="H86" s="216"/>
      <c r="I86" s="219" t="str">
        <f>VLOOKUP($A86,DRG!$A$8:$Z$771,20,FALSE)</f>
        <v>MO</v>
      </c>
      <c r="J86" s="162">
        <f>VLOOKUP($A86,DRG!$A$8:$Z$771,21,FALSE)</f>
        <v>1.6757</v>
      </c>
      <c r="K86" s="164">
        <f>VLOOKUP($A86,DRG!$A$8:$Z$771,22,FALSE)</f>
        <v>2.0146999999999999</v>
      </c>
      <c r="L86" s="134">
        <f t="shared" si="2"/>
        <v>0.33899999999999997</v>
      </c>
      <c r="M86" s="355">
        <f t="shared" si="3"/>
        <v>0.20230351494897653</v>
      </c>
    </row>
    <row r="87" spans="1:13" x14ac:dyDescent="0.2">
      <c r="A87" s="273" t="s">
        <v>430</v>
      </c>
      <c r="B87" s="262" t="str">
        <f>VLOOKUP($A87,DRG!$A$8:$Z$771,2,FALSE)</f>
        <v>Tracheostomy for Face, Mouth &amp; Neck Diagnoses W CC</v>
      </c>
      <c r="C87" s="263">
        <f>VLOOKUP($A87,DRG!$A$8:$Z$771,9,FALSE)</f>
        <v>22</v>
      </c>
      <c r="D87" s="264">
        <f>VLOOKUP($A87,DRG!$A$8:$Z$771,10,FALSE)</f>
        <v>66842.78</v>
      </c>
      <c r="E87" s="264">
        <f>VLOOKUP($A87,DRG!$A$8:$Z$771,11,FALSE)</f>
        <v>41833.629999999997</v>
      </c>
      <c r="F87" s="265">
        <f>ROUND(VLOOKUP($A87,DRG!$A$8:$Z$771,14,FALSE),1)</f>
        <v>7.8</v>
      </c>
      <c r="G87" s="266" t="str">
        <f>VLOOKUP($A87,DRG!$A$8:$Z$771,18,FALSE)</f>
        <v>AP</v>
      </c>
      <c r="H87" s="216"/>
      <c r="I87" s="219" t="str">
        <f>VLOOKUP($A87,DRG!$A$8:$Z$771,20,FALSE)</f>
        <v>AT</v>
      </c>
      <c r="J87" s="162">
        <f>VLOOKUP($A87,DRG!$A$8:$Z$771,21,FALSE)</f>
        <v>3.2557</v>
      </c>
      <c r="K87" s="164">
        <f>VLOOKUP($A87,DRG!$A$8:$Z$771,22,FALSE)</f>
        <v>3.9058000000000002</v>
      </c>
      <c r="L87" s="134">
        <f t="shared" si="2"/>
        <v>0.65010000000000012</v>
      </c>
      <c r="M87" s="355">
        <f t="shared" si="3"/>
        <v>0.19968056024818015</v>
      </c>
    </row>
    <row r="88" spans="1:13" x14ac:dyDescent="0.2">
      <c r="A88" s="213" t="s">
        <v>1349</v>
      </c>
      <c r="B88" s="267" t="str">
        <f>VLOOKUP($A88,DRG!$A$8:$Z$771,2,FALSE)</f>
        <v>Non-Extensive O.R. Proc Unrelated to Principal Diagnosis W/O CC/MCC</v>
      </c>
      <c r="C88" s="268">
        <f>VLOOKUP($A88,DRG!$A$8:$Z$771,9,FALSE)</f>
        <v>34</v>
      </c>
      <c r="D88" s="269">
        <f>VLOOKUP($A88,DRG!$A$8:$Z$771,10,FALSE)</f>
        <v>19257.34</v>
      </c>
      <c r="E88" s="269">
        <f>VLOOKUP($A88,DRG!$A$8:$Z$771,11,FALSE)</f>
        <v>8681.06</v>
      </c>
      <c r="F88" s="270">
        <f>ROUND(VLOOKUP($A88,DRG!$A$8:$Z$771,14,FALSE),1)</f>
        <v>2</v>
      </c>
      <c r="G88" s="271" t="str">
        <f>VLOOKUP($A88,DRG!$A$8:$Z$771,18,FALSE)</f>
        <v>A</v>
      </c>
      <c r="H88" s="216"/>
      <c r="I88" s="220" t="str">
        <f>VLOOKUP($A88,DRG!$A$8:$Z$771,20,FALSE)</f>
        <v>A</v>
      </c>
      <c r="J88" s="163">
        <f>VLOOKUP($A88,DRG!$A$8:$Z$771,21,FALSE)</f>
        <v>1.0651999999999999</v>
      </c>
      <c r="K88" s="165">
        <f>VLOOKUP($A88,DRG!$A$8:$Z$771,22,FALSE)</f>
        <v>1.2775000000000001</v>
      </c>
      <c r="L88" s="135">
        <f t="shared" si="2"/>
        <v>0.21230000000000016</v>
      </c>
      <c r="M88" s="356">
        <f t="shared" si="3"/>
        <v>0.19930529478032311</v>
      </c>
    </row>
    <row r="89" spans="1:13" x14ac:dyDescent="0.2">
      <c r="A89" s="273" t="s">
        <v>1079</v>
      </c>
      <c r="B89" s="262" t="str">
        <f>VLOOKUP($A89,DRG!$A$8:$Z$771,2,FALSE)</f>
        <v>Transurethral Procedures W MCC</v>
      </c>
      <c r="C89" s="263">
        <f>VLOOKUP($A89,DRG!$A$8:$Z$771,9,FALSE)</f>
        <v>15</v>
      </c>
      <c r="D89" s="264">
        <f>VLOOKUP($A89,DRG!$A$8:$Z$771,10,FALSE)</f>
        <v>37685.379999999997</v>
      </c>
      <c r="E89" s="264">
        <f>VLOOKUP($A89,DRG!$A$8:$Z$771,11,FALSE)</f>
        <v>14647.12</v>
      </c>
      <c r="F89" s="265">
        <f>ROUND(VLOOKUP($A89,DRG!$A$8:$Z$771,14,FALSE),1)</f>
        <v>6.6</v>
      </c>
      <c r="G89" s="266" t="str">
        <f>VLOOKUP($A89,DRG!$A$8:$Z$771,18,FALSE)</f>
        <v>A</v>
      </c>
      <c r="H89" s="216"/>
      <c r="I89" s="219" t="str">
        <f>VLOOKUP($A89,DRG!$A$8:$Z$771,20,FALSE)</f>
        <v>A</v>
      </c>
      <c r="J89" s="162">
        <f>VLOOKUP($A89,DRG!$A$8:$Z$771,21,FALSE)</f>
        <v>2.0876999999999999</v>
      </c>
      <c r="K89" s="164">
        <f>VLOOKUP($A89,DRG!$A$8:$Z$771,22,FALSE)</f>
        <v>2.5</v>
      </c>
      <c r="L89" s="134">
        <f t="shared" si="2"/>
        <v>0.41230000000000011</v>
      </c>
      <c r="M89" s="355">
        <f t="shared" si="3"/>
        <v>0.19749006083249515</v>
      </c>
    </row>
    <row r="90" spans="1:13" x14ac:dyDescent="0.2">
      <c r="A90" s="273" t="s">
        <v>1290</v>
      </c>
      <c r="B90" s="262" t="str">
        <f>VLOOKUP($A90,DRG!$A$8:$Z$771,2,FALSE)</f>
        <v>Wound Debridements for Injuries W/O CC/MCC</v>
      </c>
      <c r="C90" s="263">
        <f>VLOOKUP($A90,DRG!$A$8:$Z$771,9,FALSE)</f>
        <v>11</v>
      </c>
      <c r="D90" s="264">
        <f>VLOOKUP($A90,DRG!$A$8:$Z$771,10,FALSE)</f>
        <v>24322.07</v>
      </c>
      <c r="E90" s="264">
        <f>VLOOKUP($A90,DRG!$A$8:$Z$771,11,FALSE)</f>
        <v>12419.48</v>
      </c>
      <c r="F90" s="265">
        <f>ROUND(VLOOKUP($A90,DRG!$A$8:$Z$771,14,FALSE),1)</f>
        <v>3.7</v>
      </c>
      <c r="G90" s="266" t="str">
        <f>VLOOKUP($A90,DRG!$A$8:$Z$771,18,FALSE)</f>
        <v>A</v>
      </c>
      <c r="H90" s="216"/>
      <c r="I90" s="219" t="str">
        <f>VLOOKUP($A90,DRG!$A$8:$Z$771,20,FALSE)</f>
        <v>MO</v>
      </c>
      <c r="J90" s="162">
        <f>VLOOKUP($A90,DRG!$A$8:$Z$771,21,FALSE)</f>
        <v>1.3509</v>
      </c>
      <c r="K90" s="164">
        <f>VLOOKUP($A90,DRG!$A$8:$Z$771,22,FALSE)</f>
        <v>1.6135999999999999</v>
      </c>
      <c r="L90" s="134">
        <f t="shared" si="2"/>
        <v>0.26269999999999993</v>
      </c>
      <c r="M90" s="355">
        <f t="shared" si="3"/>
        <v>0.19446295062550886</v>
      </c>
    </row>
    <row r="91" spans="1:13" x14ac:dyDescent="0.2">
      <c r="A91" s="273" t="s">
        <v>454</v>
      </c>
      <c r="B91" s="262" t="str">
        <f>VLOOKUP($A91,DRG!$A$8:$Z$771,2,FALSE)</f>
        <v>Degenerative Nervous System Disorders W/O MCC</v>
      </c>
      <c r="C91" s="263">
        <f>VLOOKUP($A91,DRG!$A$8:$Z$771,9,FALSE)</f>
        <v>77</v>
      </c>
      <c r="D91" s="264">
        <f>VLOOKUP($A91,DRG!$A$8:$Z$771,10,FALSE)</f>
        <v>18655.63</v>
      </c>
      <c r="E91" s="264">
        <f>VLOOKUP($A91,DRG!$A$8:$Z$771,11,FALSE)</f>
        <v>14323.61</v>
      </c>
      <c r="F91" s="265">
        <f>ROUND(VLOOKUP($A91,DRG!$A$8:$Z$771,14,FALSE),1)</f>
        <v>3</v>
      </c>
      <c r="G91" s="266" t="str">
        <f>VLOOKUP($A91,DRG!$A$8:$Z$771,18,FALSE)</f>
        <v>A</v>
      </c>
      <c r="H91" s="216"/>
      <c r="I91" s="219" t="str">
        <f>VLOOKUP($A91,DRG!$A$8:$Z$771,20,FALSE)</f>
        <v>A</v>
      </c>
      <c r="J91" s="162">
        <f>VLOOKUP($A91,DRG!$A$8:$Z$771,21,FALSE)</f>
        <v>1.0361</v>
      </c>
      <c r="K91" s="164">
        <f>VLOOKUP($A91,DRG!$A$8:$Z$771,22,FALSE)</f>
        <v>1.2375</v>
      </c>
      <c r="L91" s="134">
        <f t="shared" si="2"/>
        <v>0.20140000000000002</v>
      </c>
      <c r="M91" s="355">
        <f t="shared" si="3"/>
        <v>0.19438278158478914</v>
      </c>
    </row>
    <row r="92" spans="1:13" x14ac:dyDescent="0.2">
      <c r="A92" s="273" t="s">
        <v>1381</v>
      </c>
      <c r="B92" s="262" t="str">
        <f>VLOOKUP($A92,DRG!$A$8:$Z$771,2,FALSE)</f>
        <v>Cardiac Pacemaker Revision Except Device Replacement W CC</v>
      </c>
      <c r="C92" s="263">
        <f>VLOOKUP($A92,DRG!$A$8:$Z$771,9,FALSE)</f>
        <v>6</v>
      </c>
      <c r="D92" s="264">
        <f>VLOOKUP($A92,DRG!$A$8:$Z$771,10,FALSE)</f>
        <v>38452.43</v>
      </c>
      <c r="E92" s="264">
        <f>VLOOKUP($A92,DRG!$A$8:$Z$771,11,FALSE)</f>
        <v>22216.880000000001</v>
      </c>
      <c r="F92" s="265">
        <f>ROUND(VLOOKUP($A92,DRG!$A$8:$Z$771,14,FALSE),1)</f>
        <v>3.5</v>
      </c>
      <c r="G92" s="266" t="str">
        <f>VLOOKUP($A92,DRG!$A$8:$Z$771,18,FALSE)</f>
        <v>MO</v>
      </c>
      <c r="H92" s="216"/>
      <c r="I92" s="219" t="str">
        <f>VLOOKUP($A92,DRG!$A$8:$Z$771,20,FALSE)</f>
        <v>AO</v>
      </c>
      <c r="J92" s="162">
        <f>VLOOKUP($A92,DRG!$A$8:$Z$771,21,FALSE)</f>
        <v>2.4358</v>
      </c>
      <c r="K92" s="164">
        <f>VLOOKUP($A92,DRG!$A$8:$Z$771,22,FALSE)</f>
        <v>2.9081999999999999</v>
      </c>
      <c r="L92" s="134">
        <f t="shared" si="2"/>
        <v>0.47239999999999993</v>
      </c>
      <c r="M92" s="355">
        <f t="shared" si="3"/>
        <v>0.19394038919451512</v>
      </c>
    </row>
    <row r="93" spans="1:13" x14ac:dyDescent="0.2">
      <c r="A93" s="282" t="s">
        <v>618</v>
      </c>
      <c r="B93" s="267" t="str">
        <f>VLOOKUP($A93,DRG!$A$8:$Z$771,2,FALSE)</f>
        <v>Periph/Cranial Nerve &amp; Other Nerv Syst Proc W/O CC/MCC</v>
      </c>
      <c r="C93" s="268">
        <f>VLOOKUP($A93,DRG!$A$8:$Z$771,9,FALSE)</f>
        <v>21</v>
      </c>
      <c r="D93" s="269">
        <f>VLOOKUP($A93,DRG!$A$8:$Z$771,10,FALSE)</f>
        <v>30838.39</v>
      </c>
      <c r="E93" s="269">
        <f>VLOOKUP($A93,DRG!$A$8:$Z$771,11,FALSE)</f>
        <v>13929.68</v>
      </c>
      <c r="F93" s="270">
        <f>ROUND(VLOOKUP($A93,DRG!$A$8:$Z$771,14,FALSE),1)</f>
        <v>2.8</v>
      </c>
      <c r="G93" s="271" t="str">
        <f>VLOOKUP($A93,DRG!$A$8:$Z$771,18,FALSE)</f>
        <v>A</v>
      </c>
      <c r="H93" s="216"/>
      <c r="I93" s="220" t="str">
        <f>VLOOKUP($A93,DRG!$A$8:$Z$771,20,FALSE)</f>
        <v>AP</v>
      </c>
      <c r="J93" s="163">
        <f>VLOOKUP($A93,DRG!$A$8:$Z$771,21,FALSE)</f>
        <v>1.7137</v>
      </c>
      <c r="K93" s="165">
        <f>VLOOKUP($A93,DRG!$A$8:$Z$771,22,FALSE)</f>
        <v>2.0457000000000001</v>
      </c>
      <c r="L93" s="135">
        <f t="shared" si="2"/>
        <v>0.33200000000000007</v>
      </c>
      <c r="M93" s="356">
        <f t="shared" si="3"/>
        <v>0.19373285872673168</v>
      </c>
    </row>
    <row r="94" spans="1:13" x14ac:dyDescent="0.2">
      <c r="A94" s="273" t="s">
        <v>142</v>
      </c>
      <c r="B94" s="262" t="str">
        <f>VLOOKUP($A94,DRG!$A$8:$Z$771,2,FALSE)</f>
        <v>Other Musculoskelet Sys &amp; Conn Tiss O.R. Proc W/O CC/MCC</v>
      </c>
      <c r="C94" s="263">
        <f>VLOOKUP($A94,DRG!$A$8:$Z$771,9,FALSE)</f>
        <v>27</v>
      </c>
      <c r="D94" s="264">
        <f>VLOOKUP($A94,DRG!$A$8:$Z$771,10,FALSE)</f>
        <v>31334.51</v>
      </c>
      <c r="E94" s="264">
        <f>VLOOKUP($A94,DRG!$A$8:$Z$771,11,FALSE)</f>
        <v>12416.81</v>
      </c>
      <c r="F94" s="265">
        <f>ROUND(VLOOKUP($A94,DRG!$A$8:$Z$771,14,FALSE),1)</f>
        <v>1.9</v>
      </c>
      <c r="G94" s="266" t="str">
        <f>VLOOKUP($A94,DRG!$A$8:$Z$771,18,FALSE)</f>
        <v>A</v>
      </c>
      <c r="H94" s="216"/>
      <c r="I94" s="219" t="str">
        <f>VLOOKUP($A94,DRG!$A$8:$Z$771,20,FALSE)</f>
        <v>AO</v>
      </c>
      <c r="J94" s="162">
        <f>VLOOKUP($A94,DRG!$A$8:$Z$771,21,FALSE)</f>
        <v>1.7517</v>
      </c>
      <c r="K94" s="164">
        <f>VLOOKUP($A94,DRG!$A$8:$Z$771,22,FALSE)</f>
        <v>2.0785</v>
      </c>
      <c r="L94" s="134">
        <f t="shared" si="2"/>
        <v>0.32679999999999998</v>
      </c>
      <c r="M94" s="355">
        <f t="shared" si="3"/>
        <v>0.18656162584917507</v>
      </c>
    </row>
    <row r="95" spans="1:13" x14ac:dyDescent="0.2">
      <c r="A95" s="273" t="s">
        <v>1339</v>
      </c>
      <c r="B95" s="262" t="str">
        <f>VLOOKUP($A95,DRG!$A$8:$Z$771,2,FALSE)</f>
        <v>HIV W Major Related Condition W/O CC/MCC</v>
      </c>
      <c r="C95" s="263">
        <f>VLOOKUP($A95,DRG!$A$8:$Z$771,9,FALSE)</f>
        <v>10</v>
      </c>
      <c r="D95" s="264">
        <f>VLOOKUP($A95,DRG!$A$8:$Z$771,10,FALSE)</f>
        <v>16103.93</v>
      </c>
      <c r="E95" s="264">
        <f>VLOOKUP($A95,DRG!$A$8:$Z$771,11,FALSE)</f>
        <v>8333.16</v>
      </c>
      <c r="F95" s="265">
        <f>ROUND(VLOOKUP($A95,DRG!$A$8:$Z$771,14,FALSE),1)</f>
        <v>3.9</v>
      </c>
      <c r="G95" s="266" t="str">
        <f>VLOOKUP($A95,DRG!$A$8:$Z$771,18,FALSE)</f>
        <v>A</v>
      </c>
      <c r="H95" s="216"/>
      <c r="I95" s="219" t="str">
        <f>VLOOKUP($A95,DRG!$A$8:$Z$771,20,FALSE)</f>
        <v>A</v>
      </c>
      <c r="J95" s="162">
        <f>VLOOKUP($A95,DRG!$A$8:$Z$771,21,FALSE)</f>
        <v>0.9012</v>
      </c>
      <c r="K95" s="164">
        <f>VLOOKUP($A95,DRG!$A$8:$Z$771,22,FALSE)</f>
        <v>1.0683</v>
      </c>
      <c r="L95" s="134">
        <f t="shared" si="2"/>
        <v>0.16710000000000003</v>
      </c>
      <c r="M95" s="355">
        <f t="shared" si="3"/>
        <v>0.18541944074567246</v>
      </c>
    </row>
    <row r="96" spans="1:13" x14ac:dyDescent="0.2">
      <c r="A96" s="273" t="s">
        <v>1166</v>
      </c>
      <c r="B96" s="262" t="str">
        <f>VLOOKUP($A96,DRG!$A$8:$Z$771,2,FALSE)</f>
        <v>Digestive Malignancy W MCC</v>
      </c>
      <c r="C96" s="263">
        <f>VLOOKUP($A96,DRG!$A$8:$Z$771,9,FALSE)</f>
        <v>32</v>
      </c>
      <c r="D96" s="264">
        <f>VLOOKUP($A96,DRG!$A$8:$Z$771,10,FALSE)</f>
        <v>39565.1</v>
      </c>
      <c r="E96" s="264">
        <f>VLOOKUP($A96,DRG!$A$8:$Z$771,11,FALSE)</f>
        <v>34816.019999999997</v>
      </c>
      <c r="F96" s="265">
        <f>ROUND(VLOOKUP($A96,DRG!$A$8:$Z$771,14,FALSE),1)</f>
        <v>6.6</v>
      </c>
      <c r="G96" s="266" t="str">
        <f>VLOOKUP($A96,DRG!$A$8:$Z$771,18,FALSE)</f>
        <v>A</v>
      </c>
      <c r="H96" s="216"/>
      <c r="I96" s="219" t="str">
        <f>VLOOKUP($A96,DRG!$A$8:$Z$771,20,FALSE)</f>
        <v>A</v>
      </c>
      <c r="J96" s="162">
        <f>VLOOKUP($A96,DRG!$A$8:$Z$771,21,FALSE)</f>
        <v>1.8708</v>
      </c>
      <c r="K96" s="164">
        <f>VLOOKUP($A96,DRG!$A$8:$Z$771,22,FALSE)</f>
        <v>2.2143000000000002</v>
      </c>
      <c r="L96" s="134">
        <f t="shared" si="2"/>
        <v>0.34350000000000014</v>
      </c>
      <c r="M96" s="355">
        <f t="shared" si="3"/>
        <v>0.18361128928800521</v>
      </c>
    </row>
    <row r="97" spans="1:13" x14ac:dyDescent="0.2">
      <c r="A97" s="273" t="s">
        <v>326</v>
      </c>
      <c r="B97" s="262" t="str">
        <f>VLOOKUP($A97,DRG!$A$8:$Z$771,2,FALSE)</f>
        <v>Spinal Fus Exc Cerv W Spinal Curv/Malig/Infec or Ext Fus W MCC</v>
      </c>
      <c r="C97" s="263">
        <f>VLOOKUP($A97,DRG!$A$8:$Z$771,9,FALSE)</f>
        <v>3</v>
      </c>
      <c r="D97" s="264">
        <f>VLOOKUP($A97,DRG!$A$8:$Z$771,10,FALSE)</f>
        <v>199890.54</v>
      </c>
      <c r="E97" s="264">
        <f>VLOOKUP($A97,DRG!$A$8:$Z$771,11,FALSE)</f>
        <v>72126.009999999995</v>
      </c>
      <c r="F97" s="265">
        <f>ROUND(VLOOKUP($A97,DRG!$A$8:$Z$771,14,FALSE),1)</f>
        <v>9.8000000000000007</v>
      </c>
      <c r="G97" s="266" t="str">
        <f>VLOOKUP($A97,DRG!$A$8:$Z$771,18,FALSE)</f>
        <v>M</v>
      </c>
      <c r="H97" s="216"/>
      <c r="I97" s="219" t="str">
        <f>VLOOKUP($A97,DRG!$A$8:$Z$771,20,FALSE)</f>
        <v>A</v>
      </c>
      <c r="J97" s="162">
        <f>VLOOKUP($A97,DRG!$A$8:$Z$771,21,FALSE)</f>
        <v>12.607699999999999</v>
      </c>
      <c r="K97" s="164">
        <f>VLOOKUP($A97,DRG!$A$8:$Z$771,22,FALSE)</f>
        <v>14.920199999999999</v>
      </c>
      <c r="L97" s="134">
        <f t="shared" si="2"/>
        <v>2.3125</v>
      </c>
      <c r="M97" s="355">
        <f t="shared" si="3"/>
        <v>0.18341965624182049</v>
      </c>
    </row>
    <row r="98" spans="1:13" x14ac:dyDescent="0.2">
      <c r="A98" s="213" t="s">
        <v>1346</v>
      </c>
      <c r="B98" s="267" t="str">
        <f>VLOOKUP($A98,DRG!$A$8:$Z$771,2,FALSE)</f>
        <v>Prostatic O.R. Procedure Unrelated to Principal Diagnosis W/O CC/MCC</v>
      </c>
      <c r="C98" s="268">
        <f>VLOOKUP($A98,DRG!$A$8:$Z$771,9,FALSE)</f>
        <v>3</v>
      </c>
      <c r="D98" s="269">
        <f>VLOOKUP($A98,DRG!$A$8:$Z$771,10,FALSE)</f>
        <v>21006.720000000001</v>
      </c>
      <c r="E98" s="269">
        <f>VLOOKUP($A98,DRG!$A$8:$Z$771,11,FALSE)</f>
        <v>9031.92</v>
      </c>
      <c r="F98" s="270">
        <f>ROUND(VLOOKUP($A98,DRG!$A$8:$Z$771,14,FALSE),1)</f>
        <v>2.4</v>
      </c>
      <c r="G98" s="271" t="str">
        <f>VLOOKUP($A98,DRG!$A$8:$Z$771,18,FALSE)</f>
        <v>M</v>
      </c>
      <c r="H98" s="216"/>
      <c r="I98" s="220" t="str">
        <f>VLOOKUP($A98,DRG!$A$8:$Z$771,20,FALSE)</f>
        <v>M</v>
      </c>
      <c r="J98" s="163">
        <f>VLOOKUP($A98,DRG!$A$8:$Z$771,21,FALSE)</f>
        <v>1.6251</v>
      </c>
      <c r="K98" s="165">
        <f>VLOOKUP($A98,DRG!$A$8:$Z$771,22,FALSE)</f>
        <v>1.9159999999999999</v>
      </c>
      <c r="L98" s="135">
        <f t="shared" si="2"/>
        <v>0.29089999999999994</v>
      </c>
      <c r="M98" s="356">
        <f t="shared" si="3"/>
        <v>0.17900436896190999</v>
      </c>
    </row>
    <row r="99" spans="1:13" x14ac:dyDescent="0.2">
      <c r="A99" s="214" t="s">
        <v>1347</v>
      </c>
      <c r="B99" s="262" t="str">
        <f>VLOOKUP($A99,DRG!$A$8:$Z$771,2,FALSE)</f>
        <v>Non-Extensive O.R. Proc Unrelated to Principal Diagnosis W MCC</v>
      </c>
      <c r="C99" s="263">
        <f>VLOOKUP($A99,DRG!$A$8:$Z$771,9,FALSE)</f>
        <v>30</v>
      </c>
      <c r="D99" s="264">
        <f>VLOOKUP($A99,DRG!$A$8:$Z$771,10,FALSE)</f>
        <v>50294.65</v>
      </c>
      <c r="E99" s="264">
        <f>VLOOKUP($A99,DRG!$A$8:$Z$771,11,FALSE)</f>
        <v>29776.86</v>
      </c>
      <c r="F99" s="265">
        <f>ROUND(VLOOKUP($A99,DRG!$A$8:$Z$771,14,FALSE),1)</f>
        <v>8</v>
      </c>
      <c r="G99" s="266" t="str">
        <f>VLOOKUP($A99,DRG!$A$8:$Z$771,18,FALSE)</f>
        <v>A</v>
      </c>
      <c r="H99" s="216"/>
      <c r="I99" s="219" t="str">
        <f>VLOOKUP($A99,DRG!$A$8:$Z$771,20,FALSE)</f>
        <v>A</v>
      </c>
      <c r="J99" s="162">
        <f>VLOOKUP($A99,DRG!$A$8:$Z$771,21,FALSE)</f>
        <v>2.8298999999999999</v>
      </c>
      <c r="K99" s="164">
        <f>VLOOKUP($A99,DRG!$A$8:$Z$771,22,FALSE)</f>
        <v>3.3361999999999998</v>
      </c>
      <c r="L99" s="134">
        <f t="shared" si="2"/>
        <v>0.50629999999999997</v>
      </c>
      <c r="M99" s="355">
        <f t="shared" si="3"/>
        <v>0.17891091558005584</v>
      </c>
    </row>
    <row r="100" spans="1:13" x14ac:dyDescent="0.2">
      <c r="A100" s="285" t="s">
        <v>2323</v>
      </c>
      <c r="B100" s="272" t="str">
        <f>VLOOKUP($A100,DRG!$A$8:$Z$771,2,FALSE)</f>
        <v>Back &amp; Neck Proc Exc Spinal Fusion W CC</v>
      </c>
      <c r="C100" s="263">
        <f>VLOOKUP($A100,DRG!$A$8:$Z$771,9,FALSE)</f>
        <v>75</v>
      </c>
      <c r="D100" s="264">
        <f>VLOOKUP($A100,DRG!$A$8:$Z$771,10,FALSE)</f>
        <v>29235.59</v>
      </c>
      <c r="E100" s="264">
        <f>VLOOKUP($A100,DRG!$A$8:$Z$771,11,FALSE)</f>
        <v>21727.34</v>
      </c>
      <c r="F100" s="265">
        <f>ROUND(VLOOKUP($A100,DRG!$A$8:$Z$771,14,FALSE),1)</f>
        <v>3</v>
      </c>
      <c r="G100" s="266" t="str">
        <f>VLOOKUP($A100,DRG!$A$8:$Z$771,18,FALSE)</f>
        <v>A</v>
      </c>
      <c r="H100" s="216"/>
      <c r="I100" s="253" t="str">
        <f>VLOOKUP($A100,DRG!$A$8:$Z$771,20,FALSE)</f>
        <v>A</v>
      </c>
      <c r="J100" s="241">
        <f>VLOOKUP($A100,DRG!$A$8:$Z$771,21,FALSE)</f>
        <v>1.6455</v>
      </c>
      <c r="K100" s="243">
        <f>VLOOKUP($A100,DRG!$A$8:$Z$771,22,FALSE)</f>
        <v>1.9394</v>
      </c>
      <c r="L100" s="244">
        <f t="shared" si="2"/>
        <v>0.29390000000000005</v>
      </c>
      <c r="M100" s="355">
        <f t="shared" si="3"/>
        <v>0.17860832573685814</v>
      </c>
    </row>
    <row r="101" spans="1:13" x14ac:dyDescent="0.2">
      <c r="A101" s="273" t="s">
        <v>1493</v>
      </c>
      <c r="B101" s="262" t="str">
        <f>VLOOKUP($A101,DRG!$A$8:$Z$771,2,FALSE)</f>
        <v>Rectal Resection W/O CC/MCC</v>
      </c>
      <c r="C101" s="263">
        <f>VLOOKUP($A101,DRG!$A$8:$Z$771,9,FALSE)</f>
        <v>12</v>
      </c>
      <c r="D101" s="264">
        <f>VLOOKUP($A101,DRG!$A$8:$Z$771,10,FALSE)</f>
        <v>43664.02</v>
      </c>
      <c r="E101" s="264">
        <f>VLOOKUP($A101,DRG!$A$8:$Z$771,11,FALSE)</f>
        <v>11956.09</v>
      </c>
      <c r="F101" s="265">
        <f>ROUND(VLOOKUP($A101,DRG!$A$8:$Z$771,14,FALSE),1)</f>
        <v>6</v>
      </c>
      <c r="G101" s="266" t="str">
        <f>VLOOKUP($A101,DRG!$A$8:$Z$771,18,FALSE)</f>
        <v>A</v>
      </c>
      <c r="H101" s="216"/>
      <c r="I101" s="219" t="str">
        <f>VLOOKUP($A101,DRG!$A$8:$Z$771,20,FALSE)</f>
        <v>A</v>
      </c>
      <c r="J101" s="162">
        <f>VLOOKUP($A101,DRG!$A$8:$Z$771,21,FALSE)</f>
        <v>2.4584000000000001</v>
      </c>
      <c r="K101" s="164">
        <f>VLOOKUP($A101,DRG!$A$8:$Z$771,22,FALSE)</f>
        <v>2.8963999999999999</v>
      </c>
      <c r="L101" s="134">
        <f t="shared" si="2"/>
        <v>0.43799999999999972</v>
      </c>
      <c r="M101" s="355">
        <f t="shared" si="3"/>
        <v>0.17816465994142519</v>
      </c>
    </row>
    <row r="102" spans="1:13" x14ac:dyDescent="0.2">
      <c r="A102" s="273" t="s">
        <v>1385</v>
      </c>
      <c r="B102" s="262" t="str">
        <f>VLOOKUP($A102,DRG!$A$8:$Z$771,2,FALSE)</f>
        <v>Vein Ligation &amp; Stripping</v>
      </c>
      <c r="C102" s="263">
        <f>VLOOKUP($A102,DRG!$A$8:$Z$771,9,FALSE)</f>
        <v>2</v>
      </c>
      <c r="D102" s="264">
        <f>VLOOKUP($A102,DRG!$A$8:$Z$771,10,FALSE)</f>
        <v>41801.29</v>
      </c>
      <c r="E102" s="264">
        <f>VLOOKUP($A102,DRG!$A$8:$Z$771,11,FALSE)</f>
        <v>6777.66</v>
      </c>
      <c r="F102" s="265">
        <f>ROUND(VLOOKUP($A102,DRG!$A$8:$Z$771,14,FALSE),1)</f>
        <v>4.0999999999999996</v>
      </c>
      <c r="G102" s="266" t="str">
        <f>VLOOKUP($A102,DRG!$A$8:$Z$771,18,FALSE)</f>
        <v>M</v>
      </c>
      <c r="H102" s="216"/>
      <c r="I102" s="219" t="str">
        <f>VLOOKUP($A102,DRG!$A$8:$Z$771,20,FALSE)</f>
        <v>M</v>
      </c>
      <c r="J102" s="162">
        <f>VLOOKUP($A102,DRG!$A$8:$Z$771,21,FALSE)</f>
        <v>2.8115000000000001</v>
      </c>
      <c r="K102" s="164">
        <f>VLOOKUP($A102,DRG!$A$8:$Z$771,22,FALSE)</f>
        <v>3.3079000000000001</v>
      </c>
      <c r="L102" s="134">
        <f t="shared" si="2"/>
        <v>0.49639999999999995</v>
      </c>
      <c r="M102" s="355">
        <f t="shared" si="3"/>
        <v>0.17656055486395161</v>
      </c>
    </row>
    <row r="103" spans="1:13" x14ac:dyDescent="0.2">
      <c r="A103" s="282" t="s">
        <v>1229</v>
      </c>
      <c r="B103" s="267" t="str">
        <f>VLOOKUP($A103,DRG!$A$8:$Z$771,2,FALSE)</f>
        <v>Reticuloendothelial &amp; Immunity Disorders W/O CC/MCC</v>
      </c>
      <c r="C103" s="268">
        <f>VLOOKUP($A103,DRG!$A$8:$Z$771,9,FALSE)</f>
        <v>14</v>
      </c>
      <c r="D103" s="269">
        <f>VLOOKUP($A103,DRG!$A$8:$Z$771,10,FALSE)</f>
        <v>8722.93</v>
      </c>
      <c r="E103" s="269">
        <f>VLOOKUP($A103,DRG!$A$8:$Z$771,11,FALSE)</f>
        <v>5694.5</v>
      </c>
      <c r="F103" s="270">
        <f>ROUND(VLOOKUP($A103,DRG!$A$8:$Z$771,14,FALSE),1)</f>
        <v>1.9</v>
      </c>
      <c r="G103" s="271" t="str">
        <f>VLOOKUP($A103,DRG!$A$8:$Z$771,18,FALSE)</f>
        <v>A</v>
      </c>
      <c r="H103" s="216"/>
      <c r="I103" s="220" t="str">
        <f>VLOOKUP($A103,DRG!$A$8:$Z$771,20,FALSE)</f>
        <v>A</v>
      </c>
      <c r="J103" s="163">
        <f>VLOOKUP($A103,DRG!$A$8:$Z$771,21,FALSE)</f>
        <v>0.49330000000000002</v>
      </c>
      <c r="K103" s="165">
        <f>VLOOKUP($A103,DRG!$A$8:$Z$771,22,FALSE)</f>
        <v>0.57869999999999999</v>
      </c>
      <c r="L103" s="135">
        <f t="shared" si="2"/>
        <v>8.5399999999999976E-2</v>
      </c>
      <c r="M103" s="356">
        <f t="shared" si="3"/>
        <v>0.17311980539225619</v>
      </c>
    </row>
    <row r="104" spans="1:13" x14ac:dyDescent="0.2">
      <c r="A104" s="273" t="s">
        <v>1491</v>
      </c>
      <c r="B104" s="262" t="str">
        <f>VLOOKUP($A104,DRG!$A$8:$Z$771,2,FALSE)</f>
        <v>Rectal Resection W CC</v>
      </c>
      <c r="C104" s="263">
        <f>VLOOKUP($A104,DRG!$A$8:$Z$771,9,FALSE)</f>
        <v>24</v>
      </c>
      <c r="D104" s="264">
        <f>VLOOKUP($A104,DRG!$A$8:$Z$771,10,FALSE)</f>
        <v>50761.82</v>
      </c>
      <c r="E104" s="264">
        <f>VLOOKUP($A104,DRG!$A$8:$Z$771,11,FALSE)</f>
        <v>14193.41</v>
      </c>
      <c r="F104" s="265">
        <f>ROUND(VLOOKUP($A104,DRG!$A$8:$Z$771,14,FALSE),1)</f>
        <v>7.5</v>
      </c>
      <c r="G104" s="266" t="str">
        <f>VLOOKUP($A104,DRG!$A$8:$Z$771,18,FALSE)</f>
        <v>A</v>
      </c>
      <c r="H104" s="216"/>
      <c r="I104" s="219" t="str">
        <f>VLOOKUP($A104,DRG!$A$8:$Z$771,20,FALSE)</f>
        <v>A</v>
      </c>
      <c r="J104" s="162">
        <f>VLOOKUP($A104,DRG!$A$8:$Z$771,21,FALSE)</f>
        <v>2.8761000000000001</v>
      </c>
      <c r="K104" s="164">
        <f>VLOOKUP($A104,DRG!$A$8:$Z$771,22,FALSE)</f>
        <v>3.3673999999999999</v>
      </c>
      <c r="L104" s="134">
        <f t="shared" si="2"/>
        <v>0.49129999999999985</v>
      </c>
      <c r="M104" s="355">
        <f t="shared" si="3"/>
        <v>0.17082159869267405</v>
      </c>
    </row>
    <row r="105" spans="1:13" x14ac:dyDescent="0.2">
      <c r="A105" s="273" t="s">
        <v>1211</v>
      </c>
      <c r="B105" s="262" t="str">
        <f>VLOOKUP($A105,DRG!$A$8:$Z$771,2,FALSE)</f>
        <v>Other Antepartum Diagnoses W/O Medical Complications</v>
      </c>
      <c r="C105" s="263">
        <f>VLOOKUP($A105,DRG!$A$8:$Z$771,9,FALSE)</f>
        <v>35</v>
      </c>
      <c r="D105" s="264">
        <f>VLOOKUP($A105,DRG!$A$8:$Z$771,10,FALSE)</f>
        <v>7616.39</v>
      </c>
      <c r="E105" s="264">
        <f>VLOOKUP($A105,DRG!$A$8:$Z$771,11,FALSE)</f>
        <v>5422.19</v>
      </c>
      <c r="F105" s="265">
        <f>ROUND(VLOOKUP($A105,DRG!$A$8:$Z$771,14,FALSE),1)</f>
        <v>1.7</v>
      </c>
      <c r="G105" s="266" t="str">
        <f>VLOOKUP($A105,DRG!$A$8:$Z$771,18,FALSE)</f>
        <v>A</v>
      </c>
      <c r="H105" s="216"/>
      <c r="I105" s="219" t="str">
        <f>VLOOKUP($A105,DRG!$A$8:$Z$771,20,FALSE)</f>
        <v>A</v>
      </c>
      <c r="J105" s="162">
        <f>VLOOKUP($A105,DRG!$A$8:$Z$771,21,FALSE)</f>
        <v>0.43159999999999998</v>
      </c>
      <c r="K105" s="164">
        <f>VLOOKUP($A105,DRG!$A$8:$Z$771,22,FALSE)</f>
        <v>0.50519999999999998</v>
      </c>
      <c r="L105" s="134">
        <f t="shared" si="2"/>
        <v>7.3599999999999999E-2</v>
      </c>
      <c r="M105" s="355">
        <f t="shared" si="3"/>
        <v>0.1705282669138091</v>
      </c>
    </row>
    <row r="106" spans="1:13" x14ac:dyDescent="0.2">
      <c r="A106" s="273" t="s">
        <v>1048</v>
      </c>
      <c r="B106" s="262" t="str">
        <f>VLOOKUP($A106,DRG!$A$8:$Z$771,2,FALSE)</f>
        <v>Hypertension W MCC</v>
      </c>
      <c r="C106" s="263">
        <f>VLOOKUP($A106,DRG!$A$8:$Z$771,9,FALSE)</f>
        <v>18</v>
      </c>
      <c r="D106" s="264">
        <f>VLOOKUP($A106,DRG!$A$8:$Z$771,10,FALSE)</f>
        <v>17163.23</v>
      </c>
      <c r="E106" s="264">
        <f>VLOOKUP($A106,DRG!$A$8:$Z$771,11,FALSE)</f>
        <v>7097.34</v>
      </c>
      <c r="F106" s="265">
        <f>ROUND(VLOOKUP($A106,DRG!$A$8:$Z$771,14,FALSE),1)</f>
        <v>3.1</v>
      </c>
      <c r="G106" s="266" t="str">
        <f>VLOOKUP($A106,DRG!$A$8:$Z$771,18,FALSE)</f>
        <v>A</v>
      </c>
      <c r="H106" s="216"/>
      <c r="I106" s="219" t="str">
        <f>VLOOKUP($A106,DRG!$A$8:$Z$771,20,FALSE)</f>
        <v>A</v>
      </c>
      <c r="J106" s="162">
        <f>VLOOKUP($A106,DRG!$A$8:$Z$771,21,FALSE)</f>
        <v>0.97289999999999999</v>
      </c>
      <c r="K106" s="164">
        <f>VLOOKUP($A106,DRG!$A$8:$Z$771,22,FALSE)</f>
        <v>1.1385000000000001</v>
      </c>
      <c r="L106" s="134">
        <f t="shared" si="2"/>
        <v>0.16560000000000008</v>
      </c>
      <c r="M106" s="355">
        <f t="shared" si="3"/>
        <v>0.17021276595744689</v>
      </c>
    </row>
    <row r="107" spans="1:13" x14ac:dyDescent="0.2">
      <c r="A107" s="273" t="s">
        <v>268</v>
      </c>
      <c r="B107" s="262" t="str">
        <f>VLOOKUP($A107,DRG!$A$8:$Z$771,2,FALSE)</f>
        <v>Cirrhosis &amp; Alcoholic Hepatitis W MCC</v>
      </c>
      <c r="C107" s="263">
        <f>VLOOKUP($A107,DRG!$A$8:$Z$771,9,FALSE)</f>
        <v>197</v>
      </c>
      <c r="D107" s="264">
        <f>VLOOKUP($A107,DRG!$A$8:$Z$771,10,FALSE)</f>
        <v>29365.360000000001</v>
      </c>
      <c r="E107" s="264">
        <f>VLOOKUP($A107,DRG!$A$8:$Z$771,11,FALSE)</f>
        <v>24510.54</v>
      </c>
      <c r="F107" s="265">
        <f>ROUND(VLOOKUP($A107,DRG!$A$8:$Z$771,14,FALSE),1)</f>
        <v>5.0999999999999996</v>
      </c>
      <c r="G107" s="266" t="str">
        <f>VLOOKUP($A107,DRG!$A$8:$Z$771,18,FALSE)</f>
        <v>A</v>
      </c>
      <c r="H107" s="216"/>
      <c r="I107" s="219" t="str">
        <f>VLOOKUP($A107,DRG!$A$8:$Z$771,20,FALSE)</f>
        <v>A</v>
      </c>
      <c r="J107" s="162">
        <f>VLOOKUP($A107,DRG!$A$8:$Z$771,21,FALSE)</f>
        <v>1.6503000000000001</v>
      </c>
      <c r="K107" s="164">
        <f>VLOOKUP($A107,DRG!$A$8:$Z$771,22,FALSE)</f>
        <v>1.929</v>
      </c>
      <c r="L107" s="134">
        <f t="shared" si="2"/>
        <v>0.27869999999999995</v>
      </c>
      <c r="M107" s="355">
        <f t="shared" si="3"/>
        <v>0.16887838574804576</v>
      </c>
    </row>
    <row r="108" spans="1:13" x14ac:dyDescent="0.2">
      <c r="A108" s="282" t="s">
        <v>232</v>
      </c>
      <c r="B108" s="267" t="str">
        <f>VLOOKUP($A108,DRG!$A$8:$Z$771,2,FALSE)</f>
        <v>Cholecystectomy Except by Laparoscope W/O C.D.E. W MCC</v>
      </c>
      <c r="C108" s="268">
        <f>VLOOKUP($A108,DRG!$A$8:$Z$771,9,FALSE)</f>
        <v>17</v>
      </c>
      <c r="D108" s="269">
        <f>VLOOKUP($A108,DRG!$A$8:$Z$771,10,FALSE)</f>
        <v>58221.75</v>
      </c>
      <c r="E108" s="269">
        <f>VLOOKUP($A108,DRG!$A$8:$Z$771,11,FALSE)</f>
        <v>26734.67</v>
      </c>
      <c r="F108" s="270">
        <f>ROUND(VLOOKUP($A108,DRG!$A$8:$Z$771,14,FALSE),1)</f>
        <v>8.8000000000000007</v>
      </c>
      <c r="G108" s="271" t="str">
        <f>VLOOKUP($A108,DRG!$A$8:$Z$771,18,FALSE)</f>
        <v>A</v>
      </c>
      <c r="H108" s="216"/>
      <c r="I108" s="220" t="str">
        <f>VLOOKUP($A108,DRG!$A$8:$Z$771,20,FALSE)</f>
        <v>A</v>
      </c>
      <c r="J108" s="163">
        <f>VLOOKUP($A108,DRG!$A$8:$Z$771,21,FALSE)</f>
        <v>3.2523</v>
      </c>
      <c r="K108" s="165">
        <f>VLOOKUP($A108,DRG!$A$8:$Z$771,22,FALSE)</f>
        <v>3.7974999999999999</v>
      </c>
      <c r="L108" s="135">
        <f t="shared" si="2"/>
        <v>0.54519999999999991</v>
      </c>
      <c r="M108" s="356">
        <f t="shared" si="3"/>
        <v>0.16763521200381265</v>
      </c>
    </row>
    <row r="109" spans="1:13" x14ac:dyDescent="0.2">
      <c r="A109" s="273" t="s">
        <v>328</v>
      </c>
      <c r="B109" s="262" t="str">
        <f>VLOOKUP($A109,DRG!$A$8:$Z$771,2,FALSE)</f>
        <v>Spinal Fus Exc Cerv W Spinal Curv/Malig/Infec or Ext Fus W/O CC/MCC</v>
      </c>
      <c r="C109" s="263">
        <f>VLOOKUP($A109,DRG!$A$8:$Z$771,9,FALSE)</f>
        <v>14</v>
      </c>
      <c r="D109" s="264">
        <f>VLOOKUP($A109,DRG!$A$8:$Z$771,10,FALSE)</f>
        <v>140342.56</v>
      </c>
      <c r="E109" s="264">
        <f>VLOOKUP($A109,DRG!$A$8:$Z$771,11,FALSE)</f>
        <v>29059.63</v>
      </c>
      <c r="F109" s="265">
        <f>ROUND(VLOOKUP($A109,DRG!$A$8:$Z$771,14,FALSE),1)</f>
        <v>3.8</v>
      </c>
      <c r="G109" s="266" t="str">
        <f>VLOOKUP($A109,DRG!$A$8:$Z$771,18,FALSE)</f>
        <v>A</v>
      </c>
      <c r="H109" s="216"/>
      <c r="I109" s="219" t="str">
        <f>VLOOKUP($A109,DRG!$A$8:$Z$771,20,FALSE)</f>
        <v>AP</v>
      </c>
      <c r="J109" s="162">
        <f>VLOOKUP($A109,DRG!$A$8:$Z$771,21,FALSE)</f>
        <v>7.9798</v>
      </c>
      <c r="K109" s="164">
        <f>VLOOKUP($A109,DRG!$A$8:$Z$771,22,FALSE)</f>
        <v>9.3099000000000007</v>
      </c>
      <c r="L109" s="134">
        <f t="shared" si="2"/>
        <v>1.3301000000000007</v>
      </c>
      <c r="M109" s="355">
        <f t="shared" si="3"/>
        <v>0.16668337552319615</v>
      </c>
    </row>
    <row r="110" spans="1:13" x14ac:dyDescent="0.2">
      <c r="A110" s="273" t="s">
        <v>1256</v>
      </c>
      <c r="B110" s="262" t="str">
        <f>VLOOKUP($A110,DRG!$A$8:$Z$771,2,FALSE)</f>
        <v>Radiotherapy</v>
      </c>
      <c r="C110" s="263">
        <f>VLOOKUP($A110,DRG!$A$8:$Z$771,9,FALSE)</f>
        <v>6</v>
      </c>
      <c r="D110" s="264">
        <f>VLOOKUP($A110,DRG!$A$8:$Z$771,10,FALSE)</f>
        <v>42671.45</v>
      </c>
      <c r="E110" s="264">
        <f>VLOOKUP($A110,DRG!$A$8:$Z$771,11,FALSE)</f>
        <v>43479.71</v>
      </c>
      <c r="F110" s="265">
        <f>ROUND(VLOOKUP($A110,DRG!$A$8:$Z$771,14,FALSE),1)</f>
        <v>4.9000000000000004</v>
      </c>
      <c r="G110" s="266" t="str">
        <f>VLOOKUP($A110,DRG!$A$8:$Z$771,18,FALSE)</f>
        <v>M</v>
      </c>
      <c r="H110" s="216"/>
      <c r="I110" s="219" t="str">
        <f>VLOOKUP($A110,DRG!$A$8:$Z$771,20,FALSE)</f>
        <v>M</v>
      </c>
      <c r="J110" s="162">
        <f>VLOOKUP($A110,DRG!$A$8:$Z$771,21,FALSE)</f>
        <v>2.2787000000000002</v>
      </c>
      <c r="K110" s="164">
        <f>VLOOKUP($A110,DRG!$A$8:$Z$771,22,FALSE)</f>
        <v>2.6560999999999999</v>
      </c>
      <c r="L110" s="134">
        <f t="shared" si="2"/>
        <v>0.37739999999999974</v>
      </c>
      <c r="M110" s="355">
        <f t="shared" si="3"/>
        <v>0.16562074867248858</v>
      </c>
    </row>
    <row r="111" spans="1:13" x14ac:dyDescent="0.2">
      <c r="A111" s="273" t="s">
        <v>664</v>
      </c>
      <c r="B111" s="262" t="str">
        <f>VLOOKUP($A111,DRG!$A$8:$Z$771,2,FALSE)</f>
        <v>Aftercare, Musculoskeletal System &amp; Connective Tissue W CC</v>
      </c>
      <c r="C111" s="263">
        <f>VLOOKUP($A111,DRG!$A$8:$Z$771,9,FALSE)</f>
        <v>25</v>
      </c>
      <c r="D111" s="264">
        <f>VLOOKUP($A111,DRG!$A$8:$Z$771,10,FALSE)</f>
        <v>17506.36</v>
      </c>
      <c r="E111" s="264">
        <f>VLOOKUP($A111,DRG!$A$8:$Z$771,11,FALSE)</f>
        <v>15376.06</v>
      </c>
      <c r="F111" s="265">
        <f>ROUND(VLOOKUP($A111,DRG!$A$8:$Z$771,14,FALSE),1)</f>
        <v>4.0999999999999996</v>
      </c>
      <c r="G111" s="266" t="str">
        <f>VLOOKUP($A111,DRG!$A$8:$Z$771,18,FALSE)</f>
        <v>A</v>
      </c>
      <c r="H111" s="216"/>
      <c r="I111" s="219" t="str">
        <f>VLOOKUP($A111,DRG!$A$8:$Z$771,20,FALSE)</f>
        <v>AP</v>
      </c>
      <c r="J111" s="162">
        <f>VLOOKUP($A111,DRG!$A$8:$Z$771,21,FALSE)</f>
        <v>0.99950000000000006</v>
      </c>
      <c r="K111" s="164">
        <f>VLOOKUP($A111,DRG!$A$8:$Z$771,22,FALSE)</f>
        <v>1.1614</v>
      </c>
      <c r="L111" s="134">
        <f t="shared" si="2"/>
        <v>0.16189999999999993</v>
      </c>
      <c r="M111" s="355">
        <f t="shared" si="3"/>
        <v>0.16198099049524756</v>
      </c>
    </row>
    <row r="112" spans="1:13" x14ac:dyDescent="0.2">
      <c r="A112" s="273" t="s">
        <v>1182</v>
      </c>
      <c r="B112" s="262" t="str">
        <f>VLOOKUP($A112,DRG!$A$8:$Z$771,2,FALSE)</f>
        <v>Vagina, Cervix &amp; Vulva Procedures W CC/MCC</v>
      </c>
      <c r="C112" s="263">
        <f>VLOOKUP($A112,DRG!$A$8:$Z$771,9,FALSE)</f>
        <v>22</v>
      </c>
      <c r="D112" s="264">
        <f>VLOOKUP($A112,DRG!$A$8:$Z$771,10,FALSE)</f>
        <v>20569.560000000001</v>
      </c>
      <c r="E112" s="264">
        <f>VLOOKUP($A112,DRG!$A$8:$Z$771,11,FALSE)</f>
        <v>12286.18</v>
      </c>
      <c r="F112" s="265">
        <f>ROUND(VLOOKUP($A112,DRG!$A$8:$Z$771,14,FALSE),1)</f>
        <v>3.5</v>
      </c>
      <c r="G112" s="266" t="str">
        <f>VLOOKUP($A112,DRG!$A$8:$Z$771,18,FALSE)</f>
        <v>A</v>
      </c>
      <c r="H112" s="216"/>
      <c r="I112" s="219" t="str">
        <f>VLOOKUP($A112,DRG!$A$8:$Z$771,20,FALSE)</f>
        <v>A</v>
      </c>
      <c r="J112" s="162">
        <f>VLOOKUP($A112,DRG!$A$8:$Z$771,21,FALSE)</f>
        <v>1.1744000000000001</v>
      </c>
      <c r="K112" s="164">
        <f>VLOOKUP($A112,DRG!$A$8:$Z$771,22,FALSE)</f>
        <v>1.3645</v>
      </c>
      <c r="L112" s="134">
        <f t="shared" si="2"/>
        <v>0.19009999999999994</v>
      </c>
      <c r="M112" s="355">
        <f t="shared" si="3"/>
        <v>0.16186989100817431</v>
      </c>
    </row>
    <row r="113" spans="1:13" x14ac:dyDescent="0.2">
      <c r="A113" s="282" t="s">
        <v>1046</v>
      </c>
      <c r="B113" s="267" t="str">
        <f>VLOOKUP($A113,DRG!$A$8:$Z$771,2,FALSE)</f>
        <v>Atherosclerosis W/O MCC</v>
      </c>
      <c r="C113" s="268">
        <f>VLOOKUP($A113,DRG!$A$8:$Z$771,9,FALSE)</f>
        <v>140</v>
      </c>
      <c r="D113" s="269">
        <f>VLOOKUP($A113,DRG!$A$8:$Z$771,10,FALSE)</f>
        <v>12433.32</v>
      </c>
      <c r="E113" s="269">
        <f>VLOOKUP($A113,DRG!$A$8:$Z$771,11,FALSE)</f>
        <v>6838.78</v>
      </c>
      <c r="F113" s="270">
        <f>ROUND(VLOOKUP($A113,DRG!$A$8:$Z$771,14,FALSE),1)</f>
        <v>2</v>
      </c>
      <c r="G113" s="271" t="str">
        <f>VLOOKUP($A113,DRG!$A$8:$Z$771,18,FALSE)</f>
        <v>A</v>
      </c>
      <c r="H113" s="216"/>
      <c r="I113" s="220" t="str">
        <f>VLOOKUP($A113,DRG!$A$8:$Z$771,20,FALSE)</f>
        <v>A</v>
      </c>
      <c r="J113" s="163">
        <f>VLOOKUP($A113,DRG!$A$8:$Z$771,21,FALSE)</f>
        <v>0.71050000000000002</v>
      </c>
      <c r="K113" s="165">
        <f>VLOOKUP($A113,DRG!$A$8:$Z$771,22,FALSE)</f>
        <v>0.82479999999999998</v>
      </c>
      <c r="L113" s="135">
        <f t="shared" si="2"/>
        <v>0.11429999999999996</v>
      </c>
      <c r="M113" s="356">
        <f t="shared" si="3"/>
        <v>0.16087262491203372</v>
      </c>
    </row>
    <row r="114" spans="1:13" x14ac:dyDescent="0.2">
      <c r="A114" s="273" t="s">
        <v>900</v>
      </c>
      <c r="B114" s="262" t="str">
        <f>VLOOKUP($A114,DRG!$A$8:$Z$771,2,FALSE)</f>
        <v>Bronchitis &amp; Asthma W CC/MCC</v>
      </c>
      <c r="C114" s="263">
        <f>VLOOKUP($A114,DRG!$A$8:$Z$771,9,FALSE)</f>
        <v>248</v>
      </c>
      <c r="D114" s="264">
        <f>VLOOKUP($A114,DRG!$A$8:$Z$771,10,FALSE)</f>
        <v>12403.59</v>
      </c>
      <c r="E114" s="264">
        <f>VLOOKUP($A114,DRG!$A$8:$Z$771,11,FALSE)</f>
        <v>7862.15</v>
      </c>
      <c r="F114" s="265">
        <f>ROUND(VLOOKUP($A114,DRG!$A$8:$Z$771,14,FALSE),1)</f>
        <v>2.9</v>
      </c>
      <c r="G114" s="266" t="str">
        <f>VLOOKUP($A114,DRG!$A$8:$Z$771,18,FALSE)</f>
        <v>A</v>
      </c>
      <c r="H114" s="216"/>
      <c r="I114" s="219" t="str">
        <f>VLOOKUP($A114,DRG!$A$8:$Z$771,20,FALSE)</f>
        <v>A</v>
      </c>
      <c r="J114" s="162">
        <f>VLOOKUP($A114,DRG!$A$8:$Z$771,21,FALSE)</f>
        <v>0.70879999999999999</v>
      </c>
      <c r="K114" s="164">
        <f>VLOOKUP($A114,DRG!$A$8:$Z$771,22,FALSE)</f>
        <v>0.82279999999999998</v>
      </c>
      <c r="L114" s="134">
        <f t="shared" si="2"/>
        <v>0.11399999999999999</v>
      </c>
      <c r="M114" s="355">
        <f t="shared" si="3"/>
        <v>0.16083521444695259</v>
      </c>
    </row>
    <row r="115" spans="1:13" x14ac:dyDescent="0.2">
      <c r="A115" s="214" t="s">
        <v>1356</v>
      </c>
      <c r="B115" s="262" t="str">
        <f>VLOOKUP($A115,DRG!$A$8:$Z$771,2,FALSE)</f>
        <v>Level III: Full Term Neonate W Major Problems</v>
      </c>
      <c r="C115" s="263">
        <f>VLOOKUP($A115,DRG!$A$8:$Z$771,9,FALSE)</f>
        <v>289</v>
      </c>
      <c r="D115" s="264">
        <f>VLOOKUP($A115,DRG!$A$8:$Z$771,10,FALSE)</f>
        <v>31669.15</v>
      </c>
      <c r="E115" s="264">
        <f>VLOOKUP($A115,DRG!$A$8:$Z$771,11,FALSE)</f>
        <v>34854.589999999997</v>
      </c>
      <c r="F115" s="265">
        <f>ROUND(VLOOKUP($A115,DRG!$A$8:$Z$771,14,FALSE),1)</f>
        <v>7.4</v>
      </c>
      <c r="G115" s="266" t="str">
        <f>VLOOKUP($A115,DRG!$A$8:$Z$771,18,FALSE)</f>
        <v>A</v>
      </c>
      <c r="H115" s="216"/>
      <c r="I115" s="219" t="str">
        <f>VLOOKUP($A115,DRG!$A$8:$Z$771,20,FALSE)</f>
        <v>A</v>
      </c>
      <c r="J115" s="162">
        <f>VLOOKUP($A115,DRG!$A$8:$Z$771,21,FALSE)</f>
        <v>1.7018</v>
      </c>
      <c r="K115" s="164">
        <f>VLOOKUP($A115,DRG!$A$8:$Z$771,22,FALSE)</f>
        <v>1.9718</v>
      </c>
      <c r="L115" s="134">
        <f t="shared" si="2"/>
        <v>0.27</v>
      </c>
      <c r="M115" s="355">
        <f t="shared" si="3"/>
        <v>0.15865554119167941</v>
      </c>
    </row>
    <row r="116" spans="1:13" x14ac:dyDescent="0.2">
      <c r="A116" s="273" t="s">
        <v>971</v>
      </c>
      <c r="B116" s="262" t="str">
        <f>VLOOKUP($A116,DRG!$A$8:$Z$771,2,FALSE)</f>
        <v>Amputation for Circ Sys Disorders Exc Upper Limb &amp; Toe W MCC</v>
      </c>
      <c r="C116" s="263">
        <f>VLOOKUP($A116,DRG!$A$8:$Z$771,9,FALSE)</f>
        <v>28</v>
      </c>
      <c r="D116" s="264">
        <f>VLOOKUP($A116,DRG!$A$8:$Z$771,10,FALSE)</f>
        <v>82990.14</v>
      </c>
      <c r="E116" s="264">
        <f>VLOOKUP($A116,DRG!$A$8:$Z$771,11,FALSE)</f>
        <v>47705.79</v>
      </c>
      <c r="F116" s="265">
        <f>ROUND(VLOOKUP($A116,DRG!$A$8:$Z$771,14,FALSE),1)</f>
        <v>13.9</v>
      </c>
      <c r="G116" s="266" t="str">
        <f>VLOOKUP($A116,DRG!$A$8:$Z$771,18,FALSE)</f>
        <v>A</v>
      </c>
      <c r="H116" s="216"/>
      <c r="I116" s="219" t="str">
        <f>VLOOKUP($A116,DRG!$A$8:$Z$771,20,FALSE)</f>
        <v>A</v>
      </c>
      <c r="J116" s="162">
        <f>VLOOKUP($A116,DRG!$A$8:$Z$771,21,FALSE)</f>
        <v>4.6513</v>
      </c>
      <c r="K116" s="164">
        <f>VLOOKUP($A116,DRG!$A$8:$Z$771,22,FALSE)</f>
        <v>5.38</v>
      </c>
      <c r="L116" s="134">
        <f t="shared" si="2"/>
        <v>0.7286999999999999</v>
      </c>
      <c r="M116" s="355">
        <f t="shared" si="3"/>
        <v>0.15666587835658846</v>
      </c>
    </row>
    <row r="117" spans="1:13" x14ac:dyDescent="0.2">
      <c r="A117" s="273" t="s">
        <v>768</v>
      </c>
      <c r="B117" s="262" t="str">
        <f>VLOOKUP($A117,DRG!$A$8:$Z$771,2,FALSE)</f>
        <v>Sinus &amp; Mastoid Procedures W/O CC/MCC</v>
      </c>
      <c r="C117" s="263">
        <f>VLOOKUP($A117,DRG!$A$8:$Z$771,9,FALSE)</f>
        <v>1</v>
      </c>
      <c r="D117" s="264">
        <f>VLOOKUP($A117,DRG!$A$8:$Z$771,10,FALSE)</f>
        <v>13166.45</v>
      </c>
      <c r="E117" s="264">
        <f>VLOOKUP($A117,DRG!$A$8:$Z$771,11,FALSE)</f>
        <v>0</v>
      </c>
      <c r="F117" s="265">
        <f>ROUND(VLOOKUP($A117,DRG!$A$8:$Z$771,14,FALSE),1)</f>
        <v>1.9</v>
      </c>
      <c r="G117" s="266" t="str">
        <f>VLOOKUP($A117,DRG!$A$8:$Z$771,18,FALSE)</f>
        <v>M</v>
      </c>
      <c r="H117" s="216"/>
      <c r="I117" s="219" t="str">
        <f>VLOOKUP($A117,DRG!$A$8:$Z$771,20,FALSE)</f>
        <v>M</v>
      </c>
      <c r="J117" s="162">
        <f>VLOOKUP($A117,DRG!$A$8:$Z$771,21,FALSE)</f>
        <v>1.6337999999999999</v>
      </c>
      <c r="K117" s="164">
        <f>VLOOKUP($A117,DRG!$A$8:$Z$771,22,FALSE)</f>
        <v>1.8884000000000001</v>
      </c>
      <c r="L117" s="134">
        <f t="shared" si="2"/>
        <v>0.25460000000000016</v>
      </c>
      <c r="M117" s="355">
        <f t="shared" si="3"/>
        <v>0.15583302729832305</v>
      </c>
    </row>
    <row r="118" spans="1:13" x14ac:dyDescent="0.2">
      <c r="A118" s="282" t="s">
        <v>482</v>
      </c>
      <c r="B118" s="267" t="str">
        <f>VLOOKUP($A118,DRG!$A$8:$Z$771,2,FALSE)</f>
        <v>Nonspecific Cerebrovascular Disorders W CC</v>
      </c>
      <c r="C118" s="268">
        <f>VLOOKUP($A118,DRG!$A$8:$Z$771,9,FALSE)</f>
        <v>26</v>
      </c>
      <c r="D118" s="269">
        <f>VLOOKUP($A118,DRG!$A$8:$Z$771,10,FALSE)</f>
        <v>20093.419999999998</v>
      </c>
      <c r="E118" s="269">
        <f>VLOOKUP($A118,DRG!$A$8:$Z$771,11,FALSE)</f>
        <v>10269.299999999999</v>
      </c>
      <c r="F118" s="270">
        <f>ROUND(VLOOKUP($A118,DRG!$A$8:$Z$771,14,FALSE),1)</f>
        <v>4.3</v>
      </c>
      <c r="G118" s="271" t="str">
        <f>VLOOKUP($A118,DRG!$A$8:$Z$771,18,FALSE)</f>
        <v>A</v>
      </c>
      <c r="H118" s="216"/>
      <c r="I118" s="220" t="str">
        <f>VLOOKUP($A118,DRG!$A$8:$Z$771,20,FALSE)</f>
        <v>A</v>
      </c>
      <c r="J118" s="163">
        <f>VLOOKUP($A118,DRG!$A$8:$Z$771,21,FALSE)</f>
        <v>1.1536</v>
      </c>
      <c r="K118" s="165">
        <f>VLOOKUP($A118,DRG!$A$8:$Z$771,22,FALSE)</f>
        <v>1.333</v>
      </c>
      <c r="L118" s="135">
        <f t="shared" si="2"/>
        <v>0.1794</v>
      </c>
      <c r="M118" s="356">
        <f t="shared" si="3"/>
        <v>0.15551317614424412</v>
      </c>
    </row>
    <row r="119" spans="1:13" x14ac:dyDescent="0.2">
      <c r="A119" s="273" t="s">
        <v>1217</v>
      </c>
      <c r="B119" s="262" t="str">
        <f>VLOOKUP($A119,DRG!$A$8:$Z$771,2,FALSE)</f>
        <v>Neonate W Other Significant Problems</v>
      </c>
      <c r="C119" s="263">
        <f>VLOOKUP($A119,DRG!$A$8:$Z$771,9,FALSE)</f>
        <v>469</v>
      </c>
      <c r="D119" s="264">
        <f>VLOOKUP($A119,DRG!$A$8:$Z$771,10,FALSE)</f>
        <v>3436.5</v>
      </c>
      <c r="E119" s="264">
        <f>VLOOKUP($A119,DRG!$A$8:$Z$771,11,FALSE)</f>
        <v>1975.15</v>
      </c>
      <c r="F119" s="265">
        <f>ROUND(VLOOKUP($A119,DRG!$A$8:$Z$771,14,FALSE),1)</f>
        <v>2.2999999999999998</v>
      </c>
      <c r="G119" s="266" t="str">
        <f>VLOOKUP($A119,DRG!$A$8:$Z$771,18,FALSE)</f>
        <v>A</v>
      </c>
      <c r="H119" s="216"/>
      <c r="I119" s="219" t="str">
        <f>VLOOKUP($A119,DRG!$A$8:$Z$771,20,FALSE)</f>
        <v>A</v>
      </c>
      <c r="J119" s="162">
        <f>VLOOKUP($A119,DRG!$A$8:$Z$771,21,FALSE)</f>
        <v>0.19739999999999999</v>
      </c>
      <c r="K119" s="164">
        <f>VLOOKUP($A119,DRG!$A$8:$Z$771,22,FALSE)</f>
        <v>0.22800000000000001</v>
      </c>
      <c r="L119" s="134">
        <f t="shared" si="2"/>
        <v>3.0600000000000016E-2</v>
      </c>
      <c r="M119" s="355">
        <f t="shared" si="3"/>
        <v>0.15501519756838913</v>
      </c>
    </row>
    <row r="120" spans="1:13" x14ac:dyDescent="0.2">
      <c r="A120" s="273" t="s">
        <v>670</v>
      </c>
      <c r="B120" s="262" t="str">
        <f>VLOOKUP($A120,DRG!$A$8:$Z$771,2,FALSE)</f>
        <v>Other Musculoskeletal Sys &amp; Connective Tissue Diagnoses W/O CC/MCC</v>
      </c>
      <c r="C120" s="263">
        <f>VLOOKUP($A120,DRG!$A$8:$Z$771,9,FALSE)</f>
        <v>12</v>
      </c>
      <c r="D120" s="264">
        <f>VLOOKUP($A120,DRG!$A$8:$Z$771,10,FALSE)</f>
        <v>10303.33</v>
      </c>
      <c r="E120" s="264">
        <f>VLOOKUP($A120,DRG!$A$8:$Z$771,11,FALSE)</f>
        <v>5354.29</v>
      </c>
      <c r="F120" s="265">
        <f>ROUND(VLOOKUP($A120,DRG!$A$8:$Z$771,14,FALSE),1)</f>
        <v>1.9</v>
      </c>
      <c r="G120" s="266" t="str">
        <f>VLOOKUP($A120,DRG!$A$8:$Z$771,18,FALSE)</f>
        <v>A</v>
      </c>
      <c r="H120" s="216"/>
      <c r="I120" s="219" t="str">
        <f>VLOOKUP($A120,DRG!$A$8:$Z$771,20,FALSE)</f>
        <v>A</v>
      </c>
      <c r="J120" s="162">
        <f>VLOOKUP($A120,DRG!$A$8:$Z$771,21,FALSE)</f>
        <v>0.59209999999999996</v>
      </c>
      <c r="K120" s="164">
        <f>VLOOKUP($A120,DRG!$A$8:$Z$771,22,FALSE)</f>
        <v>0.6835</v>
      </c>
      <c r="L120" s="134">
        <f t="shared" si="2"/>
        <v>9.1400000000000037E-2</v>
      </c>
      <c r="M120" s="355">
        <f t="shared" si="3"/>
        <v>0.1543658165850364</v>
      </c>
    </row>
    <row r="121" spans="1:13" x14ac:dyDescent="0.2">
      <c r="A121" s="273" t="s">
        <v>994</v>
      </c>
      <c r="B121" s="262" t="str">
        <f>VLOOKUP($A121,DRG!$A$8:$Z$771,2,FALSE)</f>
        <v>Mastectomy for Malignancy W CC/MCC</v>
      </c>
      <c r="C121" s="263">
        <f>VLOOKUP($A121,DRG!$A$8:$Z$771,9,FALSE)</f>
        <v>28</v>
      </c>
      <c r="D121" s="264">
        <f>VLOOKUP($A121,DRG!$A$8:$Z$771,10,FALSE)</f>
        <v>33802.949999999997</v>
      </c>
      <c r="E121" s="264">
        <f>VLOOKUP($A121,DRG!$A$8:$Z$771,11,FALSE)</f>
        <v>23634.62</v>
      </c>
      <c r="F121" s="265">
        <f>ROUND(VLOOKUP($A121,DRG!$A$8:$Z$771,14,FALSE),1)</f>
        <v>2.2000000000000002</v>
      </c>
      <c r="G121" s="266" t="str">
        <f>VLOOKUP($A121,DRG!$A$8:$Z$771,18,FALSE)</f>
        <v>A</v>
      </c>
      <c r="H121" s="216"/>
      <c r="I121" s="219" t="str">
        <f>VLOOKUP($A121,DRG!$A$8:$Z$771,20,FALSE)</f>
        <v>AP</v>
      </c>
      <c r="J121" s="162">
        <f>VLOOKUP($A121,DRG!$A$8:$Z$771,21,FALSE)</f>
        <v>1.9494</v>
      </c>
      <c r="K121" s="164">
        <f>VLOOKUP($A121,DRG!$A$8:$Z$771,22,FALSE)</f>
        <v>2.2423999999999999</v>
      </c>
      <c r="L121" s="134">
        <f t="shared" si="2"/>
        <v>0.29299999999999993</v>
      </c>
      <c r="M121" s="355">
        <f t="shared" si="3"/>
        <v>0.15030265722786496</v>
      </c>
    </row>
    <row r="122" spans="1:13" x14ac:dyDescent="0.2">
      <c r="A122" s="273" t="s">
        <v>254</v>
      </c>
      <c r="B122" s="262" t="str">
        <f>VLOOKUP($A122,DRG!$A$8:$Z$771,2,FALSE)</f>
        <v>Other Hepatobiliary or Pancreas O.R. Procedures W/O CC/MCC</v>
      </c>
      <c r="C122" s="263">
        <f>VLOOKUP($A122,DRG!$A$8:$Z$771,9,FALSE)</f>
        <v>0</v>
      </c>
      <c r="D122" s="264">
        <f>VLOOKUP($A122,DRG!$A$8:$Z$771,10,FALSE)</f>
        <v>0</v>
      </c>
      <c r="E122" s="264">
        <f>VLOOKUP($A122,DRG!$A$8:$Z$771,11,FALSE)</f>
        <v>0</v>
      </c>
      <c r="F122" s="265">
        <f>ROUND(VLOOKUP($A122,DRG!$A$8:$Z$771,14,FALSE),1)</f>
        <v>3.6</v>
      </c>
      <c r="G122" s="266" t="str">
        <f>VLOOKUP($A122,DRG!$A$8:$Z$771,18,FALSE)</f>
        <v>M</v>
      </c>
      <c r="H122" s="216"/>
      <c r="I122" s="219" t="str">
        <f>VLOOKUP($A122,DRG!$A$8:$Z$771,20,FALSE)</f>
        <v>M</v>
      </c>
      <c r="J122" s="162">
        <f>VLOOKUP($A122,DRG!$A$8:$Z$771,21,FALSE)</f>
        <v>2.1442999999999999</v>
      </c>
      <c r="K122" s="164">
        <f>VLOOKUP($A122,DRG!$A$8:$Z$771,22,FALSE)</f>
        <v>2.4630000000000001</v>
      </c>
      <c r="L122" s="134">
        <f t="shared" si="2"/>
        <v>0.31870000000000021</v>
      </c>
      <c r="M122" s="355">
        <f t="shared" si="3"/>
        <v>0.14862659142843829</v>
      </c>
    </row>
    <row r="123" spans="1:13" x14ac:dyDescent="0.2">
      <c r="A123" s="282" t="s">
        <v>1284</v>
      </c>
      <c r="B123" s="267" t="str">
        <f>VLOOKUP($A123,DRG!$A$8:$Z$771,2,FALSE)</f>
        <v>Alcohol/Drug Abuse or Dependence, Left AMA</v>
      </c>
      <c r="C123" s="268">
        <f>VLOOKUP($A123,DRG!$A$8:$Z$771,9,FALSE)</f>
        <v>79</v>
      </c>
      <c r="D123" s="269">
        <f>VLOOKUP($A123,DRG!$A$8:$Z$771,10,FALSE)</f>
        <v>9429.7000000000007</v>
      </c>
      <c r="E123" s="269">
        <f>VLOOKUP($A123,DRG!$A$8:$Z$771,11,FALSE)</f>
        <v>5055.76</v>
      </c>
      <c r="F123" s="270">
        <f>ROUND(VLOOKUP($A123,DRG!$A$8:$Z$771,14,FALSE),1)</f>
        <v>1.9</v>
      </c>
      <c r="G123" s="271" t="str">
        <f>VLOOKUP($A123,DRG!$A$8:$Z$771,18,FALSE)</f>
        <v>A</v>
      </c>
      <c r="H123" s="216"/>
      <c r="I123" s="220" t="str">
        <f>VLOOKUP($A123,DRG!$A$8:$Z$771,20,FALSE)</f>
        <v>A</v>
      </c>
      <c r="J123" s="163">
        <f>VLOOKUP($A123,DRG!$A$8:$Z$771,21,FALSE)</f>
        <v>0.54590000000000005</v>
      </c>
      <c r="K123" s="165">
        <f>VLOOKUP($A123,DRG!$A$8:$Z$771,22,FALSE)</f>
        <v>0.62570000000000003</v>
      </c>
      <c r="L123" s="135">
        <f t="shared" si="2"/>
        <v>7.9799999999999982E-2</v>
      </c>
      <c r="M123" s="356">
        <f t="shared" si="3"/>
        <v>0.14618061916101846</v>
      </c>
    </row>
    <row r="124" spans="1:13" x14ac:dyDescent="0.2">
      <c r="A124" s="273" t="s">
        <v>1230</v>
      </c>
      <c r="B124" s="262" t="str">
        <f>VLOOKUP($A124,DRG!$A$8:$Z$771,2,FALSE)</f>
        <v>Lymphoma &amp; Leukemia W Major O.R. Procedure W MCC</v>
      </c>
      <c r="C124" s="263">
        <f>VLOOKUP($A124,DRG!$A$8:$Z$771,9,FALSE)</f>
        <v>3</v>
      </c>
      <c r="D124" s="264">
        <f>VLOOKUP($A124,DRG!$A$8:$Z$771,10,FALSE)</f>
        <v>118914.39</v>
      </c>
      <c r="E124" s="264">
        <f>VLOOKUP($A124,DRG!$A$8:$Z$771,11,FALSE)</f>
        <v>32947.629999999997</v>
      </c>
      <c r="F124" s="265">
        <f>ROUND(VLOOKUP($A124,DRG!$A$8:$Z$771,14,FALSE),1)</f>
        <v>12.1</v>
      </c>
      <c r="G124" s="266" t="str">
        <f>VLOOKUP($A124,DRG!$A$8:$Z$771,18,FALSE)</f>
        <v>M</v>
      </c>
      <c r="H124" s="216"/>
      <c r="I124" s="219" t="str">
        <f>VLOOKUP($A124,DRG!$A$8:$Z$771,20,FALSE)</f>
        <v>M</v>
      </c>
      <c r="J124" s="162">
        <f>VLOOKUP($A124,DRG!$A$8:$Z$771,21,FALSE)</f>
        <v>8.2063000000000006</v>
      </c>
      <c r="K124" s="164">
        <f>VLOOKUP($A124,DRG!$A$8:$Z$771,22,FALSE)</f>
        <v>9.3831000000000007</v>
      </c>
      <c r="L124" s="134">
        <f t="shared" si="2"/>
        <v>1.1768000000000001</v>
      </c>
      <c r="M124" s="355">
        <f t="shared" si="3"/>
        <v>0.14340202039896177</v>
      </c>
    </row>
    <row r="125" spans="1:13" x14ac:dyDescent="0.2">
      <c r="A125" s="273" t="s">
        <v>1543</v>
      </c>
      <c r="B125" s="262" t="str">
        <f>VLOOKUP($A125,DRG!$A$8:$Z$771,2,FALSE)</f>
        <v>Foot Procedures W/O CC/MCC</v>
      </c>
      <c r="C125" s="263">
        <f>VLOOKUP($A125,DRG!$A$8:$Z$771,9,FALSE)</f>
        <v>40</v>
      </c>
      <c r="D125" s="264">
        <f>VLOOKUP($A125,DRG!$A$8:$Z$771,10,FALSE)</f>
        <v>20161.48</v>
      </c>
      <c r="E125" s="264">
        <f>VLOOKUP($A125,DRG!$A$8:$Z$771,11,FALSE)</f>
        <v>9100.26</v>
      </c>
      <c r="F125" s="265">
        <f>ROUND(VLOOKUP($A125,DRG!$A$8:$Z$771,14,FALSE),1)</f>
        <v>2.1</v>
      </c>
      <c r="G125" s="266" t="str">
        <f>VLOOKUP($A125,DRG!$A$8:$Z$771,18,FALSE)</f>
        <v>A</v>
      </c>
      <c r="H125" s="216"/>
      <c r="I125" s="219" t="str">
        <f>VLOOKUP($A125,DRG!$A$8:$Z$771,20,FALSE)</f>
        <v>A</v>
      </c>
      <c r="J125" s="162">
        <f>VLOOKUP($A125,DRG!$A$8:$Z$771,21,FALSE)</f>
        <v>1.1704000000000001</v>
      </c>
      <c r="K125" s="164">
        <f>VLOOKUP($A125,DRG!$A$8:$Z$771,22,FALSE)</f>
        <v>1.3374999999999999</v>
      </c>
      <c r="L125" s="134">
        <f t="shared" si="2"/>
        <v>0.1670999999999998</v>
      </c>
      <c r="M125" s="355">
        <f t="shared" si="3"/>
        <v>0.14277170198222811</v>
      </c>
    </row>
    <row r="126" spans="1:13" x14ac:dyDescent="0.2">
      <c r="A126" s="273" t="s">
        <v>651</v>
      </c>
      <c r="B126" s="262" t="str">
        <f>VLOOKUP($A126,DRG!$A$8:$Z$771,2,FALSE)</f>
        <v>Benign Prostatic Hypertrophy W MCC</v>
      </c>
      <c r="C126" s="263">
        <f>VLOOKUP($A126,DRG!$A$8:$Z$771,9,FALSE)</f>
        <v>2</v>
      </c>
      <c r="D126" s="264">
        <f>VLOOKUP($A126,DRG!$A$8:$Z$771,10,FALSE)</f>
        <v>45179.42</v>
      </c>
      <c r="E126" s="264">
        <f>VLOOKUP($A126,DRG!$A$8:$Z$771,11,FALSE)</f>
        <v>15631.56</v>
      </c>
      <c r="F126" s="265">
        <f>ROUND(VLOOKUP($A126,DRG!$A$8:$Z$771,14,FALSE),1)</f>
        <v>4.5</v>
      </c>
      <c r="G126" s="266" t="str">
        <f>VLOOKUP($A126,DRG!$A$8:$Z$771,18,FALSE)</f>
        <v>M</v>
      </c>
      <c r="H126" s="216"/>
      <c r="I126" s="219" t="str">
        <f>VLOOKUP($A126,DRG!$A$8:$Z$771,20,FALSE)</f>
        <v>M</v>
      </c>
      <c r="J126" s="162">
        <f>VLOOKUP($A126,DRG!$A$8:$Z$771,21,FALSE)</f>
        <v>1.8329</v>
      </c>
      <c r="K126" s="164">
        <f>VLOOKUP($A126,DRG!$A$8:$Z$771,22,FALSE)</f>
        <v>2.0935000000000001</v>
      </c>
      <c r="L126" s="134">
        <f t="shared" si="2"/>
        <v>0.26060000000000016</v>
      </c>
      <c r="M126" s="355">
        <f t="shared" si="3"/>
        <v>0.14217906050521043</v>
      </c>
    </row>
    <row r="127" spans="1:13" x14ac:dyDescent="0.2">
      <c r="A127" s="273" t="s">
        <v>599</v>
      </c>
      <c r="B127" s="262" t="str">
        <f>VLOOKUP($A127,DRG!$A$8:$Z$771,2,FALSE)</f>
        <v>Ventricular Shunt Procedures W/O CC/MCC</v>
      </c>
      <c r="C127" s="263">
        <f>VLOOKUP($A127,DRG!$A$8:$Z$771,9,FALSE)</f>
        <v>18</v>
      </c>
      <c r="D127" s="264">
        <f>VLOOKUP($A127,DRG!$A$8:$Z$771,10,FALSE)</f>
        <v>27324</v>
      </c>
      <c r="E127" s="264">
        <f>VLOOKUP($A127,DRG!$A$8:$Z$771,11,FALSE)</f>
        <v>8861.5</v>
      </c>
      <c r="F127" s="265">
        <f>ROUND(VLOOKUP($A127,DRG!$A$8:$Z$771,14,FALSE),1)</f>
        <v>1.6</v>
      </c>
      <c r="G127" s="266" t="str">
        <f>VLOOKUP($A127,DRG!$A$8:$Z$771,18,FALSE)</f>
        <v>A</v>
      </c>
      <c r="H127" s="216"/>
      <c r="I127" s="219" t="str">
        <f>VLOOKUP($A127,DRG!$A$8:$Z$771,20,FALSE)</f>
        <v>A</v>
      </c>
      <c r="J127" s="162">
        <f>VLOOKUP($A127,DRG!$A$8:$Z$771,21,FALSE)</f>
        <v>1.5885</v>
      </c>
      <c r="K127" s="164">
        <f>VLOOKUP($A127,DRG!$A$8:$Z$771,22,FALSE)</f>
        <v>1.8126</v>
      </c>
      <c r="L127" s="134">
        <f t="shared" si="2"/>
        <v>0.22409999999999997</v>
      </c>
      <c r="M127" s="355">
        <f t="shared" si="3"/>
        <v>0.14107648725212463</v>
      </c>
    </row>
    <row r="128" spans="1:13" x14ac:dyDescent="0.2">
      <c r="A128" s="282" t="s">
        <v>1261</v>
      </c>
      <c r="B128" s="267" t="str">
        <f>VLOOKUP($A128,DRG!$A$8:$Z$771,2,FALSE)</f>
        <v>Postoperative or Post-Traumatic Infections W O.R. Proc W CC</v>
      </c>
      <c r="C128" s="268">
        <f>VLOOKUP($A128,DRG!$A$8:$Z$771,9,FALSE)</f>
        <v>108</v>
      </c>
      <c r="D128" s="269">
        <f>VLOOKUP($A128,DRG!$A$8:$Z$771,10,FALSE)</f>
        <v>31272.09</v>
      </c>
      <c r="E128" s="269">
        <f>VLOOKUP($A128,DRG!$A$8:$Z$771,11,FALSE)</f>
        <v>20193.490000000002</v>
      </c>
      <c r="F128" s="270">
        <f>ROUND(VLOOKUP($A128,DRG!$A$8:$Z$771,14,FALSE),1)</f>
        <v>5.5</v>
      </c>
      <c r="G128" s="271" t="str">
        <f>VLOOKUP($A128,DRG!$A$8:$Z$771,18,FALSE)</f>
        <v>A</v>
      </c>
      <c r="H128" s="216"/>
      <c r="I128" s="220" t="str">
        <f>VLOOKUP($A128,DRG!$A$8:$Z$771,20,FALSE)</f>
        <v>A</v>
      </c>
      <c r="J128" s="163">
        <f>VLOOKUP($A128,DRG!$A$8:$Z$771,21,FALSE)</f>
        <v>1.8189</v>
      </c>
      <c r="K128" s="165">
        <f>VLOOKUP($A128,DRG!$A$8:$Z$771,22,FALSE)</f>
        <v>2.0746000000000002</v>
      </c>
      <c r="L128" s="135">
        <f t="shared" si="2"/>
        <v>0.25570000000000026</v>
      </c>
      <c r="M128" s="356">
        <f t="shared" si="3"/>
        <v>0.14057947110891211</v>
      </c>
    </row>
    <row r="129" spans="1:13" x14ac:dyDescent="0.2">
      <c r="A129" s="273" t="s">
        <v>808</v>
      </c>
      <c r="B129" s="262" t="str">
        <f>VLOOKUP($A129,DRG!$A$8:$Z$771,2,FALSE)</f>
        <v>Other Ear, Nose, Mouth &amp; Throat Diagnoses W/O CC/MCC</v>
      </c>
      <c r="C129" s="263">
        <f>VLOOKUP($A129,DRG!$A$8:$Z$771,9,FALSE)</f>
        <v>23</v>
      </c>
      <c r="D129" s="264">
        <f>VLOOKUP($A129,DRG!$A$8:$Z$771,10,FALSE)</f>
        <v>7805.87</v>
      </c>
      <c r="E129" s="264">
        <f>VLOOKUP($A129,DRG!$A$8:$Z$771,11,FALSE)</f>
        <v>5128.83</v>
      </c>
      <c r="F129" s="265">
        <f>ROUND(VLOOKUP($A129,DRG!$A$8:$Z$771,14,FALSE),1)</f>
        <v>2</v>
      </c>
      <c r="G129" s="266" t="str">
        <f>VLOOKUP($A129,DRG!$A$8:$Z$771,18,FALSE)</f>
        <v>A</v>
      </c>
      <c r="H129" s="216"/>
      <c r="I129" s="219" t="str">
        <f>VLOOKUP($A129,DRG!$A$8:$Z$771,20,FALSE)</f>
        <v>A</v>
      </c>
      <c r="J129" s="162">
        <f>VLOOKUP($A129,DRG!$A$8:$Z$771,21,FALSE)</f>
        <v>0.45419999999999999</v>
      </c>
      <c r="K129" s="164">
        <f>VLOOKUP($A129,DRG!$A$8:$Z$771,22,FALSE)</f>
        <v>0.51770000000000005</v>
      </c>
      <c r="L129" s="134">
        <f t="shared" si="2"/>
        <v>6.3500000000000056E-2</v>
      </c>
      <c r="M129" s="355">
        <f t="shared" si="3"/>
        <v>0.13980625275209171</v>
      </c>
    </row>
    <row r="130" spans="1:13" x14ac:dyDescent="0.2">
      <c r="A130" s="273" t="s">
        <v>989</v>
      </c>
      <c r="B130" s="262" t="str">
        <f>VLOOKUP($A130,DRG!$A$8:$Z$771,2,FALSE)</f>
        <v>Perc Cardiovasc Proc W Non-Drug-Eluting Stent W MCC or 4+ Ves/Stents</v>
      </c>
      <c r="C130" s="263">
        <f>VLOOKUP($A130,DRG!$A$8:$Z$771,9,FALSE)</f>
        <v>32</v>
      </c>
      <c r="D130" s="264">
        <f>VLOOKUP($A130,DRG!$A$8:$Z$771,10,FALSE)</f>
        <v>57298.65</v>
      </c>
      <c r="E130" s="264">
        <f>VLOOKUP($A130,DRG!$A$8:$Z$771,11,FALSE)</f>
        <v>17453.32</v>
      </c>
      <c r="F130" s="265">
        <f>ROUND(VLOOKUP($A130,DRG!$A$8:$Z$771,14,FALSE),1)</f>
        <v>4</v>
      </c>
      <c r="G130" s="266" t="str">
        <f>VLOOKUP($A130,DRG!$A$8:$Z$771,18,FALSE)</f>
        <v>A</v>
      </c>
      <c r="H130" s="216"/>
      <c r="I130" s="219" t="str">
        <f>VLOOKUP($A130,DRG!$A$8:$Z$771,20,FALSE)</f>
        <v>A</v>
      </c>
      <c r="J130" s="162">
        <f>VLOOKUP($A130,DRG!$A$8:$Z$771,21,FALSE)</f>
        <v>3.3431999999999999</v>
      </c>
      <c r="K130" s="164">
        <f>VLOOKUP($A130,DRG!$A$8:$Z$771,22,FALSE)</f>
        <v>3.8010999999999999</v>
      </c>
      <c r="L130" s="134">
        <f t="shared" si="2"/>
        <v>0.45789999999999997</v>
      </c>
      <c r="M130" s="355">
        <f t="shared" si="3"/>
        <v>0.13696458482890644</v>
      </c>
    </row>
    <row r="131" spans="1:13" x14ac:dyDescent="0.2">
      <c r="A131" s="273" t="s">
        <v>136</v>
      </c>
      <c r="B131" s="262" t="str">
        <f>VLOOKUP($A131,DRG!$A$8:$Z$771,2,FALSE)</f>
        <v>Shoulder, Elbow or Forearm Proc, Exc Major Joint Proc W/O CC/MCC</v>
      </c>
      <c r="C131" s="263">
        <f>VLOOKUP($A131,DRG!$A$8:$Z$771,9,FALSE)</f>
        <v>24</v>
      </c>
      <c r="D131" s="264">
        <f>VLOOKUP($A131,DRG!$A$8:$Z$771,10,FALSE)</f>
        <v>23055.47</v>
      </c>
      <c r="E131" s="264">
        <f>VLOOKUP($A131,DRG!$A$8:$Z$771,11,FALSE)</f>
        <v>9754</v>
      </c>
      <c r="F131" s="265">
        <f>ROUND(VLOOKUP($A131,DRG!$A$8:$Z$771,14,FALSE),1)</f>
        <v>1.7</v>
      </c>
      <c r="G131" s="266" t="str">
        <f>VLOOKUP($A131,DRG!$A$8:$Z$771,18,FALSE)</f>
        <v>A</v>
      </c>
      <c r="H131" s="216"/>
      <c r="I131" s="219" t="str">
        <f>VLOOKUP($A131,DRG!$A$8:$Z$771,20,FALSE)</f>
        <v>A</v>
      </c>
      <c r="J131" s="162">
        <f>VLOOKUP($A131,DRG!$A$8:$Z$771,21,FALSE)</f>
        <v>1.3464</v>
      </c>
      <c r="K131" s="164">
        <f>VLOOKUP($A131,DRG!$A$8:$Z$771,22,FALSE)</f>
        <v>1.5295000000000001</v>
      </c>
      <c r="L131" s="134">
        <f t="shared" si="2"/>
        <v>0.18310000000000004</v>
      </c>
      <c r="M131" s="355">
        <f t="shared" si="3"/>
        <v>0.13599227569815808</v>
      </c>
    </row>
    <row r="132" spans="1:13" x14ac:dyDescent="0.2">
      <c r="A132" s="273" t="s">
        <v>945</v>
      </c>
      <c r="B132" s="262" t="str">
        <f>VLOOKUP($A132,DRG!$A$8:$Z$771,2,FALSE)</f>
        <v>Cardiac Defibrillator Implant W/O Cardiac Cath W MCC</v>
      </c>
      <c r="C132" s="263">
        <f>VLOOKUP($A132,DRG!$A$8:$Z$771,9,FALSE)</f>
        <v>21</v>
      </c>
      <c r="D132" s="264">
        <f>VLOOKUP($A132,DRG!$A$8:$Z$771,10,FALSE)</f>
        <v>77893.600000000006</v>
      </c>
      <c r="E132" s="264">
        <f>VLOOKUP($A132,DRG!$A$8:$Z$771,11,FALSE)</f>
        <v>36776.19</v>
      </c>
      <c r="F132" s="265">
        <f>ROUND(VLOOKUP($A132,DRG!$A$8:$Z$771,14,FALSE),1)</f>
        <v>6.1</v>
      </c>
      <c r="G132" s="266" t="str">
        <f>VLOOKUP($A132,DRG!$A$8:$Z$771,18,FALSE)</f>
        <v>AO</v>
      </c>
      <c r="H132" s="216"/>
      <c r="I132" s="219" t="str">
        <f>VLOOKUP($A132,DRG!$A$8:$Z$771,20,FALSE)</f>
        <v>A</v>
      </c>
      <c r="J132" s="162">
        <f>VLOOKUP($A132,DRG!$A$8:$Z$771,21,FALSE)</f>
        <v>5.5590000000000002</v>
      </c>
      <c r="K132" s="164">
        <f>VLOOKUP($A132,DRG!$A$8:$Z$771,22,FALSE)</f>
        <v>6.3108000000000004</v>
      </c>
      <c r="L132" s="134">
        <f t="shared" si="2"/>
        <v>0.75180000000000025</v>
      </c>
      <c r="M132" s="355">
        <f t="shared" si="3"/>
        <v>0.13524015110631413</v>
      </c>
    </row>
    <row r="133" spans="1:13" x14ac:dyDescent="0.2">
      <c r="A133" s="282" t="s">
        <v>577</v>
      </c>
      <c r="B133" s="267" t="str">
        <f>VLOOKUP($A133,DRG!$A$8:$Z$771,2,FALSE)</f>
        <v>Intracranial Vascular Procedures W PDX Hemorrhage W/O CC/MCC</v>
      </c>
      <c r="C133" s="268">
        <f>VLOOKUP($A133,DRG!$A$8:$Z$771,9,FALSE)</f>
        <v>5</v>
      </c>
      <c r="D133" s="269">
        <f>VLOOKUP($A133,DRG!$A$8:$Z$771,10,FALSE)</f>
        <v>118755.3</v>
      </c>
      <c r="E133" s="269">
        <f>VLOOKUP($A133,DRG!$A$8:$Z$771,11,FALSE)</f>
        <v>57897.43</v>
      </c>
      <c r="F133" s="270">
        <f>ROUND(VLOOKUP($A133,DRG!$A$8:$Z$771,14,FALSE),1)</f>
        <v>6.7</v>
      </c>
      <c r="G133" s="271" t="str">
        <f>VLOOKUP($A133,DRG!$A$8:$Z$771,18,FALSE)</f>
        <v>M</v>
      </c>
      <c r="H133" s="216"/>
      <c r="I133" s="220" t="str">
        <f>VLOOKUP($A133,DRG!$A$8:$Z$771,20,FALSE)</f>
        <v>M</v>
      </c>
      <c r="J133" s="163">
        <f>VLOOKUP($A133,DRG!$A$8:$Z$771,21,FALSE)</f>
        <v>6.9855999999999998</v>
      </c>
      <c r="K133" s="165">
        <f>VLOOKUP($A133,DRG!$A$8:$Z$771,22,FALSE)</f>
        <v>7.9276</v>
      </c>
      <c r="L133" s="135">
        <f t="shared" si="2"/>
        <v>0.94200000000000017</v>
      </c>
      <c r="M133" s="356">
        <f t="shared" si="3"/>
        <v>0.13484883188273022</v>
      </c>
    </row>
    <row r="134" spans="1:13" x14ac:dyDescent="0.2">
      <c r="A134" s="273" t="s">
        <v>663</v>
      </c>
      <c r="B134" s="262" t="str">
        <f>VLOOKUP($A134,DRG!$A$8:$Z$771,2,FALSE)</f>
        <v>Other Disorders of Nervous System W MCC</v>
      </c>
      <c r="C134" s="263">
        <f>VLOOKUP($A134,DRG!$A$8:$Z$771,9,FALSE)</f>
        <v>37</v>
      </c>
      <c r="D134" s="264">
        <f>VLOOKUP($A134,DRG!$A$8:$Z$771,10,FALSE)</f>
        <v>30832.57</v>
      </c>
      <c r="E134" s="264">
        <f>VLOOKUP($A134,DRG!$A$8:$Z$771,11,FALSE)</f>
        <v>15763.4</v>
      </c>
      <c r="F134" s="265">
        <f>ROUND(VLOOKUP($A134,DRG!$A$8:$Z$771,14,FALSE),1)</f>
        <v>5.6</v>
      </c>
      <c r="G134" s="266" t="str">
        <f>VLOOKUP($A134,DRG!$A$8:$Z$771,18,FALSE)</f>
        <v>A</v>
      </c>
      <c r="H134" s="216"/>
      <c r="I134" s="219" t="str">
        <f>VLOOKUP($A134,DRG!$A$8:$Z$771,20,FALSE)</f>
        <v>A</v>
      </c>
      <c r="J134" s="162">
        <f>VLOOKUP($A134,DRG!$A$8:$Z$771,21,FALSE)</f>
        <v>1.8042</v>
      </c>
      <c r="K134" s="164">
        <f>VLOOKUP($A134,DRG!$A$8:$Z$771,22,FALSE)</f>
        <v>2.0453000000000001</v>
      </c>
      <c r="L134" s="134">
        <f t="shared" si="2"/>
        <v>0.24110000000000009</v>
      </c>
      <c r="M134" s="355">
        <f t="shared" si="3"/>
        <v>0.13363263496286448</v>
      </c>
    </row>
    <row r="135" spans="1:13" x14ac:dyDescent="0.2">
      <c r="A135" s="273" t="s">
        <v>1448</v>
      </c>
      <c r="B135" s="262" t="str">
        <f>VLOOKUP($A135,DRG!$A$8:$Z$771,2,FALSE)</f>
        <v>Fractures of Hip &amp; Pelvis W/O MCC</v>
      </c>
      <c r="C135" s="263">
        <f>VLOOKUP($A135,DRG!$A$8:$Z$771,9,FALSE)</f>
        <v>23</v>
      </c>
      <c r="D135" s="264">
        <f>VLOOKUP($A135,DRG!$A$8:$Z$771,10,FALSE)</f>
        <v>14367.43</v>
      </c>
      <c r="E135" s="264">
        <f>VLOOKUP($A135,DRG!$A$8:$Z$771,11,FALSE)</f>
        <v>8745.33</v>
      </c>
      <c r="F135" s="265">
        <f>ROUND(VLOOKUP($A135,DRG!$A$8:$Z$771,14,FALSE),1)</f>
        <v>2.9</v>
      </c>
      <c r="G135" s="266" t="str">
        <f>VLOOKUP($A135,DRG!$A$8:$Z$771,18,FALSE)</f>
        <v>A</v>
      </c>
      <c r="H135" s="216"/>
      <c r="I135" s="219" t="str">
        <f>VLOOKUP($A135,DRG!$A$8:$Z$771,20,FALSE)</f>
        <v>A</v>
      </c>
      <c r="J135" s="162">
        <f>VLOOKUP($A135,DRG!$A$8:$Z$771,21,FALSE)</f>
        <v>0.84079999999999999</v>
      </c>
      <c r="K135" s="164">
        <f>VLOOKUP($A135,DRG!$A$8:$Z$771,22,FALSE)</f>
        <v>0.95309999999999995</v>
      </c>
      <c r="L135" s="134">
        <f t="shared" si="2"/>
        <v>0.11229999999999996</v>
      </c>
      <c r="M135" s="355">
        <f t="shared" si="3"/>
        <v>0.13356327307326352</v>
      </c>
    </row>
    <row r="136" spans="1:13" x14ac:dyDescent="0.2">
      <c r="A136" s="273" t="s">
        <v>291</v>
      </c>
      <c r="B136" s="262" t="str">
        <f>VLOOKUP($A136,DRG!$A$8:$Z$771,2,FALSE)</f>
        <v>Disorders of the Biliary Tract W MCC</v>
      </c>
      <c r="C136" s="263">
        <f>VLOOKUP($A136,DRG!$A$8:$Z$771,9,FALSE)</f>
        <v>44</v>
      </c>
      <c r="D136" s="264">
        <f>VLOOKUP($A136,DRG!$A$8:$Z$771,10,FALSE)</f>
        <v>21552.68</v>
      </c>
      <c r="E136" s="264">
        <f>VLOOKUP($A136,DRG!$A$8:$Z$771,11,FALSE)</f>
        <v>11435.59</v>
      </c>
      <c r="F136" s="265">
        <f>ROUND(VLOOKUP($A136,DRG!$A$8:$Z$771,14,FALSE),1)</f>
        <v>3.8</v>
      </c>
      <c r="G136" s="266" t="str">
        <f>VLOOKUP($A136,DRG!$A$8:$Z$771,18,FALSE)</f>
        <v>A</v>
      </c>
      <c r="H136" s="216"/>
      <c r="I136" s="219" t="str">
        <f>VLOOKUP($A136,DRG!$A$8:$Z$771,20,FALSE)</f>
        <v>A</v>
      </c>
      <c r="J136" s="162">
        <f>VLOOKUP($A136,DRG!$A$8:$Z$771,21,FALSE)</f>
        <v>1.2613000000000001</v>
      </c>
      <c r="K136" s="164">
        <f>VLOOKUP($A136,DRG!$A$8:$Z$771,22,FALSE)</f>
        <v>1.4296</v>
      </c>
      <c r="L136" s="134">
        <f t="shared" si="2"/>
        <v>0.16829999999999989</v>
      </c>
      <c r="M136" s="355">
        <f t="shared" si="3"/>
        <v>0.1334337588202647</v>
      </c>
    </row>
    <row r="137" spans="1:13" x14ac:dyDescent="0.2">
      <c r="A137" s="273" t="s">
        <v>512</v>
      </c>
      <c r="B137" s="262" t="str">
        <f>VLOOKUP($A137,DRG!$A$8:$Z$771,2,FALSE)</f>
        <v>Traumatic Stupor &amp; Coma, Coma &lt;1 Hr W CC</v>
      </c>
      <c r="C137" s="263">
        <f>VLOOKUP($A137,DRG!$A$8:$Z$771,9,FALSE)</f>
        <v>41</v>
      </c>
      <c r="D137" s="264">
        <f>VLOOKUP($A137,DRG!$A$8:$Z$771,10,FALSE)</f>
        <v>18391.89</v>
      </c>
      <c r="E137" s="264">
        <f>VLOOKUP($A137,DRG!$A$8:$Z$771,11,FALSE)</f>
        <v>8679.8700000000008</v>
      </c>
      <c r="F137" s="265">
        <f>ROUND(VLOOKUP($A137,DRG!$A$8:$Z$771,14,FALSE),1)</f>
        <v>2.9</v>
      </c>
      <c r="G137" s="266" t="str">
        <f>VLOOKUP($A137,DRG!$A$8:$Z$771,18,FALSE)</f>
        <v>A</v>
      </c>
      <c r="H137" s="216"/>
      <c r="I137" s="219" t="str">
        <f>VLOOKUP($A137,DRG!$A$8:$Z$771,20,FALSE)</f>
        <v>A</v>
      </c>
      <c r="J137" s="162">
        <f>VLOOKUP($A137,DRG!$A$8:$Z$771,21,FALSE)</f>
        <v>1.0769</v>
      </c>
      <c r="K137" s="164">
        <f>VLOOKUP($A137,DRG!$A$8:$Z$771,22,FALSE)</f>
        <v>1.2201</v>
      </c>
      <c r="L137" s="134">
        <f t="shared" ref="L137:L200" si="4">IF(J137&lt;&gt;"",IF(K137&lt;&gt;"",K137-J137,""),"")</f>
        <v>0.14319999999999999</v>
      </c>
      <c r="M137" s="355">
        <f t="shared" ref="M137:M200" si="5">IF(L137="","",L137/J137)</f>
        <v>0.13297427802024328</v>
      </c>
    </row>
    <row r="138" spans="1:13" x14ac:dyDescent="0.2">
      <c r="A138" s="282" t="s">
        <v>1224</v>
      </c>
      <c r="B138" s="267" t="str">
        <f>VLOOKUP($A138,DRG!$A$8:$Z$771,2,FALSE)</f>
        <v>Red Blood Cell Disorders W MCC</v>
      </c>
      <c r="C138" s="268">
        <f>VLOOKUP($A138,DRG!$A$8:$Z$771,9,FALSE)</f>
        <v>79</v>
      </c>
      <c r="D138" s="269">
        <f>VLOOKUP($A138,DRG!$A$8:$Z$771,10,FALSE)</f>
        <v>21071.37</v>
      </c>
      <c r="E138" s="269">
        <f>VLOOKUP($A138,DRG!$A$8:$Z$771,11,FALSE)</f>
        <v>13806.54</v>
      </c>
      <c r="F138" s="270">
        <f>ROUND(VLOOKUP($A138,DRG!$A$8:$Z$771,14,FALSE),1)</f>
        <v>3.6</v>
      </c>
      <c r="G138" s="271" t="str">
        <f>VLOOKUP($A138,DRG!$A$8:$Z$771,18,FALSE)</f>
        <v>A</v>
      </c>
      <c r="H138" s="216"/>
      <c r="I138" s="220" t="str">
        <f>VLOOKUP($A138,DRG!$A$8:$Z$771,20,FALSE)</f>
        <v>A</v>
      </c>
      <c r="J138" s="163">
        <f>VLOOKUP($A138,DRG!$A$8:$Z$771,21,FALSE)</f>
        <v>1.2343999999999999</v>
      </c>
      <c r="K138" s="165">
        <f>VLOOKUP($A138,DRG!$A$8:$Z$771,22,FALSE)</f>
        <v>1.3976999999999999</v>
      </c>
      <c r="L138" s="135">
        <f t="shared" si="4"/>
        <v>0.1633</v>
      </c>
      <c r="M138" s="356">
        <f t="shared" si="5"/>
        <v>0.13229099157485419</v>
      </c>
    </row>
    <row r="139" spans="1:13" x14ac:dyDescent="0.2">
      <c r="A139" s="273" t="s">
        <v>222</v>
      </c>
      <c r="B139" s="262" t="str">
        <f>VLOOKUP($A139,DRG!$A$8:$Z$771,2,FALSE)</f>
        <v>Biliary Tract Proc Except Only Cholecyst W or W/O C.D.E. W CC</v>
      </c>
      <c r="C139" s="263">
        <f>VLOOKUP($A139,DRG!$A$8:$Z$771,9,FALSE)</f>
        <v>7</v>
      </c>
      <c r="D139" s="264">
        <f>VLOOKUP($A139,DRG!$A$8:$Z$771,10,FALSE)</f>
        <v>35471.4</v>
      </c>
      <c r="E139" s="264">
        <f>VLOOKUP($A139,DRG!$A$8:$Z$771,11,FALSE)</f>
        <v>24224.03</v>
      </c>
      <c r="F139" s="265">
        <f>ROUND(VLOOKUP($A139,DRG!$A$8:$Z$771,14,FALSE),1)</f>
        <v>6.6</v>
      </c>
      <c r="G139" s="266" t="str">
        <f>VLOOKUP($A139,DRG!$A$8:$Z$771,18,FALSE)</f>
        <v>M</v>
      </c>
      <c r="H139" s="216"/>
      <c r="I139" s="219" t="str">
        <f>VLOOKUP($A139,DRG!$A$8:$Z$771,20,FALSE)</f>
        <v>M</v>
      </c>
      <c r="J139" s="162">
        <f>VLOOKUP($A139,DRG!$A$8:$Z$771,21,FALSE)</f>
        <v>3.4540000000000002</v>
      </c>
      <c r="K139" s="164">
        <f>VLOOKUP($A139,DRG!$A$8:$Z$771,22,FALSE)</f>
        <v>3.9097</v>
      </c>
      <c r="L139" s="134">
        <f t="shared" si="4"/>
        <v>0.45569999999999977</v>
      </c>
      <c r="M139" s="355">
        <f t="shared" si="5"/>
        <v>0.1319339895773016</v>
      </c>
    </row>
    <row r="140" spans="1:13" x14ac:dyDescent="0.2">
      <c r="A140" s="273" t="s">
        <v>1030</v>
      </c>
      <c r="B140" s="262" t="str">
        <f>VLOOKUP($A140,DRG!$A$8:$Z$771,2,FALSE)</f>
        <v>Deep Vein Thrombophlebitis W/O CC/MCC</v>
      </c>
      <c r="C140" s="263">
        <f>VLOOKUP($A140,DRG!$A$8:$Z$771,9,FALSE)</f>
        <v>2</v>
      </c>
      <c r="D140" s="264">
        <f>VLOOKUP($A140,DRG!$A$8:$Z$771,10,FALSE)</f>
        <v>12570.92</v>
      </c>
      <c r="E140" s="264">
        <f>VLOOKUP($A140,DRG!$A$8:$Z$771,11,FALSE)</f>
        <v>3607.2</v>
      </c>
      <c r="F140" s="265">
        <f>ROUND(VLOOKUP($A140,DRG!$A$8:$Z$771,14,FALSE),1)</f>
        <v>3.2</v>
      </c>
      <c r="G140" s="266" t="str">
        <f>VLOOKUP($A140,DRG!$A$8:$Z$771,18,FALSE)</f>
        <v>M</v>
      </c>
      <c r="H140" s="216"/>
      <c r="I140" s="219" t="str">
        <f>VLOOKUP($A140,DRG!$A$8:$Z$771,20,FALSE)</f>
        <v>M</v>
      </c>
      <c r="J140" s="162">
        <f>VLOOKUP($A140,DRG!$A$8:$Z$771,21,FALSE)</f>
        <v>1.0432999999999999</v>
      </c>
      <c r="K140" s="164">
        <f>VLOOKUP($A140,DRG!$A$8:$Z$771,22,FALSE)</f>
        <v>1.1781999999999999</v>
      </c>
      <c r="L140" s="134">
        <f t="shared" si="4"/>
        <v>0.13490000000000002</v>
      </c>
      <c r="M140" s="355">
        <f t="shared" si="5"/>
        <v>0.12930125563117037</v>
      </c>
    </row>
    <row r="141" spans="1:13" x14ac:dyDescent="0.2">
      <c r="A141" s="273" t="s">
        <v>688</v>
      </c>
      <c r="B141" s="262" t="str">
        <f>VLOOKUP($A141,DRG!$A$8:$Z$771,2,FALSE)</f>
        <v>Bacterial &amp; Tuberculous Infections of Nervous System W/O CC/MCC</v>
      </c>
      <c r="C141" s="263">
        <f>VLOOKUP($A141,DRG!$A$8:$Z$771,9,FALSE)</f>
        <v>11</v>
      </c>
      <c r="D141" s="264">
        <f>VLOOKUP($A141,DRG!$A$8:$Z$771,10,FALSE)</f>
        <v>34974.660000000003</v>
      </c>
      <c r="E141" s="264">
        <f>VLOOKUP($A141,DRG!$A$8:$Z$771,11,FALSE)</f>
        <v>18954.02</v>
      </c>
      <c r="F141" s="265">
        <f>ROUND(VLOOKUP($A141,DRG!$A$8:$Z$771,14,FALSE),1)</f>
        <v>4.3</v>
      </c>
      <c r="G141" s="266" t="str">
        <f>VLOOKUP($A141,DRG!$A$8:$Z$771,18,FALSE)</f>
        <v>A</v>
      </c>
      <c r="H141" s="216"/>
      <c r="I141" s="219" t="str">
        <f>VLOOKUP($A141,DRG!$A$8:$Z$771,20,FALSE)</f>
        <v>A</v>
      </c>
      <c r="J141" s="162">
        <f>VLOOKUP($A141,DRG!$A$8:$Z$771,21,FALSE)</f>
        <v>2.0548000000000002</v>
      </c>
      <c r="K141" s="164">
        <f>VLOOKUP($A141,DRG!$A$8:$Z$771,22,FALSE)</f>
        <v>2.3203</v>
      </c>
      <c r="L141" s="134">
        <f t="shared" si="4"/>
        <v>0.26549999999999985</v>
      </c>
      <c r="M141" s="355">
        <f t="shared" si="5"/>
        <v>0.12920965544091872</v>
      </c>
    </row>
    <row r="142" spans="1:13" x14ac:dyDescent="0.2">
      <c r="A142" s="273" t="s">
        <v>802</v>
      </c>
      <c r="B142" s="262" t="str">
        <f>VLOOKUP($A142,DRG!$A$8:$Z$771,2,FALSE)</f>
        <v>Otitis Media &amp; URI W/O MCC</v>
      </c>
      <c r="C142" s="263">
        <f>VLOOKUP($A142,DRG!$A$8:$Z$771,9,FALSE)</f>
        <v>197</v>
      </c>
      <c r="D142" s="264">
        <f>VLOOKUP($A142,DRG!$A$8:$Z$771,10,FALSE)</f>
        <v>8770.75</v>
      </c>
      <c r="E142" s="264">
        <f>VLOOKUP($A142,DRG!$A$8:$Z$771,11,FALSE)</f>
        <v>5631.88</v>
      </c>
      <c r="F142" s="265">
        <f>ROUND(VLOOKUP($A142,DRG!$A$8:$Z$771,14,FALSE),1)</f>
        <v>2.1</v>
      </c>
      <c r="G142" s="266" t="str">
        <f>VLOOKUP($A142,DRG!$A$8:$Z$771,18,FALSE)</f>
        <v>A</v>
      </c>
      <c r="H142" s="216"/>
      <c r="I142" s="219" t="str">
        <f>VLOOKUP($A142,DRG!$A$8:$Z$771,20,FALSE)</f>
        <v>A</v>
      </c>
      <c r="J142" s="162">
        <f>VLOOKUP($A142,DRG!$A$8:$Z$771,21,FALSE)</f>
        <v>0.51559999999999995</v>
      </c>
      <c r="K142" s="164">
        <f>VLOOKUP($A142,DRG!$A$8:$Z$771,22,FALSE)</f>
        <v>0.58189999999999997</v>
      </c>
      <c r="L142" s="134">
        <f t="shared" si="4"/>
        <v>6.6300000000000026E-2</v>
      </c>
      <c r="M142" s="355">
        <f t="shared" si="5"/>
        <v>0.12858805275407298</v>
      </c>
    </row>
    <row r="143" spans="1:13" x14ac:dyDescent="0.2">
      <c r="A143" s="282" t="s">
        <v>1307</v>
      </c>
      <c r="B143" s="267" t="str">
        <f>VLOOKUP($A143,DRG!$A$8:$Z$771,2,FALSE)</f>
        <v>Other Injury, Poisoning &amp; Toxic Effect Diag W/O MCC</v>
      </c>
      <c r="C143" s="268">
        <f>VLOOKUP($A143,DRG!$A$8:$Z$771,9,FALSE)</f>
        <v>20</v>
      </c>
      <c r="D143" s="269">
        <f>VLOOKUP($A143,DRG!$A$8:$Z$771,10,FALSE)</f>
        <v>11161.27</v>
      </c>
      <c r="E143" s="269">
        <f>VLOOKUP($A143,DRG!$A$8:$Z$771,11,FALSE)</f>
        <v>5361.75</v>
      </c>
      <c r="F143" s="270">
        <f>ROUND(VLOOKUP($A143,DRG!$A$8:$Z$771,14,FALSE),1)</f>
        <v>2.2999999999999998</v>
      </c>
      <c r="G143" s="271" t="str">
        <f>VLOOKUP($A143,DRG!$A$8:$Z$771,18,FALSE)</f>
        <v>A</v>
      </c>
      <c r="H143" s="216"/>
      <c r="I143" s="220" t="str">
        <f>VLOOKUP($A143,DRG!$A$8:$Z$771,20,FALSE)</f>
        <v>A</v>
      </c>
      <c r="J143" s="163">
        <f>VLOOKUP($A143,DRG!$A$8:$Z$771,21,FALSE)</f>
        <v>0.65649999999999997</v>
      </c>
      <c r="K143" s="165">
        <f>VLOOKUP($A143,DRG!$A$8:$Z$771,22,FALSE)</f>
        <v>0.74039999999999995</v>
      </c>
      <c r="L143" s="135">
        <f t="shared" si="4"/>
        <v>8.3899999999999975E-2</v>
      </c>
      <c r="M143" s="356">
        <f t="shared" si="5"/>
        <v>0.12779893373952778</v>
      </c>
    </row>
    <row r="144" spans="1:13" x14ac:dyDescent="0.2">
      <c r="A144" s="273" t="s">
        <v>5</v>
      </c>
      <c r="B144" s="262" t="str">
        <f>VLOOKUP($A144,DRG!$A$8:$Z$771,2,FALSE)</f>
        <v>Arthroscopy</v>
      </c>
      <c r="C144" s="263">
        <f>VLOOKUP($A144,DRG!$A$8:$Z$771,9,FALSE)</f>
        <v>3</v>
      </c>
      <c r="D144" s="264">
        <f>VLOOKUP($A144,DRG!$A$8:$Z$771,10,FALSE)</f>
        <v>13536.43</v>
      </c>
      <c r="E144" s="264">
        <f>VLOOKUP($A144,DRG!$A$8:$Z$771,11,FALSE)</f>
        <v>1552.67</v>
      </c>
      <c r="F144" s="265">
        <f>ROUND(VLOOKUP($A144,DRG!$A$8:$Z$771,14,FALSE),1)</f>
        <v>3.4</v>
      </c>
      <c r="G144" s="266" t="str">
        <f>VLOOKUP($A144,DRG!$A$8:$Z$771,18,FALSE)</f>
        <v>M</v>
      </c>
      <c r="H144" s="216"/>
      <c r="I144" s="219" t="str">
        <f>VLOOKUP($A144,DRG!$A$8:$Z$771,20,FALSE)</f>
        <v>M</v>
      </c>
      <c r="J144" s="162">
        <f>VLOOKUP($A144,DRG!$A$8:$Z$771,21,FALSE)</f>
        <v>2.3338999999999999</v>
      </c>
      <c r="K144" s="164">
        <f>VLOOKUP($A144,DRG!$A$8:$Z$771,22,FALSE)</f>
        <v>2.6272000000000002</v>
      </c>
      <c r="L144" s="134">
        <f t="shared" si="4"/>
        <v>0.29330000000000034</v>
      </c>
      <c r="M144" s="355">
        <f t="shared" si="5"/>
        <v>0.12566948026907765</v>
      </c>
    </row>
    <row r="145" spans="1:13" x14ac:dyDescent="0.2">
      <c r="A145" s="273" t="s">
        <v>1292</v>
      </c>
      <c r="B145" s="262" t="str">
        <f>VLOOKUP($A145,DRG!$A$8:$Z$771,2,FALSE)</f>
        <v>Skin Grafts for Injuries W/O CC/MCC</v>
      </c>
      <c r="C145" s="263">
        <f>VLOOKUP($A145,DRG!$A$8:$Z$771,9,FALSE)</f>
        <v>11</v>
      </c>
      <c r="D145" s="264">
        <f>VLOOKUP($A145,DRG!$A$8:$Z$771,10,FALSE)</f>
        <v>23132.5</v>
      </c>
      <c r="E145" s="264">
        <f>VLOOKUP($A145,DRG!$A$8:$Z$771,11,FALSE)</f>
        <v>12938.21</v>
      </c>
      <c r="F145" s="265">
        <f>ROUND(VLOOKUP($A145,DRG!$A$8:$Z$771,14,FALSE),1)</f>
        <v>3.6</v>
      </c>
      <c r="G145" s="266" t="str">
        <f>VLOOKUP($A145,DRG!$A$8:$Z$771,18,FALSE)</f>
        <v>A</v>
      </c>
      <c r="H145" s="216"/>
      <c r="I145" s="219" t="str">
        <f>VLOOKUP($A145,DRG!$A$8:$Z$771,20,FALSE)</f>
        <v>A</v>
      </c>
      <c r="J145" s="162">
        <f>VLOOKUP($A145,DRG!$A$8:$Z$771,21,FALSE)</f>
        <v>1.3633999999999999</v>
      </c>
      <c r="K145" s="164">
        <f>VLOOKUP($A145,DRG!$A$8:$Z$771,22,FALSE)</f>
        <v>1.5345</v>
      </c>
      <c r="L145" s="134">
        <f t="shared" si="4"/>
        <v>0.17110000000000003</v>
      </c>
      <c r="M145" s="355">
        <f t="shared" si="5"/>
        <v>0.12549508581487462</v>
      </c>
    </row>
    <row r="146" spans="1:13" x14ac:dyDescent="0.2">
      <c r="A146" s="273" t="s">
        <v>139</v>
      </c>
      <c r="B146" s="262" t="str">
        <f>VLOOKUP($A146,DRG!$A$8:$Z$771,2,FALSE)</f>
        <v>Hand or Wrist Proc, Except Major Thumb or Joint Proc W/O CC/MCC</v>
      </c>
      <c r="C146" s="263">
        <f>VLOOKUP($A146,DRG!$A$8:$Z$771,9,FALSE)</f>
        <v>10</v>
      </c>
      <c r="D146" s="264">
        <f>VLOOKUP($A146,DRG!$A$8:$Z$771,10,FALSE)</f>
        <v>15523.23</v>
      </c>
      <c r="E146" s="264">
        <f>VLOOKUP($A146,DRG!$A$8:$Z$771,11,FALSE)</f>
        <v>6888.83</v>
      </c>
      <c r="F146" s="265">
        <f>ROUND(VLOOKUP($A146,DRG!$A$8:$Z$771,14,FALSE),1)</f>
        <v>2.6</v>
      </c>
      <c r="G146" s="266" t="str">
        <f>VLOOKUP($A146,DRG!$A$8:$Z$771,18,FALSE)</f>
        <v>A</v>
      </c>
      <c r="H146" s="216"/>
      <c r="I146" s="219" t="str">
        <f>VLOOKUP($A146,DRG!$A$8:$Z$771,20,FALSE)</f>
        <v>A</v>
      </c>
      <c r="J146" s="162">
        <f>VLOOKUP($A146,DRG!$A$8:$Z$771,21,FALSE)</f>
        <v>0.91559999999999997</v>
      </c>
      <c r="K146" s="164">
        <f>VLOOKUP($A146,DRG!$A$8:$Z$771,22,FALSE)</f>
        <v>1.0298</v>
      </c>
      <c r="L146" s="134">
        <f t="shared" si="4"/>
        <v>0.11420000000000008</v>
      </c>
      <c r="M146" s="355">
        <f t="shared" si="5"/>
        <v>0.12472695500218445</v>
      </c>
    </row>
    <row r="147" spans="1:13" x14ac:dyDescent="0.2">
      <c r="A147" s="273" t="s">
        <v>357</v>
      </c>
      <c r="B147" s="262" t="str">
        <f>VLOOKUP($A147,DRG!$A$8:$Z$771,2,FALSE)</f>
        <v>Amputation for Musculoskeletal Sys &amp; Conn Tissue Dis W CC</v>
      </c>
      <c r="C147" s="263">
        <f>VLOOKUP($A147,DRG!$A$8:$Z$771,9,FALSE)</f>
        <v>41</v>
      </c>
      <c r="D147" s="264">
        <f>VLOOKUP($A147,DRG!$A$8:$Z$771,10,FALSE)</f>
        <v>31705.4</v>
      </c>
      <c r="E147" s="264">
        <f>VLOOKUP($A147,DRG!$A$8:$Z$771,11,FALSE)</f>
        <v>14039.68</v>
      </c>
      <c r="F147" s="265">
        <f>ROUND(VLOOKUP($A147,DRG!$A$8:$Z$771,14,FALSE),1)</f>
        <v>6.2</v>
      </c>
      <c r="G147" s="266" t="str">
        <f>VLOOKUP($A147,DRG!$A$8:$Z$771,18,FALSE)</f>
        <v>A</v>
      </c>
      <c r="H147" s="216"/>
      <c r="I147" s="219" t="str">
        <f>VLOOKUP($A147,DRG!$A$8:$Z$771,20,FALSE)</f>
        <v>A</v>
      </c>
      <c r="J147" s="162">
        <f>VLOOKUP($A147,DRG!$A$8:$Z$771,21,FALSE)</f>
        <v>1.8722000000000001</v>
      </c>
      <c r="K147" s="164">
        <f>VLOOKUP($A147,DRG!$A$8:$Z$771,22,FALSE)</f>
        <v>2.1032000000000002</v>
      </c>
      <c r="L147" s="134">
        <f t="shared" si="4"/>
        <v>0.23100000000000009</v>
      </c>
      <c r="M147" s="355">
        <f t="shared" si="5"/>
        <v>0.12338425381903648</v>
      </c>
    </row>
    <row r="148" spans="1:13" x14ac:dyDescent="0.2">
      <c r="A148" s="282" t="s">
        <v>643</v>
      </c>
      <c r="B148" s="267" t="str">
        <f>VLOOKUP($A148,DRG!$A$8:$Z$771,2,FALSE)</f>
        <v>Transurethral Prostatectomy W/O CC/MCC</v>
      </c>
      <c r="C148" s="268">
        <f>VLOOKUP($A148,DRG!$A$8:$Z$771,9,FALSE)</f>
        <v>13</v>
      </c>
      <c r="D148" s="269">
        <f>VLOOKUP($A148,DRG!$A$8:$Z$771,10,FALSE)</f>
        <v>12037.65</v>
      </c>
      <c r="E148" s="269">
        <f>VLOOKUP($A148,DRG!$A$8:$Z$771,11,FALSE)</f>
        <v>3021.35</v>
      </c>
      <c r="F148" s="270">
        <f>ROUND(VLOOKUP($A148,DRG!$A$8:$Z$771,14,FALSE),1)</f>
        <v>1.6</v>
      </c>
      <c r="G148" s="271" t="str">
        <f>VLOOKUP($A148,DRG!$A$8:$Z$771,18,FALSE)</f>
        <v>A</v>
      </c>
      <c r="H148" s="216"/>
      <c r="I148" s="220" t="str">
        <f>VLOOKUP($A148,DRG!$A$8:$Z$771,20,FALSE)</f>
        <v>A</v>
      </c>
      <c r="J148" s="163">
        <f>VLOOKUP($A148,DRG!$A$8:$Z$771,21,FALSE)</f>
        <v>0.71099999999999997</v>
      </c>
      <c r="K148" s="165">
        <f>VLOOKUP($A148,DRG!$A$8:$Z$771,22,FALSE)</f>
        <v>0.79849999999999999</v>
      </c>
      <c r="L148" s="135">
        <f t="shared" si="4"/>
        <v>8.7500000000000022E-2</v>
      </c>
      <c r="M148" s="356">
        <f t="shared" si="5"/>
        <v>0.12306610407876234</v>
      </c>
    </row>
    <row r="149" spans="1:13" x14ac:dyDescent="0.2">
      <c r="A149" s="273" t="s">
        <v>1300</v>
      </c>
      <c r="B149" s="262" t="str">
        <f>VLOOKUP($A149,DRG!$A$8:$Z$771,2,FALSE)</f>
        <v>Allergic Reactions W/O MCC</v>
      </c>
      <c r="C149" s="263">
        <f>VLOOKUP($A149,DRG!$A$8:$Z$771,9,FALSE)</f>
        <v>25</v>
      </c>
      <c r="D149" s="264">
        <f>VLOOKUP($A149,DRG!$A$8:$Z$771,10,FALSE)</f>
        <v>9062.68</v>
      </c>
      <c r="E149" s="264">
        <f>VLOOKUP($A149,DRG!$A$8:$Z$771,11,FALSE)</f>
        <v>5865.61</v>
      </c>
      <c r="F149" s="265">
        <f>ROUND(VLOOKUP($A149,DRG!$A$8:$Z$771,14,FALSE),1)</f>
        <v>1.6</v>
      </c>
      <c r="G149" s="266" t="str">
        <f>VLOOKUP($A149,DRG!$A$8:$Z$771,18,FALSE)</f>
        <v>A</v>
      </c>
      <c r="H149" s="216"/>
      <c r="I149" s="219" t="str">
        <f>VLOOKUP($A149,DRG!$A$8:$Z$771,20,FALSE)</f>
        <v>A</v>
      </c>
      <c r="J149" s="162">
        <f>VLOOKUP($A149,DRG!$A$8:$Z$771,21,FALSE)</f>
        <v>0.53559999999999997</v>
      </c>
      <c r="K149" s="164">
        <f>VLOOKUP($A149,DRG!$A$8:$Z$771,22,FALSE)</f>
        <v>0.60119999999999996</v>
      </c>
      <c r="L149" s="134">
        <f t="shared" si="4"/>
        <v>6.5599999999999992E-2</v>
      </c>
      <c r="M149" s="355">
        <f t="shared" si="5"/>
        <v>0.12247946228528753</v>
      </c>
    </row>
    <row r="150" spans="1:13" x14ac:dyDescent="0.2">
      <c r="A150" s="273" t="s">
        <v>587</v>
      </c>
      <c r="B150" s="262" t="str">
        <f>VLOOKUP($A150,DRG!$A$8:$Z$771,2,FALSE)</f>
        <v>Craniotomy &amp; Endovascular Intracranial Procedures W/O CC/MCC</v>
      </c>
      <c r="C150" s="263">
        <f>VLOOKUP($A150,DRG!$A$8:$Z$771,9,FALSE)</f>
        <v>109</v>
      </c>
      <c r="D150" s="264">
        <f>VLOOKUP($A150,DRG!$A$8:$Z$771,10,FALSE)</f>
        <v>58477.89</v>
      </c>
      <c r="E150" s="264">
        <f>VLOOKUP($A150,DRG!$A$8:$Z$771,11,FALSE)</f>
        <v>27242.81</v>
      </c>
      <c r="F150" s="265">
        <f>ROUND(VLOOKUP($A150,DRG!$A$8:$Z$771,14,FALSE),1)</f>
        <v>2.4</v>
      </c>
      <c r="G150" s="266" t="str">
        <f>VLOOKUP($A150,DRG!$A$8:$Z$771,18,FALSE)</f>
        <v>A</v>
      </c>
      <c r="H150" s="216"/>
      <c r="I150" s="219" t="str">
        <f>VLOOKUP($A150,DRG!$A$8:$Z$771,20,FALSE)</f>
        <v>A</v>
      </c>
      <c r="J150" s="162">
        <f>VLOOKUP($A150,DRG!$A$8:$Z$771,21,FALSE)</f>
        <v>3.4537</v>
      </c>
      <c r="K150" s="164">
        <f>VLOOKUP($A150,DRG!$A$8:$Z$771,22,FALSE)</f>
        <v>3.8723000000000001</v>
      </c>
      <c r="L150" s="134">
        <f t="shared" si="4"/>
        <v>0.41860000000000008</v>
      </c>
      <c r="M150" s="355">
        <f t="shared" si="5"/>
        <v>0.12120334713495674</v>
      </c>
    </row>
    <row r="151" spans="1:13" x14ac:dyDescent="0.2">
      <c r="A151" s="273" t="s">
        <v>854</v>
      </c>
      <c r="B151" s="262" t="str">
        <f>VLOOKUP($A151,DRG!$A$8:$Z$771,2,FALSE)</f>
        <v>Respiratory Infections &amp; Inflammations W/O CC/MCC</v>
      </c>
      <c r="C151" s="263">
        <f>VLOOKUP($A151,DRG!$A$8:$Z$771,9,FALSE)</f>
        <v>43</v>
      </c>
      <c r="D151" s="264">
        <f>VLOOKUP($A151,DRG!$A$8:$Z$771,10,FALSE)</f>
        <v>17440.240000000002</v>
      </c>
      <c r="E151" s="264">
        <f>VLOOKUP($A151,DRG!$A$8:$Z$771,11,FALSE)</f>
        <v>13310.55</v>
      </c>
      <c r="F151" s="265">
        <f>ROUND(VLOOKUP($A151,DRG!$A$8:$Z$771,14,FALSE),1)</f>
        <v>3.9</v>
      </c>
      <c r="G151" s="266" t="str">
        <f>VLOOKUP($A151,DRG!$A$8:$Z$771,18,FALSE)</f>
        <v>A</v>
      </c>
      <c r="H151" s="216"/>
      <c r="I151" s="219" t="str">
        <f>VLOOKUP($A151,DRG!$A$8:$Z$771,20,FALSE)</f>
        <v>A</v>
      </c>
      <c r="J151" s="162">
        <f>VLOOKUP($A151,DRG!$A$8:$Z$771,21,FALSE)</f>
        <v>1.0331999999999999</v>
      </c>
      <c r="K151" s="164">
        <f>VLOOKUP($A151,DRG!$A$8:$Z$771,22,FALSE)</f>
        <v>1.157</v>
      </c>
      <c r="L151" s="134">
        <f t="shared" si="4"/>
        <v>0.12380000000000013</v>
      </c>
      <c r="M151" s="355">
        <f t="shared" si="5"/>
        <v>0.11982191250483948</v>
      </c>
    </row>
    <row r="152" spans="1:13" x14ac:dyDescent="0.2">
      <c r="A152" s="273" t="s">
        <v>2283</v>
      </c>
      <c r="B152" s="262" t="str">
        <f>VLOOKUP($A152,DRG!$A$8:$Z$771,2,FALSE)</f>
        <v>Skin Debridement W MCC</v>
      </c>
      <c r="C152" s="263">
        <f>VLOOKUP($A152,DRG!$A$8:$Z$771,9,FALSE)</f>
        <v>31</v>
      </c>
      <c r="D152" s="264">
        <f>VLOOKUP($A152,DRG!$A$8:$Z$771,10,FALSE)</f>
        <v>37166.89</v>
      </c>
      <c r="E152" s="264">
        <f>VLOOKUP($A152,DRG!$A$8:$Z$771,11,FALSE)</f>
        <v>24324.17</v>
      </c>
      <c r="F152" s="265">
        <f>ROUND(VLOOKUP($A152,DRG!$A$8:$Z$771,14,FALSE),1)</f>
        <v>8.1</v>
      </c>
      <c r="G152" s="266" t="str">
        <f>VLOOKUP($A152,DRG!$A$8:$Z$771,18,FALSE)</f>
        <v>A</v>
      </c>
      <c r="H152" s="216"/>
      <c r="I152" s="219" t="str">
        <f>VLOOKUP($A152,DRG!$A$8:$Z$771,20,FALSE)</f>
        <v>A</v>
      </c>
      <c r="J152" s="162">
        <f>VLOOKUP($A152,DRG!$A$8:$Z$771,21,FALSE)</f>
        <v>2.1602999999999999</v>
      </c>
      <c r="K152" s="164">
        <f>VLOOKUP($A152,DRG!$A$8:$Z$771,22,FALSE)</f>
        <v>2.4161999999999999</v>
      </c>
      <c r="L152" s="134">
        <f t="shared" si="4"/>
        <v>0.25590000000000002</v>
      </c>
      <c r="M152" s="355">
        <f t="shared" si="5"/>
        <v>0.11845577003194002</v>
      </c>
    </row>
    <row r="153" spans="1:13" x14ac:dyDescent="0.2">
      <c r="A153" s="282" t="s">
        <v>583</v>
      </c>
      <c r="B153" s="267" t="str">
        <f>VLOOKUP($A153,DRG!$A$8:$Z$771,2,FALSE)</f>
        <v>Craniotomy &amp; Endovascular Intracranial Procedures W MCC</v>
      </c>
      <c r="C153" s="268">
        <f>VLOOKUP($A153,DRG!$A$8:$Z$771,9,FALSE)</f>
        <v>105</v>
      </c>
      <c r="D153" s="269">
        <f>VLOOKUP($A153,DRG!$A$8:$Z$771,10,FALSE)</f>
        <v>83665.509999999995</v>
      </c>
      <c r="E153" s="269">
        <f>VLOOKUP($A153,DRG!$A$8:$Z$771,11,FALSE)</f>
        <v>38644.36</v>
      </c>
      <c r="F153" s="270">
        <f>ROUND(VLOOKUP($A153,DRG!$A$8:$Z$771,14,FALSE),1)</f>
        <v>6.8</v>
      </c>
      <c r="G153" s="271" t="str">
        <f>VLOOKUP($A153,DRG!$A$8:$Z$771,18,FALSE)</f>
        <v>A</v>
      </c>
      <c r="H153" s="216"/>
      <c r="I153" s="220" t="str">
        <f>VLOOKUP($A153,DRG!$A$8:$Z$771,20,FALSE)</f>
        <v>A</v>
      </c>
      <c r="J153" s="163">
        <f>VLOOKUP($A153,DRG!$A$8:$Z$771,21,FALSE)</f>
        <v>4.8094000000000001</v>
      </c>
      <c r="K153" s="165">
        <f>VLOOKUP($A153,DRG!$A$8:$Z$771,22,FALSE)</f>
        <v>5.3784999999999998</v>
      </c>
      <c r="L153" s="135">
        <f t="shared" si="4"/>
        <v>0.56909999999999972</v>
      </c>
      <c r="M153" s="356">
        <f t="shared" si="5"/>
        <v>0.11833076891088279</v>
      </c>
    </row>
    <row r="154" spans="1:13" x14ac:dyDescent="0.2">
      <c r="A154" s="273" t="s">
        <v>951</v>
      </c>
      <c r="B154" s="262" t="str">
        <f>VLOOKUP($A154,DRG!$A$8:$Z$771,2,FALSE)</f>
        <v>Other Cardiothoracic Procedures W CC</v>
      </c>
      <c r="C154" s="263">
        <f>VLOOKUP($A154,DRG!$A$8:$Z$771,9,FALSE)</f>
        <v>29</v>
      </c>
      <c r="D154" s="264">
        <f>VLOOKUP($A154,DRG!$A$8:$Z$771,10,FALSE)</f>
        <v>96302.95</v>
      </c>
      <c r="E154" s="264">
        <f>VLOOKUP($A154,DRG!$A$8:$Z$771,11,FALSE)</f>
        <v>34567.69</v>
      </c>
      <c r="F154" s="265">
        <f>ROUND(VLOOKUP($A154,DRG!$A$8:$Z$771,14,FALSE),1)</f>
        <v>8.5</v>
      </c>
      <c r="G154" s="266" t="str">
        <f>VLOOKUP($A154,DRG!$A$8:$Z$771,18,FALSE)</f>
        <v>AP</v>
      </c>
      <c r="H154" s="216"/>
      <c r="I154" s="219" t="str">
        <f>VLOOKUP($A154,DRG!$A$8:$Z$771,20,FALSE)</f>
        <v>AO</v>
      </c>
      <c r="J154" s="162">
        <f>VLOOKUP($A154,DRG!$A$8:$Z$771,21,FALSE)</f>
        <v>6.2112999999999996</v>
      </c>
      <c r="K154" s="164">
        <f>VLOOKUP($A154,DRG!$A$8:$Z$771,22,FALSE)</f>
        <v>6.9436999999999998</v>
      </c>
      <c r="L154" s="134">
        <f t="shared" si="4"/>
        <v>0.73240000000000016</v>
      </c>
      <c r="M154" s="355">
        <f t="shared" si="5"/>
        <v>0.11791412425740187</v>
      </c>
    </row>
    <row r="155" spans="1:13" x14ac:dyDescent="0.2">
      <c r="A155" s="273" t="s">
        <v>1126</v>
      </c>
      <c r="B155" s="262" t="str">
        <f>VLOOKUP($A155,DRG!$A$8:$Z$771,2,FALSE)</f>
        <v>Hernia Procedures Except Inguinal &amp; Femoral W CC</v>
      </c>
      <c r="C155" s="263">
        <f>VLOOKUP($A155,DRG!$A$8:$Z$771,9,FALSE)</f>
        <v>71</v>
      </c>
      <c r="D155" s="264">
        <f>VLOOKUP($A155,DRG!$A$8:$Z$771,10,FALSE)</f>
        <v>31188.62</v>
      </c>
      <c r="E155" s="264">
        <f>VLOOKUP($A155,DRG!$A$8:$Z$771,11,FALSE)</f>
        <v>16126.59</v>
      </c>
      <c r="F155" s="265">
        <f>ROUND(VLOOKUP($A155,DRG!$A$8:$Z$771,14,FALSE),1)</f>
        <v>3.7</v>
      </c>
      <c r="G155" s="266" t="str">
        <f>VLOOKUP($A155,DRG!$A$8:$Z$771,18,FALSE)</f>
        <v>A</v>
      </c>
      <c r="H155" s="216"/>
      <c r="I155" s="219" t="str">
        <f>VLOOKUP($A155,DRG!$A$8:$Z$771,20,FALSE)</f>
        <v>A</v>
      </c>
      <c r="J155" s="162">
        <f>VLOOKUP($A155,DRG!$A$8:$Z$771,21,FALSE)</f>
        <v>1.8508</v>
      </c>
      <c r="K155" s="164">
        <f>VLOOKUP($A155,DRG!$A$8:$Z$771,22,FALSE)</f>
        <v>2.0689000000000002</v>
      </c>
      <c r="L155" s="134">
        <f t="shared" si="4"/>
        <v>0.21810000000000018</v>
      </c>
      <c r="M155" s="355">
        <f t="shared" si="5"/>
        <v>0.11784093365031348</v>
      </c>
    </row>
    <row r="156" spans="1:13" x14ac:dyDescent="0.2">
      <c r="A156" s="273" t="s">
        <v>1084</v>
      </c>
      <c r="B156" s="262" t="str">
        <f>VLOOKUP($A156,DRG!$A$8:$Z$771,2,FALSE)</f>
        <v>Other Kidney &amp; Urinary Tract Procedures W MCC</v>
      </c>
      <c r="C156" s="263">
        <f>VLOOKUP($A156,DRG!$A$8:$Z$771,9,FALSE)</f>
        <v>38</v>
      </c>
      <c r="D156" s="264">
        <f>VLOOKUP($A156,DRG!$A$8:$Z$771,10,FALSE)</f>
        <v>48030.81</v>
      </c>
      <c r="E156" s="264">
        <f>VLOOKUP($A156,DRG!$A$8:$Z$771,11,FALSE)</f>
        <v>33922.230000000003</v>
      </c>
      <c r="F156" s="265">
        <f>ROUND(VLOOKUP($A156,DRG!$A$8:$Z$771,14,FALSE),1)</f>
        <v>7.3</v>
      </c>
      <c r="G156" s="266" t="str">
        <f>VLOOKUP($A156,DRG!$A$8:$Z$771,18,FALSE)</f>
        <v>A</v>
      </c>
      <c r="H156" s="216"/>
      <c r="I156" s="219" t="str">
        <f>VLOOKUP($A156,DRG!$A$8:$Z$771,20,FALSE)</f>
        <v>A</v>
      </c>
      <c r="J156" s="162">
        <f>VLOOKUP($A156,DRG!$A$8:$Z$771,21,FALSE)</f>
        <v>2.8555000000000001</v>
      </c>
      <c r="K156" s="164">
        <f>VLOOKUP($A156,DRG!$A$8:$Z$771,22,FALSE)</f>
        <v>3.1863000000000001</v>
      </c>
      <c r="L156" s="134">
        <f t="shared" si="4"/>
        <v>0.33079999999999998</v>
      </c>
      <c r="M156" s="355">
        <f t="shared" si="5"/>
        <v>0.11584661180178601</v>
      </c>
    </row>
    <row r="157" spans="1:13" x14ac:dyDescent="0.2">
      <c r="A157" s="273" t="s">
        <v>295</v>
      </c>
      <c r="B157" s="262" t="str">
        <f>VLOOKUP($A157,DRG!$A$8:$Z$771,2,FALSE)</f>
        <v>Disorders of the Biliary Tract W/O CC/MCC</v>
      </c>
      <c r="C157" s="263">
        <f>VLOOKUP($A157,DRG!$A$8:$Z$771,9,FALSE)</f>
        <v>84</v>
      </c>
      <c r="D157" s="264">
        <f>VLOOKUP($A157,DRG!$A$8:$Z$771,10,FALSE)</f>
        <v>14629.44</v>
      </c>
      <c r="E157" s="264">
        <f>VLOOKUP($A157,DRG!$A$8:$Z$771,11,FALSE)</f>
        <v>8314.93</v>
      </c>
      <c r="F157" s="265">
        <f>ROUND(VLOOKUP($A157,DRG!$A$8:$Z$771,14,FALSE),1)</f>
        <v>2.4</v>
      </c>
      <c r="G157" s="266" t="str">
        <f>VLOOKUP($A157,DRG!$A$8:$Z$771,18,FALSE)</f>
        <v>A</v>
      </c>
      <c r="H157" s="216"/>
      <c r="I157" s="219" t="str">
        <f>VLOOKUP($A157,DRG!$A$8:$Z$771,20,FALSE)</f>
        <v>A</v>
      </c>
      <c r="J157" s="162">
        <f>VLOOKUP($A157,DRG!$A$8:$Z$771,21,FALSE)</f>
        <v>0.87019999999999997</v>
      </c>
      <c r="K157" s="164">
        <f>VLOOKUP($A157,DRG!$A$8:$Z$771,22,FALSE)</f>
        <v>0.97050000000000003</v>
      </c>
      <c r="L157" s="134">
        <f t="shared" si="4"/>
        <v>0.10030000000000006</v>
      </c>
      <c r="M157" s="355">
        <f t="shared" si="5"/>
        <v>0.11526085957251213</v>
      </c>
    </row>
    <row r="158" spans="1:13" x14ac:dyDescent="0.2">
      <c r="A158" s="282" t="s">
        <v>1240</v>
      </c>
      <c r="B158" s="267" t="str">
        <f>VLOOKUP($A158,DRG!$A$8:$Z$771,2,FALSE)</f>
        <v>Myeloprolif Disord or Poorly Diff Neopl W Other O.R. Proc W/O CC/MCC</v>
      </c>
      <c r="C158" s="268">
        <f>VLOOKUP($A158,DRG!$A$8:$Z$771,9,FALSE)</f>
        <v>2</v>
      </c>
      <c r="D158" s="269">
        <f>VLOOKUP($A158,DRG!$A$8:$Z$771,10,FALSE)</f>
        <v>26599.54</v>
      </c>
      <c r="E158" s="269">
        <f>VLOOKUP($A158,DRG!$A$8:$Z$771,11,FALSE)</f>
        <v>8889.8700000000008</v>
      </c>
      <c r="F158" s="270">
        <f>ROUND(VLOOKUP($A158,DRG!$A$8:$Z$771,14,FALSE),1)</f>
        <v>2.6</v>
      </c>
      <c r="G158" s="271" t="str">
        <f>VLOOKUP($A158,DRG!$A$8:$Z$771,18,FALSE)</f>
        <v>M</v>
      </c>
      <c r="H158" s="216"/>
      <c r="I158" s="220" t="str">
        <f>VLOOKUP($A158,DRG!$A$8:$Z$771,20,FALSE)</f>
        <v>M</v>
      </c>
      <c r="J158" s="163">
        <f>VLOOKUP($A158,DRG!$A$8:$Z$771,21,FALSE)</f>
        <v>1.9469000000000001</v>
      </c>
      <c r="K158" s="165">
        <f>VLOOKUP($A158,DRG!$A$8:$Z$771,22,FALSE)</f>
        <v>2.1682999999999999</v>
      </c>
      <c r="L158" s="135">
        <f t="shared" si="4"/>
        <v>0.22139999999999982</v>
      </c>
      <c r="M158" s="356">
        <f t="shared" si="5"/>
        <v>0.11371924598078988</v>
      </c>
    </row>
    <row r="159" spans="1:13" x14ac:dyDescent="0.2">
      <c r="A159" s="273" t="s">
        <v>216</v>
      </c>
      <c r="B159" s="262" t="str">
        <f>VLOOKUP($A159,DRG!$A$8:$Z$771,2,FALSE)</f>
        <v>Pancreas, Liver &amp; Shunt Procedures W CC</v>
      </c>
      <c r="C159" s="263">
        <f>VLOOKUP($A159,DRG!$A$8:$Z$771,9,FALSE)</f>
        <v>34</v>
      </c>
      <c r="D159" s="264">
        <f>VLOOKUP($A159,DRG!$A$8:$Z$771,10,FALSE)</f>
        <v>60227.45</v>
      </c>
      <c r="E159" s="264">
        <f>VLOOKUP($A159,DRG!$A$8:$Z$771,11,FALSE)</f>
        <v>23087.97</v>
      </c>
      <c r="F159" s="265">
        <f>ROUND(VLOOKUP($A159,DRG!$A$8:$Z$771,14,FALSE),1)</f>
        <v>6.5</v>
      </c>
      <c r="G159" s="266" t="str">
        <f>VLOOKUP($A159,DRG!$A$8:$Z$771,18,FALSE)</f>
        <v>A</v>
      </c>
      <c r="H159" s="216"/>
      <c r="I159" s="219" t="str">
        <f>VLOOKUP($A159,DRG!$A$8:$Z$771,20,FALSE)</f>
        <v>A</v>
      </c>
      <c r="J159" s="162">
        <f>VLOOKUP($A159,DRG!$A$8:$Z$771,21,FALSE)</f>
        <v>3.5459000000000001</v>
      </c>
      <c r="K159" s="164">
        <f>VLOOKUP($A159,DRG!$A$8:$Z$771,22,FALSE)</f>
        <v>3.9481000000000002</v>
      </c>
      <c r="L159" s="134">
        <f t="shared" si="4"/>
        <v>0.40220000000000011</v>
      </c>
      <c r="M159" s="355">
        <f t="shared" si="5"/>
        <v>0.11342677458473169</v>
      </c>
    </row>
    <row r="160" spans="1:13" x14ac:dyDescent="0.2">
      <c r="A160" s="273" t="s">
        <v>694</v>
      </c>
      <c r="B160" s="262" t="str">
        <f>VLOOKUP($A160,DRG!$A$8:$Z$771,2,FALSE)</f>
        <v>Non-Bacterial Infect of Nervous Sys Exc Viral Meningitis W/O CC/MCC</v>
      </c>
      <c r="C160" s="263">
        <f>VLOOKUP($A160,DRG!$A$8:$Z$771,9,FALSE)</f>
        <v>10</v>
      </c>
      <c r="D160" s="264">
        <f>VLOOKUP($A160,DRG!$A$8:$Z$771,10,FALSE)</f>
        <v>20286.63</v>
      </c>
      <c r="E160" s="264">
        <f>VLOOKUP($A160,DRG!$A$8:$Z$771,11,FALSE)</f>
        <v>9153.85</v>
      </c>
      <c r="F160" s="265">
        <f>ROUND(VLOOKUP($A160,DRG!$A$8:$Z$771,14,FALSE),1)</f>
        <v>3.4</v>
      </c>
      <c r="G160" s="266" t="str">
        <f>VLOOKUP($A160,DRG!$A$8:$Z$771,18,FALSE)</f>
        <v>A</v>
      </c>
      <c r="H160" s="216"/>
      <c r="I160" s="219" t="str">
        <f>VLOOKUP($A160,DRG!$A$8:$Z$771,20,FALSE)</f>
        <v>A</v>
      </c>
      <c r="J160" s="162">
        <f>VLOOKUP($A160,DRG!$A$8:$Z$771,21,FALSE)</f>
        <v>1.2087000000000001</v>
      </c>
      <c r="K160" s="164">
        <f>VLOOKUP($A160,DRG!$A$8:$Z$771,22,FALSE)</f>
        <v>1.3456999999999999</v>
      </c>
      <c r="L160" s="134">
        <f t="shared" si="4"/>
        <v>0.13699999999999979</v>
      </c>
      <c r="M160" s="355">
        <f t="shared" si="5"/>
        <v>0.11334491602548173</v>
      </c>
    </row>
    <row r="161" spans="1:13" x14ac:dyDescent="0.2">
      <c r="A161" s="273" t="s">
        <v>738</v>
      </c>
      <c r="B161" s="262" t="str">
        <f>VLOOKUP($A161,DRG!$A$8:$Z$771,2,FALSE)</f>
        <v>Acute Major Eye Infections W CC/MCC</v>
      </c>
      <c r="C161" s="263">
        <f>VLOOKUP($A161,DRG!$A$8:$Z$771,9,FALSE)</f>
        <v>10</v>
      </c>
      <c r="D161" s="264">
        <f>VLOOKUP($A161,DRG!$A$8:$Z$771,10,FALSE)</f>
        <v>7931.31</v>
      </c>
      <c r="E161" s="264">
        <f>VLOOKUP($A161,DRG!$A$8:$Z$771,11,FALSE)</f>
        <v>4474.75</v>
      </c>
      <c r="F161" s="265">
        <f>ROUND(VLOOKUP($A161,DRG!$A$8:$Z$771,14,FALSE),1)</f>
        <v>2.6</v>
      </c>
      <c r="G161" s="266" t="str">
        <f>VLOOKUP($A161,DRG!$A$8:$Z$771,18,FALSE)</f>
        <v>AP</v>
      </c>
      <c r="H161" s="216"/>
      <c r="I161" s="219" t="str">
        <f>VLOOKUP($A161,DRG!$A$8:$Z$771,20,FALSE)</f>
        <v>A</v>
      </c>
      <c r="J161" s="162">
        <f>VLOOKUP($A161,DRG!$A$8:$Z$771,21,FALSE)</f>
        <v>0.71579999999999999</v>
      </c>
      <c r="K161" s="164">
        <f>VLOOKUP($A161,DRG!$A$8:$Z$771,22,FALSE)</f>
        <v>0.79690000000000005</v>
      </c>
      <c r="L161" s="134">
        <f t="shared" si="4"/>
        <v>8.1100000000000061E-2</v>
      </c>
      <c r="M161" s="355">
        <f t="shared" si="5"/>
        <v>0.11329980441464105</v>
      </c>
    </row>
    <row r="162" spans="1:13" x14ac:dyDescent="0.2">
      <c r="A162" s="273" t="s">
        <v>1185</v>
      </c>
      <c r="B162" s="262" t="str">
        <f>VLOOKUP($A162,DRG!$A$8:$Z$771,2,FALSE)</f>
        <v>Other Female Reproductive System O.R. Procedures W CC/MCC</v>
      </c>
      <c r="C162" s="263">
        <f>VLOOKUP($A162,DRG!$A$8:$Z$771,9,FALSE)</f>
        <v>12</v>
      </c>
      <c r="D162" s="264">
        <f>VLOOKUP($A162,DRG!$A$8:$Z$771,10,FALSE)</f>
        <v>51154.49</v>
      </c>
      <c r="E162" s="264">
        <f>VLOOKUP($A162,DRG!$A$8:$Z$771,11,FALSE)</f>
        <v>39424.67</v>
      </c>
      <c r="F162" s="265">
        <f>ROUND(VLOOKUP($A162,DRG!$A$8:$Z$771,14,FALSE),1)</f>
        <v>5</v>
      </c>
      <c r="G162" s="266" t="str">
        <f>VLOOKUP($A162,DRG!$A$8:$Z$771,18,FALSE)</f>
        <v>A</v>
      </c>
      <c r="H162" s="216"/>
      <c r="I162" s="219" t="str">
        <f>VLOOKUP($A162,DRG!$A$8:$Z$771,20,FALSE)</f>
        <v>A</v>
      </c>
      <c r="J162" s="162">
        <f>VLOOKUP($A162,DRG!$A$8:$Z$771,21,FALSE)</f>
        <v>3.0489000000000002</v>
      </c>
      <c r="K162" s="164">
        <f>VLOOKUP($A162,DRG!$A$8:$Z$771,22,FALSE)</f>
        <v>3.3934000000000002</v>
      </c>
      <c r="L162" s="134">
        <f t="shared" si="4"/>
        <v>0.34450000000000003</v>
      </c>
      <c r="M162" s="355">
        <f t="shared" si="5"/>
        <v>0.11299157073042737</v>
      </c>
    </row>
    <row r="163" spans="1:13" x14ac:dyDescent="0.2">
      <c r="A163" s="282" t="s">
        <v>800</v>
      </c>
      <c r="B163" s="267" t="str">
        <f>VLOOKUP($A163,DRG!$A$8:$Z$771,2,FALSE)</f>
        <v>Otitis Media &amp; URI W MCC</v>
      </c>
      <c r="C163" s="268">
        <f>VLOOKUP($A163,DRG!$A$8:$Z$771,9,FALSE)</f>
        <v>38</v>
      </c>
      <c r="D163" s="269">
        <f>VLOOKUP($A163,DRG!$A$8:$Z$771,10,FALSE)</f>
        <v>13391.05</v>
      </c>
      <c r="E163" s="269">
        <f>VLOOKUP($A163,DRG!$A$8:$Z$771,11,FALSE)</f>
        <v>6810.62</v>
      </c>
      <c r="F163" s="270">
        <f>ROUND(VLOOKUP($A163,DRG!$A$8:$Z$771,14,FALSE),1)</f>
        <v>2.7</v>
      </c>
      <c r="G163" s="271" t="str">
        <f>VLOOKUP($A163,DRG!$A$8:$Z$771,18,FALSE)</f>
        <v>A</v>
      </c>
      <c r="H163" s="216"/>
      <c r="I163" s="220" t="str">
        <f>VLOOKUP($A163,DRG!$A$8:$Z$771,20,FALSE)</f>
        <v>A</v>
      </c>
      <c r="J163" s="163">
        <f>VLOOKUP($A163,DRG!$A$8:$Z$771,21,FALSE)</f>
        <v>0.80010000000000003</v>
      </c>
      <c r="K163" s="165">
        <f>VLOOKUP($A163,DRG!$A$8:$Z$771,22,FALSE)</f>
        <v>0.88829999999999998</v>
      </c>
      <c r="L163" s="135">
        <f t="shared" si="4"/>
        <v>8.8199999999999945E-2</v>
      </c>
      <c r="M163" s="356">
        <f t="shared" si="5"/>
        <v>0.11023622047244087</v>
      </c>
    </row>
    <row r="164" spans="1:13" x14ac:dyDescent="0.2">
      <c r="A164" s="273" t="s">
        <v>1087</v>
      </c>
      <c r="B164" s="262" t="str">
        <f>VLOOKUP($A164,DRG!$A$8:$Z$771,2,FALSE)</f>
        <v>Renal Failure W MCC</v>
      </c>
      <c r="C164" s="263">
        <f>VLOOKUP($A164,DRG!$A$8:$Z$771,9,FALSE)</f>
        <v>306</v>
      </c>
      <c r="D164" s="264">
        <f>VLOOKUP($A164,DRG!$A$8:$Z$771,10,FALSE)</f>
        <v>27271.8</v>
      </c>
      <c r="E164" s="264">
        <f>VLOOKUP($A164,DRG!$A$8:$Z$771,11,FALSE)</f>
        <v>26335.77</v>
      </c>
      <c r="F164" s="265">
        <f>ROUND(VLOOKUP($A164,DRG!$A$8:$Z$771,14,FALSE),1)</f>
        <v>4.8</v>
      </c>
      <c r="G164" s="266" t="str">
        <f>VLOOKUP($A164,DRG!$A$8:$Z$771,18,FALSE)</f>
        <v>A</v>
      </c>
      <c r="H164" s="216"/>
      <c r="I164" s="219" t="str">
        <f>VLOOKUP($A164,DRG!$A$8:$Z$771,20,FALSE)</f>
        <v>A</v>
      </c>
      <c r="J164" s="162">
        <f>VLOOKUP($A164,DRG!$A$8:$Z$771,21,FALSE)</f>
        <v>1.5553999999999999</v>
      </c>
      <c r="K164" s="164">
        <f>VLOOKUP($A164,DRG!$A$8:$Z$771,22,FALSE)</f>
        <v>1.7224999999999999</v>
      </c>
      <c r="L164" s="134">
        <f t="shared" si="4"/>
        <v>0.16710000000000003</v>
      </c>
      <c r="M164" s="355">
        <f t="shared" si="5"/>
        <v>0.10743217178860745</v>
      </c>
    </row>
    <row r="165" spans="1:13" x14ac:dyDescent="0.2">
      <c r="A165" s="273" t="s">
        <v>1248</v>
      </c>
      <c r="B165" s="262" t="str">
        <f>VLOOKUP($A165,DRG!$A$8:$Z$771,2,FALSE)</f>
        <v>Lymphoma &amp; Non-Acute Leukemia W CC</v>
      </c>
      <c r="C165" s="263">
        <f>VLOOKUP($A165,DRG!$A$8:$Z$771,9,FALSE)</f>
        <v>27</v>
      </c>
      <c r="D165" s="264">
        <f>VLOOKUP($A165,DRG!$A$8:$Z$771,10,FALSE)</f>
        <v>27754.51</v>
      </c>
      <c r="E165" s="264">
        <f>VLOOKUP($A165,DRG!$A$8:$Z$771,11,FALSE)</f>
        <v>16232.3</v>
      </c>
      <c r="F165" s="265">
        <f>ROUND(VLOOKUP($A165,DRG!$A$8:$Z$771,14,FALSE),1)</f>
        <v>5.6</v>
      </c>
      <c r="G165" s="266" t="str">
        <f>VLOOKUP($A165,DRG!$A$8:$Z$771,18,FALSE)</f>
        <v>A</v>
      </c>
      <c r="H165" s="216"/>
      <c r="I165" s="219" t="str">
        <f>VLOOKUP($A165,DRG!$A$8:$Z$771,20,FALSE)</f>
        <v>AP</v>
      </c>
      <c r="J165" s="162">
        <f>VLOOKUP($A165,DRG!$A$8:$Z$771,21,FALSE)</f>
        <v>1.6628000000000001</v>
      </c>
      <c r="K165" s="164">
        <f>VLOOKUP($A165,DRG!$A$8:$Z$771,22,FALSE)</f>
        <v>1.8411</v>
      </c>
      <c r="L165" s="134">
        <f t="shared" si="4"/>
        <v>0.1782999999999999</v>
      </c>
      <c r="M165" s="355">
        <f t="shared" si="5"/>
        <v>0.10722877074813561</v>
      </c>
    </row>
    <row r="166" spans="1:13" x14ac:dyDescent="0.2">
      <c r="A166" s="273" t="s">
        <v>289</v>
      </c>
      <c r="B166" s="262" t="str">
        <f>VLOOKUP($A166,DRG!$A$8:$Z$771,2,FALSE)</f>
        <v>Disorders of Liver Except Malig, Cirr, Alc Hepa W/O CC/MCC</v>
      </c>
      <c r="C166" s="263">
        <f>VLOOKUP($A166,DRG!$A$8:$Z$771,9,FALSE)</f>
        <v>90</v>
      </c>
      <c r="D166" s="264">
        <f>VLOOKUP($A166,DRG!$A$8:$Z$771,10,FALSE)</f>
        <v>10888.53</v>
      </c>
      <c r="E166" s="264">
        <f>VLOOKUP($A166,DRG!$A$8:$Z$771,11,FALSE)</f>
        <v>5512.07</v>
      </c>
      <c r="F166" s="265">
        <f>ROUND(VLOOKUP($A166,DRG!$A$8:$Z$771,14,FALSE),1)</f>
        <v>2.5</v>
      </c>
      <c r="G166" s="266" t="str">
        <f>VLOOKUP($A166,DRG!$A$8:$Z$771,18,FALSE)</f>
        <v>A</v>
      </c>
      <c r="H166" s="216"/>
      <c r="I166" s="219" t="str">
        <f>VLOOKUP($A166,DRG!$A$8:$Z$771,20,FALSE)</f>
        <v>A</v>
      </c>
      <c r="J166" s="162">
        <f>VLOOKUP($A166,DRG!$A$8:$Z$771,21,FALSE)</f>
        <v>0.65239999999999998</v>
      </c>
      <c r="K166" s="164">
        <f>VLOOKUP($A166,DRG!$A$8:$Z$771,22,FALSE)</f>
        <v>0.72230000000000005</v>
      </c>
      <c r="L166" s="134">
        <f t="shared" si="4"/>
        <v>6.9900000000000073E-2</v>
      </c>
      <c r="M166" s="355">
        <f t="shared" si="5"/>
        <v>0.10714285714285726</v>
      </c>
    </row>
    <row r="167" spans="1:13" x14ac:dyDescent="0.2">
      <c r="A167" s="273" t="s">
        <v>371</v>
      </c>
      <c r="B167" s="262" t="str">
        <f>VLOOKUP($A167,DRG!$A$8:$Z$771,2,FALSE)</f>
        <v>Hip &amp; Femur Procedures Except Major Joint W/O CC/MCC</v>
      </c>
      <c r="C167" s="263">
        <f>VLOOKUP($A167,DRG!$A$8:$Z$771,9,FALSE)</f>
        <v>124</v>
      </c>
      <c r="D167" s="264">
        <f>VLOOKUP($A167,DRG!$A$8:$Z$771,10,FALSE)</f>
        <v>28621.06</v>
      </c>
      <c r="E167" s="264">
        <f>VLOOKUP($A167,DRG!$A$8:$Z$771,11,FALSE)</f>
        <v>11976.47</v>
      </c>
      <c r="F167" s="265">
        <f>ROUND(VLOOKUP($A167,DRG!$A$8:$Z$771,14,FALSE),1)</f>
        <v>2.4</v>
      </c>
      <c r="G167" s="266" t="str">
        <f>VLOOKUP($A167,DRG!$A$8:$Z$771,18,FALSE)</f>
        <v>A</v>
      </c>
      <c r="H167" s="216"/>
      <c r="I167" s="219" t="str">
        <f>VLOOKUP($A167,DRG!$A$8:$Z$771,20,FALSE)</f>
        <v>A</v>
      </c>
      <c r="J167" s="162">
        <f>VLOOKUP($A167,DRG!$A$8:$Z$771,21,FALSE)</f>
        <v>1.7158</v>
      </c>
      <c r="K167" s="164">
        <f>VLOOKUP($A167,DRG!$A$8:$Z$771,22,FALSE)</f>
        <v>1.8985000000000001</v>
      </c>
      <c r="L167" s="134">
        <f t="shared" si="4"/>
        <v>0.18270000000000008</v>
      </c>
      <c r="M167" s="355">
        <f t="shared" si="5"/>
        <v>0.10648094183471273</v>
      </c>
    </row>
    <row r="168" spans="1:13" x14ac:dyDescent="0.2">
      <c r="A168" s="282" t="s">
        <v>1296</v>
      </c>
      <c r="B168" s="267" t="str">
        <f>VLOOKUP($A168,DRG!$A$8:$Z$771,2,FALSE)</f>
        <v>Other O.R. Procedures for Injuries W/O CC/MCC</v>
      </c>
      <c r="C168" s="268">
        <f>VLOOKUP($A168,DRG!$A$8:$Z$771,9,FALSE)</f>
        <v>41</v>
      </c>
      <c r="D168" s="269">
        <f>VLOOKUP($A168,DRG!$A$8:$Z$771,10,FALSE)</f>
        <v>23477.11</v>
      </c>
      <c r="E168" s="269">
        <f>VLOOKUP($A168,DRG!$A$8:$Z$771,11,FALSE)</f>
        <v>10080.1</v>
      </c>
      <c r="F168" s="270">
        <f>ROUND(VLOOKUP($A168,DRG!$A$8:$Z$771,14,FALSE),1)</f>
        <v>3</v>
      </c>
      <c r="G168" s="271" t="str">
        <f>VLOOKUP($A168,DRG!$A$8:$Z$771,18,FALSE)</f>
        <v>A</v>
      </c>
      <c r="H168" s="216"/>
      <c r="I168" s="220" t="str">
        <f>VLOOKUP($A168,DRG!$A$8:$Z$771,20,FALSE)</f>
        <v>A</v>
      </c>
      <c r="J168" s="163">
        <f>VLOOKUP($A168,DRG!$A$8:$Z$771,21,FALSE)</f>
        <v>1.4075</v>
      </c>
      <c r="K168" s="165">
        <f>VLOOKUP($A168,DRG!$A$8:$Z$771,22,FALSE)</f>
        <v>1.5572999999999999</v>
      </c>
      <c r="L168" s="135">
        <f t="shared" si="4"/>
        <v>0.14979999999999993</v>
      </c>
      <c r="M168" s="356">
        <f t="shared" si="5"/>
        <v>0.10642984014209587</v>
      </c>
    </row>
    <row r="169" spans="1:13" x14ac:dyDescent="0.2">
      <c r="A169" s="273" t="s">
        <v>452</v>
      </c>
      <c r="B169" s="262" t="str">
        <f>VLOOKUP($A169,DRG!$A$8:$Z$771,2,FALSE)</f>
        <v>Degenerative Nervous System Disorders W MCC</v>
      </c>
      <c r="C169" s="263">
        <f>VLOOKUP($A169,DRG!$A$8:$Z$771,9,FALSE)</f>
        <v>11</v>
      </c>
      <c r="D169" s="264">
        <f>VLOOKUP($A169,DRG!$A$8:$Z$771,10,FALSE)</f>
        <v>24430.880000000001</v>
      </c>
      <c r="E169" s="264">
        <f>VLOOKUP($A169,DRG!$A$8:$Z$771,11,FALSE)</f>
        <v>8687.76</v>
      </c>
      <c r="F169" s="265">
        <f>ROUND(VLOOKUP($A169,DRG!$A$8:$Z$771,14,FALSE),1)</f>
        <v>6.1</v>
      </c>
      <c r="G169" s="266" t="str">
        <f>VLOOKUP($A169,DRG!$A$8:$Z$771,18,FALSE)</f>
        <v>A</v>
      </c>
      <c r="H169" s="216"/>
      <c r="I169" s="219" t="str">
        <f>VLOOKUP($A169,DRG!$A$8:$Z$771,20,FALSE)</f>
        <v>A</v>
      </c>
      <c r="J169" s="162">
        <f>VLOOKUP($A169,DRG!$A$8:$Z$771,21,FALSE)</f>
        <v>1.4649000000000001</v>
      </c>
      <c r="K169" s="164">
        <f>VLOOKUP($A169,DRG!$A$8:$Z$771,22,FALSE)</f>
        <v>1.6206</v>
      </c>
      <c r="L169" s="134">
        <f t="shared" si="4"/>
        <v>0.15569999999999995</v>
      </c>
      <c r="M169" s="355">
        <f t="shared" si="5"/>
        <v>0.10628711857464669</v>
      </c>
    </row>
    <row r="170" spans="1:13" x14ac:dyDescent="0.2">
      <c r="A170" s="273" t="s">
        <v>1210</v>
      </c>
      <c r="B170" s="262" t="str">
        <f>VLOOKUP($A170,DRG!$A$8:$Z$771,2,FALSE)</f>
        <v>Other Antepartum Diagnoses W Medical Complications</v>
      </c>
      <c r="C170" s="263">
        <f>VLOOKUP($A170,DRG!$A$8:$Z$771,9,FALSE)</f>
        <v>461</v>
      </c>
      <c r="D170" s="264">
        <f>VLOOKUP($A170,DRG!$A$8:$Z$771,10,FALSE)</f>
        <v>9104.1299999999992</v>
      </c>
      <c r="E170" s="264">
        <f>VLOOKUP($A170,DRG!$A$8:$Z$771,11,FALSE)</f>
        <v>6692.83</v>
      </c>
      <c r="F170" s="265">
        <f>ROUND(VLOOKUP($A170,DRG!$A$8:$Z$771,14,FALSE),1)</f>
        <v>2.2000000000000002</v>
      </c>
      <c r="G170" s="266" t="str">
        <f>VLOOKUP($A170,DRG!$A$8:$Z$771,18,FALSE)</f>
        <v>A</v>
      </c>
      <c r="H170" s="216"/>
      <c r="I170" s="219" t="str">
        <f>VLOOKUP($A170,DRG!$A$8:$Z$771,20,FALSE)</f>
        <v>A</v>
      </c>
      <c r="J170" s="162">
        <f>VLOOKUP($A170,DRG!$A$8:$Z$771,21,FALSE)</f>
        <v>0.54590000000000005</v>
      </c>
      <c r="K170" s="164">
        <f>VLOOKUP($A170,DRG!$A$8:$Z$771,22,FALSE)</f>
        <v>0.60389999999999999</v>
      </c>
      <c r="L170" s="134">
        <f t="shared" si="4"/>
        <v>5.799999999999994E-2</v>
      </c>
      <c r="M170" s="355">
        <f t="shared" si="5"/>
        <v>0.1062465653050008</v>
      </c>
    </row>
    <row r="171" spans="1:13" x14ac:dyDescent="0.2">
      <c r="A171" s="273" t="s">
        <v>822</v>
      </c>
      <c r="B171" s="262" t="str">
        <f>VLOOKUP($A171,DRG!$A$8:$Z$771,2,FALSE)</f>
        <v>Major Chest Procedures W MCC</v>
      </c>
      <c r="C171" s="263">
        <f>VLOOKUP($A171,DRG!$A$8:$Z$771,9,FALSE)</f>
        <v>101</v>
      </c>
      <c r="D171" s="264">
        <f>VLOOKUP($A171,DRG!$A$8:$Z$771,10,FALSE)</f>
        <v>83228.509999999995</v>
      </c>
      <c r="E171" s="264">
        <f>VLOOKUP($A171,DRG!$A$8:$Z$771,11,FALSE)</f>
        <v>46797.74</v>
      </c>
      <c r="F171" s="265">
        <f>ROUND(VLOOKUP($A171,DRG!$A$8:$Z$771,14,FALSE),1)</f>
        <v>11.7</v>
      </c>
      <c r="G171" s="266" t="str">
        <f>VLOOKUP($A171,DRG!$A$8:$Z$771,18,FALSE)</f>
        <v>A</v>
      </c>
      <c r="H171" s="216"/>
      <c r="I171" s="219" t="str">
        <f>VLOOKUP($A171,DRG!$A$8:$Z$771,20,FALSE)</f>
        <v>A</v>
      </c>
      <c r="J171" s="162">
        <f>VLOOKUP($A171,DRG!$A$8:$Z$771,21,FALSE)</f>
        <v>3.6602999999999999</v>
      </c>
      <c r="K171" s="164">
        <f>VLOOKUP($A171,DRG!$A$8:$Z$771,22,FALSE)</f>
        <v>4.0471000000000004</v>
      </c>
      <c r="L171" s="134">
        <f t="shared" si="4"/>
        <v>0.38680000000000048</v>
      </c>
      <c r="M171" s="355">
        <f t="shared" si="5"/>
        <v>0.10567439827336571</v>
      </c>
    </row>
    <row r="172" spans="1:13" x14ac:dyDescent="0.2">
      <c r="A172" s="273" t="s">
        <v>1333</v>
      </c>
      <c r="B172" s="262" t="str">
        <f>VLOOKUP($A172,DRG!$A$8:$Z$771,2,FALSE)</f>
        <v>Other Multiple Significant Trauma W CC</v>
      </c>
      <c r="C172" s="263">
        <f>VLOOKUP($A172,DRG!$A$8:$Z$771,9,FALSE)</f>
        <v>57</v>
      </c>
      <c r="D172" s="264">
        <f>VLOOKUP($A172,DRG!$A$8:$Z$771,10,FALSE)</f>
        <v>27060.65</v>
      </c>
      <c r="E172" s="264">
        <f>VLOOKUP($A172,DRG!$A$8:$Z$771,11,FALSE)</f>
        <v>11659.12</v>
      </c>
      <c r="F172" s="265">
        <f>ROUND(VLOOKUP($A172,DRG!$A$8:$Z$771,14,FALSE),1)</f>
        <v>4.3</v>
      </c>
      <c r="G172" s="266" t="str">
        <f>VLOOKUP($A172,DRG!$A$8:$Z$771,18,FALSE)</f>
        <v>A</v>
      </c>
      <c r="H172" s="216"/>
      <c r="I172" s="219" t="str">
        <f>VLOOKUP($A172,DRG!$A$8:$Z$771,20,FALSE)</f>
        <v>A</v>
      </c>
      <c r="J172" s="162">
        <f>VLOOKUP($A172,DRG!$A$8:$Z$771,21,FALSE)</f>
        <v>1.6243000000000001</v>
      </c>
      <c r="K172" s="164">
        <f>VLOOKUP($A172,DRG!$A$8:$Z$771,22,FALSE)</f>
        <v>1.7951999999999999</v>
      </c>
      <c r="L172" s="134">
        <f t="shared" si="4"/>
        <v>0.17089999999999983</v>
      </c>
      <c r="M172" s="355">
        <f t="shared" si="5"/>
        <v>0.10521455396170647</v>
      </c>
    </row>
    <row r="173" spans="1:13" x14ac:dyDescent="0.2">
      <c r="A173" s="282" t="s">
        <v>868</v>
      </c>
      <c r="B173" s="267" t="str">
        <f>VLOOKUP($A173,DRG!$A$8:$Z$771,2,FALSE)</f>
        <v>Pleural Effusion W MCC</v>
      </c>
      <c r="C173" s="268">
        <f>VLOOKUP($A173,DRG!$A$8:$Z$771,9,FALSE)</f>
        <v>36</v>
      </c>
      <c r="D173" s="269">
        <f>VLOOKUP($A173,DRG!$A$8:$Z$771,10,FALSE)</f>
        <v>26894.87</v>
      </c>
      <c r="E173" s="269">
        <f>VLOOKUP($A173,DRG!$A$8:$Z$771,11,FALSE)</f>
        <v>16612.78</v>
      </c>
      <c r="F173" s="270">
        <f>ROUND(VLOOKUP($A173,DRG!$A$8:$Z$771,14,FALSE),1)</f>
        <v>5.2</v>
      </c>
      <c r="G173" s="271" t="str">
        <f>VLOOKUP($A173,DRG!$A$8:$Z$771,18,FALSE)</f>
        <v>A</v>
      </c>
      <c r="H173" s="216"/>
      <c r="I173" s="220" t="str">
        <f>VLOOKUP($A173,DRG!$A$8:$Z$771,20,FALSE)</f>
        <v>A</v>
      </c>
      <c r="J173" s="163">
        <f>VLOOKUP($A173,DRG!$A$8:$Z$771,21,FALSE)</f>
        <v>1.6157999999999999</v>
      </c>
      <c r="K173" s="165">
        <f>VLOOKUP($A173,DRG!$A$8:$Z$771,22,FALSE)</f>
        <v>1.7842</v>
      </c>
      <c r="L173" s="135">
        <f t="shared" si="4"/>
        <v>0.16840000000000011</v>
      </c>
      <c r="M173" s="356">
        <f t="shared" si="5"/>
        <v>0.10422081940834269</v>
      </c>
    </row>
    <row r="174" spans="1:13" x14ac:dyDescent="0.2">
      <c r="A174" s="273" t="s">
        <v>1158</v>
      </c>
      <c r="B174" s="262" t="str">
        <f>VLOOKUP($A174,DRG!$A$8:$Z$771,2,FALSE)</f>
        <v>Major Esophageal Disorders W/O CC/MCC</v>
      </c>
      <c r="C174" s="263">
        <f>VLOOKUP($A174,DRG!$A$8:$Z$771,9,FALSE)</f>
        <v>8</v>
      </c>
      <c r="D174" s="264">
        <f>VLOOKUP($A174,DRG!$A$8:$Z$771,10,FALSE)</f>
        <v>9509.56</v>
      </c>
      <c r="E174" s="264">
        <f>VLOOKUP($A174,DRG!$A$8:$Z$771,11,FALSE)</f>
        <v>1952.67</v>
      </c>
      <c r="F174" s="265">
        <f>ROUND(VLOOKUP($A174,DRG!$A$8:$Z$771,14,FALSE),1)</f>
        <v>2.4</v>
      </c>
      <c r="G174" s="266" t="str">
        <f>VLOOKUP($A174,DRG!$A$8:$Z$771,18,FALSE)</f>
        <v>MO</v>
      </c>
      <c r="H174" s="216"/>
      <c r="I174" s="219" t="str">
        <f>VLOOKUP($A174,DRG!$A$8:$Z$771,20,FALSE)</f>
        <v>MP</v>
      </c>
      <c r="J174" s="162">
        <f>VLOOKUP($A174,DRG!$A$8:$Z$771,21,FALSE)</f>
        <v>0.79269999999999996</v>
      </c>
      <c r="K174" s="164">
        <f>VLOOKUP($A174,DRG!$A$8:$Z$771,22,FALSE)</f>
        <v>0.87509999999999999</v>
      </c>
      <c r="L174" s="134">
        <f t="shared" si="4"/>
        <v>8.2400000000000029E-2</v>
      </c>
      <c r="M174" s="355">
        <f t="shared" si="5"/>
        <v>0.10394853033934658</v>
      </c>
    </row>
    <row r="175" spans="1:13" x14ac:dyDescent="0.2">
      <c r="A175" s="273" t="s">
        <v>673</v>
      </c>
      <c r="B175" s="262" t="str">
        <f>VLOOKUP($A175,DRG!$A$8:$Z$771,2,FALSE)</f>
        <v>Skin Graft for Skin Ulcer or Cellulitis W/O CC/MCC</v>
      </c>
      <c r="C175" s="263">
        <f>VLOOKUP($A175,DRG!$A$8:$Z$771,9,FALSE)</f>
        <v>3</v>
      </c>
      <c r="D175" s="264">
        <f>VLOOKUP($A175,DRG!$A$8:$Z$771,10,FALSE)</f>
        <v>16065.1</v>
      </c>
      <c r="E175" s="264">
        <f>VLOOKUP($A175,DRG!$A$8:$Z$771,11,FALSE)</f>
        <v>13327.92</v>
      </c>
      <c r="F175" s="265">
        <f>ROUND(VLOOKUP($A175,DRG!$A$8:$Z$771,14,FALSE),1)</f>
        <v>4.4000000000000004</v>
      </c>
      <c r="G175" s="266" t="str">
        <f>VLOOKUP($A175,DRG!$A$8:$Z$771,18,FALSE)</f>
        <v>M</v>
      </c>
      <c r="H175" s="216"/>
      <c r="I175" s="219" t="str">
        <f>VLOOKUP($A175,DRG!$A$8:$Z$771,20,FALSE)</f>
        <v>M</v>
      </c>
      <c r="J175" s="162">
        <f>VLOOKUP($A175,DRG!$A$8:$Z$771,21,FALSE)</f>
        <v>2.3205</v>
      </c>
      <c r="K175" s="164">
        <f>VLOOKUP($A175,DRG!$A$8:$Z$771,22,FALSE)</f>
        <v>2.5602999999999998</v>
      </c>
      <c r="L175" s="134">
        <f t="shared" si="4"/>
        <v>0.23979999999999979</v>
      </c>
      <c r="M175" s="355">
        <f t="shared" si="5"/>
        <v>0.10333979745744443</v>
      </c>
    </row>
    <row r="176" spans="1:13" x14ac:dyDescent="0.2">
      <c r="A176" s="273" t="s">
        <v>609</v>
      </c>
      <c r="B176" s="262" t="str">
        <f>VLOOKUP($A176,DRG!$A$8:$Z$771,2,FALSE)</f>
        <v>Extracranial Procedures W CC</v>
      </c>
      <c r="C176" s="263">
        <f>VLOOKUP($A176,DRG!$A$8:$Z$771,9,FALSE)</f>
        <v>34</v>
      </c>
      <c r="D176" s="264">
        <f>VLOOKUP($A176,DRG!$A$8:$Z$771,10,FALSE)</f>
        <v>35871.199999999997</v>
      </c>
      <c r="E176" s="264">
        <f>VLOOKUP($A176,DRG!$A$8:$Z$771,11,FALSE)</f>
        <v>18301.97</v>
      </c>
      <c r="F176" s="265">
        <f>ROUND(VLOOKUP($A176,DRG!$A$8:$Z$771,14,FALSE),1)</f>
        <v>3.2</v>
      </c>
      <c r="G176" s="266" t="str">
        <f>VLOOKUP($A176,DRG!$A$8:$Z$771,18,FALSE)</f>
        <v>A</v>
      </c>
      <c r="H176" s="216"/>
      <c r="I176" s="219" t="str">
        <f>VLOOKUP($A176,DRG!$A$8:$Z$771,20,FALSE)</f>
        <v>A</v>
      </c>
      <c r="J176" s="162">
        <f>VLOOKUP($A176,DRG!$A$8:$Z$771,21,FALSE)</f>
        <v>2.1573000000000002</v>
      </c>
      <c r="K176" s="164">
        <f>VLOOKUP($A176,DRG!$A$8:$Z$771,22,FALSE)</f>
        <v>2.3795000000000002</v>
      </c>
      <c r="L176" s="134">
        <f t="shared" si="4"/>
        <v>0.22219999999999995</v>
      </c>
      <c r="M176" s="355">
        <f t="shared" si="5"/>
        <v>0.10299911926945717</v>
      </c>
    </row>
    <row r="177" spans="1:13" x14ac:dyDescent="0.2">
      <c r="A177" s="273" t="s">
        <v>722</v>
      </c>
      <c r="B177" s="262" t="str">
        <f>VLOOKUP($A177,DRG!$A$8:$Z$771,2,FALSE)</f>
        <v>Orbital Procedures W CC/MCC</v>
      </c>
      <c r="C177" s="263">
        <f>VLOOKUP($A177,DRG!$A$8:$Z$771,9,FALSE)</f>
        <v>8</v>
      </c>
      <c r="D177" s="264">
        <f>VLOOKUP($A177,DRG!$A$8:$Z$771,10,FALSE)</f>
        <v>36719.79</v>
      </c>
      <c r="E177" s="264">
        <f>VLOOKUP($A177,DRG!$A$8:$Z$771,11,FALSE)</f>
        <v>11725.79</v>
      </c>
      <c r="F177" s="265">
        <f>ROUND(VLOOKUP($A177,DRG!$A$8:$Z$771,14,FALSE),1)</f>
        <v>4</v>
      </c>
      <c r="G177" s="266" t="str">
        <f>VLOOKUP($A177,DRG!$A$8:$Z$771,18,FALSE)</f>
        <v>M</v>
      </c>
      <c r="H177" s="216"/>
      <c r="I177" s="219" t="str">
        <f>VLOOKUP($A177,DRG!$A$8:$Z$771,20,FALSE)</f>
        <v>M</v>
      </c>
      <c r="J177" s="162">
        <f>VLOOKUP($A177,DRG!$A$8:$Z$771,21,FALSE)</f>
        <v>2.8933</v>
      </c>
      <c r="K177" s="164">
        <f>VLOOKUP($A177,DRG!$A$8:$Z$771,22,FALSE)</f>
        <v>3.1911</v>
      </c>
      <c r="L177" s="134">
        <f t="shared" si="4"/>
        <v>0.29780000000000006</v>
      </c>
      <c r="M177" s="355">
        <f t="shared" si="5"/>
        <v>0.10292745308125673</v>
      </c>
    </row>
    <row r="178" spans="1:13" x14ac:dyDescent="0.2">
      <c r="A178" s="282" t="s">
        <v>2325</v>
      </c>
      <c r="B178" s="267" t="str">
        <f>VLOOKUP($A178,DRG!$A$8:$Z$771,2,FALSE)</f>
        <v>Back &amp; Neck Proc Exc Spinal Fusion W/O CC/MCC</v>
      </c>
      <c r="C178" s="268">
        <f>VLOOKUP($A178,DRG!$A$8:$Z$771,9,FALSE)</f>
        <v>159</v>
      </c>
      <c r="D178" s="269">
        <f>VLOOKUP($A178,DRG!$A$8:$Z$771,10,FALSE)</f>
        <v>18802.3</v>
      </c>
      <c r="E178" s="269">
        <f>VLOOKUP($A178,DRG!$A$8:$Z$771,11,FALSE)</f>
        <v>8551.81</v>
      </c>
      <c r="F178" s="270">
        <f>ROUND(VLOOKUP($A178,DRG!$A$8:$Z$771,14,FALSE),1)</f>
        <v>1.5</v>
      </c>
      <c r="G178" s="271" t="str">
        <f>VLOOKUP($A178,DRG!$A$8:$Z$771,18,FALSE)</f>
        <v>A</v>
      </c>
      <c r="H178" s="216"/>
      <c r="I178" s="220" t="str">
        <f>VLOOKUP($A178,DRG!$A$8:$Z$771,20,FALSE)</f>
        <v>A</v>
      </c>
      <c r="J178" s="163">
        <f>VLOOKUP($A178,DRG!$A$8:$Z$771,21,FALSE)</f>
        <v>1.131</v>
      </c>
      <c r="K178" s="165">
        <f>VLOOKUP($A178,DRG!$A$8:$Z$771,22,FALSE)</f>
        <v>1.2473000000000001</v>
      </c>
      <c r="L178" s="135">
        <f t="shared" si="4"/>
        <v>0.11630000000000007</v>
      </c>
      <c r="M178" s="356">
        <f t="shared" si="5"/>
        <v>0.10282935455349254</v>
      </c>
    </row>
    <row r="179" spans="1:13" x14ac:dyDescent="0.2">
      <c r="A179" s="273" t="s">
        <v>1010</v>
      </c>
      <c r="B179" s="262" t="str">
        <f>VLOOKUP($A179,DRG!$A$8:$Z$771,2,FALSE)</f>
        <v>Acute Myocardial Infarction, Expired W/O CC/MCC</v>
      </c>
      <c r="C179" s="263">
        <f>VLOOKUP($A179,DRG!$A$8:$Z$771,9,FALSE)</f>
        <v>3</v>
      </c>
      <c r="D179" s="264">
        <f>VLOOKUP($A179,DRG!$A$8:$Z$771,10,FALSE)</f>
        <v>7073.37</v>
      </c>
      <c r="E179" s="264">
        <f>VLOOKUP($A179,DRG!$A$8:$Z$771,11,FALSE)</f>
        <v>4381.0200000000004</v>
      </c>
      <c r="F179" s="265">
        <f>ROUND(VLOOKUP($A179,DRG!$A$8:$Z$771,14,FALSE),1)</f>
        <v>1.4</v>
      </c>
      <c r="G179" s="266" t="str">
        <f>VLOOKUP($A179,DRG!$A$8:$Z$771,18,FALSE)</f>
        <v>M</v>
      </c>
      <c r="H179" s="216"/>
      <c r="I179" s="219" t="str">
        <f>VLOOKUP($A179,DRG!$A$8:$Z$771,20,FALSE)</f>
        <v>M</v>
      </c>
      <c r="J179" s="162">
        <f>VLOOKUP($A179,DRG!$A$8:$Z$771,21,FALSE)</f>
        <v>0.78749999999999998</v>
      </c>
      <c r="K179" s="164">
        <f>VLOOKUP($A179,DRG!$A$8:$Z$771,22,FALSE)</f>
        <v>0.86809999999999998</v>
      </c>
      <c r="L179" s="134">
        <f t="shared" si="4"/>
        <v>8.0600000000000005E-2</v>
      </c>
      <c r="M179" s="355">
        <f t="shared" si="5"/>
        <v>0.10234920634920636</v>
      </c>
    </row>
    <row r="180" spans="1:13" x14ac:dyDescent="0.2">
      <c r="A180" s="273" t="s">
        <v>637</v>
      </c>
      <c r="B180" s="262" t="str">
        <f>VLOOKUP($A180,DRG!$A$8:$Z$771,2,FALSE)</f>
        <v>Major Male Pelvic Procedures W/O CC/MCC</v>
      </c>
      <c r="C180" s="263">
        <f>VLOOKUP($A180,DRG!$A$8:$Z$771,9,FALSE)</f>
        <v>51</v>
      </c>
      <c r="D180" s="264">
        <f>VLOOKUP($A180,DRG!$A$8:$Z$771,10,FALSE)</f>
        <v>31161.56</v>
      </c>
      <c r="E180" s="264">
        <f>VLOOKUP($A180,DRG!$A$8:$Z$771,11,FALSE)</f>
        <v>7751.23</v>
      </c>
      <c r="F180" s="265">
        <f>ROUND(VLOOKUP($A180,DRG!$A$8:$Z$771,14,FALSE),1)</f>
        <v>2</v>
      </c>
      <c r="G180" s="266" t="str">
        <f>VLOOKUP($A180,DRG!$A$8:$Z$771,18,FALSE)</f>
        <v>A</v>
      </c>
      <c r="H180" s="216"/>
      <c r="I180" s="219" t="str">
        <f>VLOOKUP($A180,DRG!$A$8:$Z$771,20,FALSE)</f>
        <v>AO</v>
      </c>
      <c r="J180" s="162">
        <f>VLOOKUP($A180,DRG!$A$8:$Z$771,21,FALSE)</f>
        <v>1.8769</v>
      </c>
      <c r="K180" s="164">
        <f>VLOOKUP($A180,DRG!$A$8:$Z$771,22,FALSE)</f>
        <v>2.0670999999999999</v>
      </c>
      <c r="L180" s="134">
        <f t="shared" si="4"/>
        <v>0.19019999999999992</v>
      </c>
      <c r="M180" s="355">
        <f t="shared" si="5"/>
        <v>0.10133731152432197</v>
      </c>
    </row>
    <row r="181" spans="1:13" x14ac:dyDescent="0.2">
      <c r="A181" s="273" t="s">
        <v>1183</v>
      </c>
      <c r="B181" s="262" t="str">
        <f>VLOOKUP($A181,DRG!$A$8:$Z$771,2,FALSE)</f>
        <v>Vagina, Cervix &amp; Vulva Procedures W/O CC/MCC</v>
      </c>
      <c r="C181" s="263">
        <f>VLOOKUP($A181,DRG!$A$8:$Z$771,9,FALSE)</f>
        <v>31</v>
      </c>
      <c r="D181" s="264">
        <f>VLOOKUP($A181,DRG!$A$8:$Z$771,10,FALSE)</f>
        <v>15674.64</v>
      </c>
      <c r="E181" s="264">
        <f>VLOOKUP($A181,DRG!$A$8:$Z$771,11,FALSE)</f>
        <v>5416.22</v>
      </c>
      <c r="F181" s="265">
        <f>ROUND(VLOOKUP($A181,DRG!$A$8:$Z$771,14,FALSE),1)</f>
        <v>1.5</v>
      </c>
      <c r="G181" s="266" t="str">
        <f>VLOOKUP($A181,DRG!$A$8:$Z$771,18,FALSE)</f>
        <v>A</v>
      </c>
      <c r="H181" s="216"/>
      <c r="I181" s="219" t="str">
        <f>VLOOKUP($A181,DRG!$A$8:$Z$771,20,FALSE)</f>
        <v>A</v>
      </c>
      <c r="J181" s="162">
        <f>VLOOKUP($A181,DRG!$A$8:$Z$771,21,FALSE)</f>
        <v>0.94579999999999997</v>
      </c>
      <c r="K181" s="164">
        <f>VLOOKUP($A181,DRG!$A$8:$Z$771,22,FALSE)</f>
        <v>1.0398000000000001</v>
      </c>
      <c r="L181" s="134">
        <f t="shared" si="4"/>
        <v>9.4000000000000083E-2</v>
      </c>
      <c r="M181" s="355">
        <f t="shared" si="5"/>
        <v>9.9386762529076009E-2</v>
      </c>
    </row>
    <row r="182" spans="1:13" x14ac:dyDescent="0.2">
      <c r="A182" s="273" t="s">
        <v>550</v>
      </c>
      <c r="B182" s="262" t="str">
        <f>VLOOKUP($A182,DRG!$A$8:$Z$771,2,FALSE)</f>
        <v>Other Endocrine, Nutrit &amp; Metab O.R. Proc W CC</v>
      </c>
      <c r="C182" s="263">
        <f>VLOOKUP($A182,DRG!$A$8:$Z$771,9,FALSE)</f>
        <v>53</v>
      </c>
      <c r="D182" s="264">
        <f>VLOOKUP($A182,DRG!$A$8:$Z$771,10,FALSE)</f>
        <v>30488.84</v>
      </c>
      <c r="E182" s="264">
        <f>VLOOKUP($A182,DRG!$A$8:$Z$771,11,FALSE)</f>
        <v>14454.41</v>
      </c>
      <c r="F182" s="265">
        <f>ROUND(VLOOKUP($A182,DRG!$A$8:$Z$771,14,FALSE),1)</f>
        <v>7.3</v>
      </c>
      <c r="G182" s="266" t="str">
        <f>VLOOKUP($A182,DRG!$A$8:$Z$771,18,FALSE)</f>
        <v>AP</v>
      </c>
      <c r="H182" s="216"/>
      <c r="I182" s="219" t="str">
        <f>VLOOKUP($A182,DRG!$A$8:$Z$771,20,FALSE)</f>
        <v>AP</v>
      </c>
      <c r="J182" s="162">
        <f>VLOOKUP($A182,DRG!$A$8:$Z$771,21,FALSE)</f>
        <v>1.8894</v>
      </c>
      <c r="K182" s="164">
        <f>VLOOKUP($A182,DRG!$A$8:$Z$771,22,FALSE)</f>
        <v>2.0768</v>
      </c>
      <c r="L182" s="134">
        <f t="shared" si="4"/>
        <v>0.18740000000000001</v>
      </c>
      <c r="M182" s="355">
        <f t="shared" si="5"/>
        <v>9.9184926431671441E-2</v>
      </c>
    </row>
    <row r="183" spans="1:13" x14ac:dyDescent="0.2">
      <c r="A183" s="282" t="s">
        <v>1332</v>
      </c>
      <c r="B183" s="267" t="str">
        <f>VLOOKUP($A183,DRG!$A$8:$Z$771,2,FALSE)</f>
        <v>Other Multiple Significant Trauma W MCC</v>
      </c>
      <c r="C183" s="268">
        <f>VLOOKUP($A183,DRG!$A$8:$Z$771,9,FALSE)</f>
        <v>17</v>
      </c>
      <c r="D183" s="269">
        <f>VLOOKUP($A183,DRG!$A$8:$Z$771,10,FALSE)</f>
        <v>61693.52</v>
      </c>
      <c r="E183" s="269">
        <f>VLOOKUP($A183,DRG!$A$8:$Z$771,11,FALSE)</f>
        <v>26894.47</v>
      </c>
      <c r="F183" s="270">
        <f>ROUND(VLOOKUP($A183,DRG!$A$8:$Z$771,14,FALSE),1)</f>
        <v>9.8000000000000007</v>
      </c>
      <c r="G183" s="271" t="str">
        <f>VLOOKUP($A183,DRG!$A$8:$Z$771,18,FALSE)</f>
        <v>A</v>
      </c>
      <c r="H183" s="216"/>
      <c r="I183" s="220" t="str">
        <f>VLOOKUP($A183,DRG!$A$8:$Z$771,20,FALSE)</f>
        <v>A</v>
      </c>
      <c r="J183" s="163">
        <f>VLOOKUP($A183,DRG!$A$8:$Z$771,21,FALSE)</f>
        <v>3.7271000000000001</v>
      </c>
      <c r="K183" s="165">
        <f>VLOOKUP($A183,DRG!$A$8:$Z$771,22,FALSE)</f>
        <v>4.0926</v>
      </c>
      <c r="L183" s="135">
        <f t="shared" si="4"/>
        <v>0.36549999999999994</v>
      </c>
      <c r="M183" s="356">
        <f t="shared" si="5"/>
        <v>9.8065520109468465E-2</v>
      </c>
    </row>
    <row r="184" spans="1:13" x14ac:dyDescent="0.2">
      <c r="A184" s="273" t="s">
        <v>1104</v>
      </c>
      <c r="B184" s="262" t="str">
        <f>VLOOKUP($A184,DRG!$A$8:$Z$771,2,FALSE)</f>
        <v>Other Kidney &amp; Urinary Tract Diagnoses W MCC</v>
      </c>
      <c r="C184" s="263">
        <f>VLOOKUP($A184,DRG!$A$8:$Z$771,9,FALSE)</f>
        <v>108</v>
      </c>
      <c r="D184" s="264">
        <f>VLOOKUP($A184,DRG!$A$8:$Z$771,10,FALSE)</f>
        <v>25133.439999999999</v>
      </c>
      <c r="E184" s="264">
        <f>VLOOKUP($A184,DRG!$A$8:$Z$771,11,FALSE)</f>
        <v>22241.14</v>
      </c>
      <c r="F184" s="265">
        <f>ROUND(VLOOKUP($A184,DRG!$A$8:$Z$771,14,FALSE),1)</f>
        <v>5.0999999999999996</v>
      </c>
      <c r="G184" s="266" t="str">
        <f>VLOOKUP($A184,DRG!$A$8:$Z$771,18,FALSE)</f>
        <v>A</v>
      </c>
      <c r="H184" s="216"/>
      <c r="I184" s="219" t="str">
        <f>VLOOKUP($A184,DRG!$A$8:$Z$771,20,FALSE)</f>
        <v>A</v>
      </c>
      <c r="J184" s="162">
        <f>VLOOKUP($A184,DRG!$A$8:$Z$771,21,FALSE)</f>
        <v>1.4469000000000001</v>
      </c>
      <c r="K184" s="164">
        <f>VLOOKUP($A184,DRG!$A$8:$Z$771,22,FALSE)</f>
        <v>1.5885</v>
      </c>
      <c r="L184" s="134">
        <f t="shared" si="4"/>
        <v>0.14159999999999995</v>
      </c>
      <c r="M184" s="355">
        <f t="shared" si="5"/>
        <v>9.7864399751192169E-2</v>
      </c>
    </row>
    <row r="185" spans="1:13" x14ac:dyDescent="0.2">
      <c r="A185" s="273" t="s">
        <v>1038</v>
      </c>
      <c r="B185" s="262" t="str">
        <f>VLOOKUP($A185,DRG!$A$8:$Z$771,2,FALSE)</f>
        <v>Peripheral Vascular Disorders W MCC</v>
      </c>
      <c r="C185" s="263">
        <f>VLOOKUP($A185,DRG!$A$8:$Z$771,9,FALSE)</f>
        <v>95</v>
      </c>
      <c r="D185" s="264">
        <f>VLOOKUP($A185,DRG!$A$8:$Z$771,10,FALSE)</f>
        <v>21764.22</v>
      </c>
      <c r="E185" s="264">
        <f>VLOOKUP($A185,DRG!$A$8:$Z$771,11,FALSE)</f>
        <v>18689.61</v>
      </c>
      <c r="F185" s="265">
        <f>ROUND(VLOOKUP($A185,DRG!$A$8:$Z$771,14,FALSE),1)</f>
        <v>3.9</v>
      </c>
      <c r="G185" s="266" t="str">
        <f>VLOOKUP($A185,DRG!$A$8:$Z$771,18,FALSE)</f>
        <v>A</v>
      </c>
      <c r="H185" s="216"/>
      <c r="I185" s="219" t="str">
        <f>VLOOKUP($A185,DRG!$A$8:$Z$771,20,FALSE)</f>
        <v>A</v>
      </c>
      <c r="J185" s="162">
        <f>VLOOKUP($A185,DRG!$A$8:$Z$771,21,FALSE)</f>
        <v>1.3152999999999999</v>
      </c>
      <c r="K185" s="164">
        <f>VLOOKUP($A185,DRG!$A$8:$Z$771,22,FALSE)</f>
        <v>1.4437</v>
      </c>
      <c r="L185" s="134">
        <f t="shared" si="4"/>
        <v>0.12840000000000007</v>
      </c>
      <c r="M185" s="355">
        <f t="shared" si="5"/>
        <v>9.7620314757089696E-2</v>
      </c>
    </row>
    <row r="186" spans="1:13" x14ac:dyDescent="0.2">
      <c r="A186" s="273" t="s">
        <v>272</v>
      </c>
      <c r="B186" s="262" t="str">
        <f>VLOOKUP($A186,DRG!$A$8:$Z$771,2,FALSE)</f>
        <v>Cirrhosis &amp; Alcoholic Hepatitis W/O CC/MCC</v>
      </c>
      <c r="C186" s="263">
        <f>VLOOKUP($A186,DRG!$A$8:$Z$771,9,FALSE)</f>
        <v>10</v>
      </c>
      <c r="D186" s="264">
        <f>VLOOKUP($A186,DRG!$A$8:$Z$771,10,FALSE)</f>
        <v>8619.1200000000008</v>
      </c>
      <c r="E186" s="264">
        <f>VLOOKUP($A186,DRG!$A$8:$Z$771,11,FALSE)</f>
        <v>4660.78</v>
      </c>
      <c r="F186" s="265">
        <f>ROUND(VLOOKUP($A186,DRG!$A$8:$Z$771,14,FALSE),1)</f>
        <v>2.1</v>
      </c>
      <c r="G186" s="266" t="str">
        <f>VLOOKUP($A186,DRG!$A$8:$Z$771,18,FALSE)</f>
        <v>A</v>
      </c>
      <c r="H186" s="216"/>
      <c r="I186" s="219" t="str">
        <f>VLOOKUP($A186,DRG!$A$8:$Z$771,20,FALSE)</f>
        <v>A</v>
      </c>
      <c r="J186" s="162">
        <f>VLOOKUP($A186,DRG!$A$8:$Z$771,21,FALSE)</f>
        <v>0.52129999999999999</v>
      </c>
      <c r="K186" s="164">
        <f>VLOOKUP($A186,DRG!$A$8:$Z$771,22,FALSE)</f>
        <v>0.57189999999999996</v>
      </c>
      <c r="L186" s="134">
        <f t="shared" si="4"/>
        <v>5.0599999999999978E-2</v>
      </c>
      <c r="M186" s="355">
        <f t="shared" si="5"/>
        <v>9.7065029733358871E-2</v>
      </c>
    </row>
    <row r="187" spans="1:13" x14ac:dyDescent="0.2">
      <c r="A187" s="273" t="s">
        <v>935</v>
      </c>
      <c r="B187" s="262" t="str">
        <f>VLOOKUP($A187,DRG!$A$8:$Z$771,2,FALSE)</f>
        <v>Cardiac Valve &amp; Oth Maj Cardiothoracic Proc W/O Card Cath W CC</v>
      </c>
      <c r="C187" s="263">
        <f>VLOOKUP($A187,DRG!$A$8:$Z$771,9,FALSE)</f>
        <v>65</v>
      </c>
      <c r="D187" s="264">
        <f>VLOOKUP($A187,DRG!$A$8:$Z$771,10,FALSE)</f>
        <v>101104.77</v>
      </c>
      <c r="E187" s="264">
        <f>VLOOKUP($A187,DRG!$A$8:$Z$771,11,FALSE)</f>
        <v>35039.21</v>
      </c>
      <c r="F187" s="265">
        <f>ROUND(VLOOKUP($A187,DRG!$A$8:$Z$771,14,FALSE),1)</f>
        <v>7.1</v>
      </c>
      <c r="G187" s="266" t="str">
        <f>VLOOKUP($A187,DRG!$A$8:$Z$771,18,FALSE)</f>
        <v>A</v>
      </c>
      <c r="H187" s="216"/>
      <c r="I187" s="219" t="str">
        <f>VLOOKUP($A187,DRG!$A$8:$Z$771,20,FALSE)</f>
        <v>A</v>
      </c>
      <c r="J187" s="162">
        <f>VLOOKUP($A187,DRG!$A$8:$Z$771,21,FALSE)</f>
        <v>6.0221</v>
      </c>
      <c r="K187" s="164">
        <f>VLOOKUP($A187,DRG!$A$8:$Z$771,22,FALSE)</f>
        <v>6.6054000000000004</v>
      </c>
      <c r="L187" s="134">
        <f t="shared" si="4"/>
        <v>0.58330000000000037</v>
      </c>
      <c r="M187" s="355">
        <f t="shared" si="5"/>
        <v>9.6859899370651495E-2</v>
      </c>
    </row>
    <row r="188" spans="1:13" x14ac:dyDescent="0.2">
      <c r="A188" s="282" t="s">
        <v>1206</v>
      </c>
      <c r="B188" s="267" t="str">
        <f>VLOOKUP($A188,DRG!$A$8:$Z$771,2,FALSE)</f>
        <v>Ectopic Pregnancy</v>
      </c>
      <c r="C188" s="268">
        <f>VLOOKUP($A188,DRG!$A$8:$Z$771,9,FALSE)</f>
        <v>20</v>
      </c>
      <c r="D188" s="269">
        <f>VLOOKUP($A188,DRG!$A$8:$Z$771,10,FALSE)</f>
        <v>19178.68</v>
      </c>
      <c r="E188" s="269">
        <f>VLOOKUP($A188,DRG!$A$8:$Z$771,11,FALSE)</f>
        <v>8006.67</v>
      </c>
      <c r="F188" s="270">
        <f>ROUND(VLOOKUP($A188,DRG!$A$8:$Z$771,14,FALSE),1)</f>
        <v>1.7</v>
      </c>
      <c r="G188" s="271" t="str">
        <f>VLOOKUP($A188,DRG!$A$8:$Z$771,18,FALSE)</f>
        <v>A</v>
      </c>
      <c r="H188" s="216"/>
      <c r="I188" s="220" t="str">
        <f>VLOOKUP($A188,DRG!$A$8:$Z$771,20,FALSE)</f>
        <v>A</v>
      </c>
      <c r="J188" s="163">
        <f>VLOOKUP($A188,DRG!$A$8:$Z$771,21,FALSE)</f>
        <v>1.1606000000000001</v>
      </c>
      <c r="K188" s="165">
        <f>VLOOKUP($A188,DRG!$A$8:$Z$771,22,FALSE)</f>
        <v>1.2723</v>
      </c>
      <c r="L188" s="135">
        <f t="shared" si="4"/>
        <v>0.11169999999999991</v>
      </c>
      <c r="M188" s="356">
        <f t="shared" si="5"/>
        <v>9.6243322419438143E-2</v>
      </c>
    </row>
    <row r="189" spans="1:13" x14ac:dyDescent="0.2">
      <c r="A189" s="273" t="s">
        <v>1156</v>
      </c>
      <c r="B189" s="262" t="str">
        <f>VLOOKUP($A189,DRG!$A$8:$Z$771,2,FALSE)</f>
        <v>Major Esophageal Disorders W CC</v>
      </c>
      <c r="C189" s="263">
        <f>VLOOKUP($A189,DRG!$A$8:$Z$771,9,FALSE)</f>
        <v>32</v>
      </c>
      <c r="D189" s="264">
        <f>VLOOKUP($A189,DRG!$A$8:$Z$771,10,FALSE)</f>
        <v>17940.45</v>
      </c>
      <c r="E189" s="264">
        <f>VLOOKUP($A189,DRG!$A$8:$Z$771,11,FALSE)</f>
        <v>9462.16</v>
      </c>
      <c r="F189" s="265">
        <f>ROUND(VLOOKUP($A189,DRG!$A$8:$Z$771,14,FALSE),1)</f>
        <v>3.1</v>
      </c>
      <c r="G189" s="266" t="str">
        <f>VLOOKUP($A189,DRG!$A$8:$Z$771,18,FALSE)</f>
        <v>AO</v>
      </c>
      <c r="H189" s="216"/>
      <c r="I189" s="219" t="str">
        <f>VLOOKUP($A189,DRG!$A$8:$Z$771,20,FALSE)</f>
        <v>AP</v>
      </c>
      <c r="J189" s="162">
        <f>VLOOKUP($A189,DRG!$A$8:$Z$771,21,FALSE)</f>
        <v>1.1523000000000001</v>
      </c>
      <c r="K189" s="164">
        <f>VLOOKUP($A189,DRG!$A$8:$Z$771,22,FALSE)</f>
        <v>1.2630999999999999</v>
      </c>
      <c r="L189" s="134">
        <f t="shared" si="4"/>
        <v>0.11079999999999979</v>
      </c>
      <c r="M189" s="355">
        <f t="shared" si="5"/>
        <v>9.6155515056842639E-2</v>
      </c>
    </row>
    <row r="190" spans="1:13" x14ac:dyDescent="0.2">
      <c r="A190" s="273" t="s">
        <v>1064</v>
      </c>
      <c r="B190" s="262" t="str">
        <f>VLOOKUP($A190,DRG!$A$8:$Z$771,2,FALSE)</f>
        <v>Syncope &amp; Collapse</v>
      </c>
      <c r="C190" s="263">
        <f>VLOOKUP($A190,DRG!$A$8:$Z$771,9,FALSE)</f>
        <v>256</v>
      </c>
      <c r="D190" s="264">
        <f>VLOOKUP($A190,DRG!$A$8:$Z$771,10,FALSE)</f>
        <v>12831.92</v>
      </c>
      <c r="E190" s="264">
        <f>VLOOKUP($A190,DRG!$A$8:$Z$771,11,FALSE)</f>
        <v>5884.38</v>
      </c>
      <c r="F190" s="265">
        <f>ROUND(VLOOKUP($A190,DRG!$A$8:$Z$771,14,FALSE),1)</f>
        <v>2.1</v>
      </c>
      <c r="G190" s="266" t="str">
        <f>VLOOKUP($A190,DRG!$A$8:$Z$771,18,FALSE)</f>
        <v>A</v>
      </c>
      <c r="H190" s="216"/>
      <c r="I190" s="219" t="str">
        <f>VLOOKUP($A190,DRG!$A$8:$Z$771,20,FALSE)</f>
        <v>A</v>
      </c>
      <c r="J190" s="162">
        <f>VLOOKUP($A190,DRG!$A$8:$Z$771,21,FALSE)</f>
        <v>0.77669999999999995</v>
      </c>
      <c r="K190" s="164">
        <f>VLOOKUP($A190,DRG!$A$8:$Z$771,22,FALSE)</f>
        <v>0.85109999999999997</v>
      </c>
      <c r="L190" s="134">
        <f t="shared" si="4"/>
        <v>7.4400000000000022E-2</v>
      </c>
      <c r="M190" s="355">
        <f t="shared" si="5"/>
        <v>9.5789880262649701E-2</v>
      </c>
    </row>
    <row r="191" spans="1:13" x14ac:dyDescent="0.2">
      <c r="A191" s="273" t="s">
        <v>504</v>
      </c>
      <c r="B191" s="262" t="str">
        <f>VLOOKUP($A191,DRG!$A$8:$Z$771,2,FALSE)</f>
        <v>Traumatic Stupor &amp; Coma, Coma &gt;1 Hr W MCC</v>
      </c>
      <c r="C191" s="263">
        <f>VLOOKUP($A191,DRG!$A$8:$Z$771,9,FALSE)</f>
        <v>38</v>
      </c>
      <c r="D191" s="264">
        <f>VLOOKUP($A191,DRG!$A$8:$Z$771,10,FALSE)</f>
        <v>36987.410000000003</v>
      </c>
      <c r="E191" s="264">
        <f>VLOOKUP($A191,DRG!$A$8:$Z$771,11,FALSE)</f>
        <v>21663.64</v>
      </c>
      <c r="F191" s="265">
        <f>ROUND(VLOOKUP($A191,DRG!$A$8:$Z$771,14,FALSE),1)</f>
        <v>4.2</v>
      </c>
      <c r="G191" s="266" t="str">
        <f>VLOOKUP($A191,DRG!$A$8:$Z$771,18,FALSE)</f>
        <v>A</v>
      </c>
      <c r="H191" s="216"/>
      <c r="I191" s="219" t="str">
        <f>VLOOKUP($A191,DRG!$A$8:$Z$771,20,FALSE)</f>
        <v>A</v>
      </c>
      <c r="J191" s="162">
        <f>VLOOKUP($A191,DRG!$A$8:$Z$771,21,FALSE)</f>
        <v>2.2416</v>
      </c>
      <c r="K191" s="164">
        <f>VLOOKUP($A191,DRG!$A$8:$Z$771,22,FALSE)</f>
        <v>2.4535999999999998</v>
      </c>
      <c r="L191" s="134">
        <f t="shared" si="4"/>
        <v>0.21199999999999974</v>
      </c>
      <c r="M191" s="355">
        <f t="shared" si="5"/>
        <v>9.4575303354746496E-2</v>
      </c>
    </row>
    <row r="192" spans="1:13" x14ac:dyDescent="0.2">
      <c r="A192" s="273" t="s">
        <v>728</v>
      </c>
      <c r="B192" s="262" t="str">
        <f>VLOOKUP($A192,DRG!$A$8:$Z$771,2,FALSE)</f>
        <v>Intraocular Procedures W CC/MCC</v>
      </c>
      <c r="C192" s="263">
        <f>VLOOKUP($A192,DRG!$A$8:$Z$771,9,FALSE)</f>
        <v>8</v>
      </c>
      <c r="D192" s="264">
        <f>VLOOKUP($A192,DRG!$A$8:$Z$771,10,FALSE)</f>
        <v>23029.59</v>
      </c>
      <c r="E192" s="264">
        <f>VLOOKUP($A192,DRG!$A$8:$Z$771,11,FALSE)</f>
        <v>10716.08</v>
      </c>
      <c r="F192" s="265">
        <f>ROUND(VLOOKUP($A192,DRG!$A$8:$Z$771,14,FALSE),1)</f>
        <v>3.5</v>
      </c>
      <c r="G192" s="266" t="str">
        <f>VLOOKUP($A192,DRG!$A$8:$Z$771,18,FALSE)</f>
        <v>M</v>
      </c>
      <c r="H192" s="216"/>
      <c r="I192" s="219" t="str">
        <f>VLOOKUP($A192,DRG!$A$8:$Z$771,20,FALSE)</f>
        <v>M</v>
      </c>
      <c r="J192" s="162">
        <f>VLOOKUP($A192,DRG!$A$8:$Z$771,21,FALSE)</f>
        <v>2.1772999999999998</v>
      </c>
      <c r="K192" s="164">
        <f>VLOOKUP($A192,DRG!$A$8:$Z$771,22,FALSE)</f>
        <v>2.3816999999999999</v>
      </c>
      <c r="L192" s="134">
        <f t="shared" si="4"/>
        <v>0.20440000000000014</v>
      </c>
      <c r="M192" s="355">
        <f t="shared" si="5"/>
        <v>9.3877738483442871E-2</v>
      </c>
    </row>
    <row r="193" spans="1:13" x14ac:dyDescent="0.2">
      <c r="A193" s="282" t="s">
        <v>1452</v>
      </c>
      <c r="B193" s="267" t="str">
        <f>VLOOKUP($A193,DRG!$A$8:$Z$771,2,FALSE)</f>
        <v>Osteomyelitis W CC</v>
      </c>
      <c r="C193" s="268">
        <f>VLOOKUP($A193,DRG!$A$8:$Z$771,9,FALSE)</f>
        <v>36</v>
      </c>
      <c r="D193" s="269">
        <f>VLOOKUP($A193,DRG!$A$8:$Z$771,10,FALSE)</f>
        <v>19994.189999999999</v>
      </c>
      <c r="E193" s="269">
        <f>VLOOKUP($A193,DRG!$A$8:$Z$771,11,FALSE)</f>
        <v>12359.05</v>
      </c>
      <c r="F193" s="270">
        <f>ROUND(VLOOKUP($A193,DRG!$A$8:$Z$771,14,FALSE),1)</f>
        <v>4.9000000000000004</v>
      </c>
      <c r="G193" s="271" t="str">
        <f>VLOOKUP($A193,DRG!$A$8:$Z$771,18,FALSE)</f>
        <v>A</v>
      </c>
      <c r="H193" s="216"/>
      <c r="I193" s="220" t="str">
        <f>VLOOKUP($A193,DRG!$A$8:$Z$771,20,FALSE)</f>
        <v>A</v>
      </c>
      <c r="J193" s="163">
        <f>VLOOKUP($A193,DRG!$A$8:$Z$771,21,FALSE)</f>
        <v>1.2136</v>
      </c>
      <c r="K193" s="165">
        <f>VLOOKUP($A193,DRG!$A$8:$Z$771,22,FALSE)</f>
        <v>1.3264</v>
      </c>
      <c r="L193" s="135">
        <f t="shared" si="4"/>
        <v>0.11280000000000001</v>
      </c>
      <c r="M193" s="356">
        <f t="shared" si="5"/>
        <v>9.2946605141727104E-2</v>
      </c>
    </row>
    <row r="194" spans="1:13" x14ac:dyDescent="0.2">
      <c r="A194" s="273" t="s">
        <v>692</v>
      </c>
      <c r="B194" s="262" t="str">
        <f>VLOOKUP($A194,DRG!$A$8:$Z$771,2,FALSE)</f>
        <v>Non-Bacterial Infect of Nervous Sys Exc Viral Meningitis W CC</v>
      </c>
      <c r="C194" s="263">
        <f>VLOOKUP($A194,DRG!$A$8:$Z$771,9,FALSE)</f>
        <v>4</v>
      </c>
      <c r="D194" s="264">
        <f>VLOOKUP($A194,DRG!$A$8:$Z$771,10,FALSE)</f>
        <v>19387.14</v>
      </c>
      <c r="E194" s="264">
        <f>VLOOKUP($A194,DRG!$A$8:$Z$771,11,FALSE)</f>
        <v>13117.44</v>
      </c>
      <c r="F194" s="265">
        <f>ROUND(VLOOKUP($A194,DRG!$A$8:$Z$771,14,FALSE),1)</f>
        <v>5.7</v>
      </c>
      <c r="G194" s="266" t="str">
        <f>VLOOKUP($A194,DRG!$A$8:$Z$771,18,FALSE)</f>
        <v>M</v>
      </c>
      <c r="H194" s="216"/>
      <c r="I194" s="219" t="str">
        <f>VLOOKUP($A194,DRG!$A$8:$Z$771,20,FALSE)</f>
        <v>M</v>
      </c>
      <c r="J194" s="162">
        <f>VLOOKUP($A194,DRG!$A$8:$Z$771,21,FALSE)</f>
        <v>2.6724000000000001</v>
      </c>
      <c r="K194" s="164">
        <f>VLOOKUP($A194,DRG!$A$8:$Z$771,22,FALSE)</f>
        <v>2.9201999999999999</v>
      </c>
      <c r="L194" s="134">
        <f t="shared" si="4"/>
        <v>0.2477999999999998</v>
      </c>
      <c r="M194" s="355">
        <f t="shared" si="5"/>
        <v>9.2725639874270238E-2</v>
      </c>
    </row>
    <row r="195" spans="1:13" x14ac:dyDescent="0.2">
      <c r="A195" s="273" t="s">
        <v>1160</v>
      </c>
      <c r="B195" s="262" t="str">
        <f>VLOOKUP($A195,DRG!$A$8:$Z$771,2,FALSE)</f>
        <v>Major Gastrointestinal Disorders &amp; Peritoneal Infections W MCC</v>
      </c>
      <c r="C195" s="263">
        <f>VLOOKUP($A195,DRG!$A$8:$Z$771,9,FALSE)</f>
        <v>65</v>
      </c>
      <c r="D195" s="264">
        <f>VLOOKUP($A195,DRG!$A$8:$Z$771,10,FALSE)</f>
        <v>29099.31</v>
      </c>
      <c r="E195" s="264">
        <f>VLOOKUP($A195,DRG!$A$8:$Z$771,11,FALSE)</f>
        <v>18491.349999999999</v>
      </c>
      <c r="F195" s="265">
        <f>ROUND(VLOOKUP($A195,DRG!$A$8:$Z$771,14,FALSE),1)</f>
        <v>6.4</v>
      </c>
      <c r="G195" s="266" t="str">
        <f>VLOOKUP($A195,DRG!$A$8:$Z$771,18,FALSE)</f>
        <v>A</v>
      </c>
      <c r="H195" s="216"/>
      <c r="I195" s="219" t="str">
        <f>VLOOKUP($A195,DRG!$A$8:$Z$771,20,FALSE)</f>
        <v>A</v>
      </c>
      <c r="J195" s="162">
        <f>VLOOKUP($A195,DRG!$A$8:$Z$771,21,FALSE)</f>
        <v>1.7668999999999999</v>
      </c>
      <c r="K195" s="164">
        <f>VLOOKUP($A195,DRG!$A$8:$Z$771,22,FALSE)</f>
        <v>1.9302999999999999</v>
      </c>
      <c r="L195" s="134">
        <f t="shared" si="4"/>
        <v>0.16339999999999999</v>
      </c>
      <c r="M195" s="355">
        <f t="shared" si="5"/>
        <v>9.2478351915784712E-2</v>
      </c>
    </row>
    <row r="196" spans="1:13" x14ac:dyDescent="0.2">
      <c r="A196" s="273" t="s">
        <v>7</v>
      </c>
      <c r="B196" s="262" t="str">
        <f>VLOOKUP($A196,DRG!$A$8:$Z$771,2,FALSE)</f>
        <v>Shoulder, Elbow or Forearm Proc, Exc Major Joint Proc W MCC</v>
      </c>
      <c r="C196" s="263">
        <f>VLOOKUP($A196,DRG!$A$8:$Z$771,9,FALSE)</f>
        <v>9</v>
      </c>
      <c r="D196" s="264">
        <f>VLOOKUP($A196,DRG!$A$8:$Z$771,10,FALSE)</f>
        <v>38444.19</v>
      </c>
      <c r="E196" s="264">
        <f>VLOOKUP($A196,DRG!$A$8:$Z$771,11,FALSE)</f>
        <v>7482.55</v>
      </c>
      <c r="F196" s="265">
        <f>ROUND(VLOOKUP($A196,DRG!$A$8:$Z$771,14,FALSE),1)</f>
        <v>4.8</v>
      </c>
      <c r="G196" s="266" t="str">
        <f>VLOOKUP($A196,DRG!$A$8:$Z$771,18,FALSE)</f>
        <v>M</v>
      </c>
      <c r="H196" s="216"/>
      <c r="I196" s="219" t="str">
        <f>VLOOKUP($A196,DRG!$A$8:$Z$771,20,FALSE)</f>
        <v>M</v>
      </c>
      <c r="J196" s="162">
        <f>VLOOKUP($A196,DRG!$A$8:$Z$771,21,FALSE)</f>
        <v>3.5533999999999999</v>
      </c>
      <c r="K196" s="164">
        <f>VLOOKUP($A196,DRG!$A$8:$Z$771,22,FALSE)</f>
        <v>3.8734999999999999</v>
      </c>
      <c r="L196" s="134">
        <f t="shared" si="4"/>
        <v>0.32010000000000005</v>
      </c>
      <c r="M196" s="355">
        <f t="shared" si="5"/>
        <v>9.0082737659706216E-2</v>
      </c>
    </row>
    <row r="197" spans="1:13" x14ac:dyDescent="0.2">
      <c r="A197" s="273" t="s">
        <v>973</v>
      </c>
      <c r="B197" s="262" t="str">
        <f>VLOOKUP($A197,DRG!$A$8:$Z$771,2,FALSE)</f>
        <v>Amputation for Circ Sys Disorders Exc Upper Limb &amp; Toe W CC</v>
      </c>
      <c r="C197" s="263">
        <f>VLOOKUP($A197,DRG!$A$8:$Z$771,9,FALSE)</f>
        <v>40</v>
      </c>
      <c r="D197" s="264">
        <f>VLOOKUP($A197,DRG!$A$8:$Z$771,10,FALSE)</f>
        <v>42166.879999999997</v>
      </c>
      <c r="E197" s="264">
        <f>VLOOKUP($A197,DRG!$A$8:$Z$771,11,FALSE)</f>
        <v>23616.5</v>
      </c>
      <c r="F197" s="265">
        <f>ROUND(VLOOKUP($A197,DRG!$A$8:$Z$771,14,FALSE),1)</f>
        <v>8</v>
      </c>
      <c r="G197" s="266" t="str">
        <f>VLOOKUP($A197,DRG!$A$8:$Z$771,18,FALSE)</f>
        <v>A</v>
      </c>
      <c r="H197" s="216"/>
      <c r="I197" s="219" t="str">
        <f>VLOOKUP($A197,DRG!$A$8:$Z$771,20,FALSE)</f>
        <v>A</v>
      </c>
      <c r="J197" s="162">
        <f>VLOOKUP($A197,DRG!$A$8:$Z$771,21,FALSE)</f>
        <v>2.5672999999999999</v>
      </c>
      <c r="K197" s="164">
        <f>VLOOKUP($A197,DRG!$A$8:$Z$771,22,FALSE)</f>
        <v>2.7972000000000001</v>
      </c>
      <c r="L197" s="134">
        <f t="shared" si="4"/>
        <v>0.22990000000000022</v>
      </c>
      <c r="M197" s="355">
        <f t="shared" si="5"/>
        <v>8.9549331983017261E-2</v>
      </c>
    </row>
    <row r="198" spans="1:13" x14ac:dyDescent="0.2">
      <c r="A198" s="282" t="s">
        <v>1275</v>
      </c>
      <c r="B198" s="267" t="str">
        <f>VLOOKUP($A198,DRG!$A$8:$Z$771,2,FALSE)</f>
        <v>Acute Adjustment Reaction &amp; Psychosocial Dysfunction</v>
      </c>
      <c r="C198" s="268">
        <f>VLOOKUP($A198,DRG!$A$8:$Z$771,9,FALSE)</f>
        <v>93</v>
      </c>
      <c r="D198" s="269">
        <f>VLOOKUP($A198,DRG!$A$8:$Z$771,10,FALSE)</f>
        <v>13444.36</v>
      </c>
      <c r="E198" s="269">
        <f>VLOOKUP($A198,DRG!$A$8:$Z$771,11,FALSE)</f>
        <v>9407.8700000000008</v>
      </c>
      <c r="F198" s="270">
        <f>ROUND(VLOOKUP($A198,DRG!$A$8:$Z$771,14,FALSE),1)</f>
        <v>2.7</v>
      </c>
      <c r="G198" s="271" t="str">
        <f>VLOOKUP($A198,DRG!$A$8:$Z$771,18,FALSE)</f>
        <v>A</v>
      </c>
      <c r="H198" s="216"/>
      <c r="I198" s="220" t="str">
        <f>VLOOKUP($A198,DRG!$A$8:$Z$771,20,FALSE)</f>
        <v>A</v>
      </c>
      <c r="J198" s="163">
        <f>VLOOKUP($A198,DRG!$A$8:$Z$771,21,FALSE)</f>
        <v>0.7268</v>
      </c>
      <c r="K198" s="165">
        <f>VLOOKUP($A198,DRG!$A$8:$Z$771,22,FALSE)</f>
        <v>0.79139999999999999</v>
      </c>
      <c r="L198" s="135">
        <f t="shared" si="4"/>
        <v>6.4599999999999991E-2</v>
      </c>
      <c r="M198" s="356">
        <f t="shared" si="5"/>
        <v>8.8882773802971923E-2</v>
      </c>
    </row>
    <row r="199" spans="1:13" x14ac:dyDescent="0.2">
      <c r="A199" s="273" t="s">
        <v>1277</v>
      </c>
      <c r="B199" s="262" t="str">
        <f>VLOOKUP($A199,DRG!$A$8:$Z$771,2,FALSE)</f>
        <v>Neuroses Except Depressive</v>
      </c>
      <c r="C199" s="263">
        <f>VLOOKUP($A199,DRG!$A$8:$Z$771,9,FALSE)</f>
        <v>26</v>
      </c>
      <c r="D199" s="264">
        <f>VLOOKUP($A199,DRG!$A$8:$Z$771,10,FALSE)</f>
        <v>9790.26</v>
      </c>
      <c r="E199" s="264">
        <f>VLOOKUP($A199,DRG!$A$8:$Z$771,11,FALSE)</f>
        <v>5697.33</v>
      </c>
      <c r="F199" s="265">
        <f>ROUND(VLOOKUP($A199,DRG!$A$8:$Z$771,14,FALSE),1)</f>
        <v>5.0999999999999996</v>
      </c>
      <c r="G199" s="266" t="str">
        <f>VLOOKUP($A199,DRG!$A$8:$Z$771,18,FALSE)</f>
        <v>A</v>
      </c>
      <c r="H199" s="216"/>
      <c r="I199" s="219" t="str">
        <f>VLOOKUP($A199,DRG!$A$8:$Z$771,20,FALSE)</f>
        <v>A</v>
      </c>
      <c r="J199" s="162">
        <f>VLOOKUP($A199,DRG!$A$8:$Z$771,21,FALSE)</f>
        <v>0.59640000000000004</v>
      </c>
      <c r="K199" s="164">
        <f>VLOOKUP($A199,DRG!$A$8:$Z$771,22,FALSE)</f>
        <v>0.64929999999999999</v>
      </c>
      <c r="L199" s="134">
        <f t="shared" si="4"/>
        <v>5.2899999999999947E-2</v>
      </c>
      <c r="M199" s="355">
        <f t="shared" si="5"/>
        <v>8.8698859825620299E-2</v>
      </c>
    </row>
    <row r="200" spans="1:13" x14ac:dyDescent="0.2">
      <c r="A200" s="273" t="s">
        <v>1197</v>
      </c>
      <c r="B200" s="262" t="str">
        <f>VLOOKUP($A200,DRG!$A$8:$Z$771,2,FALSE)</f>
        <v>Vaginal Delivery W Sterilization &amp;/or D&amp;C</v>
      </c>
      <c r="C200" s="263">
        <f>VLOOKUP($A200,DRG!$A$8:$Z$771,9,FALSE)</f>
        <v>124</v>
      </c>
      <c r="D200" s="264">
        <f>VLOOKUP($A200,DRG!$A$8:$Z$771,10,FALSE)</f>
        <v>12800.19</v>
      </c>
      <c r="E200" s="264">
        <f>VLOOKUP($A200,DRG!$A$8:$Z$771,11,FALSE)</f>
        <v>3910.16</v>
      </c>
      <c r="F200" s="265">
        <f>ROUND(VLOOKUP($A200,DRG!$A$8:$Z$771,14,FALSE),1)</f>
        <v>2.4</v>
      </c>
      <c r="G200" s="266" t="str">
        <f>VLOOKUP($A200,DRG!$A$8:$Z$771,18,FALSE)</f>
        <v>A</v>
      </c>
      <c r="H200" s="216"/>
      <c r="I200" s="219" t="str">
        <f>VLOOKUP($A200,DRG!$A$8:$Z$771,20,FALSE)</f>
        <v>A</v>
      </c>
      <c r="J200" s="162">
        <f>VLOOKUP($A200,DRG!$A$8:$Z$771,21,FALSE)</f>
        <v>0.7802</v>
      </c>
      <c r="K200" s="164">
        <f>VLOOKUP($A200,DRG!$A$8:$Z$771,22,FALSE)</f>
        <v>0.84909999999999997</v>
      </c>
      <c r="L200" s="134">
        <f t="shared" si="4"/>
        <v>6.8899999999999961E-2</v>
      </c>
      <c r="M200" s="355">
        <f t="shared" si="5"/>
        <v>8.8310689566777706E-2</v>
      </c>
    </row>
    <row r="201" spans="1:13" x14ac:dyDescent="0.2">
      <c r="A201" s="273" t="s">
        <v>902</v>
      </c>
      <c r="B201" s="262" t="str">
        <f>VLOOKUP($A201,DRG!$A$8:$Z$771,2,FALSE)</f>
        <v>Bronchitis &amp; Asthma W/O CC/MCC</v>
      </c>
      <c r="C201" s="263">
        <f>VLOOKUP($A201,DRG!$A$8:$Z$771,9,FALSE)</f>
        <v>294</v>
      </c>
      <c r="D201" s="264">
        <f>VLOOKUP($A201,DRG!$A$8:$Z$771,10,FALSE)</f>
        <v>7726.05</v>
      </c>
      <c r="E201" s="264">
        <f>VLOOKUP($A201,DRG!$A$8:$Z$771,11,FALSE)</f>
        <v>4428.97</v>
      </c>
      <c r="F201" s="265">
        <f>ROUND(VLOOKUP($A201,DRG!$A$8:$Z$771,14,FALSE),1)</f>
        <v>2.2000000000000002</v>
      </c>
      <c r="G201" s="266" t="str">
        <f>VLOOKUP($A201,DRG!$A$8:$Z$771,18,FALSE)</f>
        <v>A</v>
      </c>
      <c r="H201" s="216"/>
      <c r="I201" s="219" t="str">
        <f>VLOOKUP($A201,DRG!$A$8:$Z$771,20,FALSE)</f>
        <v>A</v>
      </c>
      <c r="J201" s="162">
        <f>VLOOKUP($A201,DRG!$A$8:$Z$771,21,FALSE)</f>
        <v>0.47110000000000002</v>
      </c>
      <c r="K201" s="164">
        <f>VLOOKUP($A201,DRG!$A$8:$Z$771,22,FALSE)</f>
        <v>0.51239999999999997</v>
      </c>
      <c r="L201" s="134">
        <f t="shared" ref="L201:L264" si="6">IF(J201&lt;&gt;"",IF(K201&lt;&gt;"",K201-J201,""),"")</f>
        <v>4.1299999999999948E-2</v>
      </c>
      <c r="M201" s="355">
        <f t="shared" ref="M201:M264" si="7">IF(L201="","",L201/J201)</f>
        <v>8.7667161961366896E-2</v>
      </c>
    </row>
    <row r="202" spans="1:13" x14ac:dyDescent="0.2">
      <c r="A202" s="273" t="s">
        <v>141</v>
      </c>
      <c r="B202" s="262" t="str">
        <f>VLOOKUP($A202,DRG!$A$8:$Z$771,2,FALSE)</f>
        <v>Other Musculoskelet Sys &amp; Conn Tiss O.R. Proc W CC</v>
      </c>
      <c r="C202" s="263">
        <f>VLOOKUP($A202,DRG!$A$8:$Z$771,9,FALSE)</f>
        <v>39</v>
      </c>
      <c r="D202" s="264">
        <f>VLOOKUP($A202,DRG!$A$8:$Z$771,10,FALSE)</f>
        <v>51324.57</v>
      </c>
      <c r="E202" s="264">
        <f>VLOOKUP($A202,DRG!$A$8:$Z$771,11,FALSE)</f>
        <v>27264.41</v>
      </c>
      <c r="F202" s="265">
        <f>ROUND(VLOOKUP($A202,DRG!$A$8:$Z$771,14,FALSE),1)</f>
        <v>4.4000000000000004</v>
      </c>
      <c r="G202" s="266" t="str">
        <f>VLOOKUP($A202,DRG!$A$8:$Z$771,18,FALSE)</f>
        <v>AP</v>
      </c>
      <c r="H202" s="216"/>
      <c r="I202" s="219" t="str">
        <f>VLOOKUP($A202,DRG!$A$8:$Z$771,20,FALSE)</f>
        <v>AO</v>
      </c>
      <c r="J202" s="162">
        <f>VLOOKUP($A202,DRG!$A$8:$Z$771,21,FALSE)</f>
        <v>2.5461999999999998</v>
      </c>
      <c r="K202" s="164">
        <f>VLOOKUP($A202,DRG!$A$8:$Z$771,22,FALSE)</f>
        <v>2.7688999999999999</v>
      </c>
      <c r="L202" s="134">
        <f t="shared" si="6"/>
        <v>0.22270000000000012</v>
      </c>
      <c r="M202" s="355">
        <f t="shared" si="7"/>
        <v>8.7463671353389422E-2</v>
      </c>
    </row>
    <row r="203" spans="1:13" x14ac:dyDescent="0.2">
      <c r="A203" s="282" t="s">
        <v>1283</v>
      </c>
      <c r="B203" s="267" t="str">
        <f>VLOOKUP($A203,DRG!$A$8:$Z$771,2,FALSE)</f>
        <v>Other Mental Disorder Diagnoses</v>
      </c>
      <c r="C203" s="268">
        <f>VLOOKUP($A203,DRG!$A$8:$Z$771,9,FALSE)</f>
        <v>7</v>
      </c>
      <c r="D203" s="269">
        <f>VLOOKUP($A203,DRG!$A$8:$Z$771,10,FALSE)</f>
        <v>10583.91</v>
      </c>
      <c r="E203" s="269">
        <f>VLOOKUP($A203,DRG!$A$8:$Z$771,11,FALSE)</f>
        <v>5647.37</v>
      </c>
      <c r="F203" s="270">
        <f>ROUND(VLOOKUP($A203,DRG!$A$8:$Z$771,14,FALSE),1)</f>
        <v>3</v>
      </c>
      <c r="G203" s="271" t="str">
        <f>VLOOKUP($A203,DRG!$A$8:$Z$771,18,FALSE)</f>
        <v>M</v>
      </c>
      <c r="H203" s="216"/>
      <c r="I203" s="220" t="str">
        <f>VLOOKUP($A203,DRG!$A$8:$Z$771,20,FALSE)</f>
        <v>M</v>
      </c>
      <c r="J203" s="163">
        <f>VLOOKUP($A203,DRG!$A$8:$Z$771,21,FALSE)</f>
        <v>1.4502999999999999</v>
      </c>
      <c r="K203" s="165">
        <f>VLOOKUP($A203,DRG!$A$8:$Z$771,22,FALSE)</f>
        <v>1.5766</v>
      </c>
      <c r="L203" s="135">
        <f t="shared" si="6"/>
        <v>0.12630000000000008</v>
      </c>
      <c r="M203" s="356">
        <f t="shared" si="7"/>
        <v>8.7085430600565464E-2</v>
      </c>
    </row>
    <row r="204" spans="1:13" x14ac:dyDescent="0.2">
      <c r="A204" s="273" t="s">
        <v>1214</v>
      </c>
      <c r="B204" s="262" t="str">
        <f>VLOOKUP($A204,DRG!$A$8:$Z$771,2,FALSE)</f>
        <v>Prematurity W Major Problems</v>
      </c>
      <c r="C204" s="263">
        <f>VLOOKUP($A204,DRG!$A$8:$Z$771,9,FALSE)</f>
        <v>47</v>
      </c>
      <c r="D204" s="264">
        <f>VLOOKUP($A204,DRG!$A$8:$Z$771,10,FALSE)</f>
        <v>11654.03</v>
      </c>
      <c r="E204" s="264">
        <f>VLOOKUP($A204,DRG!$A$8:$Z$771,11,FALSE)</f>
        <v>9028.83</v>
      </c>
      <c r="F204" s="265">
        <f>ROUND(VLOOKUP($A204,DRG!$A$8:$Z$771,14,FALSE),1)</f>
        <v>6.1</v>
      </c>
      <c r="G204" s="266" t="str">
        <f>VLOOKUP($A204,DRG!$A$8:$Z$771,18,FALSE)</f>
        <v>A</v>
      </c>
      <c r="H204" s="216"/>
      <c r="I204" s="219" t="str">
        <f>VLOOKUP($A204,DRG!$A$8:$Z$771,20,FALSE)</f>
        <v>A</v>
      </c>
      <c r="J204" s="162">
        <f>VLOOKUP($A204,DRG!$A$8:$Z$771,21,FALSE)</f>
        <v>0.71189999999999998</v>
      </c>
      <c r="K204" s="164">
        <f>VLOOKUP($A204,DRG!$A$8:$Z$771,22,FALSE)</f>
        <v>0.77329999999999999</v>
      </c>
      <c r="L204" s="134">
        <f t="shared" si="6"/>
        <v>6.140000000000001E-2</v>
      </c>
      <c r="M204" s="355">
        <f t="shared" si="7"/>
        <v>8.6248068548953519E-2</v>
      </c>
    </row>
    <row r="205" spans="1:13" x14ac:dyDescent="0.2">
      <c r="A205" s="273" t="s">
        <v>1477</v>
      </c>
      <c r="B205" s="262" t="str">
        <f>VLOOKUP($A205,DRG!$A$8:$Z$771,2,FALSE)</f>
        <v>Stomach, Esophageal &amp; Duodenal Proc W MCC</v>
      </c>
      <c r="C205" s="263">
        <f>VLOOKUP($A205,DRG!$A$8:$Z$771,9,FALSE)</f>
        <v>65</v>
      </c>
      <c r="D205" s="264">
        <f>VLOOKUP($A205,DRG!$A$8:$Z$771,10,FALSE)</f>
        <v>92258.34</v>
      </c>
      <c r="E205" s="264">
        <f>VLOOKUP($A205,DRG!$A$8:$Z$771,11,FALSE)</f>
        <v>63917.1</v>
      </c>
      <c r="F205" s="265">
        <f>ROUND(VLOOKUP($A205,DRG!$A$8:$Z$771,14,FALSE),1)</f>
        <v>10.9</v>
      </c>
      <c r="G205" s="266" t="str">
        <f>VLOOKUP($A205,DRG!$A$8:$Z$771,18,FALSE)</f>
        <v>A</v>
      </c>
      <c r="H205" s="216"/>
      <c r="I205" s="219" t="str">
        <f>VLOOKUP($A205,DRG!$A$8:$Z$771,20,FALSE)</f>
        <v>A</v>
      </c>
      <c r="J205" s="162">
        <f>VLOOKUP($A205,DRG!$A$8:$Z$771,21,FALSE)</f>
        <v>5.4519000000000002</v>
      </c>
      <c r="K205" s="164">
        <f>VLOOKUP($A205,DRG!$A$8:$Z$771,22,FALSE)</f>
        <v>5.9218999999999999</v>
      </c>
      <c r="L205" s="134">
        <f t="shared" si="6"/>
        <v>0.46999999999999975</v>
      </c>
      <c r="M205" s="355">
        <f t="shared" si="7"/>
        <v>8.6208477778389137E-2</v>
      </c>
    </row>
    <row r="206" spans="1:13" x14ac:dyDescent="0.2">
      <c r="A206" s="273" t="s">
        <v>744</v>
      </c>
      <c r="B206" s="262" t="str">
        <f>VLOOKUP($A206,DRG!$A$8:$Z$771,2,FALSE)</f>
        <v>Other Disorders of the Eye W MCC</v>
      </c>
      <c r="C206" s="263">
        <f>VLOOKUP($A206,DRG!$A$8:$Z$771,9,FALSE)</f>
        <v>8</v>
      </c>
      <c r="D206" s="264">
        <f>VLOOKUP($A206,DRG!$A$8:$Z$771,10,FALSE)</f>
        <v>23797.68</v>
      </c>
      <c r="E206" s="264">
        <f>VLOOKUP($A206,DRG!$A$8:$Z$771,11,FALSE)</f>
        <v>13626.75</v>
      </c>
      <c r="F206" s="265">
        <f>ROUND(VLOOKUP($A206,DRG!$A$8:$Z$771,14,FALSE),1)</f>
        <v>3.8</v>
      </c>
      <c r="G206" s="266" t="str">
        <f>VLOOKUP($A206,DRG!$A$8:$Z$771,18,FALSE)</f>
        <v>M</v>
      </c>
      <c r="H206" s="216"/>
      <c r="I206" s="219" t="str">
        <f>VLOOKUP($A206,DRG!$A$8:$Z$771,20,FALSE)</f>
        <v>M</v>
      </c>
      <c r="J206" s="162">
        <f>VLOOKUP($A206,DRG!$A$8:$Z$771,21,FALSE)</f>
        <v>1.7771999999999999</v>
      </c>
      <c r="K206" s="164">
        <f>VLOOKUP($A206,DRG!$A$8:$Z$771,22,FALSE)</f>
        <v>1.9293</v>
      </c>
      <c r="L206" s="134">
        <f t="shared" si="6"/>
        <v>0.15210000000000012</v>
      </c>
      <c r="M206" s="355">
        <f t="shared" si="7"/>
        <v>8.5584064821066924E-2</v>
      </c>
    </row>
    <row r="207" spans="1:13" x14ac:dyDescent="0.2">
      <c r="A207" s="273" t="s">
        <v>1324</v>
      </c>
      <c r="B207" s="262" t="str">
        <f>VLOOKUP($A207,DRG!$A$8:$Z$771,2,FALSE)</f>
        <v>Aftercare W CC/MCC</v>
      </c>
      <c r="C207" s="263">
        <f>VLOOKUP($A207,DRG!$A$8:$Z$771,9,FALSE)</f>
        <v>6</v>
      </c>
      <c r="D207" s="264">
        <f>VLOOKUP($A207,DRG!$A$8:$Z$771,10,FALSE)</f>
        <v>15417.27</v>
      </c>
      <c r="E207" s="264">
        <f>VLOOKUP($A207,DRG!$A$8:$Z$771,11,FALSE)</f>
        <v>8043.79</v>
      </c>
      <c r="F207" s="265">
        <f>ROUND(VLOOKUP($A207,DRG!$A$8:$Z$771,14,FALSE),1)</f>
        <v>3.3</v>
      </c>
      <c r="G207" s="266" t="str">
        <f>VLOOKUP($A207,DRG!$A$8:$Z$771,18,FALSE)</f>
        <v>M</v>
      </c>
      <c r="H207" s="216"/>
      <c r="I207" s="219" t="str">
        <f>VLOOKUP($A207,DRG!$A$8:$Z$771,20,FALSE)</f>
        <v>M</v>
      </c>
      <c r="J207" s="162">
        <f>VLOOKUP($A207,DRG!$A$8:$Z$771,21,FALSE)</f>
        <v>1.6361000000000001</v>
      </c>
      <c r="K207" s="164">
        <f>VLOOKUP($A207,DRG!$A$8:$Z$771,22,FALSE)</f>
        <v>1.7761</v>
      </c>
      <c r="L207" s="134">
        <f t="shared" si="6"/>
        <v>0.1399999999999999</v>
      </c>
      <c r="M207" s="355">
        <f t="shared" si="7"/>
        <v>8.5569341727278217E-2</v>
      </c>
    </row>
    <row r="208" spans="1:13" x14ac:dyDescent="0.2">
      <c r="A208" s="282" t="s">
        <v>1181</v>
      </c>
      <c r="B208" s="267" t="str">
        <f>VLOOKUP($A208,DRG!$A$8:$Z$771,2,FALSE)</f>
        <v>D&amp;C, Conization, Laparoscopy &amp; Tubal Interruption W/O CC/MCC</v>
      </c>
      <c r="C208" s="268">
        <f>VLOOKUP($A208,DRG!$A$8:$Z$771,9,FALSE)</f>
        <v>12</v>
      </c>
      <c r="D208" s="269">
        <f>VLOOKUP($A208,DRG!$A$8:$Z$771,10,FALSE)</f>
        <v>14586.41</v>
      </c>
      <c r="E208" s="269">
        <f>VLOOKUP($A208,DRG!$A$8:$Z$771,11,FALSE)</f>
        <v>4704.4799999999996</v>
      </c>
      <c r="F208" s="270">
        <f>ROUND(VLOOKUP($A208,DRG!$A$8:$Z$771,14,FALSE),1)</f>
        <v>1.8</v>
      </c>
      <c r="G208" s="271" t="str">
        <f>VLOOKUP($A208,DRG!$A$8:$Z$771,18,FALSE)</f>
        <v>A</v>
      </c>
      <c r="H208" s="216"/>
      <c r="I208" s="220" t="str">
        <f>VLOOKUP($A208,DRG!$A$8:$Z$771,20,FALSE)</f>
        <v>MP</v>
      </c>
      <c r="J208" s="163">
        <f>VLOOKUP($A208,DRG!$A$8:$Z$771,21,FALSE)</f>
        <v>0.89190000000000003</v>
      </c>
      <c r="K208" s="165">
        <f>VLOOKUP($A208,DRG!$A$8:$Z$771,22,FALSE)</f>
        <v>0.96760000000000002</v>
      </c>
      <c r="L208" s="135">
        <f t="shared" si="6"/>
        <v>7.569999999999999E-2</v>
      </c>
      <c r="M208" s="356">
        <f t="shared" si="7"/>
        <v>8.4874985984975879E-2</v>
      </c>
    </row>
    <row r="209" spans="1:13" x14ac:dyDescent="0.2">
      <c r="A209" s="273" t="s">
        <v>3</v>
      </c>
      <c r="B209" s="262" t="str">
        <f>VLOOKUP($A209,DRG!$A$8:$Z$771,2,FALSE)</f>
        <v>Major Shoulder or Elbow Joint Procedures W/O CC/MCC</v>
      </c>
      <c r="C209" s="263">
        <f>VLOOKUP($A209,DRG!$A$8:$Z$771,9,FALSE)</f>
        <v>5</v>
      </c>
      <c r="D209" s="264">
        <f>VLOOKUP($A209,DRG!$A$8:$Z$771,10,FALSE)</f>
        <v>17560.060000000001</v>
      </c>
      <c r="E209" s="264">
        <f>VLOOKUP($A209,DRG!$A$8:$Z$771,11,FALSE)</f>
        <v>5141.7700000000004</v>
      </c>
      <c r="F209" s="265">
        <f>ROUND(VLOOKUP($A209,DRG!$A$8:$Z$771,14,FALSE),1)</f>
        <v>2.2000000000000002</v>
      </c>
      <c r="G209" s="266" t="str">
        <f>VLOOKUP($A209,DRG!$A$8:$Z$771,18,FALSE)</f>
        <v>M</v>
      </c>
      <c r="H209" s="216"/>
      <c r="I209" s="219" t="str">
        <f>VLOOKUP($A209,DRG!$A$8:$Z$771,20,FALSE)</f>
        <v>M</v>
      </c>
      <c r="J209" s="162">
        <f>VLOOKUP($A209,DRG!$A$8:$Z$771,21,FALSE)</f>
        <v>2.3626999999999998</v>
      </c>
      <c r="K209" s="164">
        <f>VLOOKUP($A209,DRG!$A$8:$Z$771,22,FALSE)</f>
        <v>2.5592000000000001</v>
      </c>
      <c r="L209" s="134">
        <f t="shared" si="6"/>
        <v>0.19650000000000034</v>
      </c>
      <c r="M209" s="355">
        <f t="shared" si="7"/>
        <v>8.316756253438877E-2</v>
      </c>
    </row>
    <row r="210" spans="1:13" x14ac:dyDescent="0.2">
      <c r="A210" s="273" t="s">
        <v>926</v>
      </c>
      <c r="B210" s="262" t="str">
        <f>VLOOKUP($A210,DRG!$A$8:$Z$771,2,FALSE)</f>
        <v>Other Heart Assist System Implant</v>
      </c>
      <c r="C210" s="263">
        <f>VLOOKUP($A210,DRG!$A$8:$Z$771,9,FALSE)</f>
        <v>1</v>
      </c>
      <c r="D210" s="264">
        <f>VLOOKUP($A210,DRG!$A$8:$Z$771,10,FALSE)</f>
        <v>171122.19</v>
      </c>
      <c r="E210" s="264">
        <f>VLOOKUP($A210,DRG!$A$8:$Z$771,11,FALSE)</f>
        <v>0</v>
      </c>
      <c r="F210" s="265">
        <f>ROUND(VLOOKUP($A210,DRG!$A$8:$Z$771,14,FALSE),1)</f>
        <v>12</v>
      </c>
      <c r="G210" s="266" t="str">
        <f>VLOOKUP($A210,DRG!$A$8:$Z$771,18,FALSE)</f>
        <v>M</v>
      </c>
      <c r="H210" s="216"/>
      <c r="I210" s="219" t="str">
        <f>VLOOKUP($A210,DRG!$A$8:$Z$771,20,FALSE)</f>
        <v>M</v>
      </c>
      <c r="J210" s="162">
        <f>VLOOKUP($A210,DRG!$A$8:$Z$771,21,FALSE)</f>
        <v>23.2502</v>
      </c>
      <c r="K210" s="164">
        <f>VLOOKUP($A210,DRG!$A$8:$Z$771,22,FALSE)</f>
        <v>25.179300000000001</v>
      </c>
      <c r="L210" s="134">
        <f t="shared" si="6"/>
        <v>1.9291000000000018</v>
      </c>
      <c r="M210" s="355">
        <f t="shared" si="7"/>
        <v>8.2971329278888006E-2</v>
      </c>
    </row>
    <row r="211" spans="1:13" x14ac:dyDescent="0.2">
      <c r="A211" s="273" t="s">
        <v>1050</v>
      </c>
      <c r="B211" s="262" t="str">
        <f>VLOOKUP($A211,DRG!$A$8:$Z$771,2,FALSE)</f>
        <v>Hypertension W/O MCC</v>
      </c>
      <c r="C211" s="263">
        <f>VLOOKUP($A211,DRG!$A$8:$Z$771,9,FALSE)</f>
        <v>214</v>
      </c>
      <c r="D211" s="264">
        <f>VLOOKUP($A211,DRG!$A$8:$Z$771,10,FALSE)</f>
        <v>12246.33</v>
      </c>
      <c r="E211" s="264">
        <f>VLOOKUP($A211,DRG!$A$8:$Z$771,11,FALSE)</f>
        <v>5708.2</v>
      </c>
      <c r="F211" s="265">
        <f>ROUND(VLOOKUP($A211,DRG!$A$8:$Z$771,14,FALSE),1)</f>
        <v>2.2000000000000002</v>
      </c>
      <c r="G211" s="266" t="str">
        <f>VLOOKUP($A211,DRG!$A$8:$Z$771,18,FALSE)</f>
        <v>A</v>
      </c>
      <c r="H211" s="216"/>
      <c r="I211" s="219" t="str">
        <f>VLOOKUP($A211,DRG!$A$8:$Z$771,20,FALSE)</f>
        <v>A</v>
      </c>
      <c r="J211" s="162">
        <f>VLOOKUP($A211,DRG!$A$8:$Z$771,21,FALSE)</f>
        <v>0.75009999999999999</v>
      </c>
      <c r="K211" s="164">
        <f>VLOOKUP($A211,DRG!$A$8:$Z$771,22,FALSE)</f>
        <v>0.81230000000000002</v>
      </c>
      <c r="L211" s="134">
        <f t="shared" si="6"/>
        <v>6.2200000000000033E-2</v>
      </c>
      <c r="M211" s="355">
        <f t="shared" si="7"/>
        <v>8.2922277029729416E-2</v>
      </c>
    </row>
    <row r="212" spans="1:13" x14ac:dyDescent="0.2">
      <c r="A212" s="273" t="s">
        <v>1304</v>
      </c>
      <c r="B212" s="262" t="str">
        <f>VLOOKUP($A212,DRG!$A$8:$Z$771,2,FALSE)</f>
        <v>Complications of Treatment W CC</v>
      </c>
      <c r="C212" s="263">
        <f>VLOOKUP($A212,DRG!$A$8:$Z$771,9,FALSE)</f>
        <v>86</v>
      </c>
      <c r="D212" s="264">
        <f>VLOOKUP($A212,DRG!$A$8:$Z$771,10,FALSE)</f>
        <v>17620.57</v>
      </c>
      <c r="E212" s="264">
        <f>VLOOKUP($A212,DRG!$A$8:$Z$771,11,FALSE)</f>
        <v>12433.33</v>
      </c>
      <c r="F212" s="265">
        <f>ROUND(VLOOKUP($A212,DRG!$A$8:$Z$771,14,FALSE),1)</f>
        <v>3.3</v>
      </c>
      <c r="G212" s="266" t="str">
        <f>VLOOKUP($A212,DRG!$A$8:$Z$771,18,FALSE)</f>
        <v>A</v>
      </c>
      <c r="H212" s="216"/>
      <c r="I212" s="219" t="str">
        <f>VLOOKUP($A212,DRG!$A$8:$Z$771,20,FALSE)</f>
        <v>A</v>
      </c>
      <c r="J212" s="162">
        <f>VLOOKUP($A212,DRG!$A$8:$Z$771,21,FALSE)</f>
        <v>1.0811999999999999</v>
      </c>
      <c r="K212" s="164">
        <f>VLOOKUP($A212,DRG!$A$8:$Z$771,22,FALSE)</f>
        <v>1.1689000000000001</v>
      </c>
      <c r="L212" s="134">
        <f t="shared" si="6"/>
        <v>8.7700000000000111E-2</v>
      </c>
      <c r="M212" s="355">
        <f t="shared" si="7"/>
        <v>8.1113577506474396E-2</v>
      </c>
    </row>
    <row r="213" spans="1:13" x14ac:dyDescent="0.2">
      <c r="A213" s="282" t="s">
        <v>1330</v>
      </c>
      <c r="B213" s="267" t="str">
        <f>VLOOKUP($A213,DRG!$A$8:$Z$771,2,FALSE)</f>
        <v>Other O.R. Procedures for Multiple Significant Trauma W CC</v>
      </c>
      <c r="C213" s="268">
        <f>VLOOKUP($A213,DRG!$A$8:$Z$771,9,FALSE)</f>
        <v>54</v>
      </c>
      <c r="D213" s="269">
        <f>VLOOKUP($A213,DRG!$A$8:$Z$771,10,FALSE)</f>
        <v>71857.600000000006</v>
      </c>
      <c r="E213" s="269">
        <f>VLOOKUP($A213,DRG!$A$8:$Z$771,11,FALSE)</f>
        <v>39997.4</v>
      </c>
      <c r="F213" s="270">
        <f>ROUND(VLOOKUP($A213,DRG!$A$8:$Z$771,14,FALSE),1)</f>
        <v>7.3</v>
      </c>
      <c r="G213" s="271" t="str">
        <f>VLOOKUP($A213,DRG!$A$8:$Z$771,18,FALSE)</f>
        <v>A</v>
      </c>
      <c r="H213" s="216"/>
      <c r="I213" s="220" t="str">
        <f>VLOOKUP($A213,DRG!$A$8:$Z$771,20,FALSE)</f>
        <v>A</v>
      </c>
      <c r="J213" s="163">
        <f>VLOOKUP($A213,DRG!$A$8:$Z$771,21,FALSE)</f>
        <v>4.4096000000000002</v>
      </c>
      <c r="K213" s="165">
        <f>VLOOKUP($A213,DRG!$A$8:$Z$771,22,FALSE)</f>
        <v>4.7667000000000002</v>
      </c>
      <c r="L213" s="135">
        <f t="shared" si="6"/>
        <v>0.35709999999999997</v>
      </c>
      <c r="M213" s="356">
        <f t="shared" si="7"/>
        <v>8.0982402031930328E-2</v>
      </c>
    </row>
    <row r="214" spans="1:13" x14ac:dyDescent="0.2">
      <c r="A214" s="273" t="s">
        <v>536</v>
      </c>
      <c r="B214" s="262" t="str">
        <f>VLOOKUP($A214,DRG!$A$8:$Z$771,2,FALSE)</f>
        <v>Adrenal &amp; Pituitary Procedures W/O CC/MCC</v>
      </c>
      <c r="C214" s="263">
        <f>VLOOKUP($A214,DRG!$A$8:$Z$771,9,FALSE)</f>
        <v>19</v>
      </c>
      <c r="D214" s="264">
        <f>VLOOKUP($A214,DRG!$A$8:$Z$771,10,FALSE)</f>
        <v>37945.019999999997</v>
      </c>
      <c r="E214" s="264">
        <f>VLOOKUP($A214,DRG!$A$8:$Z$771,11,FALSE)</f>
        <v>12309.48</v>
      </c>
      <c r="F214" s="265">
        <f>ROUND(VLOOKUP($A214,DRG!$A$8:$Z$771,14,FALSE),1)</f>
        <v>2.6</v>
      </c>
      <c r="G214" s="266" t="str">
        <f>VLOOKUP($A214,DRG!$A$8:$Z$771,18,FALSE)</f>
        <v>A</v>
      </c>
      <c r="H214" s="216"/>
      <c r="I214" s="219" t="str">
        <f>VLOOKUP($A214,DRG!$A$8:$Z$771,20,FALSE)</f>
        <v>A</v>
      </c>
      <c r="J214" s="162">
        <f>VLOOKUP($A214,DRG!$A$8:$Z$771,21,FALSE)</f>
        <v>2.3290000000000002</v>
      </c>
      <c r="K214" s="164">
        <f>VLOOKUP($A214,DRG!$A$8:$Z$771,22,FALSE)</f>
        <v>2.5171999999999999</v>
      </c>
      <c r="L214" s="134">
        <f t="shared" si="6"/>
        <v>0.1881999999999997</v>
      </c>
      <c r="M214" s="355">
        <f t="shared" si="7"/>
        <v>8.0807213396307295E-2</v>
      </c>
    </row>
    <row r="215" spans="1:13" x14ac:dyDescent="0.2">
      <c r="A215" s="273" t="s">
        <v>1044</v>
      </c>
      <c r="B215" s="262" t="str">
        <f>VLOOKUP($A215,DRG!$A$8:$Z$771,2,FALSE)</f>
        <v>Atherosclerosis W MCC</v>
      </c>
      <c r="C215" s="263">
        <f>VLOOKUP($A215,DRG!$A$8:$Z$771,9,FALSE)</f>
        <v>13</v>
      </c>
      <c r="D215" s="264">
        <f>VLOOKUP($A215,DRG!$A$8:$Z$771,10,FALSE)</f>
        <v>19177.36</v>
      </c>
      <c r="E215" s="264">
        <f>VLOOKUP($A215,DRG!$A$8:$Z$771,11,FALSE)</f>
        <v>6126.79</v>
      </c>
      <c r="F215" s="265">
        <f>ROUND(VLOOKUP($A215,DRG!$A$8:$Z$771,14,FALSE),1)</f>
        <v>3.5</v>
      </c>
      <c r="G215" s="266" t="str">
        <f>VLOOKUP($A215,DRG!$A$8:$Z$771,18,FALSE)</f>
        <v>A</v>
      </c>
      <c r="H215" s="216"/>
      <c r="I215" s="219" t="str">
        <f>VLOOKUP($A215,DRG!$A$8:$Z$771,20,FALSE)</f>
        <v>A</v>
      </c>
      <c r="J215" s="162">
        <f>VLOOKUP($A215,DRG!$A$8:$Z$771,21,FALSE)</f>
        <v>1.1772</v>
      </c>
      <c r="K215" s="164">
        <f>VLOOKUP($A215,DRG!$A$8:$Z$771,22,FALSE)</f>
        <v>1.2722</v>
      </c>
      <c r="L215" s="134">
        <f t="shared" si="6"/>
        <v>9.4999999999999973E-2</v>
      </c>
      <c r="M215" s="355">
        <f t="shared" si="7"/>
        <v>8.069996602106691E-2</v>
      </c>
    </row>
    <row r="216" spans="1:13" x14ac:dyDescent="0.2">
      <c r="A216" s="273" t="s">
        <v>661</v>
      </c>
      <c r="B216" s="262" t="str">
        <f>VLOOKUP($A216,DRG!$A$8:$Z$771,2,FALSE)</f>
        <v>Uterine &amp; Adnexa Proc for Ovarian or Adnexal Malignancy W/O CC/MCC</v>
      </c>
      <c r="C216" s="263">
        <f>VLOOKUP($A216,DRG!$A$8:$Z$771,9,FALSE)</f>
        <v>6</v>
      </c>
      <c r="D216" s="264">
        <f>VLOOKUP($A216,DRG!$A$8:$Z$771,10,FALSE)</f>
        <v>23246.83</v>
      </c>
      <c r="E216" s="264">
        <f>VLOOKUP($A216,DRG!$A$8:$Z$771,11,FALSE)</f>
        <v>9735.77</v>
      </c>
      <c r="F216" s="265">
        <f>ROUND(VLOOKUP($A216,DRG!$A$8:$Z$771,14,FALSE),1)</f>
        <v>3</v>
      </c>
      <c r="G216" s="266" t="str">
        <f>VLOOKUP($A216,DRG!$A$8:$Z$771,18,FALSE)</f>
        <v>M</v>
      </c>
      <c r="H216" s="216"/>
      <c r="I216" s="219" t="str">
        <f>VLOOKUP($A216,DRG!$A$8:$Z$771,20,FALSE)</f>
        <v>M</v>
      </c>
      <c r="J216" s="162">
        <f>VLOOKUP($A216,DRG!$A$8:$Z$771,21,FALSE)</f>
        <v>1.9816</v>
      </c>
      <c r="K216" s="164">
        <f>VLOOKUP($A216,DRG!$A$8:$Z$771,22,FALSE)</f>
        <v>2.141</v>
      </c>
      <c r="L216" s="134">
        <f t="shared" si="6"/>
        <v>0.15939999999999999</v>
      </c>
      <c r="M216" s="355">
        <f t="shared" si="7"/>
        <v>8.0440048445700435E-2</v>
      </c>
    </row>
    <row r="217" spans="1:13" x14ac:dyDescent="0.2">
      <c r="A217" s="273" t="s">
        <v>478</v>
      </c>
      <c r="B217" s="262" t="str">
        <f>VLOOKUP($A217,DRG!$A$8:$Z$771,2,FALSE)</f>
        <v>Transient Ischemia</v>
      </c>
      <c r="C217" s="263">
        <f>VLOOKUP($A217,DRG!$A$8:$Z$771,9,FALSE)</f>
        <v>259</v>
      </c>
      <c r="D217" s="264">
        <f>VLOOKUP($A217,DRG!$A$8:$Z$771,10,FALSE)</f>
        <v>14085.73</v>
      </c>
      <c r="E217" s="264">
        <f>VLOOKUP($A217,DRG!$A$8:$Z$771,11,FALSE)</f>
        <v>5973</v>
      </c>
      <c r="F217" s="265">
        <f>ROUND(VLOOKUP($A217,DRG!$A$8:$Z$771,14,FALSE),1)</f>
        <v>2</v>
      </c>
      <c r="G217" s="266" t="str">
        <f>VLOOKUP($A217,DRG!$A$8:$Z$771,18,FALSE)</f>
        <v>A</v>
      </c>
      <c r="H217" s="216"/>
      <c r="I217" s="219" t="str">
        <f>VLOOKUP($A217,DRG!$A$8:$Z$771,20,FALSE)</f>
        <v>A</v>
      </c>
      <c r="J217" s="162">
        <f>VLOOKUP($A217,DRG!$A$8:$Z$771,21,FALSE)</f>
        <v>0.86519999999999997</v>
      </c>
      <c r="K217" s="164">
        <f>VLOOKUP($A217,DRG!$A$8:$Z$771,22,FALSE)</f>
        <v>0.9345</v>
      </c>
      <c r="L217" s="134">
        <f t="shared" si="6"/>
        <v>6.9300000000000028E-2</v>
      </c>
      <c r="M217" s="355">
        <f t="shared" si="7"/>
        <v>8.0097087378640811E-2</v>
      </c>
    </row>
    <row r="218" spans="1:13" x14ac:dyDescent="0.2">
      <c r="A218" s="284" t="s">
        <v>1369</v>
      </c>
      <c r="B218" s="267" t="str">
        <f>VLOOKUP($A218,DRG!$A$8:$Z$771,2,FALSE)</f>
        <v>Upper Limb &amp; Toe Amputation for Circ System Disorders W MCC</v>
      </c>
      <c r="C218" s="268">
        <f>VLOOKUP($A218,DRG!$A$8:$Z$771,9,FALSE)</f>
        <v>8</v>
      </c>
      <c r="D218" s="269">
        <f>VLOOKUP($A218,DRG!$A$8:$Z$771,10,FALSE)</f>
        <v>36911.440000000002</v>
      </c>
      <c r="E218" s="269">
        <f>VLOOKUP($A218,DRG!$A$8:$Z$771,11,FALSE)</f>
        <v>12283.21</v>
      </c>
      <c r="F218" s="270">
        <f>ROUND(VLOOKUP($A218,DRG!$A$8:$Z$771,14,FALSE),1)</f>
        <v>6.8</v>
      </c>
      <c r="G218" s="271" t="str">
        <f>VLOOKUP($A218,DRG!$A$8:$Z$771,18,FALSE)</f>
        <v>M</v>
      </c>
      <c r="H218" s="216"/>
      <c r="I218" s="220" t="str">
        <f>VLOOKUP($A218,DRG!$A$8:$Z$771,20,FALSE)</f>
        <v>M</v>
      </c>
      <c r="J218" s="163">
        <f>VLOOKUP($A218,DRG!$A$8:$Z$771,21,FALSE)</f>
        <v>3.8494000000000002</v>
      </c>
      <c r="K218" s="165">
        <f>VLOOKUP($A218,DRG!$A$8:$Z$771,22,FALSE)</f>
        <v>4.1563999999999997</v>
      </c>
      <c r="L218" s="135">
        <f t="shared" si="6"/>
        <v>0.3069999999999995</v>
      </c>
      <c r="M218" s="356">
        <f t="shared" si="7"/>
        <v>7.9752688730711147E-2</v>
      </c>
    </row>
    <row r="219" spans="1:13" x14ac:dyDescent="0.2">
      <c r="A219" s="273" t="s">
        <v>860</v>
      </c>
      <c r="B219" s="262" t="str">
        <f>VLOOKUP($A219,DRG!$A$8:$Z$771,2,FALSE)</f>
        <v>Respiratory Neoplasms W/O CC/MCC</v>
      </c>
      <c r="C219" s="263">
        <f>VLOOKUP($A219,DRG!$A$8:$Z$771,9,FALSE)</f>
        <v>9</v>
      </c>
      <c r="D219" s="264">
        <f>VLOOKUP($A219,DRG!$A$8:$Z$771,10,FALSE)</f>
        <v>17378.88</v>
      </c>
      <c r="E219" s="264">
        <f>VLOOKUP($A219,DRG!$A$8:$Z$771,11,FALSE)</f>
        <v>10655.37</v>
      </c>
      <c r="F219" s="265">
        <f>ROUND(VLOOKUP($A219,DRG!$A$8:$Z$771,14,FALSE),1)</f>
        <v>2.6</v>
      </c>
      <c r="G219" s="266" t="str">
        <f>VLOOKUP($A219,DRG!$A$8:$Z$771,18,FALSE)</f>
        <v>M</v>
      </c>
      <c r="H219" s="216"/>
      <c r="I219" s="219" t="str">
        <f>VLOOKUP($A219,DRG!$A$8:$Z$771,20,FALSE)</f>
        <v>M</v>
      </c>
      <c r="J219" s="162">
        <f>VLOOKUP($A219,DRG!$A$8:$Z$771,21,FALSE)</f>
        <v>1.2573000000000001</v>
      </c>
      <c r="K219" s="164">
        <f>VLOOKUP($A219,DRG!$A$8:$Z$771,22,FALSE)</f>
        <v>1.3566</v>
      </c>
      <c r="L219" s="134">
        <f t="shared" si="6"/>
        <v>9.9299999999999944E-2</v>
      </c>
      <c r="M219" s="355">
        <f t="shared" si="7"/>
        <v>7.8978764018134043E-2</v>
      </c>
    </row>
    <row r="220" spans="1:13" x14ac:dyDescent="0.2">
      <c r="A220" s="273" t="s">
        <v>244</v>
      </c>
      <c r="B220" s="262" t="str">
        <f>VLOOKUP($A220,DRG!$A$8:$Z$771,2,FALSE)</f>
        <v>Hepatobiliary Diagnostic Procedures W MCC</v>
      </c>
      <c r="C220" s="263">
        <f>VLOOKUP($A220,DRG!$A$8:$Z$771,9,FALSE)</f>
        <v>8</v>
      </c>
      <c r="D220" s="264">
        <f>VLOOKUP($A220,DRG!$A$8:$Z$771,10,FALSE)</f>
        <v>61700.800000000003</v>
      </c>
      <c r="E220" s="264">
        <f>VLOOKUP($A220,DRG!$A$8:$Z$771,11,FALSE)</f>
        <v>25680.31</v>
      </c>
      <c r="F220" s="265">
        <f>ROUND(VLOOKUP($A220,DRG!$A$8:$Z$771,14,FALSE),1)</f>
        <v>8.1</v>
      </c>
      <c r="G220" s="266" t="str">
        <f>VLOOKUP($A220,DRG!$A$8:$Z$771,18,FALSE)</f>
        <v>M</v>
      </c>
      <c r="H220" s="216"/>
      <c r="I220" s="219" t="str">
        <f>VLOOKUP($A220,DRG!$A$8:$Z$771,20,FALSE)</f>
        <v>M</v>
      </c>
      <c r="J220" s="162">
        <f>VLOOKUP($A220,DRG!$A$8:$Z$771,21,FALSE)</f>
        <v>5.3822999999999999</v>
      </c>
      <c r="K220" s="164">
        <f>VLOOKUP($A220,DRG!$A$8:$Z$771,22,FALSE)</f>
        <v>5.8068999999999997</v>
      </c>
      <c r="L220" s="134">
        <f t="shared" si="6"/>
        <v>0.42459999999999987</v>
      </c>
      <c r="M220" s="355">
        <f t="shared" si="7"/>
        <v>7.8888207643572433E-2</v>
      </c>
    </row>
    <row r="221" spans="1:13" x14ac:dyDescent="0.2">
      <c r="A221" s="273" t="s">
        <v>746</v>
      </c>
      <c r="B221" s="262" t="str">
        <f>VLOOKUP($A221,DRG!$A$8:$Z$771,2,FALSE)</f>
        <v>Other Disorders of the Eye W/O MCC</v>
      </c>
      <c r="C221" s="263">
        <f>VLOOKUP($A221,DRG!$A$8:$Z$771,9,FALSE)</f>
        <v>40</v>
      </c>
      <c r="D221" s="264">
        <f>VLOOKUP($A221,DRG!$A$8:$Z$771,10,FALSE)</f>
        <v>10020.01</v>
      </c>
      <c r="E221" s="264">
        <f>VLOOKUP($A221,DRG!$A$8:$Z$771,11,FALSE)</f>
        <v>4886.93</v>
      </c>
      <c r="F221" s="265">
        <f>ROUND(VLOOKUP($A221,DRG!$A$8:$Z$771,14,FALSE),1)</f>
        <v>2</v>
      </c>
      <c r="G221" s="266" t="str">
        <f>VLOOKUP($A221,DRG!$A$8:$Z$771,18,FALSE)</f>
        <v>A</v>
      </c>
      <c r="H221" s="216"/>
      <c r="I221" s="219" t="str">
        <f>VLOOKUP($A221,DRG!$A$8:$Z$771,20,FALSE)</f>
        <v>A</v>
      </c>
      <c r="J221" s="162">
        <f>VLOOKUP($A221,DRG!$A$8:$Z$771,21,FALSE)</f>
        <v>0.61650000000000005</v>
      </c>
      <c r="K221" s="164">
        <f>VLOOKUP($A221,DRG!$A$8:$Z$771,22,FALSE)</f>
        <v>0.66469999999999996</v>
      </c>
      <c r="L221" s="134">
        <f t="shared" si="6"/>
        <v>4.819999999999991E-2</v>
      </c>
      <c r="M221" s="355">
        <f t="shared" si="7"/>
        <v>7.8183292781832781E-2</v>
      </c>
    </row>
    <row r="222" spans="1:13" x14ac:dyDescent="0.2">
      <c r="A222" s="273" t="s">
        <v>1311</v>
      </c>
      <c r="B222" s="262" t="str">
        <f>VLOOKUP($A222,DRG!$A$8:$Z$771,2,FALSE)</f>
        <v>Full Thickness Burn W Skin Graft or Inhal Inj W/O CC/MCC</v>
      </c>
      <c r="C222" s="263">
        <f>VLOOKUP($A222,DRG!$A$8:$Z$771,9,FALSE)</f>
        <v>7</v>
      </c>
      <c r="D222" s="264">
        <f>VLOOKUP($A222,DRG!$A$8:$Z$771,10,FALSE)</f>
        <v>57676.9</v>
      </c>
      <c r="E222" s="264">
        <f>VLOOKUP($A222,DRG!$A$8:$Z$771,11,FALSE)</f>
        <v>28979.27</v>
      </c>
      <c r="F222" s="265">
        <f>ROUND(VLOOKUP($A222,DRG!$A$8:$Z$771,14,FALSE),1)</f>
        <v>5.5</v>
      </c>
      <c r="G222" s="266" t="str">
        <f>VLOOKUP($A222,DRG!$A$8:$Z$771,18,FALSE)</f>
        <v>M</v>
      </c>
      <c r="H222" s="216"/>
      <c r="I222" s="219" t="str">
        <f>VLOOKUP($A222,DRG!$A$8:$Z$771,20,FALSE)</f>
        <v>M</v>
      </c>
      <c r="J222" s="162">
        <f>VLOOKUP($A222,DRG!$A$8:$Z$771,21,FALSE)</f>
        <v>3.6292</v>
      </c>
      <c r="K222" s="164">
        <f>VLOOKUP($A222,DRG!$A$8:$Z$771,22,FALSE)</f>
        <v>3.9119000000000002</v>
      </c>
      <c r="L222" s="134">
        <f t="shared" si="6"/>
        <v>0.28270000000000017</v>
      </c>
      <c r="M222" s="355">
        <f t="shared" si="7"/>
        <v>7.7895955031411931E-2</v>
      </c>
    </row>
    <row r="223" spans="1:13" x14ac:dyDescent="0.2">
      <c r="A223" s="282" t="s">
        <v>1329</v>
      </c>
      <c r="B223" s="267" t="str">
        <f>VLOOKUP($A223,DRG!$A$8:$Z$771,2,FALSE)</f>
        <v>Other O.R. Procedures for Multiple Significant Trauma W MCC</v>
      </c>
      <c r="C223" s="268">
        <f>VLOOKUP($A223,DRG!$A$8:$Z$771,9,FALSE)</f>
        <v>69</v>
      </c>
      <c r="D223" s="269">
        <f>VLOOKUP($A223,DRG!$A$8:$Z$771,10,FALSE)</f>
        <v>129493.38</v>
      </c>
      <c r="E223" s="269">
        <f>VLOOKUP($A223,DRG!$A$8:$Z$771,11,FALSE)</f>
        <v>76262.23</v>
      </c>
      <c r="F223" s="270">
        <f>ROUND(VLOOKUP($A223,DRG!$A$8:$Z$771,14,FALSE),1)</f>
        <v>12.1</v>
      </c>
      <c r="G223" s="271" t="str">
        <f>VLOOKUP($A223,DRG!$A$8:$Z$771,18,FALSE)</f>
        <v>A</v>
      </c>
      <c r="H223" s="216"/>
      <c r="I223" s="220" t="str">
        <f>VLOOKUP($A223,DRG!$A$8:$Z$771,20,FALSE)</f>
        <v>A</v>
      </c>
      <c r="J223" s="163">
        <f>VLOOKUP($A223,DRG!$A$8:$Z$771,21,FALSE)</f>
        <v>7.5427</v>
      </c>
      <c r="K223" s="165">
        <f>VLOOKUP($A223,DRG!$A$8:$Z$771,22,FALSE)</f>
        <v>8.1277000000000008</v>
      </c>
      <c r="L223" s="135">
        <f t="shared" si="6"/>
        <v>0.58500000000000085</v>
      </c>
      <c r="M223" s="356">
        <f t="shared" si="7"/>
        <v>7.7558433982526265E-2</v>
      </c>
    </row>
    <row r="224" spans="1:13" x14ac:dyDescent="0.2">
      <c r="A224" s="273" t="s">
        <v>1097</v>
      </c>
      <c r="B224" s="262" t="str">
        <f>VLOOKUP($A224,DRG!$A$8:$Z$771,2,FALSE)</f>
        <v>Urinary Stones W ESW Lithotripsy W/O CC/MCC</v>
      </c>
      <c r="C224" s="263">
        <f>VLOOKUP($A224,DRG!$A$8:$Z$771,9,FALSE)</f>
        <v>5</v>
      </c>
      <c r="D224" s="264">
        <f>VLOOKUP($A224,DRG!$A$8:$Z$771,10,FALSE)</f>
        <v>22646.42</v>
      </c>
      <c r="E224" s="264">
        <f>VLOOKUP($A224,DRG!$A$8:$Z$771,11,FALSE)</f>
        <v>7988.73</v>
      </c>
      <c r="F224" s="265">
        <f>ROUND(VLOOKUP($A224,DRG!$A$8:$Z$771,14,FALSE),1)</f>
        <v>1.9</v>
      </c>
      <c r="G224" s="266" t="str">
        <f>VLOOKUP($A224,DRG!$A$8:$Z$771,18,FALSE)</f>
        <v>MP</v>
      </c>
      <c r="H224" s="216"/>
      <c r="I224" s="219" t="str">
        <f>VLOOKUP($A224,DRG!$A$8:$Z$771,20,FALSE)</f>
        <v>MP</v>
      </c>
      <c r="J224" s="162">
        <f>VLOOKUP($A224,DRG!$A$8:$Z$771,21,FALSE)</f>
        <v>0.90090000000000003</v>
      </c>
      <c r="K224" s="164">
        <f>VLOOKUP($A224,DRG!$A$8:$Z$771,22,FALSE)</f>
        <v>0.97050000000000003</v>
      </c>
      <c r="L224" s="134">
        <f t="shared" si="6"/>
        <v>6.9599999999999995E-2</v>
      </c>
      <c r="M224" s="355">
        <f t="shared" si="7"/>
        <v>7.7256077256077249E-2</v>
      </c>
    </row>
    <row r="225" spans="1:13" x14ac:dyDescent="0.2">
      <c r="A225" s="273" t="s">
        <v>671</v>
      </c>
      <c r="B225" s="262" t="str">
        <f>VLOOKUP($A225,DRG!$A$8:$Z$771,2,FALSE)</f>
        <v>Skin Graft for Skin Ulcer or Cellulitis W MCC</v>
      </c>
      <c r="C225" s="263">
        <f>VLOOKUP($A225,DRG!$A$8:$Z$771,9,FALSE)</f>
        <v>8</v>
      </c>
      <c r="D225" s="264">
        <f>VLOOKUP($A225,DRG!$A$8:$Z$771,10,FALSE)</f>
        <v>93707.97</v>
      </c>
      <c r="E225" s="264">
        <f>VLOOKUP($A225,DRG!$A$8:$Z$771,11,FALSE)</f>
        <v>69215.899999999994</v>
      </c>
      <c r="F225" s="265">
        <f>ROUND(VLOOKUP($A225,DRG!$A$8:$Z$771,14,FALSE),1)</f>
        <v>8.6</v>
      </c>
      <c r="G225" s="266" t="str">
        <f>VLOOKUP($A225,DRG!$A$8:$Z$771,18,FALSE)</f>
        <v>M</v>
      </c>
      <c r="H225" s="216"/>
      <c r="I225" s="219" t="str">
        <f>VLOOKUP($A225,DRG!$A$8:$Z$771,20,FALSE)</f>
        <v>M</v>
      </c>
      <c r="J225" s="162">
        <f>VLOOKUP($A225,DRG!$A$8:$Z$771,21,FALSE)</f>
        <v>5.7637</v>
      </c>
      <c r="K225" s="164">
        <f>VLOOKUP($A225,DRG!$A$8:$Z$771,22,FALSE)</f>
        <v>6.2069999999999999</v>
      </c>
      <c r="L225" s="134">
        <f t="shared" si="6"/>
        <v>0.44329999999999981</v>
      </c>
      <c r="M225" s="355">
        <f t="shared" si="7"/>
        <v>7.6912400020819921E-2</v>
      </c>
    </row>
    <row r="226" spans="1:13" x14ac:dyDescent="0.2">
      <c r="A226" s="273" t="s">
        <v>898</v>
      </c>
      <c r="B226" s="262" t="str">
        <f>VLOOKUP($A226,DRG!$A$8:$Z$771,2,FALSE)</f>
        <v>Pneumothorax W/O CC/MCC</v>
      </c>
      <c r="C226" s="263">
        <f>VLOOKUP($A226,DRG!$A$8:$Z$771,9,FALSE)</f>
        <v>63</v>
      </c>
      <c r="D226" s="264">
        <f>VLOOKUP($A226,DRG!$A$8:$Z$771,10,FALSE)</f>
        <v>10436.32</v>
      </c>
      <c r="E226" s="264">
        <f>VLOOKUP($A226,DRG!$A$8:$Z$771,11,FALSE)</f>
        <v>5252.91</v>
      </c>
      <c r="F226" s="265">
        <f>ROUND(VLOOKUP($A226,DRG!$A$8:$Z$771,14,FALSE),1)</f>
        <v>2.2999999999999998</v>
      </c>
      <c r="G226" s="266" t="str">
        <f>VLOOKUP($A226,DRG!$A$8:$Z$771,18,FALSE)</f>
        <v>A</v>
      </c>
      <c r="H226" s="216"/>
      <c r="I226" s="219" t="str">
        <f>VLOOKUP($A226,DRG!$A$8:$Z$771,20,FALSE)</f>
        <v>A</v>
      </c>
      <c r="J226" s="162">
        <f>VLOOKUP($A226,DRG!$A$8:$Z$771,21,FALSE)</f>
        <v>0.64300000000000002</v>
      </c>
      <c r="K226" s="164">
        <f>VLOOKUP($A226,DRG!$A$8:$Z$771,22,FALSE)</f>
        <v>0.69230000000000003</v>
      </c>
      <c r="L226" s="134">
        <f t="shared" si="6"/>
        <v>4.930000000000001E-2</v>
      </c>
      <c r="M226" s="355">
        <f t="shared" si="7"/>
        <v>7.6671850699844488E-2</v>
      </c>
    </row>
    <row r="227" spans="1:13" x14ac:dyDescent="0.2">
      <c r="A227" s="273" t="s">
        <v>1295</v>
      </c>
      <c r="B227" s="262" t="str">
        <f>VLOOKUP($A227,DRG!$A$8:$Z$771,2,FALSE)</f>
        <v>Other O.R. Procedures for Injuries W CC</v>
      </c>
      <c r="C227" s="263">
        <f>VLOOKUP($A227,DRG!$A$8:$Z$771,9,FALSE)</f>
        <v>95</v>
      </c>
      <c r="D227" s="264">
        <f>VLOOKUP($A227,DRG!$A$8:$Z$771,10,FALSE)</f>
        <v>33214.959999999999</v>
      </c>
      <c r="E227" s="264">
        <f>VLOOKUP($A227,DRG!$A$8:$Z$771,11,FALSE)</f>
        <v>19691.2</v>
      </c>
      <c r="F227" s="265">
        <f>ROUND(VLOOKUP($A227,DRG!$A$8:$Z$771,14,FALSE),1)</f>
        <v>4.5999999999999996</v>
      </c>
      <c r="G227" s="266" t="str">
        <f>VLOOKUP($A227,DRG!$A$8:$Z$771,18,FALSE)</f>
        <v>A</v>
      </c>
      <c r="H227" s="216"/>
      <c r="I227" s="219" t="str">
        <f>VLOOKUP($A227,DRG!$A$8:$Z$771,20,FALSE)</f>
        <v>A</v>
      </c>
      <c r="J227" s="162">
        <f>VLOOKUP($A227,DRG!$A$8:$Z$771,21,FALSE)</f>
        <v>2.0476999999999999</v>
      </c>
      <c r="K227" s="164">
        <f>VLOOKUP($A227,DRG!$A$8:$Z$771,22,FALSE)</f>
        <v>2.2033999999999998</v>
      </c>
      <c r="L227" s="134">
        <f t="shared" si="6"/>
        <v>0.15569999999999995</v>
      </c>
      <c r="M227" s="355">
        <f t="shared" si="7"/>
        <v>7.6036528788396715E-2</v>
      </c>
    </row>
    <row r="228" spans="1:13" x14ac:dyDescent="0.2">
      <c r="A228" s="282" t="s">
        <v>754</v>
      </c>
      <c r="B228" s="267" t="str">
        <f>VLOOKUP($A228,DRG!$A$8:$Z$771,2,FALSE)</f>
        <v>Major Head &amp; Neck Procedures W CC/MCC or Major Device</v>
      </c>
      <c r="C228" s="268">
        <f>VLOOKUP($A228,DRG!$A$8:$Z$771,9,FALSE)</f>
        <v>10</v>
      </c>
      <c r="D228" s="269">
        <f>VLOOKUP($A228,DRG!$A$8:$Z$771,10,FALSE)</f>
        <v>40447.279999999999</v>
      </c>
      <c r="E228" s="269">
        <f>VLOOKUP($A228,DRG!$A$8:$Z$771,11,FALSE)</f>
        <v>14416.23</v>
      </c>
      <c r="F228" s="270">
        <f>ROUND(VLOOKUP($A228,DRG!$A$8:$Z$771,14,FALSE),1)</f>
        <v>3.1</v>
      </c>
      <c r="G228" s="271" t="str">
        <f>VLOOKUP($A228,DRG!$A$8:$Z$771,18,FALSE)</f>
        <v>AO</v>
      </c>
      <c r="H228" s="216"/>
      <c r="I228" s="220" t="str">
        <f>VLOOKUP($A228,DRG!$A$8:$Z$771,20,FALSE)</f>
        <v>M</v>
      </c>
      <c r="J228" s="163">
        <f>VLOOKUP($A228,DRG!$A$8:$Z$771,21,FALSE)</f>
        <v>3.0994000000000002</v>
      </c>
      <c r="K228" s="165">
        <f>VLOOKUP($A228,DRG!$A$8:$Z$771,22,FALSE)</f>
        <v>3.335</v>
      </c>
      <c r="L228" s="135">
        <f t="shared" si="6"/>
        <v>0.23559999999999981</v>
      </c>
      <c r="M228" s="356">
        <f t="shared" si="7"/>
        <v>7.6014712525004774E-2</v>
      </c>
    </row>
    <row r="229" spans="1:13" x14ac:dyDescent="0.2">
      <c r="A229" s="273" t="s">
        <v>1056</v>
      </c>
      <c r="B229" s="262" t="str">
        <f>VLOOKUP($A229,DRG!$A$8:$Z$771,2,FALSE)</f>
        <v>Cardiac Arrhythmia &amp; Conduction Disorders W MCC</v>
      </c>
      <c r="C229" s="263">
        <f>VLOOKUP($A229,DRG!$A$8:$Z$771,9,FALSE)</f>
        <v>137</v>
      </c>
      <c r="D229" s="264">
        <f>VLOOKUP($A229,DRG!$A$8:$Z$771,10,FALSE)</f>
        <v>22877.87</v>
      </c>
      <c r="E229" s="264">
        <f>VLOOKUP($A229,DRG!$A$8:$Z$771,11,FALSE)</f>
        <v>16011.95</v>
      </c>
      <c r="F229" s="265">
        <f>ROUND(VLOOKUP($A229,DRG!$A$8:$Z$771,14,FALSE),1)</f>
        <v>4.0999999999999996</v>
      </c>
      <c r="G229" s="266" t="str">
        <f>VLOOKUP($A229,DRG!$A$8:$Z$771,18,FALSE)</f>
        <v>A</v>
      </c>
      <c r="H229" s="216"/>
      <c r="I229" s="219" t="str">
        <f>VLOOKUP($A229,DRG!$A$8:$Z$771,20,FALSE)</f>
        <v>A</v>
      </c>
      <c r="J229" s="162">
        <f>VLOOKUP($A229,DRG!$A$8:$Z$771,21,FALSE)</f>
        <v>1.387</v>
      </c>
      <c r="K229" s="164">
        <f>VLOOKUP($A229,DRG!$A$8:$Z$771,22,FALSE)</f>
        <v>1.4922</v>
      </c>
      <c r="L229" s="134">
        <f t="shared" si="6"/>
        <v>0.10519999999999996</v>
      </c>
      <c r="M229" s="355">
        <f t="shared" si="7"/>
        <v>7.5847152126892539E-2</v>
      </c>
    </row>
    <row r="230" spans="1:13" x14ac:dyDescent="0.2">
      <c r="A230" s="273" t="s">
        <v>652</v>
      </c>
      <c r="B230" s="262" t="str">
        <f>VLOOKUP($A230,DRG!$A$8:$Z$771,2,FALSE)</f>
        <v>Benign Prostatic Hypertrophy W/O MCC</v>
      </c>
      <c r="C230" s="263">
        <f>VLOOKUP($A230,DRG!$A$8:$Z$771,9,FALSE)</f>
        <v>7</v>
      </c>
      <c r="D230" s="264">
        <f>VLOOKUP($A230,DRG!$A$8:$Z$771,10,FALSE)</f>
        <v>15878.23</v>
      </c>
      <c r="E230" s="264">
        <f>VLOOKUP($A230,DRG!$A$8:$Z$771,11,FALSE)</f>
        <v>8270.23</v>
      </c>
      <c r="F230" s="265">
        <f>ROUND(VLOOKUP($A230,DRG!$A$8:$Z$771,14,FALSE),1)</f>
        <v>2.7</v>
      </c>
      <c r="G230" s="266" t="str">
        <f>VLOOKUP($A230,DRG!$A$8:$Z$771,18,FALSE)</f>
        <v>M</v>
      </c>
      <c r="H230" s="216"/>
      <c r="I230" s="219" t="str">
        <f>VLOOKUP($A230,DRG!$A$8:$Z$771,20,FALSE)</f>
        <v>M</v>
      </c>
      <c r="J230" s="162">
        <f>VLOOKUP($A230,DRG!$A$8:$Z$771,21,FALSE)</f>
        <v>1.0929</v>
      </c>
      <c r="K230" s="164">
        <f>VLOOKUP($A230,DRG!$A$8:$Z$771,22,FALSE)</f>
        <v>1.1747000000000001</v>
      </c>
      <c r="L230" s="134">
        <f t="shared" si="6"/>
        <v>8.1800000000000095E-2</v>
      </c>
      <c r="M230" s="355">
        <f t="shared" si="7"/>
        <v>7.4846738036416963E-2</v>
      </c>
    </row>
    <row r="231" spans="1:13" x14ac:dyDescent="0.2">
      <c r="A231" s="273" t="s">
        <v>669</v>
      </c>
      <c r="B231" s="262" t="str">
        <f>VLOOKUP($A231,DRG!$A$8:$Z$771,2,FALSE)</f>
        <v>Other Musculoskeletal Sys &amp; Connective Tissue Diagnoses W CC</v>
      </c>
      <c r="C231" s="263">
        <f>VLOOKUP($A231,DRG!$A$8:$Z$771,9,FALSE)</f>
        <v>38</v>
      </c>
      <c r="D231" s="264">
        <f>VLOOKUP($A231,DRG!$A$8:$Z$771,10,FALSE)</f>
        <v>15034.67</v>
      </c>
      <c r="E231" s="264">
        <f>VLOOKUP($A231,DRG!$A$8:$Z$771,11,FALSE)</f>
        <v>7004.18</v>
      </c>
      <c r="F231" s="265">
        <f>ROUND(VLOOKUP($A231,DRG!$A$8:$Z$771,14,FALSE),1)</f>
        <v>3.5</v>
      </c>
      <c r="G231" s="266" t="str">
        <f>VLOOKUP($A231,DRG!$A$8:$Z$771,18,FALSE)</f>
        <v>A</v>
      </c>
      <c r="H231" s="216"/>
      <c r="I231" s="219" t="str">
        <f>VLOOKUP($A231,DRG!$A$8:$Z$771,20,FALSE)</f>
        <v>A</v>
      </c>
      <c r="J231" s="162">
        <f>VLOOKUP($A231,DRG!$A$8:$Z$771,21,FALSE)</f>
        <v>0.92810000000000004</v>
      </c>
      <c r="K231" s="164">
        <f>VLOOKUP($A231,DRG!$A$8:$Z$771,22,FALSE)</f>
        <v>0.99750000000000005</v>
      </c>
      <c r="L231" s="134">
        <f t="shared" si="6"/>
        <v>6.9400000000000017E-2</v>
      </c>
      <c r="M231" s="355">
        <f t="shared" si="7"/>
        <v>7.477642495420754E-2</v>
      </c>
    </row>
    <row r="232" spans="1:13" x14ac:dyDescent="0.2">
      <c r="A232" s="273" t="s">
        <v>456</v>
      </c>
      <c r="B232" s="262" t="str">
        <f>VLOOKUP($A232,DRG!$A$8:$Z$771,2,FALSE)</f>
        <v>Multiple Sclerosis &amp; Cerebellar Ataxia W MCC</v>
      </c>
      <c r="C232" s="263">
        <f>VLOOKUP($A232,DRG!$A$8:$Z$771,9,FALSE)</f>
        <v>6</v>
      </c>
      <c r="D232" s="264">
        <f>VLOOKUP($A232,DRG!$A$8:$Z$771,10,FALSE)</f>
        <v>16371.77</v>
      </c>
      <c r="E232" s="264">
        <f>VLOOKUP($A232,DRG!$A$8:$Z$771,11,FALSE)</f>
        <v>5520.15</v>
      </c>
      <c r="F232" s="265">
        <f>ROUND(VLOOKUP($A232,DRG!$A$8:$Z$771,14,FALSE),1)</f>
        <v>5.5</v>
      </c>
      <c r="G232" s="266" t="str">
        <f>VLOOKUP($A232,DRG!$A$8:$Z$771,18,FALSE)</f>
        <v>M</v>
      </c>
      <c r="H232" s="216"/>
      <c r="I232" s="219" t="str">
        <f>VLOOKUP($A232,DRG!$A$8:$Z$771,20,FALSE)</f>
        <v>M</v>
      </c>
      <c r="J232" s="162">
        <f>VLOOKUP($A232,DRG!$A$8:$Z$771,21,FALSE)</f>
        <v>2.5398000000000001</v>
      </c>
      <c r="K232" s="164">
        <f>VLOOKUP($A232,DRG!$A$8:$Z$771,22,FALSE)</f>
        <v>2.7280000000000002</v>
      </c>
      <c r="L232" s="134">
        <f t="shared" si="6"/>
        <v>0.18820000000000014</v>
      </c>
      <c r="M232" s="355">
        <f t="shared" si="7"/>
        <v>7.4100322860067777E-2</v>
      </c>
    </row>
    <row r="233" spans="1:13" x14ac:dyDescent="0.2">
      <c r="A233" s="282" t="s">
        <v>1325</v>
      </c>
      <c r="B233" s="267" t="str">
        <f>VLOOKUP($A233,DRG!$A$8:$Z$771,2,FALSE)</f>
        <v>Aftercare W/O CC/MCC</v>
      </c>
      <c r="C233" s="268">
        <f>VLOOKUP($A233,DRG!$A$8:$Z$771,9,FALSE)</f>
        <v>6</v>
      </c>
      <c r="D233" s="269">
        <f>VLOOKUP($A233,DRG!$A$8:$Z$771,10,FALSE)</f>
        <v>6969.25</v>
      </c>
      <c r="E233" s="269">
        <f>VLOOKUP($A233,DRG!$A$8:$Z$771,11,FALSE)</f>
        <v>1617.4</v>
      </c>
      <c r="F233" s="270">
        <f>ROUND(VLOOKUP($A233,DRG!$A$8:$Z$771,14,FALSE),1)</f>
        <v>2.2999999999999998</v>
      </c>
      <c r="G233" s="271" t="str">
        <f>VLOOKUP($A233,DRG!$A$8:$Z$771,18,FALSE)</f>
        <v>M</v>
      </c>
      <c r="H233" s="216"/>
      <c r="I233" s="220" t="str">
        <f>VLOOKUP($A233,DRG!$A$8:$Z$771,20,FALSE)</f>
        <v>M</v>
      </c>
      <c r="J233" s="163">
        <f>VLOOKUP($A233,DRG!$A$8:$Z$771,21,FALSE)</f>
        <v>0.85640000000000005</v>
      </c>
      <c r="K233" s="165">
        <f>VLOOKUP($A233,DRG!$A$8:$Z$771,22,FALSE)</f>
        <v>0.91959999999999997</v>
      </c>
      <c r="L233" s="135">
        <f t="shared" si="6"/>
        <v>6.3199999999999923E-2</v>
      </c>
      <c r="M233" s="356">
        <f t="shared" si="7"/>
        <v>7.3797290985520694E-2</v>
      </c>
    </row>
    <row r="234" spans="1:13" x14ac:dyDescent="0.2">
      <c r="A234" s="273" t="s">
        <v>996</v>
      </c>
      <c r="B234" s="262" t="str">
        <f>VLOOKUP($A234,DRG!$A$8:$Z$771,2,FALSE)</f>
        <v>Breast Biopsy, Local Excision &amp; Other Breast Procedures W CC/MCC</v>
      </c>
      <c r="C234" s="263">
        <f>VLOOKUP($A234,DRG!$A$8:$Z$771,9,FALSE)</f>
        <v>16</v>
      </c>
      <c r="D234" s="264">
        <f>VLOOKUP($A234,DRG!$A$8:$Z$771,10,FALSE)</f>
        <v>37092.65</v>
      </c>
      <c r="E234" s="264">
        <f>VLOOKUP($A234,DRG!$A$8:$Z$771,11,FALSE)</f>
        <v>21334</v>
      </c>
      <c r="F234" s="265">
        <f>ROUND(VLOOKUP($A234,DRG!$A$8:$Z$771,14,FALSE),1)</f>
        <v>3.9</v>
      </c>
      <c r="G234" s="266" t="str">
        <f>VLOOKUP($A234,DRG!$A$8:$Z$771,18,FALSE)</f>
        <v>A</v>
      </c>
      <c r="H234" s="216"/>
      <c r="I234" s="219" t="str">
        <f>VLOOKUP($A234,DRG!$A$8:$Z$771,20,FALSE)</f>
        <v>A</v>
      </c>
      <c r="J234" s="162">
        <f>VLOOKUP($A234,DRG!$A$8:$Z$771,21,FALSE)</f>
        <v>2.2924000000000002</v>
      </c>
      <c r="K234" s="164">
        <f>VLOOKUP($A234,DRG!$A$8:$Z$771,22,FALSE)</f>
        <v>2.4605000000000001</v>
      </c>
      <c r="L234" s="134">
        <f t="shared" si="6"/>
        <v>0.16809999999999992</v>
      </c>
      <c r="M234" s="355">
        <f t="shared" si="7"/>
        <v>7.3329261908916379E-2</v>
      </c>
    </row>
    <row r="235" spans="1:13" x14ac:dyDescent="0.2">
      <c r="A235" s="273" t="s">
        <v>535</v>
      </c>
      <c r="B235" s="262" t="str">
        <f>VLOOKUP($A235,DRG!$A$8:$Z$771,2,FALSE)</f>
        <v>Adrenal &amp; Pituitary Procedures W CC/MCC</v>
      </c>
      <c r="C235" s="263">
        <f>VLOOKUP($A235,DRG!$A$8:$Z$771,9,FALSE)</f>
        <v>15</v>
      </c>
      <c r="D235" s="264">
        <f>VLOOKUP($A235,DRG!$A$8:$Z$771,10,FALSE)</f>
        <v>48977.63</v>
      </c>
      <c r="E235" s="264">
        <f>VLOOKUP($A235,DRG!$A$8:$Z$771,11,FALSE)</f>
        <v>17346.75</v>
      </c>
      <c r="F235" s="265">
        <f>ROUND(VLOOKUP($A235,DRG!$A$8:$Z$771,14,FALSE),1)</f>
        <v>4.4000000000000004</v>
      </c>
      <c r="G235" s="266" t="str">
        <f>VLOOKUP($A235,DRG!$A$8:$Z$771,18,FALSE)</f>
        <v>A</v>
      </c>
      <c r="H235" s="216"/>
      <c r="I235" s="219" t="str">
        <f>VLOOKUP($A235,DRG!$A$8:$Z$771,20,FALSE)</f>
        <v>A</v>
      </c>
      <c r="J235" s="162">
        <f>VLOOKUP($A235,DRG!$A$8:$Z$771,21,FALSE)</f>
        <v>3.028</v>
      </c>
      <c r="K235" s="164">
        <f>VLOOKUP($A235,DRG!$A$8:$Z$771,22,FALSE)</f>
        <v>3.2490999999999999</v>
      </c>
      <c r="L235" s="134">
        <f t="shared" si="6"/>
        <v>0.22109999999999985</v>
      </c>
      <c r="M235" s="355">
        <f t="shared" si="7"/>
        <v>7.3018494055482122E-2</v>
      </c>
    </row>
    <row r="236" spans="1:13" x14ac:dyDescent="0.2">
      <c r="A236" s="273" t="s">
        <v>1062</v>
      </c>
      <c r="B236" s="262" t="str">
        <f>VLOOKUP($A236,DRG!$A$8:$Z$771,2,FALSE)</f>
        <v>Angina Pectoris</v>
      </c>
      <c r="C236" s="263">
        <f>VLOOKUP($A236,DRG!$A$8:$Z$771,9,FALSE)</f>
        <v>50</v>
      </c>
      <c r="D236" s="264">
        <f>VLOOKUP($A236,DRG!$A$8:$Z$771,10,FALSE)</f>
        <v>11911.61</v>
      </c>
      <c r="E236" s="264">
        <f>VLOOKUP($A236,DRG!$A$8:$Z$771,11,FALSE)</f>
        <v>5527.05</v>
      </c>
      <c r="F236" s="265">
        <f>ROUND(VLOOKUP($A236,DRG!$A$8:$Z$771,14,FALSE),1)</f>
        <v>2</v>
      </c>
      <c r="G236" s="266" t="str">
        <f>VLOOKUP($A236,DRG!$A$8:$Z$771,18,FALSE)</f>
        <v>A</v>
      </c>
      <c r="H236" s="216"/>
      <c r="I236" s="219" t="str">
        <f>VLOOKUP($A236,DRG!$A$8:$Z$771,20,FALSE)</f>
        <v>A</v>
      </c>
      <c r="J236" s="162">
        <f>VLOOKUP($A236,DRG!$A$8:$Z$771,21,FALSE)</f>
        <v>0.73729999999999996</v>
      </c>
      <c r="K236" s="164">
        <f>VLOOKUP($A236,DRG!$A$8:$Z$771,22,FALSE)</f>
        <v>0.79020000000000001</v>
      </c>
      <c r="L236" s="134">
        <f t="shared" si="6"/>
        <v>5.2900000000000058E-2</v>
      </c>
      <c r="M236" s="355">
        <f t="shared" si="7"/>
        <v>7.1748270717482784E-2</v>
      </c>
    </row>
    <row r="237" spans="1:13" x14ac:dyDescent="0.2">
      <c r="A237" s="273" t="s">
        <v>660</v>
      </c>
      <c r="B237" s="262" t="str">
        <f>VLOOKUP($A237,DRG!$A$8:$Z$771,2,FALSE)</f>
        <v>Uterine &amp; Adnexa Proc for Ovarian or Adnexal Malignancy W CC</v>
      </c>
      <c r="C237" s="263">
        <f>VLOOKUP($A237,DRG!$A$8:$Z$771,9,FALSE)</f>
        <v>26</v>
      </c>
      <c r="D237" s="264">
        <f>VLOOKUP($A237,DRG!$A$8:$Z$771,10,FALSE)</f>
        <v>37232.92</v>
      </c>
      <c r="E237" s="264">
        <f>VLOOKUP($A237,DRG!$A$8:$Z$771,11,FALSE)</f>
        <v>12616.56</v>
      </c>
      <c r="F237" s="265">
        <f>ROUND(VLOOKUP($A237,DRG!$A$8:$Z$771,14,FALSE),1)</f>
        <v>4.8</v>
      </c>
      <c r="G237" s="266" t="str">
        <f>VLOOKUP($A237,DRG!$A$8:$Z$771,18,FALSE)</f>
        <v>A</v>
      </c>
      <c r="H237" s="216"/>
      <c r="I237" s="219" t="str">
        <f>VLOOKUP($A237,DRG!$A$8:$Z$771,20,FALSE)</f>
        <v>A</v>
      </c>
      <c r="J237" s="162">
        <f>VLOOKUP($A237,DRG!$A$8:$Z$771,21,FALSE)</f>
        <v>2.3047</v>
      </c>
      <c r="K237" s="164">
        <f>VLOOKUP($A237,DRG!$A$8:$Z$771,22,FALSE)</f>
        <v>2.4699</v>
      </c>
      <c r="L237" s="134">
        <f t="shared" si="6"/>
        <v>0.16520000000000001</v>
      </c>
      <c r="M237" s="355">
        <f t="shared" si="7"/>
        <v>7.1679611229227239E-2</v>
      </c>
    </row>
    <row r="238" spans="1:13" x14ac:dyDescent="0.2">
      <c r="A238" s="282" t="s">
        <v>546</v>
      </c>
      <c r="B238" s="267" t="str">
        <f>VLOOKUP($A238,DRG!$A$8:$Z$771,2,FALSE)</f>
        <v>Thyroid, Parathyroid &amp; Thyroglossal Procedures W MCC</v>
      </c>
      <c r="C238" s="268">
        <f>VLOOKUP($A238,DRG!$A$8:$Z$771,9,FALSE)</f>
        <v>4</v>
      </c>
      <c r="D238" s="269">
        <f>VLOOKUP($A238,DRG!$A$8:$Z$771,10,FALSE)</f>
        <v>27549.119999999999</v>
      </c>
      <c r="E238" s="269">
        <f>VLOOKUP($A238,DRG!$A$8:$Z$771,11,FALSE)</f>
        <v>7819.23</v>
      </c>
      <c r="F238" s="270">
        <f>ROUND(VLOOKUP($A238,DRG!$A$8:$Z$771,14,FALSE),1)</f>
        <v>4.9000000000000004</v>
      </c>
      <c r="G238" s="271" t="str">
        <f>VLOOKUP($A238,DRG!$A$8:$Z$771,18,FALSE)</f>
        <v>M</v>
      </c>
      <c r="H238" s="216"/>
      <c r="I238" s="220" t="str">
        <f>VLOOKUP($A238,DRG!$A$8:$Z$771,20,FALSE)</f>
        <v>M</v>
      </c>
      <c r="J238" s="163">
        <f>VLOOKUP($A238,DRG!$A$8:$Z$771,21,FALSE)</f>
        <v>3.8702999999999999</v>
      </c>
      <c r="K238" s="165">
        <f>VLOOKUP($A238,DRG!$A$8:$Z$771,22,FALSE)</f>
        <v>4.1452</v>
      </c>
      <c r="L238" s="135">
        <f t="shared" si="6"/>
        <v>0.27490000000000014</v>
      </c>
      <c r="M238" s="356">
        <f t="shared" si="7"/>
        <v>7.1028085678112848E-2</v>
      </c>
    </row>
    <row r="239" spans="1:13" x14ac:dyDescent="0.2">
      <c r="A239" s="273" t="s">
        <v>798</v>
      </c>
      <c r="B239" s="262" t="str">
        <f>VLOOKUP($A239,DRG!$A$8:$Z$771,2,FALSE)</f>
        <v>Epistaxis W/O MCC</v>
      </c>
      <c r="C239" s="263">
        <f>VLOOKUP($A239,DRG!$A$8:$Z$771,9,FALSE)</f>
        <v>14</v>
      </c>
      <c r="D239" s="264">
        <f>VLOOKUP($A239,DRG!$A$8:$Z$771,10,FALSE)</f>
        <v>11430.39</v>
      </c>
      <c r="E239" s="264">
        <f>VLOOKUP($A239,DRG!$A$8:$Z$771,11,FALSE)</f>
        <v>9260.9</v>
      </c>
      <c r="F239" s="265">
        <f>ROUND(VLOOKUP($A239,DRG!$A$8:$Z$771,14,FALSE),1)</f>
        <v>2.6</v>
      </c>
      <c r="G239" s="266" t="str">
        <f>VLOOKUP($A239,DRG!$A$8:$Z$771,18,FALSE)</f>
        <v>A</v>
      </c>
      <c r="H239" s="216"/>
      <c r="I239" s="219" t="str">
        <f>VLOOKUP($A239,DRG!$A$8:$Z$771,20,FALSE)</f>
        <v>A</v>
      </c>
      <c r="J239" s="162">
        <f>VLOOKUP($A239,DRG!$A$8:$Z$771,21,FALSE)</f>
        <v>0.70840000000000003</v>
      </c>
      <c r="K239" s="164">
        <f>VLOOKUP($A239,DRG!$A$8:$Z$771,22,FALSE)</f>
        <v>0.75819999999999999</v>
      </c>
      <c r="L239" s="134">
        <f t="shared" si="6"/>
        <v>4.9799999999999955E-2</v>
      </c>
      <c r="M239" s="355">
        <f t="shared" si="7"/>
        <v>7.0299265951439802E-2</v>
      </c>
    </row>
    <row r="240" spans="1:13" x14ac:dyDescent="0.2">
      <c r="A240" s="283" t="s">
        <v>1016</v>
      </c>
      <c r="B240" s="262" t="str">
        <f>VLOOKUP($A240,DRG!$A$8:$Z$771,2,FALSE)</f>
        <v>Acute &amp; Subacute Endocarditis W MCC</v>
      </c>
      <c r="C240" s="263">
        <f>VLOOKUP($A240,DRG!$A$8:$Z$771,9,FALSE)</f>
        <v>18</v>
      </c>
      <c r="D240" s="264">
        <f>VLOOKUP($A240,DRG!$A$8:$Z$771,10,FALSE)</f>
        <v>59995.92</v>
      </c>
      <c r="E240" s="264">
        <f>VLOOKUP($A240,DRG!$A$8:$Z$771,11,FALSE)</f>
        <v>38086.78</v>
      </c>
      <c r="F240" s="265">
        <f>ROUND(VLOOKUP($A240,DRG!$A$8:$Z$771,14,FALSE),1)</f>
        <v>12.1</v>
      </c>
      <c r="G240" s="266" t="str">
        <f>VLOOKUP($A240,DRG!$A$8:$Z$771,18,FALSE)</f>
        <v>A</v>
      </c>
      <c r="H240" s="216"/>
      <c r="I240" s="219" t="str">
        <f>VLOOKUP($A240,DRG!$A$8:$Z$771,20,FALSE)</f>
        <v>A</v>
      </c>
      <c r="J240" s="162">
        <f>VLOOKUP($A240,DRG!$A$8:$Z$771,21,FALSE)</f>
        <v>3.7208000000000001</v>
      </c>
      <c r="K240" s="164">
        <f>VLOOKUP($A240,DRG!$A$8:$Z$771,22,FALSE)</f>
        <v>3.9799000000000002</v>
      </c>
      <c r="L240" s="134">
        <f t="shared" si="6"/>
        <v>0.25910000000000011</v>
      </c>
      <c r="M240" s="355">
        <f t="shared" si="7"/>
        <v>6.9635562244678595E-2</v>
      </c>
    </row>
    <row r="241" spans="1:13" x14ac:dyDescent="0.2">
      <c r="A241" s="283" t="s">
        <v>1270</v>
      </c>
      <c r="B241" s="262" t="str">
        <f>VLOOKUP($A241,DRG!$A$8:$Z$771,2,FALSE)</f>
        <v>Other Infectious &amp; Parasitic Diseases Diagnoses W/O CC/MCC</v>
      </c>
      <c r="C241" s="263">
        <f>VLOOKUP($A241,DRG!$A$8:$Z$771,9,FALSE)</f>
        <v>6</v>
      </c>
      <c r="D241" s="264">
        <f>VLOOKUP($A241,DRG!$A$8:$Z$771,10,FALSE)</f>
        <v>8067.85</v>
      </c>
      <c r="E241" s="264">
        <f>VLOOKUP($A241,DRG!$A$8:$Z$771,11,FALSE)</f>
        <v>2786.16</v>
      </c>
      <c r="F241" s="265">
        <f>ROUND(VLOOKUP($A241,DRG!$A$8:$Z$771,14,FALSE),1)</f>
        <v>2.8</v>
      </c>
      <c r="G241" s="266" t="str">
        <f>VLOOKUP($A241,DRG!$A$8:$Z$771,18,FALSE)</f>
        <v>MP</v>
      </c>
      <c r="H241" s="216"/>
      <c r="I241" s="219" t="str">
        <f>VLOOKUP($A241,DRG!$A$8:$Z$771,20,FALSE)</f>
        <v>MP</v>
      </c>
      <c r="J241" s="162">
        <f>VLOOKUP($A241,DRG!$A$8:$Z$771,21,FALSE)</f>
        <v>0.71789999999999998</v>
      </c>
      <c r="K241" s="164">
        <f>VLOOKUP($A241,DRG!$A$8:$Z$771,22,FALSE)</f>
        <v>0.76759999999999995</v>
      </c>
      <c r="L241" s="134">
        <f t="shared" si="6"/>
        <v>4.9699999999999966E-2</v>
      </c>
      <c r="M241" s="355">
        <f t="shared" si="7"/>
        <v>6.922969772948874E-2</v>
      </c>
    </row>
    <row r="242" spans="1:13" x14ac:dyDescent="0.2">
      <c r="A242" s="273" t="s">
        <v>248</v>
      </c>
      <c r="B242" s="262" t="str">
        <f>VLOOKUP($A242,DRG!$A$8:$Z$771,2,FALSE)</f>
        <v>Hepatobiliary Diagnostic Procedures W/O CC/MCC</v>
      </c>
      <c r="C242" s="263">
        <f>VLOOKUP($A242,DRG!$A$8:$Z$771,9,FALSE)</f>
        <v>2</v>
      </c>
      <c r="D242" s="264">
        <f>VLOOKUP($A242,DRG!$A$8:$Z$771,10,FALSE)</f>
        <v>26117.47</v>
      </c>
      <c r="E242" s="264">
        <f>VLOOKUP($A242,DRG!$A$8:$Z$771,11,FALSE)</f>
        <v>8651.81</v>
      </c>
      <c r="F242" s="265">
        <f>ROUND(VLOOKUP($A242,DRG!$A$8:$Z$771,14,FALSE),1)</f>
        <v>2.8</v>
      </c>
      <c r="G242" s="266" t="str">
        <f>VLOOKUP($A242,DRG!$A$8:$Z$771,18,FALSE)</f>
        <v>M</v>
      </c>
      <c r="H242" s="216"/>
      <c r="I242" s="219" t="str">
        <f>VLOOKUP($A242,DRG!$A$8:$Z$771,20,FALSE)</f>
        <v>M</v>
      </c>
      <c r="J242" s="162">
        <f>VLOOKUP($A242,DRG!$A$8:$Z$771,21,FALSE)</f>
        <v>1.9202999999999999</v>
      </c>
      <c r="K242" s="164">
        <f>VLOOKUP($A242,DRG!$A$8:$Z$771,22,FALSE)</f>
        <v>2.0526</v>
      </c>
      <c r="L242" s="134">
        <f t="shared" si="6"/>
        <v>0.13230000000000008</v>
      </c>
      <c r="M242" s="355">
        <f t="shared" si="7"/>
        <v>6.8895485080456231E-2</v>
      </c>
    </row>
    <row r="243" spans="1:13" x14ac:dyDescent="0.2">
      <c r="A243" s="282" t="s">
        <v>0</v>
      </c>
      <c r="B243" s="267" t="str">
        <f>VLOOKUP($A243,DRG!$A$8:$Z$771,2,FALSE)</f>
        <v>Major Thumb or Joint Procedures</v>
      </c>
      <c r="C243" s="268">
        <f>VLOOKUP($A243,DRG!$A$8:$Z$771,9,FALSE)</f>
        <v>7</v>
      </c>
      <c r="D243" s="269">
        <f>VLOOKUP($A243,DRG!$A$8:$Z$771,10,FALSE)</f>
        <v>22452.55</v>
      </c>
      <c r="E243" s="269">
        <f>VLOOKUP($A243,DRG!$A$8:$Z$771,11,FALSE)</f>
        <v>9425.44</v>
      </c>
      <c r="F243" s="270">
        <f>ROUND(VLOOKUP($A243,DRG!$A$8:$Z$771,14,FALSE),1)</f>
        <v>3.4</v>
      </c>
      <c r="G243" s="271" t="str">
        <f>VLOOKUP($A243,DRG!$A$8:$Z$771,18,FALSE)</f>
        <v>M</v>
      </c>
      <c r="H243" s="216"/>
      <c r="I243" s="220" t="str">
        <f>VLOOKUP($A243,DRG!$A$8:$Z$771,20,FALSE)</f>
        <v>M</v>
      </c>
      <c r="J243" s="163">
        <f>VLOOKUP($A243,DRG!$A$8:$Z$771,21,FALSE)</f>
        <v>2.0024999999999999</v>
      </c>
      <c r="K243" s="165">
        <f>VLOOKUP($A243,DRG!$A$8:$Z$771,22,FALSE)</f>
        <v>2.1398000000000001</v>
      </c>
      <c r="L243" s="135">
        <f t="shared" si="6"/>
        <v>0.1373000000000002</v>
      </c>
      <c r="M243" s="356">
        <f t="shared" si="7"/>
        <v>6.856429463171046E-2</v>
      </c>
    </row>
    <row r="244" spans="1:13" x14ac:dyDescent="0.2">
      <c r="A244" s="273" t="s">
        <v>337</v>
      </c>
      <c r="B244" s="262" t="str">
        <f>VLOOKUP($A244,DRG!$A$8:$Z$771,2,FALSE)</f>
        <v>Wnd Debrid &amp; Skn Grft Exc Hand, for Musculo-Conn Tiss Dis W CC</v>
      </c>
      <c r="C244" s="263">
        <f>VLOOKUP($A244,DRG!$A$8:$Z$771,9,FALSE)</f>
        <v>78</v>
      </c>
      <c r="D244" s="264">
        <f>VLOOKUP($A244,DRG!$A$8:$Z$771,10,FALSE)</f>
        <v>50335.3</v>
      </c>
      <c r="E244" s="264">
        <f>VLOOKUP($A244,DRG!$A$8:$Z$771,11,FALSE)</f>
        <v>33742.69</v>
      </c>
      <c r="F244" s="265">
        <f>ROUND(VLOOKUP($A244,DRG!$A$8:$Z$771,14,FALSE),1)</f>
        <v>6.6</v>
      </c>
      <c r="G244" s="266" t="str">
        <f>VLOOKUP($A244,DRG!$A$8:$Z$771,18,FALSE)</f>
        <v>A</v>
      </c>
      <c r="H244" s="216"/>
      <c r="I244" s="219" t="str">
        <f>VLOOKUP($A244,DRG!$A$8:$Z$771,20,FALSE)</f>
        <v>A</v>
      </c>
      <c r="J244" s="162">
        <f>VLOOKUP($A244,DRG!$A$8:$Z$771,21,FALSE)</f>
        <v>3.1278000000000001</v>
      </c>
      <c r="K244" s="164">
        <f>VLOOKUP($A244,DRG!$A$8:$Z$771,22,FALSE)</f>
        <v>3.3391000000000002</v>
      </c>
      <c r="L244" s="134">
        <f t="shared" si="6"/>
        <v>0.21130000000000004</v>
      </c>
      <c r="M244" s="355">
        <f t="shared" si="7"/>
        <v>6.7555470298612461E-2</v>
      </c>
    </row>
    <row r="245" spans="1:13" x14ac:dyDescent="0.2">
      <c r="A245" s="273" t="s">
        <v>533</v>
      </c>
      <c r="B245" s="262" t="str">
        <f>VLOOKUP($A245,DRG!$A$8:$Z$771,2,FALSE)</f>
        <v>Minor Skin Disorders W MCC</v>
      </c>
      <c r="C245" s="263">
        <f>VLOOKUP($A245,DRG!$A$8:$Z$771,9,FALSE)</f>
        <v>17</v>
      </c>
      <c r="D245" s="264">
        <f>VLOOKUP($A245,DRG!$A$8:$Z$771,10,FALSE)</f>
        <v>17700.43</v>
      </c>
      <c r="E245" s="264">
        <f>VLOOKUP($A245,DRG!$A$8:$Z$771,11,FALSE)</f>
        <v>12018.48</v>
      </c>
      <c r="F245" s="265">
        <f>ROUND(VLOOKUP($A245,DRG!$A$8:$Z$771,14,FALSE),1)</f>
        <v>4.3</v>
      </c>
      <c r="G245" s="266" t="str">
        <f>VLOOKUP($A245,DRG!$A$8:$Z$771,18,FALSE)</f>
        <v>A</v>
      </c>
      <c r="H245" s="216"/>
      <c r="I245" s="219" t="str">
        <f>VLOOKUP($A245,DRG!$A$8:$Z$771,20,FALSE)</f>
        <v>A</v>
      </c>
      <c r="J245" s="162">
        <f>VLOOKUP($A245,DRG!$A$8:$Z$771,21,FALSE)</f>
        <v>1.1003000000000001</v>
      </c>
      <c r="K245" s="164">
        <f>VLOOKUP($A245,DRG!$A$8:$Z$771,22,FALSE)</f>
        <v>1.1740999999999999</v>
      </c>
      <c r="L245" s="134">
        <f t="shared" si="6"/>
        <v>7.3799999999999866E-2</v>
      </c>
      <c r="M245" s="355">
        <f t="shared" si="7"/>
        <v>6.7072616559120113E-2</v>
      </c>
    </row>
    <row r="246" spans="1:13" x14ac:dyDescent="0.2">
      <c r="A246" s="273" t="s">
        <v>192</v>
      </c>
      <c r="B246" s="262" t="str">
        <f>VLOOKUP($A246,DRG!$A$8:$Z$771,2,FALSE)</f>
        <v>Other Digestive System Diagnoses W CC</v>
      </c>
      <c r="C246" s="263">
        <f>VLOOKUP($A246,DRG!$A$8:$Z$771,9,FALSE)</f>
        <v>199</v>
      </c>
      <c r="D246" s="264">
        <f>VLOOKUP($A246,DRG!$A$8:$Z$771,10,FALSE)</f>
        <v>17179.62</v>
      </c>
      <c r="E246" s="264">
        <f>VLOOKUP($A246,DRG!$A$8:$Z$771,11,FALSE)</f>
        <v>10057.11</v>
      </c>
      <c r="F246" s="265">
        <f>ROUND(VLOOKUP($A246,DRG!$A$8:$Z$771,14,FALSE),1)</f>
        <v>3.7</v>
      </c>
      <c r="G246" s="266" t="str">
        <f>VLOOKUP($A246,DRG!$A$8:$Z$771,18,FALSE)</f>
        <v>A</v>
      </c>
      <c r="H246" s="216"/>
      <c r="I246" s="219" t="str">
        <f>VLOOKUP($A246,DRG!$A$8:$Z$771,20,FALSE)</f>
        <v>A</v>
      </c>
      <c r="J246" s="162">
        <f>VLOOKUP($A246,DRG!$A$8:$Z$771,21,FALSE)</f>
        <v>1.0682</v>
      </c>
      <c r="K246" s="164">
        <f>VLOOKUP($A246,DRG!$A$8:$Z$771,22,FALSE)</f>
        <v>1.1397999999999999</v>
      </c>
      <c r="L246" s="134">
        <f t="shared" si="6"/>
        <v>7.1599999999999886E-2</v>
      </c>
      <c r="M246" s="355">
        <f t="shared" si="7"/>
        <v>6.7028646320913571E-2</v>
      </c>
    </row>
    <row r="247" spans="1:13" x14ac:dyDescent="0.2">
      <c r="A247" s="273" t="s">
        <v>724</v>
      </c>
      <c r="B247" s="262" t="str">
        <f>VLOOKUP($A247,DRG!$A$8:$Z$771,2,FALSE)</f>
        <v>Orbital Procedures W/O CC/MCC</v>
      </c>
      <c r="C247" s="263">
        <f>VLOOKUP($A247,DRG!$A$8:$Z$771,9,FALSE)</f>
        <v>3</v>
      </c>
      <c r="D247" s="264">
        <f>VLOOKUP($A247,DRG!$A$8:$Z$771,10,FALSE)</f>
        <v>31122.5</v>
      </c>
      <c r="E247" s="264">
        <f>VLOOKUP($A247,DRG!$A$8:$Z$771,11,FALSE)</f>
        <v>10260.52</v>
      </c>
      <c r="F247" s="265">
        <f>ROUND(VLOOKUP($A247,DRG!$A$8:$Z$771,14,FALSE),1)</f>
        <v>2.4</v>
      </c>
      <c r="G247" s="266" t="str">
        <f>VLOOKUP($A247,DRG!$A$8:$Z$771,18,FALSE)</f>
        <v>M</v>
      </c>
      <c r="H247" s="216"/>
      <c r="I247" s="219" t="str">
        <f>VLOOKUP($A247,DRG!$A$8:$Z$771,20,FALSE)</f>
        <v>M</v>
      </c>
      <c r="J247" s="162">
        <f>VLOOKUP($A247,DRG!$A$8:$Z$771,21,FALSE)</f>
        <v>1.7985</v>
      </c>
      <c r="K247" s="164">
        <f>VLOOKUP($A247,DRG!$A$8:$Z$771,22,FALSE)</f>
        <v>1.9184000000000001</v>
      </c>
      <c r="L247" s="134">
        <f t="shared" si="6"/>
        <v>0.11990000000000012</v>
      </c>
      <c r="M247" s="355">
        <f t="shared" si="7"/>
        <v>6.6666666666666735E-2</v>
      </c>
    </row>
    <row r="248" spans="1:13" x14ac:dyDescent="0.2">
      <c r="A248" s="213" t="s">
        <v>1345</v>
      </c>
      <c r="B248" s="267" t="str">
        <f>VLOOKUP($A248,DRG!$A$8:$Z$771,2,FALSE)</f>
        <v>Prostatic O.R. Procedure Unrelated to Principal Diagnosis W CC</v>
      </c>
      <c r="C248" s="268">
        <f>VLOOKUP($A248,DRG!$A$8:$Z$771,9,FALSE)</f>
        <v>3</v>
      </c>
      <c r="D248" s="269">
        <f>VLOOKUP($A248,DRG!$A$8:$Z$771,10,FALSE)</f>
        <v>23350.38</v>
      </c>
      <c r="E248" s="269">
        <f>VLOOKUP($A248,DRG!$A$8:$Z$771,11,FALSE)</f>
        <v>14413.22</v>
      </c>
      <c r="F248" s="270">
        <f>ROUND(VLOOKUP($A248,DRG!$A$8:$Z$771,14,FALSE),1)</f>
        <v>4.8</v>
      </c>
      <c r="G248" s="271" t="str">
        <f>VLOOKUP($A248,DRG!$A$8:$Z$771,18,FALSE)</f>
        <v>M</v>
      </c>
      <c r="H248" s="216"/>
      <c r="I248" s="220" t="str">
        <f>VLOOKUP($A248,DRG!$A$8:$Z$771,20,FALSE)</f>
        <v>M</v>
      </c>
      <c r="J248" s="163">
        <f>VLOOKUP($A248,DRG!$A$8:$Z$771,21,FALSE)</f>
        <v>2.8774999999999999</v>
      </c>
      <c r="K248" s="165">
        <f>VLOOKUP($A248,DRG!$A$8:$Z$771,22,FALSE)</f>
        <v>3.0676999999999999</v>
      </c>
      <c r="L248" s="135">
        <f t="shared" si="6"/>
        <v>0.19019999999999992</v>
      </c>
      <c r="M248" s="356">
        <f t="shared" si="7"/>
        <v>6.6099044309296237E-2</v>
      </c>
    </row>
    <row r="249" spans="1:13" x14ac:dyDescent="0.2">
      <c r="A249" s="273" t="s">
        <v>657</v>
      </c>
      <c r="B249" s="262" t="str">
        <f>VLOOKUP($A249,DRG!$A$8:$Z$771,2,FALSE)</f>
        <v>Pelvic Evisceration, Rad Hysterectomy &amp; Rad Vulvectomy W CC/MCC</v>
      </c>
      <c r="C249" s="263">
        <f>VLOOKUP($A249,DRG!$A$8:$Z$771,9,FALSE)</f>
        <v>18</v>
      </c>
      <c r="D249" s="264">
        <f>VLOOKUP($A249,DRG!$A$8:$Z$771,10,FALSE)</f>
        <v>44673.93</v>
      </c>
      <c r="E249" s="264">
        <f>VLOOKUP($A249,DRG!$A$8:$Z$771,11,FALSE)</f>
        <v>16782.25</v>
      </c>
      <c r="F249" s="265">
        <f>ROUND(VLOOKUP($A249,DRG!$A$8:$Z$771,14,FALSE),1)</f>
        <v>4.5999999999999996</v>
      </c>
      <c r="G249" s="266" t="str">
        <f>VLOOKUP($A249,DRG!$A$8:$Z$771,18,FALSE)</f>
        <v>A</v>
      </c>
      <c r="H249" s="216"/>
      <c r="I249" s="219" t="str">
        <f>VLOOKUP($A249,DRG!$A$8:$Z$771,20,FALSE)</f>
        <v>A</v>
      </c>
      <c r="J249" s="162">
        <f>VLOOKUP($A249,DRG!$A$8:$Z$771,21,FALSE)</f>
        <v>2.7806000000000002</v>
      </c>
      <c r="K249" s="164">
        <f>VLOOKUP($A249,DRG!$A$8:$Z$771,22,FALSE)</f>
        <v>2.9634999999999998</v>
      </c>
      <c r="L249" s="134">
        <f t="shared" si="6"/>
        <v>0.18289999999999962</v>
      </c>
      <c r="M249" s="355">
        <f t="shared" si="7"/>
        <v>6.5777170394878667E-2</v>
      </c>
    </row>
    <row r="250" spans="1:13" x14ac:dyDescent="0.2">
      <c r="A250" s="273" t="s">
        <v>234</v>
      </c>
      <c r="B250" s="262" t="str">
        <f>VLOOKUP($A250,DRG!$A$8:$Z$771,2,FALSE)</f>
        <v>Cholecystectomy Except by Laparoscope W/O C.D.E. W CC</v>
      </c>
      <c r="C250" s="263">
        <f>VLOOKUP($A250,DRG!$A$8:$Z$771,9,FALSE)</f>
        <v>21</v>
      </c>
      <c r="D250" s="264">
        <f>VLOOKUP($A250,DRG!$A$8:$Z$771,10,FALSE)</f>
        <v>27832.77</v>
      </c>
      <c r="E250" s="264">
        <f>VLOOKUP($A250,DRG!$A$8:$Z$771,11,FALSE)</f>
        <v>12207.32</v>
      </c>
      <c r="F250" s="265">
        <f>ROUND(VLOOKUP($A250,DRG!$A$8:$Z$771,14,FALSE),1)</f>
        <v>4.2</v>
      </c>
      <c r="G250" s="266" t="str">
        <f>VLOOKUP($A250,DRG!$A$8:$Z$771,18,FALSE)</f>
        <v>A</v>
      </c>
      <c r="H250" s="216"/>
      <c r="I250" s="219" t="str">
        <f>VLOOKUP($A250,DRG!$A$8:$Z$771,20,FALSE)</f>
        <v>A</v>
      </c>
      <c r="J250" s="162">
        <f>VLOOKUP($A250,DRG!$A$8:$Z$771,21,FALSE)</f>
        <v>1.7324999999999999</v>
      </c>
      <c r="K250" s="164">
        <f>VLOOKUP($A250,DRG!$A$8:$Z$771,22,FALSE)</f>
        <v>1.8464</v>
      </c>
      <c r="L250" s="134">
        <f t="shared" si="6"/>
        <v>0.11390000000000011</v>
      </c>
      <c r="M250" s="355">
        <f t="shared" si="7"/>
        <v>6.5743145743145812E-2</v>
      </c>
    </row>
    <row r="251" spans="1:13" x14ac:dyDescent="0.2">
      <c r="A251" s="273" t="s">
        <v>1069</v>
      </c>
      <c r="B251" s="262" t="str">
        <f>VLOOKUP($A251,DRG!$A$8:$Z$771,2,FALSE)</f>
        <v>Kidney &amp; Ureter Procedures for Neoplasm W/O CC/MCC</v>
      </c>
      <c r="C251" s="263">
        <f>VLOOKUP($A251,DRG!$A$8:$Z$771,9,FALSE)</f>
        <v>63</v>
      </c>
      <c r="D251" s="264">
        <f>VLOOKUP($A251,DRG!$A$8:$Z$771,10,FALSE)</f>
        <v>34044.42</v>
      </c>
      <c r="E251" s="264">
        <f>VLOOKUP($A251,DRG!$A$8:$Z$771,11,FALSE)</f>
        <v>11162.04</v>
      </c>
      <c r="F251" s="265">
        <f>ROUND(VLOOKUP($A251,DRG!$A$8:$Z$771,14,FALSE),1)</f>
        <v>2.2999999999999998</v>
      </c>
      <c r="G251" s="266" t="str">
        <f>VLOOKUP($A251,DRG!$A$8:$Z$771,18,FALSE)</f>
        <v>A</v>
      </c>
      <c r="H251" s="216"/>
      <c r="I251" s="219" t="str">
        <f>VLOOKUP($A251,DRG!$A$8:$Z$771,20,FALSE)</f>
        <v>AP</v>
      </c>
      <c r="J251" s="162">
        <f>VLOOKUP($A251,DRG!$A$8:$Z$771,21,FALSE)</f>
        <v>2.1208</v>
      </c>
      <c r="K251" s="164">
        <f>VLOOKUP($A251,DRG!$A$8:$Z$771,22,FALSE)</f>
        <v>2.2584</v>
      </c>
      <c r="L251" s="134">
        <f t="shared" si="6"/>
        <v>0.13759999999999994</v>
      </c>
      <c r="M251" s="355">
        <f t="shared" si="7"/>
        <v>6.488117691437191E-2</v>
      </c>
    </row>
    <row r="252" spans="1:13" x14ac:dyDescent="0.2">
      <c r="A252" s="273" t="s">
        <v>1201</v>
      </c>
      <c r="B252" s="262" t="str">
        <f>VLOOKUP($A252,DRG!$A$8:$Z$771,2,FALSE)</f>
        <v>Abortion W D&amp;C, Aspiration Curettage or Hysterotomy</v>
      </c>
      <c r="C252" s="263">
        <f>VLOOKUP($A252,DRG!$A$8:$Z$771,9,FALSE)</f>
        <v>19</v>
      </c>
      <c r="D252" s="264">
        <f>VLOOKUP($A252,DRG!$A$8:$Z$771,10,FALSE)</f>
        <v>14005.43</v>
      </c>
      <c r="E252" s="264">
        <f>VLOOKUP($A252,DRG!$A$8:$Z$771,11,FALSE)</f>
        <v>5582.04</v>
      </c>
      <c r="F252" s="265">
        <f>ROUND(VLOOKUP($A252,DRG!$A$8:$Z$771,14,FALSE),1)</f>
        <v>1.3</v>
      </c>
      <c r="G252" s="266" t="str">
        <f>VLOOKUP($A252,DRG!$A$8:$Z$771,18,FALSE)</f>
        <v>A</v>
      </c>
      <c r="H252" s="216"/>
      <c r="I252" s="219" t="str">
        <f>VLOOKUP($A252,DRG!$A$8:$Z$771,20,FALSE)</f>
        <v>A</v>
      </c>
      <c r="J252" s="162">
        <f>VLOOKUP($A252,DRG!$A$8:$Z$771,21,FALSE)</f>
        <v>0.87270000000000003</v>
      </c>
      <c r="K252" s="164">
        <f>VLOOKUP($A252,DRG!$A$8:$Z$771,22,FALSE)</f>
        <v>0.92900000000000005</v>
      </c>
      <c r="L252" s="134">
        <f t="shared" si="6"/>
        <v>5.6300000000000017E-2</v>
      </c>
      <c r="M252" s="355">
        <f t="shared" si="7"/>
        <v>6.4512432680187942E-2</v>
      </c>
    </row>
    <row r="253" spans="1:13" x14ac:dyDescent="0.2">
      <c r="A253" s="282" t="s">
        <v>562</v>
      </c>
      <c r="B253" s="267" t="str">
        <f>VLOOKUP($A253,DRG!$A$8:$Z$771,2,FALSE)</f>
        <v>Major Bladder Procedures W MCC</v>
      </c>
      <c r="C253" s="268">
        <f>VLOOKUP($A253,DRG!$A$8:$Z$771,9,FALSE)</f>
        <v>3</v>
      </c>
      <c r="D253" s="269">
        <f>VLOOKUP($A253,DRG!$A$8:$Z$771,10,FALSE)</f>
        <v>82219.19</v>
      </c>
      <c r="E253" s="269">
        <f>VLOOKUP($A253,DRG!$A$8:$Z$771,11,FALSE)</f>
        <v>36575.120000000003</v>
      </c>
      <c r="F253" s="270">
        <f>ROUND(VLOOKUP($A253,DRG!$A$8:$Z$771,14,FALSE),1)</f>
        <v>11.9</v>
      </c>
      <c r="G253" s="271" t="str">
        <f>VLOOKUP($A253,DRG!$A$8:$Z$771,18,FALSE)</f>
        <v>M</v>
      </c>
      <c r="H253" s="216"/>
      <c r="I253" s="220" t="str">
        <f>VLOOKUP($A253,DRG!$A$8:$Z$771,20,FALSE)</f>
        <v>M</v>
      </c>
      <c r="J253" s="163">
        <f>VLOOKUP($A253,DRG!$A$8:$Z$771,21,FALSE)</f>
        <v>9.0103000000000009</v>
      </c>
      <c r="K253" s="165">
        <f>VLOOKUP($A253,DRG!$A$8:$Z$771,22,FALSE)</f>
        <v>9.5896000000000008</v>
      </c>
      <c r="L253" s="135">
        <f t="shared" si="6"/>
        <v>0.57929999999999993</v>
      </c>
      <c r="M253" s="356">
        <f t="shared" si="7"/>
        <v>6.4293086800661453E-2</v>
      </c>
    </row>
    <row r="254" spans="1:13" x14ac:dyDescent="0.2">
      <c r="A254" s="214" t="s">
        <v>1354</v>
      </c>
      <c r="B254" s="262" t="str">
        <f>VLOOKUP($A254,DRG!$A$8:$Z$771,2,FALSE)</f>
        <v>Level III: Prematurity W Major Problems</v>
      </c>
      <c r="C254" s="263">
        <f>VLOOKUP($A254,DRG!$A$8:$Z$771,9,FALSE)</f>
        <v>159</v>
      </c>
      <c r="D254" s="264">
        <f>VLOOKUP($A254,DRG!$A$8:$Z$771,10,FALSE)</f>
        <v>40712.97</v>
      </c>
      <c r="E254" s="264">
        <f>VLOOKUP($A254,DRG!$A$8:$Z$771,11,FALSE)</f>
        <v>37986.69</v>
      </c>
      <c r="F254" s="265">
        <f>ROUND(VLOOKUP($A254,DRG!$A$8:$Z$771,14,FALSE),1)</f>
        <v>8.8000000000000007</v>
      </c>
      <c r="G254" s="266" t="str">
        <f>VLOOKUP($A254,DRG!$A$8:$Z$771,18,FALSE)</f>
        <v>A</v>
      </c>
      <c r="H254" s="216"/>
      <c r="I254" s="219" t="str">
        <f>VLOOKUP($A254,DRG!$A$8:$Z$771,20,FALSE)</f>
        <v>A</v>
      </c>
      <c r="J254" s="162">
        <f>VLOOKUP($A254,DRG!$A$8:$Z$771,21,FALSE)</f>
        <v>2.4622000000000002</v>
      </c>
      <c r="K254" s="164">
        <f>VLOOKUP($A254,DRG!$A$8:$Z$771,22,FALSE)</f>
        <v>2.6194000000000002</v>
      </c>
      <c r="L254" s="134">
        <f t="shared" si="6"/>
        <v>0.15720000000000001</v>
      </c>
      <c r="M254" s="355">
        <f t="shared" si="7"/>
        <v>6.3845341564454552E-2</v>
      </c>
    </row>
    <row r="255" spans="1:13" x14ac:dyDescent="0.2">
      <c r="A255" s="273" t="s">
        <v>603</v>
      </c>
      <c r="B255" s="262" t="str">
        <f>VLOOKUP($A255,DRG!$A$8:$Z$771,2,FALSE)</f>
        <v>Carotid Artery Stent Procedure W CC</v>
      </c>
      <c r="C255" s="263">
        <f>VLOOKUP($A255,DRG!$A$8:$Z$771,9,FALSE)</f>
        <v>4</v>
      </c>
      <c r="D255" s="264">
        <f>VLOOKUP($A255,DRG!$A$8:$Z$771,10,FALSE)</f>
        <v>37699.800000000003</v>
      </c>
      <c r="E255" s="264">
        <f>VLOOKUP($A255,DRG!$A$8:$Z$771,11,FALSE)</f>
        <v>20627.29</v>
      </c>
      <c r="F255" s="265">
        <f>ROUND(VLOOKUP($A255,DRG!$A$8:$Z$771,14,FALSE),1)</f>
        <v>2.1</v>
      </c>
      <c r="G255" s="266" t="str">
        <f>VLOOKUP($A255,DRG!$A$8:$Z$771,18,FALSE)</f>
        <v>M</v>
      </c>
      <c r="H255" s="216"/>
      <c r="I255" s="219" t="str">
        <f>VLOOKUP($A255,DRG!$A$8:$Z$771,20,FALSE)</f>
        <v>M</v>
      </c>
      <c r="J255" s="162">
        <f>VLOOKUP($A255,DRG!$A$8:$Z$771,21,FALSE)</f>
        <v>3.4371999999999998</v>
      </c>
      <c r="K255" s="164">
        <f>VLOOKUP($A255,DRG!$A$8:$Z$771,22,FALSE)</f>
        <v>3.6558999999999999</v>
      </c>
      <c r="L255" s="134">
        <f t="shared" si="6"/>
        <v>0.21870000000000012</v>
      </c>
      <c r="M255" s="355">
        <f t="shared" si="7"/>
        <v>6.3627371116024706E-2</v>
      </c>
    </row>
    <row r="256" spans="1:13" x14ac:dyDescent="0.2">
      <c r="A256" s="273" t="s">
        <v>862</v>
      </c>
      <c r="B256" s="262" t="str">
        <f>VLOOKUP($A256,DRG!$A$8:$Z$771,2,FALSE)</f>
        <v>Major Chest Trauma W MCC</v>
      </c>
      <c r="C256" s="263">
        <f>VLOOKUP($A256,DRG!$A$8:$Z$771,9,FALSE)</f>
        <v>10</v>
      </c>
      <c r="D256" s="264">
        <f>VLOOKUP($A256,DRG!$A$8:$Z$771,10,FALSE)</f>
        <v>26452.959999999999</v>
      </c>
      <c r="E256" s="264">
        <f>VLOOKUP($A256,DRG!$A$8:$Z$771,11,FALSE)</f>
        <v>15707.29</v>
      </c>
      <c r="F256" s="265">
        <f>ROUND(VLOOKUP($A256,DRG!$A$8:$Z$771,14,FALSE),1)</f>
        <v>4.3</v>
      </c>
      <c r="G256" s="266" t="str">
        <f>VLOOKUP($A256,DRG!$A$8:$Z$771,18,FALSE)</f>
        <v>A</v>
      </c>
      <c r="H256" s="216"/>
      <c r="I256" s="219" t="str">
        <f>VLOOKUP($A256,DRG!$A$8:$Z$771,20,FALSE)</f>
        <v>AO</v>
      </c>
      <c r="J256" s="162">
        <f>VLOOKUP($A256,DRG!$A$8:$Z$771,21,FALSE)</f>
        <v>1.6508</v>
      </c>
      <c r="K256" s="164">
        <f>VLOOKUP($A256,DRG!$A$8:$Z$771,22,FALSE)</f>
        <v>1.7547999999999999</v>
      </c>
      <c r="L256" s="134">
        <f t="shared" si="6"/>
        <v>0.10399999999999987</v>
      </c>
      <c r="M256" s="355">
        <f t="shared" si="7"/>
        <v>6.2999757693239566E-2</v>
      </c>
    </row>
    <row r="257" spans="1:13" x14ac:dyDescent="0.2">
      <c r="A257" s="273" t="s">
        <v>1234</v>
      </c>
      <c r="B257" s="262" t="str">
        <f>VLOOKUP($A257,DRG!$A$8:$Z$771,2,FALSE)</f>
        <v>Lymphoma &amp; Non-Acute Leukemia W Other O.R. Proc W CC</v>
      </c>
      <c r="C257" s="263">
        <f>VLOOKUP($A257,DRG!$A$8:$Z$771,9,FALSE)</f>
        <v>13</v>
      </c>
      <c r="D257" s="264">
        <f>VLOOKUP($A257,DRG!$A$8:$Z$771,10,FALSE)</f>
        <v>41888.06</v>
      </c>
      <c r="E257" s="264">
        <f>VLOOKUP($A257,DRG!$A$8:$Z$771,11,FALSE)</f>
        <v>20890.2</v>
      </c>
      <c r="F257" s="265">
        <f>ROUND(VLOOKUP($A257,DRG!$A$8:$Z$771,14,FALSE),1)</f>
        <v>6.9</v>
      </c>
      <c r="G257" s="266" t="str">
        <f>VLOOKUP($A257,DRG!$A$8:$Z$771,18,FALSE)</f>
        <v>A</v>
      </c>
      <c r="H257" s="216"/>
      <c r="I257" s="219" t="str">
        <f>VLOOKUP($A257,DRG!$A$8:$Z$771,20,FALSE)</f>
        <v>A</v>
      </c>
      <c r="J257" s="162">
        <f>VLOOKUP($A257,DRG!$A$8:$Z$771,21,FALSE)</f>
        <v>2.6145</v>
      </c>
      <c r="K257" s="164">
        <f>VLOOKUP($A257,DRG!$A$8:$Z$771,22,FALSE)</f>
        <v>2.7787000000000002</v>
      </c>
      <c r="L257" s="134">
        <f t="shared" si="6"/>
        <v>0.16420000000000012</v>
      </c>
      <c r="M257" s="355">
        <f t="shared" si="7"/>
        <v>6.2803595333715864E-2</v>
      </c>
    </row>
    <row r="258" spans="1:13" x14ac:dyDescent="0.2">
      <c r="A258" s="282" t="s">
        <v>496</v>
      </c>
      <c r="B258" s="267" t="str">
        <f>VLOOKUP($A258,DRG!$A$8:$Z$771,2,FALSE)</f>
        <v>Hypertensive Encephalopathy W CC</v>
      </c>
      <c r="C258" s="268">
        <f>VLOOKUP($A258,DRG!$A$8:$Z$771,9,FALSE)</f>
        <v>14</v>
      </c>
      <c r="D258" s="269">
        <f>VLOOKUP($A258,DRG!$A$8:$Z$771,10,FALSE)</f>
        <v>16513.95</v>
      </c>
      <c r="E258" s="269">
        <f>VLOOKUP($A258,DRG!$A$8:$Z$771,11,FALSE)</f>
        <v>4528.24</v>
      </c>
      <c r="F258" s="270">
        <f>ROUND(VLOOKUP($A258,DRG!$A$8:$Z$771,14,FALSE),1)</f>
        <v>2.2999999999999998</v>
      </c>
      <c r="G258" s="271" t="str">
        <f>VLOOKUP($A258,DRG!$A$8:$Z$771,18,FALSE)</f>
        <v>AO</v>
      </c>
      <c r="H258" s="216"/>
      <c r="I258" s="220" t="str">
        <f>VLOOKUP($A258,DRG!$A$8:$Z$771,20,FALSE)</f>
        <v>A</v>
      </c>
      <c r="J258" s="163">
        <f>VLOOKUP($A258,DRG!$A$8:$Z$771,21,FALSE)</f>
        <v>1.1197999999999999</v>
      </c>
      <c r="K258" s="165">
        <f>VLOOKUP($A258,DRG!$A$8:$Z$771,22,FALSE)</f>
        <v>1.1897</v>
      </c>
      <c r="L258" s="135">
        <f t="shared" si="6"/>
        <v>6.9900000000000073E-2</v>
      </c>
      <c r="M258" s="356">
        <f t="shared" si="7"/>
        <v>6.242186104661554E-2</v>
      </c>
    </row>
    <row r="259" spans="1:13" x14ac:dyDescent="0.2">
      <c r="A259" s="273" t="s">
        <v>320</v>
      </c>
      <c r="B259" s="262" t="str">
        <f>VLOOKUP($A259,DRG!$A$8:$Z$771,2,FALSE)</f>
        <v>Combined Anterior/Posterior Spinal Fusion W MCC</v>
      </c>
      <c r="C259" s="263">
        <f>VLOOKUP($A259,DRG!$A$8:$Z$771,9,FALSE)</f>
        <v>3</v>
      </c>
      <c r="D259" s="264">
        <f>VLOOKUP($A259,DRG!$A$8:$Z$771,10,FALSE)</f>
        <v>192874.4</v>
      </c>
      <c r="E259" s="264">
        <f>VLOOKUP($A259,DRG!$A$8:$Z$771,11,FALSE)</f>
        <v>94669.64</v>
      </c>
      <c r="F259" s="265">
        <f>ROUND(VLOOKUP($A259,DRG!$A$8:$Z$771,14,FALSE),1)</f>
        <v>9.1999999999999993</v>
      </c>
      <c r="G259" s="266" t="str">
        <f>VLOOKUP($A259,DRG!$A$8:$Z$771,18,FALSE)</f>
        <v>M</v>
      </c>
      <c r="H259" s="216"/>
      <c r="I259" s="219" t="str">
        <f>VLOOKUP($A259,DRG!$A$8:$Z$771,20,FALSE)</f>
        <v>M</v>
      </c>
      <c r="J259" s="162">
        <f>VLOOKUP($A259,DRG!$A$8:$Z$771,21,FALSE)</f>
        <v>17.069800000000001</v>
      </c>
      <c r="K259" s="164">
        <f>VLOOKUP($A259,DRG!$A$8:$Z$771,22,FALSE)</f>
        <v>18.1312</v>
      </c>
      <c r="L259" s="134">
        <f t="shared" si="6"/>
        <v>1.061399999999999</v>
      </c>
      <c r="M259" s="355">
        <f t="shared" si="7"/>
        <v>6.2179990392388834E-2</v>
      </c>
    </row>
    <row r="260" spans="1:13" x14ac:dyDescent="0.2">
      <c r="A260" s="283" t="s">
        <v>1313</v>
      </c>
      <c r="B260" s="262" t="str">
        <f>VLOOKUP($A260,DRG!$A$8:$Z$771,2,FALSE)</f>
        <v>Extensive Burns or Full Thickness Burns W MV &gt;96 Hrs W/O Skin Graft</v>
      </c>
      <c r="C260" s="263">
        <f>VLOOKUP($A260,DRG!$A$8:$Z$771,9,FALSE)</f>
        <v>2</v>
      </c>
      <c r="D260" s="264">
        <f>VLOOKUP($A260,DRG!$A$8:$Z$771,10,FALSE)</f>
        <v>18692.62</v>
      </c>
      <c r="E260" s="264">
        <f>VLOOKUP($A260,DRG!$A$8:$Z$771,11,FALSE)</f>
        <v>2503.7199999999998</v>
      </c>
      <c r="F260" s="265">
        <f>ROUND(VLOOKUP($A260,DRG!$A$8:$Z$771,14,FALSE),1)</f>
        <v>2.6</v>
      </c>
      <c r="G260" s="266" t="str">
        <f>VLOOKUP($A260,DRG!$A$8:$Z$771,18,FALSE)</f>
        <v>M</v>
      </c>
      <c r="H260" s="216"/>
      <c r="I260" s="219" t="str">
        <f>VLOOKUP($A260,DRG!$A$8:$Z$771,20,FALSE)</f>
        <v>M</v>
      </c>
      <c r="J260" s="162">
        <f>VLOOKUP($A260,DRG!$A$8:$Z$771,21,FALSE)</f>
        <v>4.2840999999999996</v>
      </c>
      <c r="K260" s="164">
        <f>VLOOKUP($A260,DRG!$A$8:$Z$771,22,FALSE)</f>
        <v>4.5500999999999996</v>
      </c>
      <c r="L260" s="134">
        <f t="shared" si="6"/>
        <v>0.26600000000000001</v>
      </c>
      <c r="M260" s="355">
        <f t="shared" si="7"/>
        <v>6.2090053920309994E-2</v>
      </c>
    </row>
    <row r="261" spans="1:13" x14ac:dyDescent="0.2">
      <c r="A261" s="273" t="s">
        <v>1269</v>
      </c>
      <c r="B261" s="262" t="str">
        <f>VLOOKUP($A261,DRG!$A$8:$Z$771,2,FALSE)</f>
        <v>Other Infectious &amp; Parasitic Diseases Diagnoses W CC</v>
      </c>
      <c r="C261" s="263">
        <f>VLOOKUP($A261,DRG!$A$8:$Z$771,9,FALSE)</f>
        <v>11</v>
      </c>
      <c r="D261" s="264">
        <f>VLOOKUP($A261,DRG!$A$8:$Z$771,10,FALSE)</f>
        <v>13762.65</v>
      </c>
      <c r="E261" s="264">
        <f>VLOOKUP($A261,DRG!$A$8:$Z$771,11,FALSE)</f>
        <v>9136.33</v>
      </c>
      <c r="F261" s="265">
        <f>ROUND(VLOOKUP($A261,DRG!$A$8:$Z$771,14,FALSE),1)</f>
        <v>2.9</v>
      </c>
      <c r="G261" s="266" t="str">
        <f>VLOOKUP($A261,DRG!$A$8:$Z$771,18,FALSE)</f>
        <v>AP</v>
      </c>
      <c r="H261" s="216"/>
      <c r="I261" s="219" t="str">
        <f>VLOOKUP($A261,DRG!$A$8:$Z$771,20,FALSE)</f>
        <v>AP</v>
      </c>
      <c r="J261" s="162">
        <f>VLOOKUP($A261,DRG!$A$8:$Z$771,21,FALSE)</f>
        <v>1.0436000000000001</v>
      </c>
      <c r="K261" s="164">
        <f>VLOOKUP($A261,DRG!$A$8:$Z$771,22,FALSE)</f>
        <v>1.1080000000000001</v>
      </c>
      <c r="L261" s="134">
        <f t="shared" si="6"/>
        <v>6.4400000000000013E-2</v>
      </c>
      <c r="M261" s="355">
        <f t="shared" si="7"/>
        <v>6.1709467228823311E-2</v>
      </c>
    </row>
    <row r="262" spans="1:13" x14ac:dyDescent="0.2">
      <c r="A262" s="273" t="s">
        <v>470</v>
      </c>
      <c r="B262" s="262" t="str">
        <f>VLOOKUP($A262,DRG!$A$8:$Z$771,2,FALSE)</f>
        <v>Intracranial Hemorrhage or Cerebral Infarction W CC or TPA in 24 Hrs</v>
      </c>
      <c r="C262" s="263">
        <f>VLOOKUP($A262,DRG!$A$8:$Z$771,9,FALSE)</f>
        <v>375</v>
      </c>
      <c r="D262" s="264">
        <f>VLOOKUP($A262,DRG!$A$8:$Z$771,10,FALSE)</f>
        <v>21426.7</v>
      </c>
      <c r="E262" s="264">
        <f>VLOOKUP($A262,DRG!$A$8:$Z$771,11,FALSE)</f>
        <v>11650.39</v>
      </c>
      <c r="F262" s="265">
        <f>ROUND(VLOOKUP($A262,DRG!$A$8:$Z$771,14,FALSE),1)</f>
        <v>3.6</v>
      </c>
      <c r="G262" s="266" t="str">
        <f>VLOOKUP($A262,DRG!$A$8:$Z$771,18,FALSE)</f>
        <v>A</v>
      </c>
      <c r="H262" s="216"/>
      <c r="I262" s="219" t="str">
        <f>VLOOKUP($A262,DRG!$A$8:$Z$771,20,FALSE)</f>
        <v>A</v>
      </c>
      <c r="J262" s="162">
        <f>VLOOKUP($A262,DRG!$A$8:$Z$771,21,FALSE)</f>
        <v>1.3389</v>
      </c>
      <c r="K262" s="164">
        <f>VLOOKUP($A262,DRG!$A$8:$Z$771,22,FALSE)</f>
        <v>1.4215</v>
      </c>
      <c r="L262" s="134">
        <f t="shared" si="6"/>
        <v>8.2600000000000007E-2</v>
      </c>
      <c r="M262" s="355">
        <f t="shared" si="7"/>
        <v>6.1692434087683927E-2</v>
      </c>
    </row>
    <row r="263" spans="1:13" x14ac:dyDescent="0.2">
      <c r="A263" s="282" t="s">
        <v>339</v>
      </c>
      <c r="B263" s="267" t="str">
        <f>VLOOKUP($A263,DRG!$A$8:$Z$771,2,FALSE)</f>
        <v>Wnd Debrid &amp; Skn Grft Exc Hand, for Musculo-Conn Tiss Dis W/O CC/MCC</v>
      </c>
      <c r="C263" s="268">
        <f>VLOOKUP($A263,DRG!$A$8:$Z$771,9,FALSE)</f>
        <v>18</v>
      </c>
      <c r="D263" s="269">
        <f>VLOOKUP($A263,DRG!$A$8:$Z$771,10,FALSE)</f>
        <v>33590.58</v>
      </c>
      <c r="E263" s="269">
        <f>VLOOKUP($A263,DRG!$A$8:$Z$771,11,FALSE)</f>
        <v>17950.91</v>
      </c>
      <c r="F263" s="270">
        <f>ROUND(VLOOKUP($A263,DRG!$A$8:$Z$771,14,FALSE),1)</f>
        <v>4.7</v>
      </c>
      <c r="G263" s="271" t="str">
        <f>VLOOKUP($A263,DRG!$A$8:$Z$771,18,FALSE)</f>
        <v>A</v>
      </c>
      <c r="H263" s="216"/>
      <c r="I263" s="220" t="str">
        <f>VLOOKUP($A263,DRG!$A$8:$Z$771,20,FALSE)</f>
        <v>A</v>
      </c>
      <c r="J263" s="163">
        <f>VLOOKUP($A263,DRG!$A$8:$Z$771,21,FALSE)</f>
        <v>2.0996999999999999</v>
      </c>
      <c r="K263" s="165">
        <f>VLOOKUP($A263,DRG!$A$8:$Z$771,22,FALSE)</f>
        <v>2.2284000000000002</v>
      </c>
      <c r="L263" s="135">
        <f t="shared" si="6"/>
        <v>0.12870000000000026</v>
      </c>
      <c r="M263" s="356">
        <f t="shared" si="7"/>
        <v>6.1294470638662793E-2</v>
      </c>
    </row>
    <row r="264" spans="1:13" x14ac:dyDescent="0.2">
      <c r="A264" s="273" t="s">
        <v>1002</v>
      </c>
      <c r="B264" s="262" t="str">
        <f>VLOOKUP($A264,DRG!$A$8:$Z$771,2,FALSE)</f>
        <v>Malignant Breast Disorders W MCC</v>
      </c>
      <c r="C264" s="263">
        <f>VLOOKUP($A264,DRG!$A$8:$Z$771,9,FALSE)</f>
        <v>9</v>
      </c>
      <c r="D264" s="264">
        <f>VLOOKUP($A264,DRG!$A$8:$Z$771,10,FALSE)</f>
        <v>45801.38</v>
      </c>
      <c r="E264" s="264">
        <f>VLOOKUP($A264,DRG!$A$8:$Z$771,11,FALSE)</f>
        <v>28129.35</v>
      </c>
      <c r="F264" s="265">
        <f>ROUND(VLOOKUP($A264,DRG!$A$8:$Z$771,14,FALSE),1)</f>
        <v>5.3</v>
      </c>
      <c r="G264" s="266" t="str">
        <f>VLOOKUP($A264,DRG!$A$8:$Z$771,18,FALSE)</f>
        <v>M</v>
      </c>
      <c r="H264" s="216"/>
      <c r="I264" s="219" t="str">
        <f>VLOOKUP($A264,DRG!$A$8:$Z$771,20,FALSE)</f>
        <v>M</v>
      </c>
      <c r="J264" s="162">
        <f>VLOOKUP($A264,DRG!$A$8:$Z$771,21,FALSE)</f>
        <v>2.6053000000000002</v>
      </c>
      <c r="K264" s="164">
        <f>VLOOKUP($A264,DRG!$A$8:$Z$771,22,FALSE)</f>
        <v>2.7595999999999998</v>
      </c>
      <c r="L264" s="134">
        <f t="shared" si="6"/>
        <v>0.15429999999999966</v>
      </c>
      <c r="M264" s="355">
        <f t="shared" si="7"/>
        <v>5.9225425094998521E-2</v>
      </c>
    </row>
    <row r="265" spans="1:13" x14ac:dyDescent="0.2">
      <c r="A265" s="273" t="s">
        <v>979</v>
      </c>
      <c r="B265" s="262" t="str">
        <f>VLOOKUP($A265,DRG!$A$8:$Z$771,2,FALSE)</f>
        <v>Permanent Cardiac Pacemaker Implant W CC</v>
      </c>
      <c r="C265" s="263">
        <f>VLOOKUP($A265,DRG!$A$8:$Z$771,9,FALSE)</f>
        <v>49</v>
      </c>
      <c r="D265" s="264">
        <f>VLOOKUP($A265,DRG!$A$8:$Z$771,10,FALSE)</f>
        <v>45764.76</v>
      </c>
      <c r="E265" s="264">
        <f>VLOOKUP($A265,DRG!$A$8:$Z$771,11,FALSE)</f>
        <v>20695.75</v>
      </c>
      <c r="F265" s="265">
        <f>ROUND(VLOOKUP($A265,DRG!$A$8:$Z$771,14,FALSE),1)</f>
        <v>3.4</v>
      </c>
      <c r="G265" s="266" t="str">
        <f>VLOOKUP($A265,DRG!$A$8:$Z$771,18,FALSE)</f>
        <v>A</v>
      </c>
      <c r="H265" s="216"/>
      <c r="I265" s="219" t="str">
        <f>VLOOKUP($A265,DRG!$A$8:$Z$771,20,FALSE)</f>
        <v>A</v>
      </c>
      <c r="J265" s="162">
        <f>VLOOKUP($A265,DRG!$A$8:$Z$771,21,FALSE)</f>
        <v>2.8243</v>
      </c>
      <c r="K265" s="164">
        <f>VLOOKUP($A265,DRG!$A$8:$Z$771,22,FALSE)</f>
        <v>2.9914000000000001</v>
      </c>
      <c r="L265" s="134">
        <f t="shared" ref="L265:L328" si="8">IF(J265&lt;&gt;"",IF(K265&lt;&gt;"",K265-J265,""),"")</f>
        <v>0.16710000000000003</v>
      </c>
      <c r="M265" s="355">
        <f t="shared" ref="M265:M328" si="9">IF(L265="","",L265/J265)</f>
        <v>5.9165102857345192E-2</v>
      </c>
    </row>
    <row r="266" spans="1:13" x14ac:dyDescent="0.2">
      <c r="A266" s="273" t="s">
        <v>413</v>
      </c>
      <c r="B266" s="262" t="str">
        <f>VLOOKUP($A266,DRG!$A$8:$Z$771,2,FALSE)</f>
        <v>Trach W MV &gt;96 Hrs or PDX Exc Face, Mouth &amp; Neck W/O Maj O.R.</v>
      </c>
      <c r="C266" s="263">
        <f>VLOOKUP($A266,DRG!$A$8:$Z$771,9,FALSE)</f>
        <v>109</v>
      </c>
      <c r="D266" s="264">
        <f>VLOOKUP($A266,DRG!$A$8:$Z$771,10,FALSE)</f>
        <v>191242.39</v>
      </c>
      <c r="E266" s="264">
        <f>VLOOKUP($A266,DRG!$A$8:$Z$771,11,FALSE)</f>
        <v>135836.75</v>
      </c>
      <c r="F266" s="265">
        <f>ROUND(VLOOKUP($A266,DRG!$A$8:$Z$771,14,FALSE),1)</f>
        <v>24.6</v>
      </c>
      <c r="G266" s="266" t="str">
        <f>VLOOKUP($A266,DRG!$A$8:$Z$771,18,FALSE)</f>
        <v>A</v>
      </c>
      <c r="H266" s="216"/>
      <c r="I266" s="219" t="str">
        <f>VLOOKUP($A266,DRG!$A$8:$Z$771,20,FALSE)</f>
        <v>A</v>
      </c>
      <c r="J266" s="162">
        <f>VLOOKUP($A266,DRG!$A$8:$Z$771,21,FALSE)</f>
        <v>9.0330999999999992</v>
      </c>
      <c r="K266" s="164">
        <f>VLOOKUP($A266,DRG!$A$8:$Z$771,22,FALSE)</f>
        <v>9.5655999999999999</v>
      </c>
      <c r="L266" s="134">
        <f t="shared" si="8"/>
        <v>0.53250000000000064</v>
      </c>
      <c r="M266" s="355">
        <f t="shared" si="9"/>
        <v>5.8949862173561754E-2</v>
      </c>
    </row>
    <row r="267" spans="1:13" x14ac:dyDescent="0.2">
      <c r="A267" s="273" t="s">
        <v>927</v>
      </c>
      <c r="B267" s="262" t="str">
        <f>VLOOKUP($A267,DRG!$A$8:$Z$771,2,FALSE)</f>
        <v>Cardiac Valve &amp; Oth Maj Cardiothoracic Proc W Card Cath W MCC</v>
      </c>
      <c r="C267" s="263">
        <f>VLOOKUP($A267,DRG!$A$8:$Z$771,9,FALSE)</f>
        <v>33</v>
      </c>
      <c r="D267" s="264">
        <f>VLOOKUP($A267,DRG!$A$8:$Z$771,10,FALSE)</f>
        <v>185812.3</v>
      </c>
      <c r="E267" s="264">
        <f>VLOOKUP($A267,DRG!$A$8:$Z$771,11,FALSE)</f>
        <v>64006.66</v>
      </c>
      <c r="F267" s="265">
        <f>ROUND(VLOOKUP($A267,DRG!$A$8:$Z$771,14,FALSE),1)</f>
        <v>16.899999999999999</v>
      </c>
      <c r="G267" s="266" t="str">
        <f>VLOOKUP($A267,DRG!$A$8:$Z$771,18,FALSE)</f>
        <v>A</v>
      </c>
      <c r="H267" s="216"/>
      <c r="I267" s="219" t="str">
        <f>VLOOKUP($A267,DRG!$A$8:$Z$771,20,FALSE)</f>
        <v>A</v>
      </c>
      <c r="J267" s="162">
        <f>VLOOKUP($A267,DRG!$A$8:$Z$771,21,FALSE)</f>
        <v>10.993499999999999</v>
      </c>
      <c r="K267" s="164">
        <f>VLOOKUP($A267,DRG!$A$8:$Z$771,22,FALSE)</f>
        <v>11.635300000000001</v>
      </c>
      <c r="L267" s="134">
        <f t="shared" si="8"/>
        <v>0.6418000000000017</v>
      </c>
      <c r="M267" s="355">
        <f t="shared" si="9"/>
        <v>5.8379951789694066E-2</v>
      </c>
    </row>
    <row r="268" spans="1:13" x14ac:dyDescent="0.2">
      <c r="A268" s="282" t="s">
        <v>593</v>
      </c>
      <c r="B268" s="267" t="str">
        <f>VLOOKUP($A268,DRG!$A$8:$Z$771,2,FALSE)</f>
        <v>Spinal Procedures W/O CC/MCC</v>
      </c>
      <c r="C268" s="268">
        <f>VLOOKUP($A268,DRG!$A$8:$Z$771,9,FALSE)</f>
        <v>33</v>
      </c>
      <c r="D268" s="269">
        <f>VLOOKUP($A268,DRG!$A$8:$Z$771,10,FALSE)</f>
        <v>31469.37</v>
      </c>
      <c r="E268" s="269">
        <f>VLOOKUP($A268,DRG!$A$8:$Z$771,11,FALSE)</f>
        <v>14445.81</v>
      </c>
      <c r="F268" s="270">
        <f>ROUND(VLOOKUP($A268,DRG!$A$8:$Z$771,14,FALSE),1)</f>
        <v>1.8</v>
      </c>
      <c r="G268" s="271" t="str">
        <f>VLOOKUP($A268,DRG!$A$8:$Z$771,18,FALSE)</f>
        <v>A</v>
      </c>
      <c r="H268" s="216"/>
      <c r="I268" s="220" t="str">
        <f>VLOOKUP($A268,DRG!$A$8:$Z$771,20,FALSE)</f>
        <v>A</v>
      </c>
      <c r="J268" s="163">
        <f>VLOOKUP($A268,DRG!$A$8:$Z$771,21,FALSE)</f>
        <v>1.9736</v>
      </c>
      <c r="K268" s="165">
        <f>VLOOKUP($A268,DRG!$A$8:$Z$771,22,FALSE)</f>
        <v>2.0876000000000001</v>
      </c>
      <c r="L268" s="135">
        <f t="shared" si="8"/>
        <v>0.1140000000000001</v>
      </c>
      <c r="M268" s="356">
        <f t="shared" si="9"/>
        <v>5.7762464531820074E-2</v>
      </c>
    </row>
    <row r="269" spans="1:13" x14ac:dyDescent="0.2">
      <c r="A269" s="273" t="s">
        <v>1018</v>
      </c>
      <c r="B269" s="262" t="str">
        <f>VLOOKUP($A269,DRG!$A$8:$Z$771,2,FALSE)</f>
        <v>Acute &amp; Subacute Endocarditis W CC</v>
      </c>
      <c r="C269" s="263">
        <f>VLOOKUP($A269,DRG!$A$8:$Z$771,9,FALSE)</f>
        <v>10</v>
      </c>
      <c r="D269" s="264">
        <f>VLOOKUP($A269,DRG!$A$8:$Z$771,10,FALSE)</f>
        <v>38407.300000000003</v>
      </c>
      <c r="E269" s="264">
        <f>VLOOKUP($A269,DRG!$A$8:$Z$771,11,FALSE)</f>
        <v>24447.33</v>
      </c>
      <c r="F269" s="265">
        <f>ROUND(VLOOKUP($A269,DRG!$A$8:$Z$771,14,FALSE),1)</f>
        <v>8.1999999999999993</v>
      </c>
      <c r="G269" s="266" t="str">
        <f>VLOOKUP($A269,DRG!$A$8:$Z$771,18,FALSE)</f>
        <v>A</v>
      </c>
      <c r="H269" s="216"/>
      <c r="I269" s="219" t="str">
        <f>VLOOKUP($A269,DRG!$A$8:$Z$771,20,FALSE)</f>
        <v>MO</v>
      </c>
      <c r="J269" s="162">
        <f>VLOOKUP($A269,DRG!$A$8:$Z$771,21,FALSE)</f>
        <v>2.0047999999999999</v>
      </c>
      <c r="K269" s="164">
        <f>VLOOKUP($A269,DRG!$A$8:$Z$771,22,FALSE)</f>
        <v>2.1206</v>
      </c>
      <c r="L269" s="134">
        <f t="shared" si="8"/>
        <v>0.11580000000000013</v>
      </c>
      <c r="M269" s="355">
        <f t="shared" si="9"/>
        <v>5.7761372705506846E-2</v>
      </c>
    </row>
    <row r="270" spans="1:13" x14ac:dyDescent="0.2">
      <c r="A270" s="273" t="s">
        <v>1389</v>
      </c>
      <c r="B270" s="262" t="str">
        <f>VLOOKUP($A270,DRG!$A$8:$Z$771,2,FALSE)</f>
        <v>AICD Lead Procedures</v>
      </c>
      <c r="C270" s="263">
        <f>VLOOKUP($A270,DRG!$A$8:$Z$771,9,FALSE)</f>
        <v>1</v>
      </c>
      <c r="D270" s="264">
        <f>VLOOKUP($A270,DRG!$A$8:$Z$771,10,FALSE)</f>
        <v>25392.62</v>
      </c>
      <c r="E270" s="264">
        <f>VLOOKUP($A270,DRG!$A$8:$Z$771,11,FALSE)</f>
        <v>0</v>
      </c>
      <c r="F270" s="265">
        <f>ROUND(VLOOKUP($A270,DRG!$A$8:$Z$771,14,FALSE),1)</f>
        <v>3.1</v>
      </c>
      <c r="G270" s="266" t="str">
        <f>VLOOKUP($A270,DRG!$A$8:$Z$771,18,FALSE)</f>
        <v>M</v>
      </c>
      <c r="H270" s="216"/>
      <c r="I270" s="219" t="str">
        <f>VLOOKUP($A270,DRG!$A$8:$Z$771,20,FALSE)</f>
        <v>M</v>
      </c>
      <c r="J270" s="162">
        <f>VLOOKUP($A270,DRG!$A$8:$Z$771,21,FALSE)</f>
        <v>4.4527000000000001</v>
      </c>
      <c r="K270" s="164">
        <f>VLOOKUP($A270,DRG!$A$8:$Z$771,22,FALSE)</f>
        <v>4.7081</v>
      </c>
      <c r="L270" s="134">
        <f t="shared" si="8"/>
        <v>0.25539999999999985</v>
      </c>
      <c r="M270" s="355">
        <f t="shared" si="9"/>
        <v>5.7358456666741491E-2</v>
      </c>
    </row>
    <row r="271" spans="1:13" x14ac:dyDescent="0.2">
      <c r="A271" s="273" t="s">
        <v>1096</v>
      </c>
      <c r="B271" s="262" t="str">
        <f>VLOOKUP($A271,DRG!$A$8:$Z$771,2,FALSE)</f>
        <v>Urinary Stones W ESW Lithotripsy W CC/MCC</v>
      </c>
      <c r="C271" s="263">
        <f>VLOOKUP($A271,DRG!$A$8:$Z$771,9,FALSE)</f>
        <v>20</v>
      </c>
      <c r="D271" s="264">
        <f>VLOOKUP($A271,DRG!$A$8:$Z$771,10,FALSE)</f>
        <v>20601.02</v>
      </c>
      <c r="E271" s="264">
        <f>VLOOKUP($A271,DRG!$A$8:$Z$771,11,FALSE)</f>
        <v>8053.88</v>
      </c>
      <c r="F271" s="265">
        <f>ROUND(VLOOKUP($A271,DRG!$A$8:$Z$771,14,FALSE),1)</f>
        <v>1.9</v>
      </c>
      <c r="G271" s="266" t="str">
        <f>VLOOKUP($A271,DRG!$A$8:$Z$771,18,FALSE)</f>
        <v>AP</v>
      </c>
      <c r="H271" s="216"/>
      <c r="I271" s="219" t="str">
        <f>VLOOKUP($A271,DRG!$A$8:$Z$771,20,FALSE)</f>
        <v>AP</v>
      </c>
      <c r="J271" s="162">
        <f>VLOOKUP($A271,DRG!$A$8:$Z$771,21,FALSE)</f>
        <v>1.5351999999999999</v>
      </c>
      <c r="K271" s="164">
        <f>VLOOKUP($A271,DRG!$A$8:$Z$771,22,FALSE)</f>
        <v>1.6221000000000001</v>
      </c>
      <c r="L271" s="134">
        <f t="shared" si="8"/>
        <v>8.6900000000000199E-2</v>
      </c>
      <c r="M271" s="355">
        <f t="shared" si="9"/>
        <v>5.6605002605523841E-2</v>
      </c>
    </row>
    <row r="272" spans="1:13" x14ac:dyDescent="0.2">
      <c r="A272" s="273" t="s">
        <v>1375</v>
      </c>
      <c r="B272" s="262" t="str">
        <f>VLOOKUP($A272,DRG!$A$8:$Z$771,2,FALSE)</f>
        <v>Cardiac Pacemaker Device Replacement W MCC</v>
      </c>
      <c r="C272" s="263">
        <f>VLOOKUP($A272,DRG!$A$8:$Z$771,9,FALSE)</f>
        <v>2</v>
      </c>
      <c r="D272" s="264">
        <f>VLOOKUP($A272,DRG!$A$8:$Z$771,10,FALSE)</f>
        <v>53977</v>
      </c>
      <c r="E272" s="264">
        <f>VLOOKUP($A272,DRG!$A$8:$Z$771,11,FALSE)</f>
        <v>9471.9500000000007</v>
      </c>
      <c r="F272" s="265">
        <f>ROUND(VLOOKUP($A272,DRG!$A$8:$Z$771,14,FALSE),1)</f>
        <v>4.9000000000000004</v>
      </c>
      <c r="G272" s="266" t="str">
        <f>VLOOKUP($A272,DRG!$A$8:$Z$771,18,FALSE)</f>
        <v>M</v>
      </c>
      <c r="H272" s="216"/>
      <c r="I272" s="219" t="str">
        <f>VLOOKUP($A272,DRG!$A$8:$Z$771,20,FALSE)</f>
        <v>M</v>
      </c>
      <c r="J272" s="162">
        <f>VLOOKUP($A272,DRG!$A$8:$Z$771,21,FALSE)</f>
        <v>4.2927999999999997</v>
      </c>
      <c r="K272" s="164">
        <f>VLOOKUP($A272,DRG!$A$8:$Z$771,22,FALSE)</f>
        <v>4.5350999999999999</v>
      </c>
      <c r="L272" s="134">
        <f t="shared" si="8"/>
        <v>0.24230000000000018</v>
      </c>
      <c r="M272" s="355">
        <f t="shared" si="9"/>
        <v>5.6443346999627331E-2</v>
      </c>
    </row>
    <row r="273" spans="1:13" x14ac:dyDescent="0.2">
      <c r="A273" s="282" t="s">
        <v>1444</v>
      </c>
      <c r="B273" s="267" t="str">
        <f>VLOOKUP($A273,DRG!$A$8:$Z$771,2,FALSE)</f>
        <v>Aftercare, Musculoskeletal System &amp; Connective Tissue W MCC</v>
      </c>
      <c r="C273" s="268">
        <f>VLOOKUP($A273,DRG!$A$8:$Z$771,9,FALSE)</f>
        <v>6</v>
      </c>
      <c r="D273" s="269">
        <f>VLOOKUP($A273,DRG!$A$8:$Z$771,10,FALSE)</f>
        <v>27432.69</v>
      </c>
      <c r="E273" s="269">
        <f>VLOOKUP($A273,DRG!$A$8:$Z$771,11,FALSE)</f>
        <v>14883.75</v>
      </c>
      <c r="F273" s="270">
        <f>ROUND(VLOOKUP($A273,DRG!$A$8:$Z$771,14,FALSE),1)</f>
        <v>5</v>
      </c>
      <c r="G273" s="271" t="str">
        <f>VLOOKUP($A273,DRG!$A$8:$Z$771,18,FALSE)</f>
        <v>M</v>
      </c>
      <c r="H273" s="216"/>
      <c r="I273" s="220" t="str">
        <f>VLOOKUP($A273,DRG!$A$8:$Z$771,20,FALSE)</f>
        <v>M</v>
      </c>
      <c r="J273" s="163">
        <f>VLOOKUP($A273,DRG!$A$8:$Z$771,21,FALSE)</f>
        <v>2.8845999999999998</v>
      </c>
      <c r="K273" s="165">
        <f>VLOOKUP($A273,DRG!$A$8:$Z$771,22,FALSE)</f>
        <v>3.0457000000000001</v>
      </c>
      <c r="L273" s="135">
        <f t="shared" si="8"/>
        <v>0.16110000000000024</v>
      </c>
      <c r="M273" s="356">
        <f t="shared" si="9"/>
        <v>5.5848297857588658E-2</v>
      </c>
    </row>
    <row r="274" spans="1:13" x14ac:dyDescent="0.2">
      <c r="A274" s="273" t="s">
        <v>411</v>
      </c>
      <c r="B274" s="262" t="str">
        <f>VLOOKUP($A274,DRG!$A$8:$Z$771,2,FALSE)</f>
        <v>ECMO or Trach W MV &gt;96 Hrs or PDX Exc Face, Mouth &amp; Neck W Maj O.R.</v>
      </c>
      <c r="C274" s="263">
        <f>VLOOKUP($A274,DRG!$A$8:$Z$771,9,FALSE)</f>
        <v>148</v>
      </c>
      <c r="D274" s="264">
        <f>VLOOKUP($A274,DRG!$A$8:$Z$771,10,FALSE)</f>
        <v>277866.88</v>
      </c>
      <c r="E274" s="264">
        <f>VLOOKUP($A274,DRG!$A$8:$Z$771,11,FALSE)</f>
        <v>127367.15</v>
      </c>
      <c r="F274" s="265">
        <f>ROUND(VLOOKUP($A274,DRG!$A$8:$Z$771,14,FALSE),1)</f>
        <v>33.6</v>
      </c>
      <c r="G274" s="266" t="str">
        <f>VLOOKUP($A274,DRG!$A$8:$Z$771,18,FALSE)</f>
        <v>A</v>
      </c>
      <c r="H274" s="216"/>
      <c r="I274" s="219" t="str">
        <f>VLOOKUP($A274,DRG!$A$8:$Z$771,20,FALSE)</f>
        <v>A</v>
      </c>
      <c r="J274" s="162">
        <f>VLOOKUP($A274,DRG!$A$8:$Z$771,21,FALSE)</f>
        <v>14.502800000000001</v>
      </c>
      <c r="K274" s="164">
        <f>VLOOKUP($A274,DRG!$A$8:$Z$771,22,FALSE)</f>
        <v>15.305199999999999</v>
      </c>
      <c r="L274" s="134">
        <f t="shared" si="8"/>
        <v>0.80239999999999867</v>
      </c>
      <c r="M274" s="355">
        <f t="shared" si="9"/>
        <v>5.5327247152273946E-2</v>
      </c>
    </row>
    <row r="275" spans="1:13" x14ac:dyDescent="0.2">
      <c r="A275" s="273" t="s">
        <v>1267</v>
      </c>
      <c r="B275" s="262" t="str">
        <f>VLOOKUP($A275,DRG!$A$8:$Z$771,2,FALSE)</f>
        <v>Viral Illness W/O MCC</v>
      </c>
      <c r="C275" s="263">
        <f>VLOOKUP($A275,DRG!$A$8:$Z$771,9,FALSE)</f>
        <v>73</v>
      </c>
      <c r="D275" s="264">
        <f>VLOOKUP($A275,DRG!$A$8:$Z$771,10,FALSE)</f>
        <v>8278.9500000000007</v>
      </c>
      <c r="E275" s="264">
        <f>VLOOKUP($A275,DRG!$A$8:$Z$771,11,FALSE)</f>
        <v>4325.2299999999996</v>
      </c>
      <c r="F275" s="265">
        <f>ROUND(VLOOKUP($A275,DRG!$A$8:$Z$771,14,FALSE),1)</f>
        <v>1.9</v>
      </c>
      <c r="G275" s="266" t="str">
        <f>VLOOKUP($A275,DRG!$A$8:$Z$771,18,FALSE)</f>
        <v>A</v>
      </c>
      <c r="H275" s="216"/>
      <c r="I275" s="219" t="str">
        <f>VLOOKUP($A275,DRG!$A$8:$Z$771,20,FALSE)</f>
        <v>A</v>
      </c>
      <c r="J275" s="162">
        <f>VLOOKUP($A275,DRG!$A$8:$Z$771,21,FALSE)</f>
        <v>0.52039999999999997</v>
      </c>
      <c r="K275" s="164">
        <f>VLOOKUP($A275,DRG!$A$8:$Z$771,22,FALSE)</f>
        <v>0.54900000000000004</v>
      </c>
      <c r="L275" s="134">
        <f t="shared" si="8"/>
        <v>2.860000000000007E-2</v>
      </c>
      <c r="M275" s="355">
        <f t="shared" si="9"/>
        <v>5.4957724827056249E-2</v>
      </c>
    </row>
    <row r="276" spans="1:13" x14ac:dyDescent="0.2">
      <c r="A276" s="273" t="s">
        <v>228</v>
      </c>
      <c r="B276" s="262" t="str">
        <f>VLOOKUP($A276,DRG!$A$8:$Z$771,2,FALSE)</f>
        <v>Cholecystectomy W C.D.E. W CC</v>
      </c>
      <c r="C276" s="263">
        <f>VLOOKUP($A276,DRG!$A$8:$Z$771,9,FALSE)</f>
        <v>2</v>
      </c>
      <c r="D276" s="264">
        <f>VLOOKUP($A276,DRG!$A$8:$Z$771,10,FALSE)</f>
        <v>20324.04</v>
      </c>
      <c r="E276" s="264">
        <f>VLOOKUP($A276,DRG!$A$8:$Z$771,11,FALSE)</f>
        <v>584.65</v>
      </c>
      <c r="F276" s="265">
        <f>ROUND(VLOOKUP($A276,DRG!$A$8:$Z$771,14,FALSE),1)</f>
        <v>6.6</v>
      </c>
      <c r="G276" s="266" t="str">
        <f>VLOOKUP($A276,DRG!$A$8:$Z$771,18,FALSE)</f>
        <v>M</v>
      </c>
      <c r="H276" s="216"/>
      <c r="I276" s="219" t="str">
        <f>VLOOKUP($A276,DRG!$A$8:$Z$771,20,FALSE)</f>
        <v>M</v>
      </c>
      <c r="J276" s="162">
        <f>VLOOKUP($A276,DRG!$A$8:$Z$771,21,FALSE)</f>
        <v>3.7570000000000001</v>
      </c>
      <c r="K276" s="164">
        <f>VLOOKUP($A276,DRG!$A$8:$Z$771,22,FALSE)</f>
        <v>3.9624999999999999</v>
      </c>
      <c r="L276" s="134">
        <f t="shared" si="8"/>
        <v>0.20549999999999979</v>
      </c>
      <c r="M276" s="355">
        <f t="shared" si="9"/>
        <v>5.4697897258450832E-2</v>
      </c>
    </row>
    <row r="277" spans="1:13" x14ac:dyDescent="0.2">
      <c r="A277" s="273" t="s">
        <v>548</v>
      </c>
      <c r="B277" s="262" t="str">
        <f>VLOOKUP($A277,DRG!$A$8:$Z$771,2,FALSE)</f>
        <v>Thyroid, Parathyroid &amp; Thyroglossal Procedures W/O CC/MCC</v>
      </c>
      <c r="C277" s="263">
        <f>VLOOKUP($A277,DRG!$A$8:$Z$771,9,FALSE)</f>
        <v>98</v>
      </c>
      <c r="D277" s="264">
        <f>VLOOKUP($A277,DRG!$A$8:$Z$771,10,FALSE)</f>
        <v>17907.099999999999</v>
      </c>
      <c r="E277" s="264">
        <f>VLOOKUP($A277,DRG!$A$8:$Z$771,11,FALSE)</f>
        <v>6025.18</v>
      </c>
      <c r="F277" s="265">
        <f>ROUND(VLOOKUP($A277,DRG!$A$8:$Z$771,14,FALSE),1)</f>
        <v>1.3</v>
      </c>
      <c r="G277" s="266" t="str">
        <f>VLOOKUP($A277,DRG!$A$8:$Z$771,18,FALSE)</f>
        <v>A</v>
      </c>
      <c r="H277" s="216"/>
      <c r="I277" s="219" t="str">
        <f>VLOOKUP($A277,DRG!$A$8:$Z$771,20,FALSE)</f>
        <v>A</v>
      </c>
      <c r="J277" s="162">
        <f>VLOOKUP($A277,DRG!$A$8:$Z$771,21,FALSE)</f>
        <v>1.1272</v>
      </c>
      <c r="K277" s="164">
        <f>VLOOKUP($A277,DRG!$A$8:$Z$771,22,FALSE)</f>
        <v>1.1879999999999999</v>
      </c>
      <c r="L277" s="134">
        <f t="shared" si="8"/>
        <v>6.0799999999999965E-2</v>
      </c>
      <c r="M277" s="355">
        <f t="shared" si="9"/>
        <v>5.3938963804116363E-2</v>
      </c>
    </row>
    <row r="278" spans="1:13" x14ac:dyDescent="0.2">
      <c r="A278" s="282" t="s">
        <v>425</v>
      </c>
      <c r="B278" s="267" t="str">
        <f>VLOOKUP($A278,DRG!$A$8:$Z$771,2,FALSE)</f>
        <v>Pancreas Transplant</v>
      </c>
      <c r="C278" s="268">
        <f>VLOOKUP($A278,DRG!$A$8:$Z$771,9,FALSE)</f>
        <v>0</v>
      </c>
      <c r="D278" s="269">
        <f>VLOOKUP($A278,DRG!$A$8:$Z$771,10,FALSE)</f>
        <v>0</v>
      </c>
      <c r="E278" s="269">
        <f>VLOOKUP($A278,DRG!$A$8:$Z$771,11,FALSE)</f>
        <v>0</v>
      </c>
      <c r="F278" s="270">
        <f>ROUND(VLOOKUP($A278,DRG!$A$8:$Z$771,14,FALSE),1)</f>
        <v>8.1</v>
      </c>
      <c r="G278" s="271" t="str">
        <f>VLOOKUP($A278,DRG!$A$8:$Z$771,18,FALSE)</f>
        <v>Z</v>
      </c>
      <c r="H278" s="216"/>
      <c r="I278" s="220" t="str">
        <f>VLOOKUP($A278,DRG!$A$8:$Z$771,20,FALSE)</f>
        <v>Z</v>
      </c>
      <c r="J278" s="163">
        <f>VLOOKUP($A278,DRG!$A$8:$Z$771,21,FALSE)</f>
        <v>4.0849000000000002</v>
      </c>
      <c r="K278" s="165">
        <f>VLOOKUP($A278,DRG!$A$8:$Z$771,22,FALSE)</f>
        <v>4.3038999999999996</v>
      </c>
      <c r="L278" s="135">
        <f t="shared" si="8"/>
        <v>0.21899999999999942</v>
      </c>
      <c r="M278" s="356">
        <f t="shared" si="9"/>
        <v>5.3612083527136381E-2</v>
      </c>
    </row>
    <row r="279" spans="1:13" x14ac:dyDescent="0.2">
      <c r="A279" s="273" t="s">
        <v>649</v>
      </c>
      <c r="B279" s="262" t="str">
        <f>VLOOKUP($A279,DRG!$A$8:$Z$771,2,FALSE)</f>
        <v>Malignancy, Male Reproductive System W CC</v>
      </c>
      <c r="C279" s="263">
        <f>VLOOKUP($A279,DRG!$A$8:$Z$771,9,FALSE)</f>
        <v>3</v>
      </c>
      <c r="D279" s="264">
        <f>VLOOKUP($A279,DRG!$A$8:$Z$771,10,FALSE)</f>
        <v>15795.67</v>
      </c>
      <c r="E279" s="264">
        <f>VLOOKUP($A279,DRG!$A$8:$Z$771,11,FALSE)</f>
        <v>7235.13</v>
      </c>
      <c r="F279" s="265">
        <f>ROUND(VLOOKUP($A279,DRG!$A$8:$Z$771,14,FALSE),1)</f>
        <v>3.8</v>
      </c>
      <c r="G279" s="266" t="str">
        <f>VLOOKUP($A279,DRG!$A$8:$Z$771,18,FALSE)</f>
        <v>M</v>
      </c>
      <c r="H279" s="216"/>
      <c r="I279" s="219" t="str">
        <f>VLOOKUP($A279,DRG!$A$8:$Z$771,20,FALSE)</f>
        <v>M</v>
      </c>
      <c r="J279" s="162">
        <f>VLOOKUP($A279,DRG!$A$8:$Z$771,21,FALSE)</f>
        <v>1.6534</v>
      </c>
      <c r="K279" s="164">
        <f>VLOOKUP($A279,DRG!$A$8:$Z$771,22,FALSE)</f>
        <v>1.7415</v>
      </c>
      <c r="L279" s="134">
        <f t="shared" si="8"/>
        <v>8.8100000000000067E-2</v>
      </c>
      <c r="M279" s="355">
        <f t="shared" si="9"/>
        <v>5.3284141768477115E-2</v>
      </c>
    </row>
    <row r="280" spans="1:13" x14ac:dyDescent="0.2">
      <c r="A280" s="273" t="s">
        <v>953</v>
      </c>
      <c r="B280" s="262" t="str">
        <f>VLOOKUP($A280,DRG!$A$8:$Z$771,2,FALSE)</f>
        <v>Other Cardiothoracic Procedures W/O CC/MCC</v>
      </c>
      <c r="C280" s="263">
        <f>VLOOKUP($A280,DRG!$A$8:$Z$771,9,FALSE)</f>
        <v>8</v>
      </c>
      <c r="D280" s="264">
        <f>VLOOKUP($A280,DRG!$A$8:$Z$771,10,FALSE)</f>
        <v>66499.7</v>
      </c>
      <c r="E280" s="264">
        <f>VLOOKUP($A280,DRG!$A$8:$Z$771,11,FALSE)</f>
        <v>12697.41</v>
      </c>
      <c r="F280" s="265">
        <f>ROUND(VLOOKUP($A280,DRG!$A$8:$Z$771,14,FALSE),1)</f>
        <v>4.3</v>
      </c>
      <c r="G280" s="266" t="str">
        <f>VLOOKUP($A280,DRG!$A$8:$Z$771,18,FALSE)</f>
        <v>MP</v>
      </c>
      <c r="H280" s="216"/>
      <c r="I280" s="219" t="str">
        <f>VLOOKUP($A280,DRG!$A$8:$Z$771,20,FALSE)</f>
        <v>MO</v>
      </c>
      <c r="J280" s="162">
        <f>VLOOKUP($A280,DRG!$A$8:$Z$771,21,FALSE)</f>
        <v>4.5696000000000003</v>
      </c>
      <c r="K280" s="164">
        <f>VLOOKUP($A280,DRG!$A$8:$Z$771,22,FALSE)</f>
        <v>4.8106999999999998</v>
      </c>
      <c r="L280" s="134">
        <f t="shared" si="8"/>
        <v>0.24109999999999943</v>
      </c>
      <c r="M280" s="355">
        <f t="shared" si="9"/>
        <v>5.2761729691876619E-2</v>
      </c>
    </row>
    <row r="281" spans="1:13" x14ac:dyDescent="0.2">
      <c r="A281" s="273" t="s">
        <v>293</v>
      </c>
      <c r="B281" s="262" t="str">
        <f>VLOOKUP($A281,DRG!$A$8:$Z$771,2,FALSE)</f>
        <v>Disorders of the Biliary Tract W CC</v>
      </c>
      <c r="C281" s="263">
        <f>VLOOKUP($A281,DRG!$A$8:$Z$771,9,FALSE)</f>
        <v>92</v>
      </c>
      <c r="D281" s="264">
        <f>VLOOKUP($A281,DRG!$A$8:$Z$771,10,FALSE)</f>
        <v>16904.43</v>
      </c>
      <c r="E281" s="264">
        <f>VLOOKUP($A281,DRG!$A$8:$Z$771,11,FALSE)</f>
        <v>7792.72</v>
      </c>
      <c r="F281" s="265">
        <f>ROUND(VLOOKUP($A281,DRG!$A$8:$Z$771,14,FALSE),1)</f>
        <v>3.2</v>
      </c>
      <c r="G281" s="266" t="str">
        <f>VLOOKUP($A281,DRG!$A$8:$Z$771,18,FALSE)</f>
        <v>A</v>
      </c>
      <c r="H281" s="216"/>
      <c r="I281" s="219" t="str">
        <f>VLOOKUP($A281,DRG!$A$8:$Z$771,20,FALSE)</f>
        <v>A</v>
      </c>
      <c r="J281" s="162">
        <f>VLOOKUP($A281,DRG!$A$8:$Z$771,21,FALSE)</f>
        <v>1.0658000000000001</v>
      </c>
      <c r="K281" s="164">
        <f>VLOOKUP($A281,DRG!$A$8:$Z$771,22,FALSE)</f>
        <v>1.1213</v>
      </c>
      <c r="L281" s="134">
        <f t="shared" si="8"/>
        <v>5.5499999999999883E-2</v>
      </c>
      <c r="M281" s="355">
        <f t="shared" si="9"/>
        <v>5.2073559767310824E-2</v>
      </c>
    </row>
    <row r="282" spans="1:13" x14ac:dyDescent="0.2">
      <c r="A282" s="273" t="s">
        <v>1112</v>
      </c>
      <c r="B282" s="262" t="str">
        <f>VLOOKUP($A282,DRG!$A$8:$Z$771,2,FALSE)</f>
        <v>Osteomyelitis W/O CC/MCC</v>
      </c>
      <c r="C282" s="263">
        <f>VLOOKUP($A282,DRG!$A$8:$Z$771,9,FALSE)</f>
        <v>19</v>
      </c>
      <c r="D282" s="264">
        <f>VLOOKUP($A282,DRG!$A$8:$Z$771,10,FALSE)</f>
        <v>11963.72</v>
      </c>
      <c r="E282" s="264">
        <f>VLOOKUP($A282,DRG!$A$8:$Z$771,11,FALSE)</f>
        <v>5431.66</v>
      </c>
      <c r="F282" s="265">
        <f>ROUND(VLOOKUP($A282,DRG!$A$8:$Z$771,14,FALSE),1)</f>
        <v>2.9</v>
      </c>
      <c r="G282" s="266" t="str">
        <f>VLOOKUP($A282,DRG!$A$8:$Z$771,18,FALSE)</f>
        <v>A</v>
      </c>
      <c r="H282" s="216"/>
      <c r="I282" s="219" t="str">
        <f>VLOOKUP($A282,DRG!$A$8:$Z$771,20,FALSE)</f>
        <v>A</v>
      </c>
      <c r="J282" s="162">
        <f>VLOOKUP($A282,DRG!$A$8:$Z$771,21,FALSE)</f>
        <v>0.75439999999999996</v>
      </c>
      <c r="K282" s="164">
        <f>VLOOKUP($A282,DRG!$A$8:$Z$771,22,FALSE)</f>
        <v>0.79349999999999998</v>
      </c>
      <c r="L282" s="134">
        <f t="shared" si="8"/>
        <v>3.9100000000000024E-2</v>
      </c>
      <c r="M282" s="355">
        <f t="shared" si="9"/>
        <v>5.1829268292682959E-2</v>
      </c>
    </row>
    <row r="283" spans="1:13" x14ac:dyDescent="0.2">
      <c r="A283" s="282" t="s">
        <v>698</v>
      </c>
      <c r="B283" s="267" t="str">
        <f>VLOOKUP($A283,DRG!$A$8:$Z$771,2,FALSE)</f>
        <v>Seizures W/O MCC</v>
      </c>
      <c r="C283" s="268">
        <f>VLOOKUP($A283,DRG!$A$8:$Z$771,9,FALSE)</f>
        <v>738</v>
      </c>
      <c r="D283" s="269">
        <f>VLOOKUP($A283,DRG!$A$8:$Z$771,10,FALSE)</f>
        <v>10370.56</v>
      </c>
      <c r="E283" s="269">
        <f>VLOOKUP($A283,DRG!$A$8:$Z$771,11,FALSE)</f>
        <v>6037.52</v>
      </c>
      <c r="F283" s="270">
        <f>ROUND(VLOOKUP($A283,DRG!$A$8:$Z$771,14,FALSE),1)</f>
        <v>2.1</v>
      </c>
      <c r="G283" s="271" t="str">
        <f>VLOOKUP($A283,DRG!$A$8:$Z$771,18,FALSE)</f>
        <v>A</v>
      </c>
      <c r="H283" s="216"/>
      <c r="I283" s="220" t="str">
        <f>VLOOKUP($A283,DRG!$A$8:$Z$771,20,FALSE)</f>
        <v>A</v>
      </c>
      <c r="J283" s="163">
        <f>VLOOKUP($A283,DRG!$A$8:$Z$771,21,FALSE)</f>
        <v>0.65439999999999998</v>
      </c>
      <c r="K283" s="165">
        <f>VLOOKUP($A283,DRG!$A$8:$Z$771,22,FALSE)</f>
        <v>0.68799999999999994</v>
      </c>
      <c r="L283" s="135">
        <f t="shared" si="8"/>
        <v>3.3599999999999963E-2</v>
      </c>
      <c r="M283" s="356">
        <f t="shared" si="9"/>
        <v>5.1344743276283564E-2</v>
      </c>
    </row>
    <row r="284" spans="1:13" x14ac:dyDescent="0.2">
      <c r="A284" s="273" t="s">
        <v>886</v>
      </c>
      <c r="B284" s="262" t="str">
        <f>VLOOKUP($A284,DRG!$A$8:$Z$771,2,FALSE)</f>
        <v>Simple Pneumonia &amp; Pleurisy W/O CC/MCC</v>
      </c>
      <c r="C284" s="263">
        <f>VLOOKUP($A284,DRG!$A$8:$Z$771,9,FALSE)</f>
        <v>390</v>
      </c>
      <c r="D284" s="264">
        <f>VLOOKUP($A284,DRG!$A$8:$Z$771,10,FALSE)</f>
        <v>10029.709999999999</v>
      </c>
      <c r="E284" s="264">
        <f>VLOOKUP($A284,DRG!$A$8:$Z$771,11,FALSE)</f>
        <v>5496.4</v>
      </c>
      <c r="F284" s="265">
        <f>ROUND(VLOOKUP($A284,DRG!$A$8:$Z$771,14,FALSE),1)</f>
        <v>2.2999999999999998</v>
      </c>
      <c r="G284" s="266" t="str">
        <f>VLOOKUP($A284,DRG!$A$8:$Z$771,18,FALSE)</f>
        <v>A</v>
      </c>
      <c r="H284" s="216"/>
      <c r="I284" s="219" t="str">
        <f>VLOOKUP($A284,DRG!$A$8:$Z$771,20,FALSE)</f>
        <v>A</v>
      </c>
      <c r="J284" s="162">
        <f>VLOOKUP($A284,DRG!$A$8:$Z$771,21,FALSE)</f>
        <v>0.63270000000000004</v>
      </c>
      <c r="K284" s="164">
        <f>VLOOKUP($A284,DRG!$A$8:$Z$771,22,FALSE)</f>
        <v>0.66510000000000002</v>
      </c>
      <c r="L284" s="134">
        <f t="shared" si="8"/>
        <v>3.2399999999999984E-2</v>
      </c>
      <c r="M284" s="355">
        <f t="shared" si="9"/>
        <v>5.1209103840682758E-2</v>
      </c>
    </row>
    <row r="285" spans="1:13" x14ac:dyDescent="0.2">
      <c r="A285" s="273" t="s">
        <v>726</v>
      </c>
      <c r="B285" s="262" t="str">
        <f>VLOOKUP($A285,DRG!$A$8:$Z$771,2,FALSE)</f>
        <v>Extraocular Procedures Except Orbit</v>
      </c>
      <c r="C285" s="263">
        <f>VLOOKUP($A285,DRG!$A$8:$Z$771,9,FALSE)</f>
        <v>7</v>
      </c>
      <c r="D285" s="264">
        <f>VLOOKUP($A285,DRG!$A$8:$Z$771,10,FALSE)</f>
        <v>24384.01</v>
      </c>
      <c r="E285" s="264">
        <f>VLOOKUP($A285,DRG!$A$8:$Z$771,11,FALSE)</f>
        <v>8965.16</v>
      </c>
      <c r="F285" s="265">
        <f>ROUND(VLOOKUP($A285,DRG!$A$8:$Z$771,14,FALSE),1)</f>
        <v>3.5</v>
      </c>
      <c r="G285" s="266" t="str">
        <f>VLOOKUP($A285,DRG!$A$8:$Z$771,18,FALSE)</f>
        <v>M</v>
      </c>
      <c r="H285" s="216"/>
      <c r="I285" s="219" t="str">
        <f>VLOOKUP($A285,DRG!$A$8:$Z$771,20,FALSE)</f>
        <v>M</v>
      </c>
      <c r="J285" s="162">
        <f>VLOOKUP($A285,DRG!$A$8:$Z$771,21,FALSE)</f>
        <v>1.9867999999999999</v>
      </c>
      <c r="K285" s="164">
        <f>VLOOKUP($A285,DRG!$A$8:$Z$771,22,FALSE)</f>
        <v>2.0859999999999999</v>
      </c>
      <c r="L285" s="134">
        <f t="shared" si="8"/>
        <v>9.9199999999999955E-2</v>
      </c>
      <c r="M285" s="355">
        <f t="shared" si="9"/>
        <v>4.9929534930541551E-2</v>
      </c>
    </row>
    <row r="286" spans="1:13" x14ac:dyDescent="0.2">
      <c r="A286" s="273" t="s">
        <v>1276</v>
      </c>
      <c r="B286" s="262" t="str">
        <f>VLOOKUP($A286,DRG!$A$8:$Z$771,2,FALSE)</f>
        <v>Depressive Neuroses</v>
      </c>
      <c r="C286" s="263">
        <f>VLOOKUP($A286,DRG!$A$8:$Z$771,9,FALSE)</f>
        <v>52</v>
      </c>
      <c r="D286" s="264">
        <f>VLOOKUP($A286,DRG!$A$8:$Z$771,10,FALSE)</f>
        <v>8084.24</v>
      </c>
      <c r="E286" s="264">
        <f>VLOOKUP($A286,DRG!$A$8:$Z$771,11,FALSE)</f>
        <v>3166.21</v>
      </c>
      <c r="F286" s="265">
        <f>ROUND(VLOOKUP($A286,DRG!$A$8:$Z$771,14,FALSE),1)</f>
        <v>3.8</v>
      </c>
      <c r="G286" s="266" t="str">
        <f>VLOOKUP($A286,DRG!$A$8:$Z$771,18,FALSE)</f>
        <v>A</v>
      </c>
      <c r="H286" s="216"/>
      <c r="I286" s="219" t="str">
        <f>VLOOKUP($A286,DRG!$A$8:$Z$771,20,FALSE)</f>
        <v>A</v>
      </c>
      <c r="J286" s="162">
        <f>VLOOKUP($A286,DRG!$A$8:$Z$771,21,FALSE)</f>
        <v>0.51080000000000003</v>
      </c>
      <c r="K286" s="164">
        <f>VLOOKUP($A286,DRG!$A$8:$Z$771,22,FALSE)</f>
        <v>0.5363</v>
      </c>
      <c r="L286" s="134">
        <f t="shared" si="8"/>
        <v>2.5499999999999967E-2</v>
      </c>
      <c r="M286" s="355">
        <f t="shared" si="9"/>
        <v>4.9921691464369547E-2</v>
      </c>
    </row>
    <row r="287" spans="1:13" x14ac:dyDescent="0.2">
      <c r="A287" s="273" t="s">
        <v>1083</v>
      </c>
      <c r="B287" s="262" t="str">
        <f>VLOOKUP($A287,DRG!$A$8:$Z$771,2,FALSE)</f>
        <v>Urethral Procedures W/O CC/MCC</v>
      </c>
      <c r="C287" s="263">
        <f>VLOOKUP($A287,DRG!$A$8:$Z$771,9,FALSE)</f>
        <v>4</v>
      </c>
      <c r="D287" s="264">
        <f>VLOOKUP($A287,DRG!$A$8:$Z$771,10,FALSE)</f>
        <v>18996.14</v>
      </c>
      <c r="E287" s="264">
        <f>VLOOKUP($A287,DRG!$A$8:$Z$771,11,FALSE)</f>
        <v>9814.66</v>
      </c>
      <c r="F287" s="265">
        <f>ROUND(VLOOKUP($A287,DRG!$A$8:$Z$771,14,FALSE),1)</f>
        <v>1.9</v>
      </c>
      <c r="G287" s="266" t="str">
        <f>VLOOKUP($A287,DRG!$A$8:$Z$771,18,FALSE)</f>
        <v>M</v>
      </c>
      <c r="H287" s="216"/>
      <c r="I287" s="219" t="str">
        <f>VLOOKUP($A287,DRG!$A$8:$Z$771,20,FALSE)</f>
        <v>M</v>
      </c>
      <c r="J287" s="162">
        <f>VLOOKUP($A287,DRG!$A$8:$Z$771,21,FALSE)</f>
        <v>1.3209</v>
      </c>
      <c r="K287" s="164">
        <f>VLOOKUP($A287,DRG!$A$8:$Z$771,22,FALSE)</f>
        <v>1.3867</v>
      </c>
      <c r="L287" s="134">
        <f t="shared" si="8"/>
        <v>6.5800000000000081E-2</v>
      </c>
      <c r="M287" s="355">
        <f t="shared" si="9"/>
        <v>4.981452040275576E-2</v>
      </c>
    </row>
    <row r="288" spans="1:13" x14ac:dyDescent="0.2">
      <c r="A288" s="282" t="s">
        <v>508</v>
      </c>
      <c r="B288" s="267" t="str">
        <f>VLOOKUP($A288,DRG!$A$8:$Z$771,2,FALSE)</f>
        <v>Traumatic Stupor &amp; Coma, Coma &gt;1 Hr W/O CC/MCC</v>
      </c>
      <c r="C288" s="268">
        <f>VLOOKUP($A288,DRG!$A$8:$Z$771,9,FALSE)</f>
        <v>34</v>
      </c>
      <c r="D288" s="269">
        <f>VLOOKUP($A288,DRG!$A$8:$Z$771,10,FALSE)</f>
        <v>14409.68</v>
      </c>
      <c r="E288" s="269">
        <f>VLOOKUP($A288,DRG!$A$8:$Z$771,11,FALSE)</f>
        <v>6847.89</v>
      </c>
      <c r="F288" s="270">
        <f>ROUND(VLOOKUP($A288,DRG!$A$8:$Z$771,14,FALSE),1)</f>
        <v>1.8</v>
      </c>
      <c r="G288" s="271" t="str">
        <f>VLOOKUP($A288,DRG!$A$8:$Z$771,18,FALSE)</f>
        <v>A</v>
      </c>
      <c r="H288" s="216"/>
      <c r="I288" s="220" t="str">
        <f>VLOOKUP($A288,DRG!$A$8:$Z$771,20,FALSE)</f>
        <v>A</v>
      </c>
      <c r="J288" s="163">
        <f>VLOOKUP($A288,DRG!$A$8:$Z$771,21,FALSE)</f>
        <v>0.91069999999999995</v>
      </c>
      <c r="K288" s="165">
        <f>VLOOKUP($A288,DRG!$A$8:$Z$771,22,FALSE)</f>
        <v>0.95579999999999998</v>
      </c>
      <c r="L288" s="135">
        <f t="shared" si="8"/>
        <v>4.5100000000000029E-2</v>
      </c>
      <c r="M288" s="356">
        <f t="shared" si="9"/>
        <v>4.952234544855609E-2</v>
      </c>
    </row>
    <row r="289" spans="1:13" x14ac:dyDescent="0.2">
      <c r="A289" s="273" t="s">
        <v>1175</v>
      </c>
      <c r="B289" s="262" t="str">
        <f>VLOOKUP($A289,DRG!$A$8:$Z$771,2,FALSE)</f>
        <v>Uterine, Adnexa Proc for Non-Ovarian/Adnexal Malig W MCC</v>
      </c>
      <c r="C289" s="263">
        <f>VLOOKUP($A289,DRG!$A$8:$Z$771,9,FALSE)</f>
        <v>4</v>
      </c>
      <c r="D289" s="264">
        <f>VLOOKUP($A289,DRG!$A$8:$Z$771,10,FALSE)</f>
        <v>59269.71</v>
      </c>
      <c r="E289" s="264">
        <f>VLOOKUP($A289,DRG!$A$8:$Z$771,11,FALSE)</f>
        <v>8852.57</v>
      </c>
      <c r="F289" s="265">
        <f>ROUND(VLOOKUP($A289,DRG!$A$8:$Z$771,14,FALSE),1)</f>
        <v>6.6</v>
      </c>
      <c r="G289" s="266" t="str">
        <f>VLOOKUP($A289,DRG!$A$8:$Z$771,18,FALSE)</f>
        <v>M</v>
      </c>
      <c r="H289" s="216"/>
      <c r="I289" s="219" t="str">
        <f>VLOOKUP($A289,DRG!$A$8:$Z$771,20,FALSE)</f>
        <v>M</v>
      </c>
      <c r="J289" s="162">
        <f>VLOOKUP($A289,DRG!$A$8:$Z$771,21,FALSE)</f>
        <v>5.1510999999999996</v>
      </c>
      <c r="K289" s="164">
        <f>VLOOKUP($A289,DRG!$A$8:$Z$771,22,FALSE)</f>
        <v>5.4061000000000003</v>
      </c>
      <c r="L289" s="134">
        <f t="shared" si="8"/>
        <v>0.25500000000000078</v>
      </c>
      <c r="M289" s="355">
        <f t="shared" si="9"/>
        <v>4.9503989439149076E-2</v>
      </c>
    </row>
    <row r="290" spans="1:13" x14ac:dyDescent="0.2">
      <c r="A290" s="273" t="s">
        <v>597</v>
      </c>
      <c r="B290" s="262" t="str">
        <f>VLOOKUP($A290,DRG!$A$8:$Z$771,2,FALSE)</f>
        <v>Ventricular Shunt Procedures W CC</v>
      </c>
      <c r="C290" s="263">
        <f>VLOOKUP($A290,DRG!$A$8:$Z$771,9,FALSE)</f>
        <v>37</v>
      </c>
      <c r="D290" s="264">
        <f>VLOOKUP($A290,DRG!$A$8:$Z$771,10,FALSE)</f>
        <v>33358.269999999997</v>
      </c>
      <c r="E290" s="264">
        <f>VLOOKUP($A290,DRG!$A$8:$Z$771,11,FALSE)</f>
        <v>12119.82</v>
      </c>
      <c r="F290" s="265">
        <f>ROUND(VLOOKUP($A290,DRG!$A$8:$Z$771,14,FALSE),1)</f>
        <v>2.6</v>
      </c>
      <c r="G290" s="266" t="str">
        <f>VLOOKUP($A290,DRG!$A$8:$Z$771,18,FALSE)</f>
        <v>A</v>
      </c>
      <c r="H290" s="216"/>
      <c r="I290" s="219" t="str">
        <f>VLOOKUP($A290,DRG!$A$8:$Z$771,20,FALSE)</f>
        <v>A</v>
      </c>
      <c r="J290" s="162">
        <f>VLOOKUP($A290,DRG!$A$8:$Z$771,21,FALSE)</f>
        <v>2.1086999999999998</v>
      </c>
      <c r="K290" s="164">
        <f>VLOOKUP($A290,DRG!$A$8:$Z$771,22,FALSE)</f>
        <v>2.2128999999999999</v>
      </c>
      <c r="L290" s="134">
        <f t="shared" si="8"/>
        <v>0.10420000000000007</v>
      </c>
      <c r="M290" s="355">
        <f t="shared" si="9"/>
        <v>4.9414331104471985E-2</v>
      </c>
    </row>
    <row r="291" spans="1:13" x14ac:dyDescent="0.2">
      <c r="A291" s="273" t="s">
        <v>1078</v>
      </c>
      <c r="B291" s="262" t="str">
        <f>VLOOKUP($A291,DRG!$A$8:$Z$771,2,FALSE)</f>
        <v>Prostatectomy W/O CC/MCC</v>
      </c>
      <c r="C291" s="263">
        <f>VLOOKUP($A291,DRG!$A$8:$Z$771,9,FALSE)</f>
        <v>4</v>
      </c>
      <c r="D291" s="264">
        <f>VLOOKUP($A291,DRG!$A$8:$Z$771,10,FALSE)</f>
        <v>16863.650000000001</v>
      </c>
      <c r="E291" s="264">
        <f>VLOOKUP($A291,DRG!$A$8:$Z$771,11,FALSE)</f>
        <v>3113.26</v>
      </c>
      <c r="F291" s="265">
        <f>ROUND(VLOOKUP($A291,DRG!$A$8:$Z$771,14,FALSE),1)</f>
        <v>2.2999999999999998</v>
      </c>
      <c r="G291" s="266" t="str">
        <f>VLOOKUP($A291,DRG!$A$8:$Z$771,18,FALSE)</f>
        <v>M</v>
      </c>
      <c r="H291" s="216"/>
      <c r="I291" s="219" t="str">
        <f>VLOOKUP($A291,DRG!$A$8:$Z$771,20,FALSE)</f>
        <v>M</v>
      </c>
      <c r="J291" s="162">
        <f>VLOOKUP($A291,DRG!$A$8:$Z$771,21,FALSE)</f>
        <v>1.5064</v>
      </c>
      <c r="K291" s="164">
        <f>VLOOKUP($A291,DRG!$A$8:$Z$771,22,FALSE)</f>
        <v>1.5805</v>
      </c>
      <c r="L291" s="134">
        <f t="shared" si="8"/>
        <v>7.4100000000000055E-2</v>
      </c>
      <c r="M291" s="355">
        <f t="shared" si="9"/>
        <v>4.9190122145512515E-2</v>
      </c>
    </row>
    <row r="292" spans="1:13" x14ac:dyDescent="0.2">
      <c r="A292" s="273" t="s">
        <v>1080</v>
      </c>
      <c r="B292" s="262" t="str">
        <f>VLOOKUP($A292,DRG!$A$8:$Z$771,2,FALSE)</f>
        <v>Transurethral Procedures W CC</v>
      </c>
      <c r="C292" s="263">
        <f>VLOOKUP($A292,DRG!$A$8:$Z$771,9,FALSE)</f>
        <v>113</v>
      </c>
      <c r="D292" s="264">
        <f>VLOOKUP($A292,DRG!$A$8:$Z$771,10,FALSE)</f>
        <v>19619.560000000001</v>
      </c>
      <c r="E292" s="264">
        <f>VLOOKUP($A292,DRG!$A$8:$Z$771,11,FALSE)</f>
        <v>7645.12</v>
      </c>
      <c r="F292" s="265">
        <f>ROUND(VLOOKUP($A292,DRG!$A$8:$Z$771,14,FALSE),1)</f>
        <v>2.2000000000000002</v>
      </c>
      <c r="G292" s="266" t="str">
        <f>VLOOKUP($A292,DRG!$A$8:$Z$771,18,FALSE)</f>
        <v>A</v>
      </c>
      <c r="H292" s="216"/>
      <c r="I292" s="219" t="str">
        <f>VLOOKUP($A292,DRG!$A$8:$Z$771,20,FALSE)</f>
        <v>A</v>
      </c>
      <c r="J292" s="162">
        <f>VLOOKUP($A292,DRG!$A$8:$Z$771,21,FALSE)</f>
        <v>1.2406999999999999</v>
      </c>
      <c r="K292" s="164">
        <f>VLOOKUP($A292,DRG!$A$8:$Z$771,22,FALSE)</f>
        <v>1.3015000000000001</v>
      </c>
      <c r="L292" s="134">
        <f t="shared" si="8"/>
        <v>6.0800000000000187E-2</v>
      </c>
      <c r="M292" s="355">
        <f t="shared" si="9"/>
        <v>4.9004594180704596E-2</v>
      </c>
    </row>
    <row r="293" spans="1:13" x14ac:dyDescent="0.2">
      <c r="A293" s="282" t="s">
        <v>1022</v>
      </c>
      <c r="B293" s="267" t="str">
        <f>VLOOKUP($A293,DRG!$A$8:$Z$771,2,FALSE)</f>
        <v>Heart Failure &amp; Shock W MCC</v>
      </c>
      <c r="C293" s="268">
        <f>VLOOKUP($A293,DRG!$A$8:$Z$771,9,FALSE)</f>
        <v>370</v>
      </c>
      <c r="D293" s="269">
        <f>VLOOKUP($A293,DRG!$A$8:$Z$771,10,FALSE)</f>
        <v>26697.74</v>
      </c>
      <c r="E293" s="269">
        <f>VLOOKUP($A293,DRG!$A$8:$Z$771,11,FALSE)</f>
        <v>19449.55</v>
      </c>
      <c r="F293" s="270">
        <f>ROUND(VLOOKUP($A293,DRG!$A$8:$Z$771,14,FALSE),1)</f>
        <v>5</v>
      </c>
      <c r="G293" s="271" t="str">
        <f>VLOOKUP($A293,DRG!$A$8:$Z$771,18,FALSE)</f>
        <v>A</v>
      </c>
      <c r="H293" s="216"/>
      <c r="I293" s="220" t="str">
        <f>VLOOKUP($A293,DRG!$A$8:$Z$771,20,FALSE)</f>
        <v>A</v>
      </c>
      <c r="J293" s="163">
        <f>VLOOKUP($A293,DRG!$A$8:$Z$771,21,FALSE)</f>
        <v>1.6881999999999999</v>
      </c>
      <c r="K293" s="165">
        <f>VLOOKUP($A293,DRG!$A$8:$Z$771,22,FALSE)</f>
        <v>1.7708999999999999</v>
      </c>
      <c r="L293" s="135">
        <f t="shared" si="8"/>
        <v>8.2699999999999996E-2</v>
      </c>
      <c r="M293" s="356">
        <f t="shared" si="9"/>
        <v>4.8987086838052363E-2</v>
      </c>
    </row>
    <row r="294" spans="1:13" x14ac:dyDescent="0.2">
      <c r="A294" s="273" t="s">
        <v>218</v>
      </c>
      <c r="B294" s="262" t="str">
        <f>VLOOKUP($A294,DRG!$A$8:$Z$771,2,FALSE)</f>
        <v>Pancreas, Liver &amp; Shunt Procedures W/O CC/MCC</v>
      </c>
      <c r="C294" s="263">
        <f>VLOOKUP($A294,DRG!$A$8:$Z$771,9,FALSE)</f>
        <v>15</v>
      </c>
      <c r="D294" s="264">
        <f>VLOOKUP($A294,DRG!$A$8:$Z$771,10,FALSE)</f>
        <v>32892.25</v>
      </c>
      <c r="E294" s="264">
        <f>VLOOKUP($A294,DRG!$A$8:$Z$771,11,FALSE)</f>
        <v>11450.69</v>
      </c>
      <c r="F294" s="265">
        <f>ROUND(VLOOKUP($A294,DRG!$A$8:$Z$771,14,FALSE),1)</f>
        <v>4.0999999999999996</v>
      </c>
      <c r="G294" s="266" t="str">
        <f>VLOOKUP($A294,DRG!$A$8:$Z$771,18,FALSE)</f>
        <v>A</v>
      </c>
      <c r="H294" s="216"/>
      <c r="I294" s="219" t="str">
        <f>VLOOKUP($A294,DRG!$A$8:$Z$771,20,FALSE)</f>
        <v>A</v>
      </c>
      <c r="J294" s="162">
        <f>VLOOKUP($A294,DRG!$A$8:$Z$771,21,FALSE)</f>
        <v>2.0825</v>
      </c>
      <c r="K294" s="164">
        <f>VLOOKUP($A294,DRG!$A$8:$Z$771,22,FALSE)</f>
        <v>2.1821000000000002</v>
      </c>
      <c r="L294" s="134">
        <f t="shared" si="8"/>
        <v>9.9600000000000133E-2</v>
      </c>
      <c r="M294" s="355">
        <f t="shared" si="9"/>
        <v>4.7827130852340999E-2</v>
      </c>
    </row>
    <row r="295" spans="1:13" x14ac:dyDescent="0.2">
      <c r="A295" s="273" t="s">
        <v>975</v>
      </c>
      <c r="B295" s="262" t="str">
        <f>VLOOKUP($A295,DRG!$A$8:$Z$771,2,FALSE)</f>
        <v>Amputation for Circ Sys Disorders Exc Upper Limb &amp; Toe W/O CC/MCC</v>
      </c>
      <c r="C295" s="263">
        <f>VLOOKUP($A295,DRG!$A$8:$Z$771,9,FALSE)</f>
        <v>6</v>
      </c>
      <c r="D295" s="264">
        <f>VLOOKUP($A295,DRG!$A$8:$Z$771,10,FALSE)</f>
        <v>40430.01</v>
      </c>
      <c r="E295" s="264">
        <f>VLOOKUP($A295,DRG!$A$8:$Z$771,11,FALSE)</f>
        <v>20763.419999999998</v>
      </c>
      <c r="F295" s="265">
        <f>ROUND(VLOOKUP($A295,DRG!$A$8:$Z$771,14,FALSE),1)</f>
        <v>4.5</v>
      </c>
      <c r="G295" s="266" t="str">
        <f>VLOOKUP($A295,DRG!$A$8:$Z$771,18,FALSE)</f>
        <v>M</v>
      </c>
      <c r="H295" s="216"/>
      <c r="I295" s="219" t="str">
        <f>VLOOKUP($A295,DRG!$A$8:$Z$771,20,FALSE)</f>
        <v>M</v>
      </c>
      <c r="J295" s="162">
        <f>VLOOKUP($A295,DRG!$A$8:$Z$771,21,FALSE)</f>
        <v>2.1937000000000002</v>
      </c>
      <c r="K295" s="164">
        <f>VLOOKUP($A295,DRG!$A$8:$Z$771,22,FALSE)</f>
        <v>2.2961</v>
      </c>
      <c r="L295" s="134">
        <f t="shared" si="8"/>
        <v>0.10239999999999982</v>
      </c>
      <c r="M295" s="355">
        <f t="shared" si="9"/>
        <v>4.667912658977974E-2</v>
      </c>
    </row>
    <row r="296" spans="1:13" x14ac:dyDescent="0.2">
      <c r="A296" s="273" t="s">
        <v>878</v>
      </c>
      <c r="B296" s="262" t="str">
        <f>VLOOKUP($A296,DRG!$A$8:$Z$771,2,FALSE)</f>
        <v>Chronic Obstructive Pulmonary Disease W CC</v>
      </c>
      <c r="C296" s="263">
        <f>VLOOKUP($A296,DRG!$A$8:$Z$771,9,FALSE)</f>
        <v>800</v>
      </c>
      <c r="D296" s="264">
        <f>VLOOKUP($A296,DRG!$A$8:$Z$771,10,FALSE)</f>
        <v>14278.08</v>
      </c>
      <c r="E296" s="264">
        <f>VLOOKUP($A296,DRG!$A$8:$Z$771,11,FALSE)</f>
        <v>7689.99</v>
      </c>
      <c r="F296" s="265">
        <f>ROUND(VLOOKUP($A296,DRG!$A$8:$Z$771,14,FALSE),1)</f>
        <v>3.1</v>
      </c>
      <c r="G296" s="266" t="str">
        <f>VLOOKUP($A296,DRG!$A$8:$Z$771,18,FALSE)</f>
        <v>A</v>
      </c>
      <c r="H296" s="216"/>
      <c r="I296" s="219" t="str">
        <f>VLOOKUP($A296,DRG!$A$8:$Z$771,20,FALSE)</f>
        <v>A</v>
      </c>
      <c r="J296" s="162">
        <f>VLOOKUP($A296,DRG!$A$8:$Z$771,21,FALSE)</f>
        <v>0.9052</v>
      </c>
      <c r="K296" s="164">
        <f>VLOOKUP($A296,DRG!$A$8:$Z$771,22,FALSE)</f>
        <v>0.94699999999999995</v>
      </c>
      <c r="L296" s="134">
        <f t="shared" si="8"/>
        <v>4.1799999999999948E-2</v>
      </c>
      <c r="M296" s="355">
        <f t="shared" si="9"/>
        <v>4.6177640300486024E-2</v>
      </c>
    </row>
    <row r="297" spans="1:13" x14ac:dyDescent="0.2">
      <c r="A297" s="273" t="s">
        <v>526</v>
      </c>
      <c r="B297" s="262" t="str">
        <f>VLOOKUP($A297,DRG!$A$8:$Z$771,2,FALSE)</f>
        <v>Malignant Breast Disorders W/O CC/MCC</v>
      </c>
      <c r="C297" s="263">
        <f>VLOOKUP($A297,DRG!$A$8:$Z$771,9,FALSE)</f>
        <v>1</v>
      </c>
      <c r="D297" s="264">
        <f>VLOOKUP($A297,DRG!$A$8:$Z$771,10,FALSE)</f>
        <v>5508.35</v>
      </c>
      <c r="E297" s="264">
        <f>VLOOKUP($A297,DRG!$A$8:$Z$771,11,FALSE)</f>
        <v>0</v>
      </c>
      <c r="F297" s="265">
        <f>ROUND(VLOOKUP($A297,DRG!$A$8:$Z$771,14,FALSE),1)</f>
        <v>2.2999999999999998</v>
      </c>
      <c r="G297" s="266" t="str">
        <f>VLOOKUP($A297,DRG!$A$8:$Z$771,18,FALSE)</f>
        <v>M</v>
      </c>
      <c r="H297" s="216"/>
      <c r="I297" s="219" t="str">
        <f>VLOOKUP($A297,DRG!$A$8:$Z$771,20,FALSE)</f>
        <v>M</v>
      </c>
      <c r="J297" s="162">
        <f>VLOOKUP($A297,DRG!$A$8:$Z$771,21,FALSE)</f>
        <v>1.0934999999999999</v>
      </c>
      <c r="K297" s="164">
        <f>VLOOKUP($A297,DRG!$A$8:$Z$771,22,FALSE)</f>
        <v>1.1437999999999999</v>
      </c>
      <c r="L297" s="134">
        <f t="shared" si="8"/>
        <v>5.0300000000000011E-2</v>
      </c>
      <c r="M297" s="355">
        <f t="shared" si="9"/>
        <v>4.5999085505258358E-2</v>
      </c>
    </row>
    <row r="298" spans="1:13" x14ac:dyDescent="0.2">
      <c r="A298" s="282" t="s">
        <v>140</v>
      </c>
      <c r="B298" s="267" t="str">
        <f>VLOOKUP($A298,DRG!$A$8:$Z$771,2,FALSE)</f>
        <v>Other Musculoskelet Sys &amp; Conn Tiss O.R. Proc W MCC</v>
      </c>
      <c r="C298" s="268">
        <f>VLOOKUP($A298,DRG!$A$8:$Z$771,9,FALSE)</f>
        <v>17</v>
      </c>
      <c r="D298" s="269">
        <f>VLOOKUP($A298,DRG!$A$8:$Z$771,10,FALSE)</f>
        <v>49794.52</v>
      </c>
      <c r="E298" s="269">
        <f>VLOOKUP($A298,DRG!$A$8:$Z$771,11,FALSE)</f>
        <v>26416.2</v>
      </c>
      <c r="F298" s="270">
        <f>ROUND(VLOOKUP($A298,DRG!$A$8:$Z$771,14,FALSE),1)</f>
        <v>5.4</v>
      </c>
      <c r="G298" s="271" t="str">
        <f>VLOOKUP($A298,DRG!$A$8:$Z$771,18,FALSE)</f>
        <v>AP</v>
      </c>
      <c r="H298" s="216"/>
      <c r="I298" s="220" t="str">
        <f>VLOOKUP($A298,DRG!$A$8:$Z$771,20,FALSE)</f>
        <v>AO</v>
      </c>
      <c r="J298" s="163">
        <f>VLOOKUP($A298,DRG!$A$8:$Z$771,21,FALSE)</f>
        <v>4.4393000000000002</v>
      </c>
      <c r="K298" s="165">
        <f>VLOOKUP($A298,DRG!$A$8:$Z$771,22,FALSE)</f>
        <v>4.6429999999999998</v>
      </c>
      <c r="L298" s="135">
        <f t="shared" si="8"/>
        <v>0.20369999999999955</v>
      </c>
      <c r="M298" s="356">
        <f t="shared" si="9"/>
        <v>4.5885612596580437E-2</v>
      </c>
    </row>
    <row r="299" spans="1:13" x14ac:dyDescent="0.2">
      <c r="A299" s="273" t="s">
        <v>1052</v>
      </c>
      <c r="B299" s="262" t="str">
        <f>VLOOKUP($A299,DRG!$A$8:$Z$771,2,FALSE)</f>
        <v>Cardiac Congenital &amp; Valvular Disorders W MCC</v>
      </c>
      <c r="C299" s="263">
        <f>VLOOKUP($A299,DRG!$A$8:$Z$771,9,FALSE)</f>
        <v>6</v>
      </c>
      <c r="D299" s="264">
        <f>VLOOKUP($A299,DRG!$A$8:$Z$771,10,FALSE)</f>
        <v>24861.13</v>
      </c>
      <c r="E299" s="264">
        <f>VLOOKUP($A299,DRG!$A$8:$Z$771,11,FALSE)</f>
        <v>16936.259999999998</v>
      </c>
      <c r="F299" s="265">
        <f>ROUND(VLOOKUP($A299,DRG!$A$8:$Z$771,14,FALSE),1)</f>
        <v>4</v>
      </c>
      <c r="G299" s="266" t="str">
        <f>VLOOKUP($A299,DRG!$A$8:$Z$771,18,FALSE)</f>
        <v>M</v>
      </c>
      <c r="H299" s="216"/>
      <c r="I299" s="219" t="str">
        <f>VLOOKUP($A299,DRG!$A$8:$Z$771,20,FALSE)</f>
        <v>M</v>
      </c>
      <c r="J299" s="162">
        <f>VLOOKUP($A299,DRG!$A$8:$Z$771,21,FALSE)</f>
        <v>2.1278999999999999</v>
      </c>
      <c r="K299" s="164">
        <f>VLOOKUP($A299,DRG!$A$8:$Z$771,22,FALSE)</f>
        <v>2.2252999999999998</v>
      </c>
      <c r="L299" s="134">
        <f t="shared" si="8"/>
        <v>9.7399999999999931E-2</v>
      </c>
      <c r="M299" s="355">
        <f t="shared" si="9"/>
        <v>4.5772827670473207E-2</v>
      </c>
    </row>
    <row r="300" spans="1:13" x14ac:dyDescent="0.2">
      <c r="A300" s="273" t="s">
        <v>564</v>
      </c>
      <c r="B300" s="262" t="str">
        <f>VLOOKUP($A300,DRG!$A$8:$Z$771,2,FALSE)</f>
        <v>Major Bladder Procedures W/O CC/MCC</v>
      </c>
      <c r="C300" s="263">
        <f>VLOOKUP($A300,DRG!$A$8:$Z$771,9,FALSE)</f>
        <v>7</v>
      </c>
      <c r="D300" s="264">
        <f>VLOOKUP($A300,DRG!$A$8:$Z$771,10,FALSE)</f>
        <v>52974.68</v>
      </c>
      <c r="E300" s="264">
        <f>VLOOKUP($A300,DRG!$A$8:$Z$771,11,FALSE)</f>
        <v>10206.93</v>
      </c>
      <c r="F300" s="265">
        <f>ROUND(VLOOKUP($A300,DRG!$A$8:$Z$771,14,FALSE),1)</f>
        <v>4.8</v>
      </c>
      <c r="G300" s="266" t="str">
        <f>VLOOKUP($A300,DRG!$A$8:$Z$771,18,FALSE)</f>
        <v>MP</v>
      </c>
      <c r="H300" s="216"/>
      <c r="I300" s="219" t="str">
        <f>VLOOKUP($A300,DRG!$A$8:$Z$771,20,FALSE)</f>
        <v>MP</v>
      </c>
      <c r="J300" s="162">
        <f>VLOOKUP($A300,DRG!$A$8:$Z$771,21,FALSE)</f>
        <v>2.4889999999999999</v>
      </c>
      <c r="K300" s="164">
        <f>VLOOKUP($A300,DRG!$A$8:$Z$771,22,FALSE)</f>
        <v>2.6025999999999998</v>
      </c>
      <c r="L300" s="134">
        <f t="shared" si="8"/>
        <v>0.11359999999999992</v>
      </c>
      <c r="M300" s="355">
        <f t="shared" si="9"/>
        <v>4.5640819606267549E-2</v>
      </c>
    </row>
    <row r="301" spans="1:13" x14ac:dyDescent="0.2">
      <c r="A301" s="273" t="s">
        <v>1040</v>
      </c>
      <c r="B301" s="262" t="str">
        <f>VLOOKUP($A301,DRG!$A$8:$Z$771,2,FALSE)</f>
        <v>Peripheral Vascular Disorders W CC</v>
      </c>
      <c r="C301" s="263">
        <f>VLOOKUP($A301,DRG!$A$8:$Z$771,9,FALSE)</f>
        <v>291</v>
      </c>
      <c r="D301" s="264">
        <f>VLOOKUP($A301,DRG!$A$8:$Z$771,10,FALSE)</f>
        <v>14049.09</v>
      </c>
      <c r="E301" s="264">
        <f>VLOOKUP($A301,DRG!$A$8:$Z$771,11,FALSE)</f>
        <v>9336.2000000000007</v>
      </c>
      <c r="F301" s="265">
        <f>ROUND(VLOOKUP($A301,DRG!$A$8:$Z$771,14,FALSE),1)</f>
        <v>3.3</v>
      </c>
      <c r="G301" s="266" t="str">
        <f>VLOOKUP($A301,DRG!$A$8:$Z$771,18,FALSE)</f>
        <v>A</v>
      </c>
      <c r="H301" s="216"/>
      <c r="I301" s="219" t="str">
        <f>VLOOKUP($A301,DRG!$A$8:$Z$771,20,FALSE)</f>
        <v>A</v>
      </c>
      <c r="J301" s="162">
        <f>VLOOKUP($A301,DRG!$A$8:$Z$771,21,FALSE)</f>
        <v>0.89280000000000004</v>
      </c>
      <c r="K301" s="164">
        <f>VLOOKUP($A301,DRG!$A$8:$Z$771,22,FALSE)</f>
        <v>0.93179999999999996</v>
      </c>
      <c r="L301" s="134">
        <f t="shared" si="8"/>
        <v>3.8999999999999924E-2</v>
      </c>
      <c r="M301" s="355">
        <f t="shared" si="9"/>
        <v>4.3682795698924644E-2</v>
      </c>
    </row>
    <row r="302" spans="1:13" x14ac:dyDescent="0.2">
      <c r="A302" s="273" t="s">
        <v>419</v>
      </c>
      <c r="B302" s="262" t="str">
        <f>VLOOKUP($A302,DRG!$A$8:$Z$771,2,FALSE)</f>
        <v>Lung Transplant</v>
      </c>
      <c r="C302" s="263">
        <f>VLOOKUP($A302,DRG!$A$8:$Z$771,9,FALSE)</f>
        <v>0</v>
      </c>
      <c r="D302" s="264">
        <f>VLOOKUP($A302,DRG!$A$8:$Z$771,10,FALSE)</f>
        <v>0</v>
      </c>
      <c r="E302" s="264">
        <f>VLOOKUP($A302,DRG!$A$8:$Z$771,11,FALSE)</f>
        <v>0</v>
      </c>
      <c r="F302" s="265">
        <f>ROUND(VLOOKUP($A302,DRG!$A$8:$Z$771,14,FALSE),1)</f>
        <v>15.8</v>
      </c>
      <c r="G302" s="266" t="str">
        <f>VLOOKUP($A302,DRG!$A$8:$Z$771,18,FALSE)</f>
        <v>Z</v>
      </c>
      <c r="H302" s="216"/>
      <c r="I302" s="219" t="str">
        <f>VLOOKUP($A302,DRG!$A$8:$Z$771,20,FALSE)</f>
        <v>Z</v>
      </c>
      <c r="J302" s="162">
        <f>VLOOKUP($A302,DRG!$A$8:$Z$771,21,FALSE)</f>
        <v>9.2986000000000004</v>
      </c>
      <c r="K302" s="164">
        <f>VLOOKUP($A302,DRG!$A$8:$Z$771,22,FALSE)</f>
        <v>9.7006999999999994</v>
      </c>
      <c r="L302" s="134">
        <f t="shared" si="8"/>
        <v>0.40209999999999901</v>
      </c>
      <c r="M302" s="355">
        <f t="shared" si="9"/>
        <v>4.3243068849073946E-2</v>
      </c>
    </row>
    <row r="303" spans="1:13" x14ac:dyDescent="0.2">
      <c r="A303" s="282" t="s">
        <v>520</v>
      </c>
      <c r="B303" s="267" t="str">
        <f>VLOOKUP($A303,DRG!$A$8:$Z$771,2,FALSE)</f>
        <v>Concussion W/O CC/MCC</v>
      </c>
      <c r="C303" s="268">
        <f>VLOOKUP($A303,DRG!$A$8:$Z$771,9,FALSE)</f>
        <v>25</v>
      </c>
      <c r="D303" s="269">
        <f>VLOOKUP($A303,DRG!$A$8:$Z$771,10,FALSE)</f>
        <v>12318.62</v>
      </c>
      <c r="E303" s="269">
        <f>VLOOKUP($A303,DRG!$A$8:$Z$771,11,FALSE)</f>
        <v>4870.7700000000004</v>
      </c>
      <c r="F303" s="270">
        <f>ROUND(VLOOKUP($A303,DRG!$A$8:$Z$771,14,FALSE),1)</f>
        <v>1.3</v>
      </c>
      <c r="G303" s="271" t="str">
        <f>VLOOKUP($A303,DRG!$A$8:$Z$771,18,FALSE)</f>
        <v>A</v>
      </c>
      <c r="H303" s="216"/>
      <c r="I303" s="220" t="str">
        <f>VLOOKUP($A303,DRG!$A$8:$Z$771,20,FALSE)</f>
        <v>A</v>
      </c>
      <c r="J303" s="163">
        <f>VLOOKUP($A303,DRG!$A$8:$Z$771,21,FALSE)</f>
        <v>0.78359999999999996</v>
      </c>
      <c r="K303" s="165">
        <f>VLOOKUP($A303,DRG!$A$8:$Z$771,22,FALSE)</f>
        <v>0.81730000000000003</v>
      </c>
      <c r="L303" s="135">
        <f t="shared" si="8"/>
        <v>3.3700000000000063E-2</v>
      </c>
      <c r="M303" s="356">
        <f t="shared" si="9"/>
        <v>4.3006636038795384E-2</v>
      </c>
    </row>
    <row r="304" spans="1:13" x14ac:dyDescent="0.2">
      <c r="A304" s="273" t="s">
        <v>530</v>
      </c>
      <c r="B304" s="262" t="str">
        <f>VLOOKUP($A304,DRG!$A$8:$Z$771,2,FALSE)</f>
        <v>Cellulitis W/O MCC</v>
      </c>
      <c r="C304" s="263">
        <f>VLOOKUP($A304,DRG!$A$8:$Z$771,9,FALSE)</f>
        <v>1445</v>
      </c>
      <c r="D304" s="264">
        <f>VLOOKUP($A304,DRG!$A$8:$Z$771,10,FALSE)</f>
        <v>11516.61</v>
      </c>
      <c r="E304" s="264">
        <f>VLOOKUP($A304,DRG!$A$8:$Z$771,11,FALSE)</f>
        <v>6780.98</v>
      </c>
      <c r="F304" s="265">
        <f>ROUND(VLOOKUP($A304,DRG!$A$8:$Z$771,14,FALSE),1)</f>
        <v>3</v>
      </c>
      <c r="G304" s="266" t="str">
        <f>VLOOKUP($A304,DRG!$A$8:$Z$771,18,FALSE)</f>
        <v>A</v>
      </c>
      <c r="H304" s="216"/>
      <c r="I304" s="219" t="str">
        <f>VLOOKUP($A304,DRG!$A$8:$Z$771,20,FALSE)</f>
        <v>A</v>
      </c>
      <c r="J304" s="162">
        <f>VLOOKUP($A304,DRG!$A$8:$Z$771,21,FALSE)</f>
        <v>0.73250000000000004</v>
      </c>
      <c r="K304" s="164">
        <f>VLOOKUP($A304,DRG!$A$8:$Z$771,22,FALSE)</f>
        <v>0.76400000000000001</v>
      </c>
      <c r="L304" s="134">
        <f t="shared" si="8"/>
        <v>3.1499999999999972E-2</v>
      </c>
      <c r="M304" s="355">
        <f t="shared" si="9"/>
        <v>4.3003412969283235E-2</v>
      </c>
    </row>
    <row r="305" spans="1:13" x14ac:dyDescent="0.2">
      <c r="A305" s="273" t="s">
        <v>1099</v>
      </c>
      <c r="B305" s="262" t="str">
        <f>VLOOKUP($A305,DRG!$A$8:$Z$771,2,FALSE)</f>
        <v>Urinary Stones W/O ESW Lithotripsy W/O MCC</v>
      </c>
      <c r="C305" s="263">
        <f>VLOOKUP($A305,DRG!$A$8:$Z$771,9,FALSE)</f>
        <v>195</v>
      </c>
      <c r="D305" s="264">
        <f>VLOOKUP($A305,DRG!$A$8:$Z$771,10,FALSE)</f>
        <v>12049.98</v>
      </c>
      <c r="E305" s="264">
        <f>VLOOKUP($A305,DRG!$A$8:$Z$771,11,FALSE)</f>
        <v>5653.89</v>
      </c>
      <c r="F305" s="265">
        <f>ROUND(VLOOKUP($A305,DRG!$A$8:$Z$771,14,FALSE),1)</f>
        <v>1.8</v>
      </c>
      <c r="G305" s="266" t="str">
        <f>VLOOKUP($A305,DRG!$A$8:$Z$771,18,FALSE)</f>
        <v>A</v>
      </c>
      <c r="H305" s="216"/>
      <c r="I305" s="219" t="str">
        <f>VLOOKUP($A305,DRG!$A$8:$Z$771,20,FALSE)</f>
        <v>A</v>
      </c>
      <c r="J305" s="162">
        <f>VLOOKUP($A305,DRG!$A$8:$Z$771,21,FALSE)</f>
        <v>0.76649999999999996</v>
      </c>
      <c r="K305" s="164">
        <f>VLOOKUP($A305,DRG!$A$8:$Z$771,22,FALSE)</f>
        <v>0.79930000000000001</v>
      </c>
      <c r="L305" s="134">
        <f t="shared" si="8"/>
        <v>3.2800000000000051E-2</v>
      </c>
      <c r="M305" s="355">
        <f t="shared" si="9"/>
        <v>4.2791911285062038E-2</v>
      </c>
    </row>
    <row r="306" spans="1:13" x14ac:dyDescent="0.2">
      <c r="A306" s="273" t="s">
        <v>1077</v>
      </c>
      <c r="B306" s="262" t="str">
        <f>VLOOKUP($A306,DRG!$A$8:$Z$771,2,FALSE)</f>
        <v>Prostatectomy W CC</v>
      </c>
      <c r="C306" s="263">
        <f>VLOOKUP($A306,DRG!$A$8:$Z$771,9,FALSE)</f>
        <v>3</v>
      </c>
      <c r="D306" s="264">
        <f>VLOOKUP($A306,DRG!$A$8:$Z$771,10,FALSE)</f>
        <v>30619.33</v>
      </c>
      <c r="E306" s="264">
        <f>VLOOKUP($A306,DRG!$A$8:$Z$771,11,FALSE)</f>
        <v>6847.16</v>
      </c>
      <c r="F306" s="265">
        <f>ROUND(VLOOKUP($A306,DRG!$A$8:$Z$771,14,FALSE),1)</f>
        <v>4.5999999999999996</v>
      </c>
      <c r="G306" s="266" t="str">
        <f>VLOOKUP($A306,DRG!$A$8:$Z$771,18,FALSE)</f>
        <v>M</v>
      </c>
      <c r="H306" s="216"/>
      <c r="I306" s="219" t="str">
        <f>VLOOKUP($A306,DRG!$A$8:$Z$771,20,FALSE)</f>
        <v>M</v>
      </c>
      <c r="J306" s="162">
        <f>VLOOKUP($A306,DRG!$A$8:$Z$771,21,FALSE)</f>
        <v>2.7225999999999999</v>
      </c>
      <c r="K306" s="164">
        <f>VLOOKUP($A306,DRG!$A$8:$Z$771,22,FALSE)</f>
        <v>2.8359000000000001</v>
      </c>
      <c r="L306" s="134">
        <f t="shared" si="8"/>
        <v>0.11330000000000018</v>
      </c>
      <c r="M306" s="355">
        <f t="shared" si="9"/>
        <v>4.1614633071328941E-2</v>
      </c>
    </row>
    <row r="307" spans="1:13" x14ac:dyDescent="0.2">
      <c r="A307" s="273" t="s">
        <v>1245</v>
      </c>
      <c r="B307" s="262" t="str">
        <f>VLOOKUP($A307,DRG!$A$8:$Z$771,2,FALSE)</f>
        <v>Chemo W Acute Leukemia as SDX W CC or High Dose Chemo Agent</v>
      </c>
      <c r="C307" s="263">
        <f>VLOOKUP($A307,DRG!$A$8:$Z$771,9,FALSE)</f>
        <v>29</v>
      </c>
      <c r="D307" s="264">
        <f>VLOOKUP($A307,DRG!$A$8:$Z$771,10,FALSE)</f>
        <v>21243.439999999999</v>
      </c>
      <c r="E307" s="264">
        <f>VLOOKUP($A307,DRG!$A$8:$Z$771,11,FALSE)</f>
        <v>16921.689999999999</v>
      </c>
      <c r="F307" s="265">
        <f>ROUND(VLOOKUP($A307,DRG!$A$8:$Z$771,14,FALSE),1)</f>
        <v>5.0999999999999996</v>
      </c>
      <c r="G307" s="266" t="str">
        <f>VLOOKUP($A307,DRG!$A$8:$Z$771,18,FALSE)</f>
        <v>A</v>
      </c>
      <c r="H307" s="216"/>
      <c r="I307" s="219" t="str">
        <f>VLOOKUP($A307,DRG!$A$8:$Z$771,20,FALSE)</f>
        <v>A</v>
      </c>
      <c r="J307" s="162">
        <f>VLOOKUP($A307,DRG!$A$8:$Z$771,21,FALSE)</f>
        <v>1.353</v>
      </c>
      <c r="K307" s="164">
        <f>VLOOKUP($A307,DRG!$A$8:$Z$771,22,FALSE)</f>
        <v>1.4091</v>
      </c>
      <c r="L307" s="134">
        <f t="shared" si="8"/>
        <v>5.6100000000000039E-2</v>
      </c>
      <c r="M307" s="355">
        <f t="shared" si="9"/>
        <v>4.1463414634146371E-2</v>
      </c>
    </row>
    <row r="308" spans="1:13" x14ac:dyDescent="0.2">
      <c r="A308" s="282" t="s">
        <v>650</v>
      </c>
      <c r="B308" s="267" t="str">
        <f>VLOOKUP($A308,DRG!$A$8:$Z$771,2,FALSE)</f>
        <v>Malignancy, Male Reproductive System W/O CC/MCC</v>
      </c>
      <c r="C308" s="268">
        <f>VLOOKUP($A308,DRG!$A$8:$Z$771,9,FALSE)</f>
        <v>2</v>
      </c>
      <c r="D308" s="269">
        <f>VLOOKUP($A308,DRG!$A$8:$Z$771,10,FALSE)</f>
        <v>9304.57</v>
      </c>
      <c r="E308" s="269">
        <f>VLOOKUP($A308,DRG!$A$8:$Z$771,11,FALSE)</f>
        <v>5302.97</v>
      </c>
      <c r="F308" s="270">
        <f>ROUND(VLOOKUP($A308,DRG!$A$8:$Z$771,14,FALSE),1)</f>
        <v>2</v>
      </c>
      <c r="G308" s="271" t="str">
        <f>VLOOKUP($A308,DRG!$A$8:$Z$771,18,FALSE)</f>
        <v>M</v>
      </c>
      <c r="H308" s="216"/>
      <c r="I308" s="220" t="str">
        <f>VLOOKUP($A308,DRG!$A$8:$Z$771,20,FALSE)</f>
        <v>M</v>
      </c>
      <c r="J308" s="163">
        <f>VLOOKUP($A308,DRG!$A$8:$Z$771,21,FALSE)</f>
        <v>0.99690000000000001</v>
      </c>
      <c r="K308" s="165">
        <f>VLOOKUP($A308,DRG!$A$8:$Z$771,22,FALSE)</f>
        <v>1.0381</v>
      </c>
      <c r="L308" s="135">
        <f t="shared" si="8"/>
        <v>4.1200000000000014E-2</v>
      </c>
      <c r="M308" s="356">
        <f t="shared" si="9"/>
        <v>4.1328117163205953E-2</v>
      </c>
    </row>
    <row r="309" spans="1:13" x14ac:dyDescent="0.2">
      <c r="A309" s="273" t="s">
        <v>1102</v>
      </c>
      <c r="B309" s="262" t="str">
        <f>VLOOKUP($A309,DRG!$A$8:$Z$771,2,FALSE)</f>
        <v>Urethral Stricture</v>
      </c>
      <c r="C309" s="263">
        <f>VLOOKUP($A309,DRG!$A$8:$Z$771,9,FALSE)</f>
        <v>4</v>
      </c>
      <c r="D309" s="264">
        <f>VLOOKUP($A309,DRG!$A$8:$Z$771,10,FALSE)</f>
        <v>12298.8</v>
      </c>
      <c r="E309" s="264">
        <f>VLOOKUP($A309,DRG!$A$8:$Z$771,11,FALSE)</f>
        <v>5723.44</v>
      </c>
      <c r="F309" s="265">
        <f>ROUND(VLOOKUP($A309,DRG!$A$8:$Z$771,14,FALSE),1)</f>
        <v>2.8</v>
      </c>
      <c r="G309" s="266" t="str">
        <f>VLOOKUP($A309,DRG!$A$8:$Z$771,18,FALSE)</f>
        <v>M</v>
      </c>
      <c r="H309" s="216"/>
      <c r="I309" s="219" t="str">
        <f>VLOOKUP($A309,DRG!$A$8:$Z$771,20,FALSE)</f>
        <v>M</v>
      </c>
      <c r="J309" s="162">
        <f>VLOOKUP($A309,DRG!$A$8:$Z$771,21,FALSE)</f>
        <v>1.4349000000000001</v>
      </c>
      <c r="K309" s="164">
        <f>VLOOKUP($A309,DRG!$A$8:$Z$771,22,FALSE)</f>
        <v>1.4937</v>
      </c>
      <c r="L309" s="134">
        <f t="shared" si="8"/>
        <v>5.8799999999999963E-2</v>
      </c>
      <c r="M309" s="355">
        <f t="shared" si="9"/>
        <v>4.097846539828557E-2</v>
      </c>
    </row>
    <row r="310" spans="1:13" x14ac:dyDescent="0.2">
      <c r="A310" s="273" t="s">
        <v>880</v>
      </c>
      <c r="B310" s="262" t="str">
        <f>VLOOKUP($A310,DRG!$A$8:$Z$771,2,FALSE)</f>
        <v>Chronic Obstructive Pulmonary Disease W/O CC/MCC</v>
      </c>
      <c r="C310" s="263">
        <f>VLOOKUP($A310,DRG!$A$8:$Z$771,9,FALSE)</f>
        <v>660</v>
      </c>
      <c r="D310" s="264">
        <f>VLOOKUP($A310,DRG!$A$8:$Z$771,10,FALSE)</f>
        <v>10715.73</v>
      </c>
      <c r="E310" s="264">
        <f>VLOOKUP($A310,DRG!$A$8:$Z$771,11,FALSE)</f>
        <v>5450.22</v>
      </c>
      <c r="F310" s="265">
        <f>ROUND(VLOOKUP($A310,DRG!$A$8:$Z$771,14,FALSE),1)</f>
        <v>2.6</v>
      </c>
      <c r="G310" s="266" t="str">
        <f>VLOOKUP($A310,DRG!$A$8:$Z$771,18,FALSE)</f>
        <v>A</v>
      </c>
      <c r="H310" s="216"/>
      <c r="I310" s="219" t="str">
        <f>VLOOKUP($A310,DRG!$A$8:$Z$771,20,FALSE)</f>
        <v>A</v>
      </c>
      <c r="J310" s="162">
        <f>VLOOKUP($A310,DRG!$A$8:$Z$771,21,FALSE)</f>
        <v>0.68279999999999996</v>
      </c>
      <c r="K310" s="164">
        <f>VLOOKUP($A310,DRG!$A$8:$Z$771,22,FALSE)</f>
        <v>0.7107</v>
      </c>
      <c r="L310" s="134">
        <f t="shared" si="8"/>
        <v>2.7900000000000036E-2</v>
      </c>
      <c r="M310" s="355">
        <f t="shared" si="9"/>
        <v>4.0861159929701282E-2</v>
      </c>
    </row>
    <row r="311" spans="1:13" x14ac:dyDescent="0.2">
      <c r="A311" s="273" t="s">
        <v>1367</v>
      </c>
      <c r="B311" s="262" t="str">
        <f>VLOOKUP($A311,DRG!$A$8:$Z$771,2,FALSE)</f>
        <v>Other Vascular Procedures W/O CC/MCC</v>
      </c>
      <c r="C311" s="263">
        <f>VLOOKUP($A311,DRG!$A$8:$Z$771,9,FALSE)</f>
        <v>121</v>
      </c>
      <c r="D311" s="264">
        <f>VLOOKUP($A311,DRG!$A$8:$Z$771,10,FALSE)</f>
        <v>32694.19</v>
      </c>
      <c r="E311" s="264">
        <f>VLOOKUP($A311,DRG!$A$8:$Z$771,11,FALSE)</f>
        <v>16965.93</v>
      </c>
      <c r="F311" s="265">
        <f>ROUND(VLOOKUP($A311,DRG!$A$8:$Z$771,14,FALSE),1)</f>
        <v>2.5</v>
      </c>
      <c r="G311" s="266" t="str">
        <f>VLOOKUP($A311,DRG!$A$8:$Z$771,18,FALSE)</f>
        <v>A</v>
      </c>
      <c r="H311" s="216"/>
      <c r="I311" s="219" t="str">
        <f>VLOOKUP($A311,DRG!$A$8:$Z$771,20,FALSE)</f>
        <v>A</v>
      </c>
      <c r="J311" s="162">
        <f>VLOOKUP($A311,DRG!$A$8:$Z$771,21,FALSE)</f>
        <v>2.0853999999999999</v>
      </c>
      <c r="K311" s="164">
        <f>VLOOKUP($A311,DRG!$A$8:$Z$771,22,FALSE)</f>
        <v>2.1686999999999999</v>
      </c>
      <c r="L311" s="134">
        <f t="shared" si="8"/>
        <v>8.329999999999993E-2</v>
      </c>
      <c r="M311" s="355">
        <f t="shared" si="9"/>
        <v>3.9944375179821585E-2</v>
      </c>
    </row>
    <row r="312" spans="1:13" x14ac:dyDescent="0.2">
      <c r="A312" s="273" t="s">
        <v>653</v>
      </c>
      <c r="B312" s="262" t="str">
        <f>VLOOKUP($A312,DRG!$A$8:$Z$771,2,FALSE)</f>
        <v>Inflammation of the Male Reproductive System W MCC</v>
      </c>
      <c r="C312" s="263">
        <f>VLOOKUP($A312,DRG!$A$8:$Z$771,9,FALSE)</f>
        <v>8</v>
      </c>
      <c r="D312" s="264">
        <f>VLOOKUP($A312,DRG!$A$8:$Z$771,10,FALSE)</f>
        <v>15196.1</v>
      </c>
      <c r="E312" s="264">
        <f>VLOOKUP($A312,DRG!$A$8:$Z$771,11,FALSE)</f>
        <v>6609.48</v>
      </c>
      <c r="F312" s="265">
        <f>ROUND(VLOOKUP($A312,DRG!$A$8:$Z$771,14,FALSE),1)</f>
        <v>4.9000000000000004</v>
      </c>
      <c r="G312" s="266" t="str">
        <f>VLOOKUP($A312,DRG!$A$8:$Z$771,18,FALSE)</f>
        <v>M</v>
      </c>
      <c r="H312" s="216"/>
      <c r="I312" s="219" t="str">
        <f>VLOOKUP($A312,DRG!$A$8:$Z$771,20,FALSE)</f>
        <v>M</v>
      </c>
      <c r="J312" s="162">
        <f>VLOOKUP($A312,DRG!$A$8:$Z$771,21,FALSE)</f>
        <v>2.2067999999999999</v>
      </c>
      <c r="K312" s="164">
        <f>VLOOKUP($A312,DRG!$A$8:$Z$771,22,FALSE)</f>
        <v>2.2938000000000001</v>
      </c>
      <c r="L312" s="134">
        <f t="shared" si="8"/>
        <v>8.7000000000000188E-2</v>
      </c>
      <c r="M312" s="355">
        <f t="shared" si="9"/>
        <v>3.9423599782490569E-2</v>
      </c>
    </row>
    <row r="313" spans="1:13" x14ac:dyDescent="0.2">
      <c r="A313" s="282" t="s">
        <v>1026</v>
      </c>
      <c r="B313" s="267" t="str">
        <f>VLOOKUP($A313,DRG!$A$8:$Z$771,2,FALSE)</f>
        <v>Heart Failure &amp; Shock W/O CC/MCC</v>
      </c>
      <c r="C313" s="268">
        <f>VLOOKUP($A313,DRG!$A$8:$Z$771,9,FALSE)</f>
        <v>132</v>
      </c>
      <c r="D313" s="269">
        <f>VLOOKUP($A313,DRG!$A$8:$Z$771,10,FALSE)</f>
        <v>10778.67</v>
      </c>
      <c r="E313" s="269">
        <f>VLOOKUP($A313,DRG!$A$8:$Z$771,11,FALSE)</f>
        <v>4420.8599999999997</v>
      </c>
      <c r="F313" s="270">
        <f>ROUND(VLOOKUP($A313,DRG!$A$8:$Z$771,14,FALSE),1)</f>
        <v>2.6</v>
      </c>
      <c r="G313" s="271" t="str">
        <f>VLOOKUP($A313,DRG!$A$8:$Z$771,18,FALSE)</f>
        <v>A</v>
      </c>
      <c r="H313" s="216"/>
      <c r="I313" s="220" t="str">
        <f>VLOOKUP($A313,DRG!$A$8:$Z$771,20,FALSE)</f>
        <v>A</v>
      </c>
      <c r="J313" s="163">
        <f>VLOOKUP($A313,DRG!$A$8:$Z$771,21,FALSE)</f>
        <v>0.68869999999999998</v>
      </c>
      <c r="K313" s="165">
        <f>VLOOKUP($A313,DRG!$A$8:$Z$771,22,FALSE)</f>
        <v>0.71509999999999996</v>
      </c>
      <c r="L313" s="135">
        <f t="shared" si="8"/>
        <v>2.6399999999999979E-2</v>
      </c>
      <c r="M313" s="356">
        <f t="shared" si="9"/>
        <v>3.8333091331494089E-2</v>
      </c>
    </row>
    <row r="314" spans="1:13" x14ac:dyDescent="0.2">
      <c r="A314" s="273" t="s">
        <v>563</v>
      </c>
      <c r="B314" s="262" t="str">
        <f>VLOOKUP($A314,DRG!$A$8:$Z$771,2,FALSE)</f>
        <v>Major Bladder Procedures W CC</v>
      </c>
      <c r="C314" s="263">
        <f>VLOOKUP($A314,DRG!$A$8:$Z$771,9,FALSE)</f>
        <v>11</v>
      </c>
      <c r="D314" s="264">
        <f>VLOOKUP($A314,DRG!$A$8:$Z$771,10,FALSE)</f>
        <v>46910.77</v>
      </c>
      <c r="E314" s="264">
        <f>VLOOKUP($A314,DRG!$A$8:$Z$771,11,FALSE)</f>
        <v>13718.65</v>
      </c>
      <c r="F314" s="265">
        <f>ROUND(VLOOKUP($A314,DRG!$A$8:$Z$771,14,FALSE),1)</f>
        <v>5.2</v>
      </c>
      <c r="G314" s="266" t="str">
        <f>VLOOKUP($A314,DRG!$A$8:$Z$771,18,FALSE)</f>
        <v>AP</v>
      </c>
      <c r="H314" s="216"/>
      <c r="I314" s="219" t="str">
        <f>VLOOKUP($A314,DRG!$A$8:$Z$771,20,FALSE)</f>
        <v>AP</v>
      </c>
      <c r="J314" s="162">
        <f>VLOOKUP($A314,DRG!$A$8:$Z$771,21,FALSE)</f>
        <v>3.6179999999999999</v>
      </c>
      <c r="K314" s="164">
        <f>VLOOKUP($A314,DRG!$A$8:$Z$771,22,FALSE)</f>
        <v>3.7566000000000002</v>
      </c>
      <c r="L314" s="134">
        <f t="shared" si="8"/>
        <v>0.13860000000000028</v>
      </c>
      <c r="M314" s="355">
        <f t="shared" si="9"/>
        <v>3.8308457711442867E-2</v>
      </c>
    </row>
    <row r="315" spans="1:13" x14ac:dyDescent="0.2">
      <c r="A315" s="273" t="s">
        <v>939</v>
      </c>
      <c r="B315" s="262" t="str">
        <f>VLOOKUP($A315,DRG!$A$8:$Z$771,2,FALSE)</f>
        <v>Cardiac Defib Implant W Cardiac Cath W AMI/HF/Shock W/O MCC</v>
      </c>
      <c r="C315" s="263">
        <f>VLOOKUP($A315,DRG!$A$8:$Z$771,9,FALSE)</f>
        <v>6</v>
      </c>
      <c r="D315" s="264">
        <f>VLOOKUP($A315,DRG!$A$8:$Z$771,10,FALSE)</f>
        <v>67516.350000000006</v>
      </c>
      <c r="E315" s="264">
        <f>VLOOKUP($A315,DRG!$A$8:$Z$771,11,FALSE)</f>
        <v>11669.64</v>
      </c>
      <c r="F315" s="265">
        <f>ROUND(VLOOKUP($A315,DRG!$A$8:$Z$771,14,FALSE),1)</f>
        <v>5.4</v>
      </c>
      <c r="G315" s="266" t="str">
        <f>VLOOKUP($A315,DRG!$A$8:$Z$771,18,FALSE)</f>
        <v>M</v>
      </c>
      <c r="H315" s="216"/>
      <c r="I315" s="219" t="str">
        <f>VLOOKUP($A315,DRG!$A$8:$Z$771,20,FALSE)</f>
        <v>M</v>
      </c>
      <c r="J315" s="162">
        <f>VLOOKUP($A315,DRG!$A$8:$Z$771,21,FALSE)</f>
        <v>9.7824000000000009</v>
      </c>
      <c r="K315" s="164">
        <f>VLOOKUP($A315,DRG!$A$8:$Z$771,22,FALSE)</f>
        <v>10.155900000000001</v>
      </c>
      <c r="L315" s="134">
        <f t="shared" si="8"/>
        <v>0.37349999999999994</v>
      </c>
      <c r="M315" s="355">
        <f t="shared" si="9"/>
        <v>3.818081452404317E-2</v>
      </c>
    </row>
    <row r="316" spans="1:13" x14ac:dyDescent="0.2">
      <c r="A316" s="273" t="s">
        <v>1076</v>
      </c>
      <c r="B316" s="262" t="str">
        <f>VLOOKUP($A316,DRG!$A$8:$Z$771,2,FALSE)</f>
        <v>Prostatectomy W MCC</v>
      </c>
      <c r="C316" s="263">
        <f>VLOOKUP($A316,DRG!$A$8:$Z$771,9,FALSE)</f>
        <v>1</v>
      </c>
      <c r="D316" s="264">
        <f>VLOOKUP($A316,DRG!$A$8:$Z$771,10,FALSE)</f>
        <v>36602.720000000001</v>
      </c>
      <c r="E316" s="264">
        <f>VLOOKUP($A316,DRG!$A$8:$Z$771,11,FALSE)</f>
        <v>0</v>
      </c>
      <c r="F316" s="265">
        <f>ROUND(VLOOKUP($A316,DRG!$A$8:$Z$771,14,FALSE),1)</f>
        <v>8.9</v>
      </c>
      <c r="G316" s="266" t="str">
        <f>VLOOKUP($A316,DRG!$A$8:$Z$771,18,FALSE)</f>
        <v>M</v>
      </c>
      <c r="H316" s="216"/>
      <c r="I316" s="219" t="str">
        <f>VLOOKUP($A316,DRG!$A$8:$Z$771,20,FALSE)</f>
        <v>M</v>
      </c>
      <c r="J316" s="162">
        <f>VLOOKUP($A316,DRG!$A$8:$Z$771,21,FALSE)</f>
        <v>4.7577999999999996</v>
      </c>
      <c r="K316" s="164">
        <f>VLOOKUP($A316,DRG!$A$8:$Z$771,22,FALSE)</f>
        <v>4.9382000000000001</v>
      </c>
      <c r="L316" s="134">
        <f t="shared" si="8"/>
        <v>0.18040000000000056</v>
      </c>
      <c r="M316" s="355">
        <f t="shared" si="9"/>
        <v>3.7916684181764804E-2</v>
      </c>
    </row>
    <row r="317" spans="1:13" x14ac:dyDescent="0.2">
      <c r="A317" s="214" t="s">
        <v>1344</v>
      </c>
      <c r="B317" s="262" t="str">
        <f>VLOOKUP($A317,DRG!$A$8:$Z$771,2,FALSE)</f>
        <v>Prostatic O.R. Procedure Unrelated to Principal Diagnosis W MCC</v>
      </c>
      <c r="C317" s="263">
        <f>VLOOKUP($A317,DRG!$A$8:$Z$771,9,FALSE)</f>
        <v>1</v>
      </c>
      <c r="D317" s="264">
        <f>VLOOKUP($A317,DRG!$A$8:$Z$771,10,FALSE)</f>
        <v>24972.36</v>
      </c>
      <c r="E317" s="264">
        <f>VLOOKUP($A317,DRG!$A$8:$Z$771,11,FALSE)</f>
        <v>0</v>
      </c>
      <c r="F317" s="265">
        <f>ROUND(VLOOKUP($A317,DRG!$A$8:$Z$771,14,FALSE),1)</f>
        <v>9.3000000000000007</v>
      </c>
      <c r="G317" s="266" t="str">
        <f>VLOOKUP($A317,DRG!$A$8:$Z$771,18,FALSE)</f>
        <v>M</v>
      </c>
      <c r="H317" s="216"/>
      <c r="I317" s="219" t="str">
        <f>VLOOKUP($A317,DRG!$A$8:$Z$771,20,FALSE)</f>
        <v>M</v>
      </c>
      <c r="J317" s="162">
        <f>VLOOKUP($A317,DRG!$A$8:$Z$771,21,FALSE)</f>
        <v>5.1734</v>
      </c>
      <c r="K317" s="164">
        <f>VLOOKUP($A317,DRG!$A$8:$Z$771,22,FALSE)</f>
        <v>5.3685</v>
      </c>
      <c r="L317" s="134">
        <f t="shared" si="8"/>
        <v>0.19510000000000005</v>
      </c>
      <c r="M317" s="355">
        <f t="shared" si="9"/>
        <v>3.7712142884756647E-2</v>
      </c>
    </row>
    <row r="318" spans="1:13" x14ac:dyDescent="0.2">
      <c r="A318" s="282" t="s">
        <v>250</v>
      </c>
      <c r="B318" s="267" t="str">
        <f>VLOOKUP($A318,DRG!$A$8:$Z$771,2,FALSE)</f>
        <v>Other Hepatobiliary or Pancreas O.R. Procedures W MCC</v>
      </c>
      <c r="C318" s="268">
        <f>VLOOKUP($A318,DRG!$A$8:$Z$771,9,FALSE)</f>
        <v>9</v>
      </c>
      <c r="D318" s="269">
        <f>VLOOKUP($A318,DRG!$A$8:$Z$771,10,FALSE)</f>
        <v>50593.33</v>
      </c>
      <c r="E318" s="269">
        <f>VLOOKUP($A318,DRG!$A$8:$Z$771,11,FALSE)</f>
        <v>19377.97</v>
      </c>
      <c r="F318" s="270">
        <f>ROUND(VLOOKUP($A318,DRG!$A$8:$Z$771,14,FALSE),1)</f>
        <v>9.8000000000000007</v>
      </c>
      <c r="G318" s="271" t="str">
        <f>VLOOKUP($A318,DRG!$A$8:$Z$771,18,FALSE)</f>
        <v>M</v>
      </c>
      <c r="H318" s="216"/>
      <c r="I318" s="220" t="str">
        <f>VLOOKUP($A318,DRG!$A$8:$Z$771,20,FALSE)</f>
        <v>M</v>
      </c>
      <c r="J318" s="163">
        <f>VLOOKUP($A318,DRG!$A$8:$Z$771,21,FALSE)</f>
        <v>6.5233999999999996</v>
      </c>
      <c r="K318" s="165">
        <f>VLOOKUP($A318,DRG!$A$8:$Z$771,22,FALSE)</f>
        <v>6.7652000000000001</v>
      </c>
      <c r="L318" s="135">
        <f t="shared" si="8"/>
        <v>0.24180000000000046</v>
      </c>
      <c r="M318" s="356">
        <f t="shared" si="9"/>
        <v>3.7066560382622633E-2</v>
      </c>
    </row>
    <row r="319" spans="1:13" x14ac:dyDescent="0.2">
      <c r="A319" s="273" t="s">
        <v>230</v>
      </c>
      <c r="B319" s="262" t="str">
        <f>VLOOKUP($A319,DRG!$A$8:$Z$771,2,FALSE)</f>
        <v>Cholecystectomy W C.D.E. W/O CC/MCC</v>
      </c>
      <c r="C319" s="263">
        <f>VLOOKUP($A319,DRG!$A$8:$Z$771,9,FALSE)</f>
        <v>3</v>
      </c>
      <c r="D319" s="264">
        <f>VLOOKUP($A319,DRG!$A$8:$Z$771,10,FALSE)</f>
        <v>38049.839999999997</v>
      </c>
      <c r="E319" s="264">
        <f>VLOOKUP($A319,DRG!$A$8:$Z$771,11,FALSE)</f>
        <v>17919.66</v>
      </c>
      <c r="F319" s="265">
        <f>ROUND(VLOOKUP($A319,DRG!$A$8:$Z$771,14,FALSE),1)</f>
        <v>4.0999999999999996</v>
      </c>
      <c r="G319" s="266" t="str">
        <f>VLOOKUP($A319,DRG!$A$8:$Z$771,18,FALSE)</f>
        <v>M</v>
      </c>
      <c r="H319" s="216"/>
      <c r="I319" s="219" t="str">
        <f>VLOOKUP($A319,DRG!$A$8:$Z$771,20,FALSE)</f>
        <v>M</v>
      </c>
      <c r="J319" s="162">
        <f>VLOOKUP($A319,DRG!$A$8:$Z$771,21,FALSE)</f>
        <v>2.7530000000000001</v>
      </c>
      <c r="K319" s="164">
        <f>VLOOKUP($A319,DRG!$A$8:$Z$771,22,FALSE)</f>
        <v>2.8544</v>
      </c>
      <c r="L319" s="134">
        <f t="shared" si="8"/>
        <v>0.10139999999999993</v>
      </c>
      <c r="M319" s="355">
        <f t="shared" si="9"/>
        <v>3.6832546313112939E-2</v>
      </c>
    </row>
    <row r="320" spans="1:13" x14ac:dyDescent="0.2">
      <c r="A320" s="273" t="s">
        <v>1008</v>
      </c>
      <c r="B320" s="262" t="str">
        <f>VLOOKUP($A320,DRG!$A$8:$Z$771,2,FALSE)</f>
        <v>Acute Myocardial Infarction, Expired W CC</v>
      </c>
      <c r="C320" s="263">
        <f>VLOOKUP($A320,DRG!$A$8:$Z$771,9,FALSE)</f>
        <v>7</v>
      </c>
      <c r="D320" s="264">
        <f>VLOOKUP($A320,DRG!$A$8:$Z$771,10,FALSE)</f>
        <v>13642.9</v>
      </c>
      <c r="E320" s="264">
        <f>VLOOKUP($A320,DRG!$A$8:$Z$771,11,FALSE)</f>
        <v>6307.47</v>
      </c>
      <c r="F320" s="265">
        <f>ROUND(VLOOKUP($A320,DRG!$A$8:$Z$771,14,FALSE),1)</f>
        <v>1.8</v>
      </c>
      <c r="G320" s="266" t="str">
        <f>VLOOKUP($A320,DRG!$A$8:$Z$771,18,FALSE)</f>
        <v>M</v>
      </c>
      <c r="H320" s="216"/>
      <c r="I320" s="219" t="str">
        <f>VLOOKUP($A320,DRG!$A$8:$Z$771,20,FALSE)</f>
        <v>M</v>
      </c>
      <c r="J320" s="162">
        <f>VLOOKUP($A320,DRG!$A$8:$Z$771,21,FALSE)</f>
        <v>1.1976</v>
      </c>
      <c r="K320" s="164">
        <f>VLOOKUP($A320,DRG!$A$8:$Z$771,22,FALSE)</f>
        <v>1.2416</v>
      </c>
      <c r="L320" s="134">
        <f t="shared" si="8"/>
        <v>4.4000000000000039E-2</v>
      </c>
      <c r="M320" s="355">
        <f t="shared" si="9"/>
        <v>3.6740146960587874E-2</v>
      </c>
    </row>
    <row r="321" spans="1:13" x14ac:dyDescent="0.2">
      <c r="A321" s="273" t="s">
        <v>1120</v>
      </c>
      <c r="B321" s="262" t="str">
        <f>VLOOKUP($A321,DRG!$A$8:$Z$771,2,FALSE)</f>
        <v>Inguinal &amp; Femoral Hernia Procedures W CC</v>
      </c>
      <c r="C321" s="263">
        <f>VLOOKUP($A321,DRG!$A$8:$Z$771,9,FALSE)</f>
        <v>17</v>
      </c>
      <c r="D321" s="264">
        <f>VLOOKUP($A321,DRG!$A$8:$Z$771,10,FALSE)</f>
        <v>21849.77</v>
      </c>
      <c r="E321" s="264">
        <f>VLOOKUP($A321,DRG!$A$8:$Z$771,11,FALSE)</f>
        <v>7810.14</v>
      </c>
      <c r="F321" s="265">
        <f>ROUND(VLOOKUP($A321,DRG!$A$8:$Z$771,14,FALSE),1)</f>
        <v>3.5</v>
      </c>
      <c r="G321" s="266" t="str">
        <f>VLOOKUP($A321,DRG!$A$8:$Z$771,18,FALSE)</f>
        <v>A</v>
      </c>
      <c r="H321" s="216"/>
      <c r="I321" s="219" t="str">
        <f>VLOOKUP($A321,DRG!$A$8:$Z$771,20,FALSE)</f>
        <v>A</v>
      </c>
      <c r="J321" s="162">
        <f>VLOOKUP($A321,DRG!$A$8:$Z$771,21,FALSE)</f>
        <v>1.3989</v>
      </c>
      <c r="K321" s="164">
        <f>VLOOKUP($A321,DRG!$A$8:$Z$771,22,FALSE)</f>
        <v>1.4495</v>
      </c>
      <c r="L321" s="134">
        <f t="shared" si="8"/>
        <v>5.0599999999999978E-2</v>
      </c>
      <c r="M321" s="355">
        <f t="shared" si="9"/>
        <v>3.6171277432268195E-2</v>
      </c>
    </row>
    <row r="322" spans="1:13" x14ac:dyDescent="0.2">
      <c r="A322" s="273" t="s">
        <v>331</v>
      </c>
      <c r="B322" s="262" t="str">
        <f>VLOOKUP($A322,DRG!$A$8:$Z$771,2,FALSE)</f>
        <v>Bilateral or Multiple Major Joint Procs of Lower Extremity W MCC</v>
      </c>
      <c r="C322" s="263">
        <f>VLOOKUP($A322,DRG!$A$8:$Z$771,9,FALSE)</f>
        <v>2</v>
      </c>
      <c r="D322" s="264">
        <f>VLOOKUP($A322,DRG!$A$8:$Z$771,10,FALSE)</f>
        <v>67658.67</v>
      </c>
      <c r="E322" s="264">
        <f>VLOOKUP($A322,DRG!$A$8:$Z$771,11,FALSE)</f>
        <v>20445.009999999998</v>
      </c>
      <c r="F322" s="265">
        <f>ROUND(VLOOKUP($A322,DRG!$A$8:$Z$771,14,FALSE),1)</f>
        <v>6.3</v>
      </c>
      <c r="G322" s="266" t="str">
        <f>VLOOKUP($A322,DRG!$A$8:$Z$771,18,FALSE)</f>
        <v>M</v>
      </c>
      <c r="H322" s="216"/>
      <c r="I322" s="219" t="str">
        <f>VLOOKUP($A322,DRG!$A$8:$Z$771,20,FALSE)</f>
        <v>M</v>
      </c>
      <c r="J322" s="162">
        <f>VLOOKUP($A322,DRG!$A$8:$Z$771,21,FALSE)</f>
        <v>7.8047000000000004</v>
      </c>
      <c r="K322" s="164">
        <f>VLOOKUP($A322,DRG!$A$8:$Z$771,22,FALSE)</f>
        <v>8.0860000000000003</v>
      </c>
      <c r="L322" s="134">
        <f t="shared" si="8"/>
        <v>0.28129999999999988</v>
      </c>
      <c r="M322" s="355">
        <f t="shared" si="9"/>
        <v>3.6042384716901341E-2</v>
      </c>
    </row>
    <row r="323" spans="1:13" x14ac:dyDescent="0.2">
      <c r="A323" s="282" t="s">
        <v>965</v>
      </c>
      <c r="B323" s="267" t="str">
        <f>VLOOKUP($A323,DRG!$A$8:$Z$771,2,FALSE)</f>
        <v>Coronary Bypass W/O Cardiac Cath W/O MCC</v>
      </c>
      <c r="C323" s="268">
        <f>VLOOKUP($A323,DRG!$A$8:$Z$771,9,FALSE)</f>
        <v>208</v>
      </c>
      <c r="D323" s="269">
        <f>VLOOKUP($A323,DRG!$A$8:$Z$771,10,FALSE)</f>
        <v>72981.31</v>
      </c>
      <c r="E323" s="269">
        <f>VLOOKUP($A323,DRG!$A$8:$Z$771,11,FALSE)</f>
        <v>21094.560000000001</v>
      </c>
      <c r="F323" s="270">
        <f>ROUND(VLOOKUP($A323,DRG!$A$8:$Z$771,14,FALSE),1)</f>
        <v>6.6</v>
      </c>
      <c r="G323" s="271" t="str">
        <f>VLOOKUP($A323,DRG!$A$8:$Z$771,18,FALSE)</f>
        <v>A</v>
      </c>
      <c r="H323" s="216"/>
      <c r="I323" s="220" t="str">
        <f>VLOOKUP($A323,DRG!$A$8:$Z$771,20,FALSE)</f>
        <v>A</v>
      </c>
      <c r="J323" s="163">
        <f>VLOOKUP($A323,DRG!$A$8:$Z$771,21,FALSE)</f>
        <v>4.6749999999999998</v>
      </c>
      <c r="K323" s="165">
        <f>VLOOKUP($A323,DRG!$A$8:$Z$771,22,FALSE)</f>
        <v>4.8414000000000001</v>
      </c>
      <c r="L323" s="135">
        <f t="shared" si="8"/>
        <v>0.16640000000000033</v>
      </c>
      <c r="M323" s="356">
        <f t="shared" si="9"/>
        <v>3.5593582887700606E-2</v>
      </c>
    </row>
    <row r="324" spans="1:13" x14ac:dyDescent="0.2">
      <c r="A324" s="273" t="s">
        <v>1218</v>
      </c>
      <c r="B324" s="262" t="str">
        <f>VLOOKUP($A324,DRG!$A$8:$Z$771,2,FALSE)</f>
        <v>Normal Newborn</v>
      </c>
      <c r="C324" s="263">
        <f>VLOOKUP($A324,DRG!$A$8:$Z$771,9,FALSE)</f>
        <v>3333</v>
      </c>
      <c r="D324" s="264">
        <f>VLOOKUP($A324,DRG!$A$8:$Z$771,10,FALSE)</f>
        <v>2595.11</v>
      </c>
      <c r="E324" s="264">
        <f>VLOOKUP($A324,DRG!$A$8:$Z$771,11,FALSE)</f>
        <v>1050.17</v>
      </c>
      <c r="F324" s="265">
        <f>ROUND(VLOOKUP($A324,DRG!$A$8:$Z$771,14,FALSE),1)</f>
        <v>2</v>
      </c>
      <c r="G324" s="266" t="str">
        <f>VLOOKUP($A324,DRG!$A$8:$Z$771,18,FALSE)</f>
        <v>A</v>
      </c>
      <c r="H324" s="216"/>
      <c r="I324" s="219" t="str">
        <f>VLOOKUP($A324,DRG!$A$8:$Z$771,20,FALSE)</f>
        <v>A</v>
      </c>
      <c r="J324" s="162">
        <f>VLOOKUP($A324,DRG!$A$8:$Z$771,21,FALSE)</f>
        <v>0.16619999999999999</v>
      </c>
      <c r="K324" s="164">
        <f>VLOOKUP($A324,DRG!$A$8:$Z$771,22,FALSE)</f>
        <v>0.17199999999999999</v>
      </c>
      <c r="L324" s="134">
        <f t="shared" si="8"/>
        <v>5.7999999999999996E-3</v>
      </c>
      <c r="M324" s="355">
        <f t="shared" si="9"/>
        <v>3.4897713598074608E-2</v>
      </c>
    </row>
    <row r="325" spans="1:13" x14ac:dyDescent="0.2">
      <c r="A325" s="273" t="s">
        <v>270</v>
      </c>
      <c r="B325" s="262" t="str">
        <f>VLOOKUP($A325,DRG!$A$8:$Z$771,2,FALSE)</f>
        <v>Cirrhosis &amp; Alcoholic Hepatitis W CC</v>
      </c>
      <c r="C325" s="263">
        <f>VLOOKUP($A325,DRG!$A$8:$Z$771,9,FALSE)</f>
        <v>164</v>
      </c>
      <c r="D325" s="264">
        <f>VLOOKUP($A325,DRG!$A$8:$Z$771,10,FALSE)</f>
        <v>15738.54</v>
      </c>
      <c r="E325" s="264">
        <f>VLOOKUP($A325,DRG!$A$8:$Z$771,11,FALSE)</f>
        <v>8878.16</v>
      </c>
      <c r="F325" s="265">
        <f>ROUND(VLOOKUP($A325,DRG!$A$8:$Z$771,14,FALSE),1)</f>
        <v>3.1</v>
      </c>
      <c r="G325" s="266" t="str">
        <f>VLOOKUP($A325,DRG!$A$8:$Z$771,18,FALSE)</f>
        <v>A</v>
      </c>
      <c r="H325" s="216"/>
      <c r="I325" s="219" t="str">
        <f>VLOOKUP($A325,DRG!$A$8:$Z$771,20,FALSE)</f>
        <v>A</v>
      </c>
      <c r="J325" s="162">
        <f>VLOOKUP($A325,DRG!$A$8:$Z$771,21,FALSE)</f>
        <v>1.0089999999999999</v>
      </c>
      <c r="K325" s="164">
        <f>VLOOKUP($A325,DRG!$A$8:$Z$771,22,FALSE)</f>
        <v>1.0442</v>
      </c>
      <c r="L325" s="134">
        <f t="shared" si="8"/>
        <v>3.520000000000012E-2</v>
      </c>
      <c r="M325" s="355">
        <f t="shared" si="9"/>
        <v>3.4886025768087338E-2</v>
      </c>
    </row>
    <row r="326" spans="1:13" x14ac:dyDescent="0.2">
      <c r="A326" s="273" t="s">
        <v>1086</v>
      </c>
      <c r="B326" s="262" t="str">
        <f>VLOOKUP($A326,DRG!$A$8:$Z$771,2,FALSE)</f>
        <v>Other Kidney &amp; Urinary Tract Procedures W/O CC/MCC</v>
      </c>
      <c r="C326" s="263">
        <f>VLOOKUP($A326,DRG!$A$8:$Z$771,9,FALSE)</f>
        <v>4</v>
      </c>
      <c r="D326" s="264">
        <f>VLOOKUP($A326,DRG!$A$8:$Z$771,10,FALSE)</f>
        <v>42871.4</v>
      </c>
      <c r="E326" s="264">
        <f>VLOOKUP($A326,DRG!$A$8:$Z$771,11,FALSE)</f>
        <v>33935.24</v>
      </c>
      <c r="F326" s="265">
        <f>ROUND(VLOOKUP($A326,DRG!$A$8:$Z$771,14,FALSE),1)</f>
        <v>2.4</v>
      </c>
      <c r="G326" s="266" t="str">
        <f>VLOOKUP($A326,DRG!$A$8:$Z$771,18,FALSE)</f>
        <v>MP</v>
      </c>
      <c r="H326" s="216"/>
      <c r="I326" s="219" t="str">
        <f>VLOOKUP($A326,DRG!$A$8:$Z$771,20,FALSE)</f>
        <v>MP</v>
      </c>
      <c r="J326" s="162">
        <f>VLOOKUP($A326,DRG!$A$8:$Z$771,21,FALSE)</f>
        <v>1.4641</v>
      </c>
      <c r="K326" s="164">
        <f>VLOOKUP($A326,DRG!$A$8:$Z$771,22,FALSE)</f>
        <v>1.5149999999999999</v>
      </c>
      <c r="L326" s="134">
        <f t="shared" si="8"/>
        <v>5.0899999999999945E-2</v>
      </c>
      <c r="M326" s="355">
        <f t="shared" si="9"/>
        <v>3.4765384878082062E-2</v>
      </c>
    </row>
    <row r="327" spans="1:13" x14ac:dyDescent="0.2">
      <c r="A327" s="214" t="s">
        <v>1352</v>
      </c>
      <c r="B327" s="262" t="str">
        <f>VLOOKUP($A327,DRG!$A$8:$Z$771,2,FALSE)</f>
        <v>Level III: Neonates, Died or Transferred to Another Acute Care Facility</v>
      </c>
      <c r="C327" s="263">
        <f>VLOOKUP($A327,DRG!$A$8:$Z$771,9,FALSE)</f>
        <v>44</v>
      </c>
      <c r="D327" s="264">
        <f>VLOOKUP($A327,DRG!$A$8:$Z$771,10,FALSE)</f>
        <v>116181.88</v>
      </c>
      <c r="E327" s="264">
        <f>VLOOKUP($A327,DRG!$A$8:$Z$771,11,FALSE)</f>
        <v>164425.44</v>
      </c>
      <c r="F327" s="265">
        <f>ROUND(VLOOKUP($A327,DRG!$A$8:$Z$771,14,FALSE),1)</f>
        <v>5.8</v>
      </c>
      <c r="G327" s="266" t="str">
        <f>VLOOKUP($A327,DRG!$A$8:$Z$771,18,FALSE)</f>
        <v>A</v>
      </c>
      <c r="H327" s="216"/>
      <c r="I327" s="219" t="str">
        <f>VLOOKUP($A327,DRG!$A$8:$Z$771,20,FALSE)</f>
        <v>A</v>
      </c>
      <c r="J327" s="162">
        <f>VLOOKUP($A327,DRG!$A$8:$Z$771,21,FALSE)</f>
        <v>4.2801</v>
      </c>
      <c r="K327" s="164">
        <f>VLOOKUP($A327,DRG!$A$8:$Z$771,22,FALSE)</f>
        <v>4.4287999999999998</v>
      </c>
      <c r="L327" s="134">
        <f t="shared" si="8"/>
        <v>0.14869999999999983</v>
      </c>
      <c r="M327" s="355">
        <f t="shared" si="9"/>
        <v>3.4742178921053204E-2</v>
      </c>
    </row>
    <row r="328" spans="1:13" x14ac:dyDescent="0.2">
      <c r="A328" s="282" t="s">
        <v>1514</v>
      </c>
      <c r="B328" s="267" t="str">
        <f>VLOOKUP($A328,DRG!$A$8:$Z$771,2,FALSE)</f>
        <v>Breast Biopsy, Local Excision &amp; Other Breast Procedures W/O CC/MCC</v>
      </c>
      <c r="C328" s="268">
        <f>VLOOKUP($A328,DRG!$A$8:$Z$771,9,FALSE)</f>
        <v>25</v>
      </c>
      <c r="D328" s="269">
        <f>VLOOKUP($A328,DRG!$A$8:$Z$771,10,FALSE)</f>
        <v>33200.269999999997</v>
      </c>
      <c r="E328" s="269">
        <f>VLOOKUP($A328,DRG!$A$8:$Z$771,11,FALSE)</f>
        <v>24385.41</v>
      </c>
      <c r="F328" s="270">
        <f>ROUND(VLOOKUP($A328,DRG!$A$8:$Z$771,14,FALSE),1)</f>
        <v>2.6</v>
      </c>
      <c r="G328" s="271" t="str">
        <f>VLOOKUP($A328,DRG!$A$8:$Z$771,18,FALSE)</f>
        <v>A</v>
      </c>
      <c r="H328" s="216"/>
      <c r="I328" s="220" t="str">
        <f>VLOOKUP($A328,DRG!$A$8:$Z$771,20,FALSE)</f>
        <v>A</v>
      </c>
      <c r="J328" s="163">
        <f>VLOOKUP($A328,DRG!$A$8:$Z$771,21,FALSE)</f>
        <v>2.1288</v>
      </c>
      <c r="K328" s="165">
        <f>VLOOKUP($A328,DRG!$A$8:$Z$771,22,FALSE)</f>
        <v>2.2023999999999999</v>
      </c>
      <c r="L328" s="135">
        <f t="shared" si="8"/>
        <v>7.3599999999999888E-2</v>
      </c>
      <c r="M328" s="356">
        <f t="shared" si="9"/>
        <v>3.4573468620819191E-2</v>
      </c>
    </row>
    <row r="329" spans="1:13" x14ac:dyDescent="0.2">
      <c r="A329" s="273" t="s">
        <v>959</v>
      </c>
      <c r="B329" s="262" t="str">
        <f>VLOOKUP($A329,DRG!$A$8:$Z$771,2,FALSE)</f>
        <v>Coronary Bypass W Cardiac Cath W MCC</v>
      </c>
      <c r="C329" s="263">
        <f>VLOOKUP($A329,DRG!$A$8:$Z$771,9,FALSE)</f>
        <v>90</v>
      </c>
      <c r="D329" s="264">
        <f>VLOOKUP($A329,DRG!$A$8:$Z$771,10,FALSE)</f>
        <v>121006.62</v>
      </c>
      <c r="E329" s="264">
        <f>VLOOKUP($A329,DRG!$A$8:$Z$771,11,FALSE)</f>
        <v>39348.22</v>
      </c>
      <c r="F329" s="265">
        <f>ROUND(VLOOKUP($A329,DRG!$A$8:$Z$771,14,FALSE),1)</f>
        <v>12.5</v>
      </c>
      <c r="G329" s="266" t="str">
        <f>VLOOKUP($A329,DRG!$A$8:$Z$771,18,FALSE)</f>
        <v>A</v>
      </c>
      <c r="H329" s="216"/>
      <c r="I329" s="219" t="str">
        <f>VLOOKUP($A329,DRG!$A$8:$Z$771,20,FALSE)</f>
        <v>A</v>
      </c>
      <c r="J329" s="162">
        <f>VLOOKUP($A329,DRG!$A$8:$Z$771,21,FALSE)</f>
        <v>7.7232000000000003</v>
      </c>
      <c r="K329" s="164">
        <f>VLOOKUP($A329,DRG!$A$8:$Z$771,22,FALSE)</f>
        <v>7.9901</v>
      </c>
      <c r="L329" s="134">
        <f t="shared" ref="L329:L392" si="10">IF(J329&lt;&gt;"",IF(K329&lt;&gt;"",K329-J329,""),"")</f>
        <v>0.26689999999999969</v>
      </c>
      <c r="M329" s="355">
        <f t="shared" ref="M329:M392" si="11">IF(L329="","",L329/J329)</f>
        <v>3.4558214211725669E-2</v>
      </c>
    </row>
    <row r="330" spans="1:13" x14ac:dyDescent="0.2">
      <c r="A330" s="283" t="s">
        <v>581</v>
      </c>
      <c r="B330" s="262" t="str">
        <f>VLOOKUP($A330,DRG!$A$8:$Z$771,2,FALSE)</f>
        <v>Cranio W Major Dev Impl/Acute Complex CNS PDX W/O MCC</v>
      </c>
      <c r="C330" s="263">
        <f>VLOOKUP($A330,DRG!$A$8:$Z$771,9,FALSE)</f>
        <v>6</v>
      </c>
      <c r="D330" s="264">
        <f>VLOOKUP($A330,DRG!$A$8:$Z$771,10,FALSE)</f>
        <v>85072.95</v>
      </c>
      <c r="E330" s="264">
        <f>VLOOKUP($A330,DRG!$A$8:$Z$771,11,FALSE)</f>
        <v>30078.74</v>
      </c>
      <c r="F330" s="265">
        <f>ROUND(VLOOKUP($A330,DRG!$A$8:$Z$771,14,FALSE),1)</f>
        <v>4.2</v>
      </c>
      <c r="G330" s="266" t="str">
        <f>VLOOKUP($A330,DRG!$A$8:$Z$771,18,FALSE)</f>
        <v>M</v>
      </c>
      <c r="H330" s="216"/>
      <c r="I330" s="219" t="str">
        <f>VLOOKUP($A330,DRG!$A$8:$Z$771,20,FALSE)</f>
        <v>M</v>
      </c>
      <c r="J330" s="162">
        <f>VLOOKUP($A330,DRG!$A$8:$Z$771,21,FALSE)</f>
        <v>5.8239000000000001</v>
      </c>
      <c r="K330" s="164">
        <f>VLOOKUP($A330,DRG!$A$8:$Z$771,22,FALSE)</f>
        <v>6.0237999999999996</v>
      </c>
      <c r="L330" s="134">
        <f t="shared" si="10"/>
        <v>0.19989999999999952</v>
      </c>
      <c r="M330" s="355">
        <f t="shared" si="11"/>
        <v>3.4324078366730112E-2</v>
      </c>
    </row>
    <row r="331" spans="1:13" x14ac:dyDescent="0.2">
      <c r="A331" s="273" t="s">
        <v>1280</v>
      </c>
      <c r="B331" s="262" t="str">
        <f>VLOOKUP($A331,DRG!$A$8:$Z$771,2,FALSE)</f>
        <v>Psychoses</v>
      </c>
      <c r="C331" s="263">
        <f>VLOOKUP($A331,DRG!$A$8:$Z$771,9,FALSE)</f>
        <v>767</v>
      </c>
      <c r="D331" s="264">
        <f>VLOOKUP($A331,DRG!$A$8:$Z$771,10,FALSE)</f>
        <v>11393.01</v>
      </c>
      <c r="E331" s="264">
        <f>VLOOKUP($A331,DRG!$A$8:$Z$771,11,FALSE)</f>
        <v>7499.3</v>
      </c>
      <c r="F331" s="265">
        <f>ROUND(VLOOKUP($A331,DRG!$A$8:$Z$771,14,FALSE),1)</f>
        <v>5.7</v>
      </c>
      <c r="G331" s="266" t="str">
        <f>VLOOKUP($A331,DRG!$A$8:$Z$771,18,FALSE)</f>
        <v>A</v>
      </c>
      <c r="H331" s="216"/>
      <c r="I331" s="219" t="str">
        <f>VLOOKUP($A331,DRG!$A$8:$Z$771,20,FALSE)</f>
        <v>A</v>
      </c>
      <c r="J331" s="162">
        <f>VLOOKUP($A331,DRG!$A$8:$Z$771,21,FALSE)</f>
        <v>0.72819999999999996</v>
      </c>
      <c r="K331" s="164">
        <f>VLOOKUP($A331,DRG!$A$8:$Z$771,22,FALSE)</f>
        <v>0.75309999999999999</v>
      </c>
      <c r="L331" s="134">
        <f t="shared" si="10"/>
        <v>2.4900000000000033E-2</v>
      </c>
      <c r="M331" s="355">
        <f t="shared" si="11"/>
        <v>3.4193902773963246E-2</v>
      </c>
    </row>
    <row r="332" spans="1:13" x14ac:dyDescent="0.2">
      <c r="A332" s="273" t="s">
        <v>405</v>
      </c>
      <c r="B332" s="262" t="str">
        <f>VLOOKUP($A332,DRG!$A$8:$Z$771,2,FALSE)</f>
        <v>Heart Transplant or Implant of Heart Assist System W MCC</v>
      </c>
      <c r="C332" s="263">
        <f>VLOOKUP($A332,DRG!$A$8:$Z$771,9,FALSE)</f>
        <v>0</v>
      </c>
      <c r="D332" s="264">
        <f>VLOOKUP($A332,DRG!$A$8:$Z$771,10,FALSE)</f>
        <v>0</v>
      </c>
      <c r="E332" s="264">
        <f>VLOOKUP($A332,DRG!$A$8:$Z$771,11,FALSE)</f>
        <v>0</v>
      </c>
      <c r="F332" s="265">
        <f>ROUND(VLOOKUP($A332,DRG!$A$8:$Z$771,14,FALSE),1)</f>
        <v>29.4</v>
      </c>
      <c r="G332" s="266" t="str">
        <f>VLOOKUP($A332,DRG!$A$8:$Z$771,18,FALSE)</f>
        <v>Z</v>
      </c>
      <c r="H332" s="216"/>
      <c r="I332" s="219" t="str">
        <f>VLOOKUP($A332,DRG!$A$8:$Z$771,20,FALSE)</f>
        <v>Z</v>
      </c>
      <c r="J332" s="162">
        <f>VLOOKUP($A332,DRG!$A$8:$Z$771,21,FALSE)</f>
        <v>25.391999999999999</v>
      </c>
      <c r="K332" s="164">
        <f>VLOOKUP($A332,DRG!$A$8:$Z$771,22,FALSE)</f>
        <v>26.246600000000001</v>
      </c>
      <c r="L332" s="134">
        <f t="shared" si="10"/>
        <v>0.85460000000000136</v>
      </c>
      <c r="M332" s="355">
        <f t="shared" si="11"/>
        <v>3.3656269691241393E-2</v>
      </c>
    </row>
    <row r="333" spans="1:13" x14ac:dyDescent="0.2">
      <c r="A333" s="282" t="s">
        <v>1118</v>
      </c>
      <c r="B333" s="267" t="str">
        <f>VLOOKUP($A333,DRG!$A$8:$Z$771,2,FALSE)</f>
        <v>Inguinal &amp; Femoral Hernia Procedures W MCC</v>
      </c>
      <c r="C333" s="268">
        <f>VLOOKUP($A333,DRG!$A$8:$Z$771,9,FALSE)</f>
        <v>2</v>
      </c>
      <c r="D333" s="269">
        <f>VLOOKUP($A333,DRG!$A$8:$Z$771,10,FALSE)</f>
        <v>49470.22</v>
      </c>
      <c r="E333" s="269">
        <f>VLOOKUP($A333,DRG!$A$8:$Z$771,11,FALSE)</f>
        <v>10026.6</v>
      </c>
      <c r="F333" s="270">
        <f>ROUND(VLOOKUP($A333,DRG!$A$8:$Z$771,14,FALSE),1)</f>
        <v>5.6</v>
      </c>
      <c r="G333" s="271" t="str">
        <f>VLOOKUP($A333,DRG!$A$8:$Z$771,18,FALSE)</f>
        <v>M</v>
      </c>
      <c r="H333" s="216"/>
      <c r="I333" s="220" t="str">
        <f>VLOOKUP($A333,DRG!$A$8:$Z$771,20,FALSE)</f>
        <v>M</v>
      </c>
      <c r="J333" s="163">
        <f>VLOOKUP($A333,DRG!$A$8:$Z$771,21,FALSE)</f>
        <v>3.8344999999999998</v>
      </c>
      <c r="K333" s="165">
        <f>VLOOKUP($A333,DRG!$A$8:$Z$771,22,FALSE)</f>
        <v>3.9626999999999999</v>
      </c>
      <c r="L333" s="135">
        <f t="shared" si="10"/>
        <v>0.12820000000000009</v>
      </c>
      <c r="M333" s="356">
        <f t="shared" si="11"/>
        <v>3.3433302907810693E-2</v>
      </c>
    </row>
    <row r="334" spans="1:13" x14ac:dyDescent="0.2">
      <c r="A334" s="273" t="s">
        <v>668</v>
      </c>
      <c r="B334" s="262" t="str">
        <f>VLOOKUP($A334,DRG!$A$8:$Z$771,2,FALSE)</f>
        <v>Other Musculoskeletal Sys &amp; Connective Tissue Diagnoses W MCC</v>
      </c>
      <c r="C334" s="263">
        <f>VLOOKUP($A334,DRG!$A$8:$Z$771,9,FALSE)</f>
        <v>8</v>
      </c>
      <c r="D334" s="264">
        <f>VLOOKUP($A334,DRG!$A$8:$Z$771,10,FALSE)</f>
        <v>33287.42</v>
      </c>
      <c r="E334" s="264">
        <f>VLOOKUP($A334,DRG!$A$8:$Z$771,11,FALSE)</f>
        <v>17107.23</v>
      </c>
      <c r="F334" s="265">
        <f>ROUND(VLOOKUP($A334,DRG!$A$8:$Z$771,14,FALSE),1)</f>
        <v>4.7</v>
      </c>
      <c r="G334" s="266" t="str">
        <f>VLOOKUP($A334,DRG!$A$8:$Z$771,18,FALSE)</f>
        <v>M</v>
      </c>
      <c r="H334" s="216"/>
      <c r="I334" s="219" t="str">
        <f>VLOOKUP($A334,DRG!$A$8:$Z$771,20,FALSE)</f>
        <v>M</v>
      </c>
      <c r="J334" s="162">
        <f>VLOOKUP($A334,DRG!$A$8:$Z$771,21,FALSE)</f>
        <v>2.3376000000000001</v>
      </c>
      <c r="K334" s="164">
        <f>VLOOKUP($A334,DRG!$A$8:$Z$771,22,FALSE)</f>
        <v>2.4150999999999998</v>
      </c>
      <c r="L334" s="134">
        <f t="shared" si="10"/>
        <v>7.749999999999968E-2</v>
      </c>
      <c r="M334" s="355">
        <f t="shared" si="11"/>
        <v>3.3153661875427648E-2</v>
      </c>
    </row>
    <row r="335" spans="1:13" x14ac:dyDescent="0.2">
      <c r="A335" s="273" t="s">
        <v>329</v>
      </c>
      <c r="B335" s="262" t="str">
        <f>VLOOKUP($A335,DRG!$A$8:$Z$771,2,FALSE)</f>
        <v>Spinal Fusion Except Cervical W MCC</v>
      </c>
      <c r="C335" s="263">
        <f>VLOOKUP($A335,DRG!$A$8:$Z$771,9,FALSE)</f>
        <v>18</v>
      </c>
      <c r="D335" s="264">
        <f>VLOOKUP($A335,DRG!$A$8:$Z$771,10,FALSE)</f>
        <v>118095.15</v>
      </c>
      <c r="E335" s="264">
        <f>VLOOKUP($A335,DRG!$A$8:$Z$771,11,FALSE)</f>
        <v>56332.94</v>
      </c>
      <c r="F335" s="265">
        <f>ROUND(VLOOKUP($A335,DRG!$A$8:$Z$771,14,FALSE),1)</f>
        <v>8.4</v>
      </c>
      <c r="G335" s="266" t="str">
        <f>VLOOKUP($A335,DRG!$A$8:$Z$771,18,FALSE)</f>
        <v>A</v>
      </c>
      <c r="H335" s="216"/>
      <c r="I335" s="219" t="str">
        <f>VLOOKUP($A335,DRG!$A$8:$Z$771,20,FALSE)</f>
        <v>A</v>
      </c>
      <c r="J335" s="162">
        <f>VLOOKUP($A335,DRG!$A$8:$Z$771,21,FALSE)</f>
        <v>7.5827</v>
      </c>
      <c r="K335" s="164">
        <f>VLOOKUP($A335,DRG!$A$8:$Z$771,22,FALSE)</f>
        <v>7.8339999999999996</v>
      </c>
      <c r="L335" s="134">
        <f t="shared" si="10"/>
        <v>0.25129999999999963</v>
      </c>
      <c r="M335" s="355">
        <f t="shared" si="11"/>
        <v>3.3141229377398503E-2</v>
      </c>
    </row>
    <row r="336" spans="1:13" x14ac:dyDescent="0.2">
      <c r="A336" s="273" t="s">
        <v>730</v>
      </c>
      <c r="B336" s="262" t="str">
        <f>VLOOKUP($A336,DRG!$A$8:$Z$771,2,FALSE)</f>
        <v>Intraocular Procedures W/O CC/MCC</v>
      </c>
      <c r="C336" s="263">
        <f>VLOOKUP($A336,DRG!$A$8:$Z$771,9,FALSE)</f>
        <v>2</v>
      </c>
      <c r="D336" s="264">
        <f>VLOOKUP($A336,DRG!$A$8:$Z$771,10,FALSE)</f>
        <v>13177.53</v>
      </c>
      <c r="E336" s="264">
        <f>VLOOKUP($A336,DRG!$A$8:$Z$771,11,FALSE)</f>
        <v>2382.19</v>
      </c>
      <c r="F336" s="265">
        <f>ROUND(VLOOKUP($A336,DRG!$A$8:$Z$771,14,FALSE),1)</f>
        <v>2</v>
      </c>
      <c r="G336" s="266" t="str">
        <f>VLOOKUP($A336,DRG!$A$8:$Z$771,18,FALSE)</f>
        <v>M</v>
      </c>
      <c r="H336" s="216"/>
      <c r="I336" s="219" t="str">
        <f>VLOOKUP($A336,DRG!$A$8:$Z$771,20,FALSE)</f>
        <v>M</v>
      </c>
      <c r="J336" s="162">
        <f>VLOOKUP($A336,DRG!$A$8:$Z$771,21,FALSE)</f>
        <v>1.2808999999999999</v>
      </c>
      <c r="K336" s="164">
        <f>VLOOKUP($A336,DRG!$A$8:$Z$771,22,FALSE)</f>
        <v>1.3229</v>
      </c>
      <c r="L336" s="134">
        <f t="shared" si="10"/>
        <v>4.2000000000000037E-2</v>
      </c>
      <c r="M336" s="355">
        <f t="shared" si="11"/>
        <v>3.2789444921539575E-2</v>
      </c>
    </row>
    <row r="337" spans="1:13" x14ac:dyDescent="0.2">
      <c r="A337" s="273" t="s">
        <v>464</v>
      </c>
      <c r="B337" s="262" t="str">
        <f>VLOOKUP($A337,DRG!$A$8:$Z$771,2,FALSE)</f>
        <v>Acute Ischemic Stroke W Use of Thrombolytic Agent W CC</v>
      </c>
      <c r="C337" s="263">
        <f>VLOOKUP($A337,DRG!$A$8:$Z$771,9,FALSE)</f>
        <v>25</v>
      </c>
      <c r="D337" s="264">
        <f>VLOOKUP($A337,DRG!$A$8:$Z$771,10,FALSE)</f>
        <v>38968.33</v>
      </c>
      <c r="E337" s="264">
        <f>VLOOKUP($A337,DRG!$A$8:$Z$771,11,FALSE)</f>
        <v>14901.74</v>
      </c>
      <c r="F337" s="265">
        <f>ROUND(VLOOKUP($A337,DRG!$A$8:$Z$771,14,FALSE),1)</f>
        <v>5.3</v>
      </c>
      <c r="G337" s="266" t="str">
        <f>VLOOKUP($A337,DRG!$A$8:$Z$771,18,FALSE)</f>
        <v>A</v>
      </c>
      <c r="H337" s="216"/>
      <c r="I337" s="219" t="str">
        <f>VLOOKUP($A337,DRG!$A$8:$Z$771,20,FALSE)</f>
        <v>A</v>
      </c>
      <c r="J337" s="162">
        <f>VLOOKUP($A337,DRG!$A$8:$Z$771,21,FALSE)</f>
        <v>2.5034999999999998</v>
      </c>
      <c r="K337" s="164">
        <f>VLOOKUP($A337,DRG!$A$8:$Z$771,22,FALSE)</f>
        <v>2.5851000000000002</v>
      </c>
      <c r="L337" s="134">
        <f t="shared" si="10"/>
        <v>8.1600000000000339E-2</v>
      </c>
      <c r="M337" s="355">
        <f t="shared" si="11"/>
        <v>3.2594367884961194E-2</v>
      </c>
    </row>
    <row r="338" spans="1:13" x14ac:dyDescent="0.2">
      <c r="A338" s="213" t="s">
        <v>1357</v>
      </c>
      <c r="B338" s="267" t="str">
        <f>VLOOKUP($A338,DRG!$A$8:$Z$771,2,FALSE)</f>
        <v>Level III: Neonate W Other Significant Problems</v>
      </c>
      <c r="C338" s="268">
        <f>VLOOKUP($A338,DRG!$A$8:$Z$771,9,FALSE)</f>
        <v>402</v>
      </c>
      <c r="D338" s="269">
        <f>VLOOKUP($A338,DRG!$A$8:$Z$771,10,FALSE)</f>
        <v>4195.91</v>
      </c>
      <c r="E338" s="269">
        <f>VLOOKUP($A338,DRG!$A$8:$Z$771,11,FALSE)</f>
        <v>3273.05</v>
      </c>
      <c r="F338" s="270">
        <f>ROUND(VLOOKUP($A338,DRG!$A$8:$Z$771,14,FALSE),1)</f>
        <v>2.2999999999999998</v>
      </c>
      <c r="G338" s="271" t="str">
        <f>VLOOKUP($A338,DRG!$A$8:$Z$771,18,FALSE)</f>
        <v>A</v>
      </c>
      <c r="H338" s="216"/>
      <c r="I338" s="220" t="str">
        <f>VLOOKUP($A338,DRG!$A$8:$Z$771,20,FALSE)</f>
        <v>A</v>
      </c>
      <c r="J338" s="163">
        <f>VLOOKUP($A338,DRG!$A$8:$Z$771,21,FALSE)</f>
        <v>0.26960000000000001</v>
      </c>
      <c r="K338" s="165">
        <f>VLOOKUP($A338,DRG!$A$8:$Z$771,22,FALSE)</f>
        <v>0.27829999999999999</v>
      </c>
      <c r="L338" s="135">
        <f t="shared" si="10"/>
        <v>8.6999999999999855E-3</v>
      </c>
      <c r="M338" s="356">
        <f t="shared" si="11"/>
        <v>3.2270029673590453E-2</v>
      </c>
    </row>
    <row r="339" spans="1:13" x14ac:dyDescent="0.2">
      <c r="A339" s="273" t="s">
        <v>556</v>
      </c>
      <c r="B339" s="262" t="str">
        <f>VLOOKUP($A339,DRG!$A$8:$Z$771,2,FALSE)</f>
        <v>Misc Disorders of Nutrition, Metabolism, Fluids/Electrolytes W/O MCC</v>
      </c>
      <c r="C339" s="263">
        <f>VLOOKUP($A339,DRG!$A$8:$Z$771,9,FALSE)</f>
        <v>563</v>
      </c>
      <c r="D339" s="264">
        <f>VLOOKUP($A339,DRG!$A$8:$Z$771,10,FALSE)</f>
        <v>10089.969999999999</v>
      </c>
      <c r="E339" s="264">
        <f>VLOOKUP($A339,DRG!$A$8:$Z$771,11,FALSE)</f>
        <v>6061.17</v>
      </c>
      <c r="F339" s="265">
        <f>ROUND(VLOOKUP($A339,DRG!$A$8:$Z$771,14,FALSE),1)</f>
        <v>2.2999999999999998</v>
      </c>
      <c r="G339" s="266" t="str">
        <f>VLOOKUP($A339,DRG!$A$8:$Z$771,18,FALSE)</f>
        <v>A</v>
      </c>
      <c r="H339" s="216"/>
      <c r="I339" s="219" t="str">
        <f>VLOOKUP($A339,DRG!$A$8:$Z$771,20,FALSE)</f>
        <v>A</v>
      </c>
      <c r="J339" s="162">
        <f>VLOOKUP($A339,DRG!$A$8:$Z$771,21,FALSE)</f>
        <v>0.64849999999999997</v>
      </c>
      <c r="K339" s="164">
        <f>VLOOKUP($A339,DRG!$A$8:$Z$771,22,FALSE)</f>
        <v>0.6694</v>
      </c>
      <c r="L339" s="134">
        <f t="shared" si="10"/>
        <v>2.090000000000003E-2</v>
      </c>
      <c r="M339" s="355">
        <f t="shared" si="11"/>
        <v>3.222821896684662E-2</v>
      </c>
    </row>
    <row r="340" spans="1:13" x14ac:dyDescent="0.2">
      <c r="A340" s="273" t="s">
        <v>1203</v>
      </c>
      <c r="B340" s="262" t="str">
        <f>VLOOKUP($A340,DRG!$A$8:$Z$771,2,FALSE)</f>
        <v>Vaginal Delivery W/O Complicating Diagnoses</v>
      </c>
      <c r="C340" s="263">
        <f>VLOOKUP($A340,DRG!$A$8:$Z$771,9,FALSE)</f>
        <v>2597</v>
      </c>
      <c r="D340" s="264">
        <f>VLOOKUP($A340,DRG!$A$8:$Z$771,10,FALSE)</f>
        <v>7190.6</v>
      </c>
      <c r="E340" s="264">
        <f>VLOOKUP($A340,DRG!$A$8:$Z$771,11,FALSE)</f>
        <v>2630.74</v>
      </c>
      <c r="F340" s="265">
        <f>ROUND(VLOOKUP($A340,DRG!$A$8:$Z$771,14,FALSE),1)</f>
        <v>2.2000000000000002</v>
      </c>
      <c r="G340" s="266" t="str">
        <f>VLOOKUP($A340,DRG!$A$8:$Z$771,18,FALSE)</f>
        <v>A</v>
      </c>
      <c r="H340" s="216"/>
      <c r="I340" s="219" t="str">
        <f>VLOOKUP($A340,DRG!$A$8:$Z$771,20,FALSE)</f>
        <v>A</v>
      </c>
      <c r="J340" s="162">
        <f>VLOOKUP($A340,DRG!$A$8:$Z$771,21,FALSE)</f>
        <v>0.4622</v>
      </c>
      <c r="K340" s="164">
        <f>VLOOKUP($A340,DRG!$A$8:$Z$771,22,FALSE)</f>
        <v>0.47699999999999998</v>
      </c>
      <c r="L340" s="134">
        <f t="shared" si="10"/>
        <v>1.479999999999998E-2</v>
      </c>
      <c r="M340" s="355">
        <f t="shared" si="11"/>
        <v>3.2020770229337907E-2</v>
      </c>
    </row>
    <row r="341" spans="1:13" x14ac:dyDescent="0.2">
      <c r="A341" s="273" t="s">
        <v>1204</v>
      </c>
      <c r="B341" s="262" t="str">
        <f>VLOOKUP($A341,DRG!$A$8:$Z$771,2,FALSE)</f>
        <v>Postpartum &amp; Post Abortion Diagnoses W/O O.R. Procedure</v>
      </c>
      <c r="C341" s="263">
        <f>VLOOKUP($A341,DRG!$A$8:$Z$771,9,FALSE)</f>
        <v>63</v>
      </c>
      <c r="D341" s="264">
        <f>VLOOKUP($A341,DRG!$A$8:$Z$771,10,FALSE)</f>
        <v>9013.19</v>
      </c>
      <c r="E341" s="264">
        <f>VLOOKUP($A341,DRG!$A$8:$Z$771,11,FALSE)</f>
        <v>6186.04</v>
      </c>
      <c r="F341" s="265">
        <f>ROUND(VLOOKUP($A341,DRG!$A$8:$Z$771,14,FALSE),1)</f>
        <v>2.2000000000000002</v>
      </c>
      <c r="G341" s="266" t="str">
        <f>VLOOKUP($A341,DRG!$A$8:$Z$771,18,FALSE)</f>
        <v>A</v>
      </c>
      <c r="H341" s="216"/>
      <c r="I341" s="219" t="str">
        <f>VLOOKUP($A341,DRG!$A$8:$Z$771,20,FALSE)</f>
        <v>A</v>
      </c>
      <c r="J341" s="162">
        <f>VLOOKUP($A341,DRG!$A$8:$Z$771,21,FALSE)</f>
        <v>0.5796</v>
      </c>
      <c r="K341" s="164">
        <f>VLOOKUP($A341,DRG!$A$8:$Z$771,22,FALSE)</f>
        <v>0.59789999999999999</v>
      </c>
      <c r="L341" s="134">
        <f t="shared" si="10"/>
        <v>1.8299999999999983E-2</v>
      </c>
      <c r="M341" s="355">
        <f t="shared" si="11"/>
        <v>3.1573498964803284E-2</v>
      </c>
    </row>
    <row r="342" spans="1:13" x14ac:dyDescent="0.2">
      <c r="A342" s="273" t="s">
        <v>1194</v>
      </c>
      <c r="B342" s="262" t="str">
        <f>VLOOKUP($A342,DRG!$A$8:$Z$771,2,FALSE)</f>
        <v>Menstrual &amp; Other Female Reproductive System Disorders W/O CC/MCC</v>
      </c>
      <c r="C342" s="263">
        <f>VLOOKUP($A342,DRG!$A$8:$Z$771,9,FALSE)</f>
        <v>14</v>
      </c>
      <c r="D342" s="264">
        <f>VLOOKUP($A342,DRG!$A$8:$Z$771,10,FALSE)</f>
        <v>9436.25</v>
      </c>
      <c r="E342" s="264">
        <f>VLOOKUP($A342,DRG!$A$8:$Z$771,11,FALSE)</f>
        <v>3562.45</v>
      </c>
      <c r="F342" s="265">
        <f>ROUND(VLOOKUP($A342,DRG!$A$8:$Z$771,14,FALSE),1)</f>
        <v>1.8</v>
      </c>
      <c r="G342" s="266" t="str">
        <f>VLOOKUP($A342,DRG!$A$8:$Z$771,18,FALSE)</f>
        <v>A</v>
      </c>
      <c r="H342" s="216"/>
      <c r="I342" s="219" t="str">
        <f>VLOOKUP($A342,DRG!$A$8:$Z$771,20,FALSE)</f>
        <v>A</v>
      </c>
      <c r="J342" s="162">
        <f>VLOOKUP($A342,DRG!$A$8:$Z$771,21,FALSE)</f>
        <v>0.60729999999999995</v>
      </c>
      <c r="K342" s="164">
        <f>VLOOKUP($A342,DRG!$A$8:$Z$771,22,FALSE)</f>
        <v>0.626</v>
      </c>
      <c r="L342" s="134">
        <f t="shared" si="10"/>
        <v>1.870000000000005E-2</v>
      </c>
      <c r="M342" s="355">
        <f t="shared" si="11"/>
        <v>3.079203029804059E-2</v>
      </c>
    </row>
    <row r="343" spans="1:13" x14ac:dyDescent="0.2">
      <c r="A343" s="282" t="s">
        <v>1323</v>
      </c>
      <c r="B343" s="267" t="str">
        <f>VLOOKUP($A343,DRG!$A$8:$Z$771,2,FALSE)</f>
        <v>Signs &amp; Symptoms W/O MCC</v>
      </c>
      <c r="C343" s="268">
        <f>VLOOKUP($A343,DRG!$A$8:$Z$771,9,FALSE)</f>
        <v>257</v>
      </c>
      <c r="D343" s="269">
        <f>VLOOKUP($A343,DRG!$A$8:$Z$771,10,FALSE)</f>
        <v>12497.77</v>
      </c>
      <c r="E343" s="269">
        <f>VLOOKUP($A343,DRG!$A$8:$Z$771,11,FALSE)</f>
        <v>7200.57</v>
      </c>
      <c r="F343" s="270">
        <f>ROUND(VLOOKUP($A343,DRG!$A$8:$Z$771,14,FALSE),1)</f>
        <v>2.5</v>
      </c>
      <c r="G343" s="271" t="str">
        <f>VLOOKUP($A343,DRG!$A$8:$Z$771,18,FALSE)</f>
        <v>A</v>
      </c>
      <c r="H343" s="216"/>
      <c r="I343" s="220" t="str">
        <f>VLOOKUP($A343,DRG!$A$8:$Z$771,20,FALSE)</f>
        <v>A</v>
      </c>
      <c r="J343" s="163">
        <f>VLOOKUP($A343,DRG!$A$8:$Z$771,21,FALSE)</f>
        <v>0.80449999999999999</v>
      </c>
      <c r="K343" s="165">
        <f>VLOOKUP($A343,DRG!$A$8:$Z$771,22,FALSE)</f>
        <v>0.82899999999999996</v>
      </c>
      <c r="L343" s="135">
        <f t="shared" si="10"/>
        <v>2.4499999999999966E-2</v>
      </c>
      <c r="M343" s="356">
        <f t="shared" si="11"/>
        <v>3.0453697949036625E-2</v>
      </c>
    </row>
    <row r="344" spans="1:13" x14ac:dyDescent="0.2">
      <c r="A344" s="273" t="s">
        <v>367</v>
      </c>
      <c r="B344" s="262" t="str">
        <f>VLOOKUP($A344,DRG!$A$8:$Z$771,2,FALSE)</f>
        <v>Hip &amp; Femur Procedures Except Major Joint W MCC</v>
      </c>
      <c r="C344" s="263">
        <f>VLOOKUP($A344,DRG!$A$8:$Z$771,9,FALSE)</f>
        <v>46</v>
      </c>
      <c r="D344" s="264">
        <f>VLOOKUP($A344,DRG!$A$8:$Z$771,10,FALSE)</f>
        <v>55727.43</v>
      </c>
      <c r="E344" s="264">
        <f>VLOOKUP($A344,DRG!$A$8:$Z$771,11,FALSE)</f>
        <v>33227.29</v>
      </c>
      <c r="F344" s="265">
        <f>ROUND(VLOOKUP($A344,DRG!$A$8:$Z$771,14,FALSE),1)</f>
        <v>5.7</v>
      </c>
      <c r="G344" s="266" t="str">
        <f>VLOOKUP($A344,DRG!$A$8:$Z$771,18,FALSE)</f>
        <v>A</v>
      </c>
      <c r="H344" s="216"/>
      <c r="I344" s="219" t="str">
        <f>VLOOKUP($A344,DRG!$A$8:$Z$771,20,FALSE)</f>
        <v>A</v>
      </c>
      <c r="J344" s="162">
        <f>VLOOKUP($A344,DRG!$A$8:$Z$771,21,FALSE)</f>
        <v>3.5876000000000001</v>
      </c>
      <c r="K344" s="164">
        <f>VLOOKUP($A344,DRG!$A$8:$Z$771,22,FALSE)</f>
        <v>3.6966000000000001</v>
      </c>
      <c r="L344" s="134">
        <f t="shared" si="10"/>
        <v>0.10899999999999999</v>
      </c>
      <c r="M344" s="355">
        <f t="shared" si="11"/>
        <v>3.0382428364366144E-2</v>
      </c>
    </row>
    <row r="345" spans="1:13" x14ac:dyDescent="0.2">
      <c r="A345" s="273" t="s">
        <v>992</v>
      </c>
      <c r="B345" s="262" t="str">
        <f>VLOOKUP($A345,DRG!$A$8:$Z$771,2,FALSE)</f>
        <v>Other Skin, Subcut Tiss &amp; Breast Proc W CC</v>
      </c>
      <c r="C345" s="263">
        <f>VLOOKUP($A345,DRG!$A$8:$Z$771,9,FALSE)</f>
        <v>131</v>
      </c>
      <c r="D345" s="264">
        <f>VLOOKUP($A345,DRG!$A$8:$Z$771,10,FALSE)</f>
        <v>28908.01</v>
      </c>
      <c r="E345" s="264">
        <f>VLOOKUP($A345,DRG!$A$8:$Z$771,11,FALSE)</f>
        <v>17054.509999999998</v>
      </c>
      <c r="F345" s="265">
        <f>ROUND(VLOOKUP($A345,DRG!$A$8:$Z$771,14,FALSE),1)</f>
        <v>4.0999999999999996</v>
      </c>
      <c r="G345" s="266" t="str">
        <f>VLOOKUP($A345,DRG!$A$8:$Z$771,18,FALSE)</f>
        <v>A</v>
      </c>
      <c r="H345" s="216"/>
      <c r="I345" s="219" t="str">
        <f>VLOOKUP($A345,DRG!$A$8:$Z$771,20,FALSE)</f>
        <v>A</v>
      </c>
      <c r="J345" s="162">
        <f>VLOOKUP($A345,DRG!$A$8:$Z$771,21,FALSE)</f>
        <v>1.8615999999999999</v>
      </c>
      <c r="K345" s="164">
        <f>VLOOKUP($A345,DRG!$A$8:$Z$771,22,FALSE)</f>
        <v>1.9176</v>
      </c>
      <c r="L345" s="134">
        <f t="shared" si="10"/>
        <v>5.600000000000005E-2</v>
      </c>
      <c r="M345" s="355">
        <f t="shared" si="11"/>
        <v>3.0081650193382065E-2</v>
      </c>
    </row>
    <row r="346" spans="1:13" x14ac:dyDescent="0.2">
      <c r="A346" s="273" t="s">
        <v>466</v>
      </c>
      <c r="B346" s="262" t="str">
        <f>VLOOKUP($A346,DRG!$A$8:$Z$771,2,FALSE)</f>
        <v>Acute Ischemic Stroke W Use of Thrombolytic Agent W/O CC/MCC</v>
      </c>
      <c r="C346" s="263">
        <f>VLOOKUP($A346,DRG!$A$8:$Z$771,9,FALSE)</f>
        <v>8</v>
      </c>
      <c r="D346" s="264">
        <f>VLOOKUP($A346,DRG!$A$8:$Z$771,10,FALSE)</f>
        <v>36364.36</v>
      </c>
      <c r="E346" s="264">
        <f>VLOOKUP($A346,DRG!$A$8:$Z$771,11,FALSE)</f>
        <v>11512.95</v>
      </c>
      <c r="F346" s="265">
        <f>ROUND(VLOOKUP($A346,DRG!$A$8:$Z$771,14,FALSE),1)</f>
        <v>2.9</v>
      </c>
      <c r="G346" s="266" t="str">
        <f>VLOOKUP($A346,DRG!$A$8:$Z$771,18,FALSE)</f>
        <v>M</v>
      </c>
      <c r="H346" s="216"/>
      <c r="I346" s="219" t="str">
        <f>VLOOKUP($A346,DRG!$A$8:$Z$771,20,FALSE)</f>
        <v>M</v>
      </c>
      <c r="J346" s="162">
        <f>VLOOKUP($A346,DRG!$A$8:$Z$771,21,FALSE)</f>
        <v>2.3473000000000002</v>
      </c>
      <c r="K346" s="164">
        <f>VLOOKUP($A346,DRG!$A$8:$Z$771,22,FALSE)</f>
        <v>2.4171</v>
      </c>
      <c r="L346" s="134">
        <f t="shared" si="10"/>
        <v>6.9799999999999862E-2</v>
      </c>
      <c r="M346" s="355">
        <f t="shared" si="11"/>
        <v>2.9736292761896585E-2</v>
      </c>
    </row>
    <row r="347" spans="1:13" x14ac:dyDescent="0.2">
      <c r="A347" s="273" t="s">
        <v>516</v>
      </c>
      <c r="B347" s="262" t="str">
        <f>VLOOKUP($A347,DRG!$A$8:$Z$771,2,FALSE)</f>
        <v>Concussion W MCC</v>
      </c>
      <c r="C347" s="263">
        <f>VLOOKUP($A347,DRG!$A$8:$Z$771,9,FALSE)</f>
        <v>17</v>
      </c>
      <c r="D347" s="264">
        <f>VLOOKUP($A347,DRG!$A$8:$Z$771,10,FALSE)</f>
        <v>27188.75</v>
      </c>
      <c r="E347" s="264">
        <f>VLOOKUP($A347,DRG!$A$8:$Z$771,11,FALSE)</f>
        <v>14954.07</v>
      </c>
      <c r="F347" s="265">
        <f>ROUND(VLOOKUP($A347,DRG!$A$8:$Z$771,14,FALSE),1)</f>
        <v>3.5</v>
      </c>
      <c r="G347" s="266" t="str">
        <f>VLOOKUP($A347,DRG!$A$8:$Z$771,18,FALSE)</f>
        <v>A</v>
      </c>
      <c r="H347" s="216"/>
      <c r="I347" s="219" t="str">
        <f>VLOOKUP($A347,DRG!$A$8:$Z$771,20,FALSE)</f>
        <v>A</v>
      </c>
      <c r="J347" s="162">
        <f>VLOOKUP($A347,DRG!$A$8:$Z$771,21,FALSE)</f>
        <v>1.752</v>
      </c>
      <c r="K347" s="164">
        <f>VLOOKUP($A347,DRG!$A$8:$Z$771,22,FALSE)</f>
        <v>1.8037000000000001</v>
      </c>
      <c r="L347" s="134">
        <f t="shared" si="10"/>
        <v>5.1700000000000079E-2</v>
      </c>
      <c r="M347" s="355">
        <f t="shared" si="11"/>
        <v>2.9509132420091368E-2</v>
      </c>
    </row>
    <row r="348" spans="1:13" x14ac:dyDescent="0.2">
      <c r="A348" s="282" t="s">
        <v>1178</v>
      </c>
      <c r="B348" s="267" t="str">
        <f>VLOOKUP($A348,DRG!$A$8:$Z$771,2,FALSE)</f>
        <v>Uterine &amp; Adnexa Proc for Non-Malignancy W CC/MCC</v>
      </c>
      <c r="C348" s="268">
        <f>VLOOKUP($A348,DRG!$A$8:$Z$771,9,FALSE)</f>
        <v>155</v>
      </c>
      <c r="D348" s="269">
        <f>VLOOKUP($A348,DRG!$A$8:$Z$771,10,FALSE)</f>
        <v>25372.03</v>
      </c>
      <c r="E348" s="269">
        <f>VLOOKUP($A348,DRG!$A$8:$Z$771,11,FALSE)</f>
        <v>12721.43</v>
      </c>
      <c r="F348" s="270">
        <f>ROUND(VLOOKUP($A348,DRG!$A$8:$Z$771,14,FALSE),1)</f>
        <v>3.1</v>
      </c>
      <c r="G348" s="271" t="str">
        <f>VLOOKUP($A348,DRG!$A$8:$Z$771,18,FALSE)</f>
        <v>A</v>
      </c>
      <c r="H348" s="216"/>
      <c r="I348" s="220" t="str">
        <f>VLOOKUP($A348,DRG!$A$8:$Z$771,20,FALSE)</f>
        <v>A</v>
      </c>
      <c r="J348" s="163">
        <f>VLOOKUP($A348,DRG!$A$8:$Z$771,21,FALSE)</f>
        <v>1.6354</v>
      </c>
      <c r="K348" s="165">
        <f>VLOOKUP($A348,DRG!$A$8:$Z$771,22,FALSE)</f>
        <v>1.6832</v>
      </c>
      <c r="L348" s="135">
        <f t="shared" si="10"/>
        <v>4.7800000000000065E-2</v>
      </c>
      <c r="M348" s="356">
        <f t="shared" si="11"/>
        <v>2.9228323345970444E-2</v>
      </c>
    </row>
    <row r="349" spans="1:13" x14ac:dyDescent="0.2">
      <c r="A349" s="273" t="s">
        <v>13</v>
      </c>
      <c r="B349" s="262" t="str">
        <f>VLOOKUP($A349,DRG!$A$8:$Z$771,2,FALSE)</f>
        <v>Other O.R. Proc of the Blood &amp; Blood Forming Organs W MCC</v>
      </c>
      <c r="C349" s="263">
        <f>VLOOKUP($A349,DRG!$A$8:$Z$771,9,FALSE)</f>
        <v>8</v>
      </c>
      <c r="D349" s="264">
        <f>VLOOKUP($A349,DRG!$A$8:$Z$771,10,FALSE)</f>
        <v>38717.49</v>
      </c>
      <c r="E349" s="264">
        <f>VLOOKUP($A349,DRG!$A$8:$Z$771,11,FALSE)</f>
        <v>14014.45</v>
      </c>
      <c r="F349" s="265">
        <f>ROUND(VLOOKUP($A349,DRG!$A$8:$Z$771,14,FALSE),1)</f>
        <v>8.1</v>
      </c>
      <c r="G349" s="266" t="str">
        <f>VLOOKUP($A349,DRG!$A$8:$Z$771,18,FALSE)</f>
        <v>M</v>
      </c>
      <c r="H349" s="216"/>
      <c r="I349" s="219" t="str">
        <f>VLOOKUP($A349,DRG!$A$8:$Z$771,20,FALSE)</f>
        <v>M</v>
      </c>
      <c r="J349" s="162">
        <f>VLOOKUP($A349,DRG!$A$8:$Z$771,21,FALSE)</f>
        <v>5.2239000000000004</v>
      </c>
      <c r="K349" s="164">
        <f>VLOOKUP($A349,DRG!$A$8:$Z$771,22,FALSE)</f>
        <v>5.3742000000000001</v>
      </c>
      <c r="L349" s="134">
        <f t="shared" si="10"/>
        <v>0.15029999999999966</v>
      </c>
      <c r="M349" s="355">
        <f t="shared" si="11"/>
        <v>2.87716074197438E-2</v>
      </c>
    </row>
    <row r="350" spans="1:13" x14ac:dyDescent="0.2">
      <c r="A350" s="273" t="s">
        <v>983</v>
      </c>
      <c r="B350" s="262" t="str">
        <f>VLOOKUP($A350,DRG!$A$8:$Z$771,2,FALSE)</f>
        <v>AICD Generator Procedures</v>
      </c>
      <c r="C350" s="263">
        <f>VLOOKUP($A350,DRG!$A$8:$Z$771,9,FALSE)</f>
        <v>7</v>
      </c>
      <c r="D350" s="264">
        <f>VLOOKUP($A350,DRG!$A$8:$Z$771,10,FALSE)</f>
        <v>56623.75</v>
      </c>
      <c r="E350" s="264">
        <f>VLOOKUP($A350,DRG!$A$8:$Z$771,11,FALSE)</f>
        <v>24002.29</v>
      </c>
      <c r="F350" s="265">
        <f>ROUND(VLOOKUP($A350,DRG!$A$8:$Z$771,14,FALSE),1)</f>
        <v>4</v>
      </c>
      <c r="G350" s="266" t="str">
        <f>VLOOKUP($A350,DRG!$A$8:$Z$771,18,FALSE)</f>
        <v>M</v>
      </c>
      <c r="H350" s="216"/>
      <c r="I350" s="219" t="str">
        <f>VLOOKUP($A350,DRG!$A$8:$Z$771,20,FALSE)</f>
        <v>M</v>
      </c>
      <c r="J350" s="162">
        <f>VLOOKUP($A350,DRG!$A$8:$Z$771,21,FALSE)</f>
        <v>7.2267999999999999</v>
      </c>
      <c r="K350" s="164">
        <f>VLOOKUP($A350,DRG!$A$8:$Z$771,22,FALSE)</f>
        <v>7.4337</v>
      </c>
      <c r="L350" s="134">
        <f t="shared" si="10"/>
        <v>0.20690000000000008</v>
      </c>
      <c r="M350" s="355">
        <f t="shared" si="11"/>
        <v>2.8629545580339859E-2</v>
      </c>
    </row>
    <row r="351" spans="1:13" x14ac:dyDescent="0.2">
      <c r="A351" s="273" t="s">
        <v>1449</v>
      </c>
      <c r="B351" s="262" t="str">
        <f>VLOOKUP($A351,DRG!$A$8:$Z$771,2,FALSE)</f>
        <v>Sprains, Strains &amp; Dislocations of Hip, Pelvis &amp; Thigh W CC/MCC</v>
      </c>
      <c r="C351" s="263">
        <f>VLOOKUP($A351,DRG!$A$8:$Z$771,9,FALSE)</f>
        <v>2</v>
      </c>
      <c r="D351" s="264">
        <f>VLOOKUP($A351,DRG!$A$8:$Z$771,10,FALSE)</f>
        <v>14914.59</v>
      </c>
      <c r="E351" s="264">
        <f>VLOOKUP($A351,DRG!$A$8:$Z$771,11,FALSE)</f>
        <v>371.18</v>
      </c>
      <c r="F351" s="265">
        <f>ROUND(VLOOKUP($A351,DRG!$A$8:$Z$771,14,FALSE),1)</f>
        <v>3.3</v>
      </c>
      <c r="G351" s="266" t="str">
        <f>VLOOKUP($A351,DRG!$A$8:$Z$771,18,FALSE)</f>
        <v>M</v>
      </c>
      <c r="H351" s="216"/>
      <c r="I351" s="219" t="str">
        <f>VLOOKUP($A351,DRG!$A$8:$Z$771,20,FALSE)</f>
        <v>M</v>
      </c>
      <c r="J351" s="162">
        <f>VLOOKUP($A351,DRG!$A$8:$Z$771,21,FALSE)</f>
        <v>1.3954</v>
      </c>
      <c r="K351" s="164">
        <f>VLOOKUP($A351,DRG!$A$8:$Z$771,22,FALSE)</f>
        <v>1.4348000000000001</v>
      </c>
      <c r="L351" s="134">
        <f t="shared" si="10"/>
        <v>3.9400000000000102E-2</v>
      </c>
      <c r="M351" s="355">
        <f t="shared" si="11"/>
        <v>2.8235631360183533E-2</v>
      </c>
    </row>
    <row r="352" spans="1:13" x14ac:dyDescent="0.2">
      <c r="A352" s="273" t="s">
        <v>1085</v>
      </c>
      <c r="B352" s="262" t="str">
        <f>VLOOKUP($A352,DRG!$A$8:$Z$771,2,FALSE)</f>
        <v>Other Kidney &amp; Urinary Tract Procedures W CC</v>
      </c>
      <c r="C352" s="263">
        <f>VLOOKUP($A352,DRG!$A$8:$Z$771,9,FALSE)</f>
        <v>46</v>
      </c>
      <c r="D352" s="264">
        <f>VLOOKUP($A352,DRG!$A$8:$Z$771,10,FALSE)</f>
        <v>31712.34</v>
      </c>
      <c r="E352" s="264">
        <f>VLOOKUP($A352,DRG!$A$8:$Z$771,11,FALSE)</f>
        <v>15521.24</v>
      </c>
      <c r="F352" s="265">
        <f>ROUND(VLOOKUP($A352,DRG!$A$8:$Z$771,14,FALSE),1)</f>
        <v>4.8</v>
      </c>
      <c r="G352" s="266" t="str">
        <f>VLOOKUP($A352,DRG!$A$8:$Z$771,18,FALSE)</f>
        <v>AP</v>
      </c>
      <c r="H352" s="216"/>
      <c r="I352" s="219" t="str">
        <f>VLOOKUP($A352,DRG!$A$8:$Z$771,20,FALSE)</f>
        <v>AP</v>
      </c>
      <c r="J352" s="162">
        <f>VLOOKUP($A352,DRG!$A$8:$Z$771,21,FALSE)</f>
        <v>2.1282000000000001</v>
      </c>
      <c r="K352" s="164">
        <f>VLOOKUP($A352,DRG!$A$8:$Z$771,22,FALSE)</f>
        <v>2.1869000000000001</v>
      </c>
      <c r="L352" s="134">
        <f t="shared" si="10"/>
        <v>5.8699999999999974E-2</v>
      </c>
      <c r="M352" s="355">
        <f t="shared" si="11"/>
        <v>2.7581994173479923E-2</v>
      </c>
    </row>
    <row r="353" spans="1:13" x14ac:dyDescent="0.2">
      <c r="A353" s="282" t="s">
        <v>1024</v>
      </c>
      <c r="B353" s="267" t="str">
        <f>VLOOKUP($A353,DRG!$A$8:$Z$771,2,FALSE)</f>
        <v>Heart Failure &amp; Shock W CC</v>
      </c>
      <c r="C353" s="268">
        <f>VLOOKUP($A353,DRG!$A$8:$Z$771,9,FALSE)</f>
        <v>508</v>
      </c>
      <c r="D353" s="269">
        <f>VLOOKUP($A353,DRG!$A$8:$Z$771,10,FALSE)</f>
        <v>15940.99</v>
      </c>
      <c r="E353" s="269">
        <f>VLOOKUP($A353,DRG!$A$8:$Z$771,11,FALSE)</f>
        <v>9230.17</v>
      </c>
      <c r="F353" s="270">
        <f>ROUND(VLOOKUP($A353,DRG!$A$8:$Z$771,14,FALSE),1)</f>
        <v>3.6</v>
      </c>
      <c r="G353" s="271" t="str">
        <f>VLOOKUP($A353,DRG!$A$8:$Z$771,18,FALSE)</f>
        <v>A</v>
      </c>
      <c r="H353" s="216"/>
      <c r="I353" s="220" t="str">
        <f>VLOOKUP($A353,DRG!$A$8:$Z$771,20,FALSE)</f>
        <v>A</v>
      </c>
      <c r="J353" s="163">
        <f>VLOOKUP($A353,DRG!$A$8:$Z$771,21,FALSE)</f>
        <v>1.0291999999999999</v>
      </c>
      <c r="K353" s="165">
        <f>VLOOKUP($A353,DRG!$A$8:$Z$771,22,FALSE)</f>
        <v>1.0575000000000001</v>
      </c>
      <c r="L353" s="135">
        <f t="shared" si="10"/>
        <v>2.8300000000000214E-2</v>
      </c>
      <c r="M353" s="356">
        <f t="shared" si="11"/>
        <v>2.7497085114652368E-2</v>
      </c>
    </row>
    <row r="354" spans="1:13" x14ac:dyDescent="0.2">
      <c r="A354" s="273" t="s">
        <v>991</v>
      </c>
      <c r="B354" s="262" t="str">
        <f>VLOOKUP($A354,DRG!$A$8:$Z$771,2,FALSE)</f>
        <v>Perc Cardiovasc Proc W Non-Drug-Eluting Stent W/O MCC</v>
      </c>
      <c r="C354" s="263">
        <f>VLOOKUP($A354,DRG!$A$8:$Z$771,9,FALSE)</f>
        <v>182</v>
      </c>
      <c r="D354" s="264">
        <f>VLOOKUP($A354,DRG!$A$8:$Z$771,10,FALSE)</f>
        <v>40811.57</v>
      </c>
      <c r="E354" s="264">
        <f>VLOOKUP($A354,DRG!$A$8:$Z$771,11,FALSE)</f>
        <v>10524.43</v>
      </c>
      <c r="F354" s="265">
        <f>ROUND(VLOOKUP($A354,DRG!$A$8:$Z$771,14,FALSE),1)</f>
        <v>2.6</v>
      </c>
      <c r="G354" s="266" t="str">
        <f>VLOOKUP($A354,DRG!$A$8:$Z$771,18,FALSE)</f>
        <v>A</v>
      </c>
      <c r="H354" s="216"/>
      <c r="I354" s="219" t="str">
        <f>VLOOKUP($A354,DRG!$A$8:$Z$771,20,FALSE)</f>
        <v>A</v>
      </c>
      <c r="J354" s="162">
        <f>VLOOKUP($A354,DRG!$A$8:$Z$771,21,FALSE)</f>
        <v>2.6364999999999998</v>
      </c>
      <c r="K354" s="164">
        <f>VLOOKUP($A354,DRG!$A$8:$Z$771,22,FALSE)</f>
        <v>2.7073999999999998</v>
      </c>
      <c r="L354" s="134">
        <f t="shared" si="10"/>
        <v>7.0899999999999963E-2</v>
      </c>
      <c r="M354" s="355">
        <f t="shared" si="11"/>
        <v>2.6891712497629422E-2</v>
      </c>
    </row>
    <row r="355" spans="1:13" x14ac:dyDescent="0.2">
      <c r="A355" s="273" t="s">
        <v>180</v>
      </c>
      <c r="B355" s="262" t="str">
        <f>VLOOKUP($A355,DRG!$A$8:$Z$771,2,FALSE)</f>
        <v>G.I. Obstruction W MCC</v>
      </c>
      <c r="C355" s="263">
        <f>VLOOKUP($A355,DRG!$A$8:$Z$771,9,FALSE)</f>
        <v>46</v>
      </c>
      <c r="D355" s="264">
        <f>VLOOKUP($A355,DRG!$A$8:$Z$771,10,FALSE)</f>
        <v>24733.46</v>
      </c>
      <c r="E355" s="264">
        <f>VLOOKUP($A355,DRG!$A$8:$Z$771,11,FALSE)</f>
        <v>17587.75</v>
      </c>
      <c r="F355" s="265">
        <f>ROUND(VLOOKUP($A355,DRG!$A$8:$Z$771,14,FALSE),1)</f>
        <v>4.8</v>
      </c>
      <c r="G355" s="266" t="str">
        <f>VLOOKUP($A355,DRG!$A$8:$Z$771,18,FALSE)</f>
        <v>A</v>
      </c>
      <c r="H355" s="216"/>
      <c r="I355" s="219" t="str">
        <f>VLOOKUP($A355,DRG!$A$8:$Z$771,20,FALSE)</f>
        <v>A</v>
      </c>
      <c r="J355" s="162">
        <f>VLOOKUP($A355,DRG!$A$8:$Z$771,21,FALSE)</f>
        <v>1.5983000000000001</v>
      </c>
      <c r="K355" s="164">
        <f>VLOOKUP($A355,DRG!$A$8:$Z$771,22,FALSE)</f>
        <v>1.6409</v>
      </c>
      <c r="L355" s="134">
        <f t="shared" si="10"/>
        <v>4.2599999999999971E-2</v>
      </c>
      <c r="M355" s="355">
        <f t="shared" si="11"/>
        <v>2.6653319151598555E-2</v>
      </c>
    </row>
    <row r="356" spans="1:13" x14ac:dyDescent="0.2">
      <c r="A356" s="273" t="s">
        <v>274</v>
      </c>
      <c r="B356" s="262" t="str">
        <f>VLOOKUP($A356,DRG!$A$8:$Z$771,2,FALSE)</f>
        <v>Malignancy of Hepatobiliary System or Pancreas W MCC</v>
      </c>
      <c r="C356" s="263">
        <f>VLOOKUP($A356,DRG!$A$8:$Z$771,9,FALSE)</f>
        <v>44</v>
      </c>
      <c r="D356" s="264">
        <f>VLOOKUP($A356,DRG!$A$8:$Z$771,10,FALSE)</f>
        <v>25870.28</v>
      </c>
      <c r="E356" s="264">
        <f>VLOOKUP($A356,DRG!$A$8:$Z$771,11,FALSE)</f>
        <v>14538.9</v>
      </c>
      <c r="F356" s="265">
        <f>ROUND(VLOOKUP($A356,DRG!$A$8:$Z$771,14,FALSE),1)</f>
        <v>5</v>
      </c>
      <c r="G356" s="266" t="str">
        <f>VLOOKUP($A356,DRG!$A$8:$Z$771,18,FALSE)</f>
        <v>A</v>
      </c>
      <c r="H356" s="216"/>
      <c r="I356" s="219" t="str">
        <f>VLOOKUP($A356,DRG!$A$8:$Z$771,20,FALSE)</f>
        <v>A</v>
      </c>
      <c r="J356" s="162">
        <f>VLOOKUP($A356,DRG!$A$8:$Z$771,21,FALSE)</f>
        <v>1.6726000000000001</v>
      </c>
      <c r="K356" s="164">
        <f>VLOOKUP($A356,DRG!$A$8:$Z$771,22,FALSE)</f>
        <v>1.7161</v>
      </c>
      <c r="L356" s="134">
        <f t="shared" si="10"/>
        <v>4.3499999999999872E-2</v>
      </c>
      <c r="M356" s="355">
        <f t="shared" si="11"/>
        <v>2.6007413607557019E-2</v>
      </c>
    </row>
    <row r="357" spans="1:13" x14ac:dyDescent="0.2">
      <c r="A357" s="273" t="s">
        <v>287</v>
      </c>
      <c r="B357" s="262" t="str">
        <f>VLOOKUP($A357,DRG!$A$8:$Z$771,2,FALSE)</f>
        <v>Disorders of Liver Except Malig, Cirr, Alc Hepa W CC</v>
      </c>
      <c r="C357" s="263">
        <f>VLOOKUP($A357,DRG!$A$8:$Z$771,9,FALSE)</f>
        <v>318</v>
      </c>
      <c r="D357" s="264">
        <f>VLOOKUP($A357,DRG!$A$8:$Z$771,10,FALSE)</f>
        <v>14563.53</v>
      </c>
      <c r="E357" s="264">
        <f>VLOOKUP($A357,DRG!$A$8:$Z$771,11,FALSE)</f>
        <v>8006.45</v>
      </c>
      <c r="F357" s="265">
        <f>ROUND(VLOOKUP($A357,DRG!$A$8:$Z$771,14,FALSE),1)</f>
        <v>3.1</v>
      </c>
      <c r="G357" s="266" t="str">
        <f>VLOOKUP($A357,DRG!$A$8:$Z$771,18,FALSE)</f>
        <v>A</v>
      </c>
      <c r="H357" s="216"/>
      <c r="I357" s="219" t="str">
        <f>VLOOKUP($A357,DRG!$A$8:$Z$771,20,FALSE)</f>
        <v>A</v>
      </c>
      <c r="J357" s="162">
        <f>VLOOKUP($A357,DRG!$A$8:$Z$771,21,FALSE)</f>
        <v>0.9425</v>
      </c>
      <c r="K357" s="164">
        <f>VLOOKUP($A357,DRG!$A$8:$Z$771,22,FALSE)</f>
        <v>0.96619999999999995</v>
      </c>
      <c r="L357" s="134">
        <f t="shared" si="10"/>
        <v>2.3699999999999943E-2</v>
      </c>
      <c r="M357" s="355">
        <f t="shared" si="11"/>
        <v>2.5145888594164396E-2</v>
      </c>
    </row>
    <row r="358" spans="1:13" x14ac:dyDescent="0.2">
      <c r="A358" s="282" t="s">
        <v>1302</v>
      </c>
      <c r="B358" s="267" t="str">
        <f>VLOOKUP($A358,DRG!$A$8:$Z$771,2,FALSE)</f>
        <v>Poisoning &amp; Toxic Effects of Drugs W/O MCC</v>
      </c>
      <c r="C358" s="268">
        <f>VLOOKUP($A358,DRG!$A$8:$Z$771,9,FALSE)</f>
        <v>666</v>
      </c>
      <c r="D358" s="269">
        <f>VLOOKUP($A358,DRG!$A$8:$Z$771,10,FALSE)</f>
        <v>9436.56</v>
      </c>
      <c r="E358" s="269">
        <f>VLOOKUP($A358,DRG!$A$8:$Z$771,11,FALSE)</f>
        <v>6043.31</v>
      </c>
      <c r="F358" s="270">
        <f>ROUND(VLOOKUP($A358,DRG!$A$8:$Z$771,14,FALSE),1)</f>
        <v>1.8</v>
      </c>
      <c r="G358" s="271" t="str">
        <f>VLOOKUP($A358,DRG!$A$8:$Z$771,18,FALSE)</f>
        <v>A</v>
      </c>
      <c r="H358" s="216"/>
      <c r="I358" s="220" t="str">
        <f>VLOOKUP($A358,DRG!$A$8:$Z$771,20,FALSE)</f>
        <v>A</v>
      </c>
      <c r="J358" s="163">
        <f>VLOOKUP($A358,DRG!$A$8:$Z$771,21,FALSE)</f>
        <v>0.60099999999999998</v>
      </c>
      <c r="K358" s="165">
        <f>VLOOKUP($A358,DRG!$A$8:$Z$771,22,FALSE)</f>
        <v>0.61609999999999998</v>
      </c>
      <c r="L358" s="135">
        <f t="shared" si="10"/>
        <v>1.5100000000000002E-2</v>
      </c>
      <c r="M358" s="356">
        <f t="shared" si="11"/>
        <v>2.5124792013311154E-2</v>
      </c>
    </row>
    <row r="359" spans="1:13" x14ac:dyDescent="0.2">
      <c r="A359" s="273" t="s">
        <v>333</v>
      </c>
      <c r="B359" s="262" t="str">
        <f>VLOOKUP($A359,DRG!$A$8:$Z$771,2,FALSE)</f>
        <v>Bilateral or Multiple Major Joint Procs of Lower Extremity W/O MCC</v>
      </c>
      <c r="C359" s="263">
        <f>VLOOKUP($A359,DRG!$A$8:$Z$771,9,FALSE)</f>
        <v>34</v>
      </c>
      <c r="D359" s="264">
        <f>VLOOKUP($A359,DRG!$A$8:$Z$771,10,FALSE)</f>
        <v>51170.81</v>
      </c>
      <c r="E359" s="264">
        <f>VLOOKUP($A359,DRG!$A$8:$Z$771,11,FALSE)</f>
        <v>13069.82</v>
      </c>
      <c r="F359" s="265">
        <f>ROUND(VLOOKUP($A359,DRG!$A$8:$Z$771,14,FALSE),1)</f>
        <v>2.9</v>
      </c>
      <c r="G359" s="266" t="str">
        <f>VLOOKUP($A359,DRG!$A$8:$Z$771,18,FALSE)</f>
        <v>A</v>
      </c>
      <c r="H359" s="216"/>
      <c r="I359" s="219" t="str">
        <f>VLOOKUP($A359,DRG!$A$8:$Z$771,20,FALSE)</f>
        <v>A</v>
      </c>
      <c r="J359" s="162">
        <f>VLOOKUP($A359,DRG!$A$8:$Z$771,21,FALSE)</f>
        <v>3.3126000000000002</v>
      </c>
      <c r="K359" s="164">
        <f>VLOOKUP($A359,DRG!$A$8:$Z$771,22,FALSE)</f>
        <v>3.3944999999999999</v>
      </c>
      <c r="L359" s="134">
        <f t="shared" si="10"/>
        <v>8.189999999999964E-2</v>
      </c>
      <c r="M359" s="355">
        <f t="shared" si="11"/>
        <v>2.4723781923564461E-2</v>
      </c>
    </row>
    <row r="360" spans="1:13" x14ac:dyDescent="0.2">
      <c r="A360" s="273" t="s">
        <v>236</v>
      </c>
      <c r="B360" s="262" t="str">
        <f>VLOOKUP($A360,DRG!$A$8:$Z$771,2,FALSE)</f>
        <v>Cholecystectomy Except by Laparoscope W/O C.D.E. W/O CC/MCC</v>
      </c>
      <c r="C360" s="263">
        <f>VLOOKUP($A360,DRG!$A$8:$Z$771,9,FALSE)</f>
        <v>33</v>
      </c>
      <c r="D360" s="264">
        <f>VLOOKUP($A360,DRG!$A$8:$Z$771,10,FALSE)</f>
        <v>24216.27</v>
      </c>
      <c r="E360" s="264">
        <f>VLOOKUP($A360,DRG!$A$8:$Z$771,11,FALSE)</f>
        <v>8324.07</v>
      </c>
      <c r="F360" s="265">
        <f>ROUND(VLOOKUP($A360,DRG!$A$8:$Z$771,14,FALSE),1)</f>
        <v>3</v>
      </c>
      <c r="G360" s="266" t="str">
        <f>VLOOKUP($A360,DRG!$A$8:$Z$771,18,FALSE)</f>
        <v>A</v>
      </c>
      <c r="H360" s="216"/>
      <c r="I360" s="219" t="str">
        <f>VLOOKUP($A360,DRG!$A$8:$Z$771,20,FALSE)</f>
        <v>A</v>
      </c>
      <c r="J360" s="162">
        <f>VLOOKUP($A360,DRG!$A$8:$Z$771,21,FALSE)</f>
        <v>1.5678000000000001</v>
      </c>
      <c r="K360" s="164">
        <f>VLOOKUP($A360,DRG!$A$8:$Z$771,22,FALSE)</f>
        <v>1.6062000000000001</v>
      </c>
      <c r="L360" s="134">
        <f t="shared" si="10"/>
        <v>3.839999999999999E-2</v>
      </c>
      <c r="M360" s="355">
        <f t="shared" si="11"/>
        <v>2.4492920015308069E-2</v>
      </c>
    </row>
    <row r="361" spans="1:13" x14ac:dyDescent="0.2">
      <c r="A361" s="273" t="s">
        <v>591</v>
      </c>
      <c r="B361" s="262" t="str">
        <f>VLOOKUP($A361,DRG!$A$8:$Z$771,2,FALSE)</f>
        <v>Spinal Procedures W CC or Spinal Neurostimulators</v>
      </c>
      <c r="C361" s="263">
        <f>VLOOKUP($A361,DRG!$A$8:$Z$771,9,FALSE)</f>
        <v>28</v>
      </c>
      <c r="D361" s="264">
        <f>VLOOKUP($A361,DRG!$A$8:$Z$771,10,FALSE)</f>
        <v>69400.2</v>
      </c>
      <c r="E361" s="264">
        <f>VLOOKUP($A361,DRG!$A$8:$Z$771,11,FALSE)</f>
        <v>49453.99</v>
      </c>
      <c r="F361" s="265">
        <f>ROUND(VLOOKUP($A361,DRG!$A$8:$Z$771,14,FALSE),1)</f>
        <v>5.8</v>
      </c>
      <c r="G361" s="266" t="str">
        <f>VLOOKUP($A361,DRG!$A$8:$Z$771,18,FALSE)</f>
        <v>A</v>
      </c>
      <c r="H361" s="216"/>
      <c r="I361" s="219" t="str">
        <f>VLOOKUP($A361,DRG!$A$8:$Z$771,20,FALSE)</f>
        <v>A</v>
      </c>
      <c r="J361" s="162">
        <f>VLOOKUP($A361,DRG!$A$8:$Z$771,21,FALSE)</f>
        <v>4.3787000000000003</v>
      </c>
      <c r="K361" s="164">
        <f>VLOOKUP($A361,DRG!$A$8:$Z$771,22,FALSE)</f>
        <v>4.4848999999999997</v>
      </c>
      <c r="L361" s="134">
        <f t="shared" si="10"/>
        <v>0.10619999999999941</v>
      </c>
      <c r="M361" s="355">
        <f t="shared" si="11"/>
        <v>2.4253773951172584E-2</v>
      </c>
    </row>
    <row r="362" spans="1:13" x14ac:dyDescent="0.2">
      <c r="A362" s="273" t="s">
        <v>1100</v>
      </c>
      <c r="B362" s="262" t="str">
        <f>VLOOKUP($A362,DRG!$A$8:$Z$771,2,FALSE)</f>
        <v>Kidney &amp; Urinary Tract Signs &amp; Symptoms W MCC</v>
      </c>
      <c r="C362" s="263">
        <f>VLOOKUP($A362,DRG!$A$8:$Z$771,9,FALSE)</f>
        <v>8</v>
      </c>
      <c r="D362" s="264">
        <f>VLOOKUP($A362,DRG!$A$8:$Z$771,10,FALSE)</f>
        <v>13733.75</v>
      </c>
      <c r="E362" s="264">
        <f>VLOOKUP($A362,DRG!$A$8:$Z$771,11,FALSE)</f>
        <v>5629.8</v>
      </c>
      <c r="F362" s="265">
        <f>ROUND(VLOOKUP($A362,DRG!$A$8:$Z$771,14,FALSE),1)</f>
        <v>4.0999999999999996</v>
      </c>
      <c r="G362" s="266" t="str">
        <f>VLOOKUP($A362,DRG!$A$8:$Z$771,18,FALSE)</f>
        <v>M</v>
      </c>
      <c r="H362" s="216"/>
      <c r="I362" s="219" t="str">
        <f>VLOOKUP($A362,DRG!$A$8:$Z$771,20,FALSE)</f>
        <v>M</v>
      </c>
      <c r="J362" s="162">
        <f>VLOOKUP($A362,DRG!$A$8:$Z$771,21,FALSE)</f>
        <v>1.9356</v>
      </c>
      <c r="K362" s="164">
        <f>VLOOKUP($A362,DRG!$A$8:$Z$771,22,FALSE)</f>
        <v>1.9818</v>
      </c>
      <c r="L362" s="134">
        <f t="shared" si="10"/>
        <v>4.6200000000000019E-2</v>
      </c>
      <c r="M362" s="355">
        <f t="shared" si="11"/>
        <v>2.3868567885926853E-2</v>
      </c>
    </row>
    <row r="363" spans="1:13" x14ac:dyDescent="0.2">
      <c r="A363" s="282" t="s">
        <v>1342</v>
      </c>
      <c r="B363" s="267" t="str">
        <f>VLOOKUP($A363,DRG!$A$8:$Z$771,2,FALSE)</f>
        <v>Extensive O.R. Procedure Unrelated to Principal Diagnosis W CC</v>
      </c>
      <c r="C363" s="268">
        <f>VLOOKUP($A363,DRG!$A$8:$Z$771,9,FALSE)</f>
        <v>117</v>
      </c>
      <c r="D363" s="269">
        <f>VLOOKUP($A363,DRG!$A$8:$Z$771,10,FALSE)</f>
        <v>45642.19</v>
      </c>
      <c r="E363" s="269">
        <f>VLOOKUP($A363,DRG!$A$8:$Z$771,11,FALSE)</f>
        <v>28781.72</v>
      </c>
      <c r="F363" s="270">
        <f>ROUND(VLOOKUP($A363,DRG!$A$8:$Z$771,14,FALSE),1)</f>
        <v>5.8</v>
      </c>
      <c r="G363" s="271" t="str">
        <f>VLOOKUP($A363,DRG!$A$8:$Z$771,18,FALSE)</f>
        <v>A</v>
      </c>
      <c r="H363" s="216"/>
      <c r="I363" s="220" t="str">
        <f>VLOOKUP($A363,DRG!$A$8:$Z$771,20,FALSE)</f>
        <v>A</v>
      </c>
      <c r="J363" s="163">
        <f>VLOOKUP($A363,DRG!$A$8:$Z$771,21,FALSE)</f>
        <v>2.9363000000000001</v>
      </c>
      <c r="K363" s="165">
        <f>VLOOKUP($A363,DRG!$A$8:$Z$771,22,FALSE)</f>
        <v>3.0063</v>
      </c>
      <c r="L363" s="135">
        <f t="shared" si="10"/>
        <v>6.999999999999984E-2</v>
      </c>
      <c r="M363" s="356">
        <f t="shared" si="11"/>
        <v>2.3839525933998514E-2</v>
      </c>
    </row>
    <row r="364" spans="1:13" x14ac:dyDescent="0.2">
      <c r="A364" s="273" t="s">
        <v>1134</v>
      </c>
      <c r="B364" s="262" t="str">
        <f>VLOOKUP($A364,DRG!$A$8:$Z$771,2,FALSE)</f>
        <v>Other Digestive System O.R. Procedures W/O CC/MCC</v>
      </c>
      <c r="C364" s="263">
        <f>VLOOKUP($A364,DRG!$A$8:$Z$771,9,FALSE)</f>
        <v>21</v>
      </c>
      <c r="D364" s="264">
        <f>VLOOKUP($A364,DRG!$A$8:$Z$771,10,FALSE)</f>
        <v>25822.87</v>
      </c>
      <c r="E364" s="264">
        <f>VLOOKUP($A364,DRG!$A$8:$Z$771,11,FALSE)</f>
        <v>9006.8799999999992</v>
      </c>
      <c r="F364" s="265">
        <f>ROUND(VLOOKUP($A364,DRG!$A$8:$Z$771,14,FALSE),1)</f>
        <v>3.9</v>
      </c>
      <c r="G364" s="266" t="str">
        <f>VLOOKUP($A364,DRG!$A$8:$Z$771,18,FALSE)</f>
        <v>A</v>
      </c>
      <c r="H364" s="216"/>
      <c r="I364" s="219" t="str">
        <f>VLOOKUP($A364,DRG!$A$8:$Z$771,20,FALSE)</f>
        <v>A</v>
      </c>
      <c r="J364" s="162">
        <f>VLOOKUP($A364,DRG!$A$8:$Z$771,21,FALSE)</f>
        <v>1.6738</v>
      </c>
      <c r="K364" s="164">
        <f>VLOOKUP($A364,DRG!$A$8:$Z$771,22,FALSE)</f>
        <v>1.7131000000000001</v>
      </c>
      <c r="L364" s="134">
        <f t="shared" si="10"/>
        <v>3.9300000000000113E-2</v>
      </c>
      <c r="M364" s="355">
        <f t="shared" si="11"/>
        <v>2.3479507707014048E-2</v>
      </c>
    </row>
    <row r="365" spans="1:13" x14ac:dyDescent="0.2">
      <c r="A365" s="273" t="s">
        <v>188</v>
      </c>
      <c r="B365" s="262" t="str">
        <f>VLOOKUP($A365,DRG!$A$8:$Z$771,2,FALSE)</f>
        <v>Esophagitis, Gastroent &amp; Misc Digest Disorders W/O MCC</v>
      </c>
      <c r="C365" s="263">
        <f>VLOOKUP($A365,DRG!$A$8:$Z$771,9,FALSE)</f>
        <v>1452</v>
      </c>
      <c r="D365" s="264">
        <f>VLOOKUP($A365,DRG!$A$8:$Z$771,10,FALSE)</f>
        <v>11371.44</v>
      </c>
      <c r="E365" s="264">
        <f>VLOOKUP($A365,DRG!$A$8:$Z$771,11,FALSE)</f>
        <v>5698.84</v>
      </c>
      <c r="F365" s="265">
        <f>ROUND(VLOOKUP($A365,DRG!$A$8:$Z$771,14,FALSE),1)</f>
        <v>2.4</v>
      </c>
      <c r="G365" s="266" t="str">
        <f>VLOOKUP($A365,DRG!$A$8:$Z$771,18,FALSE)</f>
        <v>A</v>
      </c>
      <c r="H365" s="216"/>
      <c r="I365" s="219" t="str">
        <f>VLOOKUP($A365,DRG!$A$8:$Z$771,20,FALSE)</f>
        <v>A</v>
      </c>
      <c r="J365" s="162">
        <f>VLOOKUP($A365,DRG!$A$8:$Z$771,21,FALSE)</f>
        <v>0.73750000000000004</v>
      </c>
      <c r="K365" s="164">
        <f>VLOOKUP($A365,DRG!$A$8:$Z$771,22,FALSE)</f>
        <v>0.75449999999999995</v>
      </c>
      <c r="L365" s="134">
        <f t="shared" si="10"/>
        <v>1.6999999999999904E-2</v>
      </c>
      <c r="M365" s="355">
        <f t="shared" si="11"/>
        <v>2.3050847457626988E-2</v>
      </c>
    </row>
    <row r="366" spans="1:13" x14ac:dyDescent="0.2">
      <c r="A366" s="273" t="s">
        <v>961</v>
      </c>
      <c r="B366" s="262" t="str">
        <f>VLOOKUP($A366,DRG!$A$8:$Z$771,2,FALSE)</f>
        <v>Coronary Bypass W Cardiac Cath W/O MCC</v>
      </c>
      <c r="C366" s="263">
        <f>VLOOKUP($A366,DRG!$A$8:$Z$771,9,FALSE)</f>
        <v>244</v>
      </c>
      <c r="D366" s="264">
        <f>VLOOKUP($A366,DRG!$A$8:$Z$771,10,FALSE)</f>
        <v>86355.88</v>
      </c>
      <c r="E366" s="264">
        <f>VLOOKUP($A366,DRG!$A$8:$Z$771,11,FALSE)</f>
        <v>19677.07</v>
      </c>
      <c r="F366" s="265">
        <f>ROUND(VLOOKUP($A366,DRG!$A$8:$Z$771,14,FALSE),1)</f>
        <v>8.1999999999999993</v>
      </c>
      <c r="G366" s="266" t="str">
        <f>VLOOKUP($A366,DRG!$A$8:$Z$771,18,FALSE)</f>
        <v>A</v>
      </c>
      <c r="H366" s="216"/>
      <c r="I366" s="219" t="str">
        <f>VLOOKUP($A366,DRG!$A$8:$Z$771,20,FALSE)</f>
        <v>A</v>
      </c>
      <c r="J366" s="162">
        <f>VLOOKUP($A366,DRG!$A$8:$Z$771,21,FALSE)</f>
        <v>5.6005000000000003</v>
      </c>
      <c r="K366" s="164">
        <f>VLOOKUP($A366,DRG!$A$8:$Z$771,22,FALSE)</f>
        <v>5.7286000000000001</v>
      </c>
      <c r="L366" s="134">
        <f t="shared" si="10"/>
        <v>0.12809999999999988</v>
      </c>
      <c r="M366" s="355">
        <f t="shared" si="11"/>
        <v>2.2872957771627511E-2</v>
      </c>
    </row>
    <row r="367" spans="1:13" x14ac:dyDescent="0.2">
      <c r="A367" s="273" t="s">
        <v>252</v>
      </c>
      <c r="B367" s="262" t="str">
        <f>VLOOKUP($A367,DRG!$A$8:$Z$771,2,FALSE)</f>
        <v>Other Hepatobiliary or Pancreas O.R. Procedures W CC</v>
      </c>
      <c r="C367" s="263">
        <f>VLOOKUP($A367,DRG!$A$8:$Z$771,9,FALSE)</f>
        <v>5</v>
      </c>
      <c r="D367" s="264">
        <f>VLOOKUP($A367,DRG!$A$8:$Z$771,10,FALSE)</f>
        <v>36462.31</v>
      </c>
      <c r="E367" s="264">
        <f>VLOOKUP($A367,DRG!$A$8:$Z$771,11,FALSE)</f>
        <v>36495.620000000003</v>
      </c>
      <c r="F367" s="265">
        <f>ROUND(VLOOKUP($A367,DRG!$A$8:$Z$771,14,FALSE),1)</f>
        <v>6</v>
      </c>
      <c r="G367" s="266" t="str">
        <f>VLOOKUP($A367,DRG!$A$8:$Z$771,18,FALSE)</f>
        <v>M</v>
      </c>
      <c r="H367" s="216"/>
      <c r="I367" s="219" t="str">
        <f>VLOOKUP($A367,DRG!$A$8:$Z$771,20,FALSE)</f>
        <v>M</v>
      </c>
      <c r="J367" s="162">
        <f>VLOOKUP($A367,DRG!$A$8:$Z$771,21,FALSE)</f>
        <v>3.5746000000000002</v>
      </c>
      <c r="K367" s="164">
        <f>VLOOKUP($A367,DRG!$A$8:$Z$771,22,FALSE)</f>
        <v>3.6560000000000001</v>
      </c>
      <c r="L367" s="134">
        <f t="shared" si="10"/>
        <v>8.1399999999999917E-2</v>
      </c>
      <c r="M367" s="355">
        <f t="shared" si="11"/>
        <v>2.2771778660549406E-2</v>
      </c>
    </row>
    <row r="368" spans="1:13" x14ac:dyDescent="0.2">
      <c r="A368" s="282" t="s">
        <v>554</v>
      </c>
      <c r="B368" s="267" t="str">
        <f>VLOOKUP($A368,DRG!$A$8:$Z$771,2,FALSE)</f>
        <v>Diabetes W/O CC/MCC</v>
      </c>
      <c r="C368" s="268">
        <f>VLOOKUP($A368,DRG!$A$8:$Z$771,9,FALSE)</f>
        <v>464</v>
      </c>
      <c r="D368" s="269">
        <f>VLOOKUP($A368,DRG!$A$8:$Z$771,10,FALSE)</f>
        <v>9551.92</v>
      </c>
      <c r="E368" s="269">
        <f>VLOOKUP($A368,DRG!$A$8:$Z$771,11,FALSE)</f>
        <v>4468.63</v>
      </c>
      <c r="F368" s="270">
        <f>ROUND(VLOOKUP($A368,DRG!$A$8:$Z$771,14,FALSE),1)</f>
        <v>2</v>
      </c>
      <c r="G368" s="271" t="str">
        <f>VLOOKUP($A368,DRG!$A$8:$Z$771,18,FALSE)</f>
        <v>A</v>
      </c>
      <c r="H368" s="216"/>
      <c r="I368" s="220" t="str">
        <f>VLOOKUP($A368,DRG!$A$8:$Z$771,20,FALSE)</f>
        <v>A</v>
      </c>
      <c r="J368" s="163">
        <f>VLOOKUP($A368,DRG!$A$8:$Z$771,21,FALSE)</f>
        <v>0.61990000000000001</v>
      </c>
      <c r="K368" s="165">
        <f>VLOOKUP($A368,DRG!$A$8:$Z$771,22,FALSE)</f>
        <v>0.63370000000000004</v>
      </c>
      <c r="L368" s="135">
        <f t="shared" si="10"/>
        <v>1.3800000000000034E-2</v>
      </c>
      <c r="M368" s="356">
        <f t="shared" si="11"/>
        <v>2.2261655105662258E-2</v>
      </c>
    </row>
    <row r="369" spans="1:13" x14ac:dyDescent="0.2">
      <c r="A369" s="273" t="s">
        <v>415</v>
      </c>
      <c r="B369" s="262" t="str">
        <f>VLOOKUP($A369,DRG!$A$8:$Z$771,2,FALSE)</f>
        <v>Liver Transplant W MCC or Intestinal Transplant</v>
      </c>
      <c r="C369" s="263">
        <f>VLOOKUP($A369,DRG!$A$8:$Z$771,9,FALSE)</f>
        <v>0</v>
      </c>
      <c r="D369" s="264">
        <f>VLOOKUP($A369,DRG!$A$8:$Z$771,10,FALSE)</f>
        <v>0</v>
      </c>
      <c r="E369" s="264">
        <f>VLOOKUP($A369,DRG!$A$8:$Z$771,11,FALSE)</f>
        <v>0</v>
      </c>
      <c r="F369" s="265">
        <f>ROUND(VLOOKUP($A369,DRG!$A$8:$Z$771,14,FALSE),1)</f>
        <v>15.3</v>
      </c>
      <c r="G369" s="266" t="str">
        <f>VLOOKUP($A369,DRG!$A$8:$Z$771,18,FALSE)</f>
        <v>Z</v>
      </c>
      <c r="H369" s="216"/>
      <c r="I369" s="219" t="str">
        <f>VLOOKUP($A369,DRG!$A$8:$Z$771,20,FALSE)</f>
        <v>Z</v>
      </c>
      <c r="J369" s="162">
        <f>VLOOKUP($A369,DRG!$A$8:$Z$771,21,FALSE)</f>
        <v>10.497299999999999</v>
      </c>
      <c r="K369" s="164">
        <f>VLOOKUP($A369,DRG!$A$8:$Z$771,22,FALSE)</f>
        <v>10.7263</v>
      </c>
      <c r="L369" s="134">
        <f t="shared" si="10"/>
        <v>0.22900000000000098</v>
      </c>
      <c r="M369" s="355">
        <f t="shared" si="11"/>
        <v>2.1815133415259258E-2</v>
      </c>
    </row>
    <row r="370" spans="1:13" x14ac:dyDescent="0.2">
      <c r="A370" s="273" t="s">
        <v>702</v>
      </c>
      <c r="B370" s="262" t="str">
        <f>VLOOKUP($A370,DRG!$A$8:$Z$771,2,FALSE)</f>
        <v>Headaches W/O MCC</v>
      </c>
      <c r="C370" s="263">
        <f>VLOOKUP($A370,DRG!$A$8:$Z$771,9,FALSE)</f>
        <v>179</v>
      </c>
      <c r="D370" s="264">
        <f>VLOOKUP($A370,DRG!$A$8:$Z$771,10,FALSE)</f>
        <v>10068.540000000001</v>
      </c>
      <c r="E370" s="264">
        <f>VLOOKUP($A370,DRG!$A$8:$Z$771,11,FALSE)</f>
        <v>5837.8</v>
      </c>
      <c r="F370" s="265">
        <f>ROUND(VLOOKUP($A370,DRG!$A$8:$Z$771,14,FALSE),1)</f>
        <v>1.9</v>
      </c>
      <c r="G370" s="266" t="str">
        <f>VLOOKUP($A370,DRG!$A$8:$Z$771,18,FALSE)</f>
        <v>A</v>
      </c>
      <c r="H370" s="216"/>
      <c r="I370" s="219" t="str">
        <f>VLOOKUP($A370,DRG!$A$8:$Z$771,20,FALSE)</f>
        <v>A</v>
      </c>
      <c r="J370" s="162">
        <f>VLOOKUP($A370,DRG!$A$8:$Z$771,21,FALSE)</f>
        <v>0.65380000000000005</v>
      </c>
      <c r="K370" s="164">
        <f>VLOOKUP($A370,DRG!$A$8:$Z$771,22,FALSE)</f>
        <v>0.66800000000000004</v>
      </c>
      <c r="L370" s="134">
        <f t="shared" si="10"/>
        <v>1.419999999999999E-2</v>
      </c>
      <c r="M370" s="355">
        <f t="shared" si="11"/>
        <v>2.1719180177424271E-2</v>
      </c>
    </row>
    <row r="371" spans="1:13" x14ac:dyDescent="0.2">
      <c r="A371" s="273" t="s">
        <v>460</v>
      </c>
      <c r="B371" s="262" t="str">
        <f>VLOOKUP($A371,DRG!$A$8:$Z$771,2,FALSE)</f>
        <v>Multiple Sclerosis &amp; Cerebellar Ataxia W/O CC/MCC</v>
      </c>
      <c r="C371" s="263">
        <f>VLOOKUP($A371,DRG!$A$8:$Z$771,9,FALSE)</f>
        <v>35</v>
      </c>
      <c r="D371" s="264">
        <f>VLOOKUP($A371,DRG!$A$8:$Z$771,10,FALSE)</f>
        <v>11884.62</v>
      </c>
      <c r="E371" s="264">
        <f>VLOOKUP($A371,DRG!$A$8:$Z$771,11,FALSE)</f>
        <v>5157.53</v>
      </c>
      <c r="F371" s="265">
        <f>ROUND(VLOOKUP($A371,DRG!$A$8:$Z$771,14,FALSE),1)</f>
        <v>2.9</v>
      </c>
      <c r="G371" s="266" t="str">
        <f>VLOOKUP($A371,DRG!$A$8:$Z$771,18,FALSE)</f>
        <v>A</v>
      </c>
      <c r="H371" s="216"/>
      <c r="I371" s="219" t="str">
        <f>VLOOKUP($A371,DRG!$A$8:$Z$771,20,FALSE)</f>
        <v>AO</v>
      </c>
      <c r="J371" s="162">
        <f>VLOOKUP($A371,DRG!$A$8:$Z$771,21,FALSE)</f>
        <v>0.77180000000000004</v>
      </c>
      <c r="K371" s="164">
        <f>VLOOKUP($A371,DRG!$A$8:$Z$771,22,FALSE)</f>
        <v>0.7883</v>
      </c>
      <c r="L371" s="134">
        <f t="shared" si="10"/>
        <v>1.6499999999999959E-2</v>
      </c>
      <c r="M371" s="355">
        <f t="shared" si="11"/>
        <v>2.1378595491059808E-2</v>
      </c>
    </row>
    <row r="372" spans="1:13" x14ac:dyDescent="0.2">
      <c r="A372" s="273" t="s">
        <v>826</v>
      </c>
      <c r="B372" s="262" t="str">
        <f>VLOOKUP($A372,DRG!$A$8:$Z$771,2,FALSE)</f>
        <v>Major Chest Procedures W/O CC/MCC</v>
      </c>
      <c r="C372" s="263">
        <f>VLOOKUP($A372,DRG!$A$8:$Z$771,9,FALSE)</f>
        <v>57</v>
      </c>
      <c r="D372" s="264">
        <f>VLOOKUP($A372,DRG!$A$8:$Z$771,10,FALSE)</f>
        <v>34058.449999999997</v>
      </c>
      <c r="E372" s="264">
        <f>VLOOKUP($A372,DRG!$A$8:$Z$771,11,FALSE)</f>
        <v>13163.01</v>
      </c>
      <c r="F372" s="265">
        <f>ROUND(VLOOKUP($A372,DRG!$A$8:$Z$771,14,FALSE),1)</f>
        <v>3.9</v>
      </c>
      <c r="G372" s="266" t="str">
        <f>VLOOKUP($A372,DRG!$A$8:$Z$771,18,FALSE)</f>
        <v>A</v>
      </c>
      <c r="H372" s="216"/>
      <c r="I372" s="219" t="str">
        <f>VLOOKUP($A372,DRG!$A$8:$Z$771,20,FALSE)</f>
        <v>A</v>
      </c>
      <c r="J372" s="162">
        <f>VLOOKUP($A372,DRG!$A$8:$Z$771,21,FALSE)</f>
        <v>2.2126999999999999</v>
      </c>
      <c r="K372" s="164">
        <f>VLOOKUP($A372,DRG!$A$8:$Z$771,22,FALSE)</f>
        <v>2.2591999999999999</v>
      </c>
      <c r="L372" s="134">
        <f t="shared" si="10"/>
        <v>4.6499999999999986E-2</v>
      </c>
      <c r="M372" s="355">
        <f t="shared" si="11"/>
        <v>2.1015049487052014E-2</v>
      </c>
    </row>
    <row r="373" spans="1:13" x14ac:dyDescent="0.2">
      <c r="A373" s="282" t="s">
        <v>575</v>
      </c>
      <c r="B373" s="267" t="str">
        <f>VLOOKUP($A373,DRG!$A$8:$Z$771,2,FALSE)</f>
        <v>Intracranial Vascular Procedures W PDX Hemorrhage W CC</v>
      </c>
      <c r="C373" s="268">
        <f>VLOOKUP($A373,DRG!$A$8:$Z$771,9,FALSE)</f>
        <v>7</v>
      </c>
      <c r="D373" s="269">
        <f>VLOOKUP($A373,DRG!$A$8:$Z$771,10,FALSE)</f>
        <v>103377.51</v>
      </c>
      <c r="E373" s="269">
        <f>VLOOKUP($A373,DRG!$A$8:$Z$771,11,FALSE)</f>
        <v>17478.830000000002</v>
      </c>
      <c r="F373" s="270">
        <f>ROUND(VLOOKUP($A373,DRG!$A$8:$Z$771,14,FALSE),1)</f>
        <v>12.3</v>
      </c>
      <c r="G373" s="271" t="str">
        <f>VLOOKUP($A373,DRG!$A$8:$Z$771,18,FALSE)</f>
        <v>M</v>
      </c>
      <c r="H373" s="216"/>
      <c r="I373" s="220" t="str">
        <f>VLOOKUP($A373,DRG!$A$8:$Z$771,20,FALSE)</f>
        <v>M</v>
      </c>
      <c r="J373" s="163">
        <f>VLOOKUP($A373,DRG!$A$8:$Z$771,21,FALSE)</f>
        <v>11.1242</v>
      </c>
      <c r="K373" s="165">
        <f>VLOOKUP($A373,DRG!$A$8:$Z$771,22,FALSE)</f>
        <v>11.3492</v>
      </c>
      <c r="L373" s="135">
        <f t="shared" si="10"/>
        <v>0.22499999999999964</v>
      </c>
      <c r="M373" s="356">
        <f t="shared" si="11"/>
        <v>2.0226173567537409E-2</v>
      </c>
    </row>
    <row r="374" spans="1:13" x14ac:dyDescent="0.2">
      <c r="A374" s="273" t="s">
        <v>472</v>
      </c>
      <c r="B374" s="262" t="str">
        <f>VLOOKUP($A374,DRG!$A$8:$Z$771,2,FALSE)</f>
        <v>Intracranial Hemorrhage or Cerebral Infarction W/O CC/MCC</v>
      </c>
      <c r="C374" s="263">
        <f>VLOOKUP($A374,DRG!$A$8:$Z$771,9,FALSE)</f>
        <v>242</v>
      </c>
      <c r="D374" s="264">
        <f>VLOOKUP($A374,DRG!$A$8:$Z$771,10,FALSE)</f>
        <v>15842.02</v>
      </c>
      <c r="E374" s="264">
        <f>VLOOKUP($A374,DRG!$A$8:$Z$771,11,FALSE)</f>
        <v>6690.95</v>
      </c>
      <c r="F374" s="265">
        <f>ROUND(VLOOKUP($A374,DRG!$A$8:$Z$771,14,FALSE),1)</f>
        <v>2.5</v>
      </c>
      <c r="G374" s="266" t="str">
        <f>VLOOKUP($A374,DRG!$A$8:$Z$771,18,FALSE)</f>
        <v>A</v>
      </c>
      <c r="H374" s="216"/>
      <c r="I374" s="219" t="str">
        <f>VLOOKUP($A374,DRG!$A$8:$Z$771,20,FALSE)</f>
        <v>A</v>
      </c>
      <c r="J374" s="162">
        <f>VLOOKUP($A374,DRG!$A$8:$Z$771,21,FALSE)</f>
        <v>1.0304</v>
      </c>
      <c r="K374" s="164">
        <f>VLOOKUP($A374,DRG!$A$8:$Z$771,22,FALSE)</f>
        <v>1.0508999999999999</v>
      </c>
      <c r="L374" s="134">
        <f t="shared" si="10"/>
        <v>2.0499999999999963E-2</v>
      </c>
      <c r="M374" s="355">
        <f t="shared" si="11"/>
        <v>1.989518633540369E-2</v>
      </c>
    </row>
    <row r="375" spans="1:13" x14ac:dyDescent="0.2">
      <c r="A375" s="273" t="s">
        <v>1225</v>
      </c>
      <c r="B375" s="262" t="str">
        <f>VLOOKUP($A375,DRG!$A$8:$Z$771,2,FALSE)</f>
        <v>Red Blood Cell Disorders W/O MCC</v>
      </c>
      <c r="C375" s="263">
        <f>VLOOKUP($A375,DRG!$A$8:$Z$771,9,FALSE)</f>
        <v>282</v>
      </c>
      <c r="D375" s="264">
        <f>VLOOKUP($A375,DRG!$A$8:$Z$771,10,FALSE)</f>
        <v>13113.7</v>
      </c>
      <c r="E375" s="264">
        <f>VLOOKUP($A375,DRG!$A$8:$Z$771,11,FALSE)</f>
        <v>7012.84</v>
      </c>
      <c r="F375" s="265">
        <f>ROUND(VLOOKUP($A375,DRG!$A$8:$Z$771,14,FALSE),1)</f>
        <v>2.5</v>
      </c>
      <c r="G375" s="266" t="str">
        <f>VLOOKUP($A375,DRG!$A$8:$Z$771,18,FALSE)</f>
        <v>A</v>
      </c>
      <c r="H375" s="216"/>
      <c r="I375" s="219" t="str">
        <f>VLOOKUP($A375,DRG!$A$8:$Z$771,20,FALSE)</f>
        <v>A</v>
      </c>
      <c r="J375" s="162">
        <f>VLOOKUP($A375,DRG!$A$8:$Z$771,21,FALSE)</f>
        <v>0.85299999999999998</v>
      </c>
      <c r="K375" s="164">
        <f>VLOOKUP($A375,DRG!$A$8:$Z$771,22,FALSE)</f>
        <v>0.86990000000000001</v>
      </c>
      <c r="L375" s="134">
        <f t="shared" si="10"/>
        <v>1.6900000000000026E-2</v>
      </c>
      <c r="M375" s="355">
        <f t="shared" si="11"/>
        <v>1.9812426729191122E-2</v>
      </c>
    </row>
    <row r="376" spans="1:13" x14ac:dyDescent="0.2">
      <c r="A376" s="273" t="s">
        <v>1272</v>
      </c>
      <c r="B376" s="262" t="str">
        <f>VLOOKUP($A376,DRG!$A$8:$Z$771,2,FALSE)</f>
        <v>Septicemia or Severe Sepsis W/O MV &gt;96 Hours W MCC</v>
      </c>
      <c r="C376" s="263">
        <f>VLOOKUP($A376,DRG!$A$8:$Z$771,9,FALSE)</f>
        <v>1650</v>
      </c>
      <c r="D376" s="264">
        <f>VLOOKUP($A376,DRG!$A$8:$Z$771,10,FALSE)</f>
        <v>32094.71</v>
      </c>
      <c r="E376" s="264">
        <f>VLOOKUP($A376,DRG!$A$8:$Z$771,11,FALSE)</f>
        <v>21249.85</v>
      </c>
      <c r="F376" s="265">
        <f>ROUND(VLOOKUP($A376,DRG!$A$8:$Z$771,14,FALSE),1)</f>
        <v>5.2</v>
      </c>
      <c r="G376" s="266" t="str">
        <f>VLOOKUP($A376,DRG!$A$8:$Z$771,18,FALSE)</f>
        <v>A</v>
      </c>
      <c r="H376" s="216"/>
      <c r="I376" s="219" t="str">
        <f>VLOOKUP($A376,DRG!$A$8:$Z$771,20,FALSE)</f>
        <v>A</v>
      </c>
      <c r="J376" s="162">
        <f>VLOOKUP($A376,DRG!$A$8:$Z$771,21,FALSE)</f>
        <v>2.0781999999999998</v>
      </c>
      <c r="K376" s="164">
        <f>VLOOKUP($A376,DRG!$A$8:$Z$771,22,FALSE)</f>
        <v>2.1187999999999998</v>
      </c>
      <c r="L376" s="134">
        <f t="shared" si="10"/>
        <v>4.0599999999999969E-2</v>
      </c>
      <c r="M376" s="355">
        <f t="shared" si="11"/>
        <v>1.9536137041670662E-2</v>
      </c>
    </row>
    <row r="377" spans="1:13" x14ac:dyDescent="0.2">
      <c r="A377" s="273" t="s">
        <v>421</v>
      </c>
      <c r="B377" s="262" t="str">
        <f>VLOOKUP($A377,DRG!$A$8:$Z$771,2,FALSE)</f>
        <v>Simultaneous Pancreas/Kidney Transplant</v>
      </c>
      <c r="C377" s="263">
        <f>VLOOKUP($A377,DRG!$A$8:$Z$771,9,FALSE)</f>
        <v>0</v>
      </c>
      <c r="D377" s="264">
        <f>VLOOKUP($A377,DRG!$A$8:$Z$771,10,FALSE)</f>
        <v>0</v>
      </c>
      <c r="E377" s="264">
        <f>VLOOKUP($A377,DRG!$A$8:$Z$771,11,FALSE)</f>
        <v>0</v>
      </c>
      <c r="F377" s="265">
        <f>ROUND(VLOOKUP($A377,DRG!$A$8:$Z$771,14,FALSE),1)</f>
        <v>9.8000000000000007</v>
      </c>
      <c r="G377" s="266" t="str">
        <f>VLOOKUP($A377,DRG!$A$8:$Z$771,18,FALSE)</f>
        <v>Z</v>
      </c>
      <c r="H377" s="216"/>
      <c r="I377" s="219" t="str">
        <f>VLOOKUP($A377,DRG!$A$8:$Z$771,20,FALSE)</f>
        <v>Z</v>
      </c>
      <c r="J377" s="162">
        <f>VLOOKUP($A377,DRG!$A$8:$Z$771,21,FALSE)</f>
        <v>5.3301999999999996</v>
      </c>
      <c r="K377" s="164">
        <f>VLOOKUP($A377,DRG!$A$8:$Z$771,22,FALSE)</f>
        <v>5.4337999999999997</v>
      </c>
      <c r="L377" s="134">
        <f t="shared" si="10"/>
        <v>0.10360000000000014</v>
      </c>
      <c r="M377" s="355">
        <f t="shared" si="11"/>
        <v>1.9436418896101485E-2</v>
      </c>
    </row>
    <row r="378" spans="1:13" x14ac:dyDescent="0.2">
      <c r="A378" s="282" t="s">
        <v>553</v>
      </c>
      <c r="B378" s="267" t="str">
        <f>VLOOKUP($A378,DRG!$A$8:$Z$771,2,FALSE)</f>
        <v>Diabetes W CC</v>
      </c>
      <c r="C378" s="268">
        <f>VLOOKUP($A378,DRG!$A$8:$Z$771,9,FALSE)</f>
        <v>816</v>
      </c>
      <c r="D378" s="269">
        <f>VLOOKUP($A378,DRG!$A$8:$Z$771,10,FALSE)</f>
        <v>12924.99</v>
      </c>
      <c r="E378" s="269">
        <f>VLOOKUP($A378,DRG!$A$8:$Z$771,11,FALSE)</f>
        <v>6997.77</v>
      </c>
      <c r="F378" s="270">
        <f>ROUND(VLOOKUP($A378,DRG!$A$8:$Z$771,14,FALSE),1)</f>
        <v>2.8</v>
      </c>
      <c r="G378" s="271" t="str">
        <f>VLOOKUP($A378,DRG!$A$8:$Z$771,18,FALSE)</f>
        <v>A</v>
      </c>
      <c r="H378" s="216"/>
      <c r="I378" s="220" t="str">
        <f>VLOOKUP($A378,DRG!$A$8:$Z$771,20,FALSE)</f>
        <v>A</v>
      </c>
      <c r="J378" s="163">
        <f>VLOOKUP($A378,DRG!$A$8:$Z$771,21,FALSE)</f>
        <v>0.84099999999999997</v>
      </c>
      <c r="K378" s="165">
        <f>VLOOKUP($A378,DRG!$A$8:$Z$771,22,FALSE)</f>
        <v>0.85729999999999995</v>
      </c>
      <c r="L378" s="135">
        <f t="shared" si="10"/>
        <v>1.6299999999999981E-2</v>
      </c>
      <c r="M378" s="356">
        <f t="shared" si="11"/>
        <v>1.9381688466111751E-2</v>
      </c>
    </row>
    <row r="379" spans="1:13" x14ac:dyDescent="0.2">
      <c r="A379" s="273" t="s">
        <v>1306</v>
      </c>
      <c r="B379" s="262" t="str">
        <f>VLOOKUP($A379,DRG!$A$8:$Z$771,2,FALSE)</f>
        <v>Other Injury, Poisoning &amp; Toxic Effect Diag W MCC</v>
      </c>
      <c r="C379" s="263">
        <f>VLOOKUP($A379,DRG!$A$8:$Z$771,9,FALSE)</f>
        <v>17</v>
      </c>
      <c r="D379" s="264">
        <f>VLOOKUP($A379,DRG!$A$8:$Z$771,10,FALSE)</f>
        <v>28176.02</v>
      </c>
      <c r="E379" s="264">
        <f>VLOOKUP($A379,DRG!$A$8:$Z$771,11,FALSE)</f>
        <v>18983.240000000002</v>
      </c>
      <c r="F379" s="265">
        <f>ROUND(VLOOKUP($A379,DRG!$A$8:$Z$771,14,FALSE),1)</f>
        <v>4.2</v>
      </c>
      <c r="G379" s="266" t="str">
        <f>VLOOKUP($A379,DRG!$A$8:$Z$771,18,FALSE)</f>
        <v>A</v>
      </c>
      <c r="H379" s="216"/>
      <c r="I379" s="219" t="str">
        <f>VLOOKUP($A379,DRG!$A$8:$Z$771,20,FALSE)</f>
        <v>A</v>
      </c>
      <c r="J379" s="162">
        <f>VLOOKUP($A379,DRG!$A$8:$Z$771,21,FALSE)</f>
        <v>1.8339000000000001</v>
      </c>
      <c r="K379" s="164">
        <f>VLOOKUP($A379,DRG!$A$8:$Z$771,22,FALSE)</f>
        <v>1.869</v>
      </c>
      <c r="L379" s="134">
        <f t="shared" si="10"/>
        <v>3.5099999999999909E-2</v>
      </c>
      <c r="M379" s="355">
        <f t="shared" si="11"/>
        <v>1.9139538688041826E-2</v>
      </c>
    </row>
    <row r="380" spans="1:13" x14ac:dyDescent="0.2">
      <c r="A380" s="273" t="s">
        <v>794</v>
      </c>
      <c r="B380" s="262" t="str">
        <f>VLOOKUP($A380,DRG!$A$8:$Z$771,2,FALSE)</f>
        <v>Dysequilibrium</v>
      </c>
      <c r="C380" s="263">
        <f>VLOOKUP($A380,DRG!$A$8:$Z$771,9,FALSE)</f>
        <v>45</v>
      </c>
      <c r="D380" s="264">
        <f>VLOOKUP($A380,DRG!$A$8:$Z$771,10,FALSE)</f>
        <v>12100.95</v>
      </c>
      <c r="E380" s="264">
        <f>VLOOKUP($A380,DRG!$A$8:$Z$771,11,FALSE)</f>
        <v>5447.89</v>
      </c>
      <c r="F380" s="265">
        <f>ROUND(VLOOKUP($A380,DRG!$A$8:$Z$771,14,FALSE),1)</f>
        <v>1.8</v>
      </c>
      <c r="G380" s="266" t="str">
        <f>VLOOKUP($A380,DRG!$A$8:$Z$771,18,FALSE)</f>
        <v>A</v>
      </c>
      <c r="H380" s="216"/>
      <c r="I380" s="219" t="str">
        <f>VLOOKUP($A380,DRG!$A$8:$Z$771,20,FALSE)</f>
        <v>A</v>
      </c>
      <c r="J380" s="162">
        <f>VLOOKUP($A380,DRG!$A$8:$Z$771,21,FALSE)</f>
        <v>0.78790000000000004</v>
      </c>
      <c r="K380" s="164">
        <f>VLOOKUP($A380,DRG!$A$8:$Z$771,22,FALSE)</f>
        <v>0.80269999999999997</v>
      </c>
      <c r="L380" s="134">
        <f t="shared" si="10"/>
        <v>1.4799999999999924E-2</v>
      </c>
      <c r="M380" s="355">
        <f t="shared" si="11"/>
        <v>1.8784109658586019E-2</v>
      </c>
    </row>
    <row r="381" spans="1:13" x14ac:dyDescent="0.2">
      <c r="A381" s="273" t="s">
        <v>607</v>
      </c>
      <c r="B381" s="262" t="str">
        <f>VLOOKUP($A381,DRG!$A$8:$Z$771,2,FALSE)</f>
        <v>Extracranial Procedures W MCC</v>
      </c>
      <c r="C381" s="263">
        <f>VLOOKUP($A381,DRG!$A$8:$Z$771,9,FALSE)</f>
        <v>16</v>
      </c>
      <c r="D381" s="264">
        <f>VLOOKUP($A381,DRG!$A$8:$Z$771,10,FALSE)</f>
        <v>48097</v>
      </c>
      <c r="E381" s="264">
        <f>VLOOKUP($A381,DRG!$A$8:$Z$771,11,FALSE)</f>
        <v>20464.689999999999</v>
      </c>
      <c r="F381" s="265">
        <f>ROUND(VLOOKUP($A381,DRG!$A$8:$Z$771,14,FALSE),1)</f>
        <v>5.8</v>
      </c>
      <c r="G381" s="266" t="str">
        <f>VLOOKUP($A381,DRG!$A$8:$Z$771,18,FALSE)</f>
        <v>A</v>
      </c>
      <c r="H381" s="216"/>
      <c r="I381" s="219" t="str">
        <f>VLOOKUP($A381,DRG!$A$8:$Z$771,20,FALSE)</f>
        <v>A</v>
      </c>
      <c r="J381" s="162">
        <f>VLOOKUP($A381,DRG!$A$8:$Z$771,21,FALSE)</f>
        <v>3.1316999999999999</v>
      </c>
      <c r="K381" s="164">
        <f>VLOOKUP($A381,DRG!$A$8:$Z$771,22,FALSE)</f>
        <v>3.1905000000000001</v>
      </c>
      <c r="L381" s="134">
        <f t="shared" si="10"/>
        <v>5.8800000000000185E-2</v>
      </c>
      <c r="M381" s="355">
        <f t="shared" si="11"/>
        <v>1.8775744803142123E-2</v>
      </c>
    </row>
    <row r="382" spans="1:13" x14ac:dyDescent="0.2">
      <c r="A382" s="273" t="s">
        <v>756</v>
      </c>
      <c r="B382" s="262" t="str">
        <f>VLOOKUP($A382,DRG!$A$8:$Z$771,2,FALSE)</f>
        <v>Major Head &amp; Neck Procedures W/O CC/MCC</v>
      </c>
      <c r="C382" s="263">
        <f>VLOOKUP($A382,DRG!$A$8:$Z$771,9,FALSE)</f>
        <v>10</v>
      </c>
      <c r="D382" s="264">
        <f>VLOOKUP($A382,DRG!$A$8:$Z$771,10,FALSE)</f>
        <v>39904.93</v>
      </c>
      <c r="E382" s="264">
        <f>VLOOKUP($A382,DRG!$A$8:$Z$771,11,FALSE)</f>
        <v>16473.39</v>
      </c>
      <c r="F382" s="265">
        <f>ROUND(VLOOKUP($A382,DRG!$A$8:$Z$771,14,FALSE),1)</f>
        <v>2</v>
      </c>
      <c r="G382" s="266" t="str">
        <f>VLOOKUP($A382,DRG!$A$8:$Z$771,18,FALSE)</f>
        <v>AO</v>
      </c>
      <c r="H382" s="216"/>
      <c r="I382" s="219" t="str">
        <f>VLOOKUP($A382,DRG!$A$8:$Z$771,20,FALSE)</f>
        <v>M</v>
      </c>
      <c r="J382" s="162">
        <f>VLOOKUP($A382,DRG!$A$8:$Z$771,21,FALSE)</f>
        <v>1.9585999999999999</v>
      </c>
      <c r="K382" s="164">
        <f>VLOOKUP($A382,DRG!$A$8:$Z$771,22,FALSE)</f>
        <v>1.9951000000000001</v>
      </c>
      <c r="L382" s="134">
        <f t="shared" si="10"/>
        <v>3.6500000000000199E-2</v>
      </c>
      <c r="M382" s="355">
        <f t="shared" si="11"/>
        <v>1.8635760236904015E-2</v>
      </c>
    </row>
    <row r="383" spans="1:13" x14ac:dyDescent="0.2">
      <c r="A383" s="282" t="s">
        <v>549</v>
      </c>
      <c r="B383" s="267" t="str">
        <f>VLOOKUP($A383,DRG!$A$8:$Z$771,2,FALSE)</f>
        <v>Other Endocrine, Nutrit &amp; Metab O.R. Proc W MCC</v>
      </c>
      <c r="C383" s="268">
        <f>VLOOKUP($A383,DRG!$A$8:$Z$771,9,FALSE)</f>
        <v>11</v>
      </c>
      <c r="D383" s="269">
        <f>VLOOKUP($A383,DRG!$A$8:$Z$771,10,FALSE)</f>
        <v>68319.199999999997</v>
      </c>
      <c r="E383" s="269">
        <f>VLOOKUP($A383,DRG!$A$8:$Z$771,11,FALSE)</f>
        <v>60849.46</v>
      </c>
      <c r="F383" s="270">
        <f>ROUND(VLOOKUP($A383,DRG!$A$8:$Z$771,14,FALSE),1)</f>
        <v>7.3</v>
      </c>
      <c r="G383" s="271" t="str">
        <f>VLOOKUP($A383,DRG!$A$8:$Z$771,18,FALSE)</f>
        <v>A</v>
      </c>
      <c r="H383" s="216"/>
      <c r="I383" s="220" t="str">
        <f>VLOOKUP($A383,DRG!$A$8:$Z$771,20,FALSE)</f>
        <v>AO</v>
      </c>
      <c r="J383" s="163">
        <f>VLOOKUP($A383,DRG!$A$8:$Z$771,21,FALSE)</f>
        <v>3.2940999999999998</v>
      </c>
      <c r="K383" s="165">
        <f>VLOOKUP($A383,DRG!$A$8:$Z$771,22,FALSE)</f>
        <v>3.3552</v>
      </c>
      <c r="L383" s="135">
        <f t="shared" si="10"/>
        <v>6.1100000000000154E-2</v>
      </c>
      <c r="M383" s="356">
        <f t="shared" si="11"/>
        <v>1.8548313651680325E-2</v>
      </c>
    </row>
    <row r="384" spans="1:13" x14ac:dyDescent="0.2">
      <c r="A384" s="273" t="s">
        <v>1014</v>
      </c>
      <c r="B384" s="262" t="str">
        <f>VLOOKUP($A384,DRG!$A$8:$Z$771,2,FALSE)</f>
        <v>Circulatory Disorders Except AMI, W Card Cath W/O MCC</v>
      </c>
      <c r="C384" s="263">
        <f>VLOOKUP($A384,DRG!$A$8:$Z$771,9,FALSE)</f>
        <v>686</v>
      </c>
      <c r="D384" s="264">
        <f>VLOOKUP($A384,DRG!$A$8:$Z$771,10,FALSE)</f>
        <v>20897.63</v>
      </c>
      <c r="E384" s="264">
        <f>VLOOKUP($A384,DRG!$A$8:$Z$771,11,FALSE)</f>
        <v>7627.96</v>
      </c>
      <c r="F384" s="265">
        <f>ROUND(VLOOKUP($A384,DRG!$A$8:$Z$771,14,FALSE),1)</f>
        <v>2.4</v>
      </c>
      <c r="G384" s="266" t="str">
        <f>VLOOKUP($A384,DRG!$A$8:$Z$771,18,FALSE)</f>
        <v>A</v>
      </c>
      <c r="H384" s="216"/>
      <c r="I384" s="219" t="str">
        <f>VLOOKUP($A384,DRG!$A$8:$Z$771,20,FALSE)</f>
        <v>A</v>
      </c>
      <c r="J384" s="162">
        <f>VLOOKUP($A384,DRG!$A$8:$Z$771,21,FALSE)</f>
        <v>1.361</v>
      </c>
      <c r="K384" s="164">
        <f>VLOOKUP($A384,DRG!$A$8:$Z$771,22,FALSE)</f>
        <v>1.3862000000000001</v>
      </c>
      <c r="L384" s="134">
        <f t="shared" si="10"/>
        <v>2.5200000000000111E-2</v>
      </c>
      <c r="M384" s="355">
        <f t="shared" si="11"/>
        <v>1.8515797207935423E-2</v>
      </c>
    </row>
    <row r="385" spans="1:13" x14ac:dyDescent="0.2">
      <c r="A385" s="273" t="s">
        <v>417</v>
      </c>
      <c r="B385" s="262" t="str">
        <f>VLOOKUP($A385,DRG!$A$8:$Z$771,2,FALSE)</f>
        <v>Liver Transplant W/O MCC</v>
      </c>
      <c r="C385" s="263">
        <f>VLOOKUP($A385,DRG!$A$8:$Z$771,9,FALSE)</f>
        <v>0</v>
      </c>
      <c r="D385" s="264">
        <f>VLOOKUP($A385,DRG!$A$8:$Z$771,10,FALSE)</f>
        <v>0</v>
      </c>
      <c r="E385" s="264">
        <f>VLOOKUP($A385,DRG!$A$8:$Z$771,11,FALSE)</f>
        <v>0</v>
      </c>
      <c r="F385" s="265">
        <f>ROUND(VLOOKUP($A385,DRG!$A$8:$Z$771,14,FALSE),1)</f>
        <v>7.9</v>
      </c>
      <c r="G385" s="266" t="str">
        <f>VLOOKUP($A385,DRG!$A$8:$Z$771,18,FALSE)</f>
        <v>Z</v>
      </c>
      <c r="H385" s="216"/>
      <c r="I385" s="219" t="str">
        <f>VLOOKUP($A385,DRG!$A$8:$Z$771,20,FALSE)</f>
        <v>Z</v>
      </c>
      <c r="J385" s="162">
        <f>VLOOKUP($A385,DRG!$A$8:$Z$771,21,FALSE)</f>
        <v>4.7461000000000002</v>
      </c>
      <c r="K385" s="164">
        <f>VLOOKUP($A385,DRG!$A$8:$Z$771,22,FALSE)</f>
        <v>4.8330000000000002</v>
      </c>
      <c r="L385" s="134">
        <f t="shared" si="10"/>
        <v>8.6899999999999977E-2</v>
      </c>
      <c r="M385" s="355">
        <f t="shared" si="11"/>
        <v>1.8309770127051678E-2</v>
      </c>
    </row>
    <row r="386" spans="1:13" x14ac:dyDescent="0.2">
      <c r="A386" s="273" t="s">
        <v>567</v>
      </c>
      <c r="B386" s="262" t="str">
        <f>VLOOKUP($A386,DRG!$A$8:$Z$771,2,FALSE)</f>
        <v>Autologous Bone Marrow Transplant W/O CC/MCC</v>
      </c>
      <c r="C386" s="263">
        <f>VLOOKUP($A386,DRG!$A$8:$Z$771,9,FALSE)</f>
        <v>0</v>
      </c>
      <c r="D386" s="264">
        <f>VLOOKUP($A386,DRG!$A$8:$Z$771,10,FALSE)</f>
        <v>0</v>
      </c>
      <c r="E386" s="264">
        <f>VLOOKUP($A386,DRG!$A$8:$Z$771,11,FALSE)</f>
        <v>0</v>
      </c>
      <c r="F386" s="265">
        <f>ROUND(VLOOKUP($A386,DRG!$A$8:$Z$771,14,FALSE),1)</f>
        <v>10</v>
      </c>
      <c r="G386" s="266" t="str">
        <f>VLOOKUP($A386,DRG!$A$8:$Z$771,18,FALSE)</f>
        <v>Z</v>
      </c>
      <c r="H386" s="216"/>
      <c r="I386" s="219" t="str">
        <f>VLOOKUP($A386,DRG!$A$8:$Z$771,20,FALSE)</f>
        <v>Z</v>
      </c>
      <c r="J386" s="162">
        <f>VLOOKUP($A386,DRG!$A$8:$Z$771,21,FALSE)</f>
        <v>4.2937000000000003</v>
      </c>
      <c r="K386" s="164">
        <f>VLOOKUP($A386,DRG!$A$8:$Z$771,22,FALSE)</f>
        <v>4.3720999999999997</v>
      </c>
      <c r="L386" s="134">
        <f t="shared" si="10"/>
        <v>7.8399999999999359E-2</v>
      </c>
      <c r="M386" s="355">
        <f t="shared" si="11"/>
        <v>1.8259310152083135E-2</v>
      </c>
    </row>
    <row r="387" spans="1:13" x14ac:dyDescent="0.2">
      <c r="A387" s="273" t="s">
        <v>324</v>
      </c>
      <c r="B387" s="262" t="str">
        <f>VLOOKUP($A387,DRG!$A$8:$Z$771,2,FALSE)</f>
        <v>Combined Anterior/Posterior Spinal Fusion W/O CC/MCC</v>
      </c>
      <c r="C387" s="263">
        <f>VLOOKUP($A387,DRG!$A$8:$Z$771,9,FALSE)</f>
        <v>29</v>
      </c>
      <c r="D387" s="264">
        <f>VLOOKUP($A387,DRG!$A$8:$Z$771,10,FALSE)</f>
        <v>118953.64</v>
      </c>
      <c r="E387" s="264">
        <f>VLOOKUP($A387,DRG!$A$8:$Z$771,11,FALSE)</f>
        <v>55753.62</v>
      </c>
      <c r="F387" s="265">
        <f>ROUND(VLOOKUP($A387,DRG!$A$8:$Z$771,14,FALSE),1)</f>
        <v>3.6</v>
      </c>
      <c r="G387" s="266" t="str">
        <f>VLOOKUP($A387,DRG!$A$8:$Z$771,18,FALSE)</f>
        <v>A</v>
      </c>
      <c r="H387" s="216"/>
      <c r="I387" s="219" t="str">
        <f>VLOOKUP($A387,DRG!$A$8:$Z$771,20,FALSE)</f>
        <v>AP</v>
      </c>
      <c r="J387" s="162">
        <f>VLOOKUP($A387,DRG!$A$8:$Z$771,21,FALSE)</f>
        <v>7.7191999999999998</v>
      </c>
      <c r="K387" s="164">
        <f>VLOOKUP($A387,DRG!$A$8:$Z$771,22,FALSE)</f>
        <v>7.8597000000000001</v>
      </c>
      <c r="L387" s="134">
        <f t="shared" si="10"/>
        <v>0.14050000000000029</v>
      </c>
      <c r="M387" s="355">
        <f t="shared" si="11"/>
        <v>1.8201368017411169E-2</v>
      </c>
    </row>
    <row r="388" spans="1:13" x14ac:dyDescent="0.2">
      <c r="A388" s="282" t="s">
        <v>438</v>
      </c>
      <c r="B388" s="267" t="str">
        <f>VLOOKUP($A388,DRG!$A$8:$Z$771,2,FALSE)</f>
        <v>Autologous Bone Marrow Transplant W CC/MCC</v>
      </c>
      <c r="C388" s="268">
        <f>VLOOKUP($A388,DRG!$A$8:$Z$771,9,FALSE)</f>
        <v>0</v>
      </c>
      <c r="D388" s="269">
        <f>VLOOKUP($A388,DRG!$A$8:$Z$771,10,FALSE)</f>
        <v>0</v>
      </c>
      <c r="E388" s="269">
        <f>VLOOKUP($A388,DRG!$A$8:$Z$771,11,FALSE)</f>
        <v>0</v>
      </c>
      <c r="F388" s="270">
        <f>ROUND(VLOOKUP($A388,DRG!$A$8:$Z$771,14,FALSE),1)</f>
        <v>17.8</v>
      </c>
      <c r="G388" s="271" t="str">
        <f>VLOOKUP($A388,DRG!$A$8:$Z$771,18,FALSE)</f>
        <v>Z</v>
      </c>
      <c r="H388" s="216"/>
      <c r="I388" s="220" t="str">
        <f>VLOOKUP($A388,DRG!$A$8:$Z$771,20,FALSE)</f>
        <v>Z</v>
      </c>
      <c r="J388" s="163">
        <f>VLOOKUP($A388,DRG!$A$8:$Z$771,21,FALSE)</f>
        <v>6.0664999999999996</v>
      </c>
      <c r="K388" s="165">
        <f>VLOOKUP($A388,DRG!$A$8:$Z$771,22,FALSE)</f>
        <v>6.1745999999999999</v>
      </c>
      <c r="L388" s="135">
        <f t="shared" si="10"/>
        <v>0.10810000000000031</v>
      </c>
      <c r="M388" s="356">
        <f t="shared" si="11"/>
        <v>1.781917085634226E-2</v>
      </c>
    </row>
    <row r="389" spans="1:13" x14ac:dyDescent="0.2">
      <c r="A389" s="273" t="s">
        <v>904</v>
      </c>
      <c r="B389" s="262" t="str">
        <f>VLOOKUP($A389,DRG!$A$8:$Z$771,2,FALSE)</f>
        <v>Respiratory Signs &amp; Symptoms</v>
      </c>
      <c r="C389" s="263">
        <f>VLOOKUP($A389,DRG!$A$8:$Z$771,9,FALSE)</f>
        <v>103</v>
      </c>
      <c r="D389" s="264">
        <f>VLOOKUP($A389,DRG!$A$8:$Z$771,10,FALSE)</f>
        <v>12681.04</v>
      </c>
      <c r="E389" s="264">
        <f>VLOOKUP($A389,DRG!$A$8:$Z$771,11,FALSE)</f>
        <v>8051.51</v>
      </c>
      <c r="F389" s="265">
        <f>ROUND(VLOOKUP($A389,DRG!$A$8:$Z$771,14,FALSE),1)</f>
        <v>1.9</v>
      </c>
      <c r="G389" s="266" t="str">
        <f>VLOOKUP($A389,DRG!$A$8:$Z$771,18,FALSE)</f>
        <v>A</v>
      </c>
      <c r="H389" s="216"/>
      <c r="I389" s="219" t="str">
        <f>VLOOKUP($A389,DRG!$A$8:$Z$771,20,FALSE)</f>
        <v>A</v>
      </c>
      <c r="J389" s="162">
        <f>VLOOKUP($A389,DRG!$A$8:$Z$771,21,FALSE)</f>
        <v>0.82640000000000002</v>
      </c>
      <c r="K389" s="164">
        <f>VLOOKUP($A389,DRG!$A$8:$Z$771,22,FALSE)</f>
        <v>0.84109999999999996</v>
      </c>
      <c r="L389" s="134">
        <f t="shared" si="10"/>
        <v>1.4699999999999935E-2</v>
      </c>
      <c r="M389" s="355">
        <f t="shared" si="11"/>
        <v>1.7787996127783076E-2</v>
      </c>
    </row>
    <row r="390" spans="1:13" x14ac:dyDescent="0.2">
      <c r="A390" s="273" t="s">
        <v>766</v>
      </c>
      <c r="B390" s="262" t="str">
        <f>VLOOKUP($A390,DRG!$A$8:$Z$771,2,FALSE)</f>
        <v>Sinus &amp; Mastoid Procedures W CC/MCC</v>
      </c>
      <c r="C390" s="263">
        <f>VLOOKUP($A390,DRG!$A$8:$Z$771,9,FALSE)</f>
        <v>2</v>
      </c>
      <c r="D390" s="264">
        <f>VLOOKUP($A390,DRG!$A$8:$Z$771,10,FALSE)</f>
        <v>55684.3</v>
      </c>
      <c r="E390" s="264">
        <f>VLOOKUP($A390,DRG!$A$8:$Z$771,11,FALSE)</f>
        <v>44868.99</v>
      </c>
      <c r="F390" s="265">
        <f>ROUND(VLOOKUP($A390,DRG!$A$8:$Z$771,14,FALSE),1)</f>
        <v>4.0999999999999996</v>
      </c>
      <c r="G390" s="266" t="str">
        <f>VLOOKUP($A390,DRG!$A$8:$Z$771,18,FALSE)</f>
        <v>M</v>
      </c>
      <c r="H390" s="216"/>
      <c r="I390" s="219" t="str">
        <f>VLOOKUP($A390,DRG!$A$8:$Z$771,20,FALSE)</f>
        <v>M</v>
      </c>
      <c r="J390" s="162">
        <f>VLOOKUP($A390,DRG!$A$8:$Z$771,21,FALSE)</f>
        <v>2.9771999999999998</v>
      </c>
      <c r="K390" s="164">
        <f>VLOOKUP($A390,DRG!$A$8:$Z$771,22,FALSE)</f>
        <v>3.0295999999999998</v>
      </c>
      <c r="L390" s="134">
        <f t="shared" si="10"/>
        <v>5.2400000000000002E-2</v>
      </c>
      <c r="M390" s="355">
        <f t="shared" si="11"/>
        <v>1.7600429934166332E-2</v>
      </c>
    </row>
    <row r="391" spans="1:13" x14ac:dyDescent="0.2">
      <c r="A391" s="273" t="s">
        <v>1505</v>
      </c>
      <c r="B391" s="262" t="str">
        <f>VLOOKUP($A391,DRG!$A$8:$Z$771,2,FALSE)</f>
        <v>Appendectomy W Complicated Principal Diag W/O CC/MCC</v>
      </c>
      <c r="C391" s="263">
        <f>VLOOKUP($A391,DRG!$A$8:$Z$771,9,FALSE)</f>
        <v>62</v>
      </c>
      <c r="D391" s="264">
        <f>VLOOKUP($A391,DRG!$A$8:$Z$771,10,FALSE)</f>
        <v>22788.31</v>
      </c>
      <c r="E391" s="264">
        <f>VLOOKUP($A391,DRG!$A$8:$Z$771,11,FALSE)</f>
        <v>8259.59</v>
      </c>
      <c r="F391" s="265">
        <f>ROUND(VLOOKUP($A391,DRG!$A$8:$Z$771,14,FALSE),1)</f>
        <v>2.9</v>
      </c>
      <c r="G391" s="266" t="str">
        <f>VLOOKUP($A391,DRG!$A$8:$Z$771,18,FALSE)</f>
        <v>A</v>
      </c>
      <c r="H391" s="216"/>
      <c r="I391" s="219" t="str">
        <f>VLOOKUP($A391,DRG!$A$8:$Z$771,20,FALSE)</f>
        <v>A</v>
      </c>
      <c r="J391" s="162">
        <f>VLOOKUP($A391,DRG!$A$8:$Z$771,21,FALSE)</f>
        <v>1.486</v>
      </c>
      <c r="K391" s="164">
        <f>VLOOKUP($A391,DRG!$A$8:$Z$771,22,FALSE)</f>
        <v>1.5117</v>
      </c>
      <c r="L391" s="134">
        <f t="shared" si="10"/>
        <v>2.5700000000000056E-2</v>
      </c>
      <c r="M391" s="355">
        <f t="shared" si="11"/>
        <v>1.7294751009421305E-2</v>
      </c>
    </row>
    <row r="392" spans="1:13" x14ac:dyDescent="0.2">
      <c r="A392" s="273" t="s">
        <v>858</v>
      </c>
      <c r="B392" s="262" t="str">
        <f>VLOOKUP($A392,DRG!$A$8:$Z$771,2,FALSE)</f>
        <v>Respiratory Neoplasms W CC</v>
      </c>
      <c r="C392" s="263">
        <f>VLOOKUP($A392,DRG!$A$8:$Z$771,9,FALSE)</f>
        <v>92</v>
      </c>
      <c r="D392" s="264">
        <f>VLOOKUP($A392,DRG!$A$8:$Z$771,10,FALSE)</f>
        <v>23036.18</v>
      </c>
      <c r="E392" s="264">
        <f>VLOOKUP($A392,DRG!$A$8:$Z$771,11,FALSE)</f>
        <v>14375.39</v>
      </c>
      <c r="F392" s="265">
        <f>ROUND(VLOOKUP($A392,DRG!$A$8:$Z$771,14,FALSE),1)</f>
        <v>3.9</v>
      </c>
      <c r="G392" s="266" t="str">
        <f>VLOOKUP($A392,DRG!$A$8:$Z$771,18,FALSE)</f>
        <v>A</v>
      </c>
      <c r="H392" s="216"/>
      <c r="I392" s="219" t="str">
        <f>VLOOKUP($A392,DRG!$A$8:$Z$771,20,FALSE)</f>
        <v>A</v>
      </c>
      <c r="J392" s="162">
        <f>VLOOKUP($A392,DRG!$A$8:$Z$771,21,FALSE)</f>
        <v>1.5031000000000001</v>
      </c>
      <c r="K392" s="164">
        <f>VLOOKUP($A392,DRG!$A$8:$Z$771,22,FALSE)</f>
        <v>1.5282</v>
      </c>
      <c r="L392" s="134">
        <f t="shared" si="10"/>
        <v>2.50999999999999E-2</v>
      </c>
      <c r="M392" s="355">
        <f t="shared" si="11"/>
        <v>1.6698822433637083E-2</v>
      </c>
    </row>
    <row r="393" spans="1:13" x14ac:dyDescent="0.2">
      <c r="A393" s="282" t="s">
        <v>740</v>
      </c>
      <c r="B393" s="267" t="str">
        <f>VLOOKUP($A393,DRG!$A$8:$Z$771,2,FALSE)</f>
        <v>Acute Major Eye Infections W/O CC/MCC</v>
      </c>
      <c r="C393" s="268">
        <f>VLOOKUP($A393,DRG!$A$8:$Z$771,9,FALSE)</f>
        <v>6</v>
      </c>
      <c r="D393" s="269">
        <f>VLOOKUP($A393,DRG!$A$8:$Z$771,10,FALSE)</f>
        <v>6361.54</v>
      </c>
      <c r="E393" s="269">
        <f>VLOOKUP($A393,DRG!$A$8:$Z$771,11,FALSE)</f>
        <v>3412.05</v>
      </c>
      <c r="F393" s="270">
        <f>ROUND(VLOOKUP($A393,DRG!$A$8:$Z$771,14,FALSE),1)</f>
        <v>3</v>
      </c>
      <c r="G393" s="271" t="str">
        <f>VLOOKUP($A393,DRG!$A$8:$Z$771,18,FALSE)</f>
        <v>MP</v>
      </c>
      <c r="H393" s="216"/>
      <c r="I393" s="220" t="str">
        <f>VLOOKUP($A393,DRG!$A$8:$Z$771,20,FALSE)</f>
        <v>A</v>
      </c>
      <c r="J393" s="163">
        <f>VLOOKUP($A393,DRG!$A$8:$Z$771,21,FALSE)</f>
        <v>0.46899999999999997</v>
      </c>
      <c r="K393" s="165">
        <f>VLOOKUP($A393,DRG!$A$8:$Z$771,22,FALSE)</f>
        <v>0.4768</v>
      </c>
      <c r="L393" s="135">
        <f t="shared" ref="L393:L456" si="12">IF(J393&lt;&gt;"",IF(K393&lt;&gt;"",K393-J393,""),"")</f>
        <v>7.8000000000000291E-3</v>
      </c>
      <c r="M393" s="356">
        <f t="shared" ref="M393:M456" si="13">IF(L393="","",L393/J393)</f>
        <v>1.6631130063965948E-2</v>
      </c>
    </row>
    <row r="394" spans="1:13" x14ac:dyDescent="0.2">
      <c r="A394" s="273" t="s">
        <v>1524</v>
      </c>
      <c r="B394" s="262" t="str">
        <f>VLOOKUP($A394,DRG!$A$8:$Z$771,2,FALSE)</f>
        <v>Lower Extrem &amp; Humer Proc Except Hip, Foot, Femur W/O CC/MCC</v>
      </c>
      <c r="C394" s="263">
        <f>VLOOKUP($A394,DRG!$A$8:$Z$771,9,FALSE)</f>
        <v>299</v>
      </c>
      <c r="D394" s="264">
        <f>VLOOKUP($A394,DRG!$A$8:$Z$771,10,FALSE)</f>
        <v>26318.23</v>
      </c>
      <c r="E394" s="264">
        <f>VLOOKUP($A394,DRG!$A$8:$Z$771,11,FALSE)</f>
        <v>12254.01</v>
      </c>
      <c r="F394" s="265">
        <f>ROUND(VLOOKUP($A394,DRG!$A$8:$Z$771,14,FALSE),1)</f>
        <v>2</v>
      </c>
      <c r="G394" s="266" t="str">
        <f>VLOOKUP($A394,DRG!$A$8:$Z$771,18,FALSE)</f>
        <v>A</v>
      </c>
      <c r="H394" s="216"/>
      <c r="I394" s="219" t="str">
        <f>VLOOKUP($A394,DRG!$A$8:$Z$771,20,FALSE)</f>
        <v>A</v>
      </c>
      <c r="J394" s="162">
        <f>VLOOKUP($A394,DRG!$A$8:$Z$771,21,FALSE)</f>
        <v>1.7177</v>
      </c>
      <c r="K394" s="164">
        <f>VLOOKUP($A394,DRG!$A$8:$Z$771,22,FALSE)</f>
        <v>1.7458</v>
      </c>
      <c r="L394" s="134">
        <f t="shared" si="12"/>
        <v>2.8100000000000014E-2</v>
      </c>
      <c r="M394" s="355">
        <f t="shared" si="13"/>
        <v>1.6359084822728076E-2</v>
      </c>
    </row>
    <row r="395" spans="1:13" x14ac:dyDescent="0.2">
      <c r="A395" s="273" t="s">
        <v>646</v>
      </c>
      <c r="B395" s="262" t="str">
        <f>VLOOKUP($A395,DRG!$A$8:$Z$771,2,FALSE)</f>
        <v>Other Male Reproductive System O.R. Proc Exc Malignancy W CC/MCC</v>
      </c>
      <c r="C395" s="263">
        <f>VLOOKUP($A395,DRG!$A$8:$Z$771,9,FALSE)</f>
        <v>1</v>
      </c>
      <c r="D395" s="264">
        <f>VLOOKUP($A395,DRG!$A$8:$Z$771,10,FALSE)</f>
        <v>13397.01</v>
      </c>
      <c r="E395" s="264">
        <f>VLOOKUP($A395,DRG!$A$8:$Z$771,11,FALSE)</f>
        <v>0</v>
      </c>
      <c r="F395" s="265">
        <f>ROUND(VLOOKUP($A395,DRG!$A$8:$Z$771,14,FALSE),1)</f>
        <v>4.7</v>
      </c>
      <c r="G395" s="266" t="str">
        <f>VLOOKUP($A395,DRG!$A$8:$Z$771,18,FALSE)</f>
        <v>M</v>
      </c>
      <c r="H395" s="216"/>
      <c r="I395" s="219" t="str">
        <f>VLOOKUP($A395,DRG!$A$8:$Z$771,20,FALSE)</f>
        <v>M</v>
      </c>
      <c r="J395" s="162">
        <f>VLOOKUP($A395,DRG!$A$8:$Z$771,21,FALSE)</f>
        <v>2.7544</v>
      </c>
      <c r="K395" s="164">
        <f>VLOOKUP($A395,DRG!$A$8:$Z$771,22,FALSE)</f>
        <v>2.7989999999999999</v>
      </c>
      <c r="L395" s="134">
        <f t="shared" si="12"/>
        <v>4.4599999999999973E-2</v>
      </c>
      <c r="M395" s="355">
        <f t="shared" si="13"/>
        <v>1.6192274179494617E-2</v>
      </c>
    </row>
    <row r="396" spans="1:13" x14ac:dyDescent="0.2">
      <c r="A396" s="273" t="s">
        <v>1066</v>
      </c>
      <c r="B396" s="262" t="str">
        <f>VLOOKUP($A396,DRG!$A$8:$Z$771,2,FALSE)</f>
        <v>Chest Pain</v>
      </c>
      <c r="C396" s="263">
        <f>VLOOKUP($A396,DRG!$A$8:$Z$771,9,FALSE)</f>
        <v>739</v>
      </c>
      <c r="D396" s="264">
        <f>VLOOKUP($A396,DRG!$A$8:$Z$771,10,FALSE)</f>
        <v>13287.09</v>
      </c>
      <c r="E396" s="264">
        <f>VLOOKUP($A396,DRG!$A$8:$Z$771,11,FALSE)</f>
        <v>6795.77</v>
      </c>
      <c r="F396" s="265">
        <f>ROUND(VLOOKUP($A396,DRG!$A$8:$Z$771,14,FALSE),1)</f>
        <v>2</v>
      </c>
      <c r="G396" s="266" t="str">
        <f>VLOOKUP($A396,DRG!$A$8:$Z$771,18,FALSE)</f>
        <v>A</v>
      </c>
      <c r="H396" s="216"/>
      <c r="I396" s="219" t="str">
        <f>VLOOKUP($A396,DRG!$A$8:$Z$771,20,FALSE)</f>
        <v>A</v>
      </c>
      <c r="J396" s="162">
        <f>VLOOKUP($A396,DRG!$A$8:$Z$771,21,FALSE)</f>
        <v>0.85219999999999996</v>
      </c>
      <c r="K396" s="164">
        <f>VLOOKUP($A396,DRG!$A$8:$Z$771,22,FALSE)</f>
        <v>0.8659</v>
      </c>
      <c r="L396" s="134">
        <f t="shared" si="12"/>
        <v>1.3700000000000045E-2</v>
      </c>
      <c r="M396" s="355">
        <f t="shared" si="13"/>
        <v>1.6076038488617751E-2</v>
      </c>
    </row>
    <row r="397" spans="1:13" x14ac:dyDescent="0.2">
      <c r="A397" s="273" t="s">
        <v>1379</v>
      </c>
      <c r="B397" s="262" t="str">
        <f>VLOOKUP($A397,DRG!$A$8:$Z$771,2,FALSE)</f>
        <v>Cardiac Pacemaker Revision Except Device Replacement W MCC</v>
      </c>
      <c r="C397" s="263">
        <f>VLOOKUP($A397,DRG!$A$8:$Z$771,9,FALSE)</f>
        <v>3</v>
      </c>
      <c r="D397" s="264">
        <f>VLOOKUP($A397,DRG!$A$8:$Z$771,10,FALSE)</f>
        <v>87733.31</v>
      </c>
      <c r="E397" s="264">
        <f>VLOOKUP($A397,DRG!$A$8:$Z$771,11,FALSE)</f>
        <v>54277.04</v>
      </c>
      <c r="F397" s="265">
        <f>ROUND(VLOOKUP($A397,DRG!$A$8:$Z$771,14,FALSE),1)</f>
        <v>7.6</v>
      </c>
      <c r="G397" s="266" t="str">
        <f>VLOOKUP($A397,DRG!$A$8:$Z$771,18,FALSE)</f>
        <v>M</v>
      </c>
      <c r="H397" s="216"/>
      <c r="I397" s="219" t="str">
        <f>VLOOKUP($A397,DRG!$A$8:$Z$771,20,FALSE)</f>
        <v>M</v>
      </c>
      <c r="J397" s="162">
        <f>VLOOKUP($A397,DRG!$A$8:$Z$771,21,FALSE)</f>
        <v>5.8231000000000002</v>
      </c>
      <c r="K397" s="164">
        <f>VLOOKUP($A397,DRG!$A$8:$Z$771,22,FALSE)</f>
        <v>5.9165000000000001</v>
      </c>
      <c r="L397" s="134">
        <f t="shared" si="12"/>
        <v>9.3399999999999928E-2</v>
      </c>
      <c r="M397" s="355">
        <f t="shared" si="13"/>
        <v>1.6039566553897395E-2</v>
      </c>
    </row>
    <row r="398" spans="1:13" x14ac:dyDescent="0.2">
      <c r="A398" s="282" t="s">
        <v>1299</v>
      </c>
      <c r="B398" s="267" t="str">
        <f>VLOOKUP($A398,DRG!$A$8:$Z$771,2,FALSE)</f>
        <v>Allergic Reactions W MCC</v>
      </c>
      <c r="C398" s="268">
        <f>VLOOKUP($A398,DRG!$A$8:$Z$771,9,FALSE)</f>
        <v>14</v>
      </c>
      <c r="D398" s="269">
        <f>VLOOKUP($A398,DRG!$A$8:$Z$771,10,FALSE)</f>
        <v>25561.43</v>
      </c>
      <c r="E398" s="269">
        <f>VLOOKUP($A398,DRG!$A$8:$Z$771,11,FALSE)</f>
        <v>15306.91</v>
      </c>
      <c r="F398" s="270">
        <f>ROUND(VLOOKUP($A398,DRG!$A$8:$Z$771,14,FALSE),1)</f>
        <v>3.3</v>
      </c>
      <c r="G398" s="271" t="str">
        <f>VLOOKUP($A398,DRG!$A$8:$Z$771,18,FALSE)</f>
        <v>A</v>
      </c>
      <c r="H398" s="216"/>
      <c r="I398" s="220" t="str">
        <f>VLOOKUP($A398,DRG!$A$8:$Z$771,20,FALSE)</f>
        <v>A</v>
      </c>
      <c r="J398" s="163">
        <f>VLOOKUP($A398,DRG!$A$8:$Z$771,21,FALSE)</f>
        <v>1.6695</v>
      </c>
      <c r="K398" s="165">
        <f>VLOOKUP($A398,DRG!$A$8:$Z$771,22,FALSE)</f>
        <v>1.6957</v>
      </c>
      <c r="L398" s="135">
        <f t="shared" si="12"/>
        <v>2.6200000000000001E-2</v>
      </c>
      <c r="M398" s="356">
        <f t="shared" si="13"/>
        <v>1.5693321353698712E-2</v>
      </c>
    </row>
    <row r="399" spans="1:13" x14ac:dyDescent="0.2">
      <c r="A399" s="273" t="s">
        <v>532</v>
      </c>
      <c r="B399" s="262" t="str">
        <f>VLOOKUP($A399,DRG!$A$8:$Z$771,2,FALSE)</f>
        <v>Trauma to the Skin, Subcut Tiss &amp; Breast W/O MCC</v>
      </c>
      <c r="C399" s="263">
        <f>VLOOKUP($A399,DRG!$A$8:$Z$771,9,FALSE)</f>
        <v>62</v>
      </c>
      <c r="D399" s="264">
        <f>VLOOKUP($A399,DRG!$A$8:$Z$771,10,FALSE)</f>
        <v>11723.9</v>
      </c>
      <c r="E399" s="264">
        <f>VLOOKUP($A399,DRG!$A$8:$Z$771,11,FALSE)</f>
        <v>5047.57</v>
      </c>
      <c r="F399" s="265">
        <f>ROUND(VLOOKUP($A399,DRG!$A$8:$Z$771,14,FALSE),1)</f>
        <v>1.9</v>
      </c>
      <c r="G399" s="266" t="str">
        <f>VLOOKUP($A399,DRG!$A$8:$Z$771,18,FALSE)</f>
        <v>AO</v>
      </c>
      <c r="H399" s="216"/>
      <c r="I399" s="219" t="str">
        <f>VLOOKUP($A399,DRG!$A$8:$Z$771,20,FALSE)</f>
        <v>AO</v>
      </c>
      <c r="J399" s="162">
        <f>VLOOKUP($A399,DRG!$A$8:$Z$771,21,FALSE)</f>
        <v>0.59409999999999996</v>
      </c>
      <c r="K399" s="164">
        <f>VLOOKUP($A399,DRG!$A$8:$Z$771,22,FALSE)</f>
        <v>0.60329999999999995</v>
      </c>
      <c r="L399" s="134">
        <f t="shared" si="12"/>
        <v>9.199999999999986E-3</v>
      </c>
      <c r="M399" s="355">
        <f t="shared" si="13"/>
        <v>1.5485608483420277E-2</v>
      </c>
    </row>
    <row r="400" spans="1:13" x14ac:dyDescent="0.2">
      <c r="A400" s="273" t="s">
        <v>1188</v>
      </c>
      <c r="B400" s="262" t="str">
        <f>VLOOKUP($A400,DRG!$A$8:$Z$771,2,FALSE)</f>
        <v>Malignancy, Female Reproductive System W CC</v>
      </c>
      <c r="C400" s="263">
        <f>VLOOKUP($A400,DRG!$A$8:$Z$771,9,FALSE)</f>
        <v>27</v>
      </c>
      <c r="D400" s="264">
        <f>VLOOKUP($A400,DRG!$A$8:$Z$771,10,FALSE)</f>
        <v>20133.240000000002</v>
      </c>
      <c r="E400" s="264">
        <f>VLOOKUP($A400,DRG!$A$8:$Z$771,11,FALSE)</f>
        <v>10314.01</v>
      </c>
      <c r="F400" s="265">
        <f>ROUND(VLOOKUP($A400,DRG!$A$8:$Z$771,14,FALSE),1)</f>
        <v>3.7</v>
      </c>
      <c r="G400" s="266" t="str">
        <f>VLOOKUP($A400,DRG!$A$8:$Z$771,18,FALSE)</f>
        <v>A</v>
      </c>
      <c r="H400" s="216"/>
      <c r="I400" s="219" t="str">
        <f>VLOOKUP($A400,DRG!$A$8:$Z$771,20,FALSE)</f>
        <v>A</v>
      </c>
      <c r="J400" s="162">
        <f>VLOOKUP($A400,DRG!$A$8:$Z$771,21,FALSE)</f>
        <v>1.3157000000000001</v>
      </c>
      <c r="K400" s="164">
        <f>VLOOKUP($A400,DRG!$A$8:$Z$771,22,FALSE)</f>
        <v>1.3354999999999999</v>
      </c>
      <c r="L400" s="134">
        <f t="shared" si="12"/>
        <v>1.9799999999999818E-2</v>
      </c>
      <c r="M400" s="355">
        <f t="shared" si="13"/>
        <v>1.5049023333586544E-2</v>
      </c>
    </row>
    <row r="401" spans="1:13" x14ac:dyDescent="0.2">
      <c r="A401" s="273" t="s">
        <v>281</v>
      </c>
      <c r="B401" s="262" t="str">
        <f>VLOOKUP($A401,DRG!$A$8:$Z$771,2,FALSE)</f>
        <v>Disorders of Pancreas Except Malignancy W CC</v>
      </c>
      <c r="C401" s="263">
        <f>VLOOKUP($A401,DRG!$A$8:$Z$771,9,FALSE)</f>
        <v>565</v>
      </c>
      <c r="D401" s="264">
        <f>VLOOKUP($A401,DRG!$A$8:$Z$771,10,FALSE)</f>
        <v>14427.95</v>
      </c>
      <c r="E401" s="264">
        <f>VLOOKUP($A401,DRG!$A$8:$Z$771,11,FALSE)</f>
        <v>8199.2900000000009</v>
      </c>
      <c r="F401" s="265">
        <f>ROUND(VLOOKUP($A401,DRG!$A$8:$Z$771,14,FALSE),1)</f>
        <v>3.4</v>
      </c>
      <c r="G401" s="266" t="str">
        <f>VLOOKUP($A401,DRG!$A$8:$Z$771,18,FALSE)</f>
        <v>A</v>
      </c>
      <c r="H401" s="216"/>
      <c r="I401" s="219" t="str">
        <f>VLOOKUP($A401,DRG!$A$8:$Z$771,20,FALSE)</f>
        <v>A</v>
      </c>
      <c r="J401" s="162">
        <f>VLOOKUP($A401,DRG!$A$8:$Z$771,21,FALSE)</f>
        <v>0.94299999999999995</v>
      </c>
      <c r="K401" s="164">
        <f>VLOOKUP($A401,DRG!$A$8:$Z$771,22,FALSE)</f>
        <v>0.95709999999999995</v>
      </c>
      <c r="L401" s="134">
        <f t="shared" si="12"/>
        <v>1.4100000000000001E-2</v>
      </c>
      <c r="M401" s="355">
        <f t="shared" si="13"/>
        <v>1.4952279957582186E-2</v>
      </c>
    </row>
    <row r="402" spans="1:13" x14ac:dyDescent="0.2">
      <c r="A402" s="273" t="s">
        <v>987</v>
      </c>
      <c r="B402" s="262" t="str">
        <f>VLOOKUP($A402,DRG!$A$8:$Z$771,2,FALSE)</f>
        <v>Perc Cardiovasc Proc W Drug-Eluting Stent W/O MCC</v>
      </c>
      <c r="C402" s="263">
        <f>VLOOKUP($A402,DRG!$A$8:$Z$771,9,FALSE)</f>
        <v>792</v>
      </c>
      <c r="D402" s="264">
        <f>VLOOKUP($A402,DRG!$A$8:$Z$771,10,FALSE)</f>
        <v>42897.39</v>
      </c>
      <c r="E402" s="264">
        <f>VLOOKUP($A402,DRG!$A$8:$Z$771,11,FALSE)</f>
        <v>13131.51</v>
      </c>
      <c r="F402" s="265">
        <f>ROUND(VLOOKUP($A402,DRG!$A$8:$Z$771,14,FALSE),1)</f>
        <v>2.4</v>
      </c>
      <c r="G402" s="266" t="str">
        <f>VLOOKUP($A402,DRG!$A$8:$Z$771,18,FALSE)</f>
        <v>A</v>
      </c>
      <c r="H402" s="216"/>
      <c r="I402" s="219" t="str">
        <f>VLOOKUP($A402,DRG!$A$8:$Z$771,20,FALSE)</f>
        <v>A</v>
      </c>
      <c r="J402" s="162">
        <f>VLOOKUP($A402,DRG!$A$8:$Z$771,21,FALSE)</f>
        <v>2.8041</v>
      </c>
      <c r="K402" s="164">
        <f>VLOOKUP($A402,DRG!$A$8:$Z$771,22,FALSE)</f>
        <v>2.8456000000000001</v>
      </c>
      <c r="L402" s="134">
        <f t="shared" si="12"/>
        <v>4.1500000000000092E-2</v>
      </c>
      <c r="M402" s="355">
        <f t="shared" si="13"/>
        <v>1.4799757497949463E-2</v>
      </c>
    </row>
    <row r="403" spans="1:13" x14ac:dyDescent="0.2">
      <c r="A403" s="282" t="s">
        <v>1177</v>
      </c>
      <c r="B403" s="267" t="str">
        <f>VLOOKUP($A403,DRG!$A$8:$Z$771,2,FALSE)</f>
        <v>Uterine, Adnexa Proc for Non-Ovarian/Adnexal Malig W/O CC/MCC</v>
      </c>
      <c r="C403" s="268">
        <f>VLOOKUP($A403,DRG!$A$8:$Z$771,9,FALSE)</f>
        <v>53</v>
      </c>
      <c r="D403" s="269">
        <f>VLOOKUP($A403,DRG!$A$8:$Z$771,10,FALSE)</f>
        <v>22144.37</v>
      </c>
      <c r="E403" s="269">
        <f>VLOOKUP($A403,DRG!$A$8:$Z$771,11,FALSE)</f>
        <v>7517.57</v>
      </c>
      <c r="F403" s="270">
        <f>ROUND(VLOOKUP($A403,DRG!$A$8:$Z$771,14,FALSE),1)</f>
        <v>2.2999999999999998</v>
      </c>
      <c r="G403" s="271" t="str">
        <f>VLOOKUP($A403,DRG!$A$8:$Z$771,18,FALSE)</f>
        <v>A</v>
      </c>
      <c r="H403" s="216"/>
      <c r="I403" s="220" t="str">
        <f>VLOOKUP($A403,DRG!$A$8:$Z$771,20,FALSE)</f>
        <v>A</v>
      </c>
      <c r="J403" s="163">
        <f>VLOOKUP($A403,DRG!$A$8:$Z$771,21,FALSE)</f>
        <v>1.4477</v>
      </c>
      <c r="K403" s="165">
        <f>VLOOKUP($A403,DRG!$A$8:$Z$771,22,FALSE)</f>
        <v>1.4691000000000001</v>
      </c>
      <c r="L403" s="135">
        <f t="shared" si="12"/>
        <v>2.1400000000000086E-2</v>
      </c>
      <c r="M403" s="356">
        <f t="shared" si="13"/>
        <v>1.4782068108033491E-2</v>
      </c>
    </row>
    <row r="404" spans="1:13" x14ac:dyDescent="0.2">
      <c r="A404" s="273" t="s">
        <v>635</v>
      </c>
      <c r="B404" s="262" t="str">
        <f>VLOOKUP($A404,DRG!$A$8:$Z$771,2,FALSE)</f>
        <v>Other Kidney &amp; Urinary Tract Diagnoses W/O CC/MCC</v>
      </c>
      <c r="C404" s="263">
        <f>VLOOKUP($A404,DRG!$A$8:$Z$771,9,FALSE)</f>
        <v>33</v>
      </c>
      <c r="D404" s="264">
        <f>VLOOKUP($A404,DRG!$A$8:$Z$771,10,FALSE)</f>
        <v>10616.75</v>
      </c>
      <c r="E404" s="264">
        <f>VLOOKUP($A404,DRG!$A$8:$Z$771,11,FALSE)</f>
        <v>5461.1</v>
      </c>
      <c r="F404" s="265">
        <f>ROUND(VLOOKUP($A404,DRG!$A$8:$Z$771,14,FALSE),1)</f>
        <v>2.7</v>
      </c>
      <c r="G404" s="266" t="str">
        <f>VLOOKUP($A404,DRG!$A$8:$Z$771,18,FALSE)</f>
        <v>A</v>
      </c>
      <c r="H404" s="216"/>
      <c r="I404" s="219" t="str">
        <f>VLOOKUP($A404,DRG!$A$8:$Z$771,20,FALSE)</f>
        <v>A</v>
      </c>
      <c r="J404" s="162">
        <f>VLOOKUP($A404,DRG!$A$8:$Z$771,21,FALSE)</f>
        <v>0.69410000000000005</v>
      </c>
      <c r="K404" s="164">
        <f>VLOOKUP($A404,DRG!$A$8:$Z$771,22,FALSE)</f>
        <v>0.70430000000000004</v>
      </c>
      <c r="L404" s="134">
        <f t="shared" si="12"/>
        <v>1.0199999999999987E-2</v>
      </c>
      <c r="M404" s="355">
        <f t="shared" si="13"/>
        <v>1.4695288863276165E-2</v>
      </c>
    </row>
    <row r="405" spans="1:13" x14ac:dyDescent="0.2">
      <c r="A405" s="273" t="s">
        <v>977</v>
      </c>
      <c r="B405" s="262" t="str">
        <f>VLOOKUP($A405,DRG!$A$8:$Z$771,2,FALSE)</f>
        <v>Permanent Cardiac Pacemaker Implant W MCC</v>
      </c>
      <c r="C405" s="263">
        <f>VLOOKUP($A405,DRG!$A$8:$Z$771,9,FALSE)</f>
        <v>17</v>
      </c>
      <c r="D405" s="264">
        <f>VLOOKUP($A405,DRG!$A$8:$Z$771,10,FALSE)</f>
        <v>76642.62</v>
      </c>
      <c r="E405" s="264">
        <f>VLOOKUP($A405,DRG!$A$8:$Z$771,11,FALSE)</f>
        <v>35582.6</v>
      </c>
      <c r="F405" s="265">
        <f>ROUND(VLOOKUP($A405,DRG!$A$8:$Z$771,14,FALSE),1)</f>
        <v>8.1</v>
      </c>
      <c r="G405" s="266" t="str">
        <f>VLOOKUP($A405,DRG!$A$8:$Z$771,18,FALSE)</f>
        <v>A</v>
      </c>
      <c r="H405" s="216"/>
      <c r="I405" s="219" t="str">
        <f>VLOOKUP($A405,DRG!$A$8:$Z$771,20,FALSE)</f>
        <v>A</v>
      </c>
      <c r="J405" s="162">
        <f>VLOOKUP($A405,DRG!$A$8:$Z$771,21,FALSE)</f>
        <v>5.0117000000000003</v>
      </c>
      <c r="K405" s="164">
        <f>VLOOKUP($A405,DRG!$A$8:$Z$771,22,FALSE)</f>
        <v>5.0841000000000003</v>
      </c>
      <c r="L405" s="134">
        <f t="shared" si="12"/>
        <v>7.240000000000002E-2</v>
      </c>
      <c r="M405" s="355">
        <f t="shared" si="13"/>
        <v>1.4446195901590282E-2</v>
      </c>
    </row>
    <row r="406" spans="1:13" x14ac:dyDescent="0.2">
      <c r="A406" s="273" t="s">
        <v>1511</v>
      </c>
      <c r="B406" s="262" t="str">
        <f>VLOOKUP($A406,DRG!$A$8:$Z$771,2,FALSE)</f>
        <v>Appendectomy W/O Complicated Principal Diag W/O CC/MCC</v>
      </c>
      <c r="C406" s="263">
        <f>VLOOKUP($A406,DRG!$A$8:$Z$771,9,FALSE)</f>
        <v>122</v>
      </c>
      <c r="D406" s="264">
        <f>VLOOKUP($A406,DRG!$A$8:$Z$771,10,FALSE)</f>
        <v>19309.68</v>
      </c>
      <c r="E406" s="264">
        <f>VLOOKUP($A406,DRG!$A$8:$Z$771,11,FALSE)</f>
        <v>6183.28</v>
      </c>
      <c r="F406" s="265">
        <f>ROUND(VLOOKUP($A406,DRG!$A$8:$Z$771,14,FALSE),1)</f>
        <v>1.6</v>
      </c>
      <c r="G406" s="266" t="str">
        <f>VLOOKUP($A406,DRG!$A$8:$Z$771,18,FALSE)</f>
        <v>A</v>
      </c>
      <c r="H406" s="216"/>
      <c r="I406" s="219" t="str">
        <f>VLOOKUP($A406,DRG!$A$8:$Z$771,20,FALSE)</f>
        <v>A</v>
      </c>
      <c r="J406" s="162">
        <f>VLOOKUP($A406,DRG!$A$8:$Z$771,21,FALSE)</f>
        <v>1.2625999999999999</v>
      </c>
      <c r="K406" s="164">
        <f>VLOOKUP($A406,DRG!$A$8:$Z$771,22,FALSE)</f>
        <v>1.2807999999999999</v>
      </c>
      <c r="L406" s="134">
        <f t="shared" si="12"/>
        <v>1.8199999999999994E-2</v>
      </c>
      <c r="M406" s="355">
        <f t="shared" si="13"/>
        <v>1.4414699825756371E-2</v>
      </c>
    </row>
    <row r="407" spans="1:13" x14ac:dyDescent="0.2">
      <c r="A407" s="273" t="s">
        <v>612</v>
      </c>
      <c r="B407" s="262" t="str">
        <f>VLOOKUP($A407,DRG!$A$8:$Z$771,2,FALSE)</f>
        <v>Extracranial Procedures W/O CC/MCC</v>
      </c>
      <c r="C407" s="263">
        <f>VLOOKUP($A407,DRG!$A$8:$Z$771,9,FALSE)</f>
        <v>120</v>
      </c>
      <c r="D407" s="264">
        <f>VLOOKUP($A407,DRG!$A$8:$Z$771,10,FALSE)</f>
        <v>20331.64</v>
      </c>
      <c r="E407" s="264">
        <f>VLOOKUP($A407,DRG!$A$8:$Z$771,11,FALSE)</f>
        <v>7715.55</v>
      </c>
      <c r="F407" s="265">
        <f>ROUND(VLOOKUP($A407,DRG!$A$8:$Z$771,14,FALSE),1)</f>
        <v>1.3</v>
      </c>
      <c r="G407" s="266" t="str">
        <f>VLOOKUP($A407,DRG!$A$8:$Z$771,18,FALSE)</f>
        <v>A</v>
      </c>
      <c r="H407" s="216"/>
      <c r="I407" s="219" t="str">
        <f>VLOOKUP($A407,DRG!$A$8:$Z$771,20,FALSE)</f>
        <v>A</v>
      </c>
      <c r="J407" s="162">
        <f>VLOOKUP($A407,DRG!$A$8:$Z$771,21,FALSE)</f>
        <v>1.3313999999999999</v>
      </c>
      <c r="K407" s="164">
        <f>VLOOKUP($A407,DRG!$A$8:$Z$771,22,FALSE)</f>
        <v>1.3488</v>
      </c>
      <c r="L407" s="134">
        <f t="shared" si="12"/>
        <v>1.7400000000000082E-2</v>
      </c>
      <c r="M407" s="355">
        <f t="shared" si="13"/>
        <v>1.306894997746739E-2</v>
      </c>
    </row>
    <row r="408" spans="1:13" x14ac:dyDescent="0.2">
      <c r="A408" s="282" t="s">
        <v>246</v>
      </c>
      <c r="B408" s="267" t="str">
        <f>VLOOKUP($A408,DRG!$A$8:$Z$771,2,FALSE)</f>
        <v>Hepatobiliary Diagnostic Procedures W CC</v>
      </c>
      <c r="C408" s="268">
        <f>VLOOKUP($A408,DRG!$A$8:$Z$771,9,FALSE)</f>
        <v>10</v>
      </c>
      <c r="D408" s="269">
        <f>VLOOKUP($A408,DRG!$A$8:$Z$771,10,FALSE)</f>
        <v>42013.919999999998</v>
      </c>
      <c r="E408" s="269">
        <f>VLOOKUP($A408,DRG!$A$8:$Z$771,11,FALSE)</f>
        <v>24940.400000000001</v>
      </c>
      <c r="F408" s="270">
        <f>ROUND(VLOOKUP($A408,DRG!$A$8:$Z$771,14,FALSE),1)</f>
        <v>4.5999999999999996</v>
      </c>
      <c r="G408" s="271" t="str">
        <f>VLOOKUP($A408,DRG!$A$8:$Z$771,18,FALSE)</f>
        <v>A</v>
      </c>
      <c r="H408" s="216"/>
      <c r="I408" s="220" t="str">
        <f>VLOOKUP($A408,DRG!$A$8:$Z$771,20,FALSE)</f>
        <v>M</v>
      </c>
      <c r="J408" s="163">
        <f>VLOOKUP($A408,DRG!$A$8:$Z$771,21,FALSE)</f>
        <v>2.7515999999999998</v>
      </c>
      <c r="K408" s="165">
        <f>VLOOKUP($A408,DRG!$A$8:$Z$771,22,FALSE)</f>
        <v>2.7869999999999999</v>
      </c>
      <c r="L408" s="135">
        <f t="shared" si="12"/>
        <v>3.5400000000000098E-2</v>
      </c>
      <c r="M408" s="356">
        <f t="shared" si="13"/>
        <v>1.2865242040994367E-2</v>
      </c>
    </row>
    <row r="409" spans="1:13" x14ac:dyDescent="0.2">
      <c r="A409" s="273" t="s">
        <v>1095</v>
      </c>
      <c r="B409" s="262" t="str">
        <f>VLOOKUP($A409,DRG!$A$8:$Z$771,2,FALSE)</f>
        <v>Kidney &amp; Urinary Tract Infections W/O MCC</v>
      </c>
      <c r="C409" s="263">
        <f>VLOOKUP($A409,DRG!$A$8:$Z$771,9,FALSE)</f>
        <v>608</v>
      </c>
      <c r="D409" s="264">
        <f>VLOOKUP($A409,DRG!$A$8:$Z$771,10,FALSE)</f>
        <v>10761.32</v>
      </c>
      <c r="E409" s="264">
        <f>VLOOKUP($A409,DRG!$A$8:$Z$771,11,FALSE)</f>
        <v>5762.26</v>
      </c>
      <c r="F409" s="265">
        <f>ROUND(VLOOKUP($A409,DRG!$A$8:$Z$771,14,FALSE),1)</f>
        <v>2.6</v>
      </c>
      <c r="G409" s="266" t="str">
        <f>VLOOKUP($A409,DRG!$A$8:$Z$771,18,FALSE)</f>
        <v>A</v>
      </c>
      <c r="H409" s="216"/>
      <c r="I409" s="219" t="str">
        <f>VLOOKUP($A409,DRG!$A$8:$Z$771,20,FALSE)</f>
        <v>A</v>
      </c>
      <c r="J409" s="162">
        <f>VLOOKUP($A409,DRG!$A$8:$Z$771,21,FALSE)</f>
        <v>0.70479999999999998</v>
      </c>
      <c r="K409" s="164">
        <f>VLOOKUP($A409,DRG!$A$8:$Z$771,22,FALSE)</f>
        <v>0.7137</v>
      </c>
      <c r="L409" s="134">
        <f t="shared" si="12"/>
        <v>8.900000000000019E-3</v>
      </c>
      <c r="M409" s="355">
        <f t="shared" si="13"/>
        <v>1.2627695800227042E-2</v>
      </c>
    </row>
    <row r="410" spans="1:13" x14ac:dyDescent="0.2">
      <c r="A410" s="273" t="s">
        <v>605</v>
      </c>
      <c r="B410" s="262" t="str">
        <f>VLOOKUP($A410,DRG!$A$8:$Z$771,2,FALSE)</f>
        <v>Carotid Artery Stent Procedure W/O CC/MCC</v>
      </c>
      <c r="C410" s="263">
        <f>VLOOKUP($A410,DRG!$A$8:$Z$771,9,FALSE)</f>
        <v>12</v>
      </c>
      <c r="D410" s="264">
        <f>VLOOKUP($A410,DRG!$A$8:$Z$771,10,FALSE)</f>
        <v>27679.91</v>
      </c>
      <c r="E410" s="264">
        <f>VLOOKUP($A410,DRG!$A$8:$Z$771,11,FALSE)</f>
        <v>9745.36</v>
      </c>
      <c r="F410" s="265">
        <f>ROUND(VLOOKUP($A410,DRG!$A$8:$Z$771,14,FALSE),1)</f>
        <v>1.4</v>
      </c>
      <c r="G410" s="266" t="str">
        <f>VLOOKUP($A410,DRG!$A$8:$Z$771,18,FALSE)</f>
        <v>A</v>
      </c>
      <c r="H410" s="216"/>
      <c r="I410" s="219" t="str">
        <f>VLOOKUP($A410,DRG!$A$8:$Z$771,20,FALSE)</f>
        <v>A</v>
      </c>
      <c r="J410" s="162">
        <f>VLOOKUP($A410,DRG!$A$8:$Z$771,21,FALSE)</f>
        <v>1.8145</v>
      </c>
      <c r="K410" s="164">
        <f>VLOOKUP($A410,DRG!$A$8:$Z$771,22,FALSE)</f>
        <v>1.8363</v>
      </c>
      <c r="L410" s="134">
        <f t="shared" si="12"/>
        <v>2.1800000000000042E-2</v>
      </c>
      <c r="M410" s="355">
        <f t="shared" si="13"/>
        <v>1.2014329016257945E-2</v>
      </c>
    </row>
    <row r="411" spans="1:13" x14ac:dyDescent="0.2">
      <c r="A411" s="273" t="s">
        <v>856</v>
      </c>
      <c r="B411" s="262" t="str">
        <f>VLOOKUP($A411,DRG!$A$8:$Z$771,2,FALSE)</f>
        <v>Respiratory Neoplasms W MCC</v>
      </c>
      <c r="C411" s="263">
        <f>VLOOKUP($A411,DRG!$A$8:$Z$771,9,FALSE)</f>
        <v>127</v>
      </c>
      <c r="D411" s="264">
        <f>VLOOKUP($A411,DRG!$A$8:$Z$771,10,FALSE)</f>
        <v>34681.919999999998</v>
      </c>
      <c r="E411" s="264">
        <f>VLOOKUP($A411,DRG!$A$8:$Z$771,11,FALSE)</f>
        <v>20864.830000000002</v>
      </c>
      <c r="F411" s="265">
        <f>ROUND(VLOOKUP($A411,DRG!$A$8:$Z$771,14,FALSE),1)</f>
        <v>6.6</v>
      </c>
      <c r="G411" s="266" t="str">
        <f>VLOOKUP($A411,DRG!$A$8:$Z$771,18,FALSE)</f>
        <v>A</v>
      </c>
      <c r="H411" s="216"/>
      <c r="I411" s="219" t="str">
        <f>VLOOKUP($A411,DRG!$A$8:$Z$771,20,FALSE)</f>
        <v>A</v>
      </c>
      <c r="J411" s="162">
        <f>VLOOKUP($A411,DRG!$A$8:$Z$771,21,FALSE)</f>
        <v>2.2736000000000001</v>
      </c>
      <c r="K411" s="164">
        <f>VLOOKUP($A411,DRG!$A$8:$Z$771,22,FALSE)</f>
        <v>2.3007</v>
      </c>
      <c r="L411" s="134">
        <f t="shared" si="12"/>
        <v>2.7099999999999902E-2</v>
      </c>
      <c r="M411" s="355">
        <f t="shared" si="13"/>
        <v>1.1919422941590386E-2</v>
      </c>
    </row>
    <row r="412" spans="1:13" x14ac:dyDescent="0.2">
      <c r="A412" s="273" t="s">
        <v>276</v>
      </c>
      <c r="B412" s="262" t="str">
        <f>VLOOKUP($A412,DRG!$A$8:$Z$771,2,FALSE)</f>
        <v>Malignancy of Hepatobiliary System or Pancreas W CC</v>
      </c>
      <c r="C412" s="263">
        <f>VLOOKUP($A412,DRG!$A$8:$Z$771,9,FALSE)</f>
        <v>74</v>
      </c>
      <c r="D412" s="264">
        <f>VLOOKUP($A412,DRG!$A$8:$Z$771,10,FALSE)</f>
        <v>22451.3</v>
      </c>
      <c r="E412" s="264">
        <f>VLOOKUP($A412,DRG!$A$8:$Z$771,11,FALSE)</f>
        <v>14501.35</v>
      </c>
      <c r="F412" s="265">
        <f>ROUND(VLOOKUP($A412,DRG!$A$8:$Z$771,14,FALSE),1)</f>
        <v>4.0999999999999996</v>
      </c>
      <c r="G412" s="266" t="str">
        <f>VLOOKUP($A412,DRG!$A$8:$Z$771,18,FALSE)</f>
        <v>AO</v>
      </c>
      <c r="H412" s="216"/>
      <c r="I412" s="219" t="str">
        <f>VLOOKUP($A412,DRG!$A$8:$Z$771,20,FALSE)</f>
        <v>A</v>
      </c>
      <c r="J412" s="162">
        <f>VLOOKUP($A412,DRG!$A$8:$Z$771,21,FALSE)</f>
        <v>1.5072000000000001</v>
      </c>
      <c r="K412" s="164">
        <f>VLOOKUP($A412,DRG!$A$8:$Z$771,22,FALSE)</f>
        <v>1.5250999999999999</v>
      </c>
      <c r="L412" s="134">
        <f t="shared" si="12"/>
        <v>1.7899999999999805E-2</v>
      </c>
      <c r="M412" s="355">
        <f t="shared" si="13"/>
        <v>1.1876326963906451E-2</v>
      </c>
    </row>
    <row r="413" spans="1:13" x14ac:dyDescent="0.2">
      <c r="A413" s="282" t="s">
        <v>1196</v>
      </c>
      <c r="B413" s="267" t="str">
        <f>VLOOKUP($A413,DRG!$A$8:$Z$771,2,FALSE)</f>
        <v>Cesarean Section W/O CC/MCC</v>
      </c>
      <c r="C413" s="268">
        <f>VLOOKUP($A413,DRG!$A$8:$Z$771,9,FALSE)</f>
        <v>1078</v>
      </c>
      <c r="D413" s="269">
        <f>VLOOKUP($A413,DRG!$A$8:$Z$771,10,FALSE)</f>
        <v>10789.98</v>
      </c>
      <c r="E413" s="269">
        <f>VLOOKUP($A413,DRG!$A$8:$Z$771,11,FALSE)</f>
        <v>3195.93</v>
      </c>
      <c r="F413" s="270">
        <f>ROUND(VLOOKUP($A413,DRG!$A$8:$Z$771,14,FALSE),1)</f>
        <v>2.5</v>
      </c>
      <c r="G413" s="271" t="str">
        <f>VLOOKUP($A413,DRG!$A$8:$Z$771,18,FALSE)</f>
        <v>A</v>
      </c>
      <c r="H413" s="216"/>
      <c r="I413" s="220" t="str">
        <f>VLOOKUP($A413,DRG!$A$8:$Z$771,20,FALSE)</f>
        <v>A</v>
      </c>
      <c r="J413" s="163">
        <f>VLOOKUP($A413,DRG!$A$8:$Z$771,21,FALSE)</f>
        <v>0.70760000000000001</v>
      </c>
      <c r="K413" s="165">
        <f>VLOOKUP($A413,DRG!$A$8:$Z$771,22,FALSE)</f>
        <v>0.71579999999999999</v>
      </c>
      <c r="L413" s="135">
        <f t="shared" si="12"/>
        <v>8.1999999999999851E-3</v>
      </c>
      <c r="M413" s="356">
        <f t="shared" si="13"/>
        <v>1.158846806105142E-2</v>
      </c>
    </row>
    <row r="414" spans="1:13" x14ac:dyDescent="0.2">
      <c r="A414" s="273" t="s">
        <v>186</v>
      </c>
      <c r="B414" s="262" t="str">
        <f>VLOOKUP($A414,DRG!$A$8:$Z$771,2,FALSE)</f>
        <v>Esophagitis, Gastroent &amp; Misc Digest Disorders W MCC</v>
      </c>
      <c r="C414" s="263">
        <f>VLOOKUP($A414,DRG!$A$8:$Z$771,9,FALSE)</f>
        <v>192</v>
      </c>
      <c r="D414" s="264">
        <f>VLOOKUP($A414,DRG!$A$8:$Z$771,10,FALSE)</f>
        <v>20464.400000000001</v>
      </c>
      <c r="E414" s="264">
        <f>VLOOKUP($A414,DRG!$A$8:$Z$771,11,FALSE)</f>
        <v>13811.72</v>
      </c>
      <c r="F414" s="265">
        <f>ROUND(VLOOKUP($A414,DRG!$A$8:$Z$771,14,FALSE),1)</f>
        <v>3.9</v>
      </c>
      <c r="G414" s="266" t="str">
        <f>VLOOKUP($A414,DRG!$A$8:$Z$771,18,FALSE)</f>
        <v>A</v>
      </c>
      <c r="H414" s="216"/>
      <c r="I414" s="219" t="str">
        <f>VLOOKUP($A414,DRG!$A$8:$Z$771,20,FALSE)</f>
        <v>A</v>
      </c>
      <c r="J414" s="162">
        <f>VLOOKUP($A414,DRG!$A$8:$Z$771,21,FALSE)</f>
        <v>1.3440000000000001</v>
      </c>
      <c r="K414" s="164">
        <f>VLOOKUP($A414,DRG!$A$8:$Z$771,22,FALSE)</f>
        <v>1.3575999999999999</v>
      </c>
      <c r="L414" s="134">
        <f t="shared" si="12"/>
        <v>1.3599999999999834E-2</v>
      </c>
      <c r="M414" s="355">
        <f t="shared" si="13"/>
        <v>1.0119047619047495E-2</v>
      </c>
    </row>
    <row r="415" spans="1:13" x14ac:dyDescent="0.2">
      <c r="A415" s="273" t="s">
        <v>963</v>
      </c>
      <c r="B415" s="262" t="str">
        <f>VLOOKUP($A415,DRG!$A$8:$Z$771,2,FALSE)</f>
        <v>Coronary Bypass W/O Cardiac Cath W MCC</v>
      </c>
      <c r="C415" s="263">
        <f>VLOOKUP($A415,DRG!$A$8:$Z$771,9,FALSE)</f>
        <v>66</v>
      </c>
      <c r="D415" s="264">
        <f>VLOOKUP($A415,DRG!$A$8:$Z$771,10,FALSE)</f>
        <v>91784.82</v>
      </c>
      <c r="E415" s="264">
        <f>VLOOKUP($A415,DRG!$A$8:$Z$771,11,FALSE)</f>
        <v>23996.76</v>
      </c>
      <c r="F415" s="265">
        <f>ROUND(VLOOKUP($A415,DRG!$A$8:$Z$771,14,FALSE),1)</f>
        <v>10.199999999999999</v>
      </c>
      <c r="G415" s="266" t="str">
        <f>VLOOKUP($A415,DRG!$A$8:$Z$771,18,FALSE)</f>
        <v>A</v>
      </c>
      <c r="H415" s="216"/>
      <c r="I415" s="219" t="str">
        <f>VLOOKUP($A415,DRG!$A$8:$Z$771,20,FALSE)</f>
        <v>A</v>
      </c>
      <c r="J415" s="162">
        <f>VLOOKUP($A415,DRG!$A$8:$Z$771,21,FALSE)</f>
        <v>6.0309999999999997</v>
      </c>
      <c r="K415" s="164">
        <f>VLOOKUP($A415,DRG!$A$8:$Z$771,22,FALSE)</f>
        <v>6.0887000000000002</v>
      </c>
      <c r="L415" s="134">
        <f t="shared" si="12"/>
        <v>5.7700000000000529E-2</v>
      </c>
      <c r="M415" s="355">
        <f t="shared" si="13"/>
        <v>9.5672359476041344E-3</v>
      </c>
    </row>
    <row r="416" spans="1:13" x14ac:dyDescent="0.2">
      <c r="A416" s="273" t="s">
        <v>1058</v>
      </c>
      <c r="B416" s="262" t="str">
        <f>VLOOKUP($A416,DRG!$A$8:$Z$771,2,FALSE)</f>
        <v>Cardiac Arrhythmia &amp; Conduction Disorders W CC</v>
      </c>
      <c r="C416" s="263">
        <f>VLOOKUP($A416,DRG!$A$8:$Z$771,9,FALSE)</f>
        <v>327</v>
      </c>
      <c r="D416" s="264">
        <f>VLOOKUP($A416,DRG!$A$8:$Z$771,10,FALSE)</f>
        <v>12399.69</v>
      </c>
      <c r="E416" s="264">
        <f>VLOOKUP($A416,DRG!$A$8:$Z$771,11,FALSE)</f>
        <v>6489.26</v>
      </c>
      <c r="F416" s="265">
        <f>ROUND(VLOOKUP($A416,DRG!$A$8:$Z$771,14,FALSE),1)</f>
        <v>2.6</v>
      </c>
      <c r="G416" s="266" t="str">
        <f>VLOOKUP($A416,DRG!$A$8:$Z$771,18,FALSE)</f>
        <v>A</v>
      </c>
      <c r="H416" s="216"/>
      <c r="I416" s="219" t="str">
        <f>VLOOKUP($A416,DRG!$A$8:$Z$771,20,FALSE)</f>
        <v>A</v>
      </c>
      <c r="J416" s="162">
        <f>VLOOKUP($A416,DRG!$A$8:$Z$771,21,FALSE)</f>
        <v>0.81499999999999995</v>
      </c>
      <c r="K416" s="164">
        <f>VLOOKUP($A416,DRG!$A$8:$Z$771,22,FALSE)</f>
        <v>0.8226</v>
      </c>
      <c r="L416" s="134">
        <f t="shared" si="12"/>
        <v>7.6000000000000512E-3</v>
      </c>
      <c r="M416" s="355">
        <f t="shared" si="13"/>
        <v>9.3251533742331923E-3</v>
      </c>
    </row>
    <row r="417" spans="1:13" x14ac:dyDescent="0.2">
      <c r="A417" s="273" t="s">
        <v>538</v>
      </c>
      <c r="B417" s="262" t="str">
        <f>VLOOKUP($A417,DRG!$A$8:$Z$771,2,FALSE)</f>
        <v>Amputat of Lower Limb for Endocrine, Nutrit &amp; Metabol Dis W CC</v>
      </c>
      <c r="C417" s="263">
        <f>VLOOKUP($A417,DRG!$A$8:$Z$771,9,FALSE)</f>
        <v>90</v>
      </c>
      <c r="D417" s="264">
        <f>VLOOKUP($A417,DRG!$A$8:$Z$771,10,FALSE)</f>
        <v>30956.42</v>
      </c>
      <c r="E417" s="264">
        <f>VLOOKUP($A417,DRG!$A$8:$Z$771,11,FALSE)</f>
        <v>14347.48</v>
      </c>
      <c r="F417" s="265">
        <f>ROUND(VLOOKUP($A417,DRG!$A$8:$Z$771,14,FALSE),1)</f>
        <v>6.8</v>
      </c>
      <c r="G417" s="266" t="str">
        <f>VLOOKUP($A417,DRG!$A$8:$Z$771,18,FALSE)</f>
        <v>A</v>
      </c>
      <c r="H417" s="216"/>
      <c r="I417" s="219" t="str">
        <f>VLOOKUP($A417,DRG!$A$8:$Z$771,20,FALSE)</f>
        <v>AP</v>
      </c>
      <c r="J417" s="162">
        <f>VLOOKUP($A417,DRG!$A$8:$Z$771,21,FALSE)</f>
        <v>2.0354000000000001</v>
      </c>
      <c r="K417" s="164">
        <f>VLOOKUP($A417,DRG!$A$8:$Z$771,22,FALSE)</f>
        <v>2.0535999999999999</v>
      </c>
      <c r="L417" s="134">
        <f t="shared" si="12"/>
        <v>1.8199999999999772E-2</v>
      </c>
      <c r="M417" s="355">
        <f t="shared" si="13"/>
        <v>8.9417313550161012E-3</v>
      </c>
    </row>
    <row r="418" spans="1:13" x14ac:dyDescent="0.2">
      <c r="A418" s="282" t="s">
        <v>648</v>
      </c>
      <c r="B418" s="267" t="str">
        <f>VLOOKUP($A418,DRG!$A$8:$Z$771,2,FALSE)</f>
        <v>Malignancy, Male Reproductive System W MCC</v>
      </c>
      <c r="C418" s="268">
        <f>VLOOKUP($A418,DRG!$A$8:$Z$771,9,FALSE)</f>
        <v>2</v>
      </c>
      <c r="D418" s="269">
        <f>VLOOKUP($A418,DRG!$A$8:$Z$771,10,FALSE)</f>
        <v>25161.49</v>
      </c>
      <c r="E418" s="269">
        <f>VLOOKUP($A418,DRG!$A$8:$Z$771,11,FALSE)</f>
        <v>9291.92</v>
      </c>
      <c r="F418" s="270">
        <f>ROUND(VLOOKUP($A418,DRG!$A$8:$Z$771,14,FALSE),1)</f>
        <v>5.5</v>
      </c>
      <c r="G418" s="271" t="str">
        <f>VLOOKUP($A418,DRG!$A$8:$Z$771,18,FALSE)</f>
        <v>M</v>
      </c>
      <c r="H418" s="216"/>
      <c r="I418" s="220" t="str">
        <f>VLOOKUP($A418,DRG!$A$8:$Z$771,20,FALSE)</f>
        <v>M</v>
      </c>
      <c r="J418" s="163">
        <f>VLOOKUP($A418,DRG!$A$8:$Z$771,21,FALSE)</f>
        <v>2.7313000000000001</v>
      </c>
      <c r="K418" s="165">
        <f>VLOOKUP($A418,DRG!$A$8:$Z$771,22,FALSE)</f>
        <v>2.7551999999999999</v>
      </c>
      <c r="L418" s="135">
        <f t="shared" si="12"/>
        <v>2.389999999999981E-2</v>
      </c>
      <c r="M418" s="356">
        <f t="shared" si="13"/>
        <v>8.7504118917730786E-3</v>
      </c>
    </row>
    <row r="419" spans="1:13" x14ac:dyDescent="0.2">
      <c r="A419" s="273" t="s">
        <v>240</v>
      </c>
      <c r="B419" s="262" t="str">
        <f>VLOOKUP($A419,DRG!$A$8:$Z$771,2,FALSE)</f>
        <v>Laparoscopic Cholecystectomy W/O C.D.E. W CC</v>
      </c>
      <c r="C419" s="263">
        <f>VLOOKUP($A419,DRG!$A$8:$Z$771,9,FALSE)</f>
        <v>233</v>
      </c>
      <c r="D419" s="264">
        <f>VLOOKUP($A419,DRG!$A$8:$Z$771,10,FALSE)</f>
        <v>27051.11</v>
      </c>
      <c r="E419" s="264">
        <f>VLOOKUP($A419,DRG!$A$8:$Z$771,11,FALSE)</f>
        <v>9542.1299999999992</v>
      </c>
      <c r="F419" s="265">
        <f>ROUND(VLOOKUP($A419,DRG!$A$8:$Z$771,14,FALSE),1)</f>
        <v>3.5</v>
      </c>
      <c r="G419" s="266" t="str">
        <f>VLOOKUP($A419,DRG!$A$8:$Z$771,18,FALSE)</f>
        <v>A</v>
      </c>
      <c r="H419" s="216"/>
      <c r="I419" s="219" t="str">
        <f>VLOOKUP($A419,DRG!$A$8:$Z$771,20,FALSE)</f>
        <v>A</v>
      </c>
      <c r="J419" s="162">
        <f>VLOOKUP($A419,DRG!$A$8:$Z$771,21,FALSE)</f>
        <v>1.7790999999999999</v>
      </c>
      <c r="K419" s="164">
        <f>VLOOKUP($A419,DRG!$A$8:$Z$771,22,FALSE)</f>
        <v>1.7946</v>
      </c>
      <c r="L419" s="134">
        <f t="shared" si="12"/>
        <v>1.5500000000000069E-2</v>
      </c>
      <c r="M419" s="355">
        <f t="shared" si="13"/>
        <v>8.7122702490023442E-3</v>
      </c>
    </row>
    <row r="420" spans="1:13" x14ac:dyDescent="0.2">
      <c r="A420" s="273" t="s">
        <v>882</v>
      </c>
      <c r="B420" s="262" t="str">
        <f>VLOOKUP($A420,DRG!$A$8:$Z$771,2,FALSE)</f>
        <v>Simple Pneumonia &amp; Pleurisy W MCC</v>
      </c>
      <c r="C420" s="263">
        <f>VLOOKUP($A420,DRG!$A$8:$Z$771,9,FALSE)</f>
        <v>475</v>
      </c>
      <c r="D420" s="264">
        <f>VLOOKUP($A420,DRG!$A$8:$Z$771,10,FALSE)</f>
        <v>21239.48</v>
      </c>
      <c r="E420" s="264">
        <f>VLOOKUP($A420,DRG!$A$8:$Z$771,11,FALSE)</f>
        <v>13317.48</v>
      </c>
      <c r="F420" s="265">
        <f>ROUND(VLOOKUP($A420,DRG!$A$8:$Z$771,14,FALSE),1)</f>
        <v>4.5999999999999996</v>
      </c>
      <c r="G420" s="266" t="str">
        <f>VLOOKUP($A420,DRG!$A$8:$Z$771,18,FALSE)</f>
        <v>A</v>
      </c>
      <c r="H420" s="216"/>
      <c r="I420" s="219" t="str">
        <f>VLOOKUP($A420,DRG!$A$8:$Z$771,20,FALSE)</f>
        <v>A</v>
      </c>
      <c r="J420" s="162">
        <f>VLOOKUP($A420,DRG!$A$8:$Z$771,21,FALSE)</f>
        <v>1.3967000000000001</v>
      </c>
      <c r="K420" s="164">
        <f>VLOOKUP($A420,DRG!$A$8:$Z$771,22,FALSE)</f>
        <v>1.4088000000000001</v>
      </c>
      <c r="L420" s="134">
        <f t="shared" si="12"/>
        <v>1.21E-2</v>
      </c>
      <c r="M420" s="355">
        <f t="shared" si="13"/>
        <v>8.6632777260685894E-3</v>
      </c>
    </row>
    <row r="421" spans="1:13" x14ac:dyDescent="0.2">
      <c r="A421" s="273" t="s">
        <v>884</v>
      </c>
      <c r="B421" s="262" t="str">
        <f>VLOOKUP($A421,DRG!$A$8:$Z$771,2,FALSE)</f>
        <v>Simple Pneumonia &amp; Pleurisy W CC</v>
      </c>
      <c r="C421" s="263">
        <f>VLOOKUP($A421,DRG!$A$8:$Z$771,9,FALSE)</f>
        <v>907</v>
      </c>
      <c r="D421" s="264">
        <f>VLOOKUP($A421,DRG!$A$8:$Z$771,10,FALSE)</f>
        <v>14803.5</v>
      </c>
      <c r="E421" s="264">
        <f>VLOOKUP($A421,DRG!$A$8:$Z$771,11,FALSE)</f>
        <v>8748.56</v>
      </c>
      <c r="F421" s="265">
        <f>ROUND(VLOOKUP($A421,DRG!$A$8:$Z$771,14,FALSE),1)</f>
        <v>3.3</v>
      </c>
      <c r="G421" s="266" t="str">
        <f>VLOOKUP($A421,DRG!$A$8:$Z$771,18,FALSE)</f>
        <v>A</v>
      </c>
      <c r="H421" s="216"/>
      <c r="I421" s="219" t="str">
        <f>VLOOKUP($A421,DRG!$A$8:$Z$771,20,FALSE)</f>
        <v>A</v>
      </c>
      <c r="J421" s="162">
        <f>VLOOKUP($A421,DRG!$A$8:$Z$771,21,FALSE)</f>
        <v>0.97360000000000002</v>
      </c>
      <c r="K421" s="164">
        <f>VLOOKUP($A421,DRG!$A$8:$Z$771,22,FALSE)</f>
        <v>0.98199999999999998</v>
      </c>
      <c r="L421" s="134">
        <f t="shared" si="12"/>
        <v>8.3999999999999631E-3</v>
      </c>
      <c r="M421" s="355">
        <f t="shared" si="13"/>
        <v>8.6277732128183671E-3</v>
      </c>
    </row>
    <row r="422" spans="1:13" x14ac:dyDescent="0.2">
      <c r="A422" s="273" t="s">
        <v>1195</v>
      </c>
      <c r="B422" s="262" t="str">
        <f>VLOOKUP($A422,DRG!$A$8:$Z$771,2,FALSE)</f>
        <v>Cesarean Section W CC/MCC</v>
      </c>
      <c r="C422" s="263">
        <f>VLOOKUP($A422,DRG!$A$8:$Z$771,9,FALSE)</f>
        <v>817</v>
      </c>
      <c r="D422" s="264">
        <f>VLOOKUP($A422,DRG!$A$8:$Z$771,10,FALSE)</f>
        <v>13370.25</v>
      </c>
      <c r="E422" s="264">
        <f>VLOOKUP($A422,DRG!$A$8:$Z$771,11,FALSE)</f>
        <v>5815.41</v>
      </c>
      <c r="F422" s="265">
        <f>ROUND(VLOOKUP($A422,DRG!$A$8:$Z$771,14,FALSE),1)</f>
        <v>3</v>
      </c>
      <c r="G422" s="266" t="str">
        <f>VLOOKUP($A422,DRG!$A$8:$Z$771,18,FALSE)</f>
        <v>A</v>
      </c>
      <c r="H422" s="216"/>
      <c r="I422" s="219" t="str">
        <f>VLOOKUP($A422,DRG!$A$8:$Z$771,20,FALSE)</f>
        <v>A</v>
      </c>
      <c r="J422" s="162">
        <f>VLOOKUP($A422,DRG!$A$8:$Z$771,21,FALSE)</f>
        <v>0.87960000000000005</v>
      </c>
      <c r="K422" s="164">
        <f>VLOOKUP($A422,DRG!$A$8:$Z$771,22,FALSE)</f>
        <v>0.88690000000000002</v>
      </c>
      <c r="L422" s="134">
        <f t="shared" si="12"/>
        <v>7.2999999999999732E-3</v>
      </c>
      <c r="M422" s="355">
        <f t="shared" si="13"/>
        <v>8.2992269213278454E-3</v>
      </c>
    </row>
    <row r="423" spans="1:13" x14ac:dyDescent="0.2">
      <c r="A423" s="282" t="s">
        <v>814</v>
      </c>
      <c r="B423" s="267" t="str">
        <f>VLOOKUP($A423,DRG!$A$8:$Z$771,2,FALSE)</f>
        <v>Dental &amp; Oral Diseases W/O CC/MCC</v>
      </c>
      <c r="C423" s="268">
        <f>VLOOKUP($A423,DRG!$A$8:$Z$771,9,FALSE)</f>
        <v>18</v>
      </c>
      <c r="D423" s="269">
        <f>VLOOKUP($A423,DRG!$A$8:$Z$771,10,FALSE)</f>
        <v>10058.23</v>
      </c>
      <c r="E423" s="269">
        <f>VLOOKUP($A423,DRG!$A$8:$Z$771,11,FALSE)</f>
        <v>4077.7</v>
      </c>
      <c r="F423" s="270">
        <f>ROUND(VLOOKUP($A423,DRG!$A$8:$Z$771,14,FALSE),1)</f>
        <v>2.2000000000000002</v>
      </c>
      <c r="G423" s="271" t="str">
        <f>VLOOKUP($A423,DRG!$A$8:$Z$771,18,FALSE)</f>
        <v>A</v>
      </c>
      <c r="H423" s="216"/>
      <c r="I423" s="220" t="str">
        <f>VLOOKUP($A423,DRG!$A$8:$Z$771,20,FALSE)</f>
        <v>A</v>
      </c>
      <c r="J423" s="163">
        <f>VLOOKUP($A423,DRG!$A$8:$Z$771,21,FALSE)</f>
        <v>0.66180000000000005</v>
      </c>
      <c r="K423" s="165">
        <f>VLOOKUP($A423,DRG!$A$8:$Z$771,22,FALSE)</f>
        <v>0.66720000000000002</v>
      </c>
      <c r="L423" s="135">
        <f t="shared" si="12"/>
        <v>5.3999999999999604E-3</v>
      </c>
      <c r="M423" s="356">
        <f t="shared" si="13"/>
        <v>8.1595648232093681E-3</v>
      </c>
    </row>
    <row r="424" spans="1:13" x14ac:dyDescent="0.2">
      <c r="A424" s="273" t="s">
        <v>949</v>
      </c>
      <c r="B424" s="262" t="str">
        <f>VLOOKUP($A424,DRG!$A$8:$Z$771,2,FALSE)</f>
        <v>Other Cardiothoracic Procedures W MCC</v>
      </c>
      <c r="C424" s="263">
        <f>VLOOKUP($A424,DRG!$A$8:$Z$771,9,FALSE)</f>
        <v>28</v>
      </c>
      <c r="D424" s="264">
        <f>VLOOKUP($A424,DRG!$A$8:$Z$771,10,FALSE)</f>
        <v>122333.35</v>
      </c>
      <c r="E424" s="264">
        <f>VLOOKUP($A424,DRG!$A$8:$Z$771,11,FALSE)</f>
        <v>50679.17</v>
      </c>
      <c r="F424" s="265">
        <f>ROUND(VLOOKUP($A424,DRG!$A$8:$Z$771,14,FALSE),1)</f>
        <v>9.6</v>
      </c>
      <c r="G424" s="266" t="str">
        <f>VLOOKUP($A424,DRG!$A$8:$Z$771,18,FALSE)</f>
        <v>A</v>
      </c>
      <c r="H424" s="216"/>
      <c r="I424" s="219" t="str">
        <f>VLOOKUP($A424,DRG!$A$8:$Z$771,20,FALSE)</f>
        <v>A</v>
      </c>
      <c r="J424" s="162">
        <f>VLOOKUP($A424,DRG!$A$8:$Z$771,21,FALSE)</f>
        <v>7.4379</v>
      </c>
      <c r="K424" s="164">
        <f>VLOOKUP($A424,DRG!$A$8:$Z$771,22,FALSE)</f>
        <v>7.4964000000000004</v>
      </c>
      <c r="L424" s="134">
        <f t="shared" si="12"/>
        <v>5.8500000000000441E-2</v>
      </c>
      <c r="M424" s="355">
        <f t="shared" si="13"/>
        <v>7.8651232202638435E-3</v>
      </c>
    </row>
    <row r="425" spans="1:13" x14ac:dyDescent="0.2">
      <c r="A425" s="273" t="s">
        <v>1260</v>
      </c>
      <c r="B425" s="262" t="str">
        <f>VLOOKUP($A425,DRG!$A$8:$Z$771,2,FALSE)</f>
        <v>Postoperative or Post-Traumatic Infections W O.R. Proc W MCC</v>
      </c>
      <c r="C425" s="263">
        <f>VLOOKUP($A425,DRG!$A$8:$Z$771,9,FALSE)</f>
        <v>41</v>
      </c>
      <c r="D425" s="264">
        <f>VLOOKUP($A425,DRG!$A$8:$Z$771,10,FALSE)</f>
        <v>59979.87</v>
      </c>
      <c r="E425" s="264">
        <f>VLOOKUP($A425,DRG!$A$8:$Z$771,11,FALSE)</f>
        <v>33952.5</v>
      </c>
      <c r="F425" s="265">
        <f>ROUND(VLOOKUP($A425,DRG!$A$8:$Z$771,14,FALSE),1)</f>
        <v>9.9</v>
      </c>
      <c r="G425" s="266" t="str">
        <f>VLOOKUP($A425,DRG!$A$8:$Z$771,18,FALSE)</f>
        <v>A</v>
      </c>
      <c r="H425" s="216"/>
      <c r="I425" s="219" t="str">
        <f>VLOOKUP($A425,DRG!$A$8:$Z$771,20,FALSE)</f>
        <v>A</v>
      </c>
      <c r="J425" s="162">
        <f>VLOOKUP($A425,DRG!$A$8:$Z$771,21,FALSE)</f>
        <v>3.7250000000000001</v>
      </c>
      <c r="K425" s="164">
        <f>VLOOKUP($A425,DRG!$A$8:$Z$771,22,FALSE)</f>
        <v>3.7534999999999998</v>
      </c>
      <c r="L425" s="134">
        <f t="shared" si="12"/>
        <v>2.8499999999999748E-2</v>
      </c>
      <c r="M425" s="355">
        <f t="shared" si="13"/>
        <v>7.6510067114093283E-3</v>
      </c>
    </row>
    <row r="426" spans="1:13" x14ac:dyDescent="0.2">
      <c r="A426" s="273" t="s">
        <v>1174</v>
      </c>
      <c r="B426" s="262" t="str">
        <f>VLOOKUP($A426,DRG!$A$8:$Z$771,2,FALSE)</f>
        <v>G.I. Hemorrhage W CC</v>
      </c>
      <c r="C426" s="263">
        <f>VLOOKUP($A426,DRG!$A$8:$Z$771,9,FALSE)</f>
        <v>415</v>
      </c>
      <c r="D426" s="264">
        <f>VLOOKUP($A426,DRG!$A$8:$Z$771,10,FALSE)</f>
        <v>16564.52</v>
      </c>
      <c r="E426" s="264">
        <f>VLOOKUP($A426,DRG!$A$8:$Z$771,11,FALSE)</f>
        <v>7860.55</v>
      </c>
      <c r="F426" s="265">
        <f>ROUND(VLOOKUP($A426,DRG!$A$8:$Z$771,14,FALSE),1)</f>
        <v>3</v>
      </c>
      <c r="G426" s="266" t="str">
        <f>VLOOKUP($A426,DRG!$A$8:$Z$771,18,FALSE)</f>
        <v>A</v>
      </c>
      <c r="H426" s="216"/>
      <c r="I426" s="219" t="str">
        <f>VLOOKUP($A426,DRG!$A$8:$Z$771,20,FALSE)</f>
        <v>A</v>
      </c>
      <c r="J426" s="162">
        <f>VLOOKUP($A426,DRG!$A$8:$Z$771,21,FALSE)</f>
        <v>1.0909</v>
      </c>
      <c r="K426" s="164">
        <f>VLOOKUP($A426,DRG!$A$8:$Z$771,22,FALSE)</f>
        <v>1.0989</v>
      </c>
      <c r="L426" s="134">
        <f t="shared" si="12"/>
        <v>8.0000000000000071E-3</v>
      </c>
      <c r="M426" s="355">
        <f t="shared" si="13"/>
        <v>7.3333944449537145E-3</v>
      </c>
    </row>
    <row r="427" spans="1:13" x14ac:dyDescent="0.2">
      <c r="A427" s="273" t="s">
        <v>690</v>
      </c>
      <c r="B427" s="262" t="str">
        <f>VLOOKUP($A427,DRG!$A$8:$Z$771,2,FALSE)</f>
        <v>Non-Bacterial Infect of Nervous Sys Exc Viral Meningitis W MCC</v>
      </c>
      <c r="C427" s="263">
        <f>VLOOKUP($A427,DRG!$A$8:$Z$771,9,FALSE)</f>
        <v>5</v>
      </c>
      <c r="D427" s="264">
        <f>VLOOKUP($A427,DRG!$A$8:$Z$771,10,FALSE)</f>
        <v>88055.360000000001</v>
      </c>
      <c r="E427" s="264">
        <f>VLOOKUP($A427,DRG!$A$8:$Z$771,11,FALSE)</f>
        <v>15361.47</v>
      </c>
      <c r="F427" s="265">
        <f>ROUND(VLOOKUP($A427,DRG!$A$8:$Z$771,14,FALSE),1)</f>
        <v>8.1</v>
      </c>
      <c r="G427" s="266" t="str">
        <f>VLOOKUP($A427,DRG!$A$8:$Z$771,18,FALSE)</f>
        <v>M</v>
      </c>
      <c r="H427" s="216"/>
      <c r="I427" s="219" t="str">
        <f>VLOOKUP($A427,DRG!$A$8:$Z$771,20,FALSE)</f>
        <v>M</v>
      </c>
      <c r="J427" s="162">
        <f>VLOOKUP($A427,DRG!$A$8:$Z$771,21,FALSE)</f>
        <v>4.9165999999999999</v>
      </c>
      <c r="K427" s="164">
        <f>VLOOKUP($A427,DRG!$A$8:$Z$771,22,FALSE)</f>
        <v>4.9523000000000001</v>
      </c>
      <c r="L427" s="134">
        <f t="shared" si="12"/>
        <v>3.5700000000000287E-2</v>
      </c>
      <c r="M427" s="355">
        <f t="shared" si="13"/>
        <v>7.261115404954702E-3</v>
      </c>
    </row>
    <row r="428" spans="1:13" x14ac:dyDescent="0.2">
      <c r="A428" s="282" t="s">
        <v>1497</v>
      </c>
      <c r="B428" s="267" t="str">
        <f>VLOOKUP($A428,DRG!$A$8:$Z$771,2,FALSE)</f>
        <v>Peritoneal Adhesiolysis W CC</v>
      </c>
      <c r="C428" s="268">
        <f>VLOOKUP($A428,DRG!$A$8:$Z$771,9,FALSE)</f>
        <v>65</v>
      </c>
      <c r="D428" s="269">
        <f>VLOOKUP($A428,DRG!$A$8:$Z$771,10,FALSE)</f>
        <v>35011.089999999997</v>
      </c>
      <c r="E428" s="269">
        <f>VLOOKUP($A428,DRG!$A$8:$Z$771,11,FALSE)</f>
        <v>17790.21</v>
      </c>
      <c r="F428" s="270">
        <f>ROUND(VLOOKUP($A428,DRG!$A$8:$Z$771,14,FALSE),1)</f>
        <v>4.5999999999999996</v>
      </c>
      <c r="G428" s="271" t="str">
        <f>VLOOKUP($A428,DRG!$A$8:$Z$771,18,FALSE)</f>
        <v>A</v>
      </c>
      <c r="H428" s="216"/>
      <c r="I428" s="220" t="str">
        <f>VLOOKUP($A428,DRG!$A$8:$Z$771,20,FALSE)</f>
        <v>A</v>
      </c>
      <c r="J428" s="163">
        <f>VLOOKUP($A428,DRG!$A$8:$Z$771,21,FALSE)</f>
        <v>2.3058999999999998</v>
      </c>
      <c r="K428" s="165">
        <f>VLOOKUP($A428,DRG!$A$8:$Z$771,22,FALSE)</f>
        <v>2.3224999999999998</v>
      </c>
      <c r="L428" s="135">
        <f t="shared" si="12"/>
        <v>1.6599999999999948E-2</v>
      </c>
      <c r="M428" s="356">
        <f t="shared" si="13"/>
        <v>7.1989244980267784E-3</v>
      </c>
    </row>
    <row r="429" spans="1:13" x14ac:dyDescent="0.2">
      <c r="A429" s="273" t="s">
        <v>474</v>
      </c>
      <c r="B429" s="262" t="str">
        <f>VLOOKUP($A429,DRG!$A$8:$Z$771,2,FALSE)</f>
        <v>Nonspecific CVA &amp; Precerebral Occlusion W/O Infarct W MCC</v>
      </c>
      <c r="C429" s="263">
        <f>VLOOKUP($A429,DRG!$A$8:$Z$771,9,FALSE)</f>
        <v>2</v>
      </c>
      <c r="D429" s="264">
        <f>VLOOKUP($A429,DRG!$A$8:$Z$771,10,FALSE)</f>
        <v>15858.49</v>
      </c>
      <c r="E429" s="264">
        <f>VLOOKUP($A429,DRG!$A$8:$Z$771,11,FALSE)</f>
        <v>4275.83</v>
      </c>
      <c r="F429" s="265">
        <f>ROUND(VLOOKUP($A429,DRG!$A$8:$Z$771,14,FALSE),1)</f>
        <v>4</v>
      </c>
      <c r="G429" s="266" t="str">
        <f>VLOOKUP($A429,DRG!$A$8:$Z$771,18,FALSE)</f>
        <v>M</v>
      </c>
      <c r="H429" s="216"/>
      <c r="I429" s="219" t="str">
        <f>VLOOKUP($A429,DRG!$A$8:$Z$771,20,FALSE)</f>
        <v>M</v>
      </c>
      <c r="J429" s="162">
        <f>VLOOKUP($A429,DRG!$A$8:$Z$771,21,FALSE)</f>
        <v>2.2585000000000002</v>
      </c>
      <c r="K429" s="164">
        <f>VLOOKUP($A429,DRG!$A$8:$Z$771,22,FALSE)</f>
        <v>2.2744</v>
      </c>
      <c r="L429" s="134">
        <f t="shared" si="12"/>
        <v>1.5899999999999803E-2</v>
      </c>
      <c r="M429" s="355">
        <f t="shared" si="13"/>
        <v>7.0400708434800981E-3</v>
      </c>
    </row>
    <row r="430" spans="1:13" x14ac:dyDescent="0.2">
      <c r="A430" s="273" t="s">
        <v>226</v>
      </c>
      <c r="B430" s="262" t="str">
        <f>VLOOKUP($A430,DRG!$A$8:$Z$771,2,FALSE)</f>
        <v>Cholecystectomy W C.D.E. W MCC</v>
      </c>
      <c r="C430" s="263">
        <f>VLOOKUP($A430,DRG!$A$8:$Z$771,9,FALSE)</f>
        <v>2</v>
      </c>
      <c r="D430" s="264">
        <f>VLOOKUP($A430,DRG!$A$8:$Z$771,10,FALSE)</f>
        <v>48987.93</v>
      </c>
      <c r="E430" s="264">
        <f>VLOOKUP($A430,DRG!$A$8:$Z$771,11,FALSE)</f>
        <v>4055.98</v>
      </c>
      <c r="F430" s="265">
        <f>ROUND(VLOOKUP($A430,DRG!$A$8:$Z$771,14,FALSE),1)</f>
        <v>8.9</v>
      </c>
      <c r="G430" s="266" t="str">
        <f>VLOOKUP($A430,DRG!$A$8:$Z$771,18,FALSE)</f>
        <v>M</v>
      </c>
      <c r="H430" s="216"/>
      <c r="I430" s="219" t="str">
        <f>VLOOKUP($A430,DRG!$A$8:$Z$771,20,FALSE)</f>
        <v>M</v>
      </c>
      <c r="J430" s="162">
        <f>VLOOKUP($A430,DRG!$A$8:$Z$771,21,FALSE)</f>
        <v>5.6372999999999998</v>
      </c>
      <c r="K430" s="164">
        <f>VLOOKUP($A430,DRG!$A$8:$Z$771,22,FALSE)</f>
        <v>5.6759000000000004</v>
      </c>
      <c r="L430" s="134">
        <f t="shared" si="12"/>
        <v>3.8600000000000634E-2</v>
      </c>
      <c r="M430" s="355">
        <f t="shared" si="13"/>
        <v>6.8472495698296406E-3</v>
      </c>
    </row>
    <row r="431" spans="1:13" x14ac:dyDescent="0.2">
      <c r="A431" s="214" t="s">
        <v>1348</v>
      </c>
      <c r="B431" s="262" t="str">
        <f>VLOOKUP($A431,DRG!$A$8:$Z$771,2,FALSE)</f>
        <v>Non-Extensive O.R. Proc Unrelated to Principal Diagnosis W CC</v>
      </c>
      <c r="C431" s="263">
        <f>VLOOKUP($A431,DRG!$A$8:$Z$771,9,FALSE)</f>
        <v>62</v>
      </c>
      <c r="D431" s="264">
        <f>VLOOKUP($A431,DRG!$A$8:$Z$771,10,FALSE)</f>
        <v>25300.86</v>
      </c>
      <c r="E431" s="264">
        <f>VLOOKUP($A431,DRG!$A$8:$Z$771,11,FALSE)</f>
        <v>10738.67</v>
      </c>
      <c r="F431" s="265">
        <f>ROUND(VLOOKUP($A431,DRG!$A$8:$Z$771,14,FALSE),1)</f>
        <v>4.5999999999999996</v>
      </c>
      <c r="G431" s="266" t="str">
        <f>VLOOKUP($A431,DRG!$A$8:$Z$771,18,FALSE)</f>
        <v>A</v>
      </c>
      <c r="H431" s="216"/>
      <c r="I431" s="219" t="str">
        <f>VLOOKUP($A431,DRG!$A$8:$Z$771,20,FALSE)</f>
        <v>A</v>
      </c>
      <c r="J431" s="162">
        <f>VLOOKUP($A431,DRG!$A$8:$Z$771,21,FALSE)</f>
        <v>1.6672</v>
      </c>
      <c r="K431" s="164">
        <f>VLOOKUP($A431,DRG!$A$8:$Z$771,22,FALSE)</f>
        <v>1.6782999999999999</v>
      </c>
      <c r="L431" s="134">
        <f t="shared" si="12"/>
        <v>1.1099999999999888E-2</v>
      </c>
      <c r="M431" s="355">
        <f t="shared" si="13"/>
        <v>6.6578694817657673E-3</v>
      </c>
    </row>
    <row r="432" spans="1:13" x14ac:dyDescent="0.2">
      <c r="A432" s="273" t="s">
        <v>1503</v>
      </c>
      <c r="B432" s="262" t="str">
        <f>VLOOKUP($A432,DRG!$A$8:$Z$771,2,FALSE)</f>
        <v>Appendectomy W Complicated Principal Diag W CC</v>
      </c>
      <c r="C432" s="263">
        <f>VLOOKUP($A432,DRG!$A$8:$Z$771,9,FALSE)</f>
        <v>31</v>
      </c>
      <c r="D432" s="264">
        <f>VLOOKUP($A432,DRG!$A$8:$Z$771,10,FALSE)</f>
        <v>29619.41</v>
      </c>
      <c r="E432" s="264">
        <f>VLOOKUP($A432,DRG!$A$8:$Z$771,11,FALSE)</f>
        <v>9069.92</v>
      </c>
      <c r="F432" s="265">
        <f>ROUND(VLOOKUP($A432,DRG!$A$8:$Z$771,14,FALSE),1)</f>
        <v>5</v>
      </c>
      <c r="G432" s="266" t="str">
        <f>VLOOKUP($A432,DRG!$A$8:$Z$771,18,FALSE)</f>
        <v>A</v>
      </c>
      <c r="H432" s="216"/>
      <c r="I432" s="219" t="str">
        <f>VLOOKUP($A432,DRG!$A$8:$Z$771,20,FALSE)</f>
        <v>A</v>
      </c>
      <c r="J432" s="162">
        <f>VLOOKUP($A432,DRG!$A$8:$Z$771,21,FALSE)</f>
        <v>1.9534</v>
      </c>
      <c r="K432" s="164">
        <f>VLOOKUP($A432,DRG!$A$8:$Z$771,22,FALSE)</f>
        <v>1.9649000000000001</v>
      </c>
      <c r="L432" s="134">
        <f t="shared" si="12"/>
        <v>1.1500000000000066E-2</v>
      </c>
      <c r="M432" s="355">
        <f t="shared" si="13"/>
        <v>5.8871710863110807E-3</v>
      </c>
    </row>
    <row r="433" spans="1:13" x14ac:dyDescent="0.2">
      <c r="A433" s="282" t="s">
        <v>1202</v>
      </c>
      <c r="B433" s="267" t="str">
        <f>VLOOKUP($A433,DRG!$A$8:$Z$771,2,FALSE)</f>
        <v>Vaginal Delivery W Complicating Diagnoses</v>
      </c>
      <c r="C433" s="268">
        <f>VLOOKUP($A433,DRG!$A$8:$Z$771,9,FALSE)</f>
        <v>489</v>
      </c>
      <c r="D433" s="269">
        <f>VLOOKUP($A433,DRG!$A$8:$Z$771,10,FALSE)</f>
        <v>8875.2199999999993</v>
      </c>
      <c r="E433" s="269">
        <f>VLOOKUP($A433,DRG!$A$8:$Z$771,11,FALSE)</f>
        <v>4092.86</v>
      </c>
      <c r="F433" s="270">
        <f>ROUND(VLOOKUP($A433,DRG!$A$8:$Z$771,14,FALSE),1)</f>
        <v>2.4</v>
      </c>
      <c r="G433" s="271" t="str">
        <f>VLOOKUP($A433,DRG!$A$8:$Z$771,18,FALSE)</f>
        <v>A</v>
      </c>
      <c r="H433" s="216"/>
      <c r="I433" s="220" t="str">
        <f>VLOOKUP($A433,DRG!$A$8:$Z$771,20,FALSE)</f>
        <v>A</v>
      </c>
      <c r="J433" s="163">
        <f>VLOOKUP($A433,DRG!$A$8:$Z$771,21,FALSE)</f>
        <v>0.58560000000000001</v>
      </c>
      <c r="K433" s="165">
        <f>VLOOKUP($A433,DRG!$A$8:$Z$771,22,FALSE)</f>
        <v>0.58879999999999999</v>
      </c>
      <c r="L433" s="135">
        <f t="shared" si="12"/>
        <v>3.1999999999999806E-3</v>
      </c>
      <c r="M433" s="356">
        <f t="shared" si="13"/>
        <v>5.4644808743169069E-3</v>
      </c>
    </row>
    <row r="434" spans="1:13" x14ac:dyDescent="0.2">
      <c r="A434" s="273" t="s">
        <v>938</v>
      </c>
      <c r="B434" s="262" t="str">
        <f>VLOOKUP($A434,DRG!$A$8:$Z$771,2,FALSE)</f>
        <v>Cardiac Defib Implant W Cardiac Cath W AMI/HF/Shock W MCC</v>
      </c>
      <c r="C434" s="263">
        <f>VLOOKUP($A434,DRG!$A$8:$Z$771,9,FALSE)</f>
        <v>9</v>
      </c>
      <c r="D434" s="264">
        <f>VLOOKUP($A434,DRG!$A$8:$Z$771,10,FALSE)</f>
        <v>112703</v>
      </c>
      <c r="E434" s="264">
        <f>VLOOKUP($A434,DRG!$A$8:$Z$771,11,FALSE)</f>
        <v>35124.74</v>
      </c>
      <c r="F434" s="265">
        <f>ROUND(VLOOKUP($A434,DRG!$A$8:$Z$771,14,FALSE),1)</f>
        <v>10.199999999999999</v>
      </c>
      <c r="G434" s="266" t="str">
        <f>VLOOKUP($A434,DRG!$A$8:$Z$771,18,FALSE)</f>
        <v>M</v>
      </c>
      <c r="H434" s="216"/>
      <c r="I434" s="219" t="str">
        <f>VLOOKUP($A434,DRG!$A$8:$Z$771,20,FALSE)</f>
        <v>M</v>
      </c>
      <c r="J434" s="162">
        <f>VLOOKUP($A434,DRG!$A$8:$Z$771,21,FALSE)</f>
        <v>13.458399999999999</v>
      </c>
      <c r="K434" s="164">
        <f>VLOOKUP($A434,DRG!$A$8:$Z$771,22,FALSE)</f>
        <v>13.512600000000001</v>
      </c>
      <c r="L434" s="134">
        <f t="shared" si="12"/>
        <v>5.420000000000158E-2</v>
      </c>
      <c r="M434" s="355">
        <f t="shared" si="13"/>
        <v>4.0272246329431122E-3</v>
      </c>
    </row>
    <row r="435" spans="1:13" x14ac:dyDescent="0.2">
      <c r="A435" s="273" t="s">
        <v>850</v>
      </c>
      <c r="B435" s="262" t="str">
        <f>VLOOKUP($A435,DRG!$A$8:$Z$771,2,FALSE)</f>
        <v>Respiratory Infections &amp; Inflammations W MCC</v>
      </c>
      <c r="C435" s="263">
        <f>VLOOKUP($A435,DRG!$A$8:$Z$771,9,FALSE)</f>
        <v>225</v>
      </c>
      <c r="D435" s="264">
        <f>VLOOKUP($A435,DRG!$A$8:$Z$771,10,FALSE)</f>
        <v>31853.53</v>
      </c>
      <c r="E435" s="264">
        <f>VLOOKUP($A435,DRG!$A$8:$Z$771,11,FALSE)</f>
        <v>21853.05</v>
      </c>
      <c r="F435" s="265">
        <f>ROUND(VLOOKUP($A435,DRG!$A$8:$Z$771,14,FALSE),1)</f>
        <v>6.3</v>
      </c>
      <c r="G435" s="266" t="str">
        <f>VLOOKUP($A435,DRG!$A$8:$Z$771,18,FALSE)</f>
        <v>A</v>
      </c>
      <c r="H435" s="216"/>
      <c r="I435" s="219" t="str">
        <f>VLOOKUP($A435,DRG!$A$8:$Z$771,20,FALSE)</f>
        <v>A</v>
      </c>
      <c r="J435" s="162">
        <f>VLOOKUP($A435,DRG!$A$8:$Z$771,21,FALSE)</f>
        <v>2.1053000000000002</v>
      </c>
      <c r="K435" s="164">
        <f>VLOOKUP($A435,DRG!$A$8:$Z$771,22,FALSE)</f>
        <v>2.113</v>
      </c>
      <c r="L435" s="134">
        <f t="shared" si="12"/>
        <v>7.6999999999998181E-3</v>
      </c>
      <c r="M435" s="355">
        <f t="shared" si="13"/>
        <v>3.6574359948700029E-3</v>
      </c>
    </row>
    <row r="436" spans="1:13" x14ac:dyDescent="0.2">
      <c r="A436" s="273" t="s">
        <v>1421</v>
      </c>
      <c r="B436" s="262" t="str">
        <f>VLOOKUP($A436,DRG!$A$8:$Z$771,2,FALSE)</f>
        <v>Acute Myocardial Infarction, Discharged Alive W CC</v>
      </c>
      <c r="C436" s="263">
        <f>VLOOKUP($A436,DRG!$A$8:$Z$771,9,FALSE)</f>
        <v>202</v>
      </c>
      <c r="D436" s="264">
        <f>VLOOKUP($A436,DRG!$A$8:$Z$771,10,FALSE)</f>
        <v>20006.490000000002</v>
      </c>
      <c r="E436" s="264">
        <f>VLOOKUP($A436,DRG!$A$8:$Z$771,11,FALSE)</f>
        <v>10051.36</v>
      </c>
      <c r="F436" s="265">
        <f>ROUND(VLOOKUP($A436,DRG!$A$8:$Z$771,14,FALSE),1)</f>
        <v>2.9</v>
      </c>
      <c r="G436" s="266" t="str">
        <f>VLOOKUP($A436,DRG!$A$8:$Z$771,18,FALSE)</f>
        <v>A</v>
      </c>
      <c r="H436" s="216"/>
      <c r="I436" s="219" t="str">
        <f>VLOOKUP($A436,DRG!$A$8:$Z$771,20,FALSE)</f>
        <v>A</v>
      </c>
      <c r="J436" s="162">
        <f>VLOOKUP($A436,DRG!$A$8:$Z$771,21,FALSE)</f>
        <v>1.3238000000000001</v>
      </c>
      <c r="K436" s="164">
        <f>VLOOKUP($A436,DRG!$A$8:$Z$771,22,FALSE)</f>
        <v>1.3271999999999999</v>
      </c>
      <c r="L436" s="134">
        <f t="shared" si="12"/>
        <v>3.3999999999998476E-3</v>
      </c>
      <c r="M436" s="355">
        <f t="shared" si="13"/>
        <v>2.5683638011783105E-3</v>
      </c>
    </row>
    <row r="437" spans="1:13" x14ac:dyDescent="0.2">
      <c r="A437" s="273" t="s">
        <v>534</v>
      </c>
      <c r="B437" s="262" t="str">
        <f>VLOOKUP($A437,DRG!$A$8:$Z$771,2,FALSE)</f>
        <v>Minor Skin Disorders W/O MCC</v>
      </c>
      <c r="C437" s="263">
        <f>VLOOKUP($A437,DRG!$A$8:$Z$771,9,FALSE)</f>
        <v>56</v>
      </c>
      <c r="D437" s="264">
        <f>VLOOKUP($A437,DRG!$A$8:$Z$771,10,FALSE)</f>
        <v>9545.18</v>
      </c>
      <c r="E437" s="264">
        <f>VLOOKUP($A437,DRG!$A$8:$Z$771,11,FALSE)</f>
        <v>5240.8500000000004</v>
      </c>
      <c r="F437" s="265">
        <f>ROUND(VLOOKUP($A437,DRG!$A$8:$Z$771,14,FALSE),1)</f>
        <v>2.2000000000000002</v>
      </c>
      <c r="G437" s="266" t="str">
        <f>VLOOKUP($A437,DRG!$A$8:$Z$771,18,FALSE)</f>
        <v>A</v>
      </c>
      <c r="H437" s="216"/>
      <c r="I437" s="219" t="str">
        <f>VLOOKUP($A437,DRG!$A$8:$Z$771,20,FALSE)</f>
        <v>A</v>
      </c>
      <c r="J437" s="162">
        <f>VLOOKUP($A437,DRG!$A$8:$Z$771,21,FALSE)</f>
        <v>0.63170000000000004</v>
      </c>
      <c r="K437" s="164">
        <f>VLOOKUP($A437,DRG!$A$8:$Z$771,22,FALSE)</f>
        <v>0.63319999999999999</v>
      </c>
      <c r="L437" s="134">
        <f t="shared" si="12"/>
        <v>1.4999999999999458E-3</v>
      </c>
      <c r="M437" s="355">
        <f t="shared" si="13"/>
        <v>2.3745448788981254E-3</v>
      </c>
    </row>
    <row r="438" spans="1:13" x14ac:dyDescent="0.2">
      <c r="A438" s="282" t="s">
        <v>182</v>
      </c>
      <c r="B438" s="267" t="str">
        <f>VLOOKUP($A438,DRG!$A$8:$Z$771,2,FALSE)</f>
        <v>G.I. Obstruction W CC</v>
      </c>
      <c r="C438" s="268">
        <f>VLOOKUP($A438,DRG!$A$8:$Z$771,9,FALSE)</f>
        <v>235</v>
      </c>
      <c r="D438" s="269">
        <f>VLOOKUP($A438,DRG!$A$8:$Z$771,10,FALSE)</f>
        <v>13062.63</v>
      </c>
      <c r="E438" s="269">
        <f>VLOOKUP($A438,DRG!$A$8:$Z$771,11,FALSE)</f>
        <v>7243.5</v>
      </c>
      <c r="F438" s="270">
        <f>ROUND(VLOOKUP($A438,DRG!$A$8:$Z$771,14,FALSE),1)</f>
        <v>3.2</v>
      </c>
      <c r="G438" s="271" t="str">
        <f>VLOOKUP($A438,DRG!$A$8:$Z$771,18,FALSE)</f>
        <v>A</v>
      </c>
      <c r="H438" s="216"/>
      <c r="I438" s="220" t="str">
        <f>VLOOKUP($A438,DRG!$A$8:$Z$771,20,FALSE)</f>
        <v>A</v>
      </c>
      <c r="J438" s="163">
        <f>VLOOKUP($A438,DRG!$A$8:$Z$771,21,FALSE)</f>
        <v>0.86480000000000001</v>
      </c>
      <c r="K438" s="165">
        <f>VLOOKUP($A438,DRG!$A$8:$Z$771,22,FALSE)</f>
        <v>0.86650000000000005</v>
      </c>
      <c r="L438" s="135">
        <f t="shared" si="12"/>
        <v>1.7000000000000348E-3</v>
      </c>
      <c r="M438" s="356">
        <f t="shared" si="13"/>
        <v>1.9657724329325103E-3</v>
      </c>
    </row>
    <row r="439" spans="1:13" x14ac:dyDescent="0.2">
      <c r="A439" s="273" t="s">
        <v>1522</v>
      </c>
      <c r="B439" s="262" t="str">
        <f>VLOOKUP($A439,DRG!$A$8:$Z$771,2,FALSE)</f>
        <v>Lower Extrem &amp; Humer Proc Except Hip, Foot, Femur W CC</v>
      </c>
      <c r="C439" s="263">
        <f>VLOOKUP($A439,DRG!$A$8:$Z$771,9,FALSE)</f>
        <v>167</v>
      </c>
      <c r="D439" s="264">
        <f>VLOOKUP($A439,DRG!$A$8:$Z$771,10,FALSE)</f>
        <v>39877.54</v>
      </c>
      <c r="E439" s="264">
        <f>VLOOKUP($A439,DRG!$A$8:$Z$771,11,FALSE)</f>
        <v>19786.099999999999</v>
      </c>
      <c r="F439" s="265">
        <f>ROUND(VLOOKUP($A439,DRG!$A$8:$Z$771,14,FALSE),1)</f>
        <v>3.5</v>
      </c>
      <c r="G439" s="266" t="str">
        <f>VLOOKUP($A439,DRG!$A$8:$Z$771,18,FALSE)</f>
        <v>A</v>
      </c>
      <c r="H439" s="216"/>
      <c r="I439" s="219" t="str">
        <f>VLOOKUP($A439,DRG!$A$8:$Z$771,20,FALSE)</f>
        <v>A</v>
      </c>
      <c r="J439" s="162">
        <f>VLOOKUP($A439,DRG!$A$8:$Z$771,21,FALSE)</f>
        <v>2.6312000000000002</v>
      </c>
      <c r="K439" s="164">
        <f>VLOOKUP($A439,DRG!$A$8:$Z$771,22,FALSE)</f>
        <v>2.6362000000000001</v>
      </c>
      <c r="L439" s="134">
        <f t="shared" si="12"/>
        <v>4.9999999999998934E-3</v>
      </c>
      <c r="M439" s="355">
        <f t="shared" si="13"/>
        <v>1.9002736394040335E-3</v>
      </c>
    </row>
    <row r="440" spans="1:13" x14ac:dyDescent="0.2">
      <c r="A440" s="273" t="s">
        <v>163</v>
      </c>
      <c r="B440" s="262" t="str">
        <f>VLOOKUP($A440,DRG!$A$8:$Z$771,2,FALSE)</f>
        <v>Complicated Peptic Ulcer W CC</v>
      </c>
      <c r="C440" s="263">
        <f>VLOOKUP($A440,DRG!$A$8:$Z$771,9,FALSE)</f>
        <v>32</v>
      </c>
      <c r="D440" s="264">
        <f>VLOOKUP($A440,DRG!$A$8:$Z$771,10,FALSE)</f>
        <v>17086.47</v>
      </c>
      <c r="E440" s="264">
        <f>VLOOKUP($A440,DRG!$A$8:$Z$771,11,FALSE)</f>
        <v>8839.9599999999991</v>
      </c>
      <c r="F440" s="265">
        <f>ROUND(VLOOKUP($A440,DRG!$A$8:$Z$771,14,FALSE),1)</f>
        <v>3.3</v>
      </c>
      <c r="G440" s="266" t="str">
        <f>VLOOKUP($A440,DRG!$A$8:$Z$771,18,FALSE)</f>
        <v>A</v>
      </c>
      <c r="H440" s="216"/>
      <c r="I440" s="219" t="str">
        <f>VLOOKUP($A440,DRG!$A$8:$Z$771,20,FALSE)</f>
        <v>A</v>
      </c>
      <c r="J440" s="162">
        <f>VLOOKUP($A440,DRG!$A$8:$Z$771,21,FALSE)</f>
        <v>1.1317999999999999</v>
      </c>
      <c r="K440" s="164">
        <f>VLOOKUP($A440,DRG!$A$8:$Z$771,22,FALSE)</f>
        <v>1.1335</v>
      </c>
      <c r="L440" s="134">
        <f t="shared" si="12"/>
        <v>1.7000000000000348E-3</v>
      </c>
      <c r="M440" s="355">
        <f t="shared" si="13"/>
        <v>1.5020321611592463E-3</v>
      </c>
    </row>
    <row r="441" spans="1:13" x14ac:dyDescent="0.2">
      <c r="A441" s="273" t="s">
        <v>285</v>
      </c>
      <c r="B441" s="262" t="str">
        <f>VLOOKUP($A441,DRG!$A$8:$Z$771,2,FALSE)</f>
        <v>Disorders of Liver Except Malig, Cirr, Alc Hepa W MCC</v>
      </c>
      <c r="C441" s="263">
        <f>VLOOKUP($A441,DRG!$A$8:$Z$771,9,FALSE)</f>
        <v>211</v>
      </c>
      <c r="D441" s="264">
        <f>VLOOKUP($A441,DRG!$A$8:$Z$771,10,FALSE)</f>
        <v>28792.81</v>
      </c>
      <c r="E441" s="264">
        <f>VLOOKUP($A441,DRG!$A$8:$Z$771,11,FALSE)</f>
        <v>20305.41</v>
      </c>
      <c r="F441" s="265">
        <f>ROUND(VLOOKUP($A441,DRG!$A$8:$Z$771,14,FALSE),1)</f>
        <v>5.2</v>
      </c>
      <c r="G441" s="266" t="str">
        <f>VLOOKUP($A441,DRG!$A$8:$Z$771,18,FALSE)</f>
        <v>A</v>
      </c>
      <c r="H441" s="216"/>
      <c r="I441" s="219" t="str">
        <f>VLOOKUP($A441,DRG!$A$8:$Z$771,20,FALSE)</f>
        <v>A</v>
      </c>
      <c r="J441" s="162">
        <f>VLOOKUP($A441,DRG!$A$8:$Z$771,21,FALSE)</f>
        <v>1.9074</v>
      </c>
      <c r="K441" s="164">
        <f>VLOOKUP($A441,DRG!$A$8:$Z$771,22,FALSE)</f>
        <v>1.9100999999999999</v>
      </c>
      <c r="L441" s="134">
        <f t="shared" si="12"/>
        <v>2.6999999999999247E-3</v>
      </c>
      <c r="M441" s="355">
        <f t="shared" si="13"/>
        <v>1.4155394778231753E-3</v>
      </c>
    </row>
    <row r="442" spans="1:13" x14ac:dyDescent="0.2">
      <c r="A442" s="273" t="s">
        <v>1363</v>
      </c>
      <c r="B442" s="262" t="str">
        <f>VLOOKUP($A442,DRG!$A$8:$Z$771,2,FALSE)</f>
        <v>Other Vascular Procedures W MCC</v>
      </c>
      <c r="C442" s="263">
        <f>VLOOKUP($A442,DRG!$A$8:$Z$771,9,FALSE)</f>
        <v>88</v>
      </c>
      <c r="D442" s="264">
        <f>VLOOKUP($A442,DRG!$A$8:$Z$771,10,FALSE)</f>
        <v>72173.88</v>
      </c>
      <c r="E442" s="264">
        <f>VLOOKUP($A442,DRG!$A$8:$Z$771,11,FALSE)</f>
        <v>50096.45</v>
      </c>
      <c r="F442" s="265">
        <f>ROUND(VLOOKUP($A442,DRG!$A$8:$Z$771,14,FALSE),1)</f>
        <v>7.5</v>
      </c>
      <c r="G442" s="266" t="str">
        <f>VLOOKUP($A442,DRG!$A$8:$Z$771,18,FALSE)</f>
        <v>A</v>
      </c>
      <c r="H442" s="216"/>
      <c r="I442" s="219" t="str">
        <f>VLOOKUP($A442,DRG!$A$8:$Z$771,20,FALSE)</f>
        <v>A</v>
      </c>
      <c r="J442" s="162">
        <f>VLOOKUP($A442,DRG!$A$8:$Z$771,21,FALSE)</f>
        <v>4.7451999999999996</v>
      </c>
      <c r="K442" s="164">
        <f>VLOOKUP($A442,DRG!$A$8:$Z$771,22,FALSE)</f>
        <v>4.7492999999999999</v>
      </c>
      <c r="L442" s="134">
        <f t="shared" si="12"/>
        <v>4.1000000000002146E-3</v>
      </c>
      <c r="M442" s="355">
        <f t="shared" si="13"/>
        <v>8.6403102082108555E-4</v>
      </c>
    </row>
    <row r="443" spans="1:13" x14ac:dyDescent="0.2">
      <c r="A443" s="282" t="s">
        <v>531</v>
      </c>
      <c r="B443" s="267" t="str">
        <f>VLOOKUP($A443,DRG!$A$8:$Z$771,2,FALSE)</f>
        <v>Trauma to the Skin, Subcut Tiss &amp; Breast W MCC</v>
      </c>
      <c r="C443" s="268">
        <f>VLOOKUP($A443,DRG!$A$8:$Z$771,9,FALSE)</f>
        <v>16</v>
      </c>
      <c r="D443" s="269">
        <f>VLOOKUP($A443,DRG!$A$8:$Z$771,10,FALSE)</f>
        <v>24392.32</v>
      </c>
      <c r="E443" s="269">
        <f>VLOOKUP($A443,DRG!$A$8:$Z$771,11,FALSE)</f>
        <v>13246.98</v>
      </c>
      <c r="F443" s="270">
        <f>ROUND(VLOOKUP($A443,DRG!$A$8:$Z$771,14,FALSE),1)</f>
        <v>3.4</v>
      </c>
      <c r="G443" s="271" t="str">
        <f>VLOOKUP($A443,DRG!$A$8:$Z$771,18,FALSE)</f>
        <v>AO</v>
      </c>
      <c r="H443" s="216"/>
      <c r="I443" s="220" t="str">
        <f>VLOOKUP($A443,DRG!$A$8:$Z$771,20,FALSE)</f>
        <v>AO</v>
      </c>
      <c r="J443" s="163">
        <f>VLOOKUP($A443,DRG!$A$8:$Z$771,21,FALSE)</f>
        <v>1.0168999999999999</v>
      </c>
      <c r="K443" s="165">
        <f>VLOOKUP($A443,DRG!$A$8:$Z$771,22,FALSE)</f>
        <v>1.0174000000000001</v>
      </c>
      <c r="L443" s="135">
        <f t="shared" si="12"/>
        <v>5.0000000000016698E-4</v>
      </c>
      <c r="M443" s="356">
        <f t="shared" si="13"/>
        <v>4.9169043170436326E-4</v>
      </c>
    </row>
    <row r="444" spans="1:13" x14ac:dyDescent="0.2">
      <c r="A444" s="273" t="s">
        <v>561</v>
      </c>
      <c r="B444" s="262" t="str">
        <f>VLOOKUP($A444,DRG!$A$8:$Z$771,2,FALSE)</f>
        <v>Kidney Transplant</v>
      </c>
      <c r="C444" s="263">
        <f>VLOOKUP($A444,DRG!$A$8:$Z$771,9,FALSE)</f>
        <v>0</v>
      </c>
      <c r="D444" s="264">
        <f>VLOOKUP($A444,DRG!$A$8:$Z$771,10,FALSE)</f>
        <v>0</v>
      </c>
      <c r="E444" s="264">
        <f>VLOOKUP($A444,DRG!$A$8:$Z$771,11,FALSE)</f>
        <v>0</v>
      </c>
      <c r="F444" s="265">
        <f>ROUND(VLOOKUP($A444,DRG!$A$8:$Z$771,14,FALSE),1)</f>
        <v>5.5</v>
      </c>
      <c r="G444" s="266" t="str">
        <f>VLOOKUP($A444,DRG!$A$8:$Z$771,18,FALSE)</f>
        <v>Z</v>
      </c>
      <c r="H444" s="216"/>
      <c r="I444" s="219" t="str">
        <f>VLOOKUP($A444,DRG!$A$8:$Z$771,20,FALSE)</f>
        <v>Z</v>
      </c>
      <c r="J444" s="162">
        <f>VLOOKUP($A444,DRG!$A$8:$Z$771,21,FALSE)</f>
        <v>3.1547999999999998</v>
      </c>
      <c r="K444" s="164">
        <f>VLOOKUP($A444,DRG!$A$8:$Z$771,22,FALSE)</f>
        <v>3.1539999999999999</v>
      </c>
      <c r="L444" s="134">
        <f t="shared" si="12"/>
        <v>-7.9999999999991189E-4</v>
      </c>
      <c r="M444" s="355">
        <f t="shared" si="13"/>
        <v>-2.5358184353997464E-4</v>
      </c>
    </row>
    <row r="445" spans="1:13" x14ac:dyDescent="0.2">
      <c r="A445" s="273" t="s">
        <v>1433</v>
      </c>
      <c r="B445" s="262" t="str">
        <f>VLOOKUP($A445,DRG!$A$8:$Z$771,2,FALSE)</f>
        <v>Septic Arthritis W MCC</v>
      </c>
      <c r="C445" s="263">
        <f>VLOOKUP($A445,DRG!$A$8:$Z$771,9,FALSE)</f>
        <v>4</v>
      </c>
      <c r="D445" s="264">
        <f>VLOOKUP($A445,DRG!$A$8:$Z$771,10,FALSE)</f>
        <v>15743.22</v>
      </c>
      <c r="E445" s="264">
        <f>VLOOKUP($A445,DRG!$A$8:$Z$771,11,FALSE)</f>
        <v>5384.23</v>
      </c>
      <c r="F445" s="265">
        <f>ROUND(VLOOKUP($A445,DRG!$A$8:$Z$771,14,FALSE),1)</f>
        <v>6</v>
      </c>
      <c r="G445" s="266" t="str">
        <f>VLOOKUP($A445,DRG!$A$8:$Z$771,18,FALSE)</f>
        <v>M</v>
      </c>
      <c r="H445" s="216"/>
      <c r="I445" s="219" t="str">
        <f>VLOOKUP($A445,DRG!$A$8:$Z$771,20,FALSE)</f>
        <v>M</v>
      </c>
      <c r="J445" s="162">
        <f>VLOOKUP($A445,DRG!$A$8:$Z$771,21,FALSE)</f>
        <v>2.9729000000000001</v>
      </c>
      <c r="K445" s="164">
        <f>VLOOKUP($A445,DRG!$A$8:$Z$771,22,FALSE)</f>
        <v>2.9714999999999998</v>
      </c>
      <c r="L445" s="134">
        <f t="shared" si="12"/>
        <v>-1.4000000000002899E-3</v>
      </c>
      <c r="M445" s="355">
        <f t="shared" si="13"/>
        <v>-4.7092064987059435E-4</v>
      </c>
    </row>
    <row r="446" spans="1:13" x14ac:dyDescent="0.2">
      <c r="A446" s="273" t="s">
        <v>1187</v>
      </c>
      <c r="B446" s="262" t="str">
        <f>VLOOKUP($A446,DRG!$A$8:$Z$771,2,FALSE)</f>
        <v>Malignancy, Female Reproductive System W MCC</v>
      </c>
      <c r="C446" s="263">
        <f>VLOOKUP($A446,DRG!$A$8:$Z$771,9,FALSE)</f>
        <v>6</v>
      </c>
      <c r="D446" s="264">
        <f>VLOOKUP($A446,DRG!$A$8:$Z$771,10,FALSE)</f>
        <v>14809.04</v>
      </c>
      <c r="E446" s="264">
        <f>VLOOKUP($A446,DRG!$A$8:$Z$771,11,FALSE)</f>
        <v>4397.62</v>
      </c>
      <c r="F446" s="265">
        <f>ROUND(VLOOKUP($A446,DRG!$A$8:$Z$771,14,FALSE),1)</f>
        <v>5.8</v>
      </c>
      <c r="G446" s="266" t="str">
        <f>VLOOKUP($A446,DRG!$A$8:$Z$771,18,FALSE)</f>
        <v>M</v>
      </c>
      <c r="H446" s="216"/>
      <c r="I446" s="219" t="str">
        <f>VLOOKUP($A446,DRG!$A$8:$Z$771,20,FALSE)</f>
        <v>M</v>
      </c>
      <c r="J446" s="162">
        <f>VLOOKUP($A446,DRG!$A$8:$Z$771,21,FALSE)</f>
        <v>3.0512000000000001</v>
      </c>
      <c r="K446" s="164">
        <f>VLOOKUP($A446,DRG!$A$8:$Z$771,22,FALSE)</f>
        <v>3.0461999999999998</v>
      </c>
      <c r="L446" s="134">
        <f t="shared" si="12"/>
        <v>-5.0000000000003375E-3</v>
      </c>
      <c r="M446" s="355">
        <f t="shared" si="13"/>
        <v>-1.6386995280546464E-3</v>
      </c>
    </row>
    <row r="447" spans="1:13" x14ac:dyDescent="0.2">
      <c r="A447" s="273" t="s">
        <v>341</v>
      </c>
      <c r="B447" s="262" t="str">
        <f>VLOOKUP($A447,DRG!$A$8:$Z$771,2,FALSE)</f>
        <v>Revision of Hip or Knee Replacement W MCC</v>
      </c>
      <c r="C447" s="263">
        <f>VLOOKUP($A447,DRG!$A$8:$Z$771,9,FALSE)</f>
        <v>8</v>
      </c>
      <c r="D447" s="264">
        <f>VLOOKUP($A447,DRG!$A$8:$Z$771,10,FALSE)</f>
        <v>60770.42</v>
      </c>
      <c r="E447" s="264">
        <f>VLOOKUP($A447,DRG!$A$8:$Z$771,11,FALSE)</f>
        <v>11117.45</v>
      </c>
      <c r="F447" s="265">
        <f>ROUND(VLOOKUP($A447,DRG!$A$8:$Z$771,14,FALSE),1)</f>
        <v>6.6</v>
      </c>
      <c r="G447" s="266" t="str">
        <f>VLOOKUP($A447,DRG!$A$8:$Z$771,18,FALSE)</f>
        <v>M</v>
      </c>
      <c r="H447" s="216"/>
      <c r="I447" s="219" t="str">
        <f>VLOOKUP($A447,DRG!$A$8:$Z$771,20,FALSE)</f>
        <v>M</v>
      </c>
      <c r="J447" s="162">
        <f>VLOOKUP($A447,DRG!$A$8:$Z$771,21,FALSE)</f>
        <v>8.0084</v>
      </c>
      <c r="K447" s="164">
        <f>VLOOKUP($A447,DRG!$A$8:$Z$771,22,FALSE)</f>
        <v>7.9935</v>
      </c>
      <c r="L447" s="134">
        <f t="shared" si="12"/>
        <v>-1.4899999999999913E-2</v>
      </c>
      <c r="M447" s="355">
        <f t="shared" si="13"/>
        <v>-1.8605464262524242E-3</v>
      </c>
    </row>
    <row r="448" spans="1:13" x14ac:dyDescent="0.2">
      <c r="A448" s="282" t="s">
        <v>912</v>
      </c>
      <c r="B448" s="267" t="str">
        <f>VLOOKUP($A448,DRG!$A$8:$Z$771,2,FALSE)</f>
        <v>Respiratory System Diagnosis W Ventilator Support &lt;96 Hours</v>
      </c>
      <c r="C448" s="268">
        <f>VLOOKUP($A448,DRG!$A$8:$Z$771,9,FALSE)</f>
        <v>514</v>
      </c>
      <c r="D448" s="269">
        <f>VLOOKUP($A448,DRG!$A$8:$Z$771,10,FALSE)</f>
        <v>37860</v>
      </c>
      <c r="E448" s="269">
        <f>VLOOKUP($A448,DRG!$A$8:$Z$771,11,FALSE)</f>
        <v>22850.78</v>
      </c>
      <c r="F448" s="270">
        <f>ROUND(VLOOKUP($A448,DRG!$A$8:$Z$771,14,FALSE),1)</f>
        <v>5.0999999999999996</v>
      </c>
      <c r="G448" s="271" t="str">
        <f>VLOOKUP($A448,DRG!$A$8:$Z$771,18,FALSE)</f>
        <v>A</v>
      </c>
      <c r="H448" s="216"/>
      <c r="I448" s="220" t="str">
        <f>VLOOKUP($A448,DRG!$A$8:$Z$771,20,FALSE)</f>
        <v>A</v>
      </c>
      <c r="J448" s="163">
        <f>VLOOKUP($A448,DRG!$A$8:$Z$771,21,FALSE)</f>
        <v>2.5045000000000002</v>
      </c>
      <c r="K448" s="165">
        <f>VLOOKUP($A448,DRG!$A$8:$Z$771,22,FALSE)</f>
        <v>2.4986999999999999</v>
      </c>
      <c r="L448" s="135">
        <f t="shared" si="12"/>
        <v>-5.8000000000002494E-3</v>
      </c>
      <c r="M448" s="356">
        <f t="shared" si="13"/>
        <v>-2.3158315032941702E-3</v>
      </c>
    </row>
    <row r="449" spans="1:13" x14ac:dyDescent="0.2">
      <c r="A449" s="273" t="s">
        <v>1012</v>
      </c>
      <c r="B449" s="262" t="str">
        <f>VLOOKUP($A449,DRG!$A$8:$Z$771,2,FALSE)</f>
        <v>Circulatory Disorders Except AMI, W Card Cath W MCC</v>
      </c>
      <c r="C449" s="263">
        <f>VLOOKUP($A449,DRG!$A$8:$Z$771,9,FALSE)</f>
        <v>112</v>
      </c>
      <c r="D449" s="264">
        <f>VLOOKUP($A449,DRG!$A$8:$Z$771,10,FALSE)</f>
        <v>33908.339999999997</v>
      </c>
      <c r="E449" s="264">
        <f>VLOOKUP($A449,DRG!$A$8:$Z$771,11,FALSE)</f>
        <v>16461.73</v>
      </c>
      <c r="F449" s="265">
        <f>ROUND(VLOOKUP($A449,DRG!$A$8:$Z$771,14,FALSE),1)</f>
        <v>4.8</v>
      </c>
      <c r="G449" s="266" t="str">
        <f>VLOOKUP($A449,DRG!$A$8:$Z$771,18,FALSE)</f>
        <v>A</v>
      </c>
      <c r="H449" s="216"/>
      <c r="I449" s="219" t="str">
        <f>VLOOKUP($A449,DRG!$A$8:$Z$771,20,FALSE)</f>
        <v>A</v>
      </c>
      <c r="J449" s="162">
        <f>VLOOKUP($A449,DRG!$A$8:$Z$771,21,FALSE)</f>
        <v>2.2547999999999999</v>
      </c>
      <c r="K449" s="164">
        <f>VLOOKUP($A449,DRG!$A$8:$Z$771,22,FALSE)</f>
        <v>2.2492999999999999</v>
      </c>
      <c r="L449" s="134">
        <f t="shared" si="12"/>
        <v>-5.5000000000000604E-3</v>
      </c>
      <c r="M449" s="355">
        <f t="shared" si="13"/>
        <v>-2.4392407308852495E-3</v>
      </c>
    </row>
    <row r="450" spans="1:13" x14ac:dyDescent="0.2">
      <c r="A450" s="273" t="s">
        <v>659</v>
      </c>
      <c r="B450" s="262" t="str">
        <f>VLOOKUP($A450,DRG!$A$8:$Z$771,2,FALSE)</f>
        <v>Uterine &amp; Adnexa Proc for Ovarian or Adnexal Malignancy W MCC</v>
      </c>
      <c r="C450" s="263">
        <f>VLOOKUP($A450,DRG!$A$8:$Z$771,9,FALSE)</f>
        <v>8</v>
      </c>
      <c r="D450" s="264">
        <f>VLOOKUP($A450,DRG!$A$8:$Z$771,10,FALSE)</f>
        <v>77942.3</v>
      </c>
      <c r="E450" s="264">
        <f>VLOOKUP($A450,DRG!$A$8:$Z$771,11,FALSE)</f>
        <v>26100.1</v>
      </c>
      <c r="F450" s="265">
        <f>ROUND(VLOOKUP($A450,DRG!$A$8:$Z$771,14,FALSE),1)</f>
        <v>9.9</v>
      </c>
      <c r="G450" s="266" t="str">
        <f>VLOOKUP($A450,DRG!$A$8:$Z$771,18,FALSE)</f>
        <v>M</v>
      </c>
      <c r="H450" s="216"/>
      <c r="I450" s="219" t="str">
        <f>VLOOKUP($A450,DRG!$A$8:$Z$771,20,FALSE)</f>
        <v>M</v>
      </c>
      <c r="J450" s="162">
        <f>VLOOKUP($A450,DRG!$A$8:$Z$771,21,FALSE)</f>
        <v>6.8935000000000004</v>
      </c>
      <c r="K450" s="164">
        <f>VLOOKUP($A450,DRG!$A$8:$Z$771,22,FALSE)</f>
        <v>6.8662000000000001</v>
      </c>
      <c r="L450" s="134">
        <f t="shared" si="12"/>
        <v>-2.7300000000000324E-2</v>
      </c>
      <c r="M450" s="355">
        <f t="shared" si="13"/>
        <v>-3.9602524116922203E-3</v>
      </c>
    </row>
    <row r="451" spans="1:13" x14ac:dyDescent="0.2">
      <c r="A451" s="273" t="s">
        <v>1</v>
      </c>
      <c r="B451" s="262" t="str">
        <f>VLOOKUP($A451,DRG!$A$8:$Z$771,2,FALSE)</f>
        <v>Major Shoulder or Elbow Joint Procedures W CC/MCC</v>
      </c>
      <c r="C451" s="263">
        <f>VLOOKUP($A451,DRG!$A$8:$Z$771,9,FALSE)</f>
        <v>5</v>
      </c>
      <c r="D451" s="264">
        <f>VLOOKUP($A451,DRG!$A$8:$Z$771,10,FALSE)</f>
        <v>24165.35</v>
      </c>
      <c r="E451" s="264">
        <f>VLOOKUP($A451,DRG!$A$8:$Z$771,11,FALSE)</f>
        <v>6875.09</v>
      </c>
      <c r="F451" s="265">
        <f>ROUND(VLOOKUP($A451,DRG!$A$8:$Z$771,14,FALSE),1)</f>
        <v>4.3</v>
      </c>
      <c r="G451" s="266" t="str">
        <f>VLOOKUP($A451,DRG!$A$8:$Z$771,18,FALSE)</f>
        <v>M</v>
      </c>
      <c r="H451" s="216"/>
      <c r="I451" s="219" t="str">
        <f>VLOOKUP($A451,DRG!$A$8:$Z$771,20,FALSE)</f>
        <v>M</v>
      </c>
      <c r="J451" s="162">
        <f>VLOOKUP($A451,DRG!$A$8:$Z$771,21,FALSE)</f>
        <v>2.9777999999999998</v>
      </c>
      <c r="K451" s="164">
        <f>VLOOKUP($A451,DRG!$A$8:$Z$771,22,FALSE)</f>
        <v>2.9658000000000002</v>
      </c>
      <c r="L451" s="134">
        <f t="shared" si="12"/>
        <v>-1.1999999999999567E-2</v>
      </c>
      <c r="M451" s="355">
        <f t="shared" si="13"/>
        <v>-4.029820672979907E-3</v>
      </c>
    </row>
    <row r="452" spans="1:13" x14ac:dyDescent="0.2">
      <c r="A452" s="273" t="s">
        <v>910</v>
      </c>
      <c r="B452" s="262" t="str">
        <f>VLOOKUP($A452,DRG!$A$8:$Z$771,2,FALSE)</f>
        <v>Respiratory System Diagnosis W Ventilator Support &gt;96 Hours</v>
      </c>
      <c r="C452" s="263">
        <f>VLOOKUP($A452,DRG!$A$8:$Z$771,9,FALSE)</f>
        <v>211</v>
      </c>
      <c r="D452" s="264">
        <f>VLOOKUP($A452,DRG!$A$8:$Z$771,10,FALSE)</f>
        <v>91183.12</v>
      </c>
      <c r="E452" s="264">
        <f>VLOOKUP($A452,DRG!$A$8:$Z$771,11,FALSE)</f>
        <v>48524.32</v>
      </c>
      <c r="F452" s="265">
        <f>ROUND(VLOOKUP($A452,DRG!$A$8:$Z$771,14,FALSE),1)</f>
        <v>13.3</v>
      </c>
      <c r="G452" s="266" t="str">
        <f>VLOOKUP($A452,DRG!$A$8:$Z$771,18,FALSE)</f>
        <v>A</v>
      </c>
      <c r="H452" s="216"/>
      <c r="I452" s="219" t="str">
        <f>VLOOKUP($A452,DRG!$A$8:$Z$771,20,FALSE)</f>
        <v>A</v>
      </c>
      <c r="J452" s="162">
        <f>VLOOKUP($A452,DRG!$A$8:$Z$771,21,FALSE)</f>
        <v>5.9855999999999998</v>
      </c>
      <c r="K452" s="164">
        <f>VLOOKUP($A452,DRG!$A$8:$Z$771,22,FALSE)</f>
        <v>5.9612999999999996</v>
      </c>
      <c r="L452" s="134">
        <f t="shared" si="12"/>
        <v>-2.430000000000021E-2</v>
      </c>
      <c r="M452" s="355">
        <f t="shared" si="13"/>
        <v>-4.059743384121928E-3</v>
      </c>
    </row>
    <row r="453" spans="1:13" x14ac:dyDescent="0.2">
      <c r="A453" s="282" t="s">
        <v>353</v>
      </c>
      <c r="B453" s="267" t="str">
        <f>VLOOKUP($A453,DRG!$A$8:$Z$771,2,FALSE)</f>
        <v>Cervical Spinal Fusion W CC</v>
      </c>
      <c r="C453" s="268">
        <f>VLOOKUP($A453,DRG!$A$8:$Z$771,9,FALSE)</f>
        <v>81</v>
      </c>
      <c r="D453" s="269">
        <f>VLOOKUP($A453,DRG!$A$8:$Z$771,10,FALSE)</f>
        <v>50729.14</v>
      </c>
      <c r="E453" s="269">
        <f>VLOOKUP($A453,DRG!$A$8:$Z$771,11,FALSE)</f>
        <v>26392.77</v>
      </c>
      <c r="F453" s="270">
        <f>ROUND(VLOOKUP($A453,DRG!$A$8:$Z$771,14,FALSE),1)</f>
        <v>2.2000000000000002</v>
      </c>
      <c r="G453" s="271" t="str">
        <f>VLOOKUP($A453,DRG!$A$8:$Z$771,18,FALSE)</f>
        <v>A</v>
      </c>
      <c r="H453" s="216"/>
      <c r="I453" s="220" t="str">
        <f>VLOOKUP($A453,DRG!$A$8:$Z$771,20,FALSE)</f>
        <v>A</v>
      </c>
      <c r="J453" s="163">
        <f>VLOOKUP($A453,DRG!$A$8:$Z$771,21,FALSE)</f>
        <v>3.3812000000000002</v>
      </c>
      <c r="K453" s="165">
        <f>VLOOKUP($A453,DRG!$A$8:$Z$771,22,FALSE)</f>
        <v>3.3652000000000002</v>
      </c>
      <c r="L453" s="135">
        <f t="shared" si="12"/>
        <v>-1.6000000000000014E-2</v>
      </c>
      <c r="M453" s="356">
        <f t="shared" si="13"/>
        <v>-4.7320477936827199E-3</v>
      </c>
    </row>
    <row r="454" spans="1:13" x14ac:dyDescent="0.2">
      <c r="A454" s="273" t="s">
        <v>351</v>
      </c>
      <c r="B454" s="262" t="str">
        <f>VLOOKUP($A454,DRG!$A$8:$Z$771,2,FALSE)</f>
        <v>Cervical Spinal Fusion W MCC</v>
      </c>
      <c r="C454" s="263">
        <f>VLOOKUP($A454,DRG!$A$8:$Z$771,9,FALSE)</f>
        <v>16</v>
      </c>
      <c r="D454" s="264">
        <f>VLOOKUP($A454,DRG!$A$8:$Z$771,10,FALSE)</f>
        <v>59294.76</v>
      </c>
      <c r="E454" s="264">
        <f>VLOOKUP($A454,DRG!$A$8:$Z$771,11,FALSE)</f>
        <v>22797.48</v>
      </c>
      <c r="F454" s="265">
        <f>ROUND(VLOOKUP($A454,DRG!$A$8:$Z$771,14,FALSE),1)</f>
        <v>4.4000000000000004</v>
      </c>
      <c r="G454" s="266" t="str">
        <f>VLOOKUP($A454,DRG!$A$8:$Z$771,18,FALSE)</f>
        <v>A</v>
      </c>
      <c r="H454" s="216"/>
      <c r="I454" s="219" t="str">
        <f>VLOOKUP($A454,DRG!$A$8:$Z$771,20,FALSE)</f>
        <v>A</v>
      </c>
      <c r="J454" s="162">
        <f>VLOOKUP($A454,DRG!$A$8:$Z$771,21,FALSE)</f>
        <v>3.9525000000000001</v>
      </c>
      <c r="K454" s="164">
        <f>VLOOKUP($A454,DRG!$A$8:$Z$771,22,FALSE)</f>
        <v>3.9333999999999998</v>
      </c>
      <c r="L454" s="134">
        <f t="shared" si="12"/>
        <v>-1.9100000000000339E-2</v>
      </c>
      <c r="M454" s="355">
        <f t="shared" si="13"/>
        <v>-4.8323845667300035E-3</v>
      </c>
    </row>
    <row r="455" spans="1:13" x14ac:dyDescent="0.2">
      <c r="A455" s="273" t="s">
        <v>1060</v>
      </c>
      <c r="B455" s="262" t="str">
        <f>VLOOKUP($A455,DRG!$A$8:$Z$771,2,FALSE)</f>
        <v>Cardiac Arrhythmia &amp; Conduction Disorders W/O CC/MCC</v>
      </c>
      <c r="C455" s="263">
        <f>VLOOKUP($A455,DRG!$A$8:$Z$771,9,FALSE)</f>
        <v>435</v>
      </c>
      <c r="D455" s="264">
        <f>VLOOKUP($A455,DRG!$A$8:$Z$771,10,FALSE)</f>
        <v>8925.6200000000008</v>
      </c>
      <c r="E455" s="264">
        <f>VLOOKUP($A455,DRG!$A$8:$Z$771,11,FALSE)</f>
        <v>4179.1499999999996</v>
      </c>
      <c r="F455" s="265">
        <f>ROUND(VLOOKUP($A455,DRG!$A$8:$Z$771,14,FALSE),1)</f>
        <v>2</v>
      </c>
      <c r="G455" s="266" t="str">
        <f>VLOOKUP($A455,DRG!$A$8:$Z$771,18,FALSE)</f>
        <v>A</v>
      </c>
      <c r="H455" s="216"/>
      <c r="I455" s="219" t="str">
        <f>VLOOKUP($A455,DRG!$A$8:$Z$771,20,FALSE)</f>
        <v>A</v>
      </c>
      <c r="J455" s="162">
        <f>VLOOKUP($A455,DRG!$A$8:$Z$771,21,FALSE)</f>
        <v>0.59499999999999997</v>
      </c>
      <c r="K455" s="164">
        <f>VLOOKUP($A455,DRG!$A$8:$Z$771,22,FALSE)</f>
        <v>0.59209999999999996</v>
      </c>
      <c r="L455" s="134">
        <f t="shared" si="12"/>
        <v>-2.9000000000000137E-3</v>
      </c>
      <c r="M455" s="355">
        <f t="shared" si="13"/>
        <v>-4.8739495798319557E-3</v>
      </c>
    </row>
    <row r="456" spans="1:13" x14ac:dyDescent="0.2">
      <c r="A456" s="273" t="s">
        <v>1265</v>
      </c>
      <c r="B456" s="262" t="str">
        <f>VLOOKUP($A456,DRG!$A$8:$Z$771,2,FALSE)</f>
        <v>Fever</v>
      </c>
      <c r="C456" s="263">
        <f>VLOOKUP($A456,DRG!$A$8:$Z$771,9,FALSE)</f>
        <v>110</v>
      </c>
      <c r="D456" s="264">
        <f>VLOOKUP($A456,DRG!$A$8:$Z$771,10,FALSE)</f>
        <v>10626.54</v>
      </c>
      <c r="E456" s="264">
        <f>VLOOKUP($A456,DRG!$A$8:$Z$771,11,FALSE)</f>
        <v>6466.58</v>
      </c>
      <c r="F456" s="265">
        <f>ROUND(VLOOKUP($A456,DRG!$A$8:$Z$771,14,FALSE),1)</f>
        <v>2.4</v>
      </c>
      <c r="G456" s="266" t="str">
        <f>VLOOKUP($A456,DRG!$A$8:$Z$771,18,FALSE)</f>
        <v>A</v>
      </c>
      <c r="H456" s="216"/>
      <c r="I456" s="219" t="str">
        <f>VLOOKUP($A456,DRG!$A$8:$Z$771,20,FALSE)</f>
        <v>A</v>
      </c>
      <c r="J456" s="162">
        <f>VLOOKUP($A456,DRG!$A$8:$Z$771,21,FALSE)</f>
        <v>0.70840000000000003</v>
      </c>
      <c r="K456" s="164">
        <f>VLOOKUP($A456,DRG!$A$8:$Z$771,22,FALSE)</f>
        <v>0.70489999999999997</v>
      </c>
      <c r="L456" s="134">
        <f t="shared" si="12"/>
        <v>-3.5000000000000586E-3</v>
      </c>
      <c r="M456" s="355">
        <f t="shared" si="13"/>
        <v>-4.9407114624506754E-3</v>
      </c>
    </row>
    <row r="457" spans="1:13" x14ac:dyDescent="0.2">
      <c r="A457" s="273" t="s">
        <v>1457</v>
      </c>
      <c r="B457" s="262" t="str">
        <f>VLOOKUP($A457,DRG!$A$8:$Z$771,2,FALSE)</f>
        <v>Other Circulatory System Diagnoses W/O CC/MCC</v>
      </c>
      <c r="C457" s="263">
        <f>VLOOKUP($A457,DRG!$A$8:$Z$771,9,FALSE)</f>
        <v>38</v>
      </c>
      <c r="D457" s="264">
        <f>VLOOKUP($A457,DRG!$A$8:$Z$771,10,FALSE)</f>
        <v>10222.969999999999</v>
      </c>
      <c r="E457" s="264">
        <f>VLOOKUP($A457,DRG!$A$8:$Z$771,11,FALSE)</f>
        <v>3553.57</v>
      </c>
      <c r="F457" s="265">
        <f>ROUND(VLOOKUP($A457,DRG!$A$8:$Z$771,14,FALSE),1)</f>
        <v>1.9</v>
      </c>
      <c r="G457" s="266" t="str">
        <f>VLOOKUP($A457,DRG!$A$8:$Z$771,18,FALSE)</f>
        <v>A</v>
      </c>
      <c r="H457" s="216"/>
      <c r="I457" s="219" t="str">
        <f>VLOOKUP($A457,DRG!$A$8:$Z$771,20,FALSE)</f>
        <v>A</v>
      </c>
      <c r="J457" s="162">
        <f>VLOOKUP($A457,DRG!$A$8:$Z$771,21,FALSE)</f>
        <v>0.68159999999999998</v>
      </c>
      <c r="K457" s="164">
        <f>VLOOKUP($A457,DRG!$A$8:$Z$771,22,FALSE)</f>
        <v>0.67820000000000003</v>
      </c>
      <c r="L457" s="134">
        <f t="shared" ref="L457:L520" si="14">IF(J457&lt;&gt;"",IF(K457&lt;&gt;"",K457-J457,""),"")</f>
        <v>-3.3999999999999586E-3</v>
      </c>
      <c r="M457" s="355">
        <f t="shared" ref="M457:M520" si="15">IF(L457="","",L457/J457)</f>
        <v>-4.9882629107980614E-3</v>
      </c>
    </row>
    <row r="458" spans="1:13" x14ac:dyDescent="0.2">
      <c r="A458" s="282" t="s">
        <v>349</v>
      </c>
      <c r="B458" s="267" t="str">
        <f>VLOOKUP($A458,DRG!$A$8:$Z$771,2,FALSE)</f>
        <v>Major Joint Replacement or Reattachment of Lower Extremity W/O MCC</v>
      </c>
      <c r="C458" s="268">
        <f>VLOOKUP($A458,DRG!$A$8:$Z$771,9,FALSE)</f>
        <v>1532</v>
      </c>
      <c r="D458" s="269">
        <f>VLOOKUP($A458,DRG!$A$8:$Z$771,10,FALSE)</f>
        <v>37405.56</v>
      </c>
      <c r="E458" s="269">
        <f>VLOOKUP($A458,DRG!$A$8:$Z$771,11,FALSE)</f>
        <v>9830.07</v>
      </c>
      <c r="F458" s="270">
        <f>ROUND(VLOOKUP($A458,DRG!$A$8:$Z$771,14,FALSE),1)</f>
        <v>2.8</v>
      </c>
      <c r="G458" s="271" t="str">
        <f>VLOOKUP($A458,DRG!$A$8:$Z$771,18,FALSE)</f>
        <v>A</v>
      </c>
      <c r="H458" s="216"/>
      <c r="I458" s="220" t="str">
        <f>VLOOKUP($A458,DRG!$A$8:$Z$771,20,FALSE)</f>
        <v>A</v>
      </c>
      <c r="J458" s="163">
        <f>VLOOKUP($A458,DRG!$A$8:$Z$771,21,FALSE)</f>
        <v>2.4941</v>
      </c>
      <c r="K458" s="165">
        <f>VLOOKUP($A458,DRG!$A$8:$Z$771,22,FALSE)</f>
        <v>2.4813000000000001</v>
      </c>
      <c r="L458" s="135">
        <f t="shared" si="14"/>
        <v>-1.2799999999999923E-2</v>
      </c>
      <c r="M458" s="356">
        <f t="shared" si="15"/>
        <v>-5.1321117838097601E-3</v>
      </c>
    </row>
    <row r="459" spans="1:13" x14ac:dyDescent="0.2">
      <c r="A459" s="273" t="s">
        <v>385</v>
      </c>
      <c r="B459" s="262" t="str">
        <f>VLOOKUP($A459,DRG!$A$8:$Z$771,2,FALSE)</f>
        <v>Knee Procedures W/O PDX of Infection W/O CC/MCC</v>
      </c>
      <c r="C459" s="263">
        <f>VLOOKUP($A459,DRG!$A$8:$Z$771,9,FALSE)</f>
        <v>37</v>
      </c>
      <c r="D459" s="264">
        <f>VLOOKUP($A459,DRG!$A$8:$Z$771,10,FALSE)</f>
        <v>26048</v>
      </c>
      <c r="E459" s="264">
        <f>VLOOKUP($A459,DRG!$A$8:$Z$771,11,FALSE)</f>
        <v>11162.41</v>
      </c>
      <c r="F459" s="265">
        <f>ROUND(VLOOKUP($A459,DRG!$A$8:$Z$771,14,FALSE),1)</f>
        <v>1.7</v>
      </c>
      <c r="G459" s="266" t="str">
        <f>VLOOKUP($A459,DRG!$A$8:$Z$771,18,FALSE)</f>
        <v>AP</v>
      </c>
      <c r="H459" s="216"/>
      <c r="I459" s="219" t="str">
        <f>VLOOKUP($A459,DRG!$A$8:$Z$771,20,FALSE)</f>
        <v>AP</v>
      </c>
      <c r="J459" s="162">
        <f>VLOOKUP($A459,DRG!$A$8:$Z$771,21,FALSE)</f>
        <v>1.3669</v>
      </c>
      <c r="K459" s="164">
        <f>VLOOKUP($A459,DRG!$A$8:$Z$771,22,FALSE)</f>
        <v>1.3597999999999999</v>
      </c>
      <c r="L459" s="134">
        <f t="shared" si="14"/>
        <v>-7.1000000000001062E-3</v>
      </c>
      <c r="M459" s="355">
        <f t="shared" si="15"/>
        <v>-5.1942351305875384E-3</v>
      </c>
    </row>
    <row r="460" spans="1:13" x14ac:dyDescent="0.2">
      <c r="A460" s="273" t="s">
        <v>579</v>
      </c>
      <c r="B460" s="262" t="str">
        <f>VLOOKUP($A460,DRG!$A$8:$Z$771,2,FALSE)</f>
        <v>Cranio W Major Dev Impl/Acute Complex CNS PDX W MCC or Chemo Implant</v>
      </c>
      <c r="C460" s="263">
        <f>VLOOKUP($A460,DRG!$A$8:$Z$771,9,FALSE)</f>
        <v>29</v>
      </c>
      <c r="D460" s="264">
        <f>VLOOKUP($A460,DRG!$A$8:$Z$771,10,FALSE)</f>
        <v>112836.07</v>
      </c>
      <c r="E460" s="264">
        <f>VLOOKUP($A460,DRG!$A$8:$Z$771,11,FALSE)</f>
        <v>44576.5</v>
      </c>
      <c r="F460" s="265">
        <f>ROUND(VLOOKUP($A460,DRG!$A$8:$Z$771,14,FALSE),1)</f>
        <v>11.8</v>
      </c>
      <c r="G460" s="266" t="str">
        <f>VLOOKUP($A460,DRG!$A$8:$Z$771,18,FALSE)</f>
        <v>A</v>
      </c>
      <c r="H460" s="216"/>
      <c r="I460" s="219" t="str">
        <f>VLOOKUP($A460,DRG!$A$8:$Z$771,20,FALSE)</f>
        <v>A</v>
      </c>
      <c r="J460" s="162">
        <f>VLOOKUP($A460,DRG!$A$8:$Z$771,21,FALSE)</f>
        <v>7.5242000000000004</v>
      </c>
      <c r="K460" s="164">
        <f>VLOOKUP($A460,DRG!$A$8:$Z$771,22,FALSE)</f>
        <v>7.4851000000000001</v>
      </c>
      <c r="L460" s="134">
        <f t="shared" si="14"/>
        <v>-3.9100000000000357E-2</v>
      </c>
      <c r="M460" s="355">
        <f t="shared" si="15"/>
        <v>-5.1965657478536395E-3</v>
      </c>
    </row>
    <row r="461" spans="1:13" x14ac:dyDescent="0.2">
      <c r="A461" s="273" t="s">
        <v>1227</v>
      </c>
      <c r="B461" s="262" t="str">
        <f>VLOOKUP($A461,DRG!$A$8:$Z$771,2,FALSE)</f>
        <v>Reticuloendothelial &amp; Immunity Disorders W MCC</v>
      </c>
      <c r="C461" s="263">
        <f>VLOOKUP($A461,DRG!$A$8:$Z$771,9,FALSE)</f>
        <v>9</v>
      </c>
      <c r="D461" s="264">
        <f>VLOOKUP($A461,DRG!$A$8:$Z$771,10,FALSE)</f>
        <v>16714.060000000001</v>
      </c>
      <c r="E461" s="264">
        <f>VLOOKUP($A461,DRG!$A$8:$Z$771,11,FALSE)</f>
        <v>8915.17</v>
      </c>
      <c r="F461" s="265">
        <f>ROUND(VLOOKUP($A461,DRG!$A$8:$Z$771,14,FALSE),1)</f>
        <v>4.7</v>
      </c>
      <c r="G461" s="266" t="str">
        <f>VLOOKUP($A461,DRG!$A$8:$Z$771,18,FALSE)</f>
        <v>M</v>
      </c>
      <c r="H461" s="216"/>
      <c r="I461" s="219" t="str">
        <f>VLOOKUP($A461,DRG!$A$8:$Z$771,20,FALSE)</f>
        <v>M</v>
      </c>
      <c r="J461" s="162">
        <f>VLOOKUP($A461,DRG!$A$8:$Z$771,21,FALSE)</f>
        <v>2.6503999999999999</v>
      </c>
      <c r="K461" s="164">
        <f>VLOOKUP($A461,DRG!$A$8:$Z$771,22,FALSE)</f>
        <v>2.6366000000000001</v>
      </c>
      <c r="L461" s="134">
        <f t="shared" si="14"/>
        <v>-1.3799999999999812E-2</v>
      </c>
      <c r="M461" s="355">
        <f t="shared" si="15"/>
        <v>-5.2067612435858033E-3</v>
      </c>
    </row>
    <row r="462" spans="1:13" x14ac:dyDescent="0.2">
      <c r="A462" s="273" t="s">
        <v>2287</v>
      </c>
      <c r="B462" s="262" t="str">
        <f>VLOOKUP($A462,DRG!$A$8:$Z$771,2,FALSE)</f>
        <v>Skin Debridement W/O CC/MCC</v>
      </c>
      <c r="C462" s="263">
        <f>VLOOKUP($A462,DRG!$A$8:$Z$771,9,FALSE)</f>
        <v>51</v>
      </c>
      <c r="D462" s="264">
        <f>VLOOKUP($A462,DRG!$A$8:$Z$771,10,FALSE)</f>
        <v>15086.35</v>
      </c>
      <c r="E462" s="264">
        <f>VLOOKUP($A462,DRG!$A$8:$Z$771,11,FALSE)</f>
        <v>6882.67</v>
      </c>
      <c r="F462" s="265">
        <f>ROUND(VLOOKUP($A462,DRG!$A$8:$Z$771,14,FALSE),1)</f>
        <v>3.3</v>
      </c>
      <c r="G462" s="266" t="str">
        <f>VLOOKUP($A462,DRG!$A$8:$Z$771,18,FALSE)</f>
        <v>A</v>
      </c>
      <c r="H462" s="216"/>
      <c r="I462" s="219" t="str">
        <f>VLOOKUP($A462,DRG!$A$8:$Z$771,20,FALSE)</f>
        <v>A</v>
      </c>
      <c r="J462" s="162">
        <f>VLOOKUP($A462,DRG!$A$8:$Z$771,21,FALSE)</f>
        <v>1.0064</v>
      </c>
      <c r="K462" s="164">
        <f>VLOOKUP($A462,DRG!$A$8:$Z$771,22,FALSE)</f>
        <v>1.0005999999999999</v>
      </c>
      <c r="L462" s="134">
        <f t="shared" si="14"/>
        <v>-5.8000000000000274E-3</v>
      </c>
      <c r="M462" s="355">
        <f t="shared" si="15"/>
        <v>-5.7631160572337321E-3</v>
      </c>
    </row>
    <row r="463" spans="1:13" x14ac:dyDescent="0.2">
      <c r="A463" s="282" t="s">
        <v>585</v>
      </c>
      <c r="B463" s="267" t="str">
        <f>VLOOKUP($A463,DRG!$A$8:$Z$771,2,FALSE)</f>
        <v>Craniotomy &amp; Endovascular Intracranial Procedures W CC</v>
      </c>
      <c r="C463" s="268">
        <f>VLOOKUP($A463,DRG!$A$8:$Z$771,9,FALSE)</f>
        <v>77</v>
      </c>
      <c r="D463" s="269">
        <f>VLOOKUP($A463,DRG!$A$8:$Z$771,10,FALSE)</f>
        <v>66232.639999999999</v>
      </c>
      <c r="E463" s="269">
        <f>VLOOKUP($A463,DRG!$A$8:$Z$771,11,FALSE)</f>
        <v>26365.47</v>
      </c>
      <c r="F463" s="270">
        <f>ROUND(VLOOKUP($A463,DRG!$A$8:$Z$771,14,FALSE),1)</f>
        <v>4.9000000000000004</v>
      </c>
      <c r="G463" s="271" t="str">
        <f>VLOOKUP($A463,DRG!$A$8:$Z$771,18,FALSE)</f>
        <v>A</v>
      </c>
      <c r="H463" s="216"/>
      <c r="I463" s="220" t="str">
        <f>VLOOKUP($A463,DRG!$A$8:$Z$771,20,FALSE)</f>
        <v>A</v>
      </c>
      <c r="J463" s="163">
        <f>VLOOKUP($A463,DRG!$A$8:$Z$771,21,FALSE)</f>
        <v>4.4169</v>
      </c>
      <c r="K463" s="165">
        <f>VLOOKUP($A463,DRG!$A$8:$Z$771,22,FALSE)</f>
        <v>4.3878000000000004</v>
      </c>
      <c r="L463" s="135">
        <f t="shared" si="14"/>
        <v>-2.9099999999999682E-2</v>
      </c>
      <c r="M463" s="356">
        <f t="shared" si="15"/>
        <v>-6.5883311825034934E-3</v>
      </c>
    </row>
    <row r="464" spans="1:13" x14ac:dyDescent="0.2">
      <c r="A464" s="273" t="s">
        <v>462</v>
      </c>
      <c r="B464" s="262" t="str">
        <f>VLOOKUP($A464,DRG!$A$8:$Z$771,2,FALSE)</f>
        <v>Acute Ischemic Stroke W Use of Thrombolytic Agent W MCC</v>
      </c>
      <c r="C464" s="263">
        <f>VLOOKUP($A464,DRG!$A$8:$Z$771,9,FALSE)</f>
        <v>6</v>
      </c>
      <c r="D464" s="264">
        <f>VLOOKUP($A464,DRG!$A$8:$Z$771,10,FALSE)</f>
        <v>68459.77</v>
      </c>
      <c r="E464" s="264">
        <f>VLOOKUP($A464,DRG!$A$8:$Z$771,11,FALSE)</f>
        <v>28936.5</v>
      </c>
      <c r="F464" s="265">
        <f>ROUND(VLOOKUP($A464,DRG!$A$8:$Z$771,14,FALSE),1)</f>
        <v>5.4</v>
      </c>
      <c r="G464" s="266" t="str">
        <f>VLOOKUP($A464,DRG!$A$8:$Z$771,18,FALSE)</f>
        <v>M</v>
      </c>
      <c r="H464" s="216"/>
      <c r="I464" s="219" t="str">
        <f>VLOOKUP($A464,DRG!$A$8:$Z$771,20,FALSE)</f>
        <v>M</v>
      </c>
      <c r="J464" s="162">
        <f>VLOOKUP($A464,DRG!$A$8:$Z$771,21,FALSE)</f>
        <v>4.2862</v>
      </c>
      <c r="K464" s="164">
        <f>VLOOKUP($A464,DRG!$A$8:$Z$771,22,FALSE)</f>
        <v>4.2579000000000002</v>
      </c>
      <c r="L464" s="134">
        <f t="shared" si="14"/>
        <v>-2.829999999999977E-2</v>
      </c>
      <c r="M464" s="355">
        <f t="shared" si="15"/>
        <v>-6.6025850403620386E-3</v>
      </c>
    </row>
    <row r="465" spans="1:13" x14ac:dyDescent="0.2">
      <c r="A465" s="273" t="s">
        <v>642</v>
      </c>
      <c r="B465" s="262" t="str">
        <f>VLOOKUP($A465,DRG!$A$8:$Z$771,2,FALSE)</f>
        <v>Transurethral Prostatectomy W CC/MCC</v>
      </c>
      <c r="C465" s="263">
        <f>VLOOKUP($A465,DRG!$A$8:$Z$771,9,FALSE)</f>
        <v>10</v>
      </c>
      <c r="D465" s="264">
        <f>VLOOKUP($A465,DRG!$A$8:$Z$771,10,FALSE)</f>
        <v>17199.27</v>
      </c>
      <c r="E465" s="264">
        <f>VLOOKUP($A465,DRG!$A$8:$Z$771,11,FALSE)</f>
        <v>11523.1</v>
      </c>
      <c r="F465" s="265">
        <f>ROUND(VLOOKUP($A465,DRG!$A$8:$Z$771,14,FALSE),1)</f>
        <v>2.7</v>
      </c>
      <c r="G465" s="266" t="str">
        <f>VLOOKUP($A465,DRG!$A$8:$Z$771,18,FALSE)</f>
        <v>A</v>
      </c>
      <c r="H465" s="216"/>
      <c r="I465" s="219" t="str">
        <f>VLOOKUP($A465,DRG!$A$8:$Z$771,20,FALSE)</f>
        <v>A</v>
      </c>
      <c r="J465" s="162">
        <f>VLOOKUP($A465,DRG!$A$8:$Z$771,21,FALSE)</f>
        <v>1.1498999999999999</v>
      </c>
      <c r="K465" s="164">
        <f>VLOOKUP($A465,DRG!$A$8:$Z$771,22,FALSE)</f>
        <v>1.141</v>
      </c>
      <c r="L465" s="134">
        <f t="shared" si="14"/>
        <v>-8.899999999999908E-3</v>
      </c>
      <c r="M465" s="355">
        <f t="shared" si="15"/>
        <v>-7.7398034611704568E-3</v>
      </c>
    </row>
    <row r="466" spans="1:13" x14ac:dyDescent="0.2">
      <c r="A466" s="273" t="s">
        <v>176</v>
      </c>
      <c r="B466" s="262" t="str">
        <f>VLOOKUP($A466,DRG!$A$8:$Z$771,2,FALSE)</f>
        <v>Inflammatory Bowel Disease W CC</v>
      </c>
      <c r="C466" s="263">
        <f>VLOOKUP($A466,DRG!$A$8:$Z$771,9,FALSE)</f>
        <v>164</v>
      </c>
      <c r="D466" s="264">
        <f>VLOOKUP($A466,DRG!$A$8:$Z$771,10,FALSE)</f>
        <v>13667.66</v>
      </c>
      <c r="E466" s="264">
        <f>VLOOKUP($A466,DRG!$A$8:$Z$771,11,FALSE)</f>
        <v>6572.41</v>
      </c>
      <c r="F466" s="265">
        <f>ROUND(VLOOKUP($A466,DRG!$A$8:$Z$771,14,FALSE),1)</f>
        <v>3.4</v>
      </c>
      <c r="G466" s="266" t="str">
        <f>VLOOKUP($A466,DRG!$A$8:$Z$771,18,FALSE)</f>
        <v>A</v>
      </c>
      <c r="H466" s="216"/>
      <c r="I466" s="219" t="str">
        <f>VLOOKUP($A466,DRG!$A$8:$Z$771,20,FALSE)</f>
        <v>A</v>
      </c>
      <c r="J466" s="162">
        <f>VLOOKUP($A466,DRG!$A$8:$Z$771,21,FALSE)</f>
        <v>0.91410000000000002</v>
      </c>
      <c r="K466" s="164">
        <f>VLOOKUP($A466,DRG!$A$8:$Z$771,22,FALSE)</f>
        <v>0.90680000000000005</v>
      </c>
      <c r="L466" s="134">
        <f t="shared" si="14"/>
        <v>-7.2999999999999732E-3</v>
      </c>
      <c r="M466" s="355">
        <f t="shared" si="15"/>
        <v>-7.9859971556722163E-3</v>
      </c>
    </row>
    <row r="467" spans="1:13" x14ac:dyDescent="0.2">
      <c r="A467" s="273" t="s">
        <v>450</v>
      </c>
      <c r="B467" s="262" t="str">
        <f>VLOOKUP($A467,DRG!$A$8:$Z$771,2,FALSE)</f>
        <v>Nervous System Neoplasms W/O MCC</v>
      </c>
      <c r="C467" s="263">
        <f>VLOOKUP($A467,DRG!$A$8:$Z$771,9,FALSE)</f>
        <v>57</v>
      </c>
      <c r="D467" s="264">
        <f>VLOOKUP($A467,DRG!$A$8:$Z$771,10,FALSE)</f>
        <v>16434.580000000002</v>
      </c>
      <c r="E467" s="264">
        <f>VLOOKUP($A467,DRG!$A$8:$Z$771,11,FALSE)</f>
        <v>11524.22</v>
      </c>
      <c r="F467" s="265">
        <f>ROUND(VLOOKUP($A467,DRG!$A$8:$Z$771,14,FALSE),1)</f>
        <v>3.3</v>
      </c>
      <c r="G467" s="266" t="str">
        <f>VLOOKUP($A467,DRG!$A$8:$Z$771,18,FALSE)</f>
        <v>A</v>
      </c>
      <c r="H467" s="216"/>
      <c r="I467" s="219" t="str">
        <f>VLOOKUP($A467,DRG!$A$8:$Z$771,20,FALSE)</f>
        <v>A</v>
      </c>
      <c r="J467" s="162">
        <f>VLOOKUP($A467,DRG!$A$8:$Z$771,21,FALSE)</f>
        <v>1.0992999999999999</v>
      </c>
      <c r="K467" s="164">
        <f>VLOOKUP($A467,DRG!$A$8:$Z$771,22,FALSE)</f>
        <v>1.0901000000000001</v>
      </c>
      <c r="L467" s="134">
        <f t="shared" si="14"/>
        <v>-9.1999999999998749E-3</v>
      </c>
      <c r="M467" s="355">
        <f t="shared" si="15"/>
        <v>-8.3689620667696495E-3</v>
      </c>
    </row>
    <row r="468" spans="1:13" x14ac:dyDescent="0.2">
      <c r="A468" s="282" t="s">
        <v>1088</v>
      </c>
      <c r="B468" s="267" t="str">
        <f>VLOOKUP($A468,DRG!$A$8:$Z$771,2,FALSE)</f>
        <v>Renal Failure W CC</v>
      </c>
      <c r="C468" s="268">
        <f>VLOOKUP($A468,DRG!$A$8:$Z$771,9,FALSE)</f>
        <v>643</v>
      </c>
      <c r="D468" s="269">
        <f>VLOOKUP($A468,DRG!$A$8:$Z$771,10,FALSE)</f>
        <v>14425.31</v>
      </c>
      <c r="E468" s="269">
        <f>VLOOKUP($A468,DRG!$A$8:$Z$771,11,FALSE)</f>
        <v>8598.19</v>
      </c>
      <c r="F468" s="270">
        <f>ROUND(VLOOKUP($A468,DRG!$A$8:$Z$771,14,FALSE),1)</f>
        <v>3.2</v>
      </c>
      <c r="G468" s="271" t="str">
        <f>VLOOKUP($A468,DRG!$A$8:$Z$771,18,FALSE)</f>
        <v>A</v>
      </c>
      <c r="H468" s="216"/>
      <c r="I468" s="220" t="str">
        <f>VLOOKUP($A468,DRG!$A$8:$Z$771,20,FALSE)</f>
        <v>A</v>
      </c>
      <c r="J468" s="163">
        <f>VLOOKUP($A468,DRG!$A$8:$Z$771,21,FALSE)</f>
        <v>0.96499999999999997</v>
      </c>
      <c r="K468" s="165">
        <f>VLOOKUP($A468,DRG!$A$8:$Z$771,22,FALSE)</f>
        <v>0.95689999999999997</v>
      </c>
      <c r="L468" s="135">
        <f t="shared" si="14"/>
        <v>-8.0999999999999961E-3</v>
      </c>
      <c r="M468" s="356">
        <f t="shared" si="15"/>
        <v>-8.3937823834196856E-3</v>
      </c>
    </row>
    <row r="469" spans="1:13" x14ac:dyDescent="0.2">
      <c r="A469" s="273" t="s">
        <v>985</v>
      </c>
      <c r="B469" s="262" t="str">
        <f>VLOOKUP($A469,DRG!$A$8:$Z$771,2,FALSE)</f>
        <v>Perc Cardiovasc Proc W Drug-Eluting Stent W MCC or 4+ Vessels/Stents</v>
      </c>
      <c r="C469" s="263">
        <f>VLOOKUP($A469,DRG!$A$8:$Z$771,9,FALSE)</f>
        <v>175</v>
      </c>
      <c r="D469" s="264">
        <f>VLOOKUP($A469,DRG!$A$8:$Z$771,10,FALSE)</f>
        <v>60403.35</v>
      </c>
      <c r="E469" s="264">
        <f>VLOOKUP($A469,DRG!$A$8:$Z$771,11,FALSE)</f>
        <v>24658.89</v>
      </c>
      <c r="F469" s="265">
        <f>ROUND(VLOOKUP($A469,DRG!$A$8:$Z$771,14,FALSE),1)</f>
        <v>4.2</v>
      </c>
      <c r="G469" s="266" t="str">
        <f>VLOOKUP($A469,DRG!$A$8:$Z$771,18,FALSE)</f>
        <v>A</v>
      </c>
      <c r="H469" s="216"/>
      <c r="I469" s="219" t="str">
        <f>VLOOKUP($A469,DRG!$A$8:$Z$771,20,FALSE)</f>
        <v>A</v>
      </c>
      <c r="J469" s="162">
        <f>VLOOKUP($A469,DRG!$A$8:$Z$771,21,FALSE)</f>
        <v>4.0412999999999997</v>
      </c>
      <c r="K469" s="164">
        <f>VLOOKUP($A469,DRG!$A$8:$Z$771,22,FALSE)</f>
        <v>4.0068999999999999</v>
      </c>
      <c r="L469" s="134">
        <f t="shared" si="14"/>
        <v>-3.4399999999999764E-2</v>
      </c>
      <c r="M469" s="355">
        <f t="shared" si="15"/>
        <v>-8.5121124390665787E-3</v>
      </c>
    </row>
    <row r="470" spans="1:13" x14ac:dyDescent="0.2">
      <c r="A470" s="273" t="s">
        <v>1539</v>
      </c>
      <c r="B470" s="262" t="str">
        <f>VLOOKUP($A470,DRG!$A$8:$Z$771,2,FALSE)</f>
        <v>Foot Procedures W MCC</v>
      </c>
      <c r="C470" s="263">
        <f>VLOOKUP($A470,DRG!$A$8:$Z$771,9,FALSE)</f>
        <v>7</v>
      </c>
      <c r="D470" s="264">
        <f>VLOOKUP($A470,DRG!$A$8:$Z$771,10,FALSE)</f>
        <v>28569.5</v>
      </c>
      <c r="E470" s="264">
        <f>VLOOKUP($A470,DRG!$A$8:$Z$771,11,FALSE)</f>
        <v>19677.39</v>
      </c>
      <c r="F470" s="265">
        <f>ROUND(VLOOKUP($A470,DRG!$A$8:$Z$771,14,FALSE),1)</f>
        <v>6.7</v>
      </c>
      <c r="G470" s="266" t="str">
        <f>VLOOKUP($A470,DRG!$A$8:$Z$771,18,FALSE)</f>
        <v>M</v>
      </c>
      <c r="H470" s="216"/>
      <c r="I470" s="219" t="str">
        <f>VLOOKUP($A470,DRG!$A$8:$Z$771,20,FALSE)</f>
        <v>M</v>
      </c>
      <c r="J470" s="162">
        <f>VLOOKUP($A470,DRG!$A$8:$Z$771,21,FALSE)</f>
        <v>3.6282999999999999</v>
      </c>
      <c r="K470" s="164">
        <f>VLOOKUP($A470,DRG!$A$8:$Z$771,22,FALSE)</f>
        <v>3.5973000000000002</v>
      </c>
      <c r="L470" s="134">
        <f t="shared" si="14"/>
        <v>-3.0999999999999694E-2</v>
      </c>
      <c r="M470" s="355">
        <f t="shared" si="15"/>
        <v>-8.543946200699969E-3</v>
      </c>
    </row>
    <row r="471" spans="1:13" x14ac:dyDescent="0.2">
      <c r="A471" s="273" t="s">
        <v>1082</v>
      </c>
      <c r="B471" s="262" t="str">
        <f>VLOOKUP($A471,DRG!$A$8:$Z$771,2,FALSE)</f>
        <v>Urethral Procedures W CC/MCC</v>
      </c>
      <c r="C471" s="263">
        <f>VLOOKUP($A471,DRG!$A$8:$Z$771,9,FALSE)</f>
        <v>4</v>
      </c>
      <c r="D471" s="264">
        <f>VLOOKUP($A471,DRG!$A$8:$Z$771,10,FALSE)</f>
        <v>30212.04</v>
      </c>
      <c r="E471" s="264">
        <f>VLOOKUP($A471,DRG!$A$8:$Z$771,11,FALSE)</f>
        <v>10238.99</v>
      </c>
      <c r="F471" s="265">
        <f>ROUND(VLOOKUP($A471,DRG!$A$8:$Z$771,14,FALSE),1)</f>
        <v>4.0999999999999996</v>
      </c>
      <c r="G471" s="266" t="str">
        <f>VLOOKUP($A471,DRG!$A$8:$Z$771,18,FALSE)</f>
        <v>M</v>
      </c>
      <c r="H471" s="216"/>
      <c r="I471" s="219" t="str">
        <f>VLOOKUP($A471,DRG!$A$8:$Z$771,20,FALSE)</f>
        <v>M</v>
      </c>
      <c r="J471" s="162">
        <f>VLOOKUP($A471,DRG!$A$8:$Z$771,21,FALSE)</f>
        <v>2.5139</v>
      </c>
      <c r="K471" s="164">
        <f>VLOOKUP($A471,DRG!$A$8:$Z$771,22,FALSE)</f>
        <v>2.4912000000000001</v>
      </c>
      <c r="L471" s="134">
        <f t="shared" si="14"/>
        <v>-2.2699999999999942E-2</v>
      </c>
      <c r="M471" s="355">
        <f t="shared" si="15"/>
        <v>-9.0297943434503921E-3</v>
      </c>
    </row>
    <row r="472" spans="1:13" x14ac:dyDescent="0.2">
      <c r="A472" s="273" t="s">
        <v>1393</v>
      </c>
      <c r="B472" s="262" t="str">
        <f>VLOOKUP($A472,DRG!$A$8:$Z$771,2,FALSE)</f>
        <v>Endovascular Cardiac Valve Replacement W/O MCC</v>
      </c>
      <c r="C472" s="263">
        <f>VLOOKUP($A472,DRG!$A$8:$Z$771,9,FALSE)</f>
        <v>1</v>
      </c>
      <c r="D472" s="264">
        <f>VLOOKUP($A472,DRG!$A$8:$Z$771,10,FALSE)</f>
        <v>108511.64</v>
      </c>
      <c r="E472" s="264">
        <f>VLOOKUP($A472,DRG!$A$8:$Z$771,11,FALSE)</f>
        <v>0</v>
      </c>
      <c r="F472" s="265">
        <f>ROUND(VLOOKUP($A472,DRG!$A$8:$Z$771,14,FALSE),1)</f>
        <v>4.4000000000000004</v>
      </c>
      <c r="G472" s="266" t="str">
        <f>VLOOKUP($A472,DRG!$A$8:$Z$771,18,FALSE)</f>
        <v>M</v>
      </c>
      <c r="H472" s="216"/>
      <c r="I472" s="219" t="str">
        <f>VLOOKUP($A472,DRG!$A$8:$Z$771,20,FALSE)</f>
        <v>M</v>
      </c>
      <c r="J472" s="162">
        <f>VLOOKUP($A472,DRG!$A$8:$Z$771,21,FALSE)</f>
        <v>10.496499999999999</v>
      </c>
      <c r="K472" s="164">
        <f>VLOOKUP($A472,DRG!$A$8:$Z$771,22,FALSE)</f>
        <v>10.4016</v>
      </c>
      <c r="L472" s="134">
        <f t="shared" si="14"/>
        <v>-9.4899999999999096E-2</v>
      </c>
      <c r="M472" s="355">
        <f t="shared" si="15"/>
        <v>-9.0411089410755117E-3</v>
      </c>
    </row>
    <row r="473" spans="1:13" x14ac:dyDescent="0.2">
      <c r="A473" s="282" t="s">
        <v>1528</v>
      </c>
      <c r="B473" s="267" t="str">
        <f>VLOOKUP($A473,DRG!$A$8:$Z$771,2,FALSE)</f>
        <v>Local Excision &amp; Removal Int Fix Devices Exc Hip &amp; Femur W CC</v>
      </c>
      <c r="C473" s="268">
        <f>VLOOKUP($A473,DRG!$A$8:$Z$771,9,FALSE)</f>
        <v>48</v>
      </c>
      <c r="D473" s="269">
        <f>VLOOKUP($A473,DRG!$A$8:$Z$771,10,FALSE)</f>
        <v>26201.040000000001</v>
      </c>
      <c r="E473" s="269">
        <f>VLOOKUP($A473,DRG!$A$8:$Z$771,11,FALSE)</f>
        <v>16104.54</v>
      </c>
      <c r="F473" s="270">
        <f>ROUND(VLOOKUP($A473,DRG!$A$8:$Z$771,14,FALSE),1)</f>
        <v>3.7</v>
      </c>
      <c r="G473" s="271" t="str">
        <f>VLOOKUP($A473,DRG!$A$8:$Z$771,18,FALSE)</f>
        <v>A</v>
      </c>
      <c r="H473" s="216"/>
      <c r="I473" s="220" t="str">
        <f>VLOOKUP($A473,DRG!$A$8:$Z$771,20,FALSE)</f>
        <v>A</v>
      </c>
      <c r="J473" s="163">
        <f>VLOOKUP($A473,DRG!$A$8:$Z$771,21,FALSE)</f>
        <v>1.7543</v>
      </c>
      <c r="K473" s="165">
        <f>VLOOKUP($A473,DRG!$A$8:$Z$771,22,FALSE)</f>
        <v>1.738</v>
      </c>
      <c r="L473" s="135">
        <f t="shared" si="14"/>
        <v>-1.6299999999999981E-2</v>
      </c>
      <c r="M473" s="356">
        <f t="shared" si="15"/>
        <v>-9.2914552813087737E-3</v>
      </c>
    </row>
    <row r="474" spans="1:13" x14ac:dyDescent="0.2">
      <c r="A474" s="273" t="s">
        <v>852</v>
      </c>
      <c r="B474" s="262" t="str">
        <f>VLOOKUP($A474,DRG!$A$8:$Z$771,2,FALSE)</f>
        <v>Respiratory Infections &amp; Inflammations W CC</v>
      </c>
      <c r="C474" s="263">
        <f>VLOOKUP($A474,DRG!$A$8:$Z$771,9,FALSE)</f>
        <v>198</v>
      </c>
      <c r="D474" s="264">
        <f>VLOOKUP($A474,DRG!$A$8:$Z$771,10,FALSE)</f>
        <v>23600.35</v>
      </c>
      <c r="E474" s="264">
        <f>VLOOKUP($A474,DRG!$A$8:$Z$771,11,FALSE)</f>
        <v>15109.96</v>
      </c>
      <c r="F474" s="265">
        <f>ROUND(VLOOKUP($A474,DRG!$A$8:$Z$771,14,FALSE),1)</f>
        <v>5.3</v>
      </c>
      <c r="G474" s="266" t="str">
        <f>VLOOKUP($A474,DRG!$A$8:$Z$771,18,FALSE)</f>
        <v>A</v>
      </c>
      <c r="H474" s="216"/>
      <c r="I474" s="219" t="str">
        <f>VLOOKUP($A474,DRG!$A$8:$Z$771,20,FALSE)</f>
        <v>A</v>
      </c>
      <c r="J474" s="162">
        <f>VLOOKUP($A474,DRG!$A$8:$Z$771,21,FALSE)</f>
        <v>1.5806</v>
      </c>
      <c r="K474" s="164">
        <f>VLOOKUP($A474,DRG!$A$8:$Z$771,22,FALSE)</f>
        <v>1.5656000000000001</v>
      </c>
      <c r="L474" s="134">
        <f t="shared" si="14"/>
        <v>-1.4999999999999902E-2</v>
      </c>
      <c r="M474" s="355">
        <f t="shared" si="15"/>
        <v>-9.4900670631405185E-3</v>
      </c>
    </row>
    <row r="475" spans="1:13" x14ac:dyDescent="0.2">
      <c r="A475" s="273" t="s">
        <v>1487</v>
      </c>
      <c r="B475" s="262" t="str">
        <f>VLOOKUP($A475,DRG!$A$8:$Z$771,2,FALSE)</f>
        <v>Major Small &amp; Large Bowel Procedures W/O CC/MCC</v>
      </c>
      <c r="C475" s="263">
        <f>VLOOKUP($A475,DRG!$A$8:$Z$771,9,FALSE)</f>
        <v>169</v>
      </c>
      <c r="D475" s="264">
        <f>VLOOKUP($A475,DRG!$A$8:$Z$771,10,FALSE)</f>
        <v>32103.09</v>
      </c>
      <c r="E475" s="264">
        <f>VLOOKUP($A475,DRG!$A$8:$Z$771,11,FALSE)</f>
        <v>12299.94</v>
      </c>
      <c r="F475" s="265">
        <f>ROUND(VLOOKUP($A475,DRG!$A$8:$Z$771,14,FALSE),1)</f>
        <v>4.8</v>
      </c>
      <c r="G475" s="266" t="str">
        <f>VLOOKUP($A475,DRG!$A$8:$Z$771,18,FALSE)</f>
        <v>A</v>
      </c>
      <c r="H475" s="216"/>
      <c r="I475" s="219" t="str">
        <f>VLOOKUP($A475,DRG!$A$8:$Z$771,20,FALSE)</f>
        <v>A</v>
      </c>
      <c r="J475" s="162">
        <f>VLOOKUP($A475,DRG!$A$8:$Z$771,21,FALSE)</f>
        <v>2.1501999999999999</v>
      </c>
      <c r="K475" s="164">
        <f>VLOOKUP($A475,DRG!$A$8:$Z$771,22,FALSE)</f>
        <v>2.1297000000000001</v>
      </c>
      <c r="L475" s="134">
        <f t="shared" si="14"/>
        <v>-2.0499999999999741E-2</v>
      </c>
      <c r="M475" s="355">
        <f t="shared" si="15"/>
        <v>-9.5339968375033682E-3</v>
      </c>
    </row>
    <row r="476" spans="1:13" x14ac:dyDescent="0.2">
      <c r="A476" s="273" t="s">
        <v>796</v>
      </c>
      <c r="B476" s="262" t="str">
        <f>VLOOKUP($A476,DRG!$A$8:$Z$771,2,FALSE)</f>
        <v>Epistaxis W MCC</v>
      </c>
      <c r="C476" s="263">
        <f>VLOOKUP($A476,DRG!$A$8:$Z$771,9,FALSE)</f>
        <v>3</v>
      </c>
      <c r="D476" s="264">
        <f>VLOOKUP($A476,DRG!$A$8:$Z$771,10,FALSE)</f>
        <v>12338.46</v>
      </c>
      <c r="E476" s="264">
        <f>VLOOKUP($A476,DRG!$A$8:$Z$771,11,FALSE)</f>
        <v>3452.79</v>
      </c>
      <c r="F476" s="265">
        <f>ROUND(VLOOKUP($A476,DRG!$A$8:$Z$771,14,FALSE),1)</f>
        <v>3.6</v>
      </c>
      <c r="G476" s="266" t="str">
        <f>VLOOKUP($A476,DRG!$A$8:$Z$771,18,FALSE)</f>
        <v>M</v>
      </c>
      <c r="H476" s="216"/>
      <c r="I476" s="219" t="str">
        <f>VLOOKUP($A476,DRG!$A$8:$Z$771,20,FALSE)</f>
        <v>M</v>
      </c>
      <c r="J476" s="162">
        <f>VLOOKUP($A476,DRG!$A$8:$Z$771,21,FALSE)</f>
        <v>2.0122</v>
      </c>
      <c r="K476" s="164">
        <f>VLOOKUP($A476,DRG!$A$8:$Z$771,22,FALSE)</f>
        <v>1.9923</v>
      </c>
      <c r="L476" s="134">
        <f t="shared" si="14"/>
        <v>-1.9900000000000029E-2</v>
      </c>
      <c r="M476" s="355">
        <f t="shared" si="15"/>
        <v>-9.8896729947321477E-3</v>
      </c>
    </row>
    <row r="477" spans="1:13" x14ac:dyDescent="0.2">
      <c r="A477" s="273" t="s">
        <v>347</v>
      </c>
      <c r="B477" s="262" t="str">
        <f>VLOOKUP($A477,DRG!$A$8:$Z$771,2,FALSE)</f>
        <v>Major Joint Replacement or Reattachment of Lower Extremity W MCC</v>
      </c>
      <c r="C477" s="263">
        <f>VLOOKUP($A477,DRG!$A$8:$Z$771,9,FALSE)</f>
        <v>38</v>
      </c>
      <c r="D477" s="264">
        <f>VLOOKUP($A477,DRG!$A$8:$Z$771,10,FALSE)</f>
        <v>48784.6</v>
      </c>
      <c r="E477" s="264">
        <f>VLOOKUP($A477,DRG!$A$8:$Z$771,11,FALSE)</f>
        <v>12565.95</v>
      </c>
      <c r="F477" s="265">
        <f>ROUND(VLOOKUP($A477,DRG!$A$8:$Z$771,14,FALSE),1)</f>
        <v>5.4</v>
      </c>
      <c r="G477" s="266" t="str">
        <f>VLOOKUP($A477,DRG!$A$8:$Z$771,18,FALSE)</f>
        <v>A</v>
      </c>
      <c r="H477" s="216"/>
      <c r="I477" s="219" t="str">
        <f>VLOOKUP($A477,DRG!$A$8:$Z$771,20,FALSE)</f>
        <v>A</v>
      </c>
      <c r="J477" s="162">
        <f>VLOOKUP($A477,DRG!$A$8:$Z$771,21,FALSE)</f>
        <v>3.2706</v>
      </c>
      <c r="K477" s="164">
        <f>VLOOKUP($A477,DRG!$A$8:$Z$771,22,FALSE)</f>
        <v>3.2361</v>
      </c>
      <c r="L477" s="134">
        <f t="shared" si="14"/>
        <v>-3.4499999999999975E-2</v>
      </c>
      <c r="M477" s="355">
        <f t="shared" si="15"/>
        <v>-1.0548523206751047E-2</v>
      </c>
    </row>
    <row r="478" spans="1:13" x14ac:dyDescent="0.2">
      <c r="A478" s="282" t="s">
        <v>684</v>
      </c>
      <c r="B478" s="267" t="str">
        <f>VLOOKUP($A478,DRG!$A$8:$Z$771,2,FALSE)</f>
        <v>Bacterial &amp; Tuberculous Infections of Nervous System W MCC</v>
      </c>
      <c r="C478" s="268">
        <f>VLOOKUP($A478,DRG!$A$8:$Z$771,9,FALSE)</f>
        <v>12</v>
      </c>
      <c r="D478" s="269">
        <f>VLOOKUP($A478,DRG!$A$8:$Z$771,10,FALSE)</f>
        <v>61077.88</v>
      </c>
      <c r="E478" s="269">
        <f>VLOOKUP($A478,DRG!$A$8:$Z$771,11,FALSE)</f>
        <v>30855.040000000001</v>
      </c>
      <c r="F478" s="270">
        <f>ROUND(VLOOKUP($A478,DRG!$A$8:$Z$771,14,FALSE),1)</f>
        <v>9.6</v>
      </c>
      <c r="G478" s="271" t="str">
        <f>VLOOKUP($A478,DRG!$A$8:$Z$771,18,FALSE)</f>
        <v>A</v>
      </c>
      <c r="H478" s="216"/>
      <c r="I478" s="220" t="str">
        <f>VLOOKUP($A478,DRG!$A$8:$Z$771,20,FALSE)</f>
        <v>AP</v>
      </c>
      <c r="J478" s="163">
        <f>VLOOKUP($A478,DRG!$A$8:$Z$771,21,FALSE)</f>
        <v>4.0967000000000002</v>
      </c>
      <c r="K478" s="165">
        <f>VLOOKUP($A478,DRG!$A$8:$Z$771,22,FALSE)</f>
        <v>4.0517000000000003</v>
      </c>
      <c r="L478" s="135">
        <f t="shared" si="14"/>
        <v>-4.4999999999999929E-2</v>
      </c>
      <c r="M478" s="356">
        <f t="shared" si="15"/>
        <v>-1.0984450899504462E-2</v>
      </c>
    </row>
    <row r="479" spans="1:13" x14ac:dyDescent="0.2">
      <c r="A479" s="273" t="s">
        <v>1319</v>
      </c>
      <c r="B479" s="262" t="str">
        <f>VLOOKUP($A479,DRG!$A$8:$Z$771,2,FALSE)</f>
        <v>O.R. Proc W Diagnoses of Other Contact W Health Services W/O CC/MCC</v>
      </c>
      <c r="C479" s="263">
        <f>VLOOKUP($A479,DRG!$A$8:$Z$771,9,FALSE)</f>
        <v>28</v>
      </c>
      <c r="D479" s="264">
        <f>VLOOKUP($A479,DRG!$A$8:$Z$771,10,FALSE)</f>
        <v>39299.49</v>
      </c>
      <c r="E479" s="264">
        <f>VLOOKUP($A479,DRG!$A$8:$Z$771,11,FALSE)</f>
        <v>14502.24</v>
      </c>
      <c r="F479" s="265">
        <f>ROUND(VLOOKUP($A479,DRG!$A$8:$Z$771,14,FALSE),1)</f>
        <v>5.5</v>
      </c>
      <c r="G479" s="266" t="str">
        <f>VLOOKUP($A479,DRG!$A$8:$Z$771,18,FALSE)</f>
        <v>A</v>
      </c>
      <c r="H479" s="216"/>
      <c r="I479" s="219" t="str">
        <f>VLOOKUP($A479,DRG!$A$8:$Z$771,20,FALSE)</f>
        <v>A</v>
      </c>
      <c r="J479" s="162">
        <f>VLOOKUP($A479,DRG!$A$8:$Z$771,21,FALSE)</f>
        <v>2.6364999999999998</v>
      </c>
      <c r="K479" s="164">
        <f>VLOOKUP($A479,DRG!$A$8:$Z$771,22,FALSE)</f>
        <v>2.6070000000000002</v>
      </c>
      <c r="L479" s="134">
        <f t="shared" si="14"/>
        <v>-2.9499999999999638E-2</v>
      </c>
      <c r="M479" s="355">
        <f t="shared" si="15"/>
        <v>-1.118907642708122E-2</v>
      </c>
    </row>
    <row r="480" spans="1:13" x14ac:dyDescent="0.2">
      <c r="A480" s="273" t="s">
        <v>682</v>
      </c>
      <c r="B480" s="262" t="str">
        <f>VLOOKUP($A480,DRG!$A$8:$Z$771,2,FALSE)</f>
        <v>Other Disorders of Nervous System W/O CC/MCC</v>
      </c>
      <c r="C480" s="263">
        <f>VLOOKUP($A480,DRG!$A$8:$Z$771,9,FALSE)</f>
        <v>72</v>
      </c>
      <c r="D480" s="264">
        <f>VLOOKUP($A480,DRG!$A$8:$Z$771,10,FALSE)</f>
        <v>11615.92</v>
      </c>
      <c r="E480" s="264">
        <f>VLOOKUP($A480,DRG!$A$8:$Z$771,11,FALSE)</f>
        <v>6695.74</v>
      </c>
      <c r="F480" s="265">
        <f>ROUND(VLOOKUP($A480,DRG!$A$8:$Z$771,14,FALSE),1)</f>
        <v>1.9</v>
      </c>
      <c r="G480" s="266" t="str">
        <f>VLOOKUP($A480,DRG!$A$8:$Z$771,18,FALSE)</f>
        <v>A</v>
      </c>
      <c r="H480" s="216"/>
      <c r="I480" s="219" t="str">
        <f>VLOOKUP($A480,DRG!$A$8:$Z$771,20,FALSE)</f>
        <v>A</v>
      </c>
      <c r="J480" s="162">
        <f>VLOOKUP($A480,DRG!$A$8:$Z$771,21,FALSE)</f>
        <v>0.77959999999999996</v>
      </c>
      <c r="K480" s="164">
        <f>VLOOKUP($A480,DRG!$A$8:$Z$771,22,FALSE)</f>
        <v>0.77059999999999995</v>
      </c>
      <c r="L480" s="134">
        <f t="shared" si="14"/>
        <v>-9.000000000000008E-3</v>
      </c>
      <c r="M480" s="355">
        <f t="shared" si="15"/>
        <v>-1.1544381734222689E-2</v>
      </c>
    </row>
    <row r="481" spans="1:13" x14ac:dyDescent="0.2">
      <c r="A481" s="273" t="s">
        <v>1489</v>
      </c>
      <c r="B481" s="262" t="str">
        <f>VLOOKUP($A481,DRG!$A$8:$Z$771,2,FALSE)</f>
        <v>Rectal Resection W MCC</v>
      </c>
      <c r="C481" s="263">
        <f>VLOOKUP($A481,DRG!$A$8:$Z$771,9,FALSE)</f>
        <v>6</v>
      </c>
      <c r="D481" s="264">
        <f>VLOOKUP($A481,DRG!$A$8:$Z$771,10,FALSE)</f>
        <v>101152.76</v>
      </c>
      <c r="E481" s="264">
        <f>VLOOKUP($A481,DRG!$A$8:$Z$771,11,FALSE)</f>
        <v>29698.46</v>
      </c>
      <c r="F481" s="265">
        <f>ROUND(VLOOKUP($A481,DRG!$A$8:$Z$771,14,FALSE),1)</f>
        <v>10.199999999999999</v>
      </c>
      <c r="G481" s="266" t="str">
        <f>VLOOKUP($A481,DRG!$A$8:$Z$771,18,FALSE)</f>
        <v>M</v>
      </c>
      <c r="H481" s="216"/>
      <c r="I481" s="219" t="str">
        <f>VLOOKUP($A481,DRG!$A$8:$Z$771,20,FALSE)</f>
        <v>M</v>
      </c>
      <c r="J481" s="162">
        <f>VLOOKUP($A481,DRG!$A$8:$Z$771,21,FALSE)</f>
        <v>7.3144</v>
      </c>
      <c r="K481" s="164">
        <f>VLOOKUP($A481,DRG!$A$8:$Z$771,22,FALSE)</f>
        <v>7.2283999999999997</v>
      </c>
      <c r="L481" s="134">
        <f t="shared" si="14"/>
        <v>-8.6000000000000298E-2</v>
      </c>
      <c r="M481" s="355">
        <f t="shared" si="15"/>
        <v>-1.1757628787050244E-2</v>
      </c>
    </row>
    <row r="482" spans="1:13" x14ac:dyDescent="0.2">
      <c r="A482" s="273" t="s">
        <v>1162</v>
      </c>
      <c r="B482" s="262" t="str">
        <f>VLOOKUP($A482,DRG!$A$8:$Z$771,2,FALSE)</f>
        <v>Major Gastrointestinal Disorders &amp; Peritoneal Infections W CC</v>
      </c>
      <c r="C482" s="263">
        <f>VLOOKUP($A482,DRG!$A$8:$Z$771,9,FALSE)</f>
        <v>161</v>
      </c>
      <c r="D482" s="264">
        <f>VLOOKUP($A482,DRG!$A$8:$Z$771,10,FALSE)</f>
        <v>16386.96</v>
      </c>
      <c r="E482" s="264">
        <f>VLOOKUP($A482,DRG!$A$8:$Z$771,11,FALSE)</f>
        <v>9130.59</v>
      </c>
      <c r="F482" s="265">
        <f>ROUND(VLOOKUP($A482,DRG!$A$8:$Z$771,14,FALSE),1)</f>
        <v>4.2</v>
      </c>
      <c r="G482" s="266" t="str">
        <f>VLOOKUP($A482,DRG!$A$8:$Z$771,18,FALSE)</f>
        <v>A</v>
      </c>
      <c r="H482" s="216"/>
      <c r="I482" s="219" t="str">
        <f>VLOOKUP($A482,DRG!$A$8:$Z$771,20,FALSE)</f>
        <v>A</v>
      </c>
      <c r="J482" s="162">
        <f>VLOOKUP($A482,DRG!$A$8:$Z$771,21,FALSE)</f>
        <v>1.1003000000000001</v>
      </c>
      <c r="K482" s="164">
        <f>VLOOKUP($A482,DRG!$A$8:$Z$771,22,FALSE)</f>
        <v>1.0871</v>
      </c>
      <c r="L482" s="134">
        <f t="shared" si="14"/>
        <v>-1.3200000000000101E-2</v>
      </c>
      <c r="M482" s="355">
        <f t="shared" si="15"/>
        <v>-1.1996728165045987E-2</v>
      </c>
    </row>
    <row r="483" spans="1:13" x14ac:dyDescent="0.2">
      <c r="A483" s="282" t="s">
        <v>1365</v>
      </c>
      <c r="B483" s="267" t="str">
        <f>VLOOKUP($A483,DRG!$A$8:$Z$771,2,FALSE)</f>
        <v>Other Vascular Procedures W CC</v>
      </c>
      <c r="C483" s="268">
        <f>VLOOKUP($A483,DRG!$A$8:$Z$771,9,FALSE)</f>
        <v>227</v>
      </c>
      <c r="D483" s="269">
        <f>VLOOKUP($A483,DRG!$A$8:$Z$771,10,FALSE)</f>
        <v>47782.85</v>
      </c>
      <c r="E483" s="269">
        <f>VLOOKUP($A483,DRG!$A$8:$Z$771,11,FALSE)</f>
        <v>24927.55</v>
      </c>
      <c r="F483" s="270">
        <f>ROUND(VLOOKUP($A483,DRG!$A$8:$Z$771,14,FALSE),1)</f>
        <v>4.4000000000000004</v>
      </c>
      <c r="G483" s="271" t="str">
        <f>VLOOKUP($A483,DRG!$A$8:$Z$771,18,FALSE)</f>
        <v>A</v>
      </c>
      <c r="H483" s="216"/>
      <c r="I483" s="220" t="str">
        <f>VLOOKUP($A483,DRG!$A$8:$Z$771,20,FALSE)</f>
        <v>A</v>
      </c>
      <c r="J483" s="163">
        <f>VLOOKUP($A483,DRG!$A$8:$Z$771,21,FALSE)</f>
        <v>3.1877</v>
      </c>
      <c r="K483" s="165">
        <f>VLOOKUP($A483,DRG!$A$8:$Z$771,22,FALSE)</f>
        <v>3.1482000000000001</v>
      </c>
      <c r="L483" s="135">
        <f t="shared" si="14"/>
        <v>-3.9499999999999869E-2</v>
      </c>
      <c r="M483" s="356">
        <f t="shared" si="15"/>
        <v>-1.2391379364431994E-2</v>
      </c>
    </row>
    <row r="484" spans="1:13" x14ac:dyDescent="0.2">
      <c r="A484" s="273" t="s">
        <v>1499</v>
      </c>
      <c r="B484" s="262" t="str">
        <f>VLOOKUP($A484,DRG!$A$8:$Z$771,2,FALSE)</f>
        <v>Peritoneal Adhesiolysis W/O CC/MCC</v>
      </c>
      <c r="C484" s="263">
        <f>VLOOKUP($A484,DRG!$A$8:$Z$771,9,FALSE)</f>
        <v>52</v>
      </c>
      <c r="D484" s="264">
        <f>VLOOKUP($A484,DRG!$A$8:$Z$771,10,FALSE)</f>
        <v>26173.87</v>
      </c>
      <c r="E484" s="264">
        <f>VLOOKUP($A484,DRG!$A$8:$Z$771,11,FALSE)</f>
        <v>10095.81</v>
      </c>
      <c r="F484" s="265">
        <f>ROUND(VLOOKUP($A484,DRG!$A$8:$Z$771,14,FALSE),1)</f>
        <v>3</v>
      </c>
      <c r="G484" s="266" t="str">
        <f>VLOOKUP($A484,DRG!$A$8:$Z$771,18,FALSE)</f>
        <v>A</v>
      </c>
      <c r="H484" s="216"/>
      <c r="I484" s="219" t="str">
        <f>VLOOKUP($A484,DRG!$A$8:$Z$771,20,FALSE)</f>
        <v>A</v>
      </c>
      <c r="J484" s="162">
        <f>VLOOKUP($A484,DRG!$A$8:$Z$771,21,FALSE)</f>
        <v>1.7585999999999999</v>
      </c>
      <c r="K484" s="164">
        <f>VLOOKUP($A484,DRG!$A$8:$Z$771,22,FALSE)</f>
        <v>1.7363</v>
      </c>
      <c r="L484" s="134">
        <f t="shared" si="14"/>
        <v>-2.2299999999999986E-2</v>
      </c>
      <c r="M484" s="355">
        <f t="shared" si="15"/>
        <v>-1.2680541339702029E-2</v>
      </c>
    </row>
    <row r="485" spans="1:13" x14ac:dyDescent="0.2">
      <c r="A485" s="273" t="s">
        <v>876</v>
      </c>
      <c r="B485" s="262" t="str">
        <f>VLOOKUP($A485,DRG!$A$8:$Z$771,2,FALSE)</f>
        <v>Chronic Obstructive Pulmonary Disease W MCC</v>
      </c>
      <c r="C485" s="263">
        <f>VLOOKUP($A485,DRG!$A$8:$Z$771,9,FALSE)</f>
        <v>857</v>
      </c>
      <c r="D485" s="264">
        <f>VLOOKUP($A485,DRG!$A$8:$Z$771,10,FALSE)</f>
        <v>17463.8</v>
      </c>
      <c r="E485" s="264">
        <f>VLOOKUP($A485,DRG!$A$8:$Z$771,11,FALSE)</f>
        <v>10700.34</v>
      </c>
      <c r="F485" s="265">
        <f>ROUND(VLOOKUP($A485,DRG!$A$8:$Z$771,14,FALSE),1)</f>
        <v>3.8</v>
      </c>
      <c r="G485" s="266" t="str">
        <f>VLOOKUP($A485,DRG!$A$8:$Z$771,18,FALSE)</f>
        <v>A</v>
      </c>
      <c r="H485" s="216"/>
      <c r="I485" s="219" t="str">
        <f>VLOOKUP($A485,DRG!$A$8:$Z$771,20,FALSE)</f>
        <v>A</v>
      </c>
      <c r="J485" s="162">
        <f>VLOOKUP($A485,DRG!$A$8:$Z$771,21,FALSE)</f>
        <v>1.175</v>
      </c>
      <c r="K485" s="164">
        <f>VLOOKUP($A485,DRG!$A$8:$Z$771,22,FALSE)</f>
        <v>1.1584000000000001</v>
      </c>
      <c r="L485" s="134">
        <f t="shared" si="14"/>
        <v>-1.6599999999999948E-2</v>
      </c>
      <c r="M485" s="355">
        <f t="shared" si="15"/>
        <v>-1.412765957446804E-2</v>
      </c>
    </row>
    <row r="486" spans="1:13" x14ac:dyDescent="0.2">
      <c r="A486" s="273" t="s">
        <v>1445</v>
      </c>
      <c r="B486" s="262" t="str">
        <f>VLOOKUP($A486,DRG!$A$8:$Z$771,2,FALSE)</f>
        <v>Fractures of Femur W MCC</v>
      </c>
      <c r="C486" s="263">
        <f>VLOOKUP($A486,DRG!$A$8:$Z$771,9,FALSE)</f>
        <v>0</v>
      </c>
      <c r="D486" s="264">
        <f>VLOOKUP($A486,DRG!$A$8:$Z$771,10,FALSE)</f>
        <v>0</v>
      </c>
      <c r="E486" s="264">
        <f>VLOOKUP($A486,DRG!$A$8:$Z$771,11,FALSE)</f>
        <v>0</v>
      </c>
      <c r="F486" s="265">
        <f>ROUND(VLOOKUP($A486,DRG!$A$8:$Z$771,14,FALSE),1)</f>
        <v>4.5</v>
      </c>
      <c r="G486" s="266" t="str">
        <f>VLOOKUP($A486,DRG!$A$8:$Z$771,18,FALSE)</f>
        <v>M</v>
      </c>
      <c r="H486" s="216"/>
      <c r="I486" s="219" t="str">
        <f>VLOOKUP($A486,DRG!$A$8:$Z$771,20,FALSE)</f>
        <v>M</v>
      </c>
      <c r="J486" s="162">
        <f>VLOOKUP($A486,DRG!$A$8:$Z$771,21,FALSE)</f>
        <v>2.2534000000000001</v>
      </c>
      <c r="K486" s="164">
        <f>VLOOKUP($A486,DRG!$A$8:$Z$771,22,FALSE)</f>
        <v>2.2214</v>
      </c>
      <c r="L486" s="134">
        <f t="shared" si="14"/>
        <v>-3.2000000000000028E-2</v>
      </c>
      <c r="M486" s="355">
        <f t="shared" si="15"/>
        <v>-1.4200763291026906E-2</v>
      </c>
    </row>
    <row r="487" spans="1:13" x14ac:dyDescent="0.2">
      <c r="A487" s="273" t="s">
        <v>354</v>
      </c>
      <c r="B487" s="262" t="str">
        <f>VLOOKUP($A487,DRG!$A$8:$Z$771,2,FALSE)</f>
        <v>Cervical Spinal Fusion W/O CC/MCC</v>
      </c>
      <c r="C487" s="263">
        <f>VLOOKUP($A487,DRG!$A$8:$Z$771,9,FALSE)</f>
        <v>271</v>
      </c>
      <c r="D487" s="264">
        <f>VLOOKUP($A487,DRG!$A$8:$Z$771,10,FALSE)</f>
        <v>36270.720000000001</v>
      </c>
      <c r="E487" s="264">
        <f>VLOOKUP($A487,DRG!$A$8:$Z$771,11,FALSE)</f>
        <v>14413.12</v>
      </c>
      <c r="F487" s="265">
        <f>ROUND(VLOOKUP($A487,DRG!$A$8:$Z$771,14,FALSE),1)</f>
        <v>1.5</v>
      </c>
      <c r="G487" s="266" t="str">
        <f>VLOOKUP($A487,DRG!$A$8:$Z$771,18,FALSE)</f>
        <v>A</v>
      </c>
      <c r="H487" s="216"/>
      <c r="I487" s="219" t="str">
        <f>VLOOKUP($A487,DRG!$A$8:$Z$771,20,FALSE)</f>
        <v>A</v>
      </c>
      <c r="J487" s="162">
        <f>VLOOKUP($A487,DRG!$A$8:$Z$771,21,FALSE)</f>
        <v>2.4416000000000002</v>
      </c>
      <c r="K487" s="164">
        <f>VLOOKUP($A487,DRG!$A$8:$Z$771,22,FALSE)</f>
        <v>2.4060999999999999</v>
      </c>
      <c r="L487" s="134">
        <f t="shared" si="14"/>
        <v>-3.5500000000000309E-2</v>
      </c>
      <c r="M487" s="355">
        <f t="shared" si="15"/>
        <v>-1.4539646133682957E-2</v>
      </c>
    </row>
    <row r="488" spans="1:13" x14ac:dyDescent="0.2">
      <c r="A488" s="282" t="s">
        <v>1273</v>
      </c>
      <c r="B488" s="267" t="str">
        <f>VLOOKUP($A488,DRG!$A$8:$Z$771,2,FALSE)</f>
        <v>Septicemia or Severe Sepsis W/O MV &gt;96 Hours W/O MCC</v>
      </c>
      <c r="C488" s="268">
        <f>VLOOKUP($A488,DRG!$A$8:$Z$771,9,FALSE)</f>
        <v>806</v>
      </c>
      <c r="D488" s="269">
        <f>VLOOKUP($A488,DRG!$A$8:$Z$771,10,FALSE)</f>
        <v>16811.990000000002</v>
      </c>
      <c r="E488" s="269">
        <f>VLOOKUP($A488,DRG!$A$8:$Z$771,11,FALSE)</f>
        <v>10516.24</v>
      </c>
      <c r="F488" s="270">
        <f>ROUND(VLOOKUP($A488,DRG!$A$8:$Z$771,14,FALSE),1)</f>
        <v>3.6</v>
      </c>
      <c r="G488" s="271" t="str">
        <f>VLOOKUP($A488,DRG!$A$8:$Z$771,18,FALSE)</f>
        <v>A</v>
      </c>
      <c r="H488" s="216"/>
      <c r="I488" s="220" t="str">
        <f>VLOOKUP($A488,DRG!$A$8:$Z$771,20,FALSE)</f>
        <v>A</v>
      </c>
      <c r="J488" s="163">
        <f>VLOOKUP($A488,DRG!$A$8:$Z$771,21,FALSE)</f>
        <v>1.1318999999999999</v>
      </c>
      <c r="K488" s="165">
        <f>VLOOKUP($A488,DRG!$A$8:$Z$771,22,FALSE)</f>
        <v>1.1153</v>
      </c>
      <c r="L488" s="135">
        <f t="shared" si="14"/>
        <v>-1.6599999999999948E-2</v>
      </c>
      <c r="M488" s="356">
        <f t="shared" si="15"/>
        <v>-1.4665606502341151E-2</v>
      </c>
    </row>
    <row r="489" spans="1:13" x14ac:dyDescent="0.2">
      <c r="A489" s="273" t="s">
        <v>369</v>
      </c>
      <c r="B489" s="262" t="str">
        <f>VLOOKUP($A489,DRG!$A$8:$Z$771,2,FALSE)</f>
        <v>Hip &amp; Femur Procedures Except Major Joint W CC</v>
      </c>
      <c r="C489" s="263">
        <f>VLOOKUP($A489,DRG!$A$8:$Z$771,9,FALSE)</f>
        <v>143</v>
      </c>
      <c r="D489" s="264">
        <f>VLOOKUP($A489,DRG!$A$8:$Z$771,10,FALSE)</f>
        <v>36352.42</v>
      </c>
      <c r="E489" s="264">
        <f>VLOOKUP($A489,DRG!$A$8:$Z$771,11,FALSE)</f>
        <v>15757.63</v>
      </c>
      <c r="F489" s="265">
        <f>ROUND(VLOOKUP($A489,DRG!$A$8:$Z$771,14,FALSE),1)</f>
        <v>4.0999999999999996</v>
      </c>
      <c r="G489" s="266" t="str">
        <f>VLOOKUP($A489,DRG!$A$8:$Z$771,18,FALSE)</f>
        <v>A</v>
      </c>
      <c r="H489" s="216"/>
      <c r="I489" s="219" t="str">
        <f>VLOOKUP($A489,DRG!$A$8:$Z$771,20,FALSE)</f>
        <v>A</v>
      </c>
      <c r="J489" s="162">
        <f>VLOOKUP($A489,DRG!$A$8:$Z$771,21,FALSE)</f>
        <v>2.4499</v>
      </c>
      <c r="K489" s="164">
        <f>VLOOKUP($A489,DRG!$A$8:$Z$771,22,FALSE)</f>
        <v>2.4115000000000002</v>
      </c>
      <c r="L489" s="134">
        <f t="shared" si="14"/>
        <v>-3.8399999999999768E-2</v>
      </c>
      <c r="M489" s="355">
        <f t="shared" si="15"/>
        <v>-1.567410914731204E-2</v>
      </c>
    </row>
    <row r="490" spans="1:13" x14ac:dyDescent="0.2">
      <c r="A490" s="273" t="s">
        <v>363</v>
      </c>
      <c r="B490" s="262" t="str">
        <f>VLOOKUP($A490,DRG!$A$8:$Z$771,2,FALSE)</f>
        <v>Biopsies of Musculoskeletal System &amp; Connective Tissue W CC</v>
      </c>
      <c r="C490" s="263">
        <f>VLOOKUP($A490,DRG!$A$8:$Z$771,9,FALSE)</f>
        <v>34</v>
      </c>
      <c r="D490" s="264">
        <f>VLOOKUP($A490,DRG!$A$8:$Z$771,10,FALSE)</f>
        <v>37245.31</v>
      </c>
      <c r="E490" s="264">
        <f>VLOOKUP($A490,DRG!$A$8:$Z$771,11,FALSE)</f>
        <v>16224.08</v>
      </c>
      <c r="F490" s="265">
        <f>ROUND(VLOOKUP($A490,DRG!$A$8:$Z$771,14,FALSE),1)</f>
        <v>8</v>
      </c>
      <c r="G490" s="266" t="str">
        <f>VLOOKUP($A490,DRG!$A$8:$Z$771,18,FALSE)</f>
        <v>A</v>
      </c>
      <c r="H490" s="216"/>
      <c r="I490" s="219" t="str">
        <f>VLOOKUP($A490,DRG!$A$8:$Z$771,20,FALSE)</f>
        <v>A</v>
      </c>
      <c r="J490" s="162">
        <f>VLOOKUP($A490,DRG!$A$8:$Z$771,21,FALSE)</f>
        <v>2.5106999999999999</v>
      </c>
      <c r="K490" s="164">
        <f>VLOOKUP($A490,DRG!$A$8:$Z$771,22,FALSE)</f>
        <v>2.4706999999999999</v>
      </c>
      <c r="L490" s="134">
        <f t="shared" si="14"/>
        <v>-4.0000000000000036E-2</v>
      </c>
      <c r="M490" s="355">
        <f t="shared" si="15"/>
        <v>-1.5931811845302121E-2</v>
      </c>
    </row>
    <row r="491" spans="1:13" x14ac:dyDescent="0.2">
      <c r="A491" s="273" t="s">
        <v>1073</v>
      </c>
      <c r="B491" s="262" t="str">
        <f>VLOOKUP($A491,DRG!$A$8:$Z$771,2,FALSE)</f>
        <v>Minor Bladder Procedures W MCC</v>
      </c>
      <c r="C491" s="263">
        <f>VLOOKUP($A491,DRG!$A$8:$Z$771,9,FALSE)</f>
        <v>5</v>
      </c>
      <c r="D491" s="264">
        <f>VLOOKUP($A491,DRG!$A$8:$Z$771,10,FALSE)</f>
        <v>40254.699999999997</v>
      </c>
      <c r="E491" s="264">
        <f>VLOOKUP($A491,DRG!$A$8:$Z$771,11,FALSE)</f>
        <v>21408.639999999999</v>
      </c>
      <c r="F491" s="265">
        <f>ROUND(VLOOKUP($A491,DRG!$A$8:$Z$771,14,FALSE),1)</f>
        <v>7.6</v>
      </c>
      <c r="G491" s="266" t="str">
        <f>VLOOKUP($A491,DRG!$A$8:$Z$771,18,FALSE)</f>
        <v>M</v>
      </c>
      <c r="H491" s="216"/>
      <c r="I491" s="219" t="str">
        <f>VLOOKUP($A491,DRG!$A$8:$Z$771,20,FALSE)</f>
        <v>M</v>
      </c>
      <c r="J491" s="162">
        <f>VLOOKUP($A491,DRG!$A$8:$Z$771,21,FALSE)</f>
        <v>4.6703999999999999</v>
      </c>
      <c r="K491" s="164">
        <f>VLOOKUP($A491,DRG!$A$8:$Z$771,22,FALSE)</f>
        <v>4.5837000000000003</v>
      </c>
      <c r="L491" s="134">
        <f t="shared" si="14"/>
        <v>-8.6699999999999555E-2</v>
      </c>
      <c r="M491" s="355">
        <f t="shared" si="15"/>
        <v>-1.8563720452209567E-2</v>
      </c>
    </row>
    <row r="492" spans="1:13" x14ac:dyDescent="0.2">
      <c r="A492" s="273" t="s">
        <v>1303</v>
      </c>
      <c r="B492" s="262" t="str">
        <f>VLOOKUP($A492,DRG!$A$8:$Z$771,2,FALSE)</f>
        <v>Complications of Treatment W MCC</v>
      </c>
      <c r="C492" s="263">
        <f>VLOOKUP($A492,DRG!$A$8:$Z$771,9,FALSE)</f>
        <v>54</v>
      </c>
      <c r="D492" s="264">
        <f>VLOOKUP($A492,DRG!$A$8:$Z$771,10,FALSE)</f>
        <v>25708.38</v>
      </c>
      <c r="E492" s="264">
        <f>VLOOKUP($A492,DRG!$A$8:$Z$771,11,FALSE)</f>
        <v>22061.56</v>
      </c>
      <c r="F492" s="265">
        <f>ROUND(VLOOKUP($A492,DRG!$A$8:$Z$771,14,FALSE),1)</f>
        <v>4.0999999999999996</v>
      </c>
      <c r="G492" s="266" t="str">
        <f>VLOOKUP($A492,DRG!$A$8:$Z$771,18,FALSE)</f>
        <v>A</v>
      </c>
      <c r="H492" s="216"/>
      <c r="I492" s="219" t="str">
        <f>VLOOKUP($A492,DRG!$A$8:$Z$771,20,FALSE)</f>
        <v>A</v>
      </c>
      <c r="J492" s="162">
        <f>VLOOKUP($A492,DRG!$A$8:$Z$771,21,FALSE)</f>
        <v>1.7378</v>
      </c>
      <c r="K492" s="164">
        <f>VLOOKUP($A492,DRG!$A$8:$Z$771,22,FALSE)</f>
        <v>1.7053</v>
      </c>
      <c r="L492" s="134">
        <f t="shared" si="14"/>
        <v>-3.2499999999999973E-2</v>
      </c>
      <c r="M492" s="355">
        <f t="shared" si="15"/>
        <v>-1.8701806882264919E-2</v>
      </c>
    </row>
    <row r="493" spans="1:13" x14ac:dyDescent="0.2">
      <c r="A493" s="282" t="s">
        <v>933</v>
      </c>
      <c r="B493" s="267" t="str">
        <f>VLOOKUP($A493,DRG!$A$8:$Z$771,2,FALSE)</f>
        <v>Cardiac Valve &amp; Oth Maj Cardiothoracic Proc W/O Card Cath W MCC</v>
      </c>
      <c r="C493" s="268">
        <f>VLOOKUP($A493,DRG!$A$8:$Z$771,9,FALSE)</f>
        <v>35</v>
      </c>
      <c r="D493" s="269">
        <f>VLOOKUP($A493,DRG!$A$8:$Z$771,10,FALSE)</f>
        <v>166235.41</v>
      </c>
      <c r="E493" s="269">
        <f>VLOOKUP($A493,DRG!$A$8:$Z$771,11,FALSE)</f>
        <v>83725.47</v>
      </c>
      <c r="F493" s="270">
        <f>ROUND(VLOOKUP($A493,DRG!$A$8:$Z$771,14,FALSE),1)</f>
        <v>17.8</v>
      </c>
      <c r="G493" s="271" t="str">
        <f>VLOOKUP($A493,DRG!$A$8:$Z$771,18,FALSE)</f>
        <v>A</v>
      </c>
      <c r="H493" s="216"/>
      <c r="I493" s="220" t="str">
        <f>VLOOKUP($A493,DRG!$A$8:$Z$771,20,FALSE)</f>
        <v>A</v>
      </c>
      <c r="J493" s="163">
        <f>VLOOKUP($A493,DRG!$A$8:$Z$771,21,FALSE)</f>
        <v>9.9582999999999995</v>
      </c>
      <c r="K493" s="165">
        <f>VLOOKUP($A493,DRG!$A$8:$Z$771,22,FALSE)</f>
        <v>9.7708999999999993</v>
      </c>
      <c r="L493" s="135">
        <f t="shared" si="14"/>
        <v>-0.18740000000000023</v>
      </c>
      <c r="M493" s="356">
        <f t="shared" si="15"/>
        <v>-1.8818473032545739E-2</v>
      </c>
    </row>
    <row r="494" spans="1:13" x14ac:dyDescent="0.2">
      <c r="A494" s="273" t="s">
        <v>283</v>
      </c>
      <c r="B494" s="262" t="str">
        <f>VLOOKUP($A494,DRG!$A$8:$Z$771,2,FALSE)</f>
        <v>Disorders of Pancreas Except Malignancy W/O CC/MCC</v>
      </c>
      <c r="C494" s="263">
        <f>VLOOKUP($A494,DRG!$A$8:$Z$771,9,FALSE)</f>
        <v>440</v>
      </c>
      <c r="D494" s="264">
        <f>VLOOKUP($A494,DRG!$A$8:$Z$771,10,FALSE)</f>
        <v>10449.530000000001</v>
      </c>
      <c r="E494" s="264">
        <f>VLOOKUP($A494,DRG!$A$8:$Z$771,11,FALSE)</f>
        <v>4850.42</v>
      </c>
      <c r="F494" s="265">
        <f>ROUND(VLOOKUP($A494,DRG!$A$8:$Z$771,14,FALSE),1)</f>
        <v>2.5</v>
      </c>
      <c r="G494" s="266" t="str">
        <f>VLOOKUP($A494,DRG!$A$8:$Z$771,18,FALSE)</f>
        <v>A</v>
      </c>
      <c r="H494" s="216"/>
      <c r="I494" s="219" t="str">
        <f>VLOOKUP($A494,DRG!$A$8:$Z$771,20,FALSE)</f>
        <v>A</v>
      </c>
      <c r="J494" s="162">
        <f>VLOOKUP($A494,DRG!$A$8:$Z$771,21,FALSE)</f>
        <v>0.70640000000000003</v>
      </c>
      <c r="K494" s="164">
        <f>VLOOKUP($A494,DRG!$A$8:$Z$771,22,FALSE)</f>
        <v>0.69299999999999995</v>
      </c>
      <c r="L494" s="134">
        <f t="shared" si="14"/>
        <v>-1.3400000000000079E-2</v>
      </c>
      <c r="M494" s="355">
        <f t="shared" si="15"/>
        <v>-1.8969422423556169E-2</v>
      </c>
    </row>
    <row r="495" spans="1:13" x14ac:dyDescent="0.2">
      <c r="A495" s="273" t="s">
        <v>190</v>
      </c>
      <c r="B495" s="262" t="str">
        <f>VLOOKUP($A495,DRG!$A$8:$Z$771,2,FALSE)</f>
        <v>Other Digestive System Diagnoses W MCC</v>
      </c>
      <c r="C495" s="263">
        <f>VLOOKUP($A495,DRG!$A$8:$Z$771,9,FALSE)</f>
        <v>60</v>
      </c>
      <c r="D495" s="264">
        <f>VLOOKUP($A495,DRG!$A$8:$Z$771,10,FALSE)</f>
        <v>28726.42</v>
      </c>
      <c r="E495" s="264">
        <f>VLOOKUP($A495,DRG!$A$8:$Z$771,11,FALSE)</f>
        <v>27734.58</v>
      </c>
      <c r="F495" s="265">
        <f>ROUND(VLOOKUP($A495,DRG!$A$8:$Z$771,14,FALSE),1)</f>
        <v>4.4000000000000004</v>
      </c>
      <c r="G495" s="266" t="str">
        <f>VLOOKUP($A495,DRG!$A$8:$Z$771,18,FALSE)</f>
        <v>A</v>
      </c>
      <c r="H495" s="216"/>
      <c r="I495" s="219" t="str">
        <f>VLOOKUP($A495,DRG!$A$8:$Z$771,20,FALSE)</f>
        <v>A</v>
      </c>
      <c r="J495" s="162">
        <f>VLOOKUP($A495,DRG!$A$8:$Z$771,21,FALSE)</f>
        <v>1.8605</v>
      </c>
      <c r="K495" s="164">
        <f>VLOOKUP($A495,DRG!$A$8:$Z$771,22,FALSE)</f>
        <v>1.8248</v>
      </c>
      <c r="L495" s="134">
        <f t="shared" si="14"/>
        <v>-3.5700000000000065E-2</v>
      </c>
      <c r="M495" s="355">
        <f t="shared" si="15"/>
        <v>-1.9188390217683454E-2</v>
      </c>
    </row>
    <row r="496" spans="1:13" x14ac:dyDescent="0.2">
      <c r="A496" s="273" t="s">
        <v>427</v>
      </c>
      <c r="B496" s="262" t="str">
        <f>VLOOKUP($A496,DRG!$A$8:$Z$771,2,FALSE)</f>
        <v>Tracheostomy for Face, Mouth &amp; Neck Diagnoses W MCC</v>
      </c>
      <c r="C496" s="263">
        <f>VLOOKUP($A496,DRG!$A$8:$Z$771,9,FALSE)</f>
        <v>22</v>
      </c>
      <c r="D496" s="264">
        <f>VLOOKUP($A496,DRG!$A$8:$Z$771,10,FALSE)</f>
        <v>65868.479999999996</v>
      </c>
      <c r="E496" s="264">
        <f>VLOOKUP($A496,DRG!$A$8:$Z$771,11,FALSE)</f>
        <v>35577.96</v>
      </c>
      <c r="F496" s="265">
        <f>ROUND(VLOOKUP($A496,DRG!$A$8:$Z$771,14,FALSE),1)</f>
        <v>9</v>
      </c>
      <c r="G496" s="266" t="str">
        <f>VLOOKUP($A496,DRG!$A$8:$Z$771,18,FALSE)</f>
        <v>AP</v>
      </c>
      <c r="H496" s="216"/>
      <c r="I496" s="219" t="str">
        <f>VLOOKUP($A496,DRG!$A$8:$Z$771,20,FALSE)</f>
        <v>AT</v>
      </c>
      <c r="J496" s="162">
        <f>VLOOKUP($A496,DRG!$A$8:$Z$771,21,FALSE)</f>
        <v>5.6761999999999997</v>
      </c>
      <c r="K496" s="164">
        <f>VLOOKUP($A496,DRG!$A$8:$Z$771,22,FALSE)</f>
        <v>5.5667</v>
      </c>
      <c r="L496" s="134">
        <f t="shared" si="14"/>
        <v>-0.10949999999999971</v>
      </c>
      <c r="M496" s="355">
        <f t="shared" si="15"/>
        <v>-1.9291075014974755E-2</v>
      </c>
    </row>
    <row r="497" spans="1:13" x14ac:dyDescent="0.2">
      <c r="A497" s="273" t="s">
        <v>224</v>
      </c>
      <c r="B497" s="262" t="str">
        <f>VLOOKUP($A497,DRG!$A$8:$Z$771,2,FALSE)</f>
        <v>Biliary Tract Proc Except Only Cholecyst W or W/O C.D.E. W/O CC/MCC</v>
      </c>
      <c r="C497" s="263">
        <f>VLOOKUP($A497,DRG!$A$8:$Z$771,9,FALSE)</f>
        <v>2</v>
      </c>
      <c r="D497" s="264">
        <f>VLOOKUP($A497,DRG!$A$8:$Z$771,10,FALSE)</f>
        <v>32804.949999999997</v>
      </c>
      <c r="E497" s="264">
        <f>VLOOKUP($A497,DRG!$A$8:$Z$771,11,FALSE)</f>
        <v>10568.04</v>
      </c>
      <c r="F497" s="265">
        <f>ROUND(VLOOKUP($A497,DRG!$A$8:$Z$771,14,FALSE),1)</f>
        <v>4.5</v>
      </c>
      <c r="G497" s="266" t="str">
        <f>VLOOKUP($A497,DRG!$A$8:$Z$771,18,FALSE)</f>
        <v>M</v>
      </c>
      <c r="H497" s="216"/>
      <c r="I497" s="219" t="str">
        <f>VLOOKUP($A497,DRG!$A$8:$Z$771,20,FALSE)</f>
        <v>M</v>
      </c>
      <c r="J497" s="162">
        <f>VLOOKUP($A497,DRG!$A$8:$Z$771,21,FALSE)</f>
        <v>2.5194999999999999</v>
      </c>
      <c r="K497" s="164">
        <f>VLOOKUP($A497,DRG!$A$8:$Z$771,22,FALSE)</f>
        <v>2.4706999999999999</v>
      </c>
      <c r="L497" s="134">
        <f t="shared" si="14"/>
        <v>-4.8799999999999955E-2</v>
      </c>
      <c r="M497" s="355">
        <f t="shared" si="15"/>
        <v>-1.9368922405239117E-2</v>
      </c>
    </row>
    <row r="498" spans="1:13" x14ac:dyDescent="0.2">
      <c r="A498" s="282" t="s">
        <v>896</v>
      </c>
      <c r="B498" s="267" t="str">
        <f>VLOOKUP($A498,DRG!$A$8:$Z$771,2,FALSE)</f>
        <v>Pneumothorax W CC</v>
      </c>
      <c r="C498" s="268">
        <f>VLOOKUP($A498,DRG!$A$8:$Z$771,9,FALSE)</f>
        <v>86</v>
      </c>
      <c r="D498" s="269">
        <f>VLOOKUP($A498,DRG!$A$8:$Z$771,10,FALSE)</f>
        <v>16726.64</v>
      </c>
      <c r="E498" s="269">
        <f>VLOOKUP($A498,DRG!$A$8:$Z$771,11,FALSE)</f>
        <v>7795.24</v>
      </c>
      <c r="F498" s="270">
        <f>ROUND(VLOOKUP($A498,DRG!$A$8:$Z$771,14,FALSE),1)</f>
        <v>3.4</v>
      </c>
      <c r="G498" s="271" t="str">
        <f>VLOOKUP($A498,DRG!$A$8:$Z$771,18,FALSE)</f>
        <v>A</v>
      </c>
      <c r="H498" s="216"/>
      <c r="I498" s="220" t="str">
        <f>VLOOKUP($A498,DRG!$A$8:$Z$771,20,FALSE)</f>
        <v>A</v>
      </c>
      <c r="J498" s="163">
        <f>VLOOKUP($A498,DRG!$A$8:$Z$771,21,FALSE)</f>
        <v>1.1315</v>
      </c>
      <c r="K498" s="165">
        <f>VLOOKUP($A498,DRG!$A$8:$Z$771,22,FALSE)</f>
        <v>1.1094999999999999</v>
      </c>
      <c r="L498" s="135">
        <f t="shared" si="14"/>
        <v>-2.200000000000002E-2</v>
      </c>
      <c r="M498" s="356">
        <f t="shared" si="15"/>
        <v>-1.9443216968625738E-2</v>
      </c>
    </row>
    <row r="499" spans="1:13" x14ac:dyDescent="0.2">
      <c r="A499" s="273" t="s">
        <v>1485</v>
      </c>
      <c r="B499" s="262" t="str">
        <f>VLOOKUP($A499,DRG!$A$8:$Z$771,2,FALSE)</f>
        <v>Major Small &amp; Large Bowel Procedures W CC</v>
      </c>
      <c r="C499" s="263">
        <f>VLOOKUP($A499,DRG!$A$8:$Z$771,9,FALSE)</f>
        <v>306</v>
      </c>
      <c r="D499" s="264">
        <f>VLOOKUP($A499,DRG!$A$8:$Z$771,10,FALSE)</f>
        <v>43487.44</v>
      </c>
      <c r="E499" s="264">
        <f>VLOOKUP($A499,DRG!$A$8:$Z$771,11,FALSE)</f>
        <v>20788.669999999998</v>
      </c>
      <c r="F499" s="265">
        <f>ROUND(VLOOKUP($A499,DRG!$A$8:$Z$771,14,FALSE),1)</f>
        <v>6.9</v>
      </c>
      <c r="G499" s="266" t="str">
        <f>VLOOKUP($A499,DRG!$A$8:$Z$771,18,FALSE)</f>
        <v>A</v>
      </c>
      <c r="H499" s="216"/>
      <c r="I499" s="219" t="str">
        <f>VLOOKUP($A499,DRG!$A$8:$Z$771,20,FALSE)</f>
        <v>A</v>
      </c>
      <c r="J499" s="162">
        <f>VLOOKUP($A499,DRG!$A$8:$Z$771,21,FALSE)</f>
        <v>2.9157999999999999</v>
      </c>
      <c r="K499" s="164">
        <f>VLOOKUP($A499,DRG!$A$8:$Z$771,22,FALSE)</f>
        <v>2.8588</v>
      </c>
      <c r="L499" s="134">
        <f t="shared" si="14"/>
        <v>-5.699999999999994E-2</v>
      </c>
      <c r="M499" s="355">
        <f t="shared" si="15"/>
        <v>-1.9548665889292799E-2</v>
      </c>
    </row>
    <row r="500" spans="1:13" x14ac:dyDescent="0.2">
      <c r="A500" s="273" t="s">
        <v>1437</v>
      </c>
      <c r="B500" s="262" t="str">
        <f>VLOOKUP($A500,DRG!$A$8:$Z$771,2,FALSE)</f>
        <v>Medical Back Problems W/O MCC</v>
      </c>
      <c r="C500" s="263">
        <f>VLOOKUP($A500,DRG!$A$8:$Z$771,9,FALSE)</f>
        <v>194</v>
      </c>
      <c r="D500" s="264">
        <f>VLOOKUP($A500,DRG!$A$8:$Z$771,10,FALSE)</f>
        <v>14758.68</v>
      </c>
      <c r="E500" s="264">
        <f>VLOOKUP($A500,DRG!$A$8:$Z$771,11,FALSE)</f>
        <v>7840.16</v>
      </c>
      <c r="F500" s="265">
        <f>ROUND(VLOOKUP($A500,DRG!$A$8:$Z$771,14,FALSE),1)</f>
        <v>2.2999999999999998</v>
      </c>
      <c r="G500" s="266" t="str">
        <f>VLOOKUP($A500,DRG!$A$8:$Z$771,18,FALSE)</f>
        <v>A</v>
      </c>
      <c r="H500" s="216"/>
      <c r="I500" s="219" t="str">
        <f>VLOOKUP($A500,DRG!$A$8:$Z$771,20,FALSE)</f>
        <v>A</v>
      </c>
      <c r="J500" s="162">
        <f>VLOOKUP($A500,DRG!$A$8:$Z$771,21,FALSE)</f>
        <v>0.99890000000000001</v>
      </c>
      <c r="K500" s="164">
        <f>VLOOKUP($A500,DRG!$A$8:$Z$771,22,FALSE)</f>
        <v>0.97899999999999998</v>
      </c>
      <c r="L500" s="134">
        <f t="shared" si="14"/>
        <v>-1.9900000000000029E-2</v>
      </c>
      <c r="M500" s="355">
        <f t="shared" si="15"/>
        <v>-1.9921914105516095E-2</v>
      </c>
    </row>
    <row r="501" spans="1:13" x14ac:dyDescent="0.2">
      <c r="A501" s="273" t="s">
        <v>1526</v>
      </c>
      <c r="B501" s="262" t="str">
        <f>VLOOKUP($A501,DRG!$A$8:$Z$771,2,FALSE)</f>
        <v>Local Excision &amp; Removal Int Fix Devices Exc Hip &amp; Femur W MCC</v>
      </c>
      <c r="C501" s="263">
        <f>VLOOKUP($A501,DRG!$A$8:$Z$771,9,FALSE)</f>
        <v>16</v>
      </c>
      <c r="D501" s="264">
        <f>VLOOKUP($A501,DRG!$A$8:$Z$771,10,FALSE)</f>
        <v>53277.61</v>
      </c>
      <c r="E501" s="264">
        <f>VLOOKUP($A501,DRG!$A$8:$Z$771,11,FALSE)</f>
        <v>31020.1</v>
      </c>
      <c r="F501" s="265">
        <f>ROUND(VLOOKUP($A501,DRG!$A$8:$Z$771,14,FALSE),1)</f>
        <v>7.3</v>
      </c>
      <c r="G501" s="266" t="str">
        <f>VLOOKUP($A501,DRG!$A$8:$Z$771,18,FALSE)</f>
        <v>A</v>
      </c>
      <c r="H501" s="216"/>
      <c r="I501" s="219" t="str">
        <f>VLOOKUP($A501,DRG!$A$8:$Z$771,20,FALSE)</f>
        <v>A</v>
      </c>
      <c r="J501" s="162">
        <f>VLOOKUP($A501,DRG!$A$8:$Z$771,21,FALSE)</f>
        <v>3.18</v>
      </c>
      <c r="K501" s="164">
        <f>VLOOKUP($A501,DRG!$A$8:$Z$771,22,FALSE)</f>
        <v>3.1128</v>
      </c>
      <c r="L501" s="134">
        <f t="shared" si="14"/>
        <v>-6.7200000000000149E-2</v>
      </c>
      <c r="M501" s="355">
        <f t="shared" si="15"/>
        <v>-2.113207547169816E-2</v>
      </c>
    </row>
    <row r="502" spans="1:13" x14ac:dyDescent="0.2">
      <c r="A502" s="273" t="s">
        <v>824</v>
      </c>
      <c r="B502" s="262" t="str">
        <f>VLOOKUP($A502,DRG!$A$8:$Z$771,2,FALSE)</f>
        <v>Major Chest Procedures W CC</v>
      </c>
      <c r="C502" s="263">
        <f>VLOOKUP($A502,DRG!$A$8:$Z$771,9,FALSE)</f>
        <v>122</v>
      </c>
      <c r="D502" s="264">
        <f>VLOOKUP($A502,DRG!$A$8:$Z$771,10,FALSE)</f>
        <v>50199.58</v>
      </c>
      <c r="E502" s="264">
        <f>VLOOKUP($A502,DRG!$A$8:$Z$771,11,FALSE)</f>
        <v>20912.919999999998</v>
      </c>
      <c r="F502" s="265">
        <f>ROUND(VLOOKUP($A502,DRG!$A$8:$Z$771,14,FALSE),1)</f>
        <v>6.6</v>
      </c>
      <c r="G502" s="266" t="str">
        <f>VLOOKUP($A502,DRG!$A$8:$Z$771,18,FALSE)</f>
        <v>A</v>
      </c>
      <c r="H502" s="216"/>
      <c r="I502" s="219" t="str">
        <f>VLOOKUP($A502,DRG!$A$8:$Z$771,20,FALSE)</f>
        <v>A</v>
      </c>
      <c r="J502" s="162">
        <f>VLOOKUP($A502,DRG!$A$8:$Z$771,21,FALSE)</f>
        <v>3.4020000000000001</v>
      </c>
      <c r="K502" s="164">
        <f>VLOOKUP($A502,DRG!$A$8:$Z$771,22,FALSE)</f>
        <v>3.3300999999999998</v>
      </c>
      <c r="L502" s="134">
        <f t="shared" si="14"/>
        <v>-7.1900000000000297E-2</v>
      </c>
      <c r="M502" s="355">
        <f t="shared" si="15"/>
        <v>-2.1134626690182332E-2</v>
      </c>
    </row>
    <row r="503" spans="1:13" x14ac:dyDescent="0.2">
      <c r="A503" s="282" t="s">
        <v>1089</v>
      </c>
      <c r="B503" s="267" t="str">
        <f>VLOOKUP($A503,DRG!$A$8:$Z$771,2,FALSE)</f>
        <v>Renal Failure W/O CC/MCC</v>
      </c>
      <c r="C503" s="268">
        <f>VLOOKUP($A503,DRG!$A$8:$Z$771,9,FALSE)</f>
        <v>141</v>
      </c>
      <c r="D503" s="269">
        <f>VLOOKUP($A503,DRG!$A$8:$Z$771,10,FALSE)</f>
        <v>9334.94</v>
      </c>
      <c r="E503" s="269">
        <f>VLOOKUP($A503,DRG!$A$8:$Z$771,11,FALSE)</f>
        <v>4098.4399999999996</v>
      </c>
      <c r="F503" s="270">
        <f>ROUND(VLOOKUP($A503,DRG!$A$8:$Z$771,14,FALSE),1)</f>
        <v>2.2999999999999998</v>
      </c>
      <c r="G503" s="271" t="str">
        <f>VLOOKUP($A503,DRG!$A$8:$Z$771,18,FALSE)</f>
        <v>A</v>
      </c>
      <c r="H503" s="216"/>
      <c r="I503" s="220" t="str">
        <f>VLOOKUP($A503,DRG!$A$8:$Z$771,20,FALSE)</f>
        <v>A</v>
      </c>
      <c r="J503" s="163">
        <f>VLOOKUP($A503,DRG!$A$8:$Z$771,21,FALSE)</f>
        <v>0.63419999999999999</v>
      </c>
      <c r="K503" s="165">
        <f>VLOOKUP($A503,DRG!$A$8:$Z$771,22,FALSE)</f>
        <v>0.61939999999999995</v>
      </c>
      <c r="L503" s="135">
        <f t="shared" si="14"/>
        <v>-1.4800000000000035E-2</v>
      </c>
      <c r="M503" s="356">
        <f t="shared" si="15"/>
        <v>-2.333648691264591E-2</v>
      </c>
    </row>
    <row r="504" spans="1:13" x14ac:dyDescent="0.2">
      <c r="A504" s="273" t="s">
        <v>383</v>
      </c>
      <c r="B504" s="262" t="str">
        <f>VLOOKUP($A504,DRG!$A$8:$Z$771,2,FALSE)</f>
        <v>Knee Procedures W/O PDX of Infection W CC/MCC</v>
      </c>
      <c r="C504" s="263">
        <f>VLOOKUP($A504,DRG!$A$8:$Z$771,9,FALSE)</f>
        <v>24</v>
      </c>
      <c r="D504" s="264">
        <f>VLOOKUP($A504,DRG!$A$8:$Z$771,10,FALSE)</f>
        <v>25713.88</v>
      </c>
      <c r="E504" s="264">
        <f>VLOOKUP($A504,DRG!$A$8:$Z$771,11,FALSE)</f>
        <v>14069.76</v>
      </c>
      <c r="F504" s="265">
        <f>ROUND(VLOOKUP($A504,DRG!$A$8:$Z$771,14,FALSE),1)</f>
        <v>2.9</v>
      </c>
      <c r="G504" s="266" t="str">
        <f>VLOOKUP($A504,DRG!$A$8:$Z$771,18,FALSE)</f>
        <v>AP</v>
      </c>
      <c r="H504" s="216"/>
      <c r="I504" s="219" t="str">
        <f>VLOOKUP($A504,DRG!$A$8:$Z$771,20,FALSE)</f>
        <v>AP</v>
      </c>
      <c r="J504" s="162">
        <f>VLOOKUP($A504,DRG!$A$8:$Z$771,21,FALSE)</f>
        <v>2.3296999999999999</v>
      </c>
      <c r="K504" s="164">
        <f>VLOOKUP($A504,DRG!$A$8:$Z$771,22,FALSE)</f>
        <v>2.2730999999999999</v>
      </c>
      <c r="L504" s="134">
        <f t="shared" si="14"/>
        <v>-5.6599999999999984E-2</v>
      </c>
      <c r="M504" s="355">
        <f t="shared" si="15"/>
        <v>-2.4294973601751292E-2</v>
      </c>
    </row>
    <row r="505" spans="1:13" x14ac:dyDescent="0.2">
      <c r="A505" s="273" t="s">
        <v>1128</v>
      </c>
      <c r="B505" s="262" t="str">
        <f>VLOOKUP($A505,DRG!$A$8:$Z$771,2,FALSE)</f>
        <v>Hernia Procedures Except Inguinal &amp; Femoral W/O CC/MCC</v>
      </c>
      <c r="C505" s="263">
        <f>VLOOKUP($A505,DRG!$A$8:$Z$771,9,FALSE)</f>
        <v>70</v>
      </c>
      <c r="D505" s="264">
        <f>VLOOKUP($A505,DRG!$A$8:$Z$771,10,FALSE)</f>
        <v>21394.21</v>
      </c>
      <c r="E505" s="264">
        <f>VLOOKUP($A505,DRG!$A$8:$Z$771,11,FALSE)</f>
        <v>8824.85</v>
      </c>
      <c r="F505" s="265">
        <f>ROUND(VLOOKUP($A505,DRG!$A$8:$Z$771,14,FALSE),1)</f>
        <v>2.6</v>
      </c>
      <c r="G505" s="266" t="str">
        <f>VLOOKUP($A505,DRG!$A$8:$Z$771,18,FALSE)</f>
        <v>A</v>
      </c>
      <c r="H505" s="216"/>
      <c r="I505" s="219" t="str">
        <f>VLOOKUP($A505,DRG!$A$8:$Z$771,20,FALSE)</f>
        <v>A</v>
      </c>
      <c r="J505" s="162">
        <f>VLOOKUP($A505,DRG!$A$8:$Z$771,21,FALSE)</f>
        <v>1.4567000000000001</v>
      </c>
      <c r="K505" s="164">
        <f>VLOOKUP($A505,DRG!$A$8:$Z$771,22,FALSE)</f>
        <v>1.4191</v>
      </c>
      <c r="L505" s="134">
        <f t="shared" si="14"/>
        <v>-3.7600000000000078E-2</v>
      </c>
      <c r="M505" s="355">
        <f t="shared" si="15"/>
        <v>-2.5811766321136867E-2</v>
      </c>
    </row>
    <row r="506" spans="1:13" x14ac:dyDescent="0.2">
      <c r="A506" s="273" t="s">
        <v>658</v>
      </c>
      <c r="B506" s="262" t="str">
        <f>VLOOKUP($A506,DRG!$A$8:$Z$771,2,FALSE)</f>
        <v>Pelvic Evisceration, Rad Hysterectomy &amp; Rad Vulvectomy W/O CC/MCC</v>
      </c>
      <c r="C506" s="263">
        <f>VLOOKUP($A506,DRG!$A$8:$Z$771,9,FALSE)</f>
        <v>24</v>
      </c>
      <c r="D506" s="264">
        <f>VLOOKUP($A506,DRG!$A$8:$Z$771,10,FALSE)</f>
        <v>23881.4</v>
      </c>
      <c r="E506" s="264">
        <f>VLOOKUP($A506,DRG!$A$8:$Z$771,11,FALSE)</f>
        <v>8655.56</v>
      </c>
      <c r="F506" s="265">
        <f>ROUND(VLOOKUP($A506,DRG!$A$8:$Z$771,14,FALSE),1)</f>
        <v>1.9</v>
      </c>
      <c r="G506" s="266" t="str">
        <f>VLOOKUP($A506,DRG!$A$8:$Z$771,18,FALSE)</f>
        <v>A</v>
      </c>
      <c r="H506" s="216"/>
      <c r="I506" s="219" t="str">
        <f>VLOOKUP($A506,DRG!$A$8:$Z$771,20,FALSE)</f>
        <v>A</v>
      </c>
      <c r="J506" s="162">
        <f>VLOOKUP($A506,DRG!$A$8:$Z$771,21,FALSE)</f>
        <v>1.6279999999999999</v>
      </c>
      <c r="K506" s="164">
        <f>VLOOKUP($A506,DRG!$A$8:$Z$771,22,FALSE)</f>
        <v>1.5841000000000001</v>
      </c>
      <c r="L506" s="134">
        <f t="shared" si="14"/>
        <v>-4.3899999999999828E-2</v>
      </c>
      <c r="M506" s="355">
        <f t="shared" si="15"/>
        <v>-2.6965601965601861E-2</v>
      </c>
    </row>
    <row r="507" spans="1:13" x14ac:dyDescent="0.2">
      <c r="A507" s="273" t="s">
        <v>373</v>
      </c>
      <c r="B507" s="262" t="str">
        <f>VLOOKUP($A507,DRG!$A$8:$Z$771,2,FALSE)</f>
        <v>Major Joint/Limb Reattachment Procedure of Upper Extremities</v>
      </c>
      <c r="C507" s="263">
        <f>VLOOKUP($A507,DRG!$A$8:$Z$771,9,FALSE)</f>
        <v>97</v>
      </c>
      <c r="D507" s="264">
        <f>VLOOKUP($A507,DRG!$A$8:$Z$771,10,FALSE)</f>
        <v>40598.89</v>
      </c>
      <c r="E507" s="264">
        <f>VLOOKUP($A507,DRG!$A$8:$Z$771,11,FALSE)</f>
        <v>11880.96</v>
      </c>
      <c r="F507" s="265">
        <f>ROUND(VLOOKUP($A507,DRG!$A$8:$Z$771,14,FALSE),1)</f>
        <v>1.9</v>
      </c>
      <c r="G507" s="266" t="str">
        <f>VLOOKUP($A507,DRG!$A$8:$Z$771,18,FALSE)</f>
        <v>A</v>
      </c>
      <c r="H507" s="216"/>
      <c r="I507" s="219" t="str">
        <f>VLOOKUP($A507,DRG!$A$8:$Z$771,20,FALSE)</f>
        <v>A</v>
      </c>
      <c r="J507" s="162">
        <f>VLOOKUP($A507,DRG!$A$8:$Z$771,21,FALSE)</f>
        <v>2.7692999999999999</v>
      </c>
      <c r="K507" s="164">
        <f>VLOOKUP($A507,DRG!$A$8:$Z$771,22,FALSE)</f>
        <v>2.6932</v>
      </c>
      <c r="L507" s="134">
        <f t="shared" si="14"/>
        <v>-7.6099999999999834E-2</v>
      </c>
      <c r="M507" s="355">
        <f t="shared" si="15"/>
        <v>-2.7479868558841526E-2</v>
      </c>
    </row>
    <row r="508" spans="1:13" x14ac:dyDescent="0.2">
      <c r="A508" s="282" t="s">
        <v>1221</v>
      </c>
      <c r="B508" s="267" t="str">
        <f>VLOOKUP($A508,DRG!$A$8:$Z$771,2,FALSE)</f>
        <v>Major Hematol/Immun Diag Exc Sickle Cell Crisis &amp; Coagul W MCC</v>
      </c>
      <c r="C508" s="268">
        <f>VLOOKUP($A508,DRG!$A$8:$Z$771,9,FALSE)</f>
        <v>67</v>
      </c>
      <c r="D508" s="269">
        <f>VLOOKUP($A508,DRG!$A$8:$Z$771,10,FALSE)</f>
        <v>37224.71</v>
      </c>
      <c r="E508" s="269">
        <f>VLOOKUP($A508,DRG!$A$8:$Z$771,11,FALSE)</f>
        <v>27666.87</v>
      </c>
      <c r="F508" s="270">
        <f>ROUND(VLOOKUP($A508,DRG!$A$8:$Z$771,14,FALSE),1)</f>
        <v>6.8</v>
      </c>
      <c r="G508" s="271" t="str">
        <f>VLOOKUP($A508,DRG!$A$8:$Z$771,18,FALSE)</f>
        <v>A</v>
      </c>
      <c r="H508" s="216"/>
      <c r="I508" s="220" t="str">
        <f>VLOOKUP($A508,DRG!$A$8:$Z$771,20,FALSE)</f>
        <v>A</v>
      </c>
      <c r="J508" s="163">
        <f>VLOOKUP($A508,DRG!$A$8:$Z$771,21,FALSE)</f>
        <v>2.5404</v>
      </c>
      <c r="K508" s="165">
        <f>VLOOKUP($A508,DRG!$A$8:$Z$771,22,FALSE)</f>
        <v>2.4693999999999998</v>
      </c>
      <c r="L508" s="135">
        <f t="shared" si="14"/>
        <v>-7.1000000000000174E-2</v>
      </c>
      <c r="M508" s="356">
        <f t="shared" si="15"/>
        <v>-2.7948354589828441E-2</v>
      </c>
    </row>
    <row r="509" spans="1:13" x14ac:dyDescent="0.2">
      <c r="A509" s="283" t="s">
        <v>1170</v>
      </c>
      <c r="B509" s="262" t="str">
        <f>VLOOKUP($A509,DRG!$A$8:$Z$771,2,FALSE)</f>
        <v>Digestive Malignancy W/O CC/MCC</v>
      </c>
      <c r="C509" s="263">
        <f>VLOOKUP($A509,DRG!$A$8:$Z$771,9,FALSE)</f>
        <v>14</v>
      </c>
      <c r="D509" s="264">
        <f>VLOOKUP($A509,DRG!$A$8:$Z$771,10,FALSE)</f>
        <v>14924.41</v>
      </c>
      <c r="E509" s="264">
        <f>VLOOKUP($A509,DRG!$A$8:$Z$771,11,FALSE)</f>
        <v>7270.16</v>
      </c>
      <c r="F509" s="265">
        <f>ROUND(VLOOKUP($A509,DRG!$A$8:$Z$771,14,FALSE),1)</f>
        <v>2.6</v>
      </c>
      <c r="G509" s="266" t="str">
        <f>VLOOKUP($A509,DRG!$A$8:$Z$771,18,FALSE)</f>
        <v>A</v>
      </c>
      <c r="H509" s="216"/>
      <c r="I509" s="219" t="str">
        <f>VLOOKUP($A509,DRG!$A$8:$Z$771,20,FALSE)</f>
        <v>MO</v>
      </c>
      <c r="J509" s="162">
        <f>VLOOKUP($A509,DRG!$A$8:$Z$771,21,FALSE)</f>
        <v>1.0188999999999999</v>
      </c>
      <c r="K509" s="164">
        <f>VLOOKUP($A509,DRG!$A$8:$Z$771,22,FALSE)</f>
        <v>0.99</v>
      </c>
      <c r="L509" s="134">
        <f t="shared" si="14"/>
        <v>-2.8899999999999926E-2</v>
      </c>
      <c r="M509" s="355">
        <f t="shared" si="15"/>
        <v>-2.8363921876533447E-2</v>
      </c>
    </row>
    <row r="510" spans="1:13" x14ac:dyDescent="0.2">
      <c r="A510" s="273" t="s">
        <v>178</v>
      </c>
      <c r="B510" s="262" t="str">
        <f>VLOOKUP($A510,DRG!$A$8:$Z$771,2,FALSE)</f>
        <v>Inflammatory Bowel Disease W/O CC/MCC</v>
      </c>
      <c r="C510" s="263">
        <f>VLOOKUP($A510,DRG!$A$8:$Z$771,9,FALSE)</f>
        <v>94</v>
      </c>
      <c r="D510" s="264">
        <f>VLOOKUP($A510,DRG!$A$8:$Z$771,10,FALSE)</f>
        <v>10935.17</v>
      </c>
      <c r="E510" s="264">
        <f>VLOOKUP($A510,DRG!$A$8:$Z$771,11,FALSE)</f>
        <v>5674.96</v>
      </c>
      <c r="F510" s="265">
        <f>ROUND(VLOOKUP($A510,DRG!$A$8:$Z$771,14,FALSE),1)</f>
        <v>2.9</v>
      </c>
      <c r="G510" s="266" t="str">
        <f>VLOOKUP($A510,DRG!$A$8:$Z$771,18,FALSE)</f>
        <v>A</v>
      </c>
      <c r="H510" s="216"/>
      <c r="I510" s="219" t="str">
        <f>VLOOKUP($A510,DRG!$A$8:$Z$771,20,FALSE)</f>
        <v>A</v>
      </c>
      <c r="J510" s="162">
        <f>VLOOKUP($A510,DRG!$A$8:$Z$771,21,FALSE)</f>
        <v>0.74670000000000003</v>
      </c>
      <c r="K510" s="164">
        <f>VLOOKUP($A510,DRG!$A$8:$Z$771,22,FALSE)</f>
        <v>0.72550000000000003</v>
      </c>
      <c r="L510" s="134">
        <f t="shared" si="14"/>
        <v>-2.1199999999999997E-2</v>
      </c>
      <c r="M510" s="355">
        <f t="shared" si="15"/>
        <v>-2.8391589661175835E-2</v>
      </c>
    </row>
    <row r="511" spans="1:13" x14ac:dyDescent="0.2">
      <c r="A511" s="273" t="s">
        <v>846</v>
      </c>
      <c r="B511" s="262" t="str">
        <f>VLOOKUP($A511,DRG!$A$8:$Z$771,2,FALSE)</f>
        <v>Pulmonary Embolism W MCC</v>
      </c>
      <c r="C511" s="263">
        <f>VLOOKUP($A511,DRG!$A$8:$Z$771,9,FALSE)</f>
        <v>92</v>
      </c>
      <c r="D511" s="264">
        <f>VLOOKUP($A511,DRG!$A$8:$Z$771,10,FALSE)</f>
        <v>23906.27</v>
      </c>
      <c r="E511" s="264">
        <f>VLOOKUP($A511,DRG!$A$8:$Z$771,11,FALSE)</f>
        <v>13425.01</v>
      </c>
      <c r="F511" s="265">
        <f>ROUND(VLOOKUP($A511,DRG!$A$8:$Z$771,14,FALSE),1)</f>
        <v>4.5999999999999996</v>
      </c>
      <c r="G511" s="266" t="str">
        <f>VLOOKUP($A511,DRG!$A$8:$Z$771,18,FALSE)</f>
        <v>A</v>
      </c>
      <c r="H511" s="216"/>
      <c r="I511" s="219" t="str">
        <f>VLOOKUP($A511,DRG!$A$8:$Z$771,20,FALSE)</f>
        <v>A</v>
      </c>
      <c r="J511" s="162">
        <f>VLOOKUP($A511,DRG!$A$8:$Z$771,21,FALSE)</f>
        <v>1.6326000000000001</v>
      </c>
      <c r="K511" s="164">
        <f>VLOOKUP($A511,DRG!$A$8:$Z$771,22,FALSE)</f>
        <v>1.5860000000000001</v>
      </c>
      <c r="L511" s="134">
        <f t="shared" si="14"/>
        <v>-4.6599999999999975E-2</v>
      </c>
      <c r="M511" s="355">
        <f t="shared" si="15"/>
        <v>-2.854342766139898E-2</v>
      </c>
    </row>
    <row r="512" spans="1:13" x14ac:dyDescent="0.2">
      <c r="A512" s="273" t="s">
        <v>551</v>
      </c>
      <c r="B512" s="262" t="str">
        <f>VLOOKUP($A512,DRG!$A$8:$Z$771,2,FALSE)</f>
        <v>Other Endocrine, Nutrit &amp; Metab O.R. Proc W/O CC/MCC</v>
      </c>
      <c r="C512" s="263">
        <f>VLOOKUP($A512,DRG!$A$8:$Z$771,9,FALSE)</f>
        <v>4</v>
      </c>
      <c r="D512" s="264">
        <f>VLOOKUP($A512,DRG!$A$8:$Z$771,10,FALSE)</f>
        <v>30476.62</v>
      </c>
      <c r="E512" s="264">
        <f>VLOOKUP($A512,DRG!$A$8:$Z$771,11,FALSE)</f>
        <v>7599.64</v>
      </c>
      <c r="F512" s="265">
        <f>ROUND(VLOOKUP($A512,DRG!$A$8:$Z$771,14,FALSE),1)</f>
        <v>3</v>
      </c>
      <c r="G512" s="266" t="str">
        <f>VLOOKUP($A512,DRG!$A$8:$Z$771,18,FALSE)</f>
        <v>MP</v>
      </c>
      <c r="H512" s="216"/>
      <c r="I512" s="219" t="str">
        <f>VLOOKUP($A512,DRG!$A$8:$Z$771,20,FALSE)</f>
        <v>MP</v>
      </c>
      <c r="J512" s="162">
        <f>VLOOKUP($A512,DRG!$A$8:$Z$771,21,FALSE)</f>
        <v>1.4832000000000001</v>
      </c>
      <c r="K512" s="164">
        <f>VLOOKUP($A512,DRG!$A$8:$Z$771,22,FALSE)</f>
        <v>1.4389000000000001</v>
      </c>
      <c r="L512" s="134">
        <f t="shared" si="14"/>
        <v>-4.4300000000000006E-2</v>
      </c>
      <c r="M512" s="355">
        <f t="shared" si="15"/>
        <v>-2.9867853290183391E-2</v>
      </c>
    </row>
    <row r="513" spans="1:13" x14ac:dyDescent="0.2">
      <c r="A513" s="282" t="s">
        <v>500</v>
      </c>
      <c r="B513" s="267" t="str">
        <f>VLOOKUP($A513,DRG!$A$8:$Z$771,2,FALSE)</f>
        <v>Nontraumatic Stupor &amp; Coma W MCC</v>
      </c>
      <c r="C513" s="268">
        <f>VLOOKUP($A513,DRG!$A$8:$Z$771,9,FALSE)</f>
        <v>4</v>
      </c>
      <c r="D513" s="269">
        <f>VLOOKUP($A513,DRG!$A$8:$Z$771,10,FALSE)</f>
        <v>24605.95</v>
      </c>
      <c r="E513" s="269">
        <f>VLOOKUP($A513,DRG!$A$8:$Z$771,11,FALSE)</f>
        <v>12898.21</v>
      </c>
      <c r="F513" s="270">
        <f>ROUND(VLOOKUP($A513,DRG!$A$8:$Z$771,14,FALSE),1)</f>
        <v>3.7</v>
      </c>
      <c r="G513" s="271" t="str">
        <f>VLOOKUP($A513,DRG!$A$8:$Z$771,18,FALSE)</f>
        <v>M</v>
      </c>
      <c r="H513" s="216"/>
      <c r="I513" s="220" t="str">
        <f>VLOOKUP($A513,DRG!$A$8:$Z$771,20,FALSE)</f>
        <v>M</v>
      </c>
      <c r="J513" s="163">
        <f>VLOOKUP($A513,DRG!$A$8:$Z$771,21,FALSE)</f>
        <v>1.9883</v>
      </c>
      <c r="K513" s="165">
        <f>VLOOKUP($A513,DRG!$A$8:$Z$771,22,FALSE)</f>
        <v>1.9287000000000001</v>
      </c>
      <c r="L513" s="135">
        <f t="shared" si="14"/>
        <v>-5.9599999999999875E-2</v>
      </c>
      <c r="M513" s="356">
        <f t="shared" si="15"/>
        <v>-2.9975355831614887E-2</v>
      </c>
    </row>
    <row r="514" spans="1:13" x14ac:dyDescent="0.2">
      <c r="A514" s="273" t="s">
        <v>1231</v>
      </c>
      <c r="B514" s="262" t="str">
        <f>VLOOKUP($A514,DRG!$A$8:$Z$771,2,FALSE)</f>
        <v>Lymphoma &amp; Leukemia W Major O.R. Procedure W CC</v>
      </c>
      <c r="C514" s="263">
        <f>VLOOKUP($A514,DRG!$A$8:$Z$771,9,FALSE)</f>
        <v>13</v>
      </c>
      <c r="D514" s="264">
        <f>VLOOKUP($A514,DRG!$A$8:$Z$771,10,FALSE)</f>
        <v>57621.58</v>
      </c>
      <c r="E514" s="264">
        <f>VLOOKUP($A514,DRG!$A$8:$Z$771,11,FALSE)</f>
        <v>24416.94</v>
      </c>
      <c r="F514" s="265">
        <f>ROUND(VLOOKUP($A514,DRG!$A$8:$Z$771,14,FALSE),1)</f>
        <v>6.5</v>
      </c>
      <c r="G514" s="266" t="str">
        <f>VLOOKUP($A514,DRG!$A$8:$Z$771,18,FALSE)</f>
        <v>A</v>
      </c>
      <c r="H514" s="216"/>
      <c r="I514" s="219" t="str">
        <f>VLOOKUP($A514,DRG!$A$8:$Z$771,20,FALSE)</f>
        <v>A</v>
      </c>
      <c r="J514" s="162">
        <f>VLOOKUP($A514,DRG!$A$8:$Z$771,21,FALSE)</f>
        <v>3.9416000000000002</v>
      </c>
      <c r="K514" s="164">
        <f>VLOOKUP($A514,DRG!$A$8:$Z$771,22,FALSE)</f>
        <v>3.8224999999999998</v>
      </c>
      <c r="L514" s="134">
        <f t="shared" si="14"/>
        <v>-0.11910000000000043</v>
      </c>
      <c r="M514" s="355">
        <f t="shared" si="15"/>
        <v>-3.0216155875786591E-2</v>
      </c>
    </row>
    <row r="515" spans="1:13" x14ac:dyDescent="0.2">
      <c r="A515" s="273" t="s">
        <v>1481</v>
      </c>
      <c r="B515" s="262" t="str">
        <f>VLOOKUP($A515,DRG!$A$8:$Z$771,2,FALSE)</f>
        <v>Stomach, Esophageal &amp; Duodenal Proc W/O CC/MCC</v>
      </c>
      <c r="C515" s="263">
        <f>VLOOKUP($A515,DRG!$A$8:$Z$771,9,FALSE)</f>
        <v>102</v>
      </c>
      <c r="D515" s="264">
        <f>VLOOKUP($A515,DRG!$A$8:$Z$771,10,FALSE)</f>
        <v>23586.6</v>
      </c>
      <c r="E515" s="264">
        <f>VLOOKUP($A515,DRG!$A$8:$Z$771,11,FALSE)</f>
        <v>9005.68</v>
      </c>
      <c r="F515" s="265">
        <f>ROUND(VLOOKUP($A515,DRG!$A$8:$Z$771,14,FALSE),1)</f>
        <v>2.6</v>
      </c>
      <c r="G515" s="266" t="str">
        <f>VLOOKUP($A515,DRG!$A$8:$Z$771,18,FALSE)</f>
        <v>A</v>
      </c>
      <c r="H515" s="216"/>
      <c r="I515" s="219" t="str">
        <f>VLOOKUP($A515,DRG!$A$8:$Z$771,20,FALSE)</f>
        <v>A</v>
      </c>
      <c r="J515" s="162">
        <f>VLOOKUP($A515,DRG!$A$8:$Z$771,21,FALSE)</f>
        <v>1.6136999999999999</v>
      </c>
      <c r="K515" s="164">
        <f>VLOOKUP($A515,DRG!$A$8:$Z$771,22,FALSE)</f>
        <v>1.5647</v>
      </c>
      <c r="L515" s="134">
        <f t="shared" si="14"/>
        <v>-4.8999999999999932E-2</v>
      </c>
      <c r="M515" s="355">
        <f t="shared" si="15"/>
        <v>-3.0364999690153025E-2</v>
      </c>
    </row>
    <row r="516" spans="1:13" x14ac:dyDescent="0.2">
      <c r="A516" s="273" t="s">
        <v>872</v>
      </c>
      <c r="B516" s="262" t="str">
        <f>VLOOKUP($A516,DRG!$A$8:$Z$771,2,FALSE)</f>
        <v>Pleural Effusion W/O CC/MCC</v>
      </c>
      <c r="C516" s="263">
        <f>VLOOKUP($A516,DRG!$A$8:$Z$771,9,FALSE)</f>
        <v>7</v>
      </c>
      <c r="D516" s="264">
        <f>VLOOKUP($A516,DRG!$A$8:$Z$771,10,FALSE)</f>
        <v>11479.74</v>
      </c>
      <c r="E516" s="264">
        <f>VLOOKUP($A516,DRG!$A$8:$Z$771,11,FALSE)</f>
        <v>5042.71</v>
      </c>
      <c r="F516" s="265">
        <f>ROUND(VLOOKUP($A516,DRG!$A$8:$Z$771,14,FALSE),1)</f>
        <v>2.7</v>
      </c>
      <c r="G516" s="266" t="str">
        <f>VLOOKUP($A516,DRG!$A$8:$Z$771,18,FALSE)</f>
        <v>MP</v>
      </c>
      <c r="H516" s="216"/>
      <c r="I516" s="219" t="str">
        <f>VLOOKUP($A516,DRG!$A$8:$Z$771,20,FALSE)</f>
        <v>MP</v>
      </c>
      <c r="J516" s="162">
        <f>VLOOKUP($A516,DRG!$A$8:$Z$771,21,FALSE)</f>
        <v>0.83330000000000004</v>
      </c>
      <c r="K516" s="164">
        <f>VLOOKUP($A516,DRG!$A$8:$Z$771,22,FALSE)</f>
        <v>0.80710000000000004</v>
      </c>
      <c r="L516" s="134">
        <f t="shared" si="14"/>
        <v>-2.6200000000000001E-2</v>
      </c>
      <c r="M516" s="355">
        <f t="shared" si="15"/>
        <v>-3.1441257650306011E-2</v>
      </c>
    </row>
    <row r="517" spans="1:13" x14ac:dyDescent="0.2">
      <c r="A517" s="273" t="s">
        <v>1219</v>
      </c>
      <c r="B517" s="262" t="str">
        <f>VLOOKUP($A517,DRG!$A$8:$Z$771,2,FALSE)</f>
        <v>Splenectomy W MCC</v>
      </c>
      <c r="C517" s="263">
        <f>VLOOKUP($A517,DRG!$A$8:$Z$771,9,FALSE)</f>
        <v>7</v>
      </c>
      <c r="D517" s="264">
        <f>VLOOKUP($A517,DRG!$A$8:$Z$771,10,FALSE)</f>
        <v>52030.51</v>
      </c>
      <c r="E517" s="264">
        <f>VLOOKUP($A517,DRG!$A$8:$Z$771,11,FALSE)</f>
        <v>19600.11</v>
      </c>
      <c r="F517" s="265">
        <f>ROUND(VLOOKUP($A517,DRG!$A$8:$Z$771,14,FALSE),1)</f>
        <v>9.1999999999999993</v>
      </c>
      <c r="G517" s="266" t="str">
        <f>VLOOKUP($A517,DRG!$A$8:$Z$771,18,FALSE)</f>
        <v>M</v>
      </c>
      <c r="H517" s="216"/>
      <c r="I517" s="219" t="str">
        <f>VLOOKUP($A517,DRG!$A$8:$Z$771,20,FALSE)</f>
        <v>M</v>
      </c>
      <c r="J517" s="162">
        <f>VLOOKUP($A517,DRG!$A$8:$Z$771,21,FALSE)</f>
        <v>7.7935999999999996</v>
      </c>
      <c r="K517" s="164">
        <f>VLOOKUP($A517,DRG!$A$8:$Z$771,22,FALSE)</f>
        <v>7.5456000000000003</v>
      </c>
      <c r="L517" s="134">
        <f t="shared" si="14"/>
        <v>-0.24799999999999933</v>
      </c>
      <c r="M517" s="355">
        <f t="shared" si="15"/>
        <v>-3.1820981318004433E-2</v>
      </c>
    </row>
    <row r="518" spans="1:13" x14ac:dyDescent="0.2">
      <c r="A518" s="282" t="s">
        <v>812</v>
      </c>
      <c r="B518" s="267" t="str">
        <f>VLOOKUP($A518,DRG!$A$8:$Z$771,2,FALSE)</f>
        <v>Dental &amp; Oral Diseases W CC</v>
      </c>
      <c r="C518" s="268">
        <f>VLOOKUP($A518,DRG!$A$8:$Z$771,9,FALSE)</f>
        <v>45</v>
      </c>
      <c r="D518" s="269">
        <f>VLOOKUP($A518,DRG!$A$8:$Z$771,10,FALSE)</f>
        <v>12860.66</v>
      </c>
      <c r="E518" s="269">
        <f>VLOOKUP($A518,DRG!$A$8:$Z$771,11,FALSE)</f>
        <v>7121.15</v>
      </c>
      <c r="F518" s="270">
        <f>ROUND(VLOOKUP($A518,DRG!$A$8:$Z$771,14,FALSE),1)</f>
        <v>2.4</v>
      </c>
      <c r="G518" s="271" t="str">
        <f>VLOOKUP($A518,DRG!$A$8:$Z$771,18,FALSE)</f>
        <v>A</v>
      </c>
      <c r="H518" s="216"/>
      <c r="I518" s="220" t="str">
        <f>VLOOKUP($A518,DRG!$A$8:$Z$771,20,FALSE)</f>
        <v>A</v>
      </c>
      <c r="J518" s="163">
        <f>VLOOKUP($A518,DRG!$A$8:$Z$771,21,FALSE)</f>
        <v>0.88129999999999997</v>
      </c>
      <c r="K518" s="165">
        <f>VLOOKUP($A518,DRG!$A$8:$Z$771,22,FALSE)</f>
        <v>0.85319999999999996</v>
      </c>
      <c r="L518" s="135">
        <f t="shared" si="14"/>
        <v>-2.8100000000000014E-2</v>
      </c>
      <c r="M518" s="356">
        <f t="shared" si="15"/>
        <v>-3.1884715760807911E-2</v>
      </c>
    </row>
    <row r="519" spans="1:13" x14ac:dyDescent="0.2">
      <c r="A519" s="273" t="s">
        <v>356</v>
      </c>
      <c r="B519" s="262" t="str">
        <f>VLOOKUP($A519,DRG!$A$8:$Z$771,2,FALSE)</f>
        <v>Amputation for Musculoskeletal Sys &amp; Conn Tissue Dis W MCC</v>
      </c>
      <c r="C519" s="263">
        <f>VLOOKUP($A519,DRG!$A$8:$Z$771,9,FALSE)</f>
        <v>10</v>
      </c>
      <c r="D519" s="264">
        <f>VLOOKUP($A519,DRG!$A$8:$Z$771,10,FALSE)</f>
        <v>81204.98</v>
      </c>
      <c r="E519" s="264">
        <f>VLOOKUP($A519,DRG!$A$8:$Z$771,11,FALSE)</f>
        <v>55509.77</v>
      </c>
      <c r="F519" s="265">
        <f>ROUND(VLOOKUP($A519,DRG!$A$8:$Z$771,14,FALSE),1)</f>
        <v>14.6</v>
      </c>
      <c r="G519" s="266" t="str">
        <f>VLOOKUP($A519,DRG!$A$8:$Z$771,18,FALSE)</f>
        <v>A</v>
      </c>
      <c r="H519" s="216"/>
      <c r="I519" s="219" t="str">
        <f>VLOOKUP($A519,DRG!$A$8:$Z$771,20,FALSE)</f>
        <v>M</v>
      </c>
      <c r="J519" s="162">
        <f>VLOOKUP($A519,DRG!$A$8:$Z$771,21,FALSE)</f>
        <v>5.5686999999999998</v>
      </c>
      <c r="K519" s="164">
        <f>VLOOKUP($A519,DRG!$A$8:$Z$771,22,FALSE)</f>
        <v>5.3868</v>
      </c>
      <c r="L519" s="134">
        <f t="shared" si="14"/>
        <v>-0.18189999999999973</v>
      </c>
      <c r="M519" s="355">
        <f t="shared" si="15"/>
        <v>-3.2664715283638866E-2</v>
      </c>
    </row>
    <row r="520" spans="1:13" x14ac:dyDescent="0.2">
      <c r="A520" s="273" t="s">
        <v>830</v>
      </c>
      <c r="B520" s="262" t="str">
        <f>VLOOKUP($A520,DRG!$A$8:$Z$771,2,FALSE)</f>
        <v>Other Resp System O.R. Procedures W CC</v>
      </c>
      <c r="C520" s="263">
        <f>VLOOKUP($A520,DRG!$A$8:$Z$771,9,FALSE)</f>
        <v>92</v>
      </c>
      <c r="D520" s="264">
        <f>VLOOKUP($A520,DRG!$A$8:$Z$771,10,FALSE)</f>
        <v>31102.23</v>
      </c>
      <c r="E520" s="264">
        <f>VLOOKUP($A520,DRG!$A$8:$Z$771,11,FALSE)</f>
        <v>15820.15</v>
      </c>
      <c r="F520" s="265">
        <f>ROUND(VLOOKUP($A520,DRG!$A$8:$Z$771,14,FALSE),1)</f>
        <v>4.8</v>
      </c>
      <c r="G520" s="266" t="str">
        <f>VLOOKUP($A520,DRG!$A$8:$Z$771,18,FALSE)</f>
        <v>A</v>
      </c>
      <c r="H520" s="216"/>
      <c r="I520" s="219" t="str">
        <f>VLOOKUP($A520,DRG!$A$8:$Z$771,20,FALSE)</f>
        <v>A</v>
      </c>
      <c r="J520" s="162">
        <f>VLOOKUP($A520,DRG!$A$8:$Z$771,21,FALSE)</f>
        <v>2.1335999999999999</v>
      </c>
      <c r="K520" s="164">
        <f>VLOOKUP($A520,DRG!$A$8:$Z$771,22,FALSE)</f>
        <v>2.0630999999999999</v>
      </c>
      <c r="L520" s="134">
        <f t="shared" si="14"/>
        <v>-7.0500000000000007E-2</v>
      </c>
      <c r="M520" s="355">
        <f t="shared" si="15"/>
        <v>-3.3042744656917887E-2</v>
      </c>
    </row>
    <row r="521" spans="1:13" x14ac:dyDescent="0.2">
      <c r="A521" s="273" t="s">
        <v>1114</v>
      </c>
      <c r="B521" s="262" t="str">
        <f>VLOOKUP($A521,DRG!$A$8:$Z$771,2,FALSE)</f>
        <v>Pathological Fractures &amp; Musculoskelet &amp; Conn Tiss Malig W CC</v>
      </c>
      <c r="C521" s="263">
        <f>VLOOKUP($A521,DRG!$A$8:$Z$771,9,FALSE)</f>
        <v>32</v>
      </c>
      <c r="D521" s="264">
        <f>VLOOKUP($A521,DRG!$A$8:$Z$771,10,FALSE)</f>
        <v>17094.72</v>
      </c>
      <c r="E521" s="264">
        <f>VLOOKUP($A521,DRG!$A$8:$Z$771,11,FALSE)</f>
        <v>7697.7</v>
      </c>
      <c r="F521" s="265">
        <f>ROUND(VLOOKUP($A521,DRG!$A$8:$Z$771,14,FALSE),1)</f>
        <v>3.7</v>
      </c>
      <c r="G521" s="266" t="str">
        <f>VLOOKUP($A521,DRG!$A$8:$Z$771,18,FALSE)</f>
        <v>AP</v>
      </c>
      <c r="H521" s="216"/>
      <c r="I521" s="219" t="str">
        <f>VLOOKUP($A521,DRG!$A$8:$Z$771,20,FALSE)</f>
        <v>A</v>
      </c>
      <c r="J521" s="162">
        <f>VLOOKUP($A521,DRG!$A$8:$Z$771,21,FALSE)</f>
        <v>1.2831999999999999</v>
      </c>
      <c r="K521" s="164">
        <f>VLOOKUP($A521,DRG!$A$8:$Z$771,22,FALSE)</f>
        <v>1.2404999999999999</v>
      </c>
      <c r="L521" s="134">
        <f t="shared" ref="L521:L584" si="16">IF(J521&lt;&gt;"",IF(K521&lt;&gt;"",K521-J521,""),"")</f>
        <v>-4.269999999999996E-2</v>
      </c>
      <c r="M521" s="355">
        <f t="shared" ref="M521:M584" si="17">IF(L521="","",L521/J521)</f>
        <v>-3.3276184538653338E-2</v>
      </c>
    </row>
    <row r="522" spans="1:13" x14ac:dyDescent="0.2">
      <c r="A522" s="273" t="s">
        <v>1212</v>
      </c>
      <c r="B522" s="262" t="str">
        <f>VLOOKUP($A522,DRG!$A$8:$Z$771,2,FALSE)</f>
        <v>Neonates, Died or Transferred to Another Acute Care Facility</v>
      </c>
      <c r="C522" s="263">
        <f>VLOOKUP($A522,DRG!$A$8:$Z$771,9,FALSE)</f>
        <v>126</v>
      </c>
      <c r="D522" s="264">
        <f>VLOOKUP($A522,DRG!$A$8:$Z$771,10,FALSE)</f>
        <v>2602.88</v>
      </c>
      <c r="E522" s="264">
        <f>VLOOKUP($A522,DRG!$A$8:$Z$771,11,FALSE)</f>
        <v>1984.23</v>
      </c>
      <c r="F522" s="265">
        <f>ROUND(VLOOKUP($A522,DRG!$A$8:$Z$771,14,FALSE),1)</f>
        <v>1.2</v>
      </c>
      <c r="G522" s="266" t="str">
        <f>VLOOKUP($A522,DRG!$A$8:$Z$771,18,FALSE)</f>
        <v>A</v>
      </c>
      <c r="H522" s="216"/>
      <c r="I522" s="219" t="str">
        <f>VLOOKUP($A522,DRG!$A$8:$Z$771,20,FALSE)</f>
        <v>A</v>
      </c>
      <c r="J522" s="162">
        <f>VLOOKUP($A522,DRG!$A$8:$Z$771,21,FALSE)</f>
        <v>0.17879999999999999</v>
      </c>
      <c r="K522" s="164">
        <f>VLOOKUP($A522,DRG!$A$8:$Z$771,22,FALSE)</f>
        <v>0.17280000000000001</v>
      </c>
      <c r="L522" s="134">
        <f t="shared" si="16"/>
        <v>-5.9999999999999776E-3</v>
      </c>
      <c r="M522" s="355">
        <f t="shared" si="17"/>
        <v>-3.3557046979865647E-2</v>
      </c>
    </row>
    <row r="523" spans="1:13" x14ac:dyDescent="0.2">
      <c r="A523" s="282" t="s">
        <v>1537</v>
      </c>
      <c r="B523" s="267" t="str">
        <f>VLOOKUP($A523,DRG!$A$8:$Z$771,2,FALSE)</f>
        <v>Soft Tissue Procedures W/O CC/MCC</v>
      </c>
      <c r="C523" s="268">
        <f>VLOOKUP($A523,DRG!$A$8:$Z$771,9,FALSE)</f>
        <v>42</v>
      </c>
      <c r="D523" s="269">
        <f>VLOOKUP($A523,DRG!$A$8:$Z$771,10,FALSE)</f>
        <v>19813.759999999998</v>
      </c>
      <c r="E523" s="269">
        <f>VLOOKUP($A523,DRG!$A$8:$Z$771,11,FALSE)</f>
        <v>8581</v>
      </c>
      <c r="F523" s="270">
        <f>ROUND(VLOOKUP($A523,DRG!$A$8:$Z$771,14,FALSE),1)</f>
        <v>2.6</v>
      </c>
      <c r="G523" s="271" t="str">
        <f>VLOOKUP($A523,DRG!$A$8:$Z$771,18,FALSE)</f>
        <v>A</v>
      </c>
      <c r="H523" s="216"/>
      <c r="I523" s="220" t="str">
        <f>VLOOKUP($A523,DRG!$A$8:$Z$771,20,FALSE)</f>
        <v>A</v>
      </c>
      <c r="J523" s="163">
        <f>VLOOKUP($A523,DRG!$A$8:$Z$771,21,FALSE)</f>
        <v>1.3601000000000001</v>
      </c>
      <c r="K523" s="165">
        <f>VLOOKUP($A523,DRG!$A$8:$Z$771,22,FALSE)</f>
        <v>1.3143</v>
      </c>
      <c r="L523" s="135">
        <f t="shared" si="16"/>
        <v>-4.5800000000000063E-2</v>
      </c>
      <c r="M523" s="356">
        <f t="shared" si="17"/>
        <v>-3.3673994559223631E-2</v>
      </c>
    </row>
    <row r="524" spans="1:13" x14ac:dyDescent="0.2">
      <c r="A524" s="273" t="s">
        <v>957</v>
      </c>
      <c r="B524" s="262" t="str">
        <f>VLOOKUP($A524,DRG!$A$8:$Z$771,2,FALSE)</f>
        <v>Coronary Bypass W PTCA W/O MCC</v>
      </c>
      <c r="C524" s="263">
        <f>VLOOKUP($A524,DRG!$A$8:$Z$771,9,FALSE)</f>
        <v>8</v>
      </c>
      <c r="D524" s="264">
        <f>VLOOKUP($A524,DRG!$A$8:$Z$771,10,FALSE)</f>
        <v>96824.68</v>
      </c>
      <c r="E524" s="264">
        <f>VLOOKUP($A524,DRG!$A$8:$Z$771,11,FALSE)</f>
        <v>11475.39</v>
      </c>
      <c r="F524" s="265">
        <f>ROUND(VLOOKUP($A524,DRG!$A$8:$Z$771,14,FALSE),1)</f>
        <v>8.6</v>
      </c>
      <c r="G524" s="266" t="str">
        <f>VLOOKUP($A524,DRG!$A$8:$Z$771,18,FALSE)</f>
        <v>A</v>
      </c>
      <c r="H524" s="216"/>
      <c r="I524" s="219" t="str">
        <f>VLOOKUP($A524,DRG!$A$8:$Z$771,20,FALSE)</f>
        <v>A</v>
      </c>
      <c r="J524" s="162">
        <f>VLOOKUP($A524,DRG!$A$8:$Z$771,21,FALSE)</f>
        <v>6.6487999999999996</v>
      </c>
      <c r="K524" s="164">
        <f>VLOOKUP($A524,DRG!$A$8:$Z$771,22,FALSE)</f>
        <v>6.4229000000000003</v>
      </c>
      <c r="L524" s="134">
        <f t="shared" si="16"/>
        <v>-0.22589999999999932</v>
      </c>
      <c r="M524" s="355">
        <f t="shared" si="17"/>
        <v>-3.3976055829623292E-2</v>
      </c>
    </row>
    <row r="525" spans="1:13" x14ac:dyDescent="0.2">
      <c r="A525" s="273" t="s">
        <v>361</v>
      </c>
      <c r="B525" s="262" t="str">
        <f>VLOOKUP($A525,DRG!$A$8:$Z$771,2,FALSE)</f>
        <v>Biopsies of Musculoskeletal System &amp; Connective Tissue W MCC</v>
      </c>
      <c r="C525" s="263">
        <f>VLOOKUP($A525,DRG!$A$8:$Z$771,9,FALSE)</f>
        <v>15</v>
      </c>
      <c r="D525" s="264">
        <f>VLOOKUP($A525,DRG!$A$8:$Z$771,10,FALSE)</f>
        <v>44277.2</v>
      </c>
      <c r="E525" s="264">
        <f>VLOOKUP($A525,DRG!$A$8:$Z$771,11,FALSE)</f>
        <v>26461.93</v>
      </c>
      <c r="F525" s="265">
        <f>ROUND(VLOOKUP($A525,DRG!$A$8:$Z$771,14,FALSE),1)</f>
        <v>8.4</v>
      </c>
      <c r="G525" s="266" t="str">
        <f>VLOOKUP($A525,DRG!$A$8:$Z$771,18,FALSE)</f>
        <v>A</v>
      </c>
      <c r="H525" s="216"/>
      <c r="I525" s="219" t="str">
        <f>VLOOKUP($A525,DRG!$A$8:$Z$771,20,FALSE)</f>
        <v>A</v>
      </c>
      <c r="J525" s="162">
        <f>VLOOKUP($A525,DRG!$A$8:$Z$771,21,FALSE)</f>
        <v>3.0447000000000002</v>
      </c>
      <c r="K525" s="164">
        <f>VLOOKUP($A525,DRG!$A$8:$Z$771,22,FALSE)</f>
        <v>2.9371999999999998</v>
      </c>
      <c r="L525" s="134">
        <f t="shared" si="16"/>
        <v>-0.10750000000000037</v>
      </c>
      <c r="M525" s="355">
        <f t="shared" si="17"/>
        <v>-3.5307255230400486E-2</v>
      </c>
    </row>
    <row r="526" spans="1:13" x14ac:dyDescent="0.2">
      <c r="A526" s="273" t="s">
        <v>1091</v>
      </c>
      <c r="B526" s="262" t="str">
        <f>VLOOKUP($A526,DRG!$A$8:$Z$771,2,FALSE)</f>
        <v>Kidney &amp; Urinary Tract Neoplasms W MCC</v>
      </c>
      <c r="C526" s="263">
        <f>VLOOKUP($A526,DRG!$A$8:$Z$771,9,FALSE)</f>
        <v>4</v>
      </c>
      <c r="D526" s="264">
        <f>VLOOKUP($A526,DRG!$A$8:$Z$771,10,FALSE)</f>
        <v>20613.64</v>
      </c>
      <c r="E526" s="264">
        <f>VLOOKUP($A526,DRG!$A$8:$Z$771,11,FALSE)</f>
        <v>9565.2999999999993</v>
      </c>
      <c r="F526" s="265">
        <f>ROUND(VLOOKUP($A526,DRG!$A$8:$Z$771,14,FALSE),1)</f>
        <v>5.3</v>
      </c>
      <c r="G526" s="266" t="str">
        <f>VLOOKUP($A526,DRG!$A$8:$Z$771,18,FALSE)</f>
        <v>M</v>
      </c>
      <c r="H526" s="216"/>
      <c r="I526" s="219" t="str">
        <f>VLOOKUP($A526,DRG!$A$8:$Z$771,20,FALSE)</f>
        <v>M</v>
      </c>
      <c r="J526" s="162">
        <f>VLOOKUP($A526,DRG!$A$8:$Z$771,21,FALSE)</f>
        <v>2.7418999999999998</v>
      </c>
      <c r="K526" s="164">
        <f>VLOOKUP($A526,DRG!$A$8:$Z$771,22,FALSE)</f>
        <v>2.6442999999999999</v>
      </c>
      <c r="L526" s="134">
        <f t="shared" si="16"/>
        <v>-9.7599999999999909E-2</v>
      </c>
      <c r="M526" s="355">
        <f t="shared" si="17"/>
        <v>-3.5595754768591094E-2</v>
      </c>
    </row>
    <row r="527" spans="1:13" x14ac:dyDescent="0.2">
      <c r="A527" s="273" t="s">
        <v>330</v>
      </c>
      <c r="B527" s="262" t="str">
        <f>VLOOKUP($A527,DRG!$A$8:$Z$771,2,FALSE)</f>
        <v>Spinal Fusion Except Cervical W/O MCC</v>
      </c>
      <c r="C527" s="263">
        <f>VLOOKUP($A527,DRG!$A$8:$Z$771,9,FALSE)</f>
        <v>221</v>
      </c>
      <c r="D527" s="264">
        <f>VLOOKUP($A527,DRG!$A$8:$Z$771,10,FALSE)</f>
        <v>72456.19</v>
      </c>
      <c r="E527" s="264">
        <f>VLOOKUP($A527,DRG!$A$8:$Z$771,11,FALSE)</f>
        <v>31053.17</v>
      </c>
      <c r="F527" s="265">
        <f>ROUND(VLOOKUP($A527,DRG!$A$8:$Z$771,14,FALSE),1)</f>
        <v>2.5</v>
      </c>
      <c r="G527" s="266" t="str">
        <f>VLOOKUP($A527,DRG!$A$8:$Z$771,18,FALSE)</f>
        <v>A</v>
      </c>
      <c r="H527" s="216"/>
      <c r="I527" s="219" t="str">
        <f>VLOOKUP($A527,DRG!$A$8:$Z$771,20,FALSE)</f>
        <v>A</v>
      </c>
      <c r="J527" s="162">
        <f>VLOOKUP($A527,DRG!$A$8:$Z$771,21,FALSE)</f>
        <v>4.9861000000000004</v>
      </c>
      <c r="K527" s="164">
        <f>VLOOKUP($A527,DRG!$A$8:$Z$771,22,FALSE)</f>
        <v>4.8064999999999998</v>
      </c>
      <c r="L527" s="134">
        <f t="shared" si="16"/>
        <v>-0.17960000000000065</v>
      </c>
      <c r="M527" s="355">
        <f t="shared" si="17"/>
        <v>-3.6020135978019022E-2</v>
      </c>
    </row>
    <row r="528" spans="1:13" x14ac:dyDescent="0.2">
      <c r="A528" s="282" t="s">
        <v>1287</v>
      </c>
      <c r="B528" s="267" t="str">
        <f>VLOOKUP($A528,DRG!$A$8:$Z$771,2,FALSE)</f>
        <v>Alcohol/Drug Abuse or Dependence W/O Rehabilitation Therapy W/O MCC</v>
      </c>
      <c r="C528" s="268">
        <f>VLOOKUP($A528,DRG!$A$8:$Z$771,9,FALSE)</f>
        <v>657</v>
      </c>
      <c r="D528" s="269">
        <f>VLOOKUP($A528,DRG!$A$8:$Z$771,10,FALSE)</f>
        <v>11385.6</v>
      </c>
      <c r="E528" s="269">
        <f>VLOOKUP($A528,DRG!$A$8:$Z$771,11,FALSE)</f>
        <v>6265.66</v>
      </c>
      <c r="F528" s="270">
        <f>ROUND(VLOOKUP($A528,DRG!$A$8:$Z$771,14,FALSE),1)</f>
        <v>3.5</v>
      </c>
      <c r="G528" s="271" t="str">
        <f>VLOOKUP($A528,DRG!$A$8:$Z$771,18,FALSE)</f>
        <v>A</v>
      </c>
      <c r="H528" s="216"/>
      <c r="I528" s="220" t="str">
        <f>VLOOKUP($A528,DRG!$A$8:$Z$771,20,FALSE)</f>
        <v>A</v>
      </c>
      <c r="J528" s="163">
        <f>VLOOKUP($A528,DRG!$A$8:$Z$771,21,FALSE)</f>
        <v>0.78359999999999996</v>
      </c>
      <c r="K528" s="165">
        <f>VLOOKUP($A528,DRG!$A$8:$Z$771,22,FALSE)</f>
        <v>0.75519999999999998</v>
      </c>
      <c r="L528" s="135">
        <f t="shared" si="16"/>
        <v>-2.8399999999999981E-2</v>
      </c>
      <c r="M528" s="356">
        <f t="shared" si="17"/>
        <v>-3.6242981112812635E-2</v>
      </c>
    </row>
    <row r="529" spans="1:13" x14ac:dyDescent="0.2">
      <c r="A529" s="273" t="s">
        <v>589</v>
      </c>
      <c r="B529" s="262" t="str">
        <f>VLOOKUP($A529,DRG!$A$8:$Z$771,2,FALSE)</f>
        <v>Spinal Procedures W MCC</v>
      </c>
      <c r="C529" s="263">
        <f>VLOOKUP($A529,DRG!$A$8:$Z$771,9,FALSE)</f>
        <v>18</v>
      </c>
      <c r="D529" s="264">
        <f>VLOOKUP($A529,DRG!$A$8:$Z$771,10,FALSE)</f>
        <v>141715.04</v>
      </c>
      <c r="E529" s="264">
        <f>VLOOKUP($A529,DRG!$A$8:$Z$771,11,FALSE)</f>
        <v>80044.5</v>
      </c>
      <c r="F529" s="265">
        <f>ROUND(VLOOKUP($A529,DRG!$A$8:$Z$771,14,FALSE),1)</f>
        <v>14.7</v>
      </c>
      <c r="G529" s="266" t="str">
        <f>VLOOKUP($A529,DRG!$A$8:$Z$771,18,FALSE)</f>
        <v>A</v>
      </c>
      <c r="H529" s="216"/>
      <c r="I529" s="219" t="str">
        <f>VLOOKUP($A529,DRG!$A$8:$Z$771,20,FALSE)</f>
        <v>A</v>
      </c>
      <c r="J529" s="162">
        <f>VLOOKUP($A529,DRG!$A$8:$Z$771,21,FALSE)</f>
        <v>8.1039999999999992</v>
      </c>
      <c r="K529" s="164">
        <f>VLOOKUP($A529,DRG!$A$8:$Z$771,22,FALSE)</f>
        <v>7.8101000000000003</v>
      </c>
      <c r="L529" s="134">
        <f t="shared" si="16"/>
        <v>-0.29389999999999894</v>
      </c>
      <c r="M529" s="355">
        <f t="shared" si="17"/>
        <v>-3.626604146100678E-2</v>
      </c>
    </row>
    <row r="530" spans="1:13" x14ac:dyDescent="0.2">
      <c r="A530" s="273" t="s">
        <v>1322</v>
      </c>
      <c r="B530" s="262" t="str">
        <f>VLOOKUP($A530,DRG!$A$8:$Z$771,2,FALSE)</f>
        <v>Signs &amp; Symptoms W MCC</v>
      </c>
      <c r="C530" s="263">
        <f>VLOOKUP($A530,DRG!$A$8:$Z$771,9,FALSE)</f>
        <v>59</v>
      </c>
      <c r="D530" s="264">
        <f>VLOOKUP($A530,DRG!$A$8:$Z$771,10,FALSE)</f>
        <v>20508.34</v>
      </c>
      <c r="E530" s="264">
        <f>VLOOKUP($A530,DRG!$A$8:$Z$771,11,FALSE)</f>
        <v>11531.29</v>
      </c>
      <c r="F530" s="265">
        <f>ROUND(VLOOKUP($A530,DRG!$A$8:$Z$771,14,FALSE),1)</f>
        <v>4</v>
      </c>
      <c r="G530" s="266" t="str">
        <f>VLOOKUP($A530,DRG!$A$8:$Z$771,18,FALSE)</f>
        <v>A</v>
      </c>
      <c r="H530" s="216"/>
      <c r="I530" s="219" t="str">
        <f>VLOOKUP($A530,DRG!$A$8:$Z$771,20,FALSE)</f>
        <v>A</v>
      </c>
      <c r="J530" s="162">
        <f>VLOOKUP($A530,DRG!$A$8:$Z$771,21,FALSE)</f>
        <v>1.4131</v>
      </c>
      <c r="K530" s="164">
        <f>VLOOKUP($A530,DRG!$A$8:$Z$771,22,FALSE)</f>
        <v>1.3605</v>
      </c>
      <c r="L530" s="134">
        <f t="shared" si="16"/>
        <v>-5.259999999999998E-2</v>
      </c>
      <c r="M530" s="355">
        <f t="shared" si="17"/>
        <v>-3.7223126459556985E-2</v>
      </c>
    </row>
    <row r="531" spans="1:13" x14ac:dyDescent="0.2">
      <c r="A531" s="273" t="s">
        <v>1516</v>
      </c>
      <c r="B531" s="262" t="str">
        <f>VLOOKUP($A531,DRG!$A$8:$Z$771,2,FALSE)</f>
        <v>Minor Small &amp; Large Bowel Procedures W CC</v>
      </c>
      <c r="C531" s="263">
        <f>VLOOKUP($A531,DRG!$A$8:$Z$771,9,FALSE)</f>
        <v>23</v>
      </c>
      <c r="D531" s="264">
        <f>VLOOKUP($A531,DRG!$A$8:$Z$771,10,FALSE)</f>
        <v>26354.48</v>
      </c>
      <c r="E531" s="264">
        <f>VLOOKUP($A531,DRG!$A$8:$Z$771,11,FALSE)</f>
        <v>11240.43</v>
      </c>
      <c r="F531" s="265">
        <f>ROUND(VLOOKUP($A531,DRG!$A$8:$Z$771,14,FALSE),1)</f>
        <v>5.0999999999999996</v>
      </c>
      <c r="G531" s="266" t="str">
        <f>VLOOKUP($A531,DRG!$A$8:$Z$771,18,FALSE)</f>
        <v>A</v>
      </c>
      <c r="H531" s="216"/>
      <c r="I531" s="219" t="str">
        <f>VLOOKUP($A531,DRG!$A$8:$Z$771,20,FALSE)</f>
        <v>A</v>
      </c>
      <c r="J531" s="162">
        <f>VLOOKUP($A531,DRG!$A$8:$Z$771,21,FALSE)</f>
        <v>1.8168</v>
      </c>
      <c r="K531" s="164">
        <f>VLOOKUP($A531,DRG!$A$8:$Z$771,22,FALSE)</f>
        <v>1.7483</v>
      </c>
      <c r="L531" s="134">
        <f t="shared" si="16"/>
        <v>-6.8500000000000005E-2</v>
      </c>
      <c r="M531" s="355">
        <f t="shared" si="17"/>
        <v>-3.7703654777631004E-2</v>
      </c>
    </row>
    <row r="532" spans="1:13" x14ac:dyDescent="0.2">
      <c r="A532" s="273" t="s">
        <v>444</v>
      </c>
      <c r="B532" s="262" t="str">
        <f>VLOOKUP($A532,DRG!$A$8:$Z$771,2,FALSE)</f>
        <v>Spinal Disorders &amp; Injuries W CC/MCC</v>
      </c>
      <c r="C532" s="263">
        <f>VLOOKUP($A532,DRG!$A$8:$Z$771,9,FALSE)</f>
        <v>4</v>
      </c>
      <c r="D532" s="264">
        <f>VLOOKUP($A532,DRG!$A$8:$Z$771,10,FALSE)</f>
        <v>27490.85</v>
      </c>
      <c r="E532" s="264">
        <f>VLOOKUP($A532,DRG!$A$8:$Z$771,11,FALSE)</f>
        <v>19081.48</v>
      </c>
      <c r="F532" s="265">
        <f>ROUND(VLOOKUP($A532,DRG!$A$8:$Z$771,14,FALSE),1)</f>
        <v>4.0999999999999996</v>
      </c>
      <c r="G532" s="266" t="str">
        <f>VLOOKUP($A532,DRG!$A$8:$Z$771,18,FALSE)</f>
        <v>M</v>
      </c>
      <c r="H532" s="216"/>
      <c r="I532" s="219" t="str">
        <f>VLOOKUP($A532,DRG!$A$8:$Z$771,20,FALSE)</f>
        <v>M</v>
      </c>
      <c r="J532" s="162">
        <f>VLOOKUP($A532,DRG!$A$8:$Z$771,21,FALSE)</f>
        <v>2.4584000000000001</v>
      </c>
      <c r="K532" s="164">
        <f>VLOOKUP($A532,DRG!$A$8:$Z$771,22,FALSE)</f>
        <v>2.3656999999999999</v>
      </c>
      <c r="L532" s="134">
        <f t="shared" si="16"/>
        <v>-9.2700000000000227E-2</v>
      </c>
      <c r="M532" s="355">
        <f t="shared" si="17"/>
        <v>-3.7707452001301753E-2</v>
      </c>
    </row>
    <row r="533" spans="1:13" x14ac:dyDescent="0.2">
      <c r="A533" s="282" t="s">
        <v>547</v>
      </c>
      <c r="B533" s="267" t="str">
        <f>VLOOKUP($A533,DRG!$A$8:$Z$771,2,FALSE)</f>
        <v>Thyroid, Parathyroid &amp; Thyroglossal Procedures W CC</v>
      </c>
      <c r="C533" s="268">
        <f>VLOOKUP($A533,DRG!$A$8:$Z$771,9,FALSE)</f>
        <v>17</v>
      </c>
      <c r="D533" s="269">
        <f>VLOOKUP($A533,DRG!$A$8:$Z$771,10,FALSE)</f>
        <v>20882.77</v>
      </c>
      <c r="E533" s="269">
        <f>VLOOKUP($A533,DRG!$A$8:$Z$771,11,FALSE)</f>
        <v>6932.21</v>
      </c>
      <c r="F533" s="270">
        <f>ROUND(VLOOKUP($A533,DRG!$A$8:$Z$771,14,FALSE),1)</f>
        <v>1.9</v>
      </c>
      <c r="G533" s="271" t="str">
        <f>VLOOKUP($A533,DRG!$A$8:$Z$771,18,FALSE)</f>
        <v>A</v>
      </c>
      <c r="H533" s="216"/>
      <c r="I533" s="220" t="str">
        <f>VLOOKUP($A533,DRG!$A$8:$Z$771,20,FALSE)</f>
        <v>A</v>
      </c>
      <c r="J533" s="163">
        <f>VLOOKUP($A533,DRG!$A$8:$Z$771,21,FALSE)</f>
        <v>1.4397</v>
      </c>
      <c r="K533" s="165">
        <f>VLOOKUP($A533,DRG!$A$8:$Z$771,22,FALSE)</f>
        <v>1.3853</v>
      </c>
      <c r="L533" s="135">
        <f t="shared" si="16"/>
        <v>-5.4400000000000004E-2</v>
      </c>
      <c r="M533" s="356">
        <f t="shared" si="17"/>
        <v>-3.7785649788150313E-2</v>
      </c>
    </row>
    <row r="534" spans="1:13" x14ac:dyDescent="0.2">
      <c r="A534" s="273" t="s">
        <v>870</v>
      </c>
      <c r="B534" s="262" t="str">
        <f>VLOOKUP($A534,DRG!$A$8:$Z$771,2,FALSE)</f>
        <v>Pleural Effusion W CC</v>
      </c>
      <c r="C534" s="263">
        <f>VLOOKUP($A534,DRG!$A$8:$Z$771,9,FALSE)</f>
        <v>52</v>
      </c>
      <c r="D534" s="264">
        <f>VLOOKUP($A534,DRG!$A$8:$Z$771,10,FALSE)</f>
        <v>16668.14</v>
      </c>
      <c r="E534" s="264">
        <f>VLOOKUP($A534,DRG!$A$8:$Z$771,11,FALSE)</f>
        <v>9579.1200000000008</v>
      </c>
      <c r="F534" s="265">
        <f>ROUND(VLOOKUP($A534,DRG!$A$8:$Z$771,14,FALSE),1)</f>
        <v>3.1</v>
      </c>
      <c r="G534" s="266" t="str">
        <f>VLOOKUP($A534,DRG!$A$8:$Z$771,18,FALSE)</f>
        <v>AP</v>
      </c>
      <c r="H534" s="216"/>
      <c r="I534" s="219" t="str">
        <f>VLOOKUP($A534,DRG!$A$8:$Z$771,20,FALSE)</f>
        <v>AP</v>
      </c>
      <c r="J534" s="162">
        <f>VLOOKUP($A534,DRG!$A$8:$Z$771,21,FALSE)</f>
        <v>1.2115</v>
      </c>
      <c r="K534" s="164">
        <f>VLOOKUP($A534,DRG!$A$8:$Z$771,22,FALSE)</f>
        <v>1.165</v>
      </c>
      <c r="L534" s="134">
        <f t="shared" si="16"/>
        <v>-4.6499999999999986E-2</v>
      </c>
      <c r="M534" s="355">
        <f t="shared" si="17"/>
        <v>-3.8382170862567053E-2</v>
      </c>
    </row>
    <row r="535" spans="1:13" x14ac:dyDescent="0.2">
      <c r="A535" s="273" t="s">
        <v>525</v>
      </c>
      <c r="B535" s="262" t="str">
        <f>VLOOKUP($A535,DRG!$A$8:$Z$771,2,FALSE)</f>
        <v>Malignant Breast Disorders W CC</v>
      </c>
      <c r="C535" s="263">
        <f>VLOOKUP($A535,DRG!$A$8:$Z$771,9,FALSE)</f>
        <v>4</v>
      </c>
      <c r="D535" s="264">
        <f>VLOOKUP($A535,DRG!$A$8:$Z$771,10,FALSE)</f>
        <v>26035.89</v>
      </c>
      <c r="E535" s="264">
        <f>VLOOKUP($A535,DRG!$A$8:$Z$771,11,FALSE)</f>
        <v>16082.19</v>
      </c>
      <c r="F535" s="265">
        <f>ROUND(VLOOKUP($A535,DRG!$A$8:$Z$771,14,FALSE),1)</f>
        <v>3.7</v>
      </c>
      <c r="G535" s="266" t="str">
        <f>VLOOKUP($A535,DRG!$A$8:$Z$771,18,FALSE)</f>
        <v>M</v>
      </c>
      <c r="H535" s="216"/>
      <c r="I535" s="219" t="str">
        <f>VLOOKUP($A535,DRG!$A$8:$Z$771,20,FALSE)</f>
        <v>A</v>
      </c>
      <c r="J535" s="162">
        <f>VLOOKUP($A535,DRG!$A$8:$Z$771,21,FALSE)</f>
        <v>1.7515000000000001</v>
      </c>
      <c r="K535" s="164">
        <f>VLOOKUP($A535,DRG!$A$8:$Z$771,22,FALSE)</f>
        <v>1.6840999999999999</v>
      </c>
      <c r="L535" s="134">
        <f t="shared" si="16"/>
        <v>-6.7400000000000126E-2</v>
      </c>
      <c r="M535" s="355">
        <f t="shared" si="17"/>
        <v>-3.8481301741364618E-2</v>
      </c>
    </row>
    <row r="536" spans="1:13" x14ac:dyDescent="0.2">
      <c r="A536" s="273" t="s">
        <v>184</v>
      </c>
      <c r="B536" s="262" t="str">
        <f>VLOOKUP($A536,DRG!$A$8:$Z$771,2,FALSE)</f>
        <v>G.I. Obstruction W/O CC/MCC</v>
      </c>
      <c r="C536" s="263">
        <f>VLOOKUP($A536,DRG!$A$8:$Z$771,9,FALSE)</f>
        <v>180</v>
      </c>
      <c r="D536" s="264">
        <f>VLOOKUP($A536,DRG!$A$8:$Z$771,10,FALSE)</f>
        <v>9714.35</v>
      </c>
      <c r="E536" s="264">
        <f>VLOOKUP($A536,DRG!$A$8:$Z$771,11,FALSE)</f>
        <v>4611.28</v>
      </c>
      <c r="F536" s="265">
        <f>ROUND(VLOOKUP($A536,DRG!$A$8:$Z$771,14,FALSE),1)</f>
        <v>2.7</v>
      </c>
      <c r="G536" s="266" t="str">
        <f>VLOOKUP($A536,DRG!$A$8:$Z$771,18,FALSE)</f>
        <v>A</v>
      </c>
      <c r="H536" s="216"/>
      <c r="I536" s="219" t="str">
        <f>VLOOKUP($A536,DRG!$A$8:$Z$771,20,FALSE)</f>
        <v>A</v>
      </c>
      <c r="J536" s="162">
        <f>VLOOKUP($A536,DRG!$A$8:$Z$771,21,FALSE)</f>
        <v>0.67049999999999998</v>
      </c>
      <c r="K536" s="164">
        <f>VLOOKUP($A536,DRG!$A$8:$Z$771,22,FALSE)</f>
        <v>0.64449999999999996</v>
      </c>
      <c r="L536" s="134">
        <f t="shared" si="16"/>
        <v>-2.6000000000000023E-2</v>
      </c>
      <c r="M536" s="355">
        <f t="shared" si="17"/>
        <v>-3.8777032065622705E-2</v>
      </c>
    </row>
    <row r="537" spans="1:13" x14ac:dyDescent="0.2">
      <c r="A537" s="273" t="s">
        <v>1094</v>
      </c>
      <c r="B537" s="262" t="str">
        <f>VLOOKUP($A537,DRG!$A$8:$Z$771,2,FALSE)</f>
        <v>Kidney &amp; Urinary Tract Infections W MCC</v>
      </c>
      <c r="C537" s="263">
        <f>VLOOKUP($A537,DRG!$A$8:$Z$771,9,FALSE)</f>
        <v>133</v>
      </c>
      <c r="D537" s="264">
        <f>VLOOKUP($A537,DRG!$A$8:$Z$771,10,FALSE)</f>
        <v>18080.560000000001</v>
      </c>
      <c r="E537" s="264">
        <f>VLOOKUP($A537,DRG!$A$8:$Z$771,11,FALSE)</f>
        <v>11898.76</v>
      </c>
      <c r="F537" s="265">
        <f>ROUND(VLOOKUP($A537,DRG!$A$8:$Z$771,14,FALSE),1)</f>
        <v>4</v>
      </c>
      <c r="G537" s="266" t="str">
        <f>VLOOKUP($A537,DRG!$A$8:$Z$771,18,FALSE)</f>
        <v>A</v>
      </c>
      <c r="H537" s="216"/>
      <c r="I537" s="219" t="str">
        <f>VLOOKUP($A537,DRG!$A$8:$Z$771,20,FALSE)</f>
        <v>A</v>
      </c>
      <c r="J537" s="162">
        <f>VLOOKUP($A537,DRG!$A$8:$Z$771,21,FALSE)</f>
        <v>1.2478</v>
      </c>
      <c r="K537" s="164">
        <f>VLOOKUP($A537,DRG!$A$8:$Z$771,22,FALSE)</f>
        <v>1.1993</v>
      </c>
      <c r="L537" s="134">
        <f t="shared" si="16"/>
        <v>-4.8499999999999988E-2</v>
      </c>
      <c r="M537" s="355">
        <f t="shared" si="17"/>
        <v>-3.8868408398781848E-2</v>
      </c>
    </row>
    <row r="538" spans="1:13" x14ac:dyDescent="0.2">
      <c r="A538" s="282" t="s">
        <v>1441</v>
      </c>
      <c r="B538" s="267" t="str">
        <f>VLOOKUP($A538,DRG!$A$8:$Z$771,2,FALSE)</f>
        <v>Signs &amp; Symptoms of Musculoskeletal System &amp; Conn Tissue W/O MCC</v>
      </c>
      <c r="C538" s="268">
        <f>VLOOKUP($A538,DRG!$A$8:$Z$771,9,FALSE)</f>
        <v>95</v>
      </c>
      <c r="D538" s="269">
        <f>VLOOKUP($A538,DRG!$A$8:$Z$771,10,FALSE)</f>
        <v>14121.34</v>
      </c>
      <c r="E538" s="269">
        <f>VLOOKUP($A538,DRG!$A$8:$Z$771,11,FALSE)</f>
        <v>8102.25</v>
      </c>
      <c r="F538" s="270">
        <f>ROUND(VLOOKUP($A538,DRG!$A$8:$Z$771,14,FALSE),1)</f>
        <v>2.2999999999999998</v>
      </c>
      <c r="G538" s="271" t="str">
        <f>VLOOKUP($A538,DRG!$A$8:$Z$771,18,FALSE)</f>
        <v>AO</v>
      </c>
      <c r="H538" s="216"/>
      <c r="I538" s="220" t="str">
        <f>VLOOKUP($A538,DRG!$A$8:$Z$771,20,FALSE)</f>
        <v>AO</v>
      </c>
      <c r="J538" s="163">
        <f>VLOOKUP($A538,DRG!$A$8:$Z$771,21,FALSE)</f>
        <v>0.87239999999999995</v>
      </c>
      <c r="K538" s="165">
        <f>VLOOKUP($A538,DRG!$A$8:$Z$771,22,FALSE)</f>
        <v>0.83799999999999997</v>
      </c>
      <c r="L538" s="135">
        <f t="shared" si="16"/>
        <v>-3.4399999999999986E-2</v>
      </c>
      <c r="M538" s="356">
        <f t="shared" si="17"/>
        <v>-3.9431453461714797E-2</v>
      </c>
    </row>
    <row r="539" spans="1:13" x14ac:dyDescent="0.2">
      <c r="A539" s="273" t="s">
        <v>1507</v>
      </c>
      <c r="B539" s="262" t="str">
        <f>VLOOKUP($A539,DRG!$A$8:$Z$771,2,FALSE)</f>
        <v>Appendectomy W/O Complicated Principal Diag W MCC</v>
      </c>
      <c r="C539" s="263">
        <f>VLOOKUP($A539,DRG!$A$8:$Z$771,9,FALSE)</f>
        <v>8</v>
      </c>
      <c r="D539" s="264">
        <f>VLOOKUP($A539,DRG!$A$8:$Z$771,10,FALSE)</f>
        <v>49098.15</v>
      </c>
      <c r="E539" s="264">
        <f>VLOOKUP($A539,DRG!$A$8:$Z$771,11,FALSE)</f>
        <v>27985.72</v>
      </c>
      <c r="F539" s="265">
        <f>ROUND(VLOOKUP($A539,DRG!$A$8:$Z$771,14,FALSE),1)</f>
        <v>4.5</v>
      </c>
      <c r="G539" s="266" t="str">
        <f>VLOOKUP($A539,DRG!$A$8:$Z$771,18,FALSE)</f>
        <v>M</v>
      </c>
      <c r="H539" s="216"/>
      <c r="I539" s="219" t="str">
        <f>VLOOKUP($A539,DRG!$A$8:$Z$771,20,FALSE)</f>
        <v>M</v>
      </c>
      <c r="J539" s="162">
        <f>VLOOKUP($A539,DRG!$A$8:$Z$771,21,FALSE)</f>
        <v>3.5543</v>
      </c>
      <c r="K539" s="164">
        <f>VLOOKUP($A539,DRG!$A$8:$Z$771,22,FALSE)</f>
        <v>3.4140999999999999</v>
      </c>
      <c r="L539" s="134">
        <f t="shared" si="16"/>
        <v>-0.1402000000000001</v>
      </c>
      <c r="M539" s="355">
        <f t="shared" si="17"/>
        <v>-3.9445179078862254E-2</v>
      </c>
    </row>
    <row r="540" spans="1:13" x14ac:dyDescent="0.2">
      <c r="A540" s="273" t="s">
        <v>874</v>
      </c>
      <c r="B540" s="262" t="str">
        <f>VLOOKUP($A540,DRG!$A$8:$Z$771,2,FALSE)</f>
        <v>Pulmonary Edema &amp; Respiratory Failure</v>
      </c>
      <c r="C540" s="263">
        <f>VLOOKUP($A540,DRG!$A$8:$Z$771,9,FALSE)</f>
        <v>720</v>
      </c>
      <c r="D540" s="264">
        <f>VLOOKUP($A540,DRG!$A$8:$Z$771,10,FALSE)</f>
        <v>19870.349999999999</v>
      </c>
      <c r="E540" s="264">
        <f>VLOOKUP($A540,DRG!$A$8:$Z$771,11,FALSE)</f>
        <v>12415.41</v>
      </c>
      <c r="F540" s="265">
        <f>ROUND(VLOOKUP($A540,DRG!$A$8:$Z$771,14,FALSE),1)</f>
        <v>3.9</v>
      </c>
      <c r="G540" s="266" t="str">
        <f>VLOOKUP($A540,DRG!$A$8:$Z$771,18,FALSE)</f>
        <v>A</v>
      </c>
      <c r="H540" s="216"/>
      <c r="I540" s="219" t="str">
        <f>VLOOKUP($A540,DRG!$A$8:$Z$771,20,FALSE)</f>
        <v>A</v>
      </c>
      <c r="J540" s="162">
        <f>VLOOKUP($A540,DRG!$A$8:$Z$771,21,FALSE)</f>
        <v>1.3727</v>
      </c>
      <c r="K540" s="164">
        <f>VLOOKUP($A540,DRG!$A$8:$Z$771,22,FALSE)</f>
        <v>1.3181</v>
      </c>
      <c r="L540" s="134">
        <f t="shared" si="16"/>
        <v>-5.4599999999999982E-2</v>
      </c>
      <c r="M540" s="355">
        <f t="shared" si="17"/>
        <v>-3.9775624681285045E-2</v>
      </c>
    </row>
    <row r="541" spans="1:13" x14ac:dyDescent="0.2">
      <c r="A541" s="273" t="s">
        <v>1337</v>
      </c>
      <c r="B541" s="262" t="str">
        <f>VLOOKUP($A541,DRG!$A$8:$Z$771,2,FALSE)</f>
        <v>HIV W Major Related Condition W MCC</v>
      </c>
      <c r="C541" s="263">
        <f>VLOOKUP($A541,DRG!$A$8:$Z$771,9,FALSE)</f>
        <v>33</v>
      </c>
      <c r="D541" s="264">
        <f>VLOOKUP($A541,DRG!$A$8:$Z$771,10,FALSE)</f>
        <v>46696.86</v>
      </c>
      <c r="E541" s="264">
        <f>VLOOKUP($A541,DRG!$A$8:$Z$771,11,FALSE)</f>
        <v>34970.980000000003</v>
      </c>
      <c r="F541" s="265">
        <f>ROUND(VLOOKUP($A541,DRG!$A$8:$Z$771,14,FALSE),1)</f>
        <v>8.1</v>
      </c>
      <c r="G541" s="266" t="str">
        <f>VLOOKUP($A541,DRG!$A$8:$Z$771,18,FALSE)</f>
        <v>A</v>
      </c>
      <c r="H541" s="216"/>
      <c r="I541" s="219" t="str">
        <f>VLOOKUP($A541,DRG!$A$8:$Z$771,20,FALSE)</f>
        <v>A</v>
      </c>
      <c r="J541" s="162">
        <f>VLOOKUP($A541,DRG!$A$8:$Z$771,21,FALSE)</f>
        <v>3.0825999999999998</v>
      </c>
      <c r="K541" s="164">
        <f>VLOOKUP($A541,DRG!$A$8:$Z$771,22,FALSE)</f>
        <v>2.9596</v>
      </c>
      <c r="L541" s="134">
        <f t="shared" si="16"/>
        <v>-0.12299999999999978</v>
      </c>
      <c r="M541" s="355">
        <f t="shared" si="17"/>
        <v>-3.9901381950301622E-2</v>
      </c>
    </row>
    <row r="542" spans="1:13" x14ac:dyDescent="0.2">
      <c r="A542" s="273" t="s">
        <v>1004</v>
      </c>
      <c r="B542" s="262" t="str">
        <f>VLOOKUP($A542,DRG!$A$8:$Z$771,2,FALSE)</f>
        <v>Acute Myocardial Infarction, Discharged Alive W/O CC/MCC</v>
      </c>
      <c r="C542" s="263">
        <f>VLOOKUP($A542,DRG!$A$8:$Z$771,9,FALSE)</f>
        <v>189</v>
      </c>
      <c r="D542" s="264">
        <f>VLOOKUP($A542,DRG!$A$8:$Z$771,10,FALSE)</f>
        <v>17322.86</v>
      </c>
      <c r="E542" s="264">
        <f>VLOOKUP($A542,DRG!$A$8:$Z$771,11,FALSE)</f>
        <v>7679.54</v>
      </c>
      <c r="F542" s="265">
        <f>ROUND(VLOOKUP($A542,DRG!$A$8:$Z$771,14,FALSE),1)</f>
        <v>2.2999999999999998</v>
      </c>
      <c r="G542" s="266" t="str">
        <f>VLOOKUP($A542,DRG!$A$8:$Z$771,18,FALSE)</f>
        <v>A</v>
      </c>
      <c r="H542" s="216"/>
      <c r="I542" s="219" t="str">
        <f>VLOOKUP($A542,DRG!$A$8:$Z$771,20,FALSE)</f>
        <v>A</v>
      </c>
      <c r="J542" s="162">
        <f>VLOOKUP($A542,DRG!$A$8:$Z$771,21,FALSE)</f>
        <v>1.1969000000000001</v>
      </c>
      <c r="K542" s="164">
        <f>VLOOKUP($A542,DRG!$A$8:$Z$771,22,FALSE)</f>
        <v>1.149</v>
      </c>
      <c r="L542" s="134">
        <f t="shared" si="16"/>
        <v>-4.7900000000000054E-2</v>
      </c>
      <c r="M542" s="355">
        <f t="shared" si="17"/>
        <v>-4.0020051800484631E-2</v>
      </c>
    </row>
    <row r="543" spans="1:13" x14ac:dyDescent="0.2">
      <c r="A543" s="282" t="s">
        <v>680</v>
      </c>
      <c r="B543" s="267" t="str">
        <f>VLOOKUP($A543,DRG!$A$8:$Z$771,2,FALSE)</f>
        <v>Other Disorders of Nervous System W CC</v>
      </c>
      <c r="C543" s="268">
        <f>VLOOKUP($A543,DRG!$A$8:$Z$771,9,FALSE)</f>
        <v>75</v>
      </c>
      <c r="D543" s="269">
        <f>VLOOKUP($A543,DRG!$A$8:$Z$771,10,FALSE)</f>
        <v>13025.12</v>
      </c>
      <c r="E543" s="269">
        <f>VLOOKUP($A543,DRG!$A$8:$Z$771,11,FALSE)</f>
        <v>8674.98</v>
      </c>
      <c r="F543" s="270">
        <f>ROUND(VLOOKUP($A543,DRG!$A$8:$Z$771,14,FALSE),1)</f>
        <v>2.2999999999999998</v>
      </c>
      <c r="G543" s="271" t="str">
        <f>VLOOKUP($A543,DRG!$A$8:$Z$771,18,FALSE)</f>
        <v>A</v>
      </c>
      <c r="H543" s="216"/>
      <c r="I543" s="220" t="str">
        <f>VLOOKUP($A543,DRG!$A$8:$Z$771,20,FALSE)</f>
        <v>A</v>
      </c>
      <c r="J543" s="163">
        <f>VLOOKUP($A543,DRG!$A$8:$Z$771,21,FALSE)</f>
        <v>0.9012</v>
      </c>
      <c r="K543" s="165">
        <f>VLOOKUP($A543,DRG!$A$8:$Z$771,22,FALSE)</f>
        <v>0.86399999999999999</v>
      </c>
      <c r="L543" s="135">
        <f t="shared" si="16"/>
        <v>-3.7200000000000011E-2</v>
      </c>
      <c r="M543" s="356">
        <f t="shared" si="17"/>
        <v>-4.127829560585887E-2</v>
      </c>
    </row>
    <row r="544" spans="1:13" x14ac:dyDescent="0.2">
      <c r="A544" s="273" t="s">
        <v>1116</v>
      </c>
      <c r="B544" s="262" t="str">
        <f>VLOOKUP($A544,DRG!$A$8:$Z$771,2,FALSE)</f>
        <v>Anal &amp; Stomal Procedures W/O CC/MCC</v>
      </c>
      <c r="C544" s="263">
        <f>VLOOKUP($A544,DRG!$A$8:$Z$771,9,FALSE)</f>
        <v>32</v>
      </c>
      <c r="D544" s="264">
        <f>VLOOKUP($A544,DRG!$A$8:$Z$771,10,FALSE)</f>
        <v>14386.93</v>
      </c>
      <c r="E544" s="264">
        <f>VLOOKUP($A544,DRG!$A$8:$Z$771,11,FALSE)</f>
        <v>4160.92</v>
      </c>
      <c r="F544" s="265">
        <f>ROUND(VLOOKUP($A544,DRG!$A$8:$Z$771,14,FALSE),1)</f>
        <v>2.2999999999999998</v>
      </c>
      <c r="G544" s="266" t="str">
        <f>VLOOKUP($A544,DRG!$A$8:$Z$771,18,FALSE)</f>
        <v>A</v>
      </c>
      <c r="H544" s="216"/>
      <c r="I544" s="219" t="str">
        <f>VLOOKUP($A544,DRG!$A$8:$Z$771,20,FALSE)</f>
        <v>A</v>
      </c>
      <c r="J544" s="162">
        <f>VLOOKUP($A544,DRG!$A$8:$Z$771,21,FALSE)</f>
        <v>0.99580000000000002</v>
      </c>
      <c r="K544" s="164">
        <f>VLOOKUP($A544,DRG!$A$8:$Z$771,22,FALSE)</f>
        <v>0.95440000000000003</v>
      </c>
      <c r="L544" s="134">
        <f t="shared" si="16"/>
        <v>-4.1399999999999992E-2</v>
      </c>
      <c r="M544" s="355">
        <f t="shared" si="17"/>
        <v>-4.1574613376179945E-2</v>
      </c>
    </row>
    <row r="545" spans="1:13" x14ac:dyDescent="0.2">
      <c r="A545" s="273" t="s">
        <v>1443</v>
      </c>
      <c r="B545" s="262" t="str">
        <f>VLOOKUP($A545,DRG!$A$8:$Z$771,2,FALSE)</f>
        <v>Tendonitis, Myositis &amp; Bursitis W/O MCC</v>
      </c>
      <c r="C545" s="263">
        <f>VLOOKUP($A545,DRG!$A$8:$Z$771,9,FALSE)</f>
        <v>108</v>
      </c>
      <c r="D545" s="264">
        <f>VLOOKUP($A545,DRG!$A$8:$Z$771,10,FALSE)</f>
        <v>11980.21</v>
      </c>
      <c r="E545" s="264">
        <f>VLOOKUP($A545,DRG!$A$8:$Z$771,11,FALSE)</f>
        <v>7613.18</v>
      </c>
      <c r="F545" s="265">
        <f>ROUND(VLOOKUP($A545,DRG!$A$8:$Z$771,14,FALSE),1)</f>
        <v>2.7</v>
      </c>
      <c r="G545" s="266" t="str">
        <f>VLOOKUP($A545,DRG!$A$8:$Z$771,18,FALSE)</f>
        <v>A</v>
      </c>
      <c r="H545" s="216"/>
      <c r="I545" s="219" t="str">
        <f>VLOOKUP($A545,DRG!$A$8:$Z$771,20,FALSE)</f>
        <v>A</v>
      </c>
      <c r="J545" s="162">
        <f>VLOOKUP($A545,DRG!$A$8:$Z$771,21,FALSE)</f>
        <v>0.82930000000000004</v>
      </c>
      <c r="K545" s="164">
        <f>VLOOKUP($A545,DRG!$A$8:$Z$771,22,FALSE)</f>
        <v>0.79469999999999996</v>
      </c>
      <c r="L545" s="134">
        <f t="shared" si="16"/>
        <v>-3.4600000000000075E-2</v>
      </c>
      <c r="M545" s="355">
        <f t="shared" si="17"/>
        <v>-4.1721934161340977E-2</v>
      </c>
    </row>
    <row r="546" spans="1:13" x14ac:dyDescent="0.2">
      <c r="A546" s="273" t="s">
        <v>1513</v>
      </c>
      <c r="B546" s="262" t="str">
        <f>VLOOKUP($A546,DRG!$A$8:$Z$771,2,FALSE)</f>
        <v>Minor Small &amp; Large Bowel Procedures W MCC</v>
      </c>
      <c r="C546" s="263">
        <f>VLOOKUP($A546,DRG!$A$8:$Z$771,9,FALSE)</f>
        <v>6</v>
      </c>
      <c r="D546" s="264">
        <f>VLOOKUP($A546,DRG!$A$8:$Z$771,10,FALSE)</f>
        <v>54524.69</v>
      </c>
      <c r="E546" s="264">
        <f>VLOOKUP($A546,DRG!$A$8:$Z$771,11,FALSE)</f>
        <v>16974.64</v>
      </c>
      <c r="F546" s="265">
        <f>ROUND(VLOOKUP($A546,DRG!$A$8:$Z$771,14,FALSE),1)</f>
        <v>8</v>
      </c>
      <c r="G546" s="266" t="str">
        <f>VLOOKUP($A546,DRG!$A$8:$Z$771,18,FALSE)</f>
        <v>M</v>
      </c>
      <c r="H546" s="216"/>
      <c r="I546" s="219" t="str">
        <f>VLOOKUP($A546,DRG!$A$8:$Z$771,20,FALSE)</f>
        <v>M</v>
      </c>
      <c r="J546" s="162">
        <f>VLOOKUP($A546,DRG!$A$8:$Z$771,21,FALSE)</f>
        <v>5.1425999999999998</v>
      </c>
      <c r="K546" s="164">
        <f>VLOOKUP($A546,DRG!$A$8:$Z$771,22,FALSE)</f>
        <v>4.9218999999999999</v>
      </c>
      <c r="L546" s="134">
        <f t="shared" si="16"/>
        <v>-0.2206999999999999</v>
      </c>
      <c r="M546" s="355">
        <f t="shared" si="17"/>
        <v>-4.2916034690623404E-2</v>
      </c>
    </row>
    <row r="547" spans="1:13" x14ac:dyDescent="0.2">
      <c r="A547" s="273" t="s">
        <v>1107</v>
      </c>
      <c r="B547" s="262" t="str">
        <f>VLOOKUP($A547,DRG!$A$8:$Z$771,2,FALSE)</f>
        <v>Minor Small &amp; Large Bowel Procedures W/O CC/MCC</v>
      </c>
      <c r="C547" s="263">
        <f>VLOOKUP($A547,DRG!$A$8:$Z$771,9,FALSE)</f>
        <v>32</v>
      </c>
      <c r="D547" s="264">
        <f>VLOOKUP($A547,DRG!$A$8:$Z$771,10,FALSE)</f>
        <v>23115.53</v>
      </c>
      <c r="E547" s="264">
        <f>VLOOKUP($A547,DRG!$A$8:$Z$771,11,FALSE)</f>
        <v>10741.45</v>
      </c>
      <c r="F547" s="265">
        <f>ROUND(VLOOKUP($A547,DRG!$A$8:$Z$771,14,FALSE),1)</f>
        <v>4</v>
      </c>
      <c r="G547" s="266" t="str">
        <f>VLOOKUP($A547,DRG!$A$8:$Z$771,18,FALSE)</f>
        <v>A</v>
      </c>
      <c r="H547" s="216"/>
      <c r="I547" s="219" t="str">
        <f>VLOOKUP($A547,DRG!$A$8:$Z$771,20,FALSE)</f>
        <v>A</v>
      </c>
      <c r="J547" s="162">
        <f>VLOOKUP($A547,DRG!$A$8:$Z$771,21,FALSE)</f>
        <v>1.6028</v>
      </c>
      <c r="K547" s="164">
        <f>VLOOKUP($A547,DRG!$A$8:$Z$771,22,FALSE)</f>
        <v>1.5334000000000001</v>
      </c>
      <c r="L547" s="134">
        <f t="shared" si="16"/>
        <v>-6.9399999999999906E-2</v>
      </c>
      <c r="M547" s="355">
        <f t="shared" si="17"/>
        <v>-4.329922635388065E-2</v>
      </c>
    </row>
    <row r="548" spans="1:13" x14ac:dyDescent="0.2">
      <c r="A548" s="282" t="s">
        <v>1028</v>
      </c>
      <c r="B548" s="267" t="str">
        <f>VLOOKUP($A548,DRG!$A$8:$Z$771,2,FALSE)</f>
        <v>Deep Vein Thrombophlebitis W CC/MCC</v>
      </c>
      <c r="C548" s="268">
        <f>VLOOKUP($A548,DRG!$A$8:$Z$771,9,FALSE)</f>
        <v>6</v>
      </c>
      <c r="D548" s="269">
        <f>VLOOKUP($A548,DRG!$A$8:$Z$771,10,FALSE)</f>
        <v>5683.07</v>
      </c>
      <c r="E548" s="269">
        <f>VLOOKUP($A548,DRG!$A$8:$Z$771,11,FALSE)</f>
        <v>2063.21</v>
      </c>
      <c r="F548" s="270">
        <f>ROUND(VLOOKUP($A548,DRG!$A$8:$Z$771,14,FALSE),1)</f>
        <v>3.8</v>
      </c>
      <c r="G548" s="271" t="str">
        <f>VLOOKUP($A548,DRG!$A$8:$Z$771,18,FALSE)</f>
        <v>M</v>
      </c>
      <c r="H548" s="216"/>
      <c r="I548" s="220" t="str">
        <f>VLOOKUP($A548,DRG!$A$8:$Z$771,20,FALSE)</f>
        <v>M</v>
      </c>
      <c r="J548" s="163">
        <f>VLOOKUP($A548,DRG!$A$8:$Z$771,21,FALSE)</f>
        <v>1.6292</v>
      </c>
      <c r="K548" s="165">
        <f>VLOOKUP($A548,DRG!$A$8:$Z$771,22,FALSE)</f>
        <v>1.5586</v>
      </c>
      <c r="L548" s="135">
        <f t="shared" si="16"/>
        <v>-7.0599999999999996E-2</v>
      </c>
      <c r="M548" s="356">
        <f t="shared" si="17"/>
        <v>-4.3334151730910875E-2</v>
      </c>
    </row>
    <row r="549" spans="1:13" x14ac:dyDescent="0.2">
      <c r="A549" s="273" t="s">
        <v>644</v>
      </c>
      <c r="B549" s="262" t="str">
        <f>VLOOKUP($A549,DRG!$A$8:$Z$771,2,FALSE)</f>
        <v>Other Male Reproductive System O.R. Proc for Malignancy W CC/MCC</v>
      </c>
      <c r="C549" s="263">
        <f>VLOOKUP($A549,DRG!$A$8:$Z$771,9,FALSE)</f>
        <v>2</v>
      </c>
      <c r="D549" s="264">
        <f>VLOOKUP($A549,DRG!$A$8:$Z$771,10,FALSE)</f>
        <v>30369.78</v>
      </c>
      <c r="E549" s="264">
        <f>VLOOKUP($A549,DRG!$A$8:$Z$771,11,FALSE)</f>
        <v>5597.16</v>
      </c>
      <c r="F549" s="265">
        <f>ROUND(VLOOKUP($A549,DRG!$A$8:$Z$771,14,FALSE),1)</f>
        <v>5.2</v>
      </c>
      <c r="G549" s="266" t="str">
        <f>VLOOKUP($A549,DRG!$A$8:$Z$771,18,FALSE)</f>
        <v>M</v>
      </c>
      <c r="H549" s="216"/>
      <c r="I549" s="219" t="str">
        <f>VLOOKUP($A549,DRG!$A$8:$Z$771,20,FALSE)</f>
        <v>M</v>
      </c>
      <c r="J549" s="162">
        <f>VLOOKUP($A549,DRG!$A$8:$Z$771,21,FALSE)</f>
        <v>3.1172</v>
      </c>
      <c r="K549" s="164">
        <f>VLOOKUP($A549,DRG!$A$8:$Z$771,22,FALSE)</f>
        <v>2.9809000000000001</v>
      </c>
      <c r="L549" s="134">
        <f t="shared" si="16"/>
        <v>-0.13629999999999987</v>
      </c>
      <c r="M549" s="355">
        <f t="shared" si="17"/>
        <v>-4.3725137944308955E-2</v>
      </c>
    </row>
    <row r="550" spans="1:13" x14ac:dyDescent="0.2">
      <c r="A550" s="273" t="s">
        <v>343</v>
      </c>
      <c r="B550" s="262" t="str">
        <f>VLOOKUP($A550,DRG!$A$8:$Z$771,2,FALSE)</f>
        <v>Revision of Hip or Knee Replacement W CC</v>
      </c>
      <c r="C550" s="263">
        <f>VLOOKUP($A550,DRG!$A$8:$Z$771,9,FALSE)</f>
        <v>60</v>
      </c>
      <c r="D550" s="264">
        <f>VLOOKUP($A550,DRG!$A$8:$Z$771,10,FALSE)</f>
        <v>60571.13</v>
      </c>
      <c r="E550" s="264">
        <f>VLOOKUP($A550,DRG!$A$8:$Z$771,11,FALSE)</f>
        <v>22834.5</v>
      </c>
      <c r="F550" s="265">
        <f>ROUND(VLOOKUP($A550,DRG!$A$8:$Z$771,14,FALSE),1)</f>
        <v>3.8</v>
      </c>
      <c r="G550" s="266" t="str">
        <f>VLOOKUP($A550,DRG!$A$8:$Z$771,18,FALSE)</f>
        <v>A</v>
      </c>
      <c r="H550" s="216"/>
      <c r="I550" s="219" t="str">
        <f>VLOOKUP($A550,DRG!$A$8:$Z$771,20,FALSE)</f>
        <v>A</v>
      </c>
      <c r="J550" s="162">
        <f>VLOOKUP($A550,DRG!$A$8:$Z$771,21,FALSE)</f>
        <v>4.2053000000000003</v>
      </c>
      <c r="K550" s="164">
        <f>VLOOKUP($A550,DRG!$A$8:$Z$771,22,FALSE)</f>
        <v>4.0182000000000002</v>
      </c>
      <c r="L550" s="134">
        <f t="shared" si="16"/>
        <v>-0.18710000000000004</v>
      </c>
      <c r="M550" s="355">
        <f t="shared" si="17"/>
        <v>-4.4491475043397628E-2</v>
      </c>
    </row>
    <row r="551" spans="1:13" x14ac:dyDescent="0.2">
      <c r="A551" s="273" t="s">
        <v>1419</v>
      </c>
      <c r="B551" s="262" t="str">
        <f>VLOOKUP($A551,DRG!$A$8:$Z$771,2,FALSE)</f>
        <v>Acute Myocardial Infarction, Discharged Alive W MCC</v>
      </c>
      <c r="C551" s="263">
        <f>VLOOKUP($A551,DRG!$A$8:$Z$771,9,FALSE)</f>
        <v>173</v>
      </c>
      <c r="D551" s="264">
        <f>VLOOKUP($A551,DRG!$A$8:$Z$771,10,FALSE)</f>
        <v>30912.18</v>
      </c>
      <c r="E551" s="264">
        <f>VLOOKUP($A551,DRG!$A$8:$Z$771,11,FALSE)</f>
        <v>15746.72</v>
      </c>
      <c r="F551" s="265">
        <f>ROUND(VLOOKUP($A551,DRG!$A$8:$Z$771,14,FALSE),1)</f>
        <v>4.8</v>
      </c>
      <c r="G551" s="266" t="str">
        <f>VLOOKUP($A551,DRG!$A$8:$Z$771,18,FALSE)</f>
        <v>A</v>
      </c>
      <c r="H551" s="216"/>
      <c r="I551" s="219" t="str">
        <f>VLOOKUP($A551,DRG!$A$8:$Z$771,20,FALSE)</f>
        <v>A</v>
      </c>
      <c r="J551" s="162">
        <f>VLOOKUP($A551,DRG!$A$8:$Z$771,21,FALSE)</f>
        <v>2.1465000000000001</v>
      </c>
      <c r="K551" s="164">
        <f>VLOOKUP($A551,DRG!$A$8:$Z$771,22,FALSE)</f>
        <v>2.0506000000000002</v>
      </c>
      <c r="L551" s="134">
        <f t="shared" si="16"/>
        <v>-9.5899999999999874E-2</v>
      </c>
      <c r="M551" s="355">
        <f t="shared" si="17"/>
        <v>-4.467738178429996E-2</v>
      </c>
    </row>
    <row r="552" spans="1:13" x14ac:dyDescent="0.2">
      <c r="A552" s="273" t="s">
        <v>220</v>
      </c>
      <c r="B552" s="262" t="str">
        <f>VLOOKUP($A552,DRG!$A$8:$Z$771,2,FALSE)</f>
        <v>Biliary Tract Proc Except Only Cholecyst W or W/O C.D.E. W MCC</v>
      </c>
      <c r="C552" s="263">
        <f>VLOOKUP($A552,DRG!$A$8:$Z$771,9,FALSE)</f>
        <v>5</v>
      </c>
      <c r="D552" s="264">
        <f>VLOOKUP($A552,DRG!$A$8:$Z$771,10,FALSE)</f>
        <v>85303.44</v>
      </c>
      <c r="E552" s="264">
        <f>VLOOKUP($A552,DRG!$A$8:$Z$771,11,FALSE)</f>
        <v>77596.36</v>
      </c>
      <c r="F552" s="265">
        <f>ROUND(VLOOKUP($A552,DRG!$A$8:$Z$771,14,FALSE),1)</f>
        <v>9.6</v>
      </c>
      <c r="G552" s="266" t="str">
        <f>VLOOKUP($A552,DRG!$A$8:$Z$771,18,FALSE)</f>
        <v>M</v>
      </c>
      <c r="H552" s="216"/>
      <c r="I552" s="219" t="str">
        <f>VLOOKUP($A552,DRG!$A$8:$Z$771,20,FALSE)</f>
        <v>M</v>
      </c>
      <c r="J552" s="162">
        <f>VLOOKUP($A552,DRG!$A$8:$Z$771,21,FALSE)</f>
        <v>6.0579000000000001</v>
      </c>
      <c r="K552" s="164">
        <f>VLOOKUP($A552,DRG!$A$8:$Z$771,22,FALSE)</f>
        <v>5.7858000000000001</v>
      </c>
      <c r="L552" s="134">
        <f t="shared" si="16"/>
        <v>-0.27210000000000001</v>
      </c>
      <c r="M552" s="355">
        <f t="shared" si="17"/>
        <v>-4.4916555241915519E-2</v>
      </c>
    </row>
    <row r="553" spans="1:13" x14ac:dyDescent="0.2">
      <c r="A553" s="282" t="s">
        <v>1318</v>
      </c>
      <c r="B553" s="267" t="str">
        <f>VLOOKUP($A553,DRG!$A$8:$Z$771,2,FALSE)</f>
        <v>O.R. Proc W Diagnoses of Other Contact W Health Services W CC</v>
      </c>
      <c r="C553" s="268">
        <f>VLOOKUP($A553,DRG!$A$8:$Z$771,9,FALSE)</f>
        <v>46</v>
      </c>
      <c r="D553" s="269">
        <f>VLOOKUP($A553,DRG!$A$8:$Z$771,10,FALSE)</f>
        <v>56877.06</v>
      </c>
      <c r="E553" s="269">
        <f>VLOOKUP($A553,DRG!$A$8:$Z$771,11,FALSE)</f>
        <v>31609.32</v>
      </c>
      <c r="F553" s="270">
        <f>ROUND(VLOOKUP($A553,DRG!$A$8:$Z$771,14,FALSE),1)</f>
        <v>10.6</v>
      </c>
      <c r="G553" s="271" t="str">
        <f>VLOOKUP($A553,DRG!$A$8:$Z$771,18,FALSE)</f>
        <v>A</v>
      </c>
      <c r="H553" s="216"/>
      <c r="I553" s="220" t="str">
        <f>VLOOKUP($A553,DRG!$A$8:$Z$771,20,FALSE)</f>
        <v>A</v>
      </c>
      <c r="J553" s="163">
        <f>VLOOKUP($A553,DRG!$A$8:$Z$771,21,FALSE)</f>
        <v>3.8477000000000001</v>
      </c>
      <c r="K553" s="165">
        <f>VLOOKUP($A553,DRG!$A$8:$Z$771,22,FALSE)</f>
        <v>3.6741000000000001</v>
      </c>
      <c r="L553" s="135">
        <f t="shared" si="16"/>
        <v>-0.17359999999999998</v>
      </c>
      <c r="M553" s="356">
        <f t="shared" si="17"/>
        <v>-4.511786261922706E-2</v>
      </c>
    </row>
    <row r="554" spans="1:13" x14ac:dyDescent="0.2">
      <c r="A554" s="273" t="s">
        <v>9</v>
      </c>
      <c r="B554" s="262" t="str">
        <f>VLOOKUP($A554,DRG!$A$8:$Z$771,2,FALSE)</f>
        <v>Shoulder, Elbow or Forearm Proc, Exc Major Joint Proc W CC</v>
      </c>
      <c r="C554" s="263">
        <f>VLOOKUP($A554,DRG!$A$8:$Z$771,9,FALSE)</f>
        <v>27</v>
      </c>
      <c r="D554" s="264">
        <f>VLOOKUP($A554,DRG!$A$8:$Z$771,10,FALSE)</f>
        <v>31999.35</v>
      </c>
      <c r="E554" s="264">
        <f>VLOOKUP($A554,DRG!$A$8:$Z$771,11,FALSE)</f>
        <v>12586.63</v>
      </c>
      <c r="F554" s="265">
        <f>ROUND(VLOOKUP($A554,DRG!$A$8:$Z$771,14,FALSE),1)</f>
        <v>2.2000000000000002</v>
      </c>
      <c r="G554" s="266" t="str">
        <f>VLOOKUP($A554,DRG!$A$8:$Z$771,18,FALSE)</f>
        <v>A</v>
      </c>
      <c r="H554" s="216"/>
      <c r="I554" s="219" t="str">
        <f>VLOOKUP($A554,DRG!$A$8:$Z$771,20,FALSE)</f>
        <v>A</v>
      </c>
      <c r="J554" s="162">
        <f>VLOOKUP($A554,DRG!$A$8:$Z$771,21,FALSE)</f>
        <v>2.2229999999999999</v>
      </c>
      <c r="K554" s="164">
        <f>VLOOKUP($A554,DRG!$A$8:$Z$771,22,FALSE)</f>
        <v>2.1227</v>
      </c>
      <c r="L554" s="134">
        <f t="shared" si="16"/>
        <v>-0.10029999999999983</v>
      </c>
      <c r="M554" s="355">
        <f t="shared" si="17"/>
        <v>-4.5119208277102939E-2</v>
      </c>
    </row>
    <row r="555" spans="1:13" x14ac:dyDescent="0.2">
      <c r="A555" s="273" t="s">
        <v>906</v>
      </c>
      <c r="B555" s="262" t="str">
        <f>VLOOKUP($A555,DRG!$A$8:$Z$771,2,FALSE)</f>
        <v>Other Respiratory System Diagnoses W MCC</v>
      </c>
      <c r="C555" s="263">
        <f>VLOOKUP($A555,DRG!$A$8:$Z$771,9,FALSE)</f>
        <v>30</v>
      </c>
      <c r="D555" s="264">
        <f>VLOOKUP($A555,DRG!$A$8:$Z$771,10,FALSE)</f>
        <v>25163.66</v>
      </c>
      <c r="E555" s="264">
        <f>VLOOKUP($A555,DRG!$A$8:$Z$771,11,FALSE)</f>
        <v>17077.41</v>
      </c>
      <c r="F555" s="265">
        <f>ROUND(VLOOKUP($A555,DRG!$A$8:$Z$771,14,FALSE),1)</f>
        <v>4.5999999999999996</v>
      </c>
      <c r="G555" s="266" t="str">
        <f>VLOOKUP($A555,DRG!$A$8:$Z$771,18,FALSE)</f>
        <v>A</v>
      </c>
      <c r="H555" s="216"/>
      <c r="I555" s="219" t="str">
        <f>VLOOKUP($A555,DRG!$A$8:$Z$771,20,FALSE)</f>
        <v>A</v>
      </c>
      <c r="J555" s="162">
        <f>VLOOKUP($A555,DRG!$A$8:$Z$771,21,FALSE)</f>
        <v>1.2668999999999999</v>
      </c>
      <c r="K555" s="164">
        <f>VLOOKUP($A555,DRG!$A$8:$Z$771,22,FALSE)</f>
        <v>1.2090000000000001</v>
      </c>
      <c r="L555" s="134">
        <f t="shared" si="16"/>
        <v>-5.789999999999984E-2</v>
      </c>
      <c r="M555" s="355">
        <f t="shared" si="17"/>
        <v>-4.5702107506511838E-2</v>
      </c>
    </row>
    <row r="556" spans="1:13" x14ac:dyDescent="0.2">
      <c r="A556" s="273" t="s">
        <v>559</v>
      </c>
      <c r="B556" s="262" t="str">
        <f>VLOOKUP($A556,DRG!$A$8:$Z$771,2,FALSE)</f>
        <v>Endocrine Disorders W CC</v>
      </c>
      <c r="C556" s="263">
        <f>VLOOKUP($A556,DRG!$A$8:$Z$771,9,FALSE)</f>
        <v>68</v>
      </c>
      <c r="D556" s="264">
        <f>VLOOKUP($A556,DRG!$A$8:$Z$771,10,FALSE)</f>
        <v>14181.27</v>
      </c>
      <c r="E556" s="264">
        <f>VLOOKUP($A556,DRG!$A$8:$Z$771,11,FALSE)</f>
        <v>8430.23</v>
      </c>
      <c r="F556" s="265">
        <f>ROUND(VLOOKUP($A556,DRG!$A$8:$Z$771,14,FALSE),1)</f>
        <v>3.2</v>
      </c>
      <c r="G556" s="266" t="str">
        <f>VLOOKUP($A556,DRG!$A$8:$Z$771,18,FALSE)</f>
        <v>A</v>
      </c>
      <c r="H556" s="216"/>
      <c r="I556" s="219" t="str">
        <f>VLOOKUP($A556,DRG!$A$8:$Z$771,20,FALSE)</f>
        <v>A</v>
      </c>
      <c r="J556" s="162">
        <f>VLOOKUP($A556,DRG!$A$8:$Z$771,21,FALSE)</f>
        <v>0.9859</v>
      </c>
      <c r="K556" s="164">
        <f>VLOOKUP($A556,DRG!$A$8:$Z$771,22,FALSE)</f>
        <v>0.94079999999999997</v>
      </c>
      <c r="L556" s="134">
        <f t="shared" si="16"/>
        <v>-4.5100000000000029E-2</v>
      </c>
      <c r="M556" s="355">
        <f t="shared" si="17"/>
        <v>-4.5745004564357469E-2</v>
      </c>
    </row>
    <row r="557" spans="1:13" x14ac:dyDescent="0.2">
      <c r="A557" s="273" t="s">
        <v>937</v>
      </c>
      <c r="B557" s="262" t="str">
        <f>VLOOKUP($A557,DRG!$A$8:$Z$771,2,FALSE)</f>
        <v>Cardiac Valve &amp; Oth Maj Cardiothoracic Proc W/O Card Cath W/O CC/MCC</v>
      </c>
      <c r="C557" s="263">
        <f>VLOOKUP($A557,DRG!$A$8:$Z$771,9,FALSE)</f>
        <v>10</v>
      </c>
      <c r="D557" s="264">
        <f>VLOOKUP($A557,DRG!$A$8:$Z$771,10,FALSE)</f>
        <v>69063.06</v>
      </c>
      <c r="E557" s="264">
        <f>VLOOKUP($A557,DRG!$A$8:$Z$771,11,FALSE)</f>
        <v>32798.269999999997</v>
      </c>
      <c r="F557" s="265">
        <f>ROUND(VLOOKUP($A557,DRG!$A$8:$Z$771,14,FALSE),1)</f>
        <v>3.4</v>
      </c>
      <c r="G557" s="266" t="str">
        <f>VLOOKUP($A557,DRG!$A$8:$Z$771,18,FALSE)</f>
        <v>A</v>
      </c>
      <c r="H557" s="216"/>
      <c r="I557" s="219" t="str">
        <f>VLOOKUP($A557,DRG!$A$8:$Z$771,20,FALSE)</f>
        <v>A</v>
      </c>
      <c r="J557" s="162">
        <f>VLOOKUP($A557,DRG!$A$8:$Z$771,21,FALSE)</f>
        <v>4.8032000000000004</v>
      </c>
      <c r="K557" s="164">
        <f>VLOOKUP($A557,DRG!$A$8:$Z$771,22,FALSE)</f>
        <v>4.5815000000000001</v>
      </c>
      <c r="L557" s="134">
        <f t="shared" si="16"/>
        <v>-0.22170000000000023</v>
      </c>
      <c r="M557" s="355">
        <f t="shared" si="17"/>
        <v>-4.6156728847435088E-2</v>
      </c>
    </row>
    <row r="558" spans="1:13" x14ac:dyDescent="0.2">
      <c r="A558" s="282" t="s">
        <v>557</v>
      </c>
      <c r="B558" s="267" t="str">
        <f>VLOOKUP($A558,DRG!$A$8:$Z$771,2,FALSE)</f>
        <v>Inborn and Other Disorders of Metabolism</v>
      </c>
      <c r="C558" s="268">
        <f>VLOOKUP($A558,DRG!$A$8:$Z$771,9,FALSE)</f>
        <v>23</v>
      </c>
      <c r="D558" s="269">
        <f>VLOOKUP($A558,DRG!$A$8:$Z$771,10,FALSE)</f>
        <v>11471.98</v>
      </c>
      <c r="E558" s="269">
        <f>VLOOKUP($A558,DRG!$A$8:$Z$771,11,FALSE)</f>
        <v>4939.26</v>
      </c>
      <c r="F558" s="270">
        <f>ROUND(VLOOKUP($A558,DRG!$A$8:$Z$771,14,FALSE),1)</f>
        <v>2.6</v>
      </c>
      <c r="G558" s="271" t="str">
        <f>VLOOKUP($A558,DRG!$A$8:$Z$771,18,FALSE)</f>
        <v>A</v>
      </c>
      <c r="H558" s="216"/>
      <c r="I558" s="220" t="str">
        <f>VLOOKUP($A558,DRG!$A$8:$Z$771,20,FALSE)</f>
        <v>A</v>
      </c>
      <c r="J558" s="163">
        <f>VLOOKUP($A558,DRG!$A$8:$Z$771,21,FALSE)</f>
        <v>0.79849999999999999</v>
      </c>
      <c r="K558" s="165">
        <f>VLOOKUP($A558,DRG!$A$8:$Z$771,22,FALSE)</f>
        <v>0.76100000000000001</v>
      </c>
      <c r="L558" s="135">
        <f t="shared" si="16"/>
        <v>-3.7499999999999978E-2</v>
      </c>
      <c r="M558" s="356">
        <f t="shared" si="17"/>
        <v>-4.6963055729492775E-2</v>
      </c>
    </row>
    <row r="559" spans="1:13" x14ac:dyDescent="0.2">
      <c r="A559" s="273" t="s">
        <v>194</v>
      </c>
      <c r="B559" s="262" t="str">
        <f>VLOOKUP($A559,DRG!$A$8:$Z$771,2,FALSE)</f>
        <v>Other Digestive System Diagnoses W/O CC/MCC</v>
      </c>
      <c r="C559" s="263">
        <f>VLOOKUP($A559,DRG!$A$8:$Z$771,9,FALSE)</f>
        <v>94</v>
      </c>
      <c r="D559" s="264">
        <f>VLOOKUP($A559,DRG!$A$8:$Z$771,10,FALSE)</f>
        <v>11667.36</v>
      </c>
      <c r="E559" s="264">
        <f>VLOOKUP($A559,DRG!$A$8:$Z$771,11,FALSE)</f>
        <v>6960.77</v>
      </c>
      <c r="F559" s="265">
        <f>ROUND(VLOOKUP($A559,DRG!$A$8:$Z$771,14,FALSE),1)</f>
        <v>2.2000000000000002</v>
      </c>
      <c r="G559" s="266" t="str">
        <f>VLOOKUP($A559,DRG!$A$8:$Z$771,18,FALSE)</f>
        <v>A</v>
      </c>
      <c r="H559" s="216"/>
      <c r="I559" s="219" t="str">
        <f>VLOOKUP($A559,DRG!$A$8:$Z$771,20,FALSE)</f>
        <v>A</v>
      </c>
      <c r="J559" s="162">
        <f>VLOOKUP($A559,DRG!$A$8:$Z$771,21,FALSE)</f>
        <v>0.81269999999999998</v>
      </c>
      <c r="K559" s="164">
        <f>VLOOKUP($A559,DRG!$A$8:$Z$771,22,FALSE)</f>
        <v>0.77390000000000003</v>
      </c>
      <c r="L559" s="134">
        <f t="shared" si="16"/>
        <v>-3.8799999999999946E-2</v>
      </c>
      <c r="M559" s="355">
        <f t="shared" si="17"/>
        <v>-4.7742094253722098E-2</v>
      </c>
    </row>
    <row r="560" spans="1:13" x14ac:dyDescent="0.2">
      <c r="A560" s="273" t="s">
        <v>1223</v>
      </c>
      <c r="B560" s="262" t="str">
        <f>VLOOKUP($A560,DRG!$A$8:$Z$771,2,FALSE)</f>
        <v>Major Hematol/Immun Diag Exc Sickle Cell Crisis &amp; Coagul W/O CC/MCC</v>
      </c>
      <c r="C560" s="263">
        <f>VLOOKUP($A560,DRG!$A$8:$Z$771,9,FALSE)</f>
        <v>38</v>
      </c>
      <c r="D560" s="264">
        <f>VLOOKUP($A560,DRG!$A$8:$Z$771,10,FALSE)</f>
        <v>11657.68</v>
      </c>
      <c r="E560" s="264">
        <f>VLOOKUP($A560,DRG!$A$8:$Z$771,11,FALSE)</f>
        <v>4368.91</v>
      </c>
      <c r="F560" s="265">
        <f>ROUND(VLOOKUP($A560,DRG!$A$8:$Z$771,14,FALSE),1)</f>
        <v>2.7</v>
      </c>
      <c r="G560" s="266" t="str">
        <f>VLOOKUP($A560,DRG!$A$8:$Z$771,18,FALSE)</f>
        <v>A</v>
      </c>
      <c r="H560" s="216"/>
      <c r="I560" s="219" t="str">
        <f>VLOOKUP($A560,DRG!$A$8:$Z$771,20,FALSE)</f>
        <v>A</v>
      </c>
      <c r="J560" s="162">
        <f>VLOOKUP($A560,DRG!$A$8:$Z$771,21,FALSE)</f>
        <v>0.81220000000000003</v>
      </c>
      <c r="K560" s="164">
        <f>VLOOKUP($A560,DRG!$A$8:$Z$771,22,FALSE)</f>
        <v>0.77339999999999998</v>
      </c>
      <c r="L560" s="134">
        <f t="shared" si="16"/>
        <v>-3.8800000000000057E-2</v>
      </c>
      <c r="M560" s="355">
        <f t="shared" si="17"/>
        <v>-4.7771484855946879E-2</v>
      </c>
    </row>
    <row r="561" spans="1:13" x14ac:dyDescent="0.2">
      <c r="A561" s="273" t="s">
        <v>558</v>
      </c>
      <c r="B561" s="262" t="str">
        <f>VLOOKUP($A561,DRG!$A$8:$Z$771,2,FALSE)</f>
        <v>Endocrine Disorders W MCC</v>
      </c>
      <c r="C561" s="263">
        <f>VLOOKUP($A561,DRG!$A$8:$Z$771,9,FALSE)</f>
        <v>25</v>
      </c>
      <c r="D561" s="264">
        <f>VLOOKUP($A561,DRG!$A$8:$Z$771,10,FALSE)</f>
        <v>28104.9</v>
      </c>
      <c r="E561" s="264">
        <f>VLOOKUP($A561,DRG!$A$8:$Z$771,11,FALSE)</f>
        <v>20950.78</v>
      </c>
      <c r="F561" s="265">
        <f>ROUND(VLOOKUP($A561,DRG!$A$8:$Z$771,14,FALSE),1)</f>
        <v>5.9</v>
      </c>
      <c r="G561" s="266" t="str">
        <f>VLOOKUP($A561,DRG!$A$8:$Z$771,18,FALSE)</f>
        <v>A</v>
      </c>
      <c r="H561" s="216"/>
      <c r="I561" s="219" t="str">
        <f>VLOOKUP($A561,DRG!$A$8:$Z$771,20,FALSE)</f>
        <v>A</v>
      </c>
      <c r="J561" s="162">
        <f>VLOOKUP($A561,DRG!$A$8:$Z$771,21,FALSE)</f>
        <v>1.4603999999999999</v>
      </c>
      <c r="K561" s="164">
        <f>VLOOKUP($A561,DRG!$A$8:$Z$771,22,FALSE)</f>
        <v>1.3894</v>
      </c>
      <c r="L561" s="134">
        <f t="shared" si="16"/>
        <v>-7.0999999999999952E-2</v>
      </c>
      <c r="M561" s="355">
        <f t="shared" si="17"/>
        <v>-4.861681731032591E-2</v>
      </c>
    </row>
    <row r="562" spans="1:13" x14ac:dyDescent="0.2">
      <c r="A562" s="273" t="s">
        <v>238</v>
      </c>
      <c r="B562" s="262" t="str">
        <f>VLOOKUP($A562,DRG!$A$8:$Z$771,2,FALSE)</f>
        <v>Laparoscopic Cholecystectomy W/O C.D.E. W MCC</v>
      </c>
      <c r="C562" s="263">
        <f>VLOOKUP($A562,DRG!$A$8:$Z$771,9,FALSE)</f>
        <v>90</v>
      </c>
      <c r="D562" s="264">
        <f>VLOOKUP($A562,DRG!$A$8:$Z$771,10,FALSE)</f>
        <v>34162.94</v>
      </c>
      <c r="E562" s="264">
        <f>VLOOKUP($A562,DRG!$A$8:$Z$771,11,FALSE)</f>
        <v>14272.54</v>
      </c>
      <c r="F562" s="265">
        <f>ROUND(VLOOKUP($A562,DRG!$A$8:$Z$771,14,FALSE),1)</f>
        <v>4.4000000000000004</v>
      </c>
      <c r="G562" s="266" t="str">
        <f>VLOOKUP($A562,DRG!$A$8:$Z$771,18,FALSE)</f>
        <v>A</v>
      </c>
      <c r="H562" s="216"/>
      <c r="I562" s="219" t="str">
        <f>VLOOKUP($A562,DRG!$A$8:$Z$771,20,FALSE)</f>
        <v>A</v>
      </c>
      <c r="J562" s="162">
        <f>VLOOKUP($A562,DRG!$A$8:$Z$771,21,FALSE)</f>
        <v>2.3839000000000001</v>
      </c>
      <c r="K562" s="164">
        <f>VLOOKUP($A562,DRG!$A$8:$Z$771,22,FALSE)</f>
        <v>2.2662</v>
      </c>
      <c r="L562" s="134">
        <f t="shared" si="16"/>
        <v>-0.11770000000000014</v>
      </c>
      <c r="M562" s="355">
        <f t="shared" si="17"/>
        <v>-4.93728763790428E-2</v>
      </c>
    </row>
    <row r="563" spans="1:13" x14ac:dyDescent="0.2">
      <c r="A563" s="213" t="s">
        <v>1355</v>
      </c>
      <c r="B563" s="267" t="str">
        <f>VLOOKUP($A563,DRG!$A$8:$Z$771,2,FALSE)</f>
        <v>Level III: Prematurity W/O Major Problems</v>
      </c>
      <c r="C563" s="268">
        <f>VLOOKUP($A563,DRG!$A$8:$Z$771,9,FALSE)</f>
        <v>146</v>
      </c>
      <c r="D563" s="269">
        <f>VLOOKUP($A563,DRG!$A$8:$Z$771,10,FALSE)</f>
        <v>18133.98</v>
      </c>
      <c r="E563" s="269">
        <f>VLOOKUP($A563,DRG!$A$8:$Z$771,11,FALSE)</f>
        <v>19214.240000000002</v>
      </c>
      <c r="F563" s="270">
        <f>ROUND(VLOOKUP($A563,DRG!$A$8:$Z$771,14,FALSE),1)</f>
        <v>5</v>
      </c>
      <c r="G563" s="271" t="str">
        <f>VLOOKUP($A563,DRG!$A$8:$Z$771,18,FALSE)</f>
        <v>A</v>
      </c>
      <c r="H563" s="216"/>
      <c r="I563" s="220" t="str">
        <f>VLOOKUP($A563,DRG!$A$8:$Z$771,20,FALSE)</f>
        <v>A</v>
      </c>
      <c r="J563" s="163">
        <f>VLOOKUP($A563,DRG!$A$8:$Z$771,21,FALSE)</f>
        <v>1.2672000000000001</v>
      </c>
      <c r="K563" s="165">
        <f>VLOOKUP($A563,DRG!$A$8:$Z$771,22,FALSE)</f>
        <v>1.2029000000000001</v>
      </c>
      <c r="L563" s="135">
        <f t="shared" si="16"/>
        <v>-6.4300000000000024E-2</v>
      </c>
      <c r="M563" s="356">
        <f t="shared" si="17"/>
        <v>-5.0741792929292942E-2</v>
      </c>
    </row>
    <row r="564" spans="1:13" x14ac:dyDescent="0.2">
      <c r="A564" s="273" t="s">
        <v>1222</v>
      </c>
      <c r="B564" s="262" t="str">
        <f>VLOOKUP($A564,DRG!$A$8:$Z$771,2,FALSE)</f>
        <v>Major Hematol/Immun Diag Exc Sickle Cell Crisis &amp; Coagul W CC</v>
      </c>
      <c r="C564" s="263">
        <f>VLOOKUP($A564,DRG!$A$8:$Z$771,9,FALSE)</f>
        <v>181</v>
      </c>
      <c r="D564" s="264">
        <f>VLOOKUP($A564,DRG!$A$8:$Z$771,10,FALSE)</f>
        <v>16980.490000000002</v>
      </c>
      <c r="E564" s="264">
        <f>VLOOKUP($A564,DRG!$A$8:$Z$771,11,FALSE)</f>
        <v>12943.39</v>
      </c>
      <c r="F564" s="265">
        <f>ROUND(VLOOKUP($A564,DRG!$A$8:$Z$771,14,FALSE),1)</f>
        <v>3.5</v>
      </c>
      <c r="G564" s="266" t="str">
        <f>VLOOKUP($A564,DRG!$A$8:$Z$771,18,FALSE)</f>
        <v>A</v>
      </c>
      <c r="H564" s="216"/>
      <c r="I564" s="219" t="str">
        <f>VLOOKUP($A564,DRG!$A$8:$Z$771,20,FALSE)</f>
        <v>A</v>
      </c>
      <c r="J564" s="162">
        <f>VLOOKUP($A564,DRG!$A$8:$Z$771,21,FALSE)</f>
        <v>1.1816</v>
      </c>
      <c r="K564" s="164">
        <f>VLOOKUP($A564,DRG!$A$8:$Z$771,22,FALSE)</f>
        <v>1.1202000000000001</v>
      </c>
      <c r="L564" s="134">
        <f t="shared" si="16"/>
        <v>-6.1399999999999899E-2</v>
      </c>
      <c r="M564" s="355">
        <f t="shared" si="17"/>
        <v>-5.1963439404197613E-2</v>
      </c>
    </row>
    <row r="565" spans="1:13" x14ac:dyDescent="0.2">
      <c r="A565" s="273" t="s">
        <v>1263</v>
      </c>
      <c r="B565" s="262" t="str">
        <f>VLOOKUP($A565,DRG!$A$8:$Z$771,2,FALSE)</f>
        <v>Postoperative &amp; Post-Traumatic Infections W MCC</v>
      </c>
      <c r="C565" s="263">
        <f>VLOOKUP($A565,DRG!$A$8:$Z$771,9,FALSE)</f>
        <v>71</v>
      </c>
      <c r="D565" s="264">
        <f>VLOOKUP($A565,DRG!$A$8:$Z$771,10,FALSE)</f>
        <v>27571.17</v>
      </c>
      <c r="E565" s="264">
        <f>VLOOKUP($A565,DRG!$A$8:$Z$771,11,FALSE)</f>
        <v>21283.81</v>
      </c>
      <c r="F565" s="265">
        <f>ROUND(VLOOKUP($A565,DRG!$A$8:$Z$771,14,FALSE),1)</f>
        <v>5.7</v>
      </c>
      <c r="G565" s="266" t="str">
        <f>VLOOKUP($A565,DRG!$A$8:$Z$771,18,FALSE)</f>
        <v>A</v>
      </c>
      <c r="H565" s="216"/>
      <c r="I565" s="219" t="str">
        <f>VLOOKUP($A565,DRG!$A$8:$Z$771,20,FALSE)</f>
        <v>A</v>
      </c>
      <c r="J565" s="162">
        <f>VLOOKUP($A565,DRG!$A$8:$Z$771,21,FALSE)</f>
        <v>1.9298999999999999</v>
      </c>
      <c r="K565" s="164">
        <f>VLOOKUP($A565,DRG!$A$8:$Z$771,22,FALSE)</f>
        <v>1.8289</v>
      </c>
      <c r="L565" s="134">
        <f t="shared" si="16"/>
        <v>-0.10099999999999998</v>
      </c>
      <c r="M565" s="355">
        <f t="shared" si="17"/>
        <v>-5.2334317840302597E-2</v>
      </c>
    </row>
    <row r="566" spans="1:13" x14ac:dyDescent="0.2">
      <c r="A566" s="273" t="s">
        <v>446</v>
      </c>
      <c r="B566" s="262" t="str">
        <f>VLOOKUP($A566,DRG!$A$8:$Z$771,2,FALSE)</f>
        <v>Spinal Disorders &amp; Injuries W/O CC/MCC</v>
      </c>
      <c r="C566" s="263">
        <f>VLOOKUP($A566,DRG!$A$8:$Z$771,9,FALSE)</f>
        <v>2</v>
      </c>
      <c r="D566" s="264">
        <f>VLOOKUP($A566,DRG!$A$8:$Z$771,10,FALSE)</f>
        <v>6587.79</v>
      </c>
      <c r="E566" s="264">
        <f>VLOOKUP($A566,DRG!$A$8:$Z$771,11,FALSE)</f>
        <v>4796.0200000000004</v>
      </c>
      <c r="F566" s="265">
        <f>ROUND(VLOOKUP($A566,DRG!$A$8:$Z$771,14,FALSE),1)</f>
        <v>2.8</v>
      </c>
      <c r="G566" s="266" t="str">
        <f>VLOOKUP($A566,DRG!$A$8:$Z$771,18,FALSE)</f>
        <v>M</v>
      </c>
      <c r="H566" s="216"/>
      <c r="I566" s="219" t="str">
        <f>VLOOKUP($A566,DRG!$A$8:$Z$771,20,FALSE)</f>
        <v>M</v>
      </c>
      <c r="J566" s="162">
        <f>VLOOKUP($A566,DRG!$A$8:$Z$771,21,FALSE)</f>
        <v>1.4449000000000001</v>
      </c>
      <c r="K566" s="164">
        <f>VLOOKUP($A566,DRG!$A$8:$Z$771,22,FALSE)</f>
        <v>1.3682000000000001</v>
      </c>
      <c r="L566" s="134">
        <f t="shared" si="16"/>
        <v>-7.669999999999999E-2</v>
      </c>
      <c r="M566" s="355">
        <f t="shared" si="17"/>
        <v>-5.3083258356979711E-2</v>
      </c>
    </row>
    <row r="567" spans="1:13" x14ac:dyDescent="0.2">
      <c r="A567" s="273" t="s">
        <v>1391</v>
      </c>
      <c r="B567" s="262" t="str">
        <f>VLOOKUP($A567,DRG!$A$8:$Z$771,2,FALSE)</f>
        <v>Endovascular Cardiac Valve Replacement W MCC</v>
      </c>
      <c r="C567" s="263">
        <f>VLOOKUP($A567,DRG!$A$8:$Z$771,9,FALSE)</f>
        <v>0</v>
      </c>
      <c r="D567" s="264">
        <f>VLOOKUP($A567,DRG!$A$8:$Z$771,10,FALSE)</f>
        <v>0</v>
      </c>
      <c r="E567" s="264">
        <f>VLOOKUP($A567,DRG!$A$8:$Z$771,11,FALSE)</f>
        <v>0</v>
      </c>
      <c r="F567" s="265">
        <f>ROUND(VLOOKUP($A567,DRG!$A$8:$Z$771,14,FALSE),1)</f>
        <v>7.3</v>
      </c>
      <c r="G567" s="266" t="str">
        <f>VLOOKUP($A567,DRG!$A$8:$Z$771,18,FALSE)</f>
        <v>M</v>
      </c>
      <c r="H567" s="216"/>
      <c r="I567" s="219" t="str">
        <f>VLOOKUP($A567,DRG!$A$8:$Z$771,20,FALSE)</f>
        <v>M</v>
      </c>
      <c r="J567" s="162">
        <f>VLOOKUP($A567,DRG!$A$8:$Z$771,21,FALSE)</f>
        <v>13.9794</v>
      </c>
      <c r="K567" s="164">
        <f>VLOOKUP($A567,DRG!$A$8:$Z$771,22,FALSE)</f>
        <v>13.2369</v>
      </c>
      <c r="L567" s="134">
        <f t="shared" si="16"/>
        <v>-0.74249999999999972</v>
      </c>
      <c r="M567" s="355">
        <f t="shared" si="17"/>
        <v>-5.3113867547963413E-2</v>
      </c>
    </row>
    <row r="568" spans="1:13" x14ac:dyDescent="0.2">
      <c r="A568" s="282" t="s">
        <v>1328</v>
      </c>
      <c r="B568" s="267" t="str">
        <f>VLOOKUP($A568,DRG!$A$8:$Z$771,2,FALSE)</f>
        <v>Limb Reattachment, Hip &amp; Femur Proc for Multiple Significant Trauma</v>
      </c>
      <c r="C568" s="268">
        <f>VLOOKUP($A568,DRG!$A$8:$Z$771,9,FALSE)</f>
        <v>40</v>
      </c>
      <c r="D568" s="269">
        <f>VLOOKUP($A568,DRG!$A$8:$Z$771,10,FALSE)</f>
        <v>86171.87</v>
      </c>
      <c r="E568" s="269">
        <f>VLOOKUP($A568,DRG!$A$8:$Z$771,11,FALSE)</f>
        <v>46383.44</v>
      </c>
      <c r="F568" s="270">
        <f>ROUND(VLOOKUP($A568,DRG!$A$8:$Z$771,14,FALSE),1)</f>
        <v>8.3000000000000007</v>
      </c>
      <c r="G568" s="271" t="str">
        <f>VLOOKUP($A568,DRG!$A$8:$Z$771,18,FALSE)</f>
        <v>A</v>
      </c>
      <c r="H568" s="216"/>
      <c r="I568" s="220" t="str">
        <f>VLOOKUP($A568,DRG!$A$8:$Z$771,20,FALSE)</f>
        <v>A</v>
      </c>
      <c r="J568" s="163">
        <f>VLOOKUP($A568,DRG!$A$8:$Z$771,21,FALSE)</f>
        <v>5.6806999999999999</v>
      </c>
      <c r="K568" s="165">
        <f>VLOOKUP($A568,DRG!$A$8:$Z$771,22,FALSE)</f>
        <v>5.3779000000000003</v>
      </c>
      <c r="L568" s="135">
        <f t="shared" si="16"/>
        <v>-0.30279999999999951</v>
      </c>
      <c r="M568" s="356">
        <f t="shared" si="17"/>
        <v>-5.330329008748913E-2</v>
      </c>
    </row>
    <row r="569" spans="1:13" x14ac:dyDescent="0.2">
      <c r="A569" s="273" t="s">
        <v>1440</v>
      </c>
      <c r="B569" s="262" t="str">
        <f>VLOOKUP($A569,DRG!$A$8:$Z$771,2,FALSE)</f>
        <v>Signs &amp; Symptoms of Musculoskeletal System &amp; Conn Tissue W MCC</v>
      </c>
      <c r="C569" s="263">
        <f>VLOOKUP($A569,DRG!$A$8:$Z$771,9,FALSE)</f>
        <v>9</v>
      </c>
      <c r="D569" s="264">
        <f>VLOOKUP($A569,DRG!$A$8:$Z$771,10,FALSE)</f>
        <v>88639.44</v>
      </c>
      <c r="E569" s="264">
        <f>VLOOKUP($A569,DRG!$A$8:$Z$771,11,FALSE)</f>
        <v>190140.79999999999</v>
      </c>
      <c r="F569" s="265">
        <f>ROUND(VLOOKUP($A569,DRG!$A$8:$Z$771,14,FALSE),1)</f>
        <v>3.7</v>
      </c>
      <c r="G569" s="266" t="str">
        <f>VLOOKUP($A569,DRG!$A$8:$Z$771,18,FALSE)</f>
        <v>MO</v>
      </c>
      <c r="H569" s="216"/>
      <c r="I569" s="219" t="str">
        <f>VLOOKUP($A569,DRG!$A$8:$Z$771,20,FALSE)</f>
        <v>MO</v>
      </c>
      <c r="J569" s="162">
        <f>VLOOKUP($A569,DRG!$A$8:$Z$771,21,FALSE)</f>
        <v>1.4937</v>
      </c>
      <c r="K569" s="164">
        <f>VLOOKUP($A569,DRG!$A$8:$Z$771,22,FALSE)</f>
        <v>1.4132</v>
      </c>
      <c r="L569" s="134">
        <f t="shared" si="16"/>
        <v>-8.0500000000000016E-2</v>
      </c>
      <c r="M569" s="355">
        <f t="shared" si="17"/>
        <v>-5.3893017339492547E-2</v>
      </c>
    </row>
    <row r="570" spans="1:13" x14ac:dyDescent="0.2">
      <c r="A570" s="273" t="s">
        <v>647</v>
      </c>
      <c r="B570" s="262" t="str">
        <f>VLOOKUP($A570,DRG!$A$8:$Z$771,2,FALSE)</f>
        <v>Other Male Reproductive System O.R. Proc Exc Malignancy W/O CC/MCC</v>
      </c>
      <c r="C570" s="263">
        <f>VLOOKUP($A570,DRG!$A$8:$Z$771,9,FALSE)</f>
        <v>1</v>
      </c>
      <c r="D570" s="264">
        <f>VLOOKUP($A570,DRG!$A$8:$Z$771,10,FALSE)</f>
        <v>11063.04</v>
      </c>
      <c r="E570" s="264">
        <f>VLOOKUP($A570,DRG!$A$8:$Z$771,11,FALSE)</f>
        <v>0</v>
      </c>
      <c r="F570" s="265">
        <f>ROUND(VLOOKUP($A570,DRG!$A$8:$Z$771,14,FALSE),1)</f>
        <v>2.1</v>
      </c>
      <c r="G570" s="266" t="str">
        <f>VLOOKUP($A570,DRG!$A$8:$Z$771,18,FALSE)</f>
        <v>M</v>
      </c>
      <c r="H570" s="216"/>
      <c r="I570" s="219" t="str">
        <f>VLOOKUP($A570,DRG!$A$8:$Z$771,20,FALSE)</f>
        <v>M</v>
      </c>
      <c r="J570" s="162">
        <f>VLOOKUP($A570,DRG!$A$8:$Z$771,21,FALSE)</f>
        <v>1.5212000000000001</v>
      </c>
      <c r="K570" s="164">
        <f>VLOOKUP($A570,DRG!$A$8:$Z$771,22,FALSE)</f>
        <v>1.4386000000000001</v>
      </c>
      <c r="L570" s="134">
        <f t="shared" si="16"/>
        <v>-8.2600000000000007E-2</v>
      </c>
      <c r="M570" s="355">
        <f t="shared" si="17"/>
        <v>-5.4299237444123058E-2</v>
      </c>
    </row>
    <row r="571" spans="1:13" x14ac:dyDescent="0.2">
      <c r="A571" s="273" t="s">
        <v>1241</v>
      </c>
      <c r="B571" s="262" t="str">
        <f>VLOOKUP($A571,DRG!$A$8:$Z$771,2,FALSE)</f>
        <v>Acute Leukemia W/O Major O.R. Procedure W MCC</v>
      </c>
      <c r="C571" s="263">
        <f>VLOOKUP($A571,DRG!$A$8:$Z$771,9,FALSE)</f>
        <v>38</v>
      </c>
      <c r="D571" s="264">
        <f>VLOOKUP($A571,DRG!$A$8:$Z$771,10,FALSE)</f>
        <v>111923.29</v>
      </c>
      <c r="E571" s="264">
        <f>VLOOKUP($A571,DRG!$A$8:$Z$771,11,FALSE)</f>
        <v>68421.88</v>
      </c>
      <c r="F571" s="265">
        <f>ROUND(VLOOKUP($A571,DRG!$A$8:$Z$771,14,FALSE),1)</f>
        <v>15.8</v>
      </c>
      <c r="G571" s="266" t="str">
        <f>VLOOKUP($A571,DRG!$A$8:$Z$771,18,FALSE)</f>
        <v>A</v>
      </c>
      <c r="H571" s="216"/>
      <c r="I571" s="219" t="str">
        <f>VLOOKUP($A571,DRG!$A$8:$Z$771,20,FALSE)</f>
        <v>A</v>
      </c>
      <c r="J571" s="162">
        <f>VLOOKUP($A571,DRG!$A$8:$Z$771,21,FALSE)</f>
        <v>7.7601000000000004</v>
      </c>
      <c r="K571" s="164">
        <f>VLOOKUP($A571,DRG!$A$8:$Z$771,22,FALSE)</f>
        <v>7.3361999999999998</v>
      </c>
      <c r="L571" s="134">
        <f t="shared" si="16"/>
        <v>-0.42390000000000061</v>
      </c>
      <c r="M571" s="355">
        <f t="shared" si="17"/>
        <v>-5.4625584721846442E-2</v>
      </c>
    </row>
    <row r="572" spans="1:13" x14ac:dyDescent="0.2">
      <c r="A572" s="273" t="s">
        <v>159</v>
      </c>
      <c r="B572" s="262" t="str">
        <f>VLOOKUP($A572,DRG!$A$8:$Z$771,2,FALSE)</f>
        <v>G.I. Hemorrhage W/O CC/MCC</v>
      </c>
      <c r="C572" s="263">
        <f>VLOOKUP($A572,DRG!$A$8:$Z$771,9,FALSE)</f>
        <v>152</v>
      </c>
      <c r="D572" s="264">
        <f>VLOOKUP($A572,DRG!$A$8:$Z$771,10,FALSE)</f>
        <v>11181.43</v>
      </c>
      <c r="E572" s="264">
        <f>VLOOKUP($A572,DRG!$A$8:$Z$771,11,FALSE)</f>
        <v>4668.01</v>
      </c>
      <c r="F572" s="265">
        <f>ROUND(VLOOKUP($A572,DRG!$A$8:$Z$771,14,FALSE),1)</f>
        <v>2.2000000000000002</v>
      </c>
      <c r="G572" s="266" t="str">
        <f>VLOOKUP($A572,DRG!$A$8:$Z$771,18,FALSE)</f>
        <v>A</v>
      </c>
      <c r="H572" s="216"/>
      <c r="I572" s="219" t="str">
        <f>VLOOKUP($A572,DRG!$A$8:$Z$771,20,FALSE)</f>
        <v>A</v>
      </c>
      <c r="J572" s="162">
        <f>VLOOKUP($A572,DRG!$A$8:$Z$771,21,FALSE)</f>
        <v>0.78469999999999995</v>
      </c>
      <c r="K572" s="164">
        <f>VLOOKUP($A572,DRG!$A$8:$Z$771,22,FALSE)</f>
        <v>0.74180000000000001</v>
      </c>
      <c r="L572" s="134">
        <f t="shared" si="16"/>
        <v>-4.2899999999999938E-2</v>
      </c>
      <c r="M572" s="355">
        <f t="shared" si="17"/>
        <v>-5.4670574741939516E-2</v>
      </c>
    </row>
    <row r="573" spans="1:13" x14ac:dyDescent="0.2">
      <c r="A573" s="282" t="s">
        <v>1101</v>
      </c>
      <c r="B573" s="267" t="str">
        <f>VLOOKUP($A573,DRG!$A$8:$Z$771,2,FALSE)</f>
        <v>Kidney &amp; Urinary Tract Signs &amp; Symptoms W/O MCC</v>
      </c>
      <c r="C573" s="268">
        <f>VLOOKUP($A573,DRG!$A$8:$Z$771,9,FALSE)</f>
        <v>24</v>
      </c>
      <c r="D573" s="269">
        <f>VLOOKUP($A573,DRG!$A$8:$Z$771,10,FALSE)</f>
        <v>9843.48</v>
      </c>
      <c r="E573" s="269">
        <f>VLOOKUP($A573,DRG!$A$8:$Z$771,11,FALSE)</f>
        <v>4216.76</v>
      </c>
      <c r="F573" s="270">
        <f>ROUND(VLOOKUP($A573,DRG!$A$8:$Z$771,14,FALSE),1)</f>
        <v>2.2999999999999998</v>
      </c>
      <c r="G573" s="271" t="str">
        <f>VLOOKUP($A573,DRG!$A$8:$Z$771,18,FALSE)</f>
        <v>A</v>
      </c>
      <c r="H573" s="216"/>
      <c r="I573" s="220" t="str">
        <f>VLOOKUP($A573,DRG!$A$8:$Z$771,20,FALSE)</f>
        <v>A</v>
      </c>
      <c r="J573" s="163">
        <f>VLOOKUP($A573,DRG!$A$8:$Z$771,21,FALSE)</f>
        <v>0.69110000000000005</v>
      </c>
      <c r="K573" s="165">
        <f>VLOOKUP($A573,DRG!$A$8:$Z$771,22,FALSE)</f>
        <v>0.65310000000000001</v>
      </c>
      <c r="L573" s="135">
        <f t="shared" si="16"/>
        <v>-3.8000000000000034E-2</v>
      </c>
      <c r="M573" s="356">
        <f t="shared" si="17"/>
        <v>-5.498480682969184E-2</v>
      </c>
    </row>
    <row r="574" spans="1:13" x14ac:dyDescent="0.2">
      <c r="A574" s="273" t="s">
        <v>1081</v>
      </c>
      <c r="B574" s="262" t="str">
        <f>VLOOKUP($A574,DRG!$A$8:$Z$771,2,FALSE)</f>
        <v>Transurethral Procedures W/O CC/MCC</v>
      </c>
      <c r="C574" s="263">
        <f>VLOOKUP($A574,DRG!$A$8:$Z$771,9,FALSE)</f>
        <v>24</v>
      </c>
      <c r="D574" s="264">
        <f>VLOOKUP($A574,DRG!$A$8:$Z$771,10,FALSE)</f>
        <v>13240.79</v>
      </c>
      <c r="E574" s="264">
        <f>VLOOKUP($A574,DRG!$A$8:$Z$771,11,FALSE)</f>
        <v>4366.29</v>
      </c>
      <c r="F574" s="265">
        <f>ROUND(VLOOKUP($A574,DRG!$A$8:$Z$771,14,FALSE),1)</f>
        <v>1.6</v>
      </c>
      <c r="G574" s="266" t="str">
        <f>VLOOKUP($A574,DRG!$A$8:$Z$771,18,FALSE)</f>
        <v>A</v>
      </c>
      <c r="H574" s="216"/>
      <c r="I574" s="219" t="str">
        <f>VLOOKUP($A574,DRG!$A$8:$Z$771,20,FALSE)</f>
        <v>A</v>
      </c>
      <c r="J574" s="162">
        <f>VLOOKUP($A574,DRG!$A$8:$Z$771,21,FALSE)</f>
        <v>0.93049999999999999</v>
      </c>
      <c r="K574" s="164">
        <f>VLOOKUP($A574,DRG!$A$8:$Z$771,22,FALSE)</f>
        <v>0.87819999999999998</v>
      </c>
      <c r="L574" s="134">
        <f t="shared" si="16"/>
        <v>-5.2300000000000013E-2</v>
      </c>
      <c r="M574" s="355">
        <f t="shared" si="17"/>
        <v>-5.6206340677055364E-2</v>
      </c>
    </row>
    <row r="575" spans="1:13" x14ac:dyDescent="0.2">
      <c r="A575" s="273" t="s">
        <v>242</v>
      </c>
      <c r="B575" s="262" t="str">
        <f>VLOOKUP($A575,DRG!$A$8:$Z$771,2,FALSE)</f>
        <v>Laparoscopic Cholecystectomy W/O C.D.E. W/O CC/MCC</v>
      </c>
      <c r="C575" s="263">
        <f>VLOOKUP($A575,DRG!$A$8:$Z$771,9,FALSE)</f>
        <v>287</v>
      </c>
      <c r="D575" s="264">
        <f>VLOOKUP($A575,DRG!$A$8:$Z$771,10,FALSE)</f>
        <v>21044.9</v>
      </c>
      <c r="E575" s="264">
        <f>VLOOKUP($A575,DRG!$A$8:$Z$771,11,FALSE)</f>
        <v>7167.37</v>
      </c>
      <c r="F575" s="265">
        <f>ROUND(VLOOKUP($A575,DRG!$A$8:$Z$771,14,FALSE),1)</f>
        <v>2.2000000000000002</v>
      </c>
      <c r="G575" s="266" t="str">
        <f>VLOOKUP($A575,DRG!$A$8:$Z$771,18,FALSE)</f>
        <v>A</v>
      </c>
      <c r="H575" s="216"/>
      <c r="I575" s="219" t="str">
        <f>VLOOKUP($A575,DRG!$A$8:$Z$771,20,FALSE)</f>
        <v>A</v>
      </c>
      <c r="J575" s="162">
        <f>VLOOKUP($A575,DRG!$A$8:$Z$771,21,FALSE)</f>
        <v>1.4794</v>
      </c>
      <c r="K575" s="164">
        <f>VLOOKUP($A575,DRG!$A$8:$Z$771,22,FALSE)</f>
        <v>1.3960999999999999</v>
      </c>
      <c r="L575" s="134">
        <f t="shared" si="16"/>
        <v>-8.3300000000000152E-2</v>
      </c>
      <c r="M575" s="355">
        <f t="shared" si="17"/>
        <v>-5.6306610788157463E-2</v>
      </c>
    </row>
    <row r="576" spans="1:13" x14ac:dyDescent="0.2">
      <c r="A576" s="273" t="s">
        <v>638</v>
      </c>
      <c r="B576" s="262" t="str">
        <f>VLOOKUP($A576,DRG!$A$8:$Z$771,2,FALSE)</f>
        <v>Penis Procedures W CC/MCC</v>
      </c>
      <c r="C576" s="263">
        <f>VLOOKUP($A576,DRG!$A$8:$Z$771,9,FALSE)</f>
        <v>4</v>
      </c>
      <c r="D576" s="264">
        <f>VLOOKUP($A576,DRG!$A$8:$Z$771,10,FALSE)</f>
        <v>30467.84</v>
      </c>
      <c r="E576" s="264">
        <f>VLOOKUP($A576,DRG!$A$8:$Z$771,11,FALSE)</f>
        <v>3735.99</v>
      </c>
      <c r="F576" s="265">
        <f>ROUND(VLOOKUP($A576,DRG!$A$8:$Z$771,14,FALSE),1)</f>
        <v>4</v>
      </c>
      <c r="G576" s="266" t="str">
        <f>VLOOKUP($A576,DRG!$A$8:$Z$771,18,FALSE)</f>
        <v>M</v>
      </c>
      <c r="H576" s="216"/>
      <c r="I576" s="219" t="str">
        <f>VLOOKUP($A576,DRG!$A$8:$Z$771,20,FALSE)</f>
        <v>M</v>
      </c>
      <c r="J576" s="162">
        <f>VLOOKUP($A576,DRG!$A$8:$Z$771,21,FALSE)</f>
        <v>3.3178000000000001</v>
      </c>
      <c r="K576" s="164">
        <f>VLOOKUP($A576,DRG!$A$8:$Z$771,22,FALSE)</f>
        <v>3.1282000000000001</v>
      </c>
      <c r="L576" s="134">
        <f t="shared" si="16"/>
        <v>-0.18959999999999999</v>
      </c>
      <c r="M576" s="355">
        <f t="shared" si="17"/>
        <v>-5.7146301766230631E-2</v>
      </c>
    </row>
    <row r="577" spans="1:13" x14ac:dyDescent="0.2">
      <c r="A577" s="273" t="s">
        <v>529</v>
      </c>
      <c r="B577" s="262" t="str">
        <f>VLOOKUP($A577,DRG!$A$8:$Z$771,2,FALSE)</f>
        <v>Cellulitis W MCC</v>
      </c>
      <c r="C577" s="263">
        <f>VLOOKUP($A577,DRG!$A$8:$Z$771,9,FALSE)</f>
        <v>120</v>
      </c>
      <c r="D577" s="264">
        <f>VLOOKUP($A577,DRG!$A$8:$Z$771,10,FALSE)</f>
        <v>21586.1</v>
      </c>
      <c r="E577" s="264">
        <f>VLOOKUP($A577,DRG!$A$8:$Z$771,11,FALSE)</f>
        <v>15849.7</v>
      </c>
      <c r="F577" s="265">
        <f>ROUND(VLOOKUP($A577,DRG!$A$8:$Z$771,14,FALSE),1)</f>
        <v>5</v>
      </c>
      <c r="G577" s="266" t="str">
        <f>VLOOKUP($A577,DRG!$A$8:$Z$771,18,FALSE)</f>
        <v>A</v>
      </c>
      <c r="H577" s="216"/>
      <c r="I577" s="219" t="str">
        <f>VLOOKUP($A577,DRG!$A$8:$Z$771,20,FALSE)</f>
        <v>A</v>
      </c>
      <c r="J577" s="162">
        <f>VLOOKUP($A577,DRG!$A$8:$Z$771,21,FALSE)</f>
        <v>1.5187999999999999</v>
      </c>
      <c r="K577" s="164">
        <f>VLOOKUP($A577,DRG!$A$8:$Z$771,22,FALSE)</f>
        <v>1.4319999999999999</v>
      </c>
      <c r="L577" s="134">
        <f t="shared" si="16"/>
        <v>-8.6799999999999988E-2</v>
      </c>
      <c r="M577" s="355">
        <f t="shared" si="17"/>
        <v>-5.7150381880431915E-2</v>
      </c>
    </row>
    <row r="578" spans="1:13" x14ac:dyDescent="0.2">
      <c r="A578" s="282" t="s">
        <v>2285</v>
      </c>
      <c r="B578" s="267" t="str">
        <f>VLOOKUP($A578,DRG!$A$8:$Z$771,2,FALSE)</f>
        <v>Skin Debridement W CC</v>
      </c>
      <c r="C578" s="268">
        <f>VLOOKUP($A578,DRG!$A$8:$Z$771,9,FALSE)</f>
        <v>64</v>
      </c>
      <c r="D578" s="269">
        <f>VLOOKUP($A578,DRG!$A$8:$Z$771,10,FALSE)</f>
        <v>20317.310000000001</v>
      </c>
      <c r="E578" s="269">
        <f>VLOOKUP($A578,DRG!$A$8:$Z$771,11,FALSE)</f>
        <v>11822.79</v>
      </c>
      <c r="F578" s="270">
        <f>ROUND(VLOOKUP($A578,DRG!$A$8:$Z$771,14,FALSE),1)</f>
        <v>4.4000000000000004</v>
      </c>
      <c r="G578" s="271" t="str">
        <f>VLOOKUP($A578,DRG!$A$8:$Z$771,18,FALSE)</f>
        <v>A</v>
      </c>
      <c r="H578" s="216"/>
      <c r="I578" s="220" t="str">
        <f>VLOOKUP($A578,DRG!$A$8:$Z$771,20,FALSE)</f>
        <v>A</v>
      </c>
      <c r="J578" s="163">
        <f>VLOOKUP($A578,DRG!$A$8:$Z$771,21,FALSE)</f>
        <v>1.4303999999999999</v>
      </c>
      <c r="K578" s="165">
        <f>VLOOKUP($A578,DRG!$A$8:$Z$771,22,FALSE)</f>
        <v>1.3478000000000001</v>
      </c>
      <c r="L578" s="135">
        <f t="shared" si="16"/>
        <v>-8.2599999999999785E-2</v>
      </c>
      <c r="M578" s="356">
        <f t="shared" si="17"/>
        <v>-5.7746085011185534E-2</v>
      </c>
    </row>
    <row r="579" spans="1:13" x14ac:dyDescent="0.2">
      <c r="A579" s="273" t="s">
        <v>1111</v>
      </c>
      <c r="B579" s="262" t="str">
        <f>VLOOKUP($A579,DRG!$A$8:$Z$771,2,FALSE)</f>
        <v>Anal &amp; Stomal Procedures W CC</v>
      </c>
      <c r="C579" s="263">
        <f>VLOOKUP($A579,DRG!$A$8:$Z$771,9,FALSE)</f>
        <v>46</v>
      </c>
      <c r="D579" s="264">
        <f>VLOOKUP($A579,DRG!$A$8:$Z$771,10,FALSE)</f>
        <v>17789.87</v>
      </c>
      <c r="E579" s="264">
        <f>VLOOKUP($A579,DRG!$A$8:$Z$771,11,FALSE)</f>
        <v>7887.46</v>
      </c>
      <c r="F579" s="265">
        <f>ROUND(VLOOKUP($A579,DRG!$A$8:$Z$771,14,FALSE),1)</f>
        <v>3.4</v>
      </c>
      <c r="G579" s="266" t="str">
        <f>VLOOKUP($A579,DRG!$A$8:$Z$771,18,FALSE)</f>
        <v>A</v>
      </c>
      <c r="H579" s="216"/>
      <c r="I579" s="219" t="str">
        <f>VLOOKUP($A579,DRG!$A$8:$Z$771,20,FALSE)</f>
        <v>A</v>
      </c>
      <c r="J579" s="162">
        <f>VLOOKUP($A579,DRG!$A$8:$Z$771,21,FALSE)</f>
        <v>1.2529999999999999</v>
      </c>
      <c r="K579" s="164">
        <f>VLOOKUP($A579,DRG!$A$8:$Z$771,22,FALSE)</f>
        <v>1.1801999999999999</v>
      </c>
      <c r="L579" s="134">
        <f t="shared" si="16"/>
        <v>-7.2799999999999976E-2</v>
      </c>
      <c r="M579" s="355">
        <f t="shared" si="17"/>
        <v>-5.8100558659217864E-2</v>
      </c>
    </row>
    <row r="580" spans="1:13" x14ac:dyDescent="0.2">
      <c r="A580" s="273" t="s">
        <v>1271</v>
      </c>
      <c r="B580" s="262" t="str">
        <f>VLOOKUP($A580,DRG!$A$8:$Z$771,2,FALSE)</f>
        <v>Septicemia or Severe Sepsis W MV &gt;96 Hours</v>
      </c>
      <c r="C580" s="263">
        <f>VLOOKUP($A580,DRG!$A$8:$Z$771,9,FALSE)</f>
        <v>213</v>
      </c>
      <c r="D580" s="264">
        <f>VLOOKUP($A580,DRG!$A$8:$Z$771,10,FALSE)</f>
        <v>100847.39</v>
      </c>
      <c r="E580" s="264">
        <f>VLOOKUP($A580,DRG!$A$8:$Z$771,11,FALSE)</f>
        <v>49408.5</v>
      </c>
      <c r="F580" s="265">
        <f>ROUND(VLOOKUP($A580,DRG!$A$8:$Z$771,14,FALSE),1)</f>
        <v>13.8</v>
      </c>
      <c r="G580" s="266" t="str">
        <f>VLOOKUP($A580,DRG!$A$8:$Z$771,18,FALSE)</f>
        <v>A</v>
      </c>
      <c r="H580" s="216"/>
      <c r="I580" s="219" t="str">
        <f>VLOOKUP($A580,DRG!$A$8:$Z$771,20,FALSE)</f>
        <v>A</v>
      </c>
      <c r="J580" s="162">
        <f>VLOOKUP($A580,DRG!$A$8:$Z$771,21,FALSE)</f>
        <v>6.8852000000000002</v>
      </c>
      <c r="K580" s="164">
        <f>VLOOKUP($A580,DRG!$A$8:$Z$771,22,FALSE)</f>
        <v>6.4813000000000001</v>
      </c>
      <c r="L580" s="134">
        <f t="shared" si="16"/>
        <v>-0.40390000000000015</v>
      </c>
      <c r="M580" s="355">
        <f t="shared" si="17"/>
        <v>-5.8662057747051667E-2</v>
      </c>
    </row>
    <row r="581" spans="1:13" x14ac:dyDescent="0.2">
      <c r="A581" s="273" t="s">
        <v>1301</v>
      </c>
      <c r="B581" s="262" t="str">
        <f>VLOOKUP($A581,DRG!$A$8:$Z$771,2,FALSE)</f>
        <v>Poisoning &amp; Toxic Effects of Drugs W MCC</v>
      </c>
      <c r="C581" s="263">
        <f>VLOOKUP($A581,DRG!$A$8:$Z$771,9,FALSE)</f>
        <v>661</v>
      </c>
      <c r="D581" s="264">
        <f>VLOOKUP($A581,DRG!$A$8:$Z$771,10,FALSE)</f>
        <v>22384.55</v>
      </c>
      <c r="E581" s="264">
        <f>VLOOKUP($A581,DRG!$A$8:$Z$771,11,FALSE)</f>
        <v>16416.099999999999</v>
      </c>
      <c r="F581" s="265">
        <f>ROUND(VLOOKUP($A581,DRG!$A$8:$Z$771,14,FALSE),1)</f>
        <v>2.9</v>
      </c>
      <c r="G581" s="266" t="str">
        <f>VLOOKUP($A581,DRG!$A$8:$Z$771,18,FALSE)</f>
        <v>A</v>
      </c>
      <c r="H581" s="216"/>
      <c r="I581" s="219" t="str">
        <f>VLOOKUP($A581,DRG!$A$8:$Z$771,20,FALSE)</f>
        <v>A</v>
      </c>
      <c r="J581" s="162">
        <f>VLOOKUP($A581,DRG!$A$8:$Z$771,21,FALSE)</f>
        <v>1.5777000000000001</v>
      </c>
      <c r="K581" s="164">
        <f>VLOOKUP($A581,DRG!$A$8:$Z$771,22,FALSE)</f>
        <v>1.4850000000000001</v>
      </c>
      <c r="L581" s="134">
        <f t="shared" si="16"/>
        <v>-9.2700000000000005E-2</v>
      </c>
      <c r="M581" s="355">
        <f t="shared" si="17"/>
        <v>-5.8756417569880204E-2</v>
      </c>
    </row>
    <row r="582" spans="1:13" x14ac:dyDescent="0.2">
      <c r="A582" s="273" t="s">
        <v>1179</v>
      </c>
      <c r="B582" s="262" t="str">
        <f>VLOOKUP($A582,DRG!$A$8:$Z$771,2,FALSE)</f>
        <v>Uterine &amp; Adnexa Proc for Non-Malignancy W/O CC/MCC</v>
      </c>
      <c r="C582" s="263">
        <f>VLOOKUP($A582,DRG!$A$8:$Z$771,9,FALSE)</f>
        <v>489</v>
      </c>
      <c r="D582" s="264">
        <f>VLOOKUP($A582,DRG!$A$8:$Z$771,10,FALSE)</f>
        <v>16497.97</v>
      </c>
      <c r="E582" s="264">
        <f>VLOOKUP($A582,DRG!$A$8:$Z$771,11,FALSE)</f>
        <v>5612.28</v>
      </c>
      <c r="F582" s="265">
        <f>ROUND(VLOOKUP($A582,DRG!$A$8:$Z$771,14,FALSE),1)</f>
        <v>1.9</v>
      </c>
      <c r="G582" s="266" t="str">
        <f>VLOOKUP($A582,DRG!$A$8:$Z$771,18,FALSE)</f>
        <v>A</v>
      </c>
      <c r="H582" s="216"/>
      <c r="I582" s="219" t="str">
        <f>VLOOKUP($A582,DRG!$A$8:$Z$771,20,FALSE)</f>
        <v>A</v>
      </c>
      <c r="J582" s="162">
        <f>VLOOKUP($A582,DRG!$A$8:$Z$771,21,FALSE)</f>
        <v>1.163</v>
      </c>
      <c r="K582" s="164">
        <f>VLOOKUP($A582,DRG!$A$8:$Z$771,22,FALSE)</f>
        <v>1.0945</v>
      </c>
      <c r="L582" s="134">
        <f t="shared" si="16"/>
        <v>-6.8500000000000005E-2</v>
      </c>
      <c r="M582" s="355">
        <f t="shared" si="17"/>
        <v>-5.8899398108340502E-2</v>
      </c>
    </row>
    <row r="583" spans="1:13" x14ac:dyDescent="0.2">
      <c r="A583" s="282" t="s">
        <v>1274</v>
      </c>
      <c r="B583" s="267" t="str">
        <f>VLOOKUP($A583,DRG!$A$8:$Z$771,2,FALSE)</f>
        <v>O.R. Procedure W Principal Diagnoses of Mental Illness</v>
      </c>
      <c r="C583" s="268">
        <f>VLOOKUP($A583,DRG!$A$8:$Z$771,9,FALSE)</f>
        <v>3</v>
      </c>
      <c r="D583" s="269">
        <f>VLOOKUP($A583,DRG!$A$8:$Z$771,10,FALSE)</f>
        <v>28575.7</v>
      </c>
      <c r="E583" s="269">
        <f>VLOOKUP($A583,DRG!$A$8:$Z$771,11,FALSE)</f>
        <v>11717.8</v>
      </c>
      <c r="F583" s="270">
        <f>ROUND(VLOOKUP($A583,DRG!$A$8:$Z$771,14,FALSE),1)</f>
        <v>7.8</v>
      </c>
      <c r="G583" s="271" t="str">
        <f>VLOOKUP($A583,DRG!$A$8:$Z$771,18,FALSE)</f>
        <v>M</v>
      </c>
      <c r="H583" s="216"/>
      <c r="I583" s="220" t="str">
        <f>VLOOKUP($A583,DRG!$A$8:$Z$771,20,FALSE)</f>
        <v>M</v>
      </c>
      <c r="J583" s="163">
        <f>VLOOKUP($A583,DRG!$A$8:$Z$771,21,FALSE)</f>
        <v>5.2131999999999996</v>
      </c>
      <c r="K583" s="165">
        <f>VLOOKUP($A583,DRG!$A$8:$Z$771,22,FALSE)</f>
        <v>4.8920000000000003</v>
      </c>
      <c r="L583" s="135">
        <f t="shared" si="16"/>
        <v>-0.32119999999999926</v>
      </c>
      <c r="M583" s="356">
        <f t="shared" si="17"/>
        <v>-6.1612828972607857E-2</v>
      </c>
    </row>
    <row r="584" spans="1:13" x14ac:dyDescent="0.2">
      <c r="A584" s="273" t="s">
        <v>1164</v>
      </c>
      <c r="B584" s="262" t="str">
        <f>VLOOKUP($A584,DRG!$A$8:$Z$771,2,FALSE)</f>
        <v>Major Gastrointestinal Disorders &amp; Peritoneal Infections W/O CC/MCC</v>
      </c>
      <c r="C584" s="263">
        <f>VLOOKUP($A584,DRG!$A$8:$Z$771,9,FALSE)</f>
        <v>65</v>
      </c>
      <c r="D584" s="264">
        <f>VLOOKUP($A584,DRG!$A$8:$Z$771,10,FALSE)</f>
        <v>10468.299999999999</v>
      </c>
      <c r="E584" s="264">
        <f>VLOOKUP($A584,DRG!$A$8:$Z$771,11,FALSE)</f>
        <v>4484.7299999999996</v>
      </c>
      <c r="F584" s="265">
        <f>ROUND(VLOOKUP($A584,DRG!$A$8:$Z$771,14,FALSE),1)</f>
        <v>2.7</v>
      </c>
      <c r="G584" s="266" t="str">
        <f>VLOOKUP($A584,DRG!$A$8:$Z$771,18,FALSE)</f>
        <v>A</v>
      </c>
      <c r="H584" s="216"/>
      <c r="I584" s="219" t="str">
        <f>VLOOKUP($A584,DRG!$A$8:$Z$771,20,FALSE)</f>
        <v>A</v>
      </c>
      <c r="J584" s="162">
        <f>VLOOKUP($A584,DRG!$A$8:$Z$771,21,FALSE)</f>
        <v>0.74019999999999997</v>
      </c>
      <c r="K584" s="164">
        <f>VLOOKUP($A584,DRG!$A$8:$Z$771,22,FALSE)</f>
        <v>0.69450000000000001</v>
      </c>
      <c r="L584" s="134">
        <f t="shared" si="16"/>
        <v>-4.5699999999999963E-2</v>
      </c>
      <c r="M584" s="355">
        <f t="shared" si="17"/>
        <v>-6.1740070251283391E-2</v>
      </c>
    </row>
    <row r="585" spans="1:13" x14ac:dyDescent="0.2">
      <c r="A585" s="273" t="s">
        <v>892</v>
      </c>
      <c r="B585" s="262" t="str">
        <f>VLOOKUP($A585,DRG!$A$8:$Z$771,2,FALSE)</f>
        <v>Interstitial Lung Disease W/O CC/MCC</v>
      </c>
      <c r="C585" s="263">
        <f>VLOOKUP($A585,DRG!$A$8:$Z$771,9,FALSE)</f>
        <v>12</v>
      </c>
      <c r="D585" s="264">
        <f>VLOOKUP($A585,DRG!$A$8:$Z$771,10,FALSE)</f>
        <v>11700.62</v>
      </c>
      <c r="E585" s="264">
        <f>VLOOKUP($A585,DRG!$A$8:$Z$771,11,FALSE)</f>
        <v>5323.05</v>
      </c>
      <c r="F585" s="265">
        <f>ROUND(VLOOKUP($A585,DRG!$A$8:$Z$771,14,FALSE),1)</f>
        <v>2.4</v>
      </c>
      <c r="G585" s="266" t="str">
        <f>VLOOKUP($A585,DRG!$A$8:$Z$771,18,FALSE)</f>
        <v>A</v>
      </c>
      <c r="H585" s="216"/>
      <c r="I585" s="219" t="str">
        <f>VLOOKUP($A585,DRG!$A$8:$Z$771,20,FALSE)</f>
        <v>MP</v>
      </c>
      <c r="J585" s="162">
        <f>VLOOKUP($A585,DRG!$A$8:$Z$771,21,FALSE)</f>
        <v>0.82979999999999998</v>
      </c>
      <c r="K585" s="164">
        <f>VLOOKUP($A585,DRG!$A$8:$Z$771,22,FALSE)</f>
        <v>0.77610000000000001</v>
      </c>
      <c r="L585" s="134">
        <f t="shared" ref="L585:L648" si="18">IF(J585&lt;&gt;"",IF(K585&lt;&gt;"",K585-J585,""),"")</f>
        <v>-5.369999999999997E-2</v>
      </c>
      <c r="M585" s="355">
        <f t="shared" ref="M585:M648" si="19">IF(L585="","",L585/J585)</f>
        <v>-6.4714389009399825E-2</v>
      </c>
    </row>
    <row r="586" spans="1:13" x14ac:dyDescent="0.2">
      <c r="A586" s="273" t="s">
        <v>408</v>
      </c>
      <c r="B586" s="262" t="str">
        <f>VLOOKUP($A586,DRG!$A$8:$Z$771,2,FALSE)</f>
        <v>Heart Transplant or Implant of Heart Assist System W/O MCC</v>
      </c>
      <c r="C586" s="263">
        <f>VLOOKUP($A586,DRG!$A$8:$Z$771,9,FALSE)</f>
        <v>0</v>
      </c>
      <c r="D586" s="264">
        <f>VLOOKUP($A586,DRG!$A$8:$Z$771,10,FALSE)</f>
        <v>0</v>
      </c>
      <c r="E586" s="264">
        <f>VLOOKUP($A586,DRG!$A$8:$Z$771,11,FALSE)</f>
        <v>0</v>
      </c>
      <c r="F586" s="265">
        <f>ROUND(VLOOKUP($A586,DRG!$A$8:$Z$771,14,FALSE),1)</f>
        <v>16.600000000000001</v>
      </c>
      <c r="G586" s="266" t="str">
        <f>VLOOKUP($A586,DRG!$A$8:$Z$771,18,FALSE)</f>
        <v>Z</v>
      </c>
      <c r="H586" s="216"/>
      <c r="I586" s="219" t="str">
        <f>VLOOKUP($A586,DRG!$A$8:$Z$771,20,FALSE)</f>
        <v>Z</v>
      </c>
      <c r="J586" s="162">
        <f>VLOOKUP($A586,DRG!$A$8:$Z$771,21,FALSE)</f>
        <v>15.682</v>
      </c>
      <c r="K586" s="164">
        <f>VLOOKUP($A586,DRG!$A$8:$Z$771,22,FALSE)</f>
        <v>14.6448</v>
      </c>
      <c r="L586" s="134">
        <f t="shared" si="18"/>
        <v>-1.0372000000000003</v>
      </c>
      <c r="M586" s="355">
        <f t="shared" si="19"/>
        <v>-6.6139523020022975E-2</v>
      </c>
    </row>
    <row r="587" spans="1:13" x14ac:dyDescent="0.2">
      <c r="A587" s="273" t="s">
        <v>488</v>
      </c>
      <c r="B587" s="262" t="str">
        <f>VLOOKUP($A587,DRG!$A$8:$Z$771,2,FALSE)</f>
        <v>Cranial &amp; Peripheral Nerve Disorders W/O MCC</v>
      </c>
      <c r="C587" s="263">
        <f>VLOOKUP($A587,DRG!$A$8:$Z$771,9,FALSE)</f>
        <v>210</v>
      </c>
      <c r="D587" s="264">
        <f>VLOOKUP($A587,DRG!$A$8:$Z$771,10,FALSE)</f>
        <v>12816.52</v>
      </c>
      <c r="E587" s="264">
        <f>VLOOKUP($A587,DRG!$A$8:$Z$771,11,FALSE)</f>
        <v>6786.77</v>
      </c>
      <c r="F587" s="265">
        <f>ROUND(VLOOKUP($A587,DRG!$A$8:$Z$771,14,FALSE),1)</f>
        <v>2.7</v>
      </c>
      <c r="G587" s="266" t="str">
        <f>VLOOKUP($A587,DRG!$A$8:$Z$771,18,FALSE)</f>
        <v>A</v>
      </c>
      <c r="H587" s="216"/>
      <c r="I587" s="219" t="str">
        <f>VLOOKUP($A587,DRG!$A$8:$Z$771,20,FALSE)</f>
        <v>A</v>
      </c>
      <c r="J587" s="162">
        <f>VLOOKUP($A587,DRG!$A$8:$Z$771,21,FALSE)</f>
        <v>0.91049999999999998</v>
      </c>
      <c r="K587" s="164">
        <f>VLOOKUP($A587,DRG!$A$8:$Z$771,22,FALSE)</f>
        <v>0.85019999999999996</v>
      </c>
      <c r="L587" s="134">
        <f t="shared" si="18"/>
        <v>-6.030000000000002E-2</v>
      </c>
      <c r="M587" s="355">
        <f t="shared" si="19"/>
        <v>-6.6227347611202664E-2</v>
      </c>
    </row>
    <row r="588" spans="1:13" x14ac:dyDescent="0.2">
      <c r="A588" s="282" t="s">
        <v>1259</v>
      </c>
      <c r="B588" s="267" t="str">
        <f>VLOOKUP($A588,DRG!$A$8:$Z$771,2,FALSE)</f>
        <v>Infectious &amp; Parasitic Diseases W O.R. Procedure W/O CC/MCC</v>
      </c>
      <c r="C588" s="268">
        <f>VLOOKUP($A588,DRG!$A$8:$Z$771,9,FALSE)</f>
        <v>7</v>
      </c>
      <c r="D588" s="269">
        <f>VLOOKUP($A588,DRG!$A$8:$Z$771,10,FALSE)</f>
        <v>21732.17</v>
      </c>
      <c r="E588" s="269">
        <f>VLOOKUP($A588,DRG!$A$8:$Z$771,11,FALSE)</f>
        <v>8868.8700000000008</v>
      </c>
      <c r="F588" s="270">
        <f>ROUND(VLOOKUP($A588,DRG!$A$8:$Z$771,14,FALSE),1)</f>
        <v>3.5</v>
      </c>
      <c r="G588" s="271" t="str">
        <f>VLOOKUP($A588,DRG!$A$8:$Z$771,18,FALSE)</f>
        <v>MP</v>
      </c>
      <c r="H588" s="216"/>
      <c r="I588" s="220" t="str">
        <f>VLOOKUP($A588,DRG!$A$8:$Z$771,20,FALSE)</f>
        <v>MP</v>
      </c>
      <c r="J588" s="163">
        <f>VLOOKUP($A588,DRG!$A$8:$Z$771,21,FALSE)</f>
        <v>1.5653999999999999</v>
      </c>
      <c r="K588" s="165">
        <f>VLOOKUP($A588,DRG!$A$8:$Z$771,22,FALSE)</f>
        <v>1.4601999999999999</v>
      </c>
      <c r="L588" s="135">
        <f t="shared" si="18"/>
        <v>-0.10519999999999996</v>
      </c>
      <c r="M588" s="356">
        <f t="shared" si="19"/>
        <v>-6.7203270729525977E-2</v>
      </c>
    </row>
    <row r="589" spans="1:13" x14ac:dyDescent="0.2">
      <c r="A589" s="273" t="s">
        <v>1534</v>
      </c>
      <c r="B589" s="262" t="str">
        <f>VLOOKUP($A589,DRG!$A$8:$Z$771,2,FALSE)</f>
        <v>Soft Tissue Procedures W MCC</v>
      </c>
      <c r="C589" s="263">
        <f>VLOOKUP($A589,DRG!$A$8:$Z$771,9,FALSE)</f>
        <v>10</v>
      </c>
      <c r="D589" s="264">
        <f>VLOOKUP($A589,DRG!$A$8:$Z$771,10,FALSE)</f>
        <v>79980.41</v>
      </c>
      <c r="E589" s="264">
        <f>VLOOKUP($A589,DRG!$A$8:$Z$771,11,FALSE)</f>
        <v>45035.64</v>
      </c>
      <c r="F589" s="265">
        <f>ROUND(VLOOKUP($A589,DRG!$A$8:$Z$771,14,FALSE),1)</f>
        <v>13.9</v>
      </c>
      <c r="G589" s="266" t="str">
        <f>VLOOKUP($A589,DRG!$A$8:$Z$771,18,FALSE)</f>
        <v>A</v>
      </c>
      <c r="H589" s="216"/>
      <c r="I589" s="219" t="str">
        <f>VLOOKUP($A589,DRG!$A$8:$Z$771,20,FALSE)</f>
        <v>A</v>
      </c>
      <c r="J589" s="162">
        <f>VLOOKUP($A589,DRG!$A$8:$Z$771,21,FALSE)</f>
        <v>4.7049000000000003</v>
      </c>
      <c r="K589" s="164">
        <f>VLOOKUP($A589,DRG!$A$8:$Z$771,22,FALSE)</f>
        <v>4.3869999999999996</v>
      </c>
      <c r="L589" s="134">
        <f t="shared" si="18"/>
        <v>-0.31790000000000074</v>
      </c>
      <c r="M589" s="355">
        <f t="shared" si="19"/>
        <v>-6.7567854789687506E-2</v>
      </c>
    </row>
    <row r="590" spans="1:13" x14ac:dyDescent="0.2">
      <c r="A590" s="273" t="s">
        <v>1132</v>
      </c>
      <c r="B590" s="262" t="str">
        <f>VLOOKUP($A590,DRG!$A$8:$Z$771,2,FALSE)</f>
        <v>Other Digestive System O.R. Procedures W CC</v>
      </c>
      <c r="C590" s="263">
        <f>VLOOKUP($A590,DRG!$A$8:$Z$771,9,FALSE)</f>
        <v>37</v>
      </c>
      <c r="D590" s="264">
        <f>VLOOKUP($A590,DRG!$A$8:$Z$771,10,FALSE)</f>
        <v>31573.73</v>
      </c>
      <c r="E590" s="264">
        <f>VLOOKUP($A590,DRG!$A$8:$Z$771,11,FALSE)</f>
        <v>13112.89</v>
      </c>
      <c r="F590" s="265">
        <f>ROUND(VLOOKUP($A590,DRG!$A$8:$Z$771,14,FALSE),1)</f>
        <v>4.3</v>
      </c>
      <c r="G590" s="266" t="str">
        <f>VLOOKUP($A590,DRG!$A$8:$Z$771,18,FALSE)</f>
        <v>A</v>
      </c>
      <c r="H590" s="216"/>
      <c r="I590" s="219" t="str">
        <f>VLOOKUP($A590,DRG!$A$8:$Z$771,20,FALSE)</f>
        <v>A</v>
      </c>
      <c r="J590" s="162">
        <f>VLOOKUP($A590,DRG!$A$8:$Z$771,21,FALSE)</f>
        <v>2.2496</v>
      </c>
      <c r="K590" s="164">
        <f>VLOOKUP($A590,DRG!$A$8:$Z$771,22,FALSE)</f>
        <v>2.0943000000000001</v>
      </c>
      <c r="L590" s="134">
        <f t="shared" si="18"/>
        <v>-0.15529999999999999</v>
      </c>
      <c r="M590" s="355">
        <f t="shared" si="19"/>
        <v>-6.9034495021337128E-2</v>
      </c>
    </row>
    <row r="591" spans="1:13" x14ac:dyDescent="0.2">
      <c r="A591" s="273" t="s">
        <v>1236</v>
      </c>
      <c r="B591" s="262" t="str">
        <f>VLOOKUP($A591,DRG!$A$8:$Z$771,2,FALSE)</f>
        <v>Myeloprolif Disord or Poorly Diff Neopl W Maj O.R. Proc W MCC</v>
      </c>
      <c r="C591" s="263">
        <f>VLOOKUP($A591,DRG!$A$8:$Z$771,9,FALSE)</f>
        <v>6</v>
      </c>
      <c r="D591" s="264">
        <f>VLOOKUP($A591,DRG!$A$8:$Z$771,10,FALSE)</f>
        <v>91383.69</v>
      </c>
      <c r="E591" s="264">
        <f>VLOOKUP($A591,DRG!$A$8:$Z$771,11,FALSE)</f>
        <v>53266.58</v>
      </c>
      <c r="F591" s="265">
        <f>ROUND(VLOOKUP($A591,DRG!$A$8:$Z$771,14,FALSE),1)</f>
        <v>10.8</v>
      </c>
      <c r="G591" s="266" t="str">
        <f>VLOOKUP($A591,DRG!$A$8:$Z$771,18,FALSE)</f>
        <v>M</v>
      </c>
      <c r="H591" s="216"/>
      <c r="I591" s="219" t="str">
        <f>VLOOKUP($A591,DRG!$A$8:$Z$771,20,FALSE)</f>
        <v>M</v>
      </c>
      <c r="J591" s="162">
        <f>VLOOKUP($A591,DRG!$A$8:$Z$771,21,FALSE)</f>
        <v>7.9131999999999998</v>
      </c>
      <c r="K591" s="164">
        <f>VLOOKUP($A591,DRG!$A$8:$Z$771,22,FALSE)</f>
        <v>7.3619000000000003</v>
      </c>
      <c r="L591" s="134">
        <f t="shared" si="18"/>
        <v>-0.55129999999999946</v>
      </c>
      <c r="M591" s="355">
        <f t="shared" si="19"/>
        <v>-6.9668402163473628E-2</v>
      </c>
    </row>
    <row r="592" spans="1:13" x14ac:dyDescent="0.2">
      <c r="A592" s="273" t="s">
        <v>614</v>
      </c>
      <c r="B592" s="262" t="str">
        <f>VLOOKUP($A592,DRG!$A$8:$Z$771,2,FALSE)</f>
        <v>Periph/Cranial Nerve &amp; Other Nerv Syst Proc W MCC</v>
      </c>
      <c r="C592" s="263">
        <f>VLOOKUP($A592,DRG!$A$8:$Z$771,9,FALSE)</f>
        <v>26</v>
      </c>
      <c r="D592" s="264">
        <f>VLOOKUP($A592,DRG!$A$8:$Z$771,10,FALSE)</f>
        <v>48229.48</v>
      </c>
      <c r="E592" s="264">
        <f>VLOOKUP($A592,DRG!$A$8:$Z$771,11,FALSE)</f>
        <v>25921.93</v>
      </c>
      <c r="F592" s="265">
        <f>ROUND(VLOOKUP($A592,DRG!$A$8:$Z$771,14,FALSE),1)</f>
        <v>7</v>
      </c>
      <c r="G592" s="266" t="str">
        <f>VLOOKUP($A592,DRG!$A$8:$Z$771,18,FALSE)</f>
        <v>A</v>
      </c>
      <c r="H592" s="216"/>
      <c r="I592" s="219" t="str">
        <f>VLOOKUP($A592,DRG!$A$8:$Z$771,20,FALSE)</f>
        <v>AO</v>
      </c>
      <c r="J592" s="162">
        <f>VLOOKUP($A592,DRG!$A$8:$Z$771,21,FALSE)</f>
        <v>3.4451999999999998</v>
      </c>
      <c r="K592" s="164">
        <f>VLOOKUP($A592,DRG!$A$8:$Z$771,22,FALSE)</f>
        <v>3.1993</v>
      </c>
      <c r="L592" s="134">
        <f t="shared" si="18"/>
        <v>-0.24589999999999979</v>
      </c>
      <c r="M592" s="355">
        <f t="shared" si="19"/>
        <v>-7.1374666202252357E-2</v>
      </c>
    </row>
    <row r="593" spans="1:13" x14ac:dyDescent="0.2">
      <c r="A593" s="282" t="s">
        <v>1168</v>
      </c>
      <c r="B593" s="267" t="str">
        <f>VLOOKUP($A593,DRG!$A$8:$Z$771,2,FALSE)</f>
        <v>Digestive Malignancy W CC</v>
      </c>
      <c r="C593" s="268">
        <f>VLOOKUP($A593,DRG!$A$8:$Z$771,9,FALSE)</f>
        <v>64</v>
      </c>
      <c r="D593" s="269">
        <f>VLOOKUP($A593,DRG!$A$8:$Z$771,10,FALSE)</f>
        <v>20721.59</v>
      </c>
      <c r="E593" s="269">
        <f>VLOOKUP($A593,DRG!$A$8:$Z$771,11,FALSE)</f>
        <v>13233.61</v>
      </c>
      <c r="F593" s="270">
        <f>ROUND(VLOOKUP($A593,DRG!$A$8:$Z$771,14,FALSE),1)</f>
        <v>3.9</v>
      </c>
      <c r="G593" s="271" t="str">
        <f>VLOOKUP($A593,DRG!$A$8:$Z$771,18,FALSE)</f>
        <v>A</v>
      </c>
      <c r="H593" s="216"/>
      <c r="I593" s="220" t="str">
        <f>VLOOKUP($A593,DRG!$A$8:$Z$771,20,FALSE)</f>
        <v>AO</v>
      </c>
      <c r="J593" s="163">
        <f>VLOOKUP($A593,DRG!$A$8:$Z$771,21,FALSE)</f>
        <v>1.4809000000000001</v>
      </c>
      <c r="K593" s="165">
        <f>VLOOKUP($A593,DRG!$A$8:$Z$771,22,FALSE)</f>
        <v>1.3746</v>
      </c>
      <c r="L593" s="135">
        <f t="shared" si="18"/>
        <v>-0.10630000000000006</v>
      </c>
      <c r="M593" s="356">
        <f t="shared" si="19"/>
        <v>-7.1780673914511484E-2</v>
      </c>
    </row>
    <row r="594" spans="1:13" x14ac:dyDescent="0.2">
      <c r="A594" s="273" t="s">
        <v>1450</v>
      </c>
      <c r="B594" s="262" t="str">
        <f>VLOOKUP($A594,DRG!$A$8:$Z$771,2,FALSE)</f>
        <v>Sprains, Strains &amp; Dislocations of Hip, Pelvis &amp; Thigh W/O CC/MCC</v>
      </c>
      <c r="C594" s="263">
        <f>VLOOKUP($A594,DRG!$A$8:$Z$771,9,FALSE)</f>
        <v>0</v>
      </c>
      <c r="D594" s="264">
        <f>VLOOKUP($A594,DRG!$A$8:$Z$771,10,FALSE)</f>
        <v>0</v>
      </c>
      <c r="E594" s="264">
        <f>VLOOKUP($A594,DRG!$A$8:$Z$771,11,FALSE)</f>
        <v>0</v>
      </c>
      <c r="F594" s="265">
        <f>ROUND(VLOOKUP($A594,DRG!$A$8:$Z$771,14,FALSE),1)</f>
        <v>2.5</v>
      </c>
      <c r="G594" s="266" t="str">
        <f>VLOOKUP($A594,DRG!$A$8:$Z$771,18,FALSE)</f>
        <v>M</v>
      </c>
      <c r="H594" s="216"/>
      <c r="I594" s="219" t="str">
        <f>VLOOKUP($A594,DRG!$A$8:$Z$771,20,FALSE)</f>
        <v>M</v>
      </c>
      <c r="J594" s="162">
        <f>VLOOKUP($A594,DRG!$A$8:$Z$771,21,FALSE)</f>
        <v>1.0419</v>
      </c>
      <c r="K594" s="164">
        <f>VLOOKUP($A594,DRG!$A$8:$Z$771,22,FALSE)</f>
        <v>0.96709999999999996</v>
      </c>
      <c r="L594" s="134">
        <f t="shared" si="18"/>
        <v>-7.4800000000000089E-2</v>
      </c>
      <c r="M594" s="355">
        <f t="shared" si="19"/>
        <v>-7.1791918610231389E-2</v>
      </c>
    </row>
    <row r="595" spans="1:13" x14ac:dyDescent="0.2">
      <c r="A595" s="273" t="s">
        <v>1258</v>
      </c>
      <c r="B595" s="262" t="str">
        <f>VLOOKUP($A595,DRG!$A$8:$Z$771,2,FALSE)</f>
        <v>Infectious &amp; Parasitic Diseases W O.R. Procedure W CC</v>
      </c>
      <c r="C595" s="263">
        <f>VLOOKUP($A595,DRG!$A$8:$Z$771,9,FALSE)</f>
        <v>128</v>
      </c>
      <c r="D595" s="264">
        <f>VLOOKUP($A595,DRG!$A$8:$Z$771,10,FALSE)</f>
        <v>30997.67</v>
      </c>
      <c r="E595" s="264">
        <f>VLOOKUP($A595,DRG!$A$8:$Z$771,11,FALSE)</f>
        <v>16883.75</v>
      </c>
      <c r="F595" s="265">
        <f>ROUND(VLOOKUP($A595,DRG!$A$8:$Z$771,14,FALSE),1)</f>
        <v>6.2</v>
      </c>
      <c r="G595" s="266" t="str">
        <f>VLOOKUP($A595,DRG!$A$8:$Z$771,18,FALSE)</f>
        <v>AP</v>
      </c>
      <c r="H595" s="216"/>
      <c r="I595" s="219" t="str">
        <f>VLOOKUP($A595,DRG!$A$8:$Z$771,20,FALSE)</f>
        <v>AP</v>
      </c>
      <c r="J595" s="162">
        <f>VLOOKUP($A595,DRG!$A$8:$Z$771,21,FALSE)</f>
        <v>2.2755999999999998</v>
      </c>
      <c r="K595" s="164">
        <f>VLOOKUP($A595,DRG!$A$8:$Z$771,22,FALSE)</f>
        <v>2.1076000000000001</v>
      </c>
      <c r="L595" s="134">
        <f t="shared" si="18"/>
        <v>-0.16799999999999971</v>
      </c>
      <c r="M595" s="355">
        <f t="shared" si="19"/>
        <v>-7.3826683072596114E-2</v>
      </c>
    </row>
    <row r="596" spans="1:13" x14ac:dyDescent="0.2">
      <c r="A596" s="273" t="s">
        <v>1208</v>
      </c>
      <c r="B596" s="262" t="str">
        <f>VLOOKUP($A596,DRG!$A$8:$Z$771,2,FALSE)</f>
        <v>Abortion W/O D&amp;C</v>
      </c>
      <c r="C596" s="263">
        <f>VLOOKUP($A596,DRG!$A$8:$Z$771,9,FALSE)</f>
        <v>27</v>
      </c>
      <c r="D596" s="264">
        <f>VLOOKUP($A596,DRG!$A$8:$Z$771,10,FALSE)</f>
        <v>6813.22</v>
      </c>
      <c r="E596" s="264">
        <f>VLOOKUP($A596,DRG!$A$8:$Z$771,11,FALSE)</f>
        <v>2732.46</v>
      </c>
      <c r="F596" s="265">
        <f>ROUND(VLOOKUP($A596,DRG!$A$8:$Z$771,14,FALSE),1)</f>
        <v>1.3</v>
      </c>
      <c r="G596" s="266" t="str">
        <f>VLOOKUP($A596,DRG!$A$8:$Z$771,18,FALSE)</f>
        <v>A</v>
      </c>
      <c r="H596" s="216"/>
      <c r="I596" s="219" t="str">
        <f>VLOOKUP($A596,DRG!$A$8:$Z$771,20,FALSE)</f>
        <v>A</v>
      </c>
      <c r="J596" s="162">
        <f>VLOOKUP($A596,DRG!$A$8:$Z$771,21,FALSE)</f>
        <v>0.4884</v>
      </c>
      <c r="K596" s="164">
        <f>VLOOKUP($A596,DRG!$A$8:$Z$771,22,FALSE)</f>
        <v>0.45190000000000002</v>
      </c>
      <c r="L596" s="134">
        <f t="shared" si="18"/>
        <v>-3.6499999999999977E-2</v>
      </c>
      <c r="M596" s="355">
        <f t="shared" si="19"/>
        <v>-7.4733824733824686E-2</v>
      </c>
    </row>
    <row r="597" spans="1:13" x14ac:dyDescent="0.2">
      <c r="A597" s="273" t="s">
        <v>1451</v>
      </c>
      <c r="B597" s="262" t="str">
        <f>VLOOKUP($A597,DRG!$A$8:$Z$771,2,FALSE)</f>
        <v>Osteomyelitis W MCC</v>
      </c>
      <c r="C597" s="263">
        <f>VLOOKUP($A597,DRG!$A$8:$Z$771,9,FALSE)</f>
        <v>18</v>
      </c>
      <c r="D597" s="264">
        <f>VLOOKUP($A597,DRG!$A$8:$Z$771,10,FALSE)</f>
        <v>26437.26</v>
      </c>
      <c r="E597" s="264">
        <f>VLOOKUP($A597,DRG!$A$8:$Z$771,11,FALSE)</f>
        <v>15987.63</v>
      </c>
      <c r="F597" s="265">
        <f>ROUND(VLOOKUP($A597,DRG!$A$8:$Z$771,14,FALSE),1)</f>
        <v>6</v>
      </c>
      <c r="G597" s="266" t="str">
        <f>VLOOKUP($A597,DRG!$A$8:$Z$771,18,FALSE)</f>
        <v>A</v>
      </c>
      <c r="H597" s="216"/>
      <c r="I597" s="219" t="str">
        <f>VLOOKUP($A597,DRG!$A$8:$Z$771,20,FALSE)</f>
        <v>A</v>
      </c>
      <c r="J597" s="162">
        <f>VLOOKUP($A597,DRG!$A$8:$Z$771,21,FALSE)</f>
        <v>1.8971</v>
      </c>
      <c r="K597" s="164">
        <f>VLOOKUP($A597,DRG!$A$8:$Z$771,22,FALSE)</f>
        <v>1.7537</v>
      </c>
      <c r="L597" s="134">
        <f t="shared" si="18"/>
        <v>-0.14339999999999997</v>
      </c>
      <c r="M597" s="355">
        <f t="shared" si="19"/>
        <v>-7.558905698170891E-2</v>
      </c>
    </row>
    <row r="598" spans="1:13" x14ac:dyDescent="0.2">
      <c r="A598" s="282" t="s">
        <v>1341</v>
      </c>
      <c r="B598" s="267" t="str">
        <f>VLOOKUP($A598,DRG!$A$8:$Z$771,2,FALSE)</f>
        <v>Extensive O.R. Procedure Unrelated to Principal Diagnosis W MCC</v>
      </c>
      <c r="C598" s="268">
        <f>VLOOKUP($A598,DRG!$A$8:$Z$771,9,FALSE)</f>
        <v>105</v>
      </c>
      <c r="D598" s="269">
        <f>VLOOKUP($A598,DRG!$A$8:$Z$771,10,FALSE)</f>
        <v>76221.97</v>
      </c>
      <c r="E598" s="269">
        <f>VLOOKUP($A598,DRG!$A$8:$Z$771,11,FALSE)</f>
        <v>47213.97</v>
      </c>
      <c r="F598" s="270">
        <f>ROUND(VLOOKUP($A598,DRG!$A$8:$Z$771,14,FALSE),1)</f>
        <v>10.8</v>
      </c>
      <c r="G598" s="271" t="str">
        <f>VLOOKUP($A598,DRG!$A$8:$Z$771,18,FALSE)</f>
        <v>A</v>
      </c>
      <c r="H598" s="216"/>
      <c r="I598" s="220" t="str">
        <f>VLOOKUP($A598,DRG!$A$8:$Z$771,20,FALSE)</f>
        <v>A</v>
      </c>
      <c r="J598" s="163">
        <f>VLOOKUP($A598,DRG!$A$8:$Z$771,21,FALSE)</f>
        <v>5.3448000000000002</v>
      </c>
      <c r="K598" s="165">
        <f>VLOOKUP($A598,DRG!$A$8:$Z$771,22,FALSE)</f>
        <v>4.9359999999999999</v>
      </c>
      <c r="L598" s="135">
        <f t="shared" si="18"/>
        <v>-0.40880000000000027</v>
      </c>
      <c r="M598" s="356">
        <f t="shared" si="19"/>
        <v>-7.6485556054482914E-2</v>
      </c>
    </row>
    <row r="599" spans="1:13" x14ac:dyDescent="0.2">
      <c r="A599" s="273" t="s">
        <v>1191</v>
      </c>
      <c r="B599" s="262" t="str">
        <f>VLOOKUP($A599,DRG!$A$8:$Z$771,2,FALSE)</f>
        <v>Infections, Female Reproductive System W CC</v>
      </c>
      <c r="C599" s="263">
        <f>VLOOKUP($A599,DRG!$A$8:$Z$771,9,FALSE)</f>
        <v>22</v>
      </c>
      <c r="D599" s="264">
        <f>VLOOKUP($A599,DRG!$A$8:$Z$771,10,FALSE)</f>
        <v>12748.1</v>
      </c>
      <c r="E599" s="264">
        <f>VLOOKUP($A599,DRG!$A$8:$Z$771,11,FALSE)</f>
        <v>4957.18</v>
      </c>
      <c r="F599" s="265">
        <f>ROUND(VLOOKUP($A599,DRG!$A$8:$Z$771,14,FALSE),1)</f>
        <v>2.7</v>
      </c>
      <c r="G599" s="266" t="str">
        <f>VLOOKUP($A599,DRG!$A$8:$Z$771,18,FALSE)</f>
        <v>A</v>
      </c>
      <c r="H599" s="216"/>
      <c r="I599" s="219" t="str">
        <f>VLOOKUP($A599,DRG!$A$8:$Z$771,20,FALSE)</f>
        <v>A</v>
      </c>
      <c r="J599" s="162">
        <f>VLOOKUP($A599,DRG!$A$8:$Z$771,21,FALSE)</f>
        <v>0.91690000000000005</v>
      </c>
      <c r="K599" s="164">
        <f>VLOOKUP($A599,DRG!$A$8:$Z$771,22,FALSE)</f>
        <v>0.84570000000000001</v>
      </c>
      <c r="L599" s="134">
        <f t="shared" si="18"/>
        <v>-7.1200000000000041E-2</v>
      </c>
      <c r="M599" s="355">
        <f t="shared" si="19"/>
        <v>-7.7652961064456363E-2</v>
      </c>
    </row>
    <row r="600" spans="1:13" x14ac:dyDescent="0.2">
      <c r="A600" s="273" t="s">
        <v>677</v>
      </c>
      <c r="B600" s="262" t="str">
        <f>VLOOKUP($A600,DRG!$A$8:$Z$771,2,FALSE)</f>
        <v>Other Skin, Subcut Tiss &amp; Breast Proc W MCC</v>
      </c>
      <c r="C600" s="263">
        <f>VLOOKUP($A600,DRG!$A$8:$Z$771,9,FALSE)</f>
        <v>41</v>
      </c>
      <c r="D600" s="264">
        <f>VLOOKUP($A600,DRG!$A$8:$Z$771,10,FALSE)</f>
        <v>38656.959999999999</v>
      </c>
      <c r="E600" s="264">
        <f>VLOOKUP($A600,DRG!$A$8:$Z$771,11,FALSE)</f>
        <v>25403.65</v>
      </c>
      <c r="F600" s="265">
        <f>ROUND(VLOOKUP($A600,DRG!$A$8:$Z$771,14,FALSE),1)</f>
        <v>8</v>
      </c>
      <c r="G600" s="266" t="str">
        <f>VLOOKUP($A600,DRG!$A$8:$Z$771,18,FALSE)</f>
        <v>A</v>
      </c>
      <c r="H600" s="216"/>
      <c r="I600" s="219" t="str">
        <f>VLOOKUP($A600,DRG!$A$8:$Z$771,20,FALSE)</f>
        <v>A</v>
      </c>
      <c r="J600" s="162">
        <f>VLOOKUP($A600,DRG!$A$8:$Z$771,21,FALSE)</f>
        <v>2.7843</v>
      </c>
      <c r="K600" s="164">
        <f>VLOOKUP($A600,DRG!$A$8:$Z$771,22,FALSE)</f>
        <v>2.5644</v>
      </c>
      <c r="L600" s="134">
        <f t="shared" si="18"/>
        <v>-0.21989999999999998</v>
      </c>
      <c r="M600" s="355">
        <f t="shared" si="19"/>
        <v>-7.8978558345005917E-2</v>
      </c>
    </row>
    <row r="601" spans="1:13" x14ac:dyDescent="0.2">
      <c r="A601" s="273" t="s">
        <v>1257</v>
      </c>
      <c r="B601" s="262" t="str">
        <f>VLOOKUP($A601,DRG!$A$8:$Z$771,2,FALSE)</f>
        <v>Infectious &amp; Parasitic Diseases W O.R. Procedure W MCC</v>
      </c>
      <c r="C601" s="263">
        <f>VLOOKUP($A601,DRG!$A$8:$Z$771,9,FALSE)</f>
        <v>420</v>
      </c>
      <c r="D601" s="264">
        <f>VLOOKUP($A601,DRG!$A$8:$Z$771,10,FALSE)</f>
        <v>93355.86</v>
      </c>
      <c r="E601" s="264">
        <f>VLOOKUP($A601,DRG!$A$8:$Z$771,11,FALSE)</f>
        <v>67060.59</v>
      </c>
      <c r="F601" s="265">
        <f>ROUND(VLOOKUP($A601,DRG!$A$8:$Z$771,14,FALSE),1)</f>
        <v>13.4</v>
      </c>
      <c r="G601" s="266" t="str">
        <f>VLOOKUP($A601,DRG!$A$8:$Z$771,18,FALSE)</f>
        <v>A</v>
      </c>
      <c r="H601" s="216"/>
      <c r="I601" s="219" t="str">
        <f>VLOOKUP($A601,DRG!$A$8:$Z$771,20,FALSE)</f>
        <v>A</v>
      </c>
      <c r="J601" s="162">
        <f>VLOOKUP($A601,DRG!$A$8:$Z$771,21,FALSE)</f>
        <v>6.2755999999999998</v>
      </c>
      <c r="K601" s="164">
        <f>VLOOKUP($A601,DRG!$A$8:$Z$771,22,FALSE)</f>
        <v>5.7742000000000004</v>
      </c>
      <c r="L601" s="134">
        <f t="shared" si="18"/>
        <v>-0.5013999999999994</v>
      </c>
      <c r="M601" s="355">
        <f t="shared" si="19"/>
        <v>-7.9896742940913923E-2</v>
      </c>
    </row>
    <row r="602" spans="1:13" x14ac:dyDescent="0.2">
      <c r="A602" s="273" t="s">
        <v>448</v>
      </c>
      <c r="B602" s="262" t="str">
        <f>VLOOKUP($A602,DRG!$A$8:$Z$771,2,FALSE)</f>
        <v>Nervous System Neoplasms W MCC</v>
      </c>
      <c r="C602" s="263">
        <f>VLOOKUP($A602,DRG!$A$8:$Z$771,9,FALSE)</f>
        <v>71</v>
      </c>
      <c r="D602" s="264">
        <f>VLOOKUP($A602,DRG!$A$8:$Z$771,10,FALSE)</f>
        <v>20249.55</v>
      </c>
      <c r="E602" s="264">
        <f>VLOOKUP($A602,DRG!$A$8:$Z$771,11,FALSE)</f>
        <v>11635.38</v>
      </c>
      <c r="F602" s="265">
        <f>ROUND(VLOOKUP($A602,DRG!$A$8:$Z$771,14,FALSE),1)</f>
        <v>3.6</v>
      </c>
      <c r="G602" s="266" t="str">
        <f>VLOOKUP($A602,DRG!$A$8:$Z$771,18,FALSE)</f>
        <v>A</v>
      </c>
      <c r="H602" s="216"/>
      <c r="I602" s="219" t="str">
        <f>VLOOKUP($A602,DRG!$A$8:$Z$771,20,FALSE)</f>
        <v>A</v>
      </c>
      <c r="J602" s="162">
        <f>VLOOKUP($A602,DRG!$A$8:$Z$771,21,FALSE)</f>
        <v>1.4601</v>
      </c>
      <c r="K602" s="164">
        <f>VLOOKUP($A602,DRG!$A$8:$Z$771,22,FALSE)</f>
        <v>1.3432999999999999</v>
      </c>
      <c r="L602" s="134">
        <f t="shared" si="18"/>
        <v>-0.11680000000000001</v>
      </c>
      <c r="M602" s="355">
        <f t="shared" si="19"/>
        <v>-7.9994520923224455E-2</v>
      </c>
    </row>
    <row r="603" spans="1:13" x14ac:dyDescent="0.2">
      <c r="A603" s="282" t="s">
        <v>552</v>
      </c>
      <c r="B603" s="267" t="str">
        <f>VLOOKUP($A603,DRG!$A$8:$Z$771,2,FALSE)</f>
        <v>Diabetes W MCC</v>
      </c>
      <c r="C603" s="268">
        <f>VLOOKUP($A603,DRG!$A$8:$Z$771,9,FALSE)</f>
        <v>217</v>
      </c>
      <c r="D603" s="269">
        <f>VLOOKUP($A603,DRG!$A$8:$Z$771,10,FALSE)</f>
        <v>21138.560000000001</v>
      </c>
      <c r="E603" s="269">
        <f>VLOOKUP($A603,DRG!$A$8:$Z$771,11,FALSE)</f>
        <v>14289.38</v>
      </c>
      <c r="F603" s="270">
        <f>ROUND(VLOOKUP($A603,DRG!$A$8:$Z$771,14,FALSE),1)</f>
        <v>3.9</v>
      </c>
      <c r="G603" s="271" t="str">
        <f>VLOOKUP($A603,DRG!$A$8:$Z$771,18,FALSE)</f>
        <v>A</v>
      </c>
      <c r="H603" s="216"/>
      <c r="I603" s="220" t="str">
        <f>VLOOKUP($A603,DRG!$A$8:$Z$771,20,FALSE)</f>
        <v>A</v>
      </c>
      <c r="J603" s="163">
        <f>VLOOKUP($A603,DRG!$A$8:$Z$771,21,FALSE)</f>
        <v>1.5161</v>
      </c>
      <c r="K603" s="165">
        <f>VLOOKUP($A603,DRG!$A$8:$Z$771,22,FALSE)</f>
        <v>1.393</v>
      </c>
      <c r="L603" s="135">
        <f t="shared" si="18"/>
        <v>-0.12309999999999999</v>
      </c>
      <c r="M603" s="356">
        <f t="shared" si="19"/>
        <v>-8.1195171822439141E-2</v>
      </c>
    </row>
    <row r="604" spans="1:13" x14ac:dyDescent="0.2">
      <c r="A604" s="273" t="s">
        <v>999</v>
      </c>
      <c r="B604" s="262" t="str">
        <f>VLOOKUP($A604,DRG!$A$8:$Z$771,2,FALSE)</f>
        <v>Skin Ulcers W/O CC/MCC</v>
      </c>
      <c r="C604" s="263">
        <f>VLOOKUP($A604,DRG!$A$8:$Z$771,9,FALSE)</f>
        <v>5</v>
      </c>
      <c r="D604" s="264">
        <f>VLOOKUP($A604,DRG!$A$8:$Z$771,10,FALSE)</f>
        <v>9059.83</v>
      </c>
      <c r="E604" s="264">
        <f>VLOOKUP($A604,DRG!$A$8:$Z$771,11,FALSE)</f>
        <v>2212.96</v>
      </c>
      <c r="F604" s="265">
        <f>ROUND(VLOOKUP($A604,DRG!$A$8:$Z$771,14,FALSE),1)</f>
        <v>3.1</v>
      </c>
      <c r="G604" s="266" t="str">
        <f>VLOOKUP($A604,DRG!$A$8:$Z$771,18,FALSE)</f>
        <v>MT</v>
      </c>
      <c r="H604" s="216"/>
      <c r="I604" s="219" t="str">
        <f>VLOOKUP($A604,DRG!$A$8:$Z$771,20,FALSE)</f>
        <v>MT</v>
      </c>
      <c r="J604" s="162">
        <f>VLOOKUP($A604,DRG!$A$8:$Z$771,21,FALSE)</f>
        <v>0.51670000000000005</v>
      </c>
      <c r="K604" s="164">
        <f>VLOOKUP($A604,DRG!$A$8:$Z$771,22,FALSE)</f>
        <v>0.4738</v>
      </c>
      <c r="L604" s="134">
        <f t="shared" si="18"/>
        <v>-4.2900000000000049E-2</v>
      </c>
      <c r="M604" s="355">
        <f t="shared" si="19"/>
        <v>-8.3026901490226526E-2</v>
      </c>
    </row>
    <row r="605" spans="1:13" x14ac:dyDescent="0.2">
      <c r="A605" s="283" t="s">
        <v>929</v>
      </c>
      <c r="B605" s="262" t="str">
        <f>VLOOKUP($A605,DRG!$A$8:$Z$771,2,FALSE)</f>
        <v>Cardiac Valve &amp; Oth Maj Cardiothoracic Proc W Card Cath W CC</v>
      </c>
      <c r="C605" s="263">
        <f>VLOOKUP($A605,DRG!$A$8:$Z$771,9,FALSE)</f>
        <v>19</v>
      </c>
      <c r="D605" s="264">
        <f>VLOOKUP($A605,DRG!$A$8:$Z$771,10,FALSE)</f>
        <v>114153.29</v>
      </c>
      <c r="E605" s="264">
        <f>VLOOKUP($A605,DRG!$A$8:$Z$771,11,FALSE)</f>
        <v>26334.69</v>
      </c>
      <c r="F605" s="265">
        <f>ROUND(VLOOKUP($A605,DRG!$A$8:$Z$771,14,FALSE),1)</f>
        <v>9.3000000000000007</v>
      </c>
      <c r="G605" s="266" t="str">
        <f>VLOOKUP($A605,DRG!$A$8:$Z$771,18,FALSE)</f>
        <v>AP</v>
      </c>
      <c r="H605" s="216"/>
      <c r="I605" s="219" t="str">
        <f>VLOOKUP($A605,DRG!$A$8:$Z$771,20,FALSE)</f>
        <v>AP</v>
      </c>
      <c r="J605" s="162">
        <f>VLOOKUP($A605,DRG!$A$8:$Z$771,21,FALSE)</f>
        <v>8.9490999999999996</v>
      </c>
      <c r="K605" s="164">
        <f>VLOOKUP($A605,DRG!$A$8:$Z$771,22,FALSE)</f>
        <v>8.2059999999999995</v>
      </c>
      <c r="L605" s="134">
        <f t="shared" si="18"/>
        <v>-0.74310000000000009</v>
      </c>
      <c r="M605" s="355">
        <f t="shared" si="19"/>
        <v>-8.3036282978176584E-2</v>
      </c>
    </row>
    <row r="606" spans="1:13" x14ac:dyDescent="0.2">
      <c r="A606" s="273" t="s">
        <v>1042</v>
      </c>
      <c r="B606" s="262" t="str">
        <f>VLOOKUP($A606,DRG!$A$8:$Z$771,2,FALSE)</f>
        <v>Peripheral Vascular Disorders W/O CC/MCC</v>
      </c>
      <c r="C606" s="263">
        <f>VLOOKUP($A606,DRG!$A$8:$Z$771,9,FALSE)</f>
        <v>136</v>
      </c>
      <c r="D606" s="264">
        <f>VLOOKUP($A606,DRG!$A$8:$Z$771,10,FALSE)</f>
        <v>9560.9</v>
      </c>
      <c r="E606" s="264">
        <f>VLOOKUP($A606,DRG!$A$8:$Z$771,11,FALSE)</f>
        <v>5574.01</v>
      </c>
      <c r="F606" s="265">
        <f>ROUND(VLOOKUP($A606,DRG!$A$8:$Z$771,14,FALSE),1)</f>
        <v>2.2999999999999998</v>
      </c>
      <c r="G606" s="266" t="str">
        <f>VLOOKUP($A606,DRG!$A$8:$Z$771,18,FALSE)</f>
        <v>A</v>
      </c>
      <c r="H606" s="216"/>
      <c r="I606" s="219" t="str">
        <f>VLOOKUP($A606,DRG!$A$8:$Z$771,20,FALSE)</f>
        <v>A</v>
      </c>
      <c r="J606" s="162">
        <f>VLOOKUP($A606,DRG!$A$8:$Z$771,21,FALSE)</f>
        <v>0.69179999999999997</v>
      </c>
      <c r="K606" s="164">
        <f>VLOOKUP($A606,DRG!$A$8:$Z$771,22,FALSE)</f>
        <v>0.6341</v>
      </c>
      <c r="L606" s="134">
        <f t="shared" si="18"/>
        <v>-5.7699999999999974E-2</v>
      </c>
      <c r="M606" s="355">
        <f t="shared" si="19"/>
        <v>-8.340560855738649E-2</v>
      </c>
    </row>
    <row r="607" spans="1:13" x14ac:dyDescent="0.2">
      <c r="A607" s="273" t="s">
        <v>327</v>
      </c>
      <c r="B607" s="262" t="str">
        <f>VLOOKUP($A607,DRG!$A$8:$Z$771,2,FALSE)</f>
        <v>Spinal Fus Exc Cerv W Spinal Curv/Malig/Infec or Ext Fus W CC</v>
      </c>
      <c r="C607" s="263">
        <f>VLOOKUP($A607,DRG!$A$8:$Z$771,9,FALSE)</f>
        <v>23</v>
      </c>
      <c r="D607" s="264">
        <f>VLOOKUP($A607,DRG!$A$8:$Z$771,10,FALSE)</f>
        <v>156216.44</v>
      </c>
      <c r="E607" s="264">
        <f>VLOOKUP($A607,DRG!$A$8:$Z$771,11,FALSE)</f>
        <v>47467.62</v>
      </c>
      <c r="F607" s="265">
        <f>ROUND(VLOOKUP($A607,DRG!$A$8:$Z$771,14,FALSE),1)</f>
        <v>5.9</v>
      </c>
      <c r="G607" s="266" t="str">
        <f>VLOOKUP($A607,DRG!$A$8:$Z$771,18,FALSE)</f>
        <v>A</v>
      </c>
      <c r="H607" s="216"/>
      <c r="I607" s="219" t="str">
        <f>VLOOKUP($A607,DRG!$A$8:$Z$771,20,FALSE)</f>
        <v>AP</v>
      </c>
      <c r="J607" s="162">
        <f>VLOOKUP($A607,DRG!$A$8:$Z$771,21,FALSE)</f>
        <v>11.307</v>
      </c>
      <c r="K607" s="164">
        <f>VLOOKUP($A607,DRG!$A$8:$Z$771,22,FALSE)</f>
        <v>10.3627</v>
      </c>
      <c r="L607" s="134">
        <f t="shared" si="18"/>
        <v>-0.94430000000000014</v>
      </c>
      <c r="M607" s="355">
        <f t="shared" si="19"/>
        <v>-8.3514636950561605E-2</v>
      </c>
    </row>
    <row r="608" spans="1:13" x14ac:dyDescent="0.2">
      <c r="A608" s="282" t="s">
        <v>1455</v>
      </c>
      <c r="B608" s="267" t="str">
        <f>VLOOKUP($A608,DRG!$A$8:$Z$771,2,FALSE)</f>
        <v>Other Circulatory System Diagnoses W CC</v>
      </c>
      <c r="C608" s="268">
        <f>VLOOKUP($A608,DRG!$A$8:$Z$771,9,FALSE)</f>
        <v>132</v>
      </c>
      <c r="D608" s="269">
        <f>VLOOKUP($A608,DRG!$A$8:$Z$771,10,FALSE)</f>
        <v>15917.61</v>
      </c>
      <c r="E608" s="269">
        <f>VLOOKUP($A608,DRG!$A$8:$Z$771,11,FALSE)</f>
        <v>10911.98</v>
      </c>
      <c r="F608" s="270">
        <f>ROUND(VLOOKUP($A608,DRG!$A$8:$Z$771,14,FALSE),1)</f>
        <v>3.1</v>
      </c>
      <c r="G608" s="271" t="str">
        <f>VLOOKUP($A608,DRG!$A$8:$Z$771,18,FALSE)</f>
        <v>A</v>
      </c>
      <c r="H608" s="216"/>
      <c r="I608" s="220" t="str">
        <f>VLOOKUP($A608,DRG!$A$8:$Z$771,20,FALSE)</f>
        <v>A</v>
      </c>
      <c r="J608" s="163">
        <f>VLOOKUP($A608,DRG!$A$8:$Z$771,21,FALSE)</f>
        <v>1.1523000000000001</v>
      </c>
      <c r="K608" s="165">
        <f>VLOOKUP($A608,DRG!$A$8:$Z$771,22,FALSE)</f>
        <v>1.0559000000000001</v>
      </c>
      <c r="L608" s="135">
        <f t="shared" si="18"/>
        <v>-9.6400000000000041E-2</v>
      </c>
      <c r="M608" s="356">
        <f t="shared" si="19"/>
        <v>-8.3658769417686393E-2</v>
      </c>
    </row>
    <row r="609" spans="1:13" x14ac:dyDescent="0.2">
      <c r="A609" s="273" t="s">
        <v>1483</v>
      </c>
      <c r="B609" s="262" t="str">
        <f>VLOOKUP($A609,DRG!$A$8:$Z$771,2,FALSE)</f>
        <v>Major Small &amp; Large Bowel Procedures W MCC</v>
      </c>
      <c r="C609" s="263">
        <f>VLOOKUP($A609,DRG!$A$8:$Z$771,9,FALSE)</f>
        <v>202</v>
      </c>
      <c r="D609" s="264">
        <f>VLOOKUP($A609,DRG!$A$8:$Z$771,10,FALSE)</f>
        <v>74867.460000000006</v>
      </c>
      <c r="E609" s="264">
        <f>VLOOKUP($A609,DRG!$A$8:$Z$771,11,FALSE)</f>
        <v>47851.66</v>
      </c>
      <c r="F609" s="265">
        <f>ROUND(VLOOKUP($A609,DRG!$A$8:$Z$771,14,FALSE),1)</f>
        <v>11.4</v>
      </c>
      <c r="G609" s="266" t="str">
        <f>VLOOKUP($A609,DRG!$A$8:$Z$771,18,FALSE)</f>
        <v>A</v>
      </c>
      <c r="H609" s="216"/>
      <c r="I609" s="219" t="str">
        <f>VLOOKUP($A609,DRG!$A$8:$Z$771,20,FALSE)</f>
        <v>A</v>
      </c>
      <c r="J609" s="162">
        <f>VLOOKUP($A609,DRG!$A$8:$Z$771,21,FALSE)</f>
        <v>4.9768999999999997</v>
      </c>
      <c r="K609" s="164">
        <f>VLOOKUP($A609,DRG!$A$8:$Z$771,22,FALSE)</f>
        <v>4.5526</v>
      </c>
      <c r="L609" s="134">
        <f t="shared" si="18"/>
        <v>-0.42429999999999968</v>
      </c>
      <c r="M609" s="355">
        <f t="shared" si="19"/>
        <v>-8.525387289276451E-2</v>
      </c>
    </row>
    <row r="610" spans="1:13" x14ac:dyDescent="0.2">
      <c r="A610" s="273" t="s">
        <v>476</v>
      </c>
      <c r="B610" s="262" t="str">
        <f>VLOOKUP($A610,DRG!$A$8:$Z$771,2,FALSE)</f>
        <v>Nonspecific CVA &amp; Precerebral Occlusion W/O Infarct W/O MCC</v>
      </c>
      <c r="C610" s="263">
        <f>VLOOKUP($A610,DRG!$A$8:$Z$771,9,FALSE)</f>
        <v>28</v>
      </c>
      <c r="D610" s="264">
        <f>VLOOKUP($A610,DRG!$A$8:$Z$771,10,FALSE)</f>
        <v>16929.48</v>
      </c>
      <c r="E610" s="264">
        <f>VLOOKUP($A610,DRG!$A$8:$Z$771,11,FALSE)</f>
        <v>9671.39</v>
      </c>
      <c r="F610" s="265">
        <f>ROUND(VLOOKUP($A610,DRG!$A$8:$Z$771,14,FALSE),1)</f>
        <v>2.2999999999999998</v>
      </c>
      <c r="G610" s="266" t="str">
        <f>VLOOKUP($A610,DRG!$A$8:$Z$771,18,FALSE)</f>
        <v>A</v>
      </c>
      <c r="H610" s="216"/>
      <c r="I610" s="219" t="str">
        <f>VLOOKUP($A610,DRG!$A$8:$Z$771,20,FALSE)</f>
        <v>A</v>
      </c>
      <c r="J610" s="162">
        <f>VLOOKUP($A610,DRG!$A$8:$Z$771,21,FALSE)</f>
        <v>1.2292000000000001</v>
      </c>
      <c r="K610" s="164">
        <f>VLOOKUP($A610,DRG!$A$8:$Z$771,22,FALSE)</f>
        <v>1.123</v>
      </c>
      <c r="L610" s="134">
        <f t="shared" si="18"/>
        <v>-0.10620000000000007</v>
      </c>
      <c r="M610" s="355">
        <f t="shared" si="19"/>
        <v>-8.639765701269124E-2</v>
      </c>
    </row>
    <row r="611" spans="1:13" x14ac:dyDescent="0.2">
      <c r="A611" s="273" t="s">
        <v>931</v>
      </c>
      <c r="B611" s="262" t="str">
        <f>VLOOKUP($A611,DRG!$A$8:$Z$771,2,FALSE)</f>
        <v>Cardiac Valve &amp; Oth Maj Cardiothoracic Proc W Card Cath W/O CC/MCC</v>
      </c>
      <c r="C611" s="263">
        <f>VLOOKUP($A611,DRG!$A$8:$Z$771,9,FALSE)</f>
        <v>4</v>
      </c>
      <c r="D611" s="264">
        <f>VLOOKUP($A611,DRG!$A$8:$Z$771,10,FALSE)</f>
        <v>122100.8</v>
      </c>
      <c r="E611" s="264">
        <f>VLOOKUP($A611,DRG!$A$8:$Z$771,11,FALSE)</f>
        <v>22519.58</v>
      </c>
      <c r="F611" s="265">
        <f>ROUND(VLOOKUP($A611,DRG!$A$8:$Z$771,14,FALSE),1)</f>
        <v>6.5</v>
      </c>
      <c r="G611" s="266" t="str">
        <f>VLOOKUP($A611,DRG!$A$8:$Z$771,18,FALSE)</f>
        <v>MP</v>
      </c>
      <c r="H611" s="216"/>
      <c r="I611" s="219" t="str">
        <f>VLOOKUP($A611,DRG!$A$8:$Z$771,20,FALSE)</f>
        <v>MP</v>
      </c>
      <c r="J611" s="162">
        <f>VLOOKUP($A611,DRG!$A$8:$Z$771,21,FALSE)</f>
        <v>6.2293000000000003</v>
      </c>
      <c r="K611" s="164">
        <f>VLOOKUP($A611,DRG!$A$8:$Z$771,22,FALSE)</f>
        <v>5.6852</v>
      </c>
      <c r="L611" s="134">
        <f t="shared" si="18"/>
        <v>-0.54410000000000025</v>
      </c>
      <c r="M611" s="355">
        <f t="shared" si="19"/>
        <v>-8.7345287592506413E-2</v>
      </c>
    </row>
    <row r="612" spans="1:13" x14ac:dyDescent="0.2">
      <c r="A612" s="273" t="s">
        <v>540</v>
      </c>
      <c r="B612" s="262" t="str">
        <f>VLOOKUP($A612,DRG!$A$8:$Z$771,2,FALSE)</f>
        <v>O.R. Procedures for Obesity W MCC</v>
      </c>
      <c r="C612" s="263">
        <f>VLOOKUP($A612,DRG!$A$8:$Z$771,9,FALSE)</f>
        <v>5</v>
      </c>
      <c r="D612" s="264">
        <f>VLOOKUP($A612,DRG!$A$8:$Z$771,10,FALSE)</f>
        <v>83202.42</v>
      </c>
      <c r="E612" s="264">
        <f>VLOOKUP($A612,DRG!$A$8:$Z$771,11,FALSE)</f>
        <v>50679.62</v>
      </c>
      <c r="F612" s="265">
        <f>ROUND(VLOOKUP($A612,DRG!$A$8:$Z$771,14,FALSE),1)</f>
        <v>3.8</v>
      </c>
      <c r="G612" s="266" t="str">
        <f>VLOOKUP($A612,DRG!$A$8:$Z$771,18,FALSE)</f>
        <v>M</v>
      </c>
      <c r="H612" s="216"/>
      <c r="I612" s="219" t="str">
        <f>VLOOKUP($A612,DRG!$A$8:$Z$771,20,FALSE)</f>
        <v>M</v>
      </c>
      <c r="J612" s="162">
        <f>VLOOKUP($A612,DRG!$A$8:$Z$771,21,FALSE)</f>
        <v>5.1132</v>
      </c>
      <c r="K612" s="164">
        <f>VLOOKUP($A612,DRG!$A$8:$Z$771,22,FALSE)</f>
        <v>4.6664000000000003</v>
      </c>
      <c r="L612" s="134">
        <f t="shared" si="18"/>
        <v>-0.44679999999999964</v>
      </c>
      <c r="M612" s="355">
        <f t="shared" si="19"/>
        <v>-8.7381678792145756E-2</v>
      </c>
    </row>
    <row r="613" spans="1:13" x14ac:dyDescent="0.2">
      <c r="A613" s="282" t="s">
        <v>1172</v>
      </c>
      <c r="B613" s="267" t="str">
        <f>VLOOKUP($A613,DRG!$A$8:$Z$771,2,FALSE)</f>
        <v>G.I. Hemorrhage W MCC</v>
      </c>
      <c r="C613" s="268">
        <f>VLOOKUP($A613,DRG!$A$8:$Z$771,9,FALSE)</f>
        <v>164</v>
      </c>
      <c r="D613" s="269">
        <f>VLOOKUP($A613,DRG!$A$8:$Z$771,10,FALSE)</f>
        <v>28798.51</v>
      </c>
      <c r="E613" s="269">
        <f>VLOOKUP($A613,DRG!$A$8:$Z$771,11,FALSE)</f>
        <v>22369.87</v>
      </c>
      <c r="F613" s="270">
        <f>ROUND(VLOOKUP($A613,DRG!$A$8:$Z$771,14,FALSE),1)</f>
        <v>4.4000000000000004</v>
      </c>
      <c r="G613" s="271" t="str">
        <f>VLOOKUP($A613,DRG!$A$8:$Z$771,18,FALSE)</f>
        <v>A</v>
      </c>
      <c r="H613" s="216"/>
      <c r="I613" s="220" t="str">
        <f>VLOOKUP($A613,DRG!$A$8:$Z$771,20,FALSE)</f>
        <v>A</v>
      </c>
      <c r="J613" s="163">
        <f>VLOOKUP($A613,DRG!$A$8:$Z$771,21,FALSE)</f>
        <v>2.0943000000000001</v>
      </c>
      <c r="K613" s="165">
        <f>VLOOKUP($A613,DRG!$A$8:$Z$771,22,FALSE)</f>
        <v>1.9105000000000001</v>
      </c>
      <c r="L613" s="135">
        <f t="shared" si="18"/>
        <v>-0.18379999999999996</v>
      </c>
      <c r="M613" s="356">
        <f t="shared" si="19"/>
        <v>-8.7762020722914558E-2</v>
      </c>
    </row>
    <row r="614" spans="1:13" x14ac:dyDescent="0.2">
      <c r="A614" s="273" t="s">
        <v>1289</v>
      </c>
      <c r="B614" s="262" t="str">
        <f>VLOOKUP($A614,DRG!$A$8:$Z$771,2,FALSE)</f>
        <v>Wound Debridements for Injuries W CC</v>
      </c>
      <c r="C614" s="263">
        <f>VLOOKUP($A614,DRG!$A$8:$Z$771,9,FALSE)</f>
        <v>20</v>
      </c>
      <c r="D614" s="264">
        <f>VLOOKUP($A614,DRG!$A$8:$Z$771,10,FALSE)</f>
        <v>26976.51</v>
      </c>
      <c r="E614" s="264">
        <f>VLOOKUP($A614,DRG!$A$8:$Z$771,11,FALSE)</f>
        <v>13284.12</v>
      </c>
      <c r="F614" s="265">
        <f>ROUND(VLOOKUP($A614,DRG!$A$8:$Z$771,14,FALSE),1)</f>
        <v>5.4</v>
      </c>
      <c r="G614" s="266" t="str">
        <f>VLOOKUP($A614,DRG!$A$8:$Z$771,18,FALSE)</f>
        <v>A</v>
      </c>
      <c r="H614" s="216"/>
      <c r="I614" s="219" t="str">
        <f>VLOOKUP($A614,DRG!$A$8:$Z$771,20,FALSE)</f>
        <v>AO</v>
      </c>
      <c r="J614" s="162">
        <f>VLOOKUP($A614,DRG!$A$8:$Z$771,21,FALSE)</f>
        <v>1.9636</v>
      </c>
      <c r="K614" s="164">
        <f>VLOOKUP($A614,DRG!$A$8:$Z$771,22,FALSE)</f>
        <v>1.7896000000000001</v>
      </c>
      <c r="L614" s="134">
        <f t="shared" si="18"/>
        <v>-0.17399999999999993</v>
      </c>
      <c r="M614" s="355">
        <f t="shared" si="19"/>
        <v>-8.8612752088001595E-2</v>
      </c>
    </row>
    <row r="615" spans="1:13" x14ac:dyDescent="0.2">
      <c r="A615" s="273" t="s">
        <v>998</v>
      </c>
      <c r="B615" s="262" t="str">
        <f>VLOOKUP($A615,DRG!$A$8:$Z$771,2,FALSE)</f>
        <v>Skin Ulcers W CC</v>
      </c>
      <c r="C615" s="263">
        <f>VLOOKUP($A615,DRG!$A$8:$Z$771,9,FALSE)</f>
        <v>41</v>
      </c>
      <c r="D615" s="264">
        <f>VLOOKUP($A615,DRG!$A$8:$Z$771,10,FALSE)</f>
        <v>12679.47</v>
      </c>
      <c r="E615" s="264">
        <f>VLOOKUP($A615,DRG!$A$8:$Z$771,11,FALSE)</f>
        <v>5987.02</v>
      </c>
      <c r="F615" s="265">
        <f>ROUND(VLOOKUP($A615,DRG!$A$8:$Z$771,14,FALSE),1)</f>
        <v>4.2</v>
      </c>
      <c r="G615" s="266" t="str">
        <f>VLOOKUP($A615,DRG!$A$8:$Z$771,18,FALSE)</f>
        <v>AT</v>
      </c>
      <c r="H615" s="216"/>
      <c r="I615" s="219" t="str">
        <f>VLOOKUP($A615,DRG!$A$8:$Z$771,20,FALSE)</f>
        <v>AT</v>
      </c>
      <c r="J615" s="162">
        <f>VLOOKUP($A615,DRG!$A$8:$Z$771,21,FALSE)</f>
        <v>0.75109999999999999</v>
      </c>
      <c r="K615" s="164">
        <f>VLOOKUP($A615,DRG!$A$8:$Z$771,22,FALSE)</f>
        <v>0.68400000000000005</v>
      </c>
      <c r="L615" s="134">
        <f t="shared" si="18"/>
        <v>-6.7099999999999937E-2</v>
      </c>
      <c r="M615" s="355">
        <f t="shared" si="19"/>
        <v>-8.9335641059778911E-2</v>
      </c>
    </row>
    <row r="616" spans="1:13" x14ac:dyDescent="0.2">
      <c r="A616" s="273" t="s">
        <v>1190</v>
      </c>
      <c r="B616" s="262" t="str">
        <f>VLOOKUP($A616,DRG!$A$8:$Z$771,2,FALSE)</f>
        <v>Infections, Female Reproductive System W MCC</v>
      </c>
      <c r="C616" s="263">
        <f>VLOOKUP($A616,DRG!$A$8:$Z$771,9,FALSE)</f>
        <v>4</v>
      </c>
      <c r="D616" s="264">
        <f>VLOOKUP($A616,DRG!$A$8:$Z$771,10,FALSE)</f>
        <v>14237.99</v>
      </c>
      <c r="E616" s="264">
        <f>VLOOKUP($A616,DRG!$A$8:$Z$771,11,FALSE)</f>
        <v>3601.36</v>
      </c>
      <c r="F616" s="265">
        <f>ROUND(VLOOKUP($A616,DRG!$A$8:$Z$771,14,FALSE),1)</f>
        <v>5.2</v>
      </c>
      <c r="G616" s="266" t="str">
        <f>VLOOKUP($A616,DRG!$A$8:$Z$771,18,FALSE)</f>
        <v>M</v>
      </c>
      <c r="H616" s="216"/>
      <c r="I616" s="219" t="str">
        <f>VLOOKUP($A616,DRG!$A$8:$Z$771,20,FALSE)</f>
        <v>M</v>
      </c>
      <c r="J616" s="162">
        <f>VLOOKUP($A616,DRG!$A$8:$Z$771,21,FALSE)</f>
        <v>2.3936000000000002</v>
      </c>
      <c r="K616" s="164">
        <f>VLOOKUP($A616,DRG!$A$8:$Z$771,22,FALSE)</f>
        <v>2.1758000000000002</v>
      </c>
      <c r="L616" s="134">
        <f t="shared" si="18"/>
        <v>-0.21779999999999999</v>
      </c>
      <c r="M616" s="355">
        <f t="shared" si="19"/>
        <v>-9.0992647058823525E-2</v>
      </c>
    </row>
    <row r="617" spans="1:13" x14ac:dyDescent="0.2">
      <c r="A617" s="273" t="s">
        <v>1453</v>
      </c>
      <c r="B617" s="262" t="str">
        <f>VLOOKUP($A617,DRG!$A$8:$Z$771,2,FALSE)</f>
        <v>Other Circulatory System Diagnoses W MCC</v>
      </c>
      <c r="C617" s="263">
        <f>VLOOKUP($A617,DRG!$A$8:$Z$771,9,FALSE)</f>
        <v>195</v>
      </c>
      <c r="D617" s="264">
        <f>VLOOKUP($A617,DRG!$A$8:$Z$771,10,FALSE)</f>
        <v>37370.71</v>
      </c>
      <c r="E617" s="264">
        <f>VLOOKUP($A617,DRG!$A$8:$Z$771,11,FALSE)</f>
        <v>49338.92</v>
      </c>
      <c r="F617" s="265">
        <f>ROUND(VLOOKUP($A617,DRG!$A$8:$Z$771,14,FALSE),1)</f>
        <v>6.2</v>
      </c>
      <c r="G617" s="266" t="str">
        <f>VLOOKUP($A617,DRG!$A$8:$Z$771,18,FALSE)</f>
        <v>A</v>
      </c>
      <c r="H617" s="216"/>
      <c r="I617" s="219" t="str">
        <f>VLOOKUP($A617,DRG!$A$8:$Z$771,20,FALSE)</f>
        <v>A</v>
      </c>
      <c r="J617" s="162">
        <f>VLOOKUP($A617,DRG!$A$8:$Z$771,21,FALSE)</f>
        <v>1.8515999999999999</v>
      </c>
      <c r="K617" s="164">
        <f>VLOOKUP($A617,DRG!$A$8:$Z$771,22,FALSE)</f>
        <v>1.6823999999999999</v>
      </c>
      <c r="L617" s="134">
        <f t="shared" si="18"/>
        <v>-0.16920000000000002</v>
      </c>
      <c r="M617" s="355">
        <f t="shared" si="19"/>
        <v>-9.1380427738172398E-2</v>
      </c>
    </row>
    <row r="618" spans="1:13" x14ac:dyDescent="0.2">
      <c r="A618" s="282" t="s">
        <v>359</v>
      </c>
      <c r="B618" s="267" t="str">
        <f>VLOOKUP($A618,DRG!$A$8:$Z$771,2,FALSE)</f>
        <v>Amputation for Musculoskeletal Sys &amp; Conn Tissue Dis W/O CC/MCC</v>
      </c>
      <c r="C618" s="268">
        <f>VLOOKUP($A618,DRG!$A$8:$Z$771,9,FALSE)</f>
        <v>10</v>
      </c>
      <c r="D618" s="269">
        <f>VLOOKUP($A618,DRG!$A$8:$Z$771,10,FALSE)</f>
        <v>18265.87</v>
      </c>
      <c r="E618" s="269">
        <f>VLOOKUP($A618,DRG!$A$8:$Z$771,11,FALSE)</f>
        <v>9553.6200000000008</v>
      </c>
      <c r="F618" s="270">
        <f>ROUND(VLOOKUP($A618,DRG!$A$8:$Z$771,14,FALSE),1)</f>
        <v>3.8</v>
      </c>
      <c r="G618" s="271" t="str">
        <f>VLOOKUP($A618,DRG!$A$8:$Z$771,18,FALSE)</f>
        <v>A</v>
      </c>
      <c r="H618" s="216"/>
      <c r="I618" s="220" t="str">
        <f>VLOOKUP($A618,DRG!$A$8:$Z$771,20,FALSE)</f>
        <v>A</v>
      </c>
      <c r="J618" s="163">
        <f>VLOOKUP($A618,DRG!$A$8:$Z$771,21,FALSE)</f>
        <v>1.3343</v>
      </c>
      <c r="K618" s="165">
        <f>VLOOKUP($A618,DRG!$A$8:$Z$771,22,FALSE)</f>
        <v>1.2117</v>
      </c>
      <c r="L618" s="135">
        <f t="shared" si="18"/>
        <v>-0.12260000000000004</v>
      </c>
      <c r="M618" s="356">
        <f t="shared" si="19"/>
        <v>-9.1883384546204025E-2</v>
      </c>
    </row>
    <row r="619" spans="1:13" x14ac:dyDescent="0.2">
      <c r="A619" s="273" t="s">
        <v>1359</v>
      </c>
      <c r="B619" s="262" t="str">
        <f>VLOOKUP($A619,DRG!$A$8:$Z$771,2,FALSE)</f>
        <v>Perc Cardiovasc Proc W/O Coronary Artery Stent W MCC</v>
      </c>
      <c r="C619" s="263">
        <f>VLOOKUP($A619,DRG!$A$8:$Z$771,9,FALSE)</f>
        <v>13</v>
      </c>
      <c r="D619" s="264">
        <f>VLOOKUP($A619,DRG!$A$8:$Z$771,10,FALSE)</f>
        <v>54286.44</v>
      </c>
      <c r="E619" s="264">
        <f>VLOOKUP($A619,DRG!$A$8:$Z$771,11,FALSE)</f>
        <v>28428.18</v>
      </c>
      <c r="F619" s="265">
        <f>ROUND(VLOOKUP($A619,DRG!$A$8:$Z$771,14,FALSE),1)</f>
        <v>4.9000000000000004</v>
      </c>
      <c r="G619" s="266" t="str">
        <f>VLOOKUP($A619,DRG!$A$8:$Z$771,18,FALSE)</f>
        <v>A</v>
      </c>
      <c r="H619" s="216"/>
      <c r="I619" s="219" t="str">
        <f>VLOOKUP($A619,DRG!$A$8:$Z$771,20,FALSE)</f>
        <v>A</v>
      </c>
      <c r="J619" s="162">
        <f>VLOOKUP($A619,DRG!$A$8:$Z$771,21,FALSE)</f>
        <v>3.9702000000000002</v>
      </c>
      <c r="K619" s="164">
        <f>VLOOKUP($A619,DRG!$A$8:$Z$771,22,FALSE)</f>
        <v>3.6012</v>
      </c>
      <c r="L619" s="134">
        <f t="shared" si="18"/>
        <v>-0.36900000000000022</v>
      </c>
      <c r="M619" s="355">
        <f t="shared" si="19"/>
        <v>-9.2942421036723635E-2</v>
      </c>
    </row>
    <row r="620" spans="1:13" x14ac:dyDescent="0.2">
      <c r="A620" s="283" t="s">
        <v>1264</v>
      </c>
      <c r="B620" s="262" t="str">
        <f>VLOOKUP($A620,DRG!$A$8:$Z$771,2,FALSE)</f>
        <v>Postoperative &amp; Post-Traumatic Infections W/O MCC</v>
      </c>
      <c r="C620" s="263">
        <f>VLOOKUP($A620,DRG!$A$8:$Z$771,9,FALSE)</f>
        <v>193</v>
      </c>
      <c r="D620" s="264">
        <f>VLOOKUP($A620,DRG!$A$8:$Z$771,10,FALSE)</f>
        <v>13343.81</v>
      </c>
      <c r="E620" s="264">
        <f>VLOOKUP($A620,DRG!$A$8:$Z$771,11,FALSE)</f>
        <v>8391.16</v>
      </c>
      <c r="F620" s="265">
        <f>ROUND(VLOOKUP($A620,DRG!$A$8:$Z$771,14,FALSE),1)</f>
        <v>3.4</v>
      </c>
      <c r="G620" s="266" t="str">
        <f>VLOOKUP($A620,DRG!$A$8:$Z$771,18,FALSE)</f>
        <v>A</v>
      </c>
      <c r="H620" s="216"/>
      <c r="I620" s="219" t="str">
        <f>VLOOKUP($A620,DRG!$A$8:$Z$771,20,FALSE)</f>
        <v>A</v>
      </c>
      <c r="J620" s="162">
        <f>VLOOKUP($A620,DRG!$A$8:$Z$771,21,FALSE)</f>
        <v>0.97670000000000001</v>
      </c>
      <c r="K620" s="164">
        <f>VLOOKUP($A620,DRG!$A$8:$Z$771,22,FALSE)</f>
        <v>0.8851</v>
      </c>
      <c r="L620" s="134">
        <f t="shared" si="18"/>
        <v>-9.1600000000000015E-2</v>
      </c>
      <c r="M620" s="355">
        <f t="shared" si="19"/>
        <v>-9.3785195044537736E-2</v>
      </c>
    </row>
    <row r="621" spans="1:13" x14ac:dyDescent="0.2">
      <c r="A621" s="273" t="s">
        <v>1520</v>
      </c>
      <c r="B621" s="262" t="str">
        <f>VLOOKUP($A621,DRG!$A$8:$Z$771,2,FALSE)</f>
        <v>Lower Extrem &amp; Humer Proc Except Hip, Foot, Femur W MCC</v>
      </c>
      <c r="C621" s="263">
        <f>VLOOKUP($A621,DRG!$A$8:$Z$771,9,FALSE)</f>
        <v>37</v>
      </c>
      <c r="D621" s="264">
        <f>VLOOKUP($A621,DRG!$A$8:$Z$771,10,FALSE)</f>
        <v>64970.58</v>
      </c>
      <c r="E621" s="264">
        <f>VLOOKUP($A621,DRG!$A$8:$Z$771,11,FALSE)</f>
        <v>40685.17</v>
      </c>
      <c r="F621" s="265">
        <f>ROUND(VLOOKUP($A621,DRG!$A$8:$Z$771,14,FALSE),1)</f>
        <v>6.5</v>
      </c>
      <c r="G621" s="266" t="str">
        <f>VLOOKUP($A621,DRG!$A$8:$Z$771,18,FALSE)</f>
        <v>A</v>
      </c>
      <c r="H621" s="216"/>
      <c r="I621" s="219" t="str">
        <f>VLOOKUP($A621,DRG!$A$8:$Z$771,20,FALSE)</f>
        <v>A</v>
      </c>
      <c r="J621" s="162">
        <f>VLOOKUP($A621,DRG!$A$8:$Z$771,21,FALSE)</f>
        <v>4.6212999999999997</v>
      </c>
      <c r="K621" s="164">
        <f>VLOOKUP($A621,DRG!$A$8:$Z$771,22,FALSE)</f>
        <v>4.1848999999999998</v>
      </c>
      <c r="L621" s="134">
        <f t="shared" si="18"/>
        <v>-0.4363999999999999</v>
      </c>
      <c r="M621" s="355">
        <f t="shared" si="19"/>
        <v>-9.443230259883581E-2</v>
      </c>
    </row>
    <row r="622" spans="1:13" x14ac:dyDescent="0.2">
      <c r="A622" s="273" t="s">
        <v>1176</v>
      </c>
      <c r="B622" s="262" t="str">
        <f>VLOOKUP($A622,DRG!$A$8:$Z$771,2,FALSE)</f>
        <v>Uterine, Adnexa Proc for Non-Ovarian/Adnexal Malig W CC</v>
      </c>
      <c r="C622" s="263">
        <f>VLOOKUP($A622,DRG!$A$8:$Z$771,9,FALSE)</f>
        <v>46</v>
      </c>
      <c r="D622" s="264">
        <f>VLOOKUP($A622,DRG!$A$8:$Z$771,10,FALSE)</f>
        <v>25090.7</v>
      </c>
      <c r="E622" s="264">
        <f>VLOOKUP($A622,DRG!$A$8:$Z$771,11,FALSE)</f>
        <v>6936.24</v>
      </c>
      <c r="F622" s="265">
        <f>ROUND(VLOOKUP($A622,DRG!$A$8:$Z$771,14,FALSE),1)</f>
        <v>3.4</v>
      </c>
      <c r="G622" s="266" t="str">
        <f>VLOOKUP($A622,DRG!$A$8:$Z$771,18,FALSE)</f>
        <v>A</v>
      </c>
      <c r="H622" s="216"/>
      <c r="I622" s="219" t="str">
        <f>VLOOKUP($A622,DRG!$A$8:$Z$771,20,FALSE)</f>
        <v>A</v>
      </c>
      <c r="J622" s="162">
        <f>VLOOKUP($A622,DRG!$A$8:$Z$771,21,FALSE)</f>
        <v>1.8420000000000001</v>
      </c>
      <c r="K622" s="164">
        <f>VLOOKUP($A622,DRG!$A$8:$Z$771,22,FALSE)</f>
        <v>1.6644000000000001</v>
      </c>
      <c r="L622" s="134">
        <f t="shared" si="18"/>
        <v>-0.17759999999999998</v>
      </c>
      <c r="M622" s="355">
        <f t="shared" si="19"/>
        <v>-9.6416938110749167E-2</v>
      </c>
    </row>
    <row r="623" spans="1:13" x14ac:dyDescent="0.2">
      <c r="A623" s="282" t="s">
        <v>848</v>
      </c>
      <c r="B623" s="267" t="str">
        <f>VLOOKUP($A623,DRG!$A$8:$Z$771,2,FALSE)</f>
        <v>Pulmonary Embolism W/O MCC</v>
      </c>
      <c r="C623" s="268">
        <f>VLOOKUP($A623,DRG!$A$8:$Z$771,9,FALSE)</f>
        <v>296</v>
      </c>
      <c r="D623" s="269">
        <f>VLOOKUP($A623,DRG!$A$8:$Z$771,10,FALSE)</f>
        <v>16426.48</v>
      </c>
      <c r="E623" s="269">
        <f>VLOOKUP($A623,DRG!$A$8:$Z$771,11,FALSE)</f>
        <v>7896.17</v>
      </c>
      <c r="F623" s="270">
        <f>ROUND(VLOOKUP($A623,DRG!$A$8:$Z$771,14,FALSE),1)</f>
        <v>3.4</v>
      </c>
      <c r="G623" s="271" t="str">
        <f>VLOOKUP($A623,DRG!$A$8:$Z$771,18,FALSE)</f>
        <v>A</v>
      </c>
      <c r="H623" s="216"/>
      <c r="I623" s="220" t="str">
        <f>VLOOKUP($A623,DRG!$A$8:$Z$771,20,FALSE)</f>
        <v>A</v>
      </c>
      <c r="J623" s="163">
        <f>VLOOKUP($A623,DRG!$A$8:$Z$771,21,FALSE)</f>
        <v>1.2082999999999999</v>
      </c>
      <c r="K623" s="165">
        <f>VLOOKUP($A623,DRG!$A$8:$Z$771,22,FALSE)</f>
        <v>1.0898000000000001</v>
      </c>
      <c r="L623" s="135">
        <f t="shared" si="18"/>
        <v>-0.11849999999999983</v>
      </c>
      <c r="M623" s="356">
        <f t="shared" si="19"/>
        <v>-9.8071670942646558E-2</v>
      </c>
    </row>
    <row r="624" spans="1:13" x14ac:dyDescent="0.2">
      <c r="A624" s="273" t="s">
        <v>1371</v>
      </c>
      <c r="B624" s="262" t="str">
        <f>VLOOKUP($A624,DRG!$A$8:$Z$771,2,FALSE)</f>
        <v>Upper Limb &amp; Toe Amputation for Circ System Disorders W CC</v>
      </c>
      <c r="C624" s="263">
        <f>VLOOKUP($A624,DRG!$A$8:$Z$771,9,FALSE)</f>
        <v>29</v>
      </c>
      <c r="D624" s="264">
        <f>VLOOKUP($A624,DRG!$A$8:$Z$771,10,FALSE)</f>
        <v>22654.04</v>
      </c>
      <c r="E624" s="264">
        <f>VLOOKUP($A624,DRG!$A$8:$Z$771,11,FALSE)</f>
        <v>12626.82</v>
      </c>
      <c r="F624" s="265">
        <f>ROUND(VLOOKUP($A624,DRG!$A$8:$Z$771,14,FALSE),1)</f>
        <v>4.9000000000000004</v>
      </c>
      <c r="G624" s="266" t="str">
        <f>VLOOKUP($A624,DRG!$A$8:$Z$771,18,FALSE)</f>
        <v>A</v>
      </c>
      <c r="H624" s="216"/>
      <c r="I624" s="219" t="str">
        <f>VLOOKUP($A624,DRG!$A$8:$Z$771,20,FALSE)</f>
        <v>AO</v>
      </c>
      <c r="J624" s="162">
        <f>VLOOKUP($A624,DRG!$A$8:$Z$771,21,FALSE)</f>
        <v>1.67</v>
      </c>
      <c r="K624" s="164">
        <f>VLOOKUP($A624,DRG!$A$8:$Z$771,22,FALSE)</f>
        <v>1.5027999999999999</v>
      </c>
      <c r="L624" s="134">
        <f t="shared" si="18"/>
        <v>-0.16720000000000002</v>
      </c>
      <c r="M624" s="355">
        <f t="shared" si="19"/>
        <v>-0.10011976047904193</v>
      </c>
    </row>
    <row r="625" spans="1:13" x14ac:dyDescent="0.2">
      <c r="A625" s="273" t="s">
        <v>742</v>
      </c>
      <c r="B625" s="262" t="str">
        <f>VLOOKUP($A625,DRG!$A$8:$Z$771,2,FALSE)</f>
        <v>Neurological Eye Disorders</v>
      </c>
      <c r="C625" s="263">
        <f>VLOOKUP($A625,DRG!$A$8:$Z$771,9,FALSE)</f>
        <v>21</v>
      </c>
      <c r="D625" s="264">
        <f>VLOOKUP($A625,DRG!$A$8:$Z$771,10,FALSE)</f>
        <v>12637.17</v>
      </c>
      <c r="E625" s="264">
        <f>VLOOKUP($A625,DRG!$A$8:$Z$771,11,FALSE)</f>
        <v>5156.8999999999996</v>
      </c>
      <c r="F625" s="265">
        <f>ROUND(VLOOKUP($A625,DRG!$A$8:$Z$771,14,FALSE),1)</f>
        <v>2.2000000000000002</v>
      </c>
      <c r="G625" s="266" t="str">
        <f>VLOOKUP($A625,DRG!$A$8:$Z$771,18,FALSE)</f>
        <v>A</v>
      </c>
      <c r="H625" s="216"/>
      <c r="I625" s="219" t="str">
        <f>VLOOKUP($A625,DRG!$A$8:$Z$771,20,FALSE)</f>
        <v>A</v>
      </c>
      <c r="J625" s="162">
        <f>VLOOKUP($A625,DRG!$A$8:$Z$771,21,FALSE)</f>
        <v>0.93159999999999998</v>
      </c>
      <c r="K625" s="164">
        <f>VLOOKUP($A625,DRG!$A$8:$Z$771,22,FALSE)</f>
        <v>0.83830000000000005</v>
      </c>
      <c r="L625" s="134">
        <f t="shared" si="18"/>
        <v>-9.3299999999999939E-2</v>
      </c>
      <c r="M625" s="355">
        <f t="shared" si="19"/>
        <v>-0.10015027908973802</v>
      </c>
    </row>
    <row r="626" spans="1:13" x14ac:dyDescent="0.2">
      <c r="A626" s="273" t="s">
        <v>997</v>
      </c>
      <c r="B626" s="262" t="str">
        <f>VLOOKUP($A626,DRG!$A$8:$Z$771,2,FALSE)</f>
        <v>Skin Ulcers W MCC</v>
      </c>
      <c r="C626" s="263">
        <f>VLOOKUP($A626,DRG!$A$8:$Z$771,9,FALSE)</f>
        <v>20</v>
      </c>
      <c r="D626" s="264">
        <f>VLOOKUP($A626,DRG!$A$8:$Z$771,10,FALSE)</f>
        <v>10441.879999999999</v>
      </c>
      <c r="E626" s="264">
        <f>VLOOKUP($A626,DRG!$A$8:$Z$771,11,FALSE)</f>
        <v>5843.22</v>
      </c>
      <c r="F626" s="265">
        <f>ROUND(VLOOKUP($A626,DRG!$A$8:$Z$771,14,FALSE),1)</f>
        <v>3.2</v>
      </c>
      <c r="G626" s="266" t="str">
        <f>VLOOKUP($A626,DRG!$A$8:$Z$771,18,FALSE)</f>
        <v>AT</v>
      </c>
      <c r="H626" s="216"/>
      <c r="I626" s="219" t="str">
        <f>VLOOKUP($A626,DRG!$A$8:$Z$771,20,FALSE)</f>
        <v>AT</v>
      </c>
      <c r="J626" s="162">
        <f>VLOOKUP($A626,DRG!$A$8:$Z$771,21,FALSE)</f>
        <v>1.3095000000000001</v>
      </c>
      <c r="K626" s="164">
        <f>VLOOKUP($A626,DRG!$A$8:$Z$771,22,FALSE)</f>
        <v>1.1760999999999999</v>
      </c>
      <c r="L626" s="134">
        <f t="shared" si="18"/>
        <v>-0.13340000000000019</v>
      </c>
      <c r="M626" s="355">
        <f t="shared" si="19"/>
        <v>-0.10187094310805664</v>
      </c>
    </row>
    <row r="627" spans="1:13" x14ac:dyDescent="0.2">
      <c r="A627" s="273" t="s">
        <v>1092</v>
      </c>
      <c r="B627" s="262" t="str">
        <f>VLOOKUP($A627,DRG!$A$8:$Z$771,2,FALSE)</f>
        <v>Kidney &amp; Urinary Tract Neoplasms W CC</v>
      </c>
      <c r="C627" s="263">
        <f>VLOOKUP($A627,DRG!$A$8:$Z$771,9,FALSE)</f>
        <v>10</v>
      </c>
      <c r="D627" s="264">
        <f>VLOOKUP($A627,DRG!$A$8:$Z$771,10,FALSE)</f>
        <v>16401.27</v>
      </c>
      <c r="E627" s="264">
        <f>VLOOKUP($A627,DRG!$A$8:$Z$771,11,FALSE)</f>
        <v>4997.28</v>
      </c>
      <c r="F627" s="265">
        <f>ROUND(VLOOKUP($A627,DRG!$A$8:$Z$771,14,FALSE),1)</f>
        <v>3.4</v>
      </c>
      <c r="G627" s="266" t="str">
        <f>VLOOKUP($A627,DRG!$A$8:$Z$771,18,FALSE)</f>
        <v>AO</v>
      </c>
      <c r="H627" s="216"/>
      <c r="I627" s="219" t="str">
        <f>VLOOKUP($A627,DRG!$A$8:$Z$771,20,FALSE)</f>
        <v>A</v>
      </c>
      <c r="J627" s="162">
        <f>VLOOKUP($A627,DRG!$A$8:$Z$771,21,FALSE)</f>
        <v>1.2423</v>
      </c>
      <c r="K627" s="164">
        <f>VLOOKUP($A627,DRG!$A$8:$Z$771,22,FALSE)</f>
        <v>1.1154999999999999</v>
      </c>
      <c r="L627" s="134">
        <f t="shared" si="18"/>
        <v>-0.12680000000000002</v>
      </c>
      <c r="M627" s="355">
        <f t="shared" si="19"/>
        <v>-0.10206874345971184</v>
      </c>
    </row>
    <row r="628" spans="1:13" x14ac:dyDescent="0.2">
      <c r="A628" s="282" t="s">
        <v>1305</v>
      </c>
      <c r="B628" s="267" t="str">
        <f>VLOOKUP($A628,DRG!$A$8:$Z$771,2,FALSE)</f>
        <v>Complications of Treatment W/O CC/MCC</v>
      </c>
      <c r="C628" s="268">
        <f>VLOOKUP($A628,DRG!$A$8:$Z$771,9,FALSE)</f>
        <v>44</v>
      </c>
      <c r="D628" s="269">
        <f>VLOOKUP($A628,DRG!$A$8:$Z$771,10,FALSE)</f>
        <v>9262.0499999999993</v>
      </c>
      <c r="E628" s="269">
        <f>VLOOKUP($A628,DRG!$A$8:$Z$771,11,FALSE)</f>
        <v>4741.8599999999997</v>
      </c>
      <c r="F628" s="270">
        <f>ROUND(VLOOKUP($A628,DRG!$A$8:$Z$771,14,FALSE),1)</f>
        <v>2.1</v>
      </c>
      <c r="G628" s="271" t="str">
        <f>VLOOKUP($A628,DRG!$A$8:$Z$771,18,FALSE)</f>
        <v>A</v>
      </c>
      <c r="H628" s="216"/>
      <c r="I628" s="220" t="str">
        <f>VLOOKUP($A628,DRG!$A$8:$Z$771,20,FALSE)</f>
        <v>A</v>
      </c>
      <c r="J628" s="163">
        <f>VLOOKUP($A628,DRG!$A$8:$Z$771,21,FALSE)</f>
        <v>0.68579999999999997</v>
      </c>
      <c r="K628" s="165">
        <f>VLOOKUP($A628,DRG!$A$8:$Z$771,22,FALSE)</f>
        <v>0.61439999999999995</v>
      </c>
      <c r="L628" s="135">
        <f t="shared" si="18"/>
        <v>-7.1400000000000019E-2</v>
      </c>
      <c r="M628" s="356">
        <f t="shared" si="19"/>
        <v>-0.10411198600174981</v>
      </c>
    </row>
    <row r="629" spans="1:13" x14ac:dyDescent="0.2">
      <c r="A629" s="273" t="s">
        <v>832</v>
      </c>
      <c r="B629" s="262" t="str">
        <f>VLOOKUP($A629,DRG!$A$8:$Z$771,2,FALSE)</f>
        <v>Other Resp System O.R. Procedures W/O CC/MCC</v>
      </c>
      <c r="C629" s="263">
        <f>VLOOKUP($A629,DRG!$A$8:$Z$771,9,FALSE)</f>
        <v>17</v>
      </c>
      <c r="D629" s="264">
        <f>VLOOKUP($A629,DRG!$A$8:$Z$771,10,FALSE)</f>
        <v>19227.02</v>
      </c>
      <c r="E629" s="264">
        <f>VLOOKUP($A629,DRG!$A$8:$Z$771,11,FALSE)</f>
        <v>6919.74</v>
      </c>
      <c r="F629" s="265">
        <f>ROUND(VLOOKUP($A629,DRG!$A$8:$Z$771,14,FALSE),1)</f>
        <v>2.2000000000000002</v>
      </c>
      <c r="G629" s="266" t="str">
        <f>VLOOKUP($A629,DRG!$A$8:$Z$771,18,FALSE)</f>
        <v>A</v>
      </c>
      <c r="H629" s="216"/>
      <c r="I629" s="219" t="str">
        <f>VLOOKUP($A629,DRG!$A$8:$Z$771,20,FALSE)</f>
        <v>A</v>
      </c>
      <c r="J629" s="162">
        <f>VLOOKUP($A629,DRG!$A$8:$Z$771,21,FALSE)</f>
        <v>1.4252</v>
      </c>
      <c r="K629" s="164">
        <f>VLOOKUP($A629,DRG!$A$8:$Z$771,22,FALSE)</f>
        <v>1.2755000000000001</v>
      </c>
      <c r="L629" s="134">
        <f t="shared" si="18"/>
        <v>-0.14969999999999994</v>
      </c>
      <c r="M629" s="355">
        <f t="shared" si="19"/>
        <v>-0.10503788941902886</v>
      </c>
    </row>
    <row r="630" spans="1:13" x14ac:dyDescent="0.2">
      <c r="A630" s="273" t="s">
        <v>828</v>
      </c>
      <c r="B630" s="262" t="str">
        <f>VLOOKUP($A630,DRG!$A$8:$Z$771,2,FALSE)</f>
        <v>Other Resp System O.R. Procedures W MCC</v>
      </c>
      <c r="C630" s="263">
        <f>VLOOKUP($A630,DRG!$A$8:$Z$771,9,FALSE)</f>
        <v>120</v>
      </c>
      <c r="D630" s="264">
        <f>VLOOKUP($A630,DRG!$A$8:$Z$771,10,FALSE)</f>
        <v>60928.19</v>
      </c>
      <c r="E630" s="264">
        <f>VLOOKUP($A630,DRG!$A$8:$Z$771,11,FALSE)</f>
        <v>43248.43</v>
      </c>
      <c r="F630" s="265">
        <f>ROUND(VLOOKUP($A630,DRG!$A$8:$Z$771,14,FALSE),1)</f>
        <v>9</v>
      </c>
      <c r="G630" s="266" t="str">
        <f>VLOOKUP($A630,DRG!$A$8:$Z$771,18,FALSE)</f>
        <v>A</v>
      </c>
      <c r="H630" s="216"/>
      <c r="I630" s="219" t="str">
        <f>VLOOKUP($A630,DRG!$A$8:$Z$771,20,FALSE)</f>
        <v>A</v>
      </c>
      <c r="J630" s="162">
        <f>VLOOKUP($A630,DRG!$A$8:$Z$771,21,FALSE)</f>
        <v>4.4672000000000001</v>
      </c>
      <c r="K630" s="164">
        <f>VLOOKUP($A630,DRG!$A$8:$Z$771,22,FALSE)</f>
        <v>3.9889999999999999</v>
      </c>
      <c r="L630" s="134">
        <f t="shared" si="18"/>
        <v>-0.47820000000000018</v>
      </c>
      <c r="M630" s="355">
        <f t="shared" si="19"/>
        <v>-0.10704691977077367</v>
      </c>
    </row>
    <row r="631" spans="1:13" x14ac:dyDescent="0.2">
      <c r="A631" s="273" t="s">
        <v>172</v>
      </c>
      <c r="B631" s="262" t="str">
        <f>VLOOKUP($A631,DRG!$A$8:$Z$771,2,FALSE)</f>
        <v>Uncomplicated Peptic Ulcer W/O MCC</v>
      </c>
      <c r="C631" s="263">
        <f>VLOOKUP($A631,DRG!$A$8:$Z$771,9,FALSE)</f>
        <v>30</v>
      </c>
      <c r="D631" s="264">
        <f>VLOOKUP($A631,DRG!$A$8:$Z$771,10,FALSE)</f>
        <v>14322.61</v>
      </c>
      <c r="E631" s="264">
        <f>VLOOKUP($A631,DRG!$A$8:$Z$771,11,FALSE)</f>
        <v>5022.62</v>
      </c>
      <c r="F631" s="265">
        <f>ROUND(VLOOKUP($A631,DRG!$A$8:$Z$771,14,FALSE),1)</f>
        <v>2.7</v>
      </c>
      <c r="G631" s="266" t="str">
        <f>VLOOKUP($A631,DRG!$A$8:$Z$771,18,FALSE)</f>
        <v>A</v>
      </c>
      <c r="H631" s="216"/>
      <c r="I631" s="219" t="str">
        <f>VLOOKUP($A631,DRG!$A$8:$Z$771,20,FALSE)</f>
        <v>A</v>
      </c>
      <c r="J631" s="162">
        <f>VLOOKUP($A631,DRG!$A$8:$Z$771,21,FALSE)</f>
        <v>1.0644</v>
      </c>
      <c r="K631" s="164">
        <f>VLOOKUP($A631,DRG!$A$8:$Z$771,22,FALSE)</f>
        <v>0.95020000000000004</v>
      </c>
      <c r="L631" s="134">
        <f t="shared" si="18"/>
        <v>-0.11419999999999997</v>
      </c>
      <c r="M631" s="355">
        <f t="shared" si="19"/>
        <v>-0.10729049229612925</v>
      </c>
    </row>
    <row r="632" spans="1:13" x14ac:dyDescent="0.2">
      <c r="A632" s="273" t="s">
        <v>1184</v>
      </c>
      <c r="B632" s="262" t="str">
        <f>VLOOKUP($A632,DRG!$A$8:$Z$771,2,FALSE)</f>
        <v>Female Reproductive System Reconstructive Procedures</v>
      </c>
      <c r="C632" s="263">
        <f>VLOOKUP($A632,DRG!$A$8:$Z$771,9,FALSE)</f>
        <v>42</v>
      </c>
      <c r="D632" s="264">
        <f>VLOOKUP($A632,DRG!$A$8:$Z$771,10,FALSE)</f>
        <v>12562.62</v>
      </c>
      <c r="E632" s="264">
        <f>VLOOKUP($A632,DRG!$A$8:$Z$771,11,FALSE)</f>
        <v>3933.83</v>
      </c>
      <c r="F632" s="265">
        <f>ROUND(VLOOKUP($A632,DRG!$A$8:$Z$771,14,FALSE),1)</f>
        <v>1.3</v>
      </c>
      <c r="G632" s="266" t="str">
        <f>VLOOKUP($A632,DRG!$A$8:$Z$771,18,FALSE)</f>
        <v>A</v>
      </c>
      <c r="H632" s="216"/>
      <c r="I632" s="219" t="str">
        <f>VLOOKUP($A632,DRG!$A$8:$Z$771,20,FALSE)</f>
        <v>A</v>
      </c>
      <c r="J632" s="162">
        <f>VLOOKUP($A632,DRG!$A$8:$Z$771,21,FALSE)</f>
        <v>0.93469999999999998</v>
      </c>
      <c r="K632" s="164">
        <f>VLOOKUP($A632,DRG!$A$8:$Z$771,22,FALSE)</f>
        <v>0.83340000000000003</v>
      </c>
      <c r="L632" s="134">
        <f t="shared" si="18"/>
        <v>-0.10129999999999995</v>
      </c>
      <c r="M632" s="355">
        <f t="shared" si="19"/>
        <v>-0.10837701936450192</v>
      </c>
    </row>
    <row r="633" spans="1:13" x14ac:dyDescent="0.2">
      <c r="A633" s="213" t="s">
        <v>1353</v>
      </c>
      <c r="B633" s="267" t="str">
        <f>VLOOKUP($A633,DRG!$A$8:$Z$771,2,FALSE)</f>
        <v>Level III: Extreme Immaturity or Respiratory Distress Syndrome</v>
      </c>
      <c r="C633" s="268">
        <f>VLOOKUP($A633,DRG!$A$8:$Z$771,9,FALSE)</f>
        <v>161</v>
      </c>
      <c r="D633" s="269">
        <f>VLOOKUP($A633,DRG!$A$8:$Z$771,10,FALSE)</f>
        <v>153101.92000000001</v>
      </c>
      <c r="E633" s="269">
        <f>VLOOKUP($A633,DRG!$A$8:$Z$771,11,FALSE)</f>
        <v>170668.85</v>
      </c>
      <c r="F633" s="270">
        <f>ROUND(VLOOKUP($A633,DRG!$A$8:$Z$771,14,FALSE),1)</f>
        <v>23.6</v>
      </c>
      <c r="G633" s="271" t="str">
        <f>VLOOKUP($A633,DRG!$A$8:$Z$771,18,FALSE)</f>
        <v>A</v>
      </c>
      <c r="H633" s="216"/>
      <c r="I633" s="220" t="str">
        <f>VLOOKUP($A633,DRG!$A$8:$Z$771,20,FALSE)</f>
        <v>A</v>
      </c>
      <c r="J633" s="163">
        <f>VLOOKUP($A633,DRG!$A$8:$Z$771,21,FALSE)</f>
        <v>7.7605000000000004</v>
      </c>
      <c r="K633" s="165">
        <f>VLOOKUP($A633,DRG!$A$8:$Z$771,22,FALSE)</f>
        <v>6.9059999999999997</v>
      </c>
      <c r="L633" s="135">
        <f t="shared" si="18"/>
        <v>-0.8545000000000007</v>
      </c>
      <c r="M633" s="356">
        <f t="shared" si="19"/>
        <v>-0.11010888473680829</v>
      </c>
    </row>
    <row r="634" spans="1:13" x14ac:dyDescent="0.2">
      <c r="A634" s="273" t="s">
        <v>1442</v>
      </c>
      <c r="B634" s="262" t="str">
        <f>VLOOKUP($A634,DRG!$A$8:$Z$771,2,FALSE)</f>
        <v>Tendonitis, Myositis &amp; Bursitis W MCC</v>
      </c>
      <c r="C634" s="263">
        <f>VLOOKUP($A634,DRG!$A$8:$Z$771,9,FALSE)</f>
        <v>29</v>
      </c>
      <c r="D634" s="264">
        <f>VLOOKUP($A634,DRG!$A$8:$Z$771,10,FALSE)</f>
        <v>24272.58</v>
      </c>
      <c r="E634" s="264">
        <f>VLOOKUP($A634,DRG!$A$8:$Z$771,11,FALSE)</f>
        <v>12079.01</v>
      </c>
      <c r="F634" s="265">
        <f>ROUND(VLOOKUP($A634,DRG!$A$8:$Z$771,14,FALSE),1)</f>
        <v>6</v>
      </c>
      <c r="G634" s="266" t="str">
        <f>VLOOKUP($A634,DRG!$A$8:$Z$771,18,FALSE)</f>
        <v>A</v>
      </c>
      <c r="H634" s="216"/>
      <c r="I634" s="219" t="str">
        <f>VLOOKUP($A634,DRG!$A$8:$Z$771,20,FALSE)</f>
        <v>A</v>
      </c>
      <c r="J634" s="162">
        <f>VLOOKUP($A634,DRG!$A$8:$Z$771,21,FALSE)</f>
        <v>1.8105</v>
      </c>
      <c r="K634" s="164">
        <f>VLOOKUP($A634,DRG!$A$8:$Z$771,22,FALSE)</f>
        <v>1.6101000000000001</v>
      </c>
      <c r="L634" s="134">
        <f t="shared" si="18"/>
        <v>-0.20039999999999991</v>
      </c>
      <c r="M634" s="355">
        <f t="shared" si="19"/>
        <v>-0.11068765534382763</v>
      </c>
    </row>
    <row r="635" spans="1:13" x14ac:dyDescent="0.2">
      <c r="A635" s="273" t="s">
        <v>137</v>
      </c>
      <c r="B635" s="262" t="str">
        <f>VLOOKUP($A635,DRG!$A$8:$Z$771,2,FALSE)</f>
        <v>Hand or Wrist Proc, Except Major Thumb or Joint Proc W CC/MCC</v>
      </c>
      <c r="C635" s="263">
        <f>VLOOKUP($A635,DRG!$A$8:$Z$771,9,FALSE)</f>
        <v>11</v>
      </c>
      <c r="D635" s="264">
        <f>VLOOKUP($A635,DRG!$A$8:$Z$771,10,FALSE)</f>
        <v>19895.82</v>
      </c>
      <c r="E635" s="264">
        <f>VLOOKUP($A635,DRG!$A$8:$Z$771,11,FALSE)</f>
        <v>10072.719999999999</v>
      </c>
      <c r="F635" s="265">
        <f>ROUND(VLOOKUP($A635,DRG!$A$8:$Z$771,14,FALSE),1)</f>
        <v>3.2</v>
      </c>
      <c r="G635" s="266" t="str">
        <f>VLOOKUP($A635,DRG!$A$8:$Z$771,18,FALSE)</f>
        <v>A</v>
      </c>
      <c r="H635" s="216"/>
      <c r="I635" s="219" t="str">
        <f>VLOOKUP($A635,DRG!$A$8:$Z$771,20,FALSE)</f>
        <v>A</v>
      </c>
      <c r="J635" s="162">
        <f>VLOOKUP($A635,DRG!$A$8:$Z$771,21,FALSE)</f>
        <v>1.4895</v>
      </c>
      <c r="K635" s="164">
        <f>VLOOKUP($A635,DRG!$A$8:$Z$771,22,FALSE)</f>
        <v>1.32</v>
      </c>
      <c r="L635" s="134">
        <f t="shared" si="18"/>
        <v>-0.16949999999999998</v>
      </c>
      <c r="M635" s="355">
        <f t="shared" si="19"/>
        <v>-0.11379657603222557</v>
      </c>
    </row>
    <row r="636" spans="1:13" x14ac:dyDescent="0.2">
      <c r="A636" s="273" t="s">
        <v>1255</v>
      </c>
      <c r="B636" s="262" t="str">
        <f>VLOOKUP($A636,DRG!$A$8:$Z$771,2,FALSE)</f>
        <v>Chemotherapy W/O Acute Leukemia as Secondary Diagnosis W/O CC/MCC</v>
      </c>
      <c r="C636" s="263">
        <f>VLOOKUP($A636,DRG!$A$8:$Z$771,9,FALSE)</f>
        <v>34</v>
      </c>
      <c r="D636" s="264">
        <f>VLOOKUP($A636,DRG!$A$8:$Z$771,10,FALSE)</f>
        <v>8455.4500000000007</v>
      </c>
      <c r="E636" s="264">
        <f>VLOOKUP($A636,DRG!$A$8:$Z$771,11,FALSE)</f>
        <v>3527.62</v>
      </c>
      <c r="F636" s="265">
        <f>ROUND(VLOOKUP($A636,DRG!$A$8:$Z$771,14,FALSE),1)</f>
        <v>2.7</v>
      </c>
      <c r="G636" s="266" t="str">
        <f>VLOOKUP($A636,DRG!$A$8:$Z$771,18,FALSE)</f>
        <v>A</v>
      </c>
      <c r="H636" s="216"/>
      <c r="I636" s="219" t="str">
        <f>VLOOKUP($A636,DRG!$A$8:$Z$771,20,FALSE)</f>
        <v>A</v>
      </c>
      <c r="J636" s="162">
        <f>VLOOKUP($A636,DRG!$A$8:$Z$771,21,FALSE)</f>
        <v>0.63449999999999995</v>
      </c>
      <c r="K636" s="164">
        <f>VLOOKUP($A636,DRG!$A$8:$Z$771,22,FALSE)</f>
        <v>0.56100000000000005</v>
      </c>
      <c r="L636" s="134">
        <f t="shared" si="18"/>
        <v>-7.3499999999999899E-2</v>
      </c>
      <c r="M636" s="355">
        <f t="shared" si="19"/>
        <v>-0.11583924349881781</v>
      </c>
    </row>
    <row r="637" spans="1:13" x14ac:dyDescent="0.2">
      <c r="A637" s="273" t="s">
        <v>1439</v>
      </c>
      <c r="B637" s="262" t="str">
        <f>VLOOKUP($A637,DRG!$A$8:$Z$771,2,FALSE)</f>
        <v>Bone Diseases &amp; Arthropathies W/O MCC</v>
      </c>
      <c r="C637" s="263">
        <f>VLOOKUP($A637,DRG!$A$8:$Z$771,9,FALSE)</f>
        <v>25</v>
      </c>
      <c r="D637" s="264">
        <f>VLOOKUP($A637,DRG!$A$8:$Z$771,10,FALSE)</f>
        <v>11239.35</v>
      </c>
      <c r="E637" s="264">
        <f>VLOOKUP($A637,DRG!$A$8:$Z$771,11,FALSE)</f>
        <v>5368.87</v>
      </c>
      <c r="F637" s="265">
        <f>ROUND(VLOOKUP($A637,DRG!$A$8:$Z$771,14,FALSE),1)</f>
        <v>2.7</v>
      </c>
      <c r="G637" s="266" t="str">
        <f>VLOOKUP($A637,DRG!$A$8:$Z$771,18,FALSE)</f>
        <v>A</v>
      </c>
      <c r="H637" s="216"/>
      <c r="I637" s="219" t="str">
        <f>VLOOKUP($A637,DRG!$A$8:$Z$771,20,FALSE)</f>
        <v>A</v>
      </c>
      <c r="J637" s="162">
        <f>VLOOKUP($A637,DRG!$A$8:$Z$771,21,FALSE)</f>
        <v>0.84419999999999995</v>
      </c>
      <c r="K637" s="164">
        <f>VLOOKUP($A637,DRG!$A$8:$Z$771,22,FALSE)</f>
        <v>0.74550000000000005</v>
      </c>
      <c r="L637" s="134">
        <f t="shared" si="18"/>
        <v>-9.8699999999999899E-2</v>
      </c>
      <c r="M637" s="355">
        <f t="shared" si="19"/>
        <v>-0.11691542288557202</v>
      </c>
    </row>
    <row r="638" spans="1:13" x14ac:dyDescent="0.2">
      <c r="A638" s="282" t="s">
        <v>1340</v>
      </c>
      <c r="B638" s="267" t="str">
        <f>VLOOKUP($A638,DRG!$A$8:$Z$771,2,FALSE)</f>
        <v>HIV W or W/O Other Related Condition</v>
      </c>
      <c r="C638" s="268">
        <f>VLOOKUP($A638,DRG!$A$8:$Z$771,9,FALSE)</f>
        <v>17</v>
      </c>
      <c r="D638" s="269">
        <f>VLOOKUP($A638,DRG!$A$8:$Z$771,10,FALSE)</f>
        <v>17368.3</v>
      </c>
      <c r="E638" s="269">
        <f>VLOOKUP($A638,DRG!$A$8:$Z$771,11,FALSE)</f>
        <v>13216.58</v>
      </c>
      <c r="F638" s="270">
        <f>ROUND(VLOOKUP($A638,DRG!$A$8:$Z$771,14,FALSE),1)</f>
        <v>3.2</v>
      </c>
      <c r="G638" s="271" t="str">
        <f>VLOOKUP($A638,DRG!$A$8:$Z$771,18,FALSE)</f>
        <v>A</v>
      </c>
      <c r="H638" s="216"/>
      <c r="I638" s="220" t="str">
        <f>VLOOKUP($A638,DRG!$A$8:$Z$771,20,FALSE)</f>
        <v>A</v>
      </c>
      <c r="J638" s="163">
        <f>VLOOKUP($A638,DRG!$A$8:$Z$771,21,FALSE)</f>
        <v>1.3055000000000001</v>
      </c>
      <c r="K638" s="165">
        <f>VLOOKUP($A638,DRG!$A$8:$Z$771,22,FALSE)</f>
        <v>1.1520999999999999</v>
      </c>
      <c r="L638" s="135">
        <f t="shared" si="18"/>
        <v>-0.1534000000000002</v>
      </c>
      <c r="M638" s="356">
        <f t="shared" si="19"/>
        <v>-0.11750287246265813</v>
      </c>
    </row>
    <row r="639" spans="1:13" x14ac:dyDescent="0.2">
      <c r="A639" s="273" t="s">
        <v>675</v>
      </c>
      <c r="B639" s="262" t="str">
        <f>VLOOKUP($A639,DRG!$A$8:$Z$771,2,FALSE)</f>
        <v>Skin Graft Exc for Skin Ulcer or Cellulitis W CC</v>
      </c>
      <c r="C639" s="263">
        <f>VLOOKUP($A639,DRG!$A$8:$Z$771,9,FALSE)</f>
        <v>11</v>
      </c>
      <c r="D639" s="264">
        <f>VLOOKUP($A639,DRG!$A$8:$Z$771,10,FALSE)</f>
        <v>40963.83</v>
      </c>
      <c r="E639" s="264">
        <f>VLOOKUP($A639,DRG!$A$8:$Z$771,11,FALSE)</f>
        <v>24434.9</v>
      </c>
      <c r="F639" s="265">
        <f>ROUND(VLOOKUP($A639,DRG!$A$8:$Z$771,14,FALSE),1)</f>
        <v>5.0999999999999996</v>
      </c>
      <c r="G639" s="266" t="str">
        <f>VLOOKUP($A639,DRG!$A$8:$Z$771,18,FALSE)</f>
        <v>A</v>
      </c>
      <c r="H639" s="216"/>
      <c r="I639" s="219" t="str">
        <f>VLOOKUP($A639,DRG!$A$8:$Z$771,20,FALSE)</f>
        <v>M</v>
      </c>
      <c r="J639" s="162">
        <f>VLOOKUP($A639,DRG!$A$8:$Z$771,21,FALSE)</f>
        <v>3.0800999999999998</v>
      </c>
      <c r="K639" s="164">
        <f>VLOOKUP($A639,DRG!$A$8:$Z$771,22,FALSE)</f>
        <v>2.7174999999999998</v>
      </c>
      <c r="L639" s="134">
        <f t="shared" si="18"/>
        <v>-0.36260000000000003</v>
      </c>
      <c r="M639" s="355">
        <f t="shared" si="19"/>
        <v>-0.11772345053732024</v>
      </c>
    </row>
    <row r="640" spans="1:13" x14ac:dyDescent="0.2">
      <c r="A640" s="273" t="s">
        <v>993</v>
      </c>
      <c r="B640" s="262" t="str">
        <f>VLOOKUP($A640,DRG!$A$8:$Z$771,2,FALSE)</f>
        <v>Other Skin, Subcut Tiss &amp; Breast Proc W/O CC/MCC</v>
      </c>
      <c r="C640" s="263">
        <f>VLOOKUP($A640,DRG!$A$8:$Z$771,9,FALSE)</f>
        <v>124</v>
      </c>
      <c r="D640" s="264">
        <f>VLOOKUP($A640,DRG!$A$8:$Z$771,10,FALSE)</f>
        <v>21738.38</v>
      </c>
      <c r="E640" s="264">
        <f>VLOOKUP($A640,DRG!$A$8:$Z$771,11,FALSE)</f>
        <v>13817.28</v>
      </c>
      <c r="F640" s="265">
        <f>ROUND(VLOOKUP($A640,DRG!$A$8:$Z$771,14,FALSE),1)</f>
        <v>2.2999999999999998</v>
      </c>
      <c r="G640" s="266" t="str">
        <f>VLOOKUP($A640,DRG!$A$8:$Z$771,18,FALSE)</f>
        <v>A</v>
      </c>
      <c r="H640" s="216"/>
      <c r="I640" s="219" t="str">
        <f>VLOOKUP($A640,DRG!$A$8:$Z$771,20,FALSE)</f>
        <v>A</v>
      </c>
      <c r="J640" s="162">
        <f>VLOOKUP($A640,DRG!$A$8:$Z$771,21,FALSE)</f>
        <v>1.6386000000000001</v>
      </c>
      <c r="K640" s="164">
        <f>VLOOKUP($A640,DRG!$A$8:$Z$771,22,FALSE)</f>
        <v>1.4421999999999999</v>
      </c>
      <c r="L640" s="134">
        <f t="shared" si="18"/>
        <v>-0.19640000000000013</v>
      </c>
      <c r="M640" s="355">
        <f t="shared" si="19"/>
        <v>-0.11985841572073729</v>
      </c>
    </row>
    <row r="641" spans="1:13" x14ac:dyDescent="0.2">
      <c r="A641" s="273" t="s">
        <v>1075</v>
      </c>
      <c r="B641" s="262" t="str">
        <f>VLOOKUP($A641,DRG!$A$8:$Z$771,2,FALSE)</f>
        <v>Minor Bladder Procedures W/O CC/MCC</v>
      </c>
      <c r="C641" s="263">
        <f>VLOOKUP($A641,DRG!$A$8:$Z$771,9,FALSE)</f>
        <v>5</v>
      </c>
      <c r="D641" s="264">
        <f>VLOOKUP($A641,DRG!$A$8:$Z$771,10,FALSE)</f>
        <v>17727.43</v>
      </c>
      <c r="E641" s="264">
        <f>VLOOKUP($A641,DRG!$A$8:$Z$771,11,FALSE)</f>
        <v>2290.33</v>
      </c>
      <c r="F641" s="265">
        <f>ROUND(VLOOKUP($A641,DRG!$A$8:$Z$771,14,FALSE),1)</f>
        <v>1.4</v>
      </c>
      <c r="G641" s="266" t="str">
        <f>VLOOKUP($A641,DRG!$A$8:$Z$771,18,FALSE)</f>
        <v>A</v>
      </c>
      <c r="H641" s="216"/>
      <c r="I641" s="219" t="str">
        <f>VLOOKUP($A641,DRG!$A$8:$Z$771,20,FALSE)</f>
        <v>MP</v>
      </c>
      <c r="J641" s="162">
        <f>VLOOKUP($A641,DRG!$A$8:$Z$771,21,FALSE)</f>
        <v>1.3366</v>
      </c>
      <c r="K641" s="164">
        <f>VLOOKUP($A641,DRG!$A$8:$Z$771,22,FALSE)</f>
        <v>1.1759999999999999</v>
      </c>
      <c r="L641" s="134">
        <f t="shared" si="18"/>
        <v>-0.16060000000000008</v>
      </c>
      <c r="M641" s="355">
        <f t="shared" si="19"/>
        <v>-0.12015561873410151</v>
      </c>
    </row>
    <row r="642" spans="1:13" x14ac:dyDescent="0.2">
      <c r="A642" s="273" t="s">
        <v>1189</v>
      </c>
      <c r="B642" s="262" t="str">
        <f>VLOOKUP($A642,DRG!$A$8:$Z$771,2,FALSE)</f>
        <v>Malignancy, Female Reproductive System W/O CC/MCC</v>
      </c>
      <c r="C642" s="263">
        <f>VLOOKUP($A642,DRG!$A$8:$Z$771,9,FALSE)</f>
        <v>0</v>
      </c>
      <c r="D642" s="264">
        <f>VLOOKUP($A642,DRG!$A$8:$Z$771,10,FALSE)</f>
        <v>0</v>
      </c>
      <c r="E642" s="264">
        <f>VLOOKUP($A642,DRG!$A$8:$Z$771,11,FALSE)</f>
        <v>0</v>
      </c>
      <c r="F642" s="265">
        <f>ROUND(VLOOKUP($A642,DRG!$A$8:$Z$771,14,FALSE),1)</f>
        <v>2.2000000000000002</v>
      </c>
      <c r="G642" s="266" t="str">
        <f>VLOOKUP($A642,DRG!$A$8:$Z$771,18,FALSE)</f>
        <v>M</v>
      </c>
      <c r="H642" s="216"/>
      <c r="I642" s="219" t="str">
        <f>VLOOKUP($A642,DRG!$A$8:$Z$771,20,FALSE)</f>
        <v>M</v>
      </c>
      <c r="J642" s="162">
        <f>VLOOKUP($A642,DRG!$A$8:$Z$771,21,FALSE)</f>
        <v>1.0342</v>
      </c>
      <c r="K642" s="164">
        <f>VLOOKUP($A642,DRG!$A$8:$Z$771,22,FALSE)</f>
        <v>0.90939999999999999</v>
      </c>
      <c r="L642" s="134">
        <f t="shared" si="18"/>
        <v>-0.12480000000000002</v>
      </c>
      <c r="M642" s="355">
        <f t="shared" si="19"/>
        <v>-0.12067298394894607</v>
      </c>
    </row>
    <row r="643" spans="1:13" x14ac:dyDescent="0.2">
      <c r="A643" s="282" t="s">
        <v>1228</v>
      </c>
      <c r="B643" s="267" t="str">
        <f>VLOOKUP($A643,DRG!$A$8:$Z$771,2,FALSE)</f>
        <v>Reticuloendothelial &amp; Immunity Disorders W CC</v>
      </c>
      <c r="C643" s="268">
        <f>VLOOKUP($A643,DRG!$A$8:$Z$771,9,FALSE)</f>
        <v>33</v>
      </c>
      <c r="D643" s="269">
        <f>VLOOKUP($A643,DRG!$A$8:$Z$771,10,FALSE)</f>
        <v>13017.18</v>
      </c>
      <c r="E643" s="269">
        <f>VLOOKUP($A643,DRG!$A$8:$Z$771,11,FALSE)</f>
        <v>6063.32</v>
      </c>
      <c r="F643" s="270">
        <f>ROUND(VLOOKUP($A643,DRG!$A$8:$Z$771,14,FALSE),1)</f>
        <v>2.8</v>
      </c>
      <c r="G643" s="271" t="str">
        <f>VLOOKUP($A643,DRG!$A$8:$Z$771,18,FALSE)</f>
        <v>A</v>
      </c>
      <c r="H643" s="216"/>
      <c r="I643" s="220" t="str">
        <f>VLOOKUP($A643,DRG!$A$8:$Z$771,20,FALSE)</f>
        <v>A</v>
      </c>
      <c r="J643" s="163">
        <f>VLOOKUP($A643,DRG!$A$8:$Z$771,21,FALSE)</f>
        <v>0.98270000000000002</v>
      </c>
      <c r="K643" s="165">
        <f>VLOOKUP($A643,DRG!$A$8:$Z$771,22,FALSE)</f>
        <v>0.86370000000000002</v>
      </c>
      <c r="L643" s="135">
        <f t="shared" si="18"/>
        <v>-0.11899999999999999</v>
      </c>
      <c r="M643" s="356">
        <f t="shared" si="19"/>
        <v>-0.12109494250534242</v>
      </c>
    </row>
    <row r="644" spans="1:13" x14ac:dyDescent="0.2">
      <c r="A644" s="273" t="s">
        <v>468</v>
      </c>
      <c r="B644" s="262" t="str">
        <f>VLOOKUP($A644,DRG!$A$8:$Z$771,2,FALSE)</f>
        <v>Intracranial Hemorrhage or Cerebral Infarction W MCC</v>
      </c>
      <c r="C644" s="263">
        <f>VLOOKUP($A644,DRG!$A$8:$Z$771,9,FALSE)</f>
        <v>255</v>
      </c>
      <c r="D644" s="264">
        <f>VLOOKUP($A644,DRG!$A$8:$Z$771,10,FALSE)</f>
        <v>31793.83</v>
      </c>
      <c r="E644" s="264">
        <f>VLOOKUP($A644,DRG!$A$8:$Z$771,11,FALSE)</f>
        <v>21208.42</v>
      </c>
      <c r="F644" s="265">
        <f>ROUND(VLOOKUP($A644,DRG!$A$8:$Z$771,14,FALSE),1)</f>
        <v>4.7</v>
      </c>
      <c r="G644" s="266" t="str">
        <f>VLOOKUP($A644,DRG!$A$8:$Z$771,18,FALSE)</f>
        <v>A</v>
      </c>
      <c r="H644" s="216"/>
      <c r="I644" s="219" t="str">
        <f>VLOOKUP($A644,DRG!$A$8:$Z$771,20,FALSE)</f>
        <v>A</v>
      </c>
      <c r="J644" s="162">
        <f>VLOOKUP($A644,DRG!$A$8:$Z$771,21,FALSE)</f>
        <v>2.3940999999999999</v>
      </c>
      <c r="K644" s="164">
        <f>VLOOKUP($A644,DRG!$A$8:$Z$771,22,FALSE)</f>
        <v>2.1025</v>
      </c>
      <c r="L644" s="134">
        <f t="shared" si="18"/>
        <v>-0.29159999999999986</v>
      </c>
      <c r="M644" s="355">
        <f t="shared" si="19"/>
        <v>-0.12179942358297476</v>
      </c>
    </row>
    <row r="645" spans="1:13" x14ac:dyDescent="0.2">
      <c r="A645" s="273" t="s">
        <v>1509</v>
      </c>
      <c r="B645" s="262" t="str">
        <f>VLOOKUP($A645,DRG!$A$8:$Z$771,2,FALSE)</f>
        <v>Appendectomy W/O Complicated Principal Diag W CC</v>
      </c>
      <c r="C645" s="263">
        <f>VLOOKUP($A645,DRG!$A$8:$Z$771,9,FALSE)</f>
        <v>49</v>
      </c>
      <c r="D645" s="264">
        <f>VLOOKUP($A645,DRG!$A$8:$Z$771,10,FALSE)</f>
        <v>21022.33</v>
      </c>
      <c r="E645" s="264">
        <f>VLOOKUP($A645,DRG!$A$8:$Z$771,11,FALSE)</f>
        <v>4961.0600000000004</v>
      </c>
      <c r="F645" s="265">
        <f>ROUND(VLOOKUP($A645,DRG!$A$8:$Z$771,14,FALSE),1)</f>
        <v>1.9</v>
      </c>
      <c r="G645" s="266" t="str">
        <f>VLOOKUP($A645,DRG!$A$8:$Z$771,18,FALSE)</f>
        <v>A</v>
      </c>
      <c r="H645" s="216"/>
      <c r="I645" s="219" t="str">
        <f>VLOOKUP($A645,DRG!$A$8:$Z$771,20,FALSE)</f>
        <v>A</v>
      </c>
      <c r="J645" s="162">
        <f>VLOOKUP($A645,DRG!$A$8:$Z$771,21,FALSE)</f>
        <v>1.5888</v>
      </c>
      <c r="K645" s="164">
        <f>VLOOKUP($A645,DRG!$A$8:$Z$771,22,FALSE)</f>
        <v>1.3947000000000001</v>
      </c>
      <c r="L645" s="134">
        <f t="shared" si="18"/>
        <v>-0.19409999999999994</v>
      </c>
      <c r="M645" s="355">
        <f t="shared" si="19"/>
        <v>-0.12216767371601205</v>
      </c>
    </row>
    <row r="646" spans="1:13" x14ac:dyDescent="0.2">
      <c r="A646" s="273" t="s">
        <v>280</v>
      </c>
      <c r="B646" s="262" t="str">
        <f>VLOOKUP($A646,DRG!$A$8:$Z$771,2,FALSE)</f>
        <v>Disorders of Pancreas Except Malignancy W MCC</v>
      </c>
      <c r="C646" s="263">
        <f>VLOOKUP($A646,DRG!$A$8:$Z$771,9,FALSE)</f>
        <v>124</v>
      </c>
      <c r="D646" s="264">
        <f>VLOOKUP($A646,DRG!$A$8:$Z$771,10,FALSE)</f>
        <v>27568.69</v>
      </c>
      <c r="E646" s="264">
        <f>VLOOKUP($A646,DRG!$A$8:$Z$771,11,FALSE)</f>
        <v>21073.64</v>
      </c>
      <c r="F646" s="265">
        <f>ROUND(VLOOKUP($A646,DRG!$A$8:$Z$771,14,FALSE),1)</f>
        <v>5.0999999999999996</v>
      </c>
      <c r="G646" s="266" t="str">
        <f>VLOOKUP($A646,DRG!$A$8:$Z$771,18,FALSE)</f>
        <v>A</v>
      </c>
      <c r="H646" s="216"/>
      <c r="I646" s="219" t="str">
        <f>VLOOKUP($A646,DRG!$A$8:$Z$771,20,FALSE)</f>
        <v>A</v>
      </c>
      <c r="J646" s="162">
        <f>VLOOKUP($A646,DRG!$A$8:$Z$771,21,FALSE)</f>
        <v>2.0733999999999999</v>
      </c>
      <c r="K646" s="164">
        <f>VLOOKUP($A646,DRG!$A$8:$Z$771,22,FALSE)</f>
        <v>1.8194999999999999</v>
      </c>
      <c r="L646" s="134">
        <f t="shared" si="18"/>
        <v>-0.25390000000000001</v>
      </c>
      <c r="M646" s="355">
        <f t="shared" si="19"/>
        <v>-0.12245586958618696</v>
      </c>
    </row>
    <row r="647" spans="1:13" x14ac:dyDescent="0.2">
      <c r="A647" s="273" t="s">
        <v>527</v>
      </c>
      <c r="B647" s="262" t="str">
        <f>VLOOKUP($A647,DRG!$A$8:$Z$771,2,FALSE)</f>
        <v>Non-Malignant Breast Disorders W CC/MCC</v>
      </c>
      <c r="C647" s="263">
        <f>VLOOKUP($A647,DRG!$A$8:$Z$771,9,FALSE)</f>
        <v>21</v>
      </c>
      <c r="D647" s="264">
        <f>VLOOKUP($A647,DRG!$A$8:$Z$771,10,FALSE)</f>
        <v>11151.14</v>
      </c>
      <c r="E647" s="264">
        <f>VLOOKUP($A647,DRG!$A$8:$Z$771,11,FALSE)</f>
        <v>6175.38</v>
      </c>
      <c r="F647" s="265">
        <f>ROUND(VLOOKUP($A647,DRG!$A$8:$Z$771,14,FALSE),1)</f>
        <v>2.5</v>
      </c>
      <c r="G647" s="266" t="str">
        <f>VLOOKUP($A647,DRG!$A$8:$Z$771,18,FALSE)</f>
        <v>A</v>
      </c>
      <c r="H647" s="216"/>
      <c r="I647" s="219" t="str">
        <f>VLOOKUP($A647,DRG!$A$8:$Z$771,20,FALSE)</f>
        <v>AP</v>
      </c>
      <c r="J647" s="162">
        <f>VLOOKUP($A647,DRG!$A$8:$Z$771,21,FALSE)</f>
        <v>0.84299999999999997</v>
      </c>
      <c r="K647" s="164">
        <f>VLOOKUP($A647,DRG!$A$8:$Z$771,22,FALSE)</f>
        <v>0.73960000000000004</v>
      </c>
      <c r="L647" s="134">
        <f t="shared" si="18"/>
        <v>-0.10339999999999994</v>
      </c>
      <c r="M647" s="355">
        <f t="shared" si="19"/>
        <v>-0.12265717674970338</v>
      </c>
    </row>
    <row r="648" spans="1:13" x14ac:dyDescent="0.2">
      <c r="A648" s="282" t="s">
        <v>666</v>
      </c>
      <c r="B648" s="267" t="str">
        <f>VLOOKUP($A648,DRG!$A$8:$Z$771,2,FALSE)</f>
        <v>Fx, Sprn, Strn &amp; Disl Except Femur, Hip, Pelvis &amp; Thigh W MCC</v>
      </c>
      <c r="C648" s="268">
        <f>VLOOKUP($A648,DRG!$A$8:$Z$771,9,FALSE)</f>
        <v>14</v>
      </c>
      <c r="D648" s="269">
        <f>VLOOKUP($A648,DRG!$A$8:$Z$771,10,FALSE)</f>
        <v>17751.29</v>
      </c>
      <c r="E648" s="269">
        <f>VLOOKUP($A648,DRG!$A$8:$Z$771,11,FALSE)</f>
        <v>7942.81</v>
      </c>
      <c r="F648" s="270">
        <f>ROUND(VLOOKUP($A648,DRG!$A$8:$Z$771,14,FALSE),1)</f>
        <v>3.6</v>
      </c>
      <c r="G648" s="271" t="str">
        <f>VLOOKUP($A648,DRG!$A$8:$Z$771,18,FALSE)</f>
        <v>A</v>
      </c>
      <c r="H648" s="216"/>
      <c r="I648" s="220" t="str">
        <f>VLOOKUP($A648,DRG!$A$8:$Z$771,20,FALSE)</f>
        <v>AO</v>
      </c>
      <c r="J648" s="163">
        <f>VLOOKUP($A648,DRG!$A$8:$Z$771,21,FALSE)</f>
        <v>1.3438000000000001</v>
      </c>
      <c r="K648" s="165">
        <f>VLOOKUP($A648,DRG!$A$8:$Z$771,22,FALSE)</f>
        <v>1.1777</v>
      </c>
      <c r="L648" s="135">
        <f t="shared" si="18"/>
        <v>-0.16610000000000014</v>
      </c>
      <c r="M648" s="356">
        <f t="shared" si="19"/>
        <v>-0.12360470308081568</v>
      </c>
    </row>
    <row r="649" spans="1:13" x14ac:dyDescent="0.2">
      <c r="A649" s="273" t="s">
        <v>542</v>
      </c>
      <c r="B649" s="262" t="str">
        <f>VLOOKUP($A649,DRG!$A$8:$Z$771,2,FALSE)</f>
        <v>O.R. Procedures for Obesity W/O CC/MCC</v>
      </c>
      <c r="C649" s="263">
        <f>VLOOKUP($A649,DRG!$A$8:$Z$771,9,FALSE)</f>
        <v>96</v>
      </c>
      <c r="D649" s="264">
        <f>VLOOKUP($A649,DRG!$A$8:$Z$771,10,FALSE)</f>
        <v>29409.55</v>
      </c>
      <c r="E649" s="264">
        <f>VLOOKUP($A649,DRG!$A$8:$Z$771,11,FALSE)</f>
        <v>5397.31</v>
      </c>
      <c r="F649" s="265">
        <f>ROUND(VLOOKUP($A649,DRG!$A$8:$Z$771,14,FALSE),1)</f>
        <v>2.7</v>
      </c>
      <c r="G649" s="266" t="str">
        <f>VLOOKUP($A649,DRG!$A$8:$Z$771,18,FALSE)</f>
        <v>A</v>
      </c>
      <c r="H649" s="216"/>
      <c r="I649" s="219" t="str">
        <f>VLOOKUP($A649,DRG!$A$8:$Z$771,20,FALSE)</f>
        <v>A</v>
      </c>
      <c r="J649" s="162">
        <f>VLOOKUP($A649,DRG!$A$8:$Z$771,21,FALSE)</f>
        <v>2.2302</v>
      </c>
      <c r="K649" s="164">
        <f>VLOOKUP($A649,DRG!$A$8:$Z$771,22,FALSE)</f>
        <v>1.9508000000000001</v>
      </c>
      <c r="L649" s="134">
        <f t="shared" ref="L649:L712" si="20">IF(J649&lt;&gt;"",IF(K649&lt;&gt;"",K649-J649,""),"")</f>
        <v>-0.27939999999999987</v>
      </c>
      <c r="M649" s="355">
        <f t="shared" ref="M649:M712" si="21">IF(L649="","",L649/J649)</f>
        <v>-0.12528024392431167</v>
      </c>
    </row>
    <row r="650" spans="1:13" x14ac:dyDescent="0.2">
      <c r="A650" s="273" t="s">
        <v>1334</v>
      </c>
      <c r="B650" s="262" t="str">
        <f>VLOOKUP($A650,DRG!$A$8:$Z$771,2,FALSE)</f>
        <v>Other Multiple Significant Trauma W/O CC/MCC</v>
      </c>
      <c r="C650" s="263">
        <f>VLOOKUP($A650,DRG!$A$8:$Z$771,9,FALSE)</f>
        <v>11</v>
      </c>
      <c r="D650" s="264">
        <f>VLOOKUP($A650,DRG!$A$8:$Z$771,10,FALSE)</f>
        <v>19283.89</v>
      </c>
      <c r="E650" s="264">
        <f>VLOOKUP($A650,DRG!$A$8:$Z$771,11,FALSE)</f>
        <v>5654.91</v>
      </c>
      <c r="F650" s="265">
        <f>ROUND(VLOOKUP($A650,DRG!$A$8:$Z$771,14,FALSE),1)</f>
        <v>2.4</v>
      </c>
      <c r="G650" s="266" t="str">
        <f>VLOOKUP($A650,DRG!$A$8:$Z$771,18,FALSE)</f>
        <v>A</v>
      </c>
      <c r="H650" s="216"/>
      <c r="I650" s="219" t="str">
        <f>VLOOKUP($A650,DRG!$A$8:$Z$771,20,FALSE)</f>
        <v>M</v>
      </c>
      <c r="J650" s="162">
        <f>VLOOKUP($A650,DRG!$A$8:$Z$771,21,FALSE)</f>
        <v>1.4642999999999999</v>
      </c>
      <c r="K650" s="164">
        <f>VLOOKUP($A650,DRG!$A$8:$Z$771,22,FALSE)</f>
        <v>1.2794000000000001</v>
      </c>
      <c r="L650" s="134">
        <f t="shared" si="20"/>
        <v>-0.18489999999999984</v>
      </c>
      <c r="M650" s="355">
        <f t="shared" si="21"/>
        <v>-0.12627193881035298</v>
      </c>
    </row>
    <row r="651" spans="1:13" x14ac:dyDescent="0.2">
      <c r="A651" s="273" t="s">
        <v>981</v>
      </c>
      <c r="B651" s="262" t="str">
        <f>VLOOKUP($A651,DRG!$A$8:$Z$771,2,FALSE)</f>
        <v>Permanent Cardiac Pacemaker Implant W/O CC/MCC</v>
      </c>
      <c r="C651" s="263">
        <f>VLOOKUP($A651,DRG!$A$8:$Z$771,9,FALSE)</f>
        <v>37</v>
      </c>
      <c r="D651" s="264">
        <f>VLOOKUP($A651,DRG!$A$8:$Z$771,10,FALSE)</f>
        <v>33657.51</v>
      </c>
      <c r="E651" s="264">
        <f>VLOOKUP($A651,DRG!$A$8:$Z$771,11,FALSE)</f>
        <v>11635.71</v>
      </c>
      <c r="F651" s="265">
        <f>ROUND(VLOOKUP($A651,DRG!$A$8:$Z$771,14,FALSE),1)</f>
        <v>2.2999999999999998</v>
      </c>
      <c r="G651" s="266" t="str">
        <f>VLOOKUP($A651,DRG!$A$8:$Z$771,18,FALSE)</f>
        <v>A</v>
      </c>
      <c r="H651" s="216"/>
      <c r="I651" s="219" t="str">
        <f>VLOOKUP($A651,DRG!$A$8:$Z$771,20,FALSE)</f>
        <v>A</v>
      </c>
      <c r="J651" s="162">
        <f>VLOOKUP($A651,DRG!$A$8:$Z$771,21,FALSE)</f>
        <v>2.5569999999999999</v>
      </c>
      <c r="K651" s="164">
        <f>VLOOKUP($A651,DRG!$A$8:$Z$771,22,FALSE)</f>
        <v>2.2326999999999999</v>
      </c>
      <c r="L651" s="134">
        <f t="shared" si="20"/>
        <v>-0.32430000000000003</v>
      </c>
      <c r="M651" s="355">
        <f t="shared" si="21"/>
        <v>-0.12682831443097381</v>
      </c>
    </row>
    <row r="652" spans="1:13" x14ac:dyDescent="0.2">
      <c r="A652" s="273" t="s">
        <v>1254</v>
      </c>
      <c r="B652" s="262" t="str">
        <f>VLOOKUP($A652,DRG!$A$8:$Z$771,2,FALSE)</f>
        <v>Chemotherapy W/O Acute Leukemia as Secondary Diagnosis W CC</v>
      </c>
      <c r="C652" s="263">
        <f>VLOOKUP($A652,DRG!$A$8:$Z$771,9,FALSE)</f>
        <v>293</v>
      </c>
      <c r="D652" s="264">
        <f>VLOOKUP($A652,DRG!$A$8:$Z$771,10,FALSE)</f>
        <v>12321.82</v>
      </c>
      <c r="E652" s="264">
        <f>VLOOKUP($A652,DRG!$A$8:$Z$771,11,FALSE)</f>
        <v>6683.96</v>
      </c>
      <c r="F652" s="265">
        <f>ROUND(VLOOKUP($A652,DRG!$A$8:$Z$771,14,FALSE),1)</f>
        <v>3</v>
      </c>
      <c r="G652" s="266" t="str">
        <f>VLOOKUP($A652,DRG!$A$8:$Z$771,18,FALSE)</f>
        <v>A</v>
      </c>
      <c r="H652" s="216"/>
      <c r="I652" s="219" t="str">
        <f>VLOOKUP($A652,DRG!$A$8:$Z$771,20,FALSE)</f>
        <v>A</v>
      </c>
      <c r="J652" s="162">
        <f>VLOOKUP($A652,DRG!$A$8:$Z$771,21,FALSE)</f>
        <v>0.93820000000000003</v>
      </c>
      <c r="K652" s="164">
        <f>VLOOKUP($A652,DRG!$A$8:$Z$771,22,FALSE)</f>
        <v>0.8175</v>
      </c>
      <c r="L652" s="134">
        <f t="shared" si="20"/>
        <v>-0.12070000000000003</v>
      </c>
      <c r="M652" s="355">
        <f t="shared" si="21"/>
        <v>-0.1286506075463654</v>
      </c>
    </row>
    <row r="653" spans="1:13" x14ac:dyDescent="0.2">
      <c r="A653" s="282" t="s">
        <v>11</v>
      </c>
      <c r="B653" s="267" t="str">
        <f>VLOOKUP($A653,DRG!$A$8:$Z$771,2,FALSE)</f>
        <v>Splenectomy W/O CC/MCC</v>
      </c>
      <c r="C653" s="268">
        <f>VLOOKUP($A653,DRG!$A$8:$Z$771,9,FALSE)</f>
        <v>14</v>
      </c>
      <c r="D653" s="269">
        <f>VLOOKUP($A653,DRG!$A$8:$Z$771,10,FALSE)</f>
        <v>25490.52</v>
      </c>
      <c r="E653" s="269">
        <f>VLOOKUP($A653,DRG!$A$8:$Z$771,11,FALSE)</f>
        <v>6752.7</v>
      </c>
      <c r="F653" s="270">
        <f>ROUND(VLOOKUP($A653,DRG!$A$8:$Z$771,14,FALSE),1)</f>
        <v>3</v>
      </c>
      <c r="G653" s="271" t="str">
        <f>VLOOKUP($A653,DRG!$A$8:$Z$771,18,FALSE)</f>
        <v>A</v>
      </c>
      <c r="H653" s="216"/>
      <c r="I653" s="220" t="str">
        <f>VLOOKUP($A653,DRG!$A$8:$Z$771,20,FALSE)</f>
        <v>A</v>
      </c>
      <c r="J653" s="163">
        <f>VLOOKUP($A653,DRG!$A$8:$Z$771,21,FALSE)</f>
        <v>1.9417</v>
      </c>
      <c r="K653" s="165">
        <f>VLOOKUP($A653,DRG!$A$8:$Z$771,22,FALSE)</f>
        <v>1.6908000000000001</v>
      </c>
      <c r="L653" s="135">
        <f t="shared" si="20"/>
        <v>-0.2508999999999999</v>
      </c>
      <c r="M653" s="356">
        <f t="shared" si="21"/>
        <v>-0.12921666580831226</v>
      </c>
    </row>
    <row r="654" spans="1:13" x14ac:dyDescent="0.2">
      <c r="A654" s="273" t="s">
        <v>947</v>
      </c>
      <c r="B654" s="262" t="str">
        <f>VLOOKUP($A654,DRG!$A$8:$Z$771,2,FALSE)</f>
        <v>Cardiac Defibrillator Implant W/O Cardiac Cath W/O MCC</v>
      </c>
      <c r="C654" s="263">
        <f>VLOOKUP($A654,DRG!$A$8:$Z$771,9,FALSE)</f>
        <v>60</v>
      </c>
      <c r="D654" s="264">
        <f>VLOOKUP($A654,DRG!$A$8:$Z$771,10,FALSE)</f>
        <v>66569.5</v>
      </c>
      <c r="E654" s="264">
        <f>VLOOKUP($A654,DRG!$A$8:$Z$771,11,FALSE)</f>
        <v>22603.26</v>
      </c>
      <c r="F654" s="265">
        <f>ROUND(VLOOKUP($A654,DRG!$A$8:$Z$771,14,FALSE),1)</f>
        <v>3.4</v>
      </c>
      <c r="G654" s="266" t="str">
        <f>VLOOKUP($A654,DRG!$A$8:$Z$771,18,FALSE)</f>
        <v>AO</v>
      </c>
      <c r="H654" s="216"/>
      <c r="I654" s="219" t="str">
        <f>VLOOKUP($A654,DRG!$A$8:$Z$771,20,FALSE)</f>
        <v>A</v>
      </c>
      <c r="J654" s="162">
        <f>VLOOKUP($A654,DRG!$A$8:$Z$771,21,FALSE)</f>
        <v>4.2981999999999996</v>
      </c>
      <c r="K654" s="164">
        <f>VLOOKUP($A654,DRG!$A$8:$Z$771,22,FALSE)</f>
        <v>3.7418</v>
      </c>
      <c r="L654" s="134">
        <f t="shared" si="20"/>
        <v>-0.55639999999999956</v>
      </c>
      <c r="M654" s="355">
        <f t="shared" si="21"/>
        <v>-0.12944953701549478</v>
      </c>
    </row>
    <row r="655" spans="1:13" x14ac:dyDescent="0.2">
      <c r="A655" s="273" t="s">
        <v>1331</v>
      </c>
      <c r="B655" s="262" t="str">
        <f>VLOOKUP($A655,DRG!$A$8:$Z$771,2,FALSE)</f>
        <v>Other O.R. Procedures for Multiple Significant Trauma W/O CC/MCC</v>
      </c>
      <c r="C655" s="263">
        <f>VLOOKUP($A655,DRG!$A$8:$Z$771,9,FALSE)</f>
        <v>9</v>
      </c>
      <c r="D655" s="264">
        <f>VLOOKUP($A655,DRG!$A$8:$Z$771,10,FALSE)</f>
        <v>47777.440000000002</v>
      </c>
      <c r="E655" s="264">
        <f>VLOOKUP($A655,DRG!$A$8:$Z$771,11,FALSE)</f>
        <v>15776.17</v>
      </c>
      <c r="F655" s="265">
        <f>ROUND(VLOOKUP($A655,DRG!$A$8:$Z$771,14,FALSE),1)</f>
        <v>4.2</v>
      </c>
      <c r="G655" s="266" t="str">
        <f>VLOOKUP($A655,DRG!$A$8:$Z$771,18,FALSE)</f>
        <v>M</v>
      </c>
      <c r="H655" s="216"/>
      <c r="I655" s="219" t="str">
        <f>VLOOKUP($A655,DRG!$A$8:$Z$771,20,FALSE)</f>
        <v>M</v>
      </c>
      <c r="J655" s="162">
        <f>VLOOKUP($A655,DRG!$A$8:$Z$771,21,FALSE)</f>
        <v>3.9561999999999999</v>
      </c>
      <c r="K655" s="164">
        <f>VLOOKUP($A655,DRG!$A$8:$Z$771,22,FALSE)</f>
        <v>3.4428000000000001</v>
      </c>
      <c r="L655" s="134">
        <f t="shared" si="20"/>
        <v>-0.51339999999999986</v>
      </c>
      <c r="M655" s="355">
        <f t="shared" si="21"/>
        <v>-0.12977099236641218</v>
      </c>
    </row>
    <row r="656" spans="1:13" x14ac:dyDescent="0.2">
      <c r="A656" s="273" t="s">
        <v>345</v>
      </c>
      <c r="B656" s="262" t="str">
        <f>VLOOKUP($A656,DRG!$A$8:$Z$771,2,FALSE)</f>
        <v>Revision of Hip or Knee Replacement W/O CC/MCC</v>
      </c>
      <c r="C656" s="263">
        <f>VLOOKUP($A656,DRG!$A$8:$Z$771,9,FALSE)</f>
        <v>40</v>
      </c>
      <c r="D656" s="264">
        <f>VLOOKUP($A656,DRG!$A$8:$Z$771,10,FALSE)</f>
        <v>41878.22</v>
      </c>
      <c r="E656" s="264">
        <f>VLOOKUP($A656,DRG!$A$8:$Z$771,11,FALSE)</f>
        <v>14780.13</v>
      </c>
      <c r="F656" s="265">
        <f>ROUND(VLOOKUP($A656,DRG!$A$8:$Z$771,14,FALSE),1)</f>
        <v>3.2</v>
      </c>
      <c r="G656" s="266" t="str">
        <f>VLOOKUP($A656,DRG!$A$8:$Z$771,18,FALSE)</f>
        <v>A</v>
      </c>
      <c r="H656" s="216"/>
      <c r="I656" s="219" t="str">
        <f>VLOOKUP($A656,DRG!$A$8:$Z$771,20,FALSE)</f>
        <v>A</v>
      </c>
      <c r="J656" s="162">
        <f>VLOOKUP($A656,DRG!$A$8:$Z$771,21,FALSE)</f>
        <v>3.1938</v>
      </c>
      <c r="K656" s="164">
        <f>VLOOKUP($A656,DRG!$A$8:$Z$771,22,FALSE)</f>
        <v>2.7780999999999998</v>
      </c>
      <c r="L656" s="134">
        <f t="shared" si="20"/>
        <v>-0.41570000000000018</v>
      </c>
      <c r="M656" s="355">
        <f t="shared" si="21"/>
        <v>-0.13015843196192628</v>
      </c>
    </row>
    <row r="657" spans="1:13" x14ac:dyDescent="0.2">
      <c r="A657" s="273" t="s">
        <v>494</v>
      </c>
      <c r="B657" s="262" t="str">
        <f>VLOOKUP($A657,DRG!$A$8:$Z$771,2,FALSE)</f>
        <v>Hypertensive Encephalopathy W MCC</v>
      </c>
      <c r="C657" s="263">
        <f>VLOOKUP($A657,DRG!$A$8:$Z$771,9,FALSE)</f>
        <v>13</v>
      </c>
      <c r="D657" s="264">
        <f>VLOOKUP($A657,DRG!$A$8:$Z$771,10,FALSE)</f>
        <v>33113.94</v>
      </c>
      <c r="E657" s="264">
        <f>VLOOKUP($A657,DRG!$A$8:$Z$771,11,FALSE)</f>
        <v>15216.57</v>
      </c>
      <c r="F657" s="265">
        <f>ROUND(VLOOKUP($A657,DRG!$A$8:$Z$771,14,FALSE),1)</f>
        <v>6.1</v>
      </c>
      <c r="G657" s="266" t="str">
        <f>VLOOKUP($A657,DRG!$A$8:$Z$771,18,FALSE)</f>
        <v>A</v>
      </c>
      <c r="H657" s="216"/>
      <c r="I657" s="219" t="str">
        <f>VLOOKUP($A657,DRG!$A$8:$Z$771,20,FALSE)</f>
        <v>M</v>
      </c>
      <c r="J657" s="162">
        <f>VLOOKUP($A657,DRG!$A$8:$Z$771,21,FALSE)</f>
        <v>2.5255999999999998</v>
      </c>
      <c r="K657" s="164">
        <f>VLOOKUP($A657,DRG!$A$8:$Z$771,22,FALSE)</f>
        <v>2.1966000000000001</v>
      </c>
      <c r="L657" s="134">
        <f t="shared" si="20"/>
        <v>-0.32899999999999974</v>
      </c>
      <c r="M657" s="355">
        <f t="shared" si="21"/>
        <v>-0.13026607538802651</v>
      </c>
    </row>
    <row r="658" spans="1:13" x14ac:dyDescent="0.2">
      <c r="A658" s="282" t="s">
        <v>543</v>
      </c>
      <c r="B658" s="267" t="str">
        <f>VLOOKUP($A658,DRG!$A$8:$Z$771,2,FALSE)</f>
        <v>Skin Grafts &amp; Wound Debrid for Endoc, Nutrit &amp; Metab Dis W MCC</v>
      </c>
      <c r="C658" s="268">
        <f>VLOOKUP($A658,DRG!$A$8:$Z$771,9,FALSE)</f>
        <v>13</v>
      </c>
      <c r="D658" s="269">
        <f>VLOOKUP($A658,DRG!$A$8:$Z$771,10,FALSE)</f>
        <v>27700.81</v>
      </c>
      <c r="E658" s="269">
        <f>VLOOKUP($A658,DRG!$A$8:$Z$771,11,FALSE)</f>
        <v>13448.21</v>
      </c>
      <c r="F658" s="270">
        <f>ROUND(VLOOKUP($A658,DRG!$A$8:$Z$771,14,FALSE),1)</f>
        <v>6.8</v>
      </c>
      <c r="G658" s="271" t="str">
        <f>VLOOKUP($A658,DRG!$A$8:$Z$771,18,FALSE)</f>
        <v>AO</v>
      </c>
      <c r="H658" s="216"/>
      <c r="I658" s="220" t="str">
        <f>VLOOKUP($A658,DRG!$A$8:$Z$771,20,FALSE)</f>
        <v>A</v>
      </c>
      <c r="J658" s="163">
        <f>VLOOKUP($A658,DRG!$A$8:$Z$771,21,FALSE)</f>
        <v>3.1486000000000001</v>
      </c>
      <c r="K658" s="165">
        <f>VLOOKUP($A658,DRG!$A$8:$Z$771,22,FALSE)</f>
        <v>2.7378</v>
      </c>
      <c r="L658" s="135">
        <f t="shared" si="20"/>
        <v>-0.41080000000000005</v>
      </c>
      <c r="M658" s="356">
        <f t="shared" si="21"/>
        <v>-0.13047068538398018</v>
      </c>
    </row>
    <row r="659" spans="1:13" x14ac:dyDescent="0.2">
      <c r="A659" s="273" t="s">
        <v>1252</v>
      </c>
      <c r="B659" s="262" t="str">
        <f>VLOOKUP($A659,DRG!$A$8:$Z$771,2,FALSE)</f>
        <v>Other Myeloprolif Dis or Poorly Diff Neopl Diag W/O CC/MCC</v>
      </c>
      <c r="C659" s="263">
        <f>VLOOKUP($A659,DRG!$A$8:$Z$771,9,FALSE)</f>
        <v>2</v>
      </c>
      <c r="D659" s="264">
        <f>VLOOKUP($A659,DRG!$A$8:$Z$771,10,FALSE)</f>
        <v>32045.38</v>
      </c>
      <c r="E659" s="264">
        <f>VLOOKUP($A659,DRG!$A$8:$Z$771,11,FALSE)</f>
        <v>25207.360000000001</v>
      </c>
      <c r="F659" s="265">
        <f>ROUND(VLOOKUP($A659,DRG!$A$8:$Z$771,14,FALSE),1)</f>
        <v>2.8</v>
      </c>
      <c r="G659" s="266" t="str">
        <f>VLOOKUP($A659,DRG!$A$8:$Z$771,18,FALSE)</f>
        <v>MP</v>
      </c>
      <c r="H659" s="216"/>
      <c r="I659" s="219" t="str">
        <f>VLOOKUP($A659,DRG!$A$8:$Z$771,20,FALSE)</f>
        <v>MP</v>
      </c>
      <c r="J659" s="162">
        <f>VLOOKUP($A659,DRG!$A$8:$Z$771,21,FALSE)</f>
        <v>0.95389999999999997</v>
      </c>
      <c r="K659" s="164">
        <f>VLOOKUP($A659,DRG!$A$8:$Z$771,22,FALSE)</f>
        <v>0.82730000000000004</v>
      </c>
      <c r="L659" s="134">
        <f t="shared" si="20"/>
        <v>-0.12659999999999993</v>
      </c>
      <c r="M659" s="355">
        <f t="shared" si="21"/>
        <v>-0.13271831428870945</v>
      </c>
    </row>
    <row r="660" spans="1:13" x14ac:dyDescent="0.2">
      <c r="A660" s="273" t="s">
        <v>764</v>
      </c>
      <c r="B660" s="262" t="str">
        <f>VLOOKUP($A660,DRG!$A$8:$Z$771,2,FALSE)</f>
        <v>Other Ear, Nose, Mouth &amp; Throat O.R. Procedures W/O CC/MCC</v>
      </c>
      <c r="C660" s="263">
        <f>VLOOKUP($A660,DRG!$A$8:$Z$771,9,FALSE)</f>
        <v>61</v>
      </c>
      <c r="D660" s="264">
        <f>VLOOKUP($A660,DRG!$A$8:$Z$771,10,FALSE)</f>
        <v>11429.05</v>
      </c>
      <c r="E660" s="264">
        <f>VLOOKUP($A660,DRG!$A$8:$Z$771,11,FALSE)</f>
        <v>5426.79</v>
      </c>
      <c r="F660" s="265">
        <f>ROUND(VLOOKUP($A660,DRG!$A$8:$Z$771,14,FALSE),1)</f>
        <v>1.1000000000000001</v>
      </c>
      <c r="G660" s="266" t="str">
        <f>VLOOKUP($A660,DRG!$A$8:$Z$771,18,FALSE)</f>
        <v>A</v>
      </c>
      <c r="H660" s="216"/>
      <c r="I660" s="219" t="str">
        <f>VLOOKUP($A660,DRG!$A$8:$Z$771,20,FALSE)</f>
        <v>A</v>
      </c>
      <c r="J660" s="162">
        <f>VLOOKUP($A660,DRG!$A$8:$Z$771,21,FALSE)</f>
        <v>0.87819999999999998</v>
      </c>
      <c r="K660" s="164">
        <f>VLOOKUP($A660,DRG!$A$8:$Z$771,22,FALSE)</f>
        <v>0.75819999999999999</v>
      </c>
      <c r="L660" s="134">
        <f t="shared" si="20"/>
        <v>-0.12</v>
      </c>
      <c r="M660" s="355">
        <f t="shared" si="21"/>
        <v>-0.13664313368253245</v>
      </c>
    </row>
    <row r="661" spans="1:13" x14ac:dyDescent="0.2">
      <c r="A661" s="273" t="s">
        <v>1541</v>
      </c>
      <c r="B661" s="262" t="str">
        <f>VLOOKUP($A661,DRG!$A$8:$Z$771,2,FALSE)</f>
        <v>Foot Procedures W CC</v>
      </c>
      <c r="C661" s="263">
        <f>VLOOKUP($A661,DRG!$A$8:$Z$771,9,FALSE)</f>
        <v>35</v>
      </c>
      <c r="D661" s="264">
        <f>VLOOKUP($A661,DRG!$A$8:$Z$771,10,FALSE)</f>
        <v>23322.98</v>
      </c>
      <c r="E661" s="264">
        <f>VLOOKUP($A661,DRG!$A$8:$Z$771,11,FALSE)</f>
        <v>7974.84</v>
      </c>
      <c r="F661" s="265">
        <f>ROUND(VLOOKUP($A661,DRG!$A$8:$Z$771,14,FALSE),1)</f>
        <v>4.5999999999999996</v>
      </c>
      <c r="G661" s="266" t="str">
        <f>VLOOKUP($A661,DRG!$A$8:$Z$771,18,FALSE)</f>
        <v>A</v>
      </c>
      <c r="H661" s="216"/>
      <c r="I661" s="219" t="str">
        <f>VLOOKUP($A661,DRG!$A$8:$Z$771,20,FALSE)</f>
        <v>A</v>
      </c>
      <c r="J661" s="162">
        <f>VLOOKUP($A661,DRG!$A$8:$Z$771,21,FALSE)</f>
        <v>1.7934000000000001</v>
      </c>
      <c r="K661" s="164">
        <f>VLOOKUP($A661,DRG!$A$8:$Z$771,22,FALSE)</f>
        <v>1.5471999999999999</v>
      </c>
      <c r="L661" s="134">
        <f t="shared" si="20"/>
        <v>-0.2462000000000002</v>
      </c>
      <c r="M661" s="355">
        <f t="shared" si="21"/>
        <v>-0.13728114196498281</v>
      </c>
    </row>
    <row r="662" spans="1:13" x14ac:dyDescent="0.2">
      <c r="A662" s="273" t="s">
        <v>772</v>
      </c>
      <c r="B662" s="262" t="str">
        <f>VLOOKUP($A662,DRG!$A$8:$Z$771,2,FALSE)</f>
        <v>Mouth Procedures W/O CC/MCC</v>
      </c>
      <c r="C662" s="263">
        <f>VLOOKUP($A662,DRG!$A$8:$Z$771,9,FALSE)</f>
        <v>11</v>
      </c>
      <c r="D662" s="264">
        <f>VLOOKUP($A662,DRG!$A$8:$Z$771,10,FALSE)</f>
        <v>14720.87</v>
      </c>
      <c r="E662" s="264">
        <f>VLOOKUP($A662,DRG!$A$8:$Z$771,11,FALSE)</f>
        <v>4206.07</v>
      </c>
      <c r="F662" s="265">
        <f>ROUND(VLOOKUP($A662,DRG!$A$8:$Z$771,14,FALSE),1)</f>
        <v>3.1</v>
      </c>
      <c r="G662" s="266" t="str">
        <f>VLOOKUP($A662,DRG!$A$8:$Z$771,18,FALSE)</f>
        <v>AP</v>
      </c>
      <c r="H662" s="216"/>
      <c r="I662" s="219" t="str">
        <f>VLOOKUP($A662,DRG!$A$8:$Z$771,20,FALSE)</f>
        <v>AP</v>
      </c>
      <c r="J662" s="162">
        <f>VLOOKUP($A662,DRG!$A$8:$Z$771,21,FALSE)</f>
        <v>0.47339999999999999</v>
      </c>
      <c r="K662" s="164">
        <f>VLOOKUP($A662,DRG!$A$8:$Z$771,22,FALSE)</f>
        <v>0.40820000000000001</v>
      </c>
      <c r="L662" s="134">
        <f t="shared" si="20"/>
        <v>-6.519999999999998E-2</v>
      </c>
      <c r="M662" s="355">
        <f t="shared" si="21"/>
        <v>-0.13772708069286013</v>
      </c>
    </row>
    <row r="663" spans="1:13" x14ac:dyDescent="0.2">
      <c r="A663" s="282" t="s">
        <v>555</v>
      </c>
      <c r="B663" s="267" t="str">
        <f>VLOOKUP($A663,DRG!$A$8:$Z$771,2,FALSE)</f>
        <v>Misc Disorders of Nutrition, Metabolism, Fluids/Electrolytes W MCC</v>
      </c>
      <c r="C663" s="268">
        <f>VLOOKUP($A663,DRG!$A$8:$Z$771,9,FALSE)</f>
        <v>191</v>
      </c>
      <c r="D663" s="269">
        <f>VLOOKUP($A663,DRG!$A$8:$Z$771,10,FALSE)</f>
        <v>18237.47</v>
      </c>
      <c r="E663" s="269">
        <f>VLOOKUP($A663,DRG!$A$8:$Z$771,11,FALSE)</f>
        <v>12770.03</v>
      </c>
      <c r="F663" s="270">
        <f>ROUND(VLOOKUP($A663,DRG!$A$8:$Z$771,14,FALSE),1)</f>
        <v>3.6</v>
      </c>
      <c r="G663" s="271" t="str">
        <f>VLOOKUP($A663,DRG!$A$8:$Z$771,18,FALSE)</f>
        <v>A</v>
      </c>
      <c r="H663" s="216"/>
      <c r="I663" s="220" t="str">
        <f>VLOOKUP($A663,DRG!$A$8:$Z$771,20,FALSE)</f>
        <v>A</v>
      </c>
      <c r="J663" s="163">
        <f>VLOOKUP($A663,DRG!$A$8:$Z$771,21,FALSE)</f>
        <v>1.2375</v>
      </c>
      <c r="K663" s="165">
        <f>VLOOKUP($A663,DRG!$A$8:$Z$771,22,FALSE)</f>
        <v>1.0660000000000001</v>
      </c>
      <c r="L663" s="135">
        <f t="shared" si="20"/>
        <v>-0.17149999999999999</v>
      </c>
      <c r="M663" s="356">
        <f t="shared" si="21"/>
        <v>-0.13858585858585856</v>
      </c>
    </row>
    <row r="664" spans="1:13" x14ac:dyDescent="0.2">
      <c r="A664" s="273" t="s">
        <v>1251</v>
      </c>
      <c r="B664" s="262" t="str">
        <f>VLOOKUP($A664,DRG!$A$8:$Z$771,2,FALSE)</f>
        <v>Other Myeloprolif Dis or Poorly Diff Neopl Diag W CC</v>
      </c>
      <c r="C664" s="263">
        <f>VLOOKUP($A664,DRG!$A$8:$Z$771,9,FALSE)</f>
        <v>11</v>
      </c>
      <c r="D664" s="264">
        <f>VLOOKUP($A664,DRG!$A$8:$Z$771,10,FALSE)</f>
        <v>16673.02</v>
      </c>
      <c r="E664" s="264">
        <f>VLOOKUP($A664,DRG!$A$8:$Z$771,11,FALSE)</f>
        <v>10342.11</v>
      </c>
      <c r="F664" s="265">
        <f>ROUND(VLOOKUP($A664,DRG!$A$8:$Z$771,14,FALSE),1)</f>
        <v>3.5</v>
      </c>
      <c r="G664" s="266" t="str">
        <f>VLOOKUP($A664,DRG!$A$8:$Z$771,18,FALSE)</f>
        <v>AP</v>
      </c>
      <c r="H664" s="216"/>
      <c r="I664" s="219" t="str">
        <f>VLOOKUP($A664,DRG!$A$8:$Z$771,20,FALSE)</f>
        <v>AP</v>
      </c>
      <c r="J664" s="162">
        <f>VLOOKUP($A664,DRG!$A$8:$Z$771,21,FALSE)</f>
        <v>1.3866000000000001</v>
      </c>
      <c r="K664" s="164">
        <f>VLOOKUP($A664,DRG!$A$8:$Z$771,22,FALSE)</f>
        <v>1.1940999999999999</v>
      </c>
      <c r="L664" s="134">
        <f t="shared" si="20"/>
        <v>-0.19250000000000012</v>
      </c>
      <c r="M664" s="355">
        <f t="shared" si="21"/>
        <v>-0.13882878984566574</v>
      </c>
    </row>
    <row r="665" spans="1:13" x14ac:dyDescent="0.2">
      <c r="A665" s="273" t="s">
        <v>1536</v>
      </c>
      <c r="B665" s="262" t="str">
        <f>VLOOKUP($A665,DRG!$A$8:$Z$771,2,FALSE)</f>
        <v>Soft Tissue Procedures W CC</v>
      </c>
      <c r="C665" s="263">
        <f>VLOOKUP($A665,DRG!$A$8:$Z$771,9,FALSE)</f>
        <v>26</v>
      </c>
      <c r="D665" s="264">
        <f>VLOOKUP($A665,DRG!$A$8:$Z$771,10,FALSE)</f>
        <v>22609.13</v>
      </c>
      <c r="E665" s="264">
        <f>VLOOKUP($A665,DRG!$A$8:$Z$771,11,FALSE)</f>
        <v>10861.43</v>
      </c>
      <c r="F665" s="265">
        <f>ROUND(VLOOKUP($A665,DRG!$A$8:$Z$771,14,FALSE),1)</f>
        <v>3.1</v>
      </c>
      <c r="G665" s="266" t="str">
        <f>VLOOKUP($A665,DRG!$A$8:$Z$771,18,FALSE)</f>
        <v>A</v>
      </c>
      <c r="H665" s="216"/>
      <c r="I665" s="219" t="str">
        <f>VLOOKUP($A665,DRG!$A$8:$Z$771,20,FALSE)</f>
        <v>A</v>
      </c>
      <c r="J665" s="162">
        <f>VLOOKUP($A665,DRG!$A$8:$Z$771,21,FALSE)</f>
        <v>1.7447999999999999</v>
      </c>
      <c r="K665" s="164">
        <f>VLOOKUP($A665,DRG!$A$8:$Z$771,22,FALSE)</f>
        <v>1.4997</v>
      </c>
      <c r="L665" s="134">
        <f t="shared" si="20"/>
        <v>-0.24509999999999987</v>
      </c>
      <c r="M665" s="355">
        <f t="shared" si="21"/>
        <v>-0.14047455295735894</v>
      </c>
    </row>
    <row r="666" spans="1:13" x14ac:dyDescent="0.2">
      <c r="A666" s="273" t="s">
        <v>1253</v>
      </c>
      <c r="B666" s="262" t="str">
        <f>VLOOKUP($A666,DRG!$A$8:$Z$771,2,FALSE)</f>
        <v>Chemotherapy W/O Acute Leukemia as Secondary Diagnosis W MCC</v>
      </c>
      <c r="C666" s="263">
        <f>VLOOKUP($A666,DRG!$A$8:$Z$771,9,FALSE)</f>
        <v>29</v>
      </c>
      <c r="D666" s="264">
        <f>VLOOKUP($A666,DRG!$A$8:$Z$771,10,FALSE)</f>
        <v>18848.990000000002</v>
      </c>
      <c r="E666" s="264">
        <f>VLOOKUP($A666,DRG!$A$8:$Z$771,11,FALSE)</f>
        <v>14122.66</v>
      </c>
      <c r="F666" s="265">
        <f>ROUND(VLOOKUP($A666,DRG!$A$8:$Z$771,14,FALSE),1)</f>
        <v>4</v>
      </c>
      <c r="G666" s="266" t="str">
        <f>VLOOKUP($A666,DRG!$A$8:$Z$771,18,FALSE)</f>
        <v>A</v>
      </c>
      <c r="H666" s="216"/>
      <c r="I666" s="219" t="str">
        <f>VLOOKUP($A666,DRG!$A$8:$Z$771,20,FALSE)</f>
        <v>A</v>
      </c>
      <c r="J666" s="162">
        <f>VLOOKUP($A666,DRG!$A$8:$Z$771,21,FALSE)</f>
        <v>1.4574</v>
      </c>
      <c r="K666" s="164">
        <f>VLOOKUP($A666,DRG!$A$8:$Z$771,22,FALSE)</f>
        <v>1.2504</v>
      </c>
      <c r="L666" s="134">
        <f t="shared" si="20"/>
        <v>-0.20700000000000007</v>
      </c>
      <c r="M666" s="355">
        <f t="shared" si="21"/>
        <v>-0.1420337587484562</v>
      </c>
    </row>
    <row r="667" spans="1:13" x14ac:dyDescent="0.2">
      <c r="A667" s="273" t="s">
        <v>1533</v>
      </c>
      <c r="B667" s="262" t="str">
        <f>VLOOKUP($A667,DRG!$A$8:$Z$771,2,FALSE)</f>
        <v>Local Excision &amp; Removal Int Fix Devices of Hip &amp; Femur W/O CC/MCC</v>
      </c>
      <c r="C667" s="263">
        <f>VLOOKUP($A667,DRG!$A$8:$Z$771,9,FALSE)</f>
        <v>2</v>
      </c>
      <c r="D667" s="264">
        <f>VLOOKUP($A667,DRG!$A$8:$Z$771,10,FALSE)</f>
        <v>24447.21</v>
      </c>
      <c r="E667" s="264">
        <f>VLOOKUP($A667,DRG!$A$8:$Z$771,11,FALSE)</f>
        <v>12507.5</v>
      </c>
      <c r="F667" s="265">
        <f>ROUND(VLOOKUP($A667,DRG!$A$8:$Z$771,14,FALSE),1)</f>
        <v>2.2000000000000002</v>
      </c>
      <c r="G667" s="266" t="str">
        <f>VLOOKUP($A667,DRG!$A$8:$Z$771,18,FALSE)</f>
        <v>MP</v>
      </c>
      <c r="H667" s="216"/>
      <c r="I667" s="219" t="str">
        <f>VLOOKUP($A667,DRG!$A$8:$Z$771,20,FALSE)</f>
        <v>MO</v>
      </c>
      <c r="J667" s="162">
        <f>VLOOKUP($A667,DRG!$A$8:$Z$771,21,FALSE)</f>
        <v>1.145</v>
      </c>
      <c r="K667" s="164">
        <f>VLOOKUP($A667,DRG!$A$8:$Z$771,22,FALSE)</f>
        <v>0.98150000000000004</v>
      </c>
      <c r="L667" s="134">
        <f t="shared" si="20"/>
        <v>-0.16349999999999998</v>
      </c>
      <c r="M667" s="355">
        <f t="shared" si="21"/>
        <v>-0.14279475982532749</v>
      </c>
    </row>
    <row r="668" spans="1:13" x14ac:dyDescent="0.2">
      <c r="A668" s="282" t="s">
        <v>565</v>
      </c>
      <c r="B668" s="267" t="str">
        <f>VLOOKUP($A668,DRG!$A$8:$Z$771,2,FALSE)</f>
        <v>Kidney &amp; Ureter Procedures for Neoplasm W MCC</v>
      </c>
      <c r="C668" s="268">
        <f>VLOOKUP($A668,DRG!$A$8:$Z$771,9,FALSE)</f>
        <v>12</v>
      </c>
      <c r="D668" s="269">
        <f>VLOOKUP($A668,DRG!$A$8:$Z$771,10,FALSE)</f>
        <v>69283.97</v>
      </c>
      <c r="E668" s="269">
        <f>VLOOKUP($A668,DRG!$A$8:$Z$771,11,FALSE)</f>
        <v>23202.17</v>
      </c>
      <c r="F668" s="270">
        <f>ROUND(VLOOKUP($A668,DRG!$A$8:$Z$771,14,FALSE),1)</f>
        <v>8.1</v>
      </c>
      <c r="G668" s="271" t="str">
        <f>VLOOKUP($A668,DRG!$A$8:$Z$771,18,FALSE)</f>
        <v>A</v>
      </c>
      <c r="H668" s="216"/>
      <c r="I668" s="220" t="str">
        <f>VLOOKUP($A668,DRG!$A$8:$Z$771,20,FALSE)</f>
        <v>M</v>
      </c>
      <c r="J668" s="163">
        <f>VLOOKUP($A668,DRG!$A$8:$Z$771,21,FALSE)</f>
        <v>5.3662999999999998</v>
      </c>
      <c r="K668" s="165">
        <f>VLOOKUP($A668,DRG!$A$8:$Z$771,22,FALSE)</f>
        <v>4.5960000000000001</v>
      </c>
      <c r="L668" s="135">
        <f t="shared" si="20"/>
        <v>-0.77029999999999976</v>
      </c>
      <c r="M668" s="356">
        <f t="shared" si="21"/>
        <v>-0.14354396884259168</v>
      </c>
    </row>
    <row r="669" spans="1:13" x14ac:dyDescent="0.2">
      <c r="A669" s="273" t="s">
        <v>214</v>
      </c>
      <c r="B669" s="262" t="str">
        <f>VLOOKUP($A669,DRG!$A$8:$Z$771,2,FALSE)</f>
        <v>Pancreas, Liver &amp; Shunt Procedures W MCC</v>
      </c>
      <c r="C669" s="263">
        <f>VLOOKUP($A669,DRG!$A$8:$Z$771,9,FALSE)</f>
        <v>18</v>
      </c>
      <c r="D669" s="264">
        <f>VLOOKUP($A669,DRG!$A$8:$Z$771,10,FALSE)</f>
        <v>98068.89</v>
      </c>
      <c r="E669" s="264">
        <f>VLOOKUP($A669,DRG!$A$8:$Z$771,11,FALSE)</f>
        <v>51314.61</v>
      </c>
      <c r="F669" s="265">
        <f>ROUND(VLOOKUP($A669,DRG!$A$8:$Z$771,14,FALSE),1)</f>
        <v>9</v>
      </c>
      <c r="G669" s="266" t="str">
        <f>VLOOKUP($A669,DRG!$A$8:$Z$771,18,FALSE)</f>
        <v>A</v>
      </c>
      <c r="H669" s="216"/>
      <c r="I669" s="219" t="str">
        <f>VLOOKUP($A669,DRG!$A$8:$Z$771,20,FALSE)</f>
        <v>A</v>
      </c>
      <c r="J669" s="162">
        <f>VLOOKUP($A669,DRG!$A$8:$Z$771,21,FALSE)</f>
        <v>6.5179999999999998</v>
      </c>
      <c r="K669" s="164">
        <f>VLOOKUP($A669,DRG!$A$8:$Z$771,22,FALSE)</f>
        <v>5.5804</v>
      </c>
      <c r="L669" s="134">
        <f t="shared" si="20"/>
        <v>-0.93759999999999977</v>
      </c>
      <c r="M669" s="355">
        <f t="shared" si="21"/>
        <v>-0.14384780607548325</v>
      </c>
    </row>
    <row r="670" spans="1:13" x14ac:dyDescent="0.2">
      <c r="A670" s="273" t="s">
        <v>1326</v>
      </c>
      <c r="B670" s="262" t="str">
        <f>VLOOKUP($A670,DRG!$A$8:$Z$771,2,FALSE)</f>
        <v>Other Factors Influencing Health Status</v>
      </c>
      <c r="C670" s="263">
        <f>VLOOKUP($A670,DRG!$A$8:$Z$771,9,FALSE)</f>
        <v>23</v>
      </c>
      <c r="D670" s="264">
        <f>VLOOKUP($A670,DRG!$A$8:$Z$771,10,FALSE)</f>
        <v>4982</v>
      </c>
      <c r="E670" s="264">
        <f>VLOOKUP($A670,DRG!$A$8:$Z$771,11,FALSE)</f>
        <v>2109.48</v>
      </c>
      <c r="F670" s="265">
        <f>ROUND(VLOOKUP($A670,DRG!$A$8:$Z$771,14,FALSE),1)</f>
        <v>1.8</v>
      </c>
      <c r="G670" s="266" t="str">
        <f>VLOOKUP($A670,DRG!$A$8:$Z$771,18,FALSE)</f>
        <v>A</v>
      </c>
      <c r="H670" s="216"/>
      <c r="I670" s="219" t="str">
        <f>VLOOKUP($A670,DRG!$A$8:$Z$771,20,FALSE)</f>
        <v>A</v>
      </c>
      <c r="J670" s="162">
        <f>VLOOKUP($A670,DRG!$A$8:$Z$771,21,FALSE)</f>
        <v>0.38600000000000001</v>
      </c>
      <c r="K670" s="164">
        <f>VLOOKUP($A670,DRG!$A$8:$Z$771,22,FALSE)</f>
        <v>0.33029999999999998</v>
      </c>
      <c r="L670" s="134">
        <f t="shared" si="20"/>
        <v>-5.5700000000000027E-2</v>
      </c>
      <c r="M670" s="355">
        <f t="shared" si="21"/>
        <v>-0.14430051813471509</v>
      </c>
    </row>
    <row r="671" spans="1:13" x14ac:dyDescent="0.2">
      <c r="A671" s="273" t="s">
        <v>458</v>
      </c>
      <c r="B671" s="262" t="str">
        <f>VLOOKUP($A671,DRG!$A$8:$Z$771,2,FALSE)</f>
        <v>Multiple Sclerosis &amp; Cerebellar Ataxia W CC</v>
      </c>
      <c r="C671" s="263">
        <f>VLOOKUP($A671,DRG!$A$8:$Z$771,9,FALSE)</f>
        <v>37</v>
      </c>
      <c r="D671" s="264">
        <f>VLOOKUP($A671,DRG!$A$8:$Z$771,10,FALSE)</f>
        <v>14437.18</v>
      </c>
      <c r="E671" s="264">
        <f>VLOOKUP($A671,DRG!$A$8:$Z$771,11,FALSE)</f>
        <v>8855</v>
      </c>
      <c r="F671" s="265">
        <f>ROUND(VLOOKUP($A671,DRG!$A$8:$Z$771,14,FALSE),1)</f>
        <v>3</v>
      </c>
      <c r="G671" s="266" t="str">
        <f>VLOOKUP($A671,DRG!$A$8:$Z$771,18,FALSE)</f>
        <v>A</v>
      </c>
      <c r="H671" s="216"/>
      <c r="I671" s="219" t="str">
        <f>VLOOKUP($A671,DRG!$A$8:$Z$771,20,FALSE)</f>
        <v>AO</v>
      </c>
      <c r="J671" s="162">
        <f>VLOOKUP($A671,DRG!$A$8:$Z$771,21,FALSE)</f>
        <v>1.1215999999999999</v>
      </c>
      <c r="K671" s="164">
        <f>VLOOKUP($A671,DRG!$A$8:$Z$771,22,FALSE)</f>
        <v>0.9577</v>
      </c>
      <c r="L671" s="134">
        <f t="shared" si="20"/>
        <v>-0.16389999999999993</v>
      </c>
      <c r="M671" s="355">
        <f t="shared" si="21"/>
        <v>-0.14613052781740365</v>
      </c>
    </row>
    <row r="672" spans="1:13" x14ac:dyDescent="0.2">
      <c r="A672" s="273" t="s">
        <v>1530</v>
      </c>
      <c r="B672" s="262" t="str">
        <f>VLOOKUP($A672,DRG!$A$8:$Z$771,2,FALSE)</f>
        <v>Local Excision &amp; Removal Int Fix Devices Exc Hip &amp; Femur W/O CC/MCC</v>
      </c>
      <c r="C672" s="263">
        <f>VLOOKUP($A672,DRG!$A$8:$Z$771,9,FALSE)</f>
        <v>31</v>
      </c>
      <c r="D672" s="264">
        <f>VLOOKUP($A672,DRG!$A$8:$Z$771,10,FALSE)</f>
        <v>20657.84</v>
      </c>
      <c r="E672" s="264">
        <f>VLOOKUP($A672,DRG!$A$8:$Z$771,11,FALSE)</f>
        <v>9054.2800000000007</v>
      </c>
      <c r="F672" s="265">
        <f>ROUND(VLOOKUP($A672,DRG!$A$8:$Z$771,14,FALSE),1)</f>
        <v>1.8</v>
      </c>
      <c r="G672" s="266" t="str">
        <f>VLOOKUP($A672,DRG!$A$8:$Z$771,18,FALSE)</f>
        <v>A</v>
      </c>
      <c r="H672" s="216"/>
      <c r="I672" s="219" t="str">
        <f>VLOOKUP($A672,DRG!$A$8:$Z$771,20,FALSE)</f>
        <v>A</v>
      </c>
      <c r="J672" s="162">
        <f>VLOOKUP($A672,DRG!$A$8:$Z$771,21,FALSE)</f>
        <v>1.6097999999999999</v>
      </c>
      <c r="K672" s="164">
        <f>VLOOKUP($A672,DRG!$A$8:$Z$771,22,FALSE)</f>
        <v>1.3704000000000001</v>
      </c>
      <c r="L672" s="134">
        <f t="shared" si="20"/>
        <v>-0.23939999999999984</v>
      </c>
      <c r="M672" s="355">
        <f t="shared" si="21"/>
        <v>-0.14871412597838232</v>
      </c>
    </row>
    <row r="673" spans="1:13" x14ac:dyDescent="0.2">
      <c r="A673" s="282" t="s">
        <v>758</v>
      </c>
      <c r="B673" s="267" t="str">
        <f>VLOOKUP($A673,DRG!$A$8:$Z$771,2,FALSE)</f>
        <v>Cranial/Facial Procedures W CC/MCC</v>
      </c>
      <c r="C673" s="268">
        <f>VLOOKUP($A673,DRG!$A$8:$Z$771,9,FALSE)</f>
        <v>35</v>
      </c>
      <c r="D673" s="269">
        <f>VLOOKUP($A673,DRG!$A$8:$Z$771,10,FALSE)</f>
        <v>46536.93</v>
      </c>
      <c r="E673" s="269">
        <f>VLOOKUP($A673,DRG!$A$8:$Z$771,11,FALSE)</f>
        <v>22418.94</v>
      </c>
      <c r="F673" s="270">
        <f>ROUND(VLOOKUP($A673,DRG!$A$8:$Z$771,14,FALSE),1)</f>
        <v>2.6</v>
      </c>
      <c r="G673" s="271" t="str">
        <f>VLOOKUP($A673,DRG!$A$8:$Z$771,18,FALSE)</f>
        <v>A</v>
      </c>
      <c r="H673" s="216"/>
      <c r="I673" s="220" t="str">
        <f>VLOOKUP($A673,DRG!$A$8:$Z$771,20,FALSE)</f>
        <v>A</v>
      </c>
      <c r="J673" s="163">
        <f>VLOOKUP($A673,DRG!$A$8:$Z$771,21,FALSE)</f>
        <v>3.6305999999999998</v>
      </c>
      <c r="K673" s="165">
        <f>VLOOKUP($A673,DRG!$A$8:$Z$771,22,FALSE)</f>
        <v>3.0871</v>
      </c>
      <c r="L673" s="135">
        <f t="shared" si="20"/>
        <v>-0.54349999999999987</v>
      </c>
      <c r="M673" s="356">
        <f t="shared" si="21"/>
        <v>-0.14969977414201507</v>
      </c>
    </row>
    <row r="674" spans="1:13" x14ac:dyDescent="0.2">
      <c r="A674" s="273" t="s">
        <v>770</v>
      </c>
      <c r="B674" s="262" t="str">
        <f>VLOOKUP($A674,DRG!$A$8:$Z$771,2,FALSE)</f>
        <v>Mouth Procedures W CC/MCC</v>
      </c>
      <c r="C674" s="263">
        <f>VLOOKUP($A674,DRG!$A$8:$Z$771,9,FALSE)</f>
        <v>14</v>
      </c>
      <c r="D674" s="264">
        <f>VLOOKUP($A674,DRG!$A$8:$Z$771,10,FALSE)</f>
        <v>14565.25</v>
      </c>
      <c r="E674" s="264">
        <f>VLOOKUP($A674,DRG!$A$8:$Z$771,11,FALSE)</f>
        <v>9767.02</v>
      </c>
      <c r="F674" s="265">
        <f>ROUND(VLOOKUP($A674,DRG!$A$8:$Z$771,14,FALSE),1)</f>
        <v>2.6</v>
      </c>
      <c r="G674" s="266" t="str">
        <f>VLOOKUP($A674,DRG!$A$8:$Z$771,18,FALSE)</f>
        <v>AP</v>
      </c>
      <c r="H674" s="216"/>
      <c r="I674" s="219" t="str">
        <f>VLOOKUP($A674,DRG!$A$8:$Z$771,20,FALSE)</f>
        <v>AP</v>
      </c>
      <c r="J674" s="162">
        <f>VLOOKUP($A674,DRG!$A$8:$Z$771,21,FALSE)</f>
        <v>0.80679999999999996</v>
      </c>
      <c r="K674" s="164">
        <f>VLOOKUP($A674,DRG!$A$8:$Z$771,22,FALSE)</f>
        <v>0.68240000000000001</v>
      </c>
      <c r="L674" s="134">
        <f t="shared" si="20"/>
        <v>-0.12439999999999996</v>
      </c>
      <c r="M674" s="355">
        <f t="shared" si="21"/>
        <v>-0.15418939018344072</v>
      </c>
    </row>
    <row r="675" spans="1:13" x14ac:dyDescent="0.2">
      <c r="A675" s="273" t="s">
        <v>1335</v>
      </c>
      <c r="B675" s="262" t="str">
        <f>VLOOKUP($A675,DRG!$A$8:$Z$771,2,FALSE)</f>
        <v>HIV W Extensive O.R. Procedure W MCC</v>
      </c>
      <c r="C675" s="263">
        <f>VLOOKUP($A675,DRG!$A$8:$Z$771,9,FALSE)</f>
        <v>5</v>
      </c>
      <c r="D675" s="264">
        <f>VLOOKUP($A675,DRG!$A$8:$Z$771,10,FALSE)</f>
        <v>110063.72</v>
      </c>
      <c r="E675" s="264">
        <f>VLOOKUP($A675,DRG!$A$8:$Z$771,11,FALSE)</f>
        <v>37097.120000000003</v>
      </c>
      <c r="F675" s="265">
        <f>ROUND(VLOOKUP($A675,DRG!$A$8:$Z$771,14,FALSE),1)</f>
        <v>11.2</v>
      </c>
      <c r="G675" s="266" t="str">
        <f>VLOOKUP($A675,DRG!$A$8:$Z$771,18,FALSE)</f>
        <v>M</v>
      </c>
      <c r="H675" s="216"/>
      <c r="I675" s="219" t="str">
        <f>VLOOKUP($A675,DRG!$A$8:$Z$771,20,FALSE)</f>
        <v>M</v>
      </c>
      <c r="J675" s="162">
        <f>VLOOKUP($A675,DRG!$A$8:$Z$771,21,FALSE)</f>
        <v>9.4544999999999995</v>
      </c>
      <c r="K675" s="164">
        <f>VLOOKUP($A675,DRG!$A$8:$Z$771,22,FALSE)</f>
        <v>7.9771999999999998</v>
      </c>
      <c r="L675" s="134">
        <f t="shared" si="20"/>
        <v>-1.4772999999999996</v>
      </c>
      <c r="M675" s="355">
        <f t="shared" si="21"/>
        <v>-0.15625363583478763</v>
      </c>
    </row>
    <row r="676" spans="1:13" x14ac:dyDescent="0.2">
      <c r="A676" s="273" t="s">
        <v>573</v>
      </c>
      <c r="B676" s="262" t="str">
        <f>VLOOKUP($A676,DRG!$A$8:$Z$771,2,FALSE)</f>
        <v>Intracranial Vascular Procedures W PDX Hemorrhage W MCC</v>
      </c>
      <c r="C676" s="263">
        <f>VLOOKUP($A676,DRG!$A$8:$Z$771,9,FALSE)</f>
        <v>17</v>
      </c>
      <c r="D676" s="264">
        <f>VLOOKUP($A676,DRG!$A$8:$Z$771,10,FALSE)</f>
        <v>183595.07</v>
      </c>
      <c r="E676" s="264">
        <f>VLOOKUP($A676,DRG!$A$8:$Z$771,11,FALSE)</f>
        <v>65253.34</v>
      </c>
      <c r="F676" s="265">
        <f>ROUND(VLOOKUP($A676,DRG!$A$8:$Z$771,14,FALSE),1)</f>
        <v>17.600000000000001</v>
      </c>
      <c r="G676" s="266" t="str">
        <f>VLOOKUP($A676,DRG!$A$8:$Z$771,18,FALSE)</f>
        <v>A</v>
      </c>
      <c r="H676" s="216"/>
      <c r="I676" s="219" t="str">
        <f>VLOOKUP($A676,DRG!$A$8:$Z$771,20,FALSE)</f>
        <v>A</v>
      </c>
      <c r="J676" s="162">
        <f>VLOOKUP($A676,DRG!$A$8:$Z$771,21,FALSE)</f>
        <v>14.2591</v>
      </c>
      <c r="K676" s="164">
        <f>VLOOKUP($A676,DRG!$A$8:$Z$771,22,FALSE)</f>
        <v>11.987399999999999</v>
      </c>
      <c r="L676" s="134">
        <f t="shared" si="20"/>
        <v>-2.2717000000000009</v>
      </c>
      <c r="M676" s="355">
        <f t="shared" si="21"/>
        <v>-0.15931580534535847</v>
      </c>
    </row>
    <row r="677" spans="1:13" x14ac:dyDescent="0.2">
      <c r="A677" s="273" t="s">
        <v>1531</v>
      </c>
      <c r="B677" s="262" t="str">
        <f>VLOOKUP($A677,DRG!$A$8:$Z$771,2,FALSE)</f>
        <v>Local Excision &amp; Removal Int Fix Devices of Hip &amp; Femur W CC/MCC</v>
      </c>
      <c r="C677" s="263">
        <f>VLOOKUP($A677,DRG!$A$8:$Z$771,9,FALSE)</f>
        <v>14</v>
      </c>
      <c r="D677" s="264">
        <f>VLOOKUP($A677,DRG!$A$8:$Z$771,10,FALSE)</f>
        <v>23256.33</v>
      </c>
      <c r="E677" s="264">
        <f>VLOOKUP($A677,DRG!$A$8:$Z$771,11,FALSE)</f>
        <v>7843.12</v>
      </c>
      <c r="F677" s="265">
        <f>ROUND(VLOOKUP($A677,DRG!$A$8:$Z$771,14,FALSE),1)</f>
        <v>3.6</v>
      </c>
      <c r="G677" s="266" t="str">
        <f>VLOOKUP($A677,DRG!$A$8:$Z$771,18,FALSE)</f>
        <v>AP</v>
      </c>
      <c r="H677" s="216"/>
      <c r="I677" s="219" t="str">
        <f>VLOOKUP($A677,DRG!$A$8:$Z$771,20,FALSE)</f>
        <v>AO</v>
      </c>
      <c r="J677" s="162">
        <f>VLOOKUP($A677,DRG!$A$8:$Z$771,21,FALSE)</f>
        <v>1.9517</v>
      </c>
      <c r="K677" s="164">
        <f>VLOOKUP($A677,DRG!$A$8:$Z$771,22,FALSE)</f>
        <v>1.6407</v>
      </c>
      <c r="L677" s="134">
        <f t="shared" si="20"/>
        <v>-0.31099999999999994</v>
      </c>
      <c r="M677" s="355">
        <f t="shared" si="21"/>
        <v>-0.1593482604908541</v>
      </c>
    </row>
    <row r="678" spans="1:13" x14ac:dyDescent="0.2">
      <c r="A678" s="282" t="s">
        <v>1279</v>
      </c>
      <c r="B678" s="267" t="str">
        <f>VLOOKUP($A678,DRG!$A$8:$Z$771,2,FALSE)</f>
        <v>Organic Disturbances &amp; Mental Retardation</v>
      </c>
      <c r="C678" s="268">
        <f>VLOOKUP($A678,DRG!$A$8:$Z$771,9,FALSE)</f>
        <v>40</v>
      </c>
      <c r="D678" s="269">
        <f>VLOOKUP($A678,DRG!$A$8:$Z$771,10,FALSE)</f>
        <v>7254.77</v>
      </c>
      <c r="E678" s="269">
        <f>VLOOKUP($A678,DRG!$A$8:$Z$771,11,FALSE)</f>
        <v>4912.25</v>
      </c>
      <c r="F678" s="270">
        <f>ROUND(VLOOKUP($A678,DRG!$A$8:$Z$771,14,FALSE),1)</f>
        <v>1.9</v>
      </c>
      <c r="G678" s="271" t="str">
        <f>VLOOKUP($A678,DRG!$A$8:$Z$771,18,FALSE)</f>
        <v>A</v>
      </c>
      <c r="H678" s="216"/>
      <c r="I678" s="220" t="str">
        <f>VLOOKUP($A678,DRG!$A$8:$Z$771,20,FALSE)</f>
        <v>A</v>
      </c>
      <c r="J678" s="163">
        <f>VLOOKUP($A678,DRG!$A$8:$Z$771,21,FALSE)</f>
        <v>0.57389999999999997</v>
      </c>
      <c r="K678" s="165">
        <f>VLOOKUP($A678,DRG!$A$8:$Z$771,22,FALSE)</f>
        <v>0.48139999999999999</v>
      </c>
      <c r="L678" s="135">
        <f t="shared" si="20"/>
        <v>-9.2499999999999971E-2</v>
      </c>
      <c r="M678" s="356">
        <f t="shared" si="21"/>
        <v>-0.16117790555845962</v>
      </c>
    </row>
    <row r="679" spans="1:13" x14ac:dyDescent="0.2">
      <c r="A679" s="273" t="s">
        <v>1071</v>
      </c>
      <c r="B679" s="262" t="str">
        <f>VLOOKUP($A679,DRG!$A$8:$Z$771,2,FALSE)</f>
        <v>Kidney &amp; Ureter Procedures for Non-Neoplasm W CC</v>
      </c>
      <c r="C679" s="263">
        <f>VLOOKUP($A679,DRG!$A$8:$Z$771,9,FALSE)</f>
        <v>73</v>
      </c>
      <c r="D679" s="264">
        <f>VLOOKUP($A679,DRG!$A$8:$Z$771,10,FALSE)</f>
        <v>33802.519999999997</v>
      </c>
      <c r="E679" s="264">
        <f>VLOOKUP($A679,DRG!$A$8:$Z$771,11,FALSE)</f>
        <v>14533.54</v>
      </c>
      <c r="F679" s="265">
        <f>ROUND(VLOOKUP($A679,DRG!$A$8:$Z$771,14,FALSE),1)</f>
        <v>2.9</v>
      </c>
      <c r="G679" s="266" t="str">
        <f>VLOOKUP($A679,DRG!$A$8:$Z$771,18,FALSE)</f>
        <v>AP</v>
      </c>
      <c r="H679" s="216"/>
      <c r="I679" s="219" t="str">
        <f>VLOOKUP($A679,DRG!$A$8:$Z$771,20,FALSE)</f>
        <v>A</v>
      </c>
      <c r="J679" s="162">
        <f>VLOOKUP($A679,DRG!$A$8:$Z$771,21,FALSE)</f>
        <v>2.6315</v>
      </c>
      <c r="K679" s="164">
        <f>VLOOKUP($A679,DRG!$A$8:$Z$771,22,FALSE)</f>
        <v>2.2067999999999999</v>
      </c>
      <c r="L679" s="134">
        <f t="shared" si="20"/>
        <v>-0.42470000000000008</v>
      </c>
      <c r="M679" s="355">
        <f t="shared" si="21"/>
        <v>-0.16139084172525178</v>
      </c>
    </row>
    <row r="680" spans="1:13" x14ac:dyDescent="0.2">
      <c r="A680" s="273" t="s">
        <v>1308</v>
      </c>
      <c r="B680" s="262" t="str">
        <f>VLOOKUP($A680,DRG!$A$8:$Z$771,2,FALSE)</f>
        <v>Extensive Burns or Full Thickness Burns W MV &gt;96 Hrs W Skin Graft</v>
      </c>
      <c r="C680" s="263">
        <f>VLOOKUP($A680,DRG!$A$8:$Z$771,9,FALSE)</f>
        <v>5</v>
      </c>
      <c r="D680" s="264">
        <f>VLOOKUP($A680,DRG!$A$8:$Z$771,10,FALSE)</f>
        <v>388395.35</v>
      </c>
      <c r="E680" s="264">
        <f>VLOOKUP($A680,DRG!$A$8:$Z$771,11,FALSE)</f>
        <v>222415.23</v>
      </c>
      <c r="F680" s="265">
        <f>ROUND(VLOOKUP($A680,DRG!$A$8:$Z$771,14,FALSE),1)</f>
        <v>23.5</v>
      </c>
      <c r="G680" s="266" t="str">
        <f>VLOOKUP($A680,DRG!$A$8:$Z$771,18,FALSE)</f>
        <v>M</v>
      </c>
      <c r="H680" s="216"/>
      <c r="I680" s="219" t="str">
        <f>VLOOKUP($A680,DRG!$A$8:$Z$771,20,FALSE)</f>
        <v>M</v>
      </c>
      <c r="J680" s="162">
        <f>VLOOKUP($A680,DRG!$A$8:$Z$771,21,FALSE)</f>
        <v>23.4252</v>
      </c>
      <c r="K680" s="164">
        <f>VLOOKUP($A680,DRG!$A$8:$Z$771,22,FALSE)</f>
        <v>19.6126</v>
      </c>
      <c r="L680" s="134">
        <f t="shared" si="20"/>
        <v>-3.8125999999999998</v>
      </c>
      <c r="M680" s="355">
        <f t="shared" si="21"/>
        <v>-0.1627563478646927</v>
      </c>
    </row>
    <row r="681" spans="1:13" x14ac:dyDescent="0.2">
      <c r="A681" s="273" t="s">
        <v>1232</v>
      </c>
      <c r="B681" s="262" t="str">
        <f>VLOOKUP($A681,DRG!$A$8:$Z$771,2,FALSE)</f>
        <v>Lymphoma &amp; Leukemia W Major O.R. Procedure W/O CC/MCC</v>
      </c>
      <c r="C681" s="263">
        <f>VLOOKUP($A681,DRG!$A$8:$Z$771,9,FALSE)</f>
        <v>8</v>
      </c>
      <c r="D681" s="264">
        <f>VLOOKUP($A681,DRG!$A$8:$Z$771,10,FALSE)</f>
        <v>24274.25</v>
      </c>
      <c r="E681" s="264">
        <f>VLOOKUP($A681,DRG!$A$8:$Z$771,11,FALSE)</f>
        <v>7015.23</v>
      </c>
      <c r="F681" s="265">
        <f>ROUND(VLOOKUP($A681,DRG!$A$8:$Z$771,14,FALSE),1)</f>
        <v>2.1</v>
      </c>
      <c r="G681" s="266" t="str">
        <f>VLOOKUP($A681,DRG!$A$8:$Z$771,18,FALSE)</f>
        <v>M</v>
      </c>
      <c r="H681" s="216"/>
      <c r="I681" s="219" t="str">
        <f>VLOOKUP($A681,DRG!$A$8:$Z$771,20,FALSE)</f>
        <v>A</v>
      </c>
      <c r="J681" s="162">
        <f>VLOOKUP($A681,DRG!$A$8:$Z$771,21,FALSE)</f>
        <v>2.4418000000000002</v>
      </c>
      <c r="K681" s="164">
        <f>VLOOKUP($A681,DRG!$A$8:$Z$771,22,FALSE)</f>
        <v>2.0385</v>
      </c>
      <c r="L681" s="134">
        <f t="shared" si="20"/>
        <v>-0.40330000000000021</v>
      </c>
      <c r="M681" s="355">
        <f t="shared" si="21"/>
        <v>-0.16516504218199696</v>
      </c>
    </row>
    <row r="682" spans="1:13" x14ac:dyDescent="0.2">
      <c r="A682" s="273" t="s">
        <v>1054</v>
      </c>
      <c r="B682" s="262" t="str">
        <f>VLOOKUP($A682,DRG!$A$8:$Z$771,2,FALSE)</f>
        <v>Cardiac Congenital &amp; Valvular Disorders W/O MCC</v>
      </c>
      <c r="C682" s="263">
        <f>VLOOKUP($A682,DRG!$A$8:$Z$771,9,FALSE)</f>
        <v>12</v>
      </c>
      <c r="D682" s="264">
        <f>VLOOKUP($A682,DRG!$A$8:$Z$771,10,FALSE)</f>
        <v>10153.16</v>
      </c>
      <c r="E682" s="264">
        <f>VLOOKUP($A682,DRG!$A$8:$Z$771,11,FALSE)</f>
        <v>7726.25</v>
      </c>
      <c r="F682" s="265">
        <f>ROUND(VLOOKUP($A682,DRG!$A$8:$Z$771,14,FALSE),1)</f>
        <v>2</v>
      </c>
      <c r="G682" s="266" t="str">
        <f>VLOOKUP($A682,DRG!$A$8:$Z$771,18,FALSE)</f>
        <v>A</v>
      </c>
      <c r="H682" s="216"/>
      <c r="I682" s="219" t="str">
        <f>VLOOKUP($A682,DRG!$A$8:$Z$771,20,FALSE)</f>
        <v>A</v>
      </c>
      <c r="J682" s="162">
        <f>VLOOKUP($A682,DRG!$A$8:$Z$771,21,FALSE)</f>
        <v>0.80710000000000004</v>
      </c>
      <c r="K682" s="164">
        <f>VLOOKUP($A682,DRG!$A$8:$Z$771,22,FALSE)</f>
        <v>0.67359999999999998</v>
      </c>
      <c r="L682" s="134">
        <f t="shared" si="20"/>
        <v>-0.13350000000000006</v>
      </c>
      <c r="M682" s="355">
        <f t="shared" si="21"/>
        <v>-0.16540701276173964</v>
      </c>
    </row>
    <row r="683" spans="1:13" x14ac:dyDescent="0.2">
      <c r="A683" s="282" t="s">
        <v>1180</v>
      </c>
      <c r="B683" s="267" t="str">
        <f>VLOOKUP($A683,DRG!$A$8:$Z$771,2,FALSE)</f>
        <v>D&amp;C, Conization, Laparoscopy &amp; Tubal Interruption W CC/MCC</v>
      </c>
      <c r="C683" s="268">
        <f>VLOOKUP($A683,DRG!$A$8:$Z$771,9,FALSE)</f>
        <v>29</v>
      </c>
      <c r="D683" s="269">
        <f>VLOOKUP($A683,DRG!$A$8:$Z$771,10,FALSE)</f>
        <v>19118.72</v>
      </c>
      <c r="E683" s="269">
        <f>VLOOKUP($A683,DRG!$A$8:$Z$771,11,FALSE)</f>
        <v>7782.37</v>
      </c>
      <c r="F683" s="270">
        <f>ROUND(VLOOKUP($A683,DRG!$A$8:$Z$771,14,FALSE),1)</f>
        <v>3.1</v>
      </c>
      <c r="G683" s="271" t="str">
        <f>VLOOKUP($A683,DRG!$A$8:$Z$771,18,FALSE)</f>
        <v>A</v>
      </c>
      <c r="H683" s="216"/>
      <c r="I683" s="220" t="str">
        <f>VLOOKUP($A683,DRG!$A$8:$Z$771,20,FALSE)</f>
        <v>AP</v>
      </c>
      <c r="J683" s="163">
        <f>VLOOKUP($A683,DRG!$A$8:$Z$771,21,FALSE)</f>
        <v>1.5203</v>
      </c>
      <c r="K683" s="165">
        <f>VLOOKUP($A683,DRG!$A$8:$Z$771,22,FALSE)</f>
        <v>1.2684</v>
      </c>
      <c r="L683" s="135">
        <f t="shared" si="20"/>
        <v>-0.25190000000000001</v>
      </c>
      <c r="M683" s="356">
        <f t="shared" si="21"/>
        <v>-0.16569098204301783</v>
      </c>
    </row>
    <row r="684" spans="1:13" x14ac:dyDescent="0.2">
      <c r="A684" s="273" t="s">
        <v>1479</v>
      </c>
      <c r="B684" s="262" t="str">
        <f>VLOOKUP($A684,DRG!$A$8:$Z$771,2,FALSE)</f>
        <v>Stomach, Esophageal &amp; Duodenal Proc W CC</v>
      </c>
      <c r="C684" s="263">
        <f>VLOOKUP($A684,DRG!$A$8:$Z$771,9,FALSE)</f>
        <v>75</v>
      </c>
      <c r="D684" s="264">
        <f>VLOOKUP($A684,DRG!$A$8:$Z$771,10,FALSE)</f>
        <v>38017.480000000003</v>
      </c>
      <c r="E684" s="264">
        <f>VLOOKUP($A684,DRG!$A$8:$Z$771,11,FALSE)</f>
        <v>21282.34</v>
      </c>
      <c r="F684" s="265">
        <f>ROUND(VLOOKUP($A684,DRG!$A$8:$Z$771,14,FALSE),1)</f>
        <v>4.7</v>
      </c>
      <c r="G684" s="266" t="str">
        <f>VLOOKUP($A684,DRG!$A$8:$Z$771,18,FALSE)</f>
        <v>A</v>
      </c>
      <c r="H684" s="216"/>
      <c r="I684" s="219" t="str">
        <f>VLOOKUP($A684,DRG!$A$8:$Z$771,20,FALSE)</f>
        <v>A</v>
      </c>
      <c r="J684" s="162">
        <f>VLOOKUP($A684,DRG!$A$8:$Z$771,21,FALSE)</f>
        <v>3.03</v>
      </c>
      <c r="K684" s="164">
        <f>VLOOKUP($A684,DRG!$A$8:$Z$771,22,FALSE)</f>
        <v>2.5219</v>
      </c>
      <c r="L684" s="134">
        <f t="shared" si="20"/>
        <v>-0.50809999999999977</v>
      </c>
      <c r="M684" s="355">
        <f t="shared" si="21"/>
        <v>-0.16768976897689764</v>
      </c>
    </row>
    <row r="685" spans="1:13" x14ac:dyDescent="0.2">
      <c r="A685" s="283" t="s">
        <v>1006</v>
      </c>
      <c r="B685" s="262" t="str">
        <f>VLOOKUP($A685,DRG!$A$8:$Z$771,2,FALSE)</f>
        <v>Acute Myocardial Infarction, Expired W MCC</v>
      </c>
      <c r="C685" s="263">
        <f>VLOOKUP($A685,DRG!$A$8:$Z$771,9,FALSE)</f>
        <v>18</v>
      </c>
      <c r="D685" s="264">
        <f>VLOOKUP($A685,DRG!$A$8:$Z$771,10,FALSE)</f>
        <v>29590.03</v>
      </c>
      <c r="E685" s="264">
        <f>VLOOKUP($A685,DRG!$A$8:$Z$771,11,FALSE)</f>
        <v>15375.7</v>
      </c>
      <c r="F685" s="265">
        <f>ROUND(VLOOKUP($A685,DRG!$A$8:$Z$771,14,FALSE),1)</f>
        <v>2.6</v>
      </c>
      <c r="G685" s="266" t="str">
        <f>VLOOKUP($A685,DRG!$A$8:$Z$771,18,FALSE)</f>
        <v>A</v>
      </c>
      <c r="H685" s="216"/>
      <c r="I685" s="219" t="str">
        <f>VLOOKUP($A685,DRG!$A$8:$Z$771,20,FALSE)</f>
        <v>A</v>
      </c>
      <c r="J685" s="162">
        <f>VLOOKUP($A685,DRG!$A$8:$Z$771,21,FALSE)</f>
        <v>2.3694000000000002</v>
      </c>
      <c r="K685" s="164">
        <f>VLOOKUP($A685,DRG!$A$8:$Z$771,22,FALSE)</f>
        <v>1.9630000000000001</v>
      </c>
      <c r="L685" s="134">
        <f t="shared" si="20"/>
        <v>-0.40640000000000009</v>
      </c>
      <c r="M685" s="355">
        <f t="shared" si="21"/>
        <v>-0.17152021608846124</v>
      </c>
    </row>
    <row r="686" spans="1:13" x14ac:dyDescent="0.2">
      <c r="A686" s="273" t="s">
        <v>1213</v>
      </c>
      <c r="B686" s="262" t="str">
        <f>VLOOKUP($A686,DRG!$A$8:$Z$771,2,FALSE)</f>
        <v>Extreme Immaturity or Respiratory Distress Syndrome, Neonate</v>
      </c>
      <c r="C686" s="263">
        <f>VLOOKUP($A686,DRG!$A$8:$Z$771,9,FALSE)</f>
        <v>22</v>
      </c>
      <c r="D686" s="264">
        <f>VLOOKUP($A686,DRG!$A$8:$Z$771,10,FALSE)</f>
        <v>15822.26</v>
      </c>
      <c r="E686" s="264">
        <f>VLOOKUP($A686,DRG!$A$8:$Z$771,11,FALSE)</f>
        <v>12584.26</v>
      </c>
      <c r="F686" s="265">
        <f>ROUND(VLOOKUP($A686,DRG!$A$8:$Z$771,14,FALSE),1)</f>
        <v>6.7</v>
      </c>
      <c r="G686" s="266" t="str">
        <f>VLOOKUP($A686,DRG!$A$8:$Z$771,18,FALSE)</f>
        <v>A</v>
      </c>
      <c r="H686" s="216"/>
      <c r="I686" s="219" t="str">
        <f>VLOOKUP($A686,DRG!$A$8:$Z$771,20,FALSE)</f>
        <v>A</v>
      </c>
      <c r="J686" s="162">
        <f>VLOOKUP($A686,DRG!$A$8:$Z$771,21,FALSE)</f>
        <v>1.2692000000000001</v>
      </c>
      <c r="K686" s="164">
        <f>VLOOKUP($A686,DRG!$A$8:$Z$771,22,FALSE)</f>
        <v>1.0497000000000001</v>
      </c>
      <c r="L686" s="134">
        <f t="shared" si="20"/>
        <v>-0.21950000000000003</v>
      </c>
      <c r="M686" s="355">
        <f t="shared" si="21"/>
        <v>-0.17294358651118816</v>
      </c>
    </row>
    <row r="687" spans="1:13" x14ac:dyDescent="0.2">
      <c r="A687" s="273" t="s">
        <v>1072</v>
      </c>
      <c r="B687" s="262" t="str">
        <f>VLOOKUP($A687,DRG!$A$8:$Z$771,2,FALSE)</f>
        <v>Kidney &amp; Ureter Procedures for Non-Neoplasm W/O CC/MCC</v>
      </c>
      <c r="C687" s="263">
        <f>VLOOKUP($A687,DRG!$A$8:$Z$771,9,FALSE)</f>
        <v>44</v>
      </c>
      <c r="D687" s="264">
        <f>VLOOKUP($A687,DRG!$A$8:$Z$771,10,FALSE)</f>
        <v>33809.199999999997</v>
      </c>
      <c r="E687" s="264">
        <f>VLOOKUP($A687,DRG!$A$8:$Z$771,11,FALSE)</f>
        <v>10736.68</v>
      </c>
      <c r="F687" s="265">
        <f>ROUND(VLOOKUP($A687,DRG!$A$8:$Z$771,14,FALSE),1)</f>
        <v>1.9</v>
      </c>
      <c r="G687" s="266" t="str">
        <f>VLOOKUP($A687,DRG!$A$8:$Z$771,18,FALSE)</f>
        <v>AP</v>
      </c>
      <c r="H687" s="216"/>
      <c r="I687" s="219" t="str">
        <f>VLOOKUP($A687,DRG!$A$8:$Z$771,20,FALSE)</f>
        <v>A</v>
      </c>
      <c r="J687" s="162">
        <f>VLOOKUP($A687,DRG!$A$8:$Z$771,21,FALSE)</f>
        <v>2.1265000000000001</v>
      </c>
      <c r="K687" s="164">
        <f>VLOOKUP($A687,DRG!$A$8:$Z$771,22,FALSE)</f>
        <v>1.7565</v>
      </c>
      <c r="L687" s="134">
        <f t="shared" si="20"/>
        <v>-0.37000000000000011</v>
      </c>
      <c r="M687" s="355">
        <f t="shared" si="21"/>
        <v>-0.17399482718081358</v>
      </c>
    </row>
    <row r="688" spans="1:13" x14ac:dyDescent="0.2">
      <c r="A688" s="282" t="s">
        <v>335</v>
      </c>
      <c r="B688" s="267" t="str">
        <f>VLOOKUP($A688,DRG!$A$8:$Z$771,2,FALSE)</f>
        <v>Wnd Debrid &amp; Skn Grft Exc Hand, for Musculo-Conn Tiss Dis W MCC</v>
      </c>
      <c r="C688" s="268">
        <f>VLOOKUP($A688,DRG!$A$8:$Z$771,9,FALSE)</f>
        <v>21</v>
      </c>
      <c r="D688" s="269">
        <f>VLOOKUP($A688,DRG!$A$8:$Z$771,10,FALSE)</f>
        <v>66435.61</v>
      </c>
      <c r="E688" s="269">
        <f>VLOOKUP($A688,DRG!$A$8:$Z$771,11,FALSE)</f>
        <v>55470.12</v>
      </c>
      <c r="F688" s="270">
        <f>ROUND(VLOOKUP($A688,DRG!$A$8:$Z$771,14,FALSE),1)</f>
        <v>9.6999999999999993</v>
      </c>
      <c r="G688" s="271" t="str">
        <f>VLOOKUP($A688,DRG!$A$8:$Z$771,18,FALSE)</f>
        <v>A</v>
      </c>
      <c r="H688" s="216"/>
      <c r="I688" s="220" t="str">
        <f>VLOOKUP($A688,DRG!$A$8:$Z$771,20,FALSE)</f>
        <v>A</v>
      </c>
      <c r="J688" s="163">
        <f>VLOOKUP($A688,DRG!$A$8:$Z$771,21,FALSE)</f>
        <v>4.7542999999999997</v>
      </c>
      <c r="K688" s="165">
        <f>VLOOKUP($A688,DRG!$A$8:$Z$771,22,FALSE)</f>
        <v>3.9150999999999998</v>
      </c>
      <c r="L688" s="135">
        <f t="shared" si="20"/>
        <v>-0.83919999999999995</v>
      </c>
      <c r="M688" s="356">
        <f t="shared" si="21"/>
        <v>-0.17651389268662054</v>
      </c>
    </row>
    <row r="689" spans="1:13" x14ac:dyDescent="0.2">
      <c r="A689" s="273" t="s">
        <v>1186</v>
      </c>
      <c r="B689" s="262" t="str">
        <f>VLOOKUP($A689,DRG!$A$8:$Z$771,2,FALSE)</f>
        <v>Other Female Reproductive System O.R. Procedures W/O CC/MCC</v>
      </c>
      <c r="C689" s="263">
        <f>VLOOKUP($A689,DRG!$A$8:$Z$771,9,FALSE)</f>
        <v>10</v>
      </c>
      <c r="D689" s="264">
        <f>VLOOKUP($A689,DRG!$A$8:$Z$771,10,FALSE)</f>
        <v>20971.14</v>
      </c>
      <c r="E689" s="264">
        <f>VLOOKUP($A689,DRG!$A$8:$Z$771,11,FALSE)</f>
        <v>9112.6299999999992</v>
      </c>
      <c r="F689" s="265">
        <f>ROUND(VLOOKUP($A689,DRG!$A$8:$Z$771,14,FALSE),1)</f>
        <v>2.5</v>
      </c>
      <c r="G689" s="266" t="str">
        <f>VLOOKUP($A689,DRG!$A$8:$Z$771,18,FALSE)</f>
        <v>A</v>
      </c>
      <c r="H689" s="216"/>
      <c r="I689" s="219" t="str">
        <f>VLOOKUP($A689,DRG!$A$8:$Z$771,20,FALSE)</f>
        <v>A</v>
      </c>
      <c r="J689" s="162">
        <f>VLOOKUP($A689,DRG!$A$8:$Z$771,21,FALSE)</f>
        <v>1.6902999999999999</v>
      </c>
      <c r="K689" s="164">
        <f>VLOOKUP($A689,DRG!$A$8:$Z$771,22,FALSE)</f>
        <v>1.3911</v>
      </c>
      <c r="L689" s="134">
        <f t="shared" si="20"/>
        <v>-0.29919999999999991</v>
      </c>
      <c r="M689" s="355">
        <f t="shared" si="21"/>
        <v>-0.17700999822516708</v>
      </c>
    </row>
    <row r="690" spans="1:13" x14ac:dyDescent="0.2">
      <c r="A690" s="273" t="s">
        <v>1361</v>
      </c>
      <c r="B690" s="262" t="str">
        <f>VLOOKUP($A690,DRG!$A$8:$Z$771,2,FALSE)</f>
        <v>Perc Cardiovasc Proc W/O Coronary Artery Stent W/O MCC</v>
      </c>
      <c r="C690" s="263">
        <f>VLOOKUP($A690,DRG!$A$8:$Z$771,9,FALSE)</f>
        <v>53</v>
      </c>
      <c r="D690" s="264">
        <f>VLOOKUP($A690,DRG!$A$8:$Z$771,10,FALSE)</f>
        <v>32667.87</v>
      </c>
      <c r="E690" s="264">
        <f>VLOOKUP($A690,DRG!$A$8:$Z$771,11,FALSE)</f>
        <v>9925.94</v>
      </c>
      <c r="F690" s="265">
        <f>ROUND(VLOOKUP($A690,DRG!$A$8:$Z$771,14,FALSE),1)</f>
        <v>2.7</v>
      </c>
      <c r="G690" s="266" t="str">
        <f>VLOOKUP($A690,DRG!$A$8:$Z$771,18,FALSE)</f>
        <v>A</v>
      </c>
      <c r="H690" s="216"/>
      <c r="I690" s="219" t="str">
        <f>VLOOKUP($A690,DRG!$A$8:$Z$771,20,FALSE)</f>
        <v>A</v>
      </c>
      <c r="J690" s="162">
        <f>VLOOKUP($A690,DRG!$A$8:$Z$771,21,FALSE)</f>
        <v>2.6381999999999999</v>
      </c>
      <c r="K690" s="164">
        <f>VLOOKUP($A690,DRG!$A$8:$Z$771,22,FALSE)</f>
        <v>2.1669999999999998</v>
      </c>
      <c r="L690" s="134">
        <f t="shared" si="20"/>
        <v>-0.47120000000000006</v>
      </c>
      <c r="M690" s="355">
        <f t="shared" si="21"/>
        <v>-0.17860662572966421</v>
      </c>
    </row>
    <row r="691" spans="1:13" x14ac:dyDescent="0.2">
      <c r="A691" s="273" t="s">
        <v>544</v>
      </c>
      <c r="B691" s="262" t="str">
        <f>VLOOKUP($A691,DRG!$A$8:$Z$771,2,FALSE)</f>
        <v>Skin Grafts &amp; Wound Debrid for Endoc, Nutrit &amp; Metab Dis W CC</v>
      </c>
      <c r="C691" s="263">
        <f>VLOOKUP($A691,DRG!$A$8:$Z$771,9,FALSE)</f>
        <v>47</v>
      </c>
      <c r="D691" s="264">
        <f>VLOOKUP($A691,DRG!$A$8:$Z$771,10,FALSE)</f>
        <v>26758.57</v>
      </c>
      <c r="E691" s="264">
        <f>VLOOKUP($A691,DRG!$A$8:$Z$771,11,FALSE)</f>
        <v>16799.3</v>
      </c>
      <c r="F691" s="265">
        <f>ROUND(VLOOKUP($A691,DRG!$A$8:$Z$771,14,FALSE),1)</f>
        <v>7.1</v>
      </c>
      <c r="G691" s="266" t="str">
        <f>VLOOKUP($A691,DRG!$A$8:$Z$771,18,FALSE)</f>
        <v>AP</v>
      </c>
      <c r="H691" s="216"/>
      <c r="I691" s="219" t="str">
        <f>VLOOKUP($A691,DRG!$A$8:$Z$771,20,FALSE)</f>
        <v>A</v>
      </c>
      <c r="J691" s="162">
        <f>VLOOKUP($A691,DRG!$A$8:$Z$771,21,FALSE)</f>
        <v>1.9514</v>
      </c>
      <c r="K691" s="164">
        <f>VLOOKUP($A691,DRG!$A$8:$Z$771,22,FALSE)</f>
        <v>1.5921000000000001</v>
      </c>
      <c r="L691" s="134">
        <f t="shared" si="20"/>
        <v>-0.35929999999999995</v>
      </c>
      <c r="M691" s="355">
        <f t="shared" si="21"/>
        <v>-0.18412421850978783</v>
      </c>
    </row>
    <row r="692" spans="1:13" x14ac:dyDescent="0.2">
      <c r="A692" s="273" t="s">
        <v>1113</v>
      </c>
      <c r="B692" s="262" t="str">
        <f>VLOOKUP($A692,DRG!$A$8:$Z$771,2,FALSE)</f>
        <v>Pathological Fractures &amp; Musculoskelet &amp; Conn Tiss Malig W MCC</v>
      </c>
      <c r="C692" s="263">
        <f>VLOOKUP($A692,DRG!$A$8:$Z$771,9,FALSE)</f>
        <v>13</v>
      </c>
      <c r="D692" s="264">
        <f>VLOOKUP($A692,DRG!$A$8:$Z$771,10,FALSE)</f>
        <v>31236.57</v>
      </c>
      <c r="E692" s="264">
        <f>VLOOKUP($A692,DRG!$A$8:$Z$771,11,FALSE)</f>
        <v>19877.71</v>
      </c>
      <c r="F692" s="265">
        <f>ROUND(VLOOKUP($A692,DRG!$A$8:$Z$771,14,FALSE),1)</f>
        <v>6.9</v>
      </c>
      <c r="G692" s="266" t="str">
        <f>VLOOKUP($A692,DRG!$A$8:$Z$771,18,FALSE)</f>
        <v>A</v>
      </c>
      <c r="H692" s="216"/>
      <c r="I692" s="219" t="str">
        <f>VLOOKUP($A692,DRG!$A$8:$Z$771,20,FALSE)</f>
        <v>A</v>
      </c>
      <c r="J692" s="162">
        <f>VLOOKUP($A692,DRG!$A$8:$Z$771,21,FALSE)</f>
        <v>2.5461</v>
      </c>
      <c r="K692" s="164">
        <f>VLOOKUP($A692,DRG!$A$8:$Z$771,22,FALSE)</f>
        <v>2.0720999999999998</v>
      </c>
      <c r="L692" s="134">
        <f t="shared" si="20"/>
        <v>-0.4740000000000002</v>
      </c>
      <c r="M692" s="355">
        <f t="shared" si="21"/>
        <v>-0.18616707906209504</v>
      </c>
    </row>
    <row r="693" spans="1:13" x14ac:dyDescent="0.2">
      <c r="A693" s="282" t="s">
        <v>1294</v>
      </c>
      <c r="B693" s="267" t="str">
        <f>VLOOKUP($A693,DRG!$A$8:$Z$771,2,FALSE)</f>
        <v>Other O.R. Procedures for Injuries W MCC</v>
      </c>
      <c r="C693" s="268">
        <f>VLOOKUP($A693,DRG!$A$8:$Z$771,9,FALSE)</f>
        <v>53</v>
      </c>
      <c r="D693" s="269">
        <f>VLOOKUP($A693,DRG!$A$8:$Z$771,10,FALSE)</f>
        <v>51580.959999999999</v>
      </c>
      <c r="E693" s="269">
        <f>VLOOKUP($A693,DRG!$A$8:$Z$771,11,FALSE)</f>
        <v>43033</v>
      </c>
      <c r="F693" s="270">
        <f>ROUND(VLOOKUP($A693,DRG!$A$8:$Z$771,14,FALSE),1)</f>
        <v>6.2</v>
      </c>
      <c r="G693" s="271" t="str">
        <f>VLOOKUP($A693,DRG!$A$8:$Z$771,18,FALSE)</f>
        <v>A</v>
      </c>
      <c r="H693" s="216"/>
      <c r="I693" s="220" t="str">
        <f>VLOOKUP($A693,DRG!$A$8:$Z$771,20,FALSE)</f>
        <v>A</v>
      </c>
      <c r="J693" s="163">
        <f>VLOOKUP($A693,DRG!$A$8:$Z$771,21,FALSE)</f>
        <v>3.7505999999999999</v>
      </c>
      <c r="K693" s="165">
        <f>VLOOKUP($A693,DRG!$A$8:$Z$771,22,FALSE)</f>
        <v>3.0358999999999998</v>
      </c>
      <c r="L693" s="135">
        <f t="shared" si="20"/>
        <v>-0.71470000000000011</v>
      </c>
      <c r="M693" s="356">
        <f t="shared" si="21"/>
        <v>-0.19055617767823818</v>
      </c>
    </row>
    <row r="694" spans="1:13" x14ac:dyDescent="0.2">
      <c r="A694" s="273" t="s">
        <v>1193</v>
      </c>
      <c r="B694" s="262" t="str">
        <f>VLOOKUP($A694,DRG!$A$8:$Z$771,2,FALSE)</f>
        <v>Menstrual &amp; Other Female Reproductive System Disorders W CC/MCC</v>
      </c>
      <c r="C694" s="263">
        <f>VLOOKUP($A694,DRG!$A$8:$Z$771,9,FALSE)</f>
        <v>28</v>
      </c>
      <c r="D694" s="264">
        <f>VLOOKUP($A694,DRG!$A$8:$Z$771,10,FALSE)</f>
        <v>10322.42</v>
      </c>
      <c r="E694" s="264">
        <f>VLOOKUP($A694,DRG!$A$8:$Z$771,11,FALSE)</f>
        <v>4640.1499999999996</v>
      </c>
      <c r="F694" s="265">
        <f>ROUND(VLOOKUP($A694,DRG!$A$8:$Z$771,14,FALSE),1)</f>
        <v>2</v>
      </c>
      <c r="G694" s="266" t="str">
        <f>VLOOKUP($A694,DRG!$A$8:$Z$771,18,FALSE)</f>
        <v>A</v>
      </c>
      <c r="H694" s="216"/>
      <c r="I694" s="219" t="str">
        <f>VLOOKUP($A694,DRG!$A$8:$Z$771,20,FALSE)</f>
        <v>A</v>
      </c>
      <c r="J694" s="162">
        <f>VLOOKUP($A694,DRG!$A$8:$Z$771,21,FALSE)</f>
        <v>0.85209999999999997</v>
      </c>
      <c r="K694" s="164">
        <f>VLOOKUP($A694,DRG!$A$8:$Z$771,22,FALSE)</f>
        <v>0.68469999999999998</v>
      </c>
      <c r="L694" s="134">
        <f t="shared" si="20"/>
        <v>-0.16739999999999999</v>
      </c>
      <c r="M694" s="355">
        <f t="shared" si="21"/>
        <v>-0.1964558150451825</v>
      </c>
    </row>
    <row r="695" spans="1:13" x14ac:dyDescent="0.2">
      <c r="A695" s="273" t="s">
        <v>1495</v>
      </c>
      <c r="B695" s="262" t="str">
        <f>VLOOKUP($A695,DRG!$A$8:$Z$771,2,FALSE)</f>
        <v>Peritoneal Adhesiolysis W MCC</v>
      </c>
      <c r="C695" s="263">
        <f>VLOOKUP($A695,DRG!$A$8:$Z$771,9,FALSE)</f>
        <v>24</v>
      </c>
      <c r="D695" s="264">
        <f>VLOOKUP($A695,DRG!$A$8:$Z$771,10,FALSE)</f>
        <v>55173.65</v>
      </c>
      <c r="E695" s="264">
        <f>VLOOKUP($A695,DRG!$A$8:$Z$771,11,FALSE)</f>
        <v>22477.14</v>
      </c>
      <c r="F695" s="265">
        <f>ROUND(VLOOKUP($A695,DRG!$A$8:$Z$771,14,FALSE),1)</f>
        <v>9.4</v>
      </c>
      <c r="G695" s="266" t="str">
        <f>VLOOKUP($A695,DRG!$A$8:$Z$771,18,FALSE)</f>
        <v>A</v>
      </c>
      <c r="H695" s="216"/>
      <c r="I695" s="219" t="str">
        <f>VLOOKUP($A695,DRG!$A$8:$Z$771,20,FALSE)</f>
        <v>A</v>
      </c>
      <c r="J695" s="162">
        <f>VLOOKUP($A695,DRG!$A$8:$Z$771,21,FALSE)</f>
        <v>4.5720999999999998</v>
      </c>
      <c r="K695" s="164">
        <f>VLOOKUP($A695,DRG!$A$8:$Z$771,22,FALSE)</f>
        <v>3.66</v>
      </c>
      <c r="L695" s="134">
        <f t="shared" si="20"/>
        <v>-0.91209999999999969</v>
      </c>
      <c r="M695" s="355">
        <f t="shared" si="21"/>
        <v>-0.19949257452811611</v>
      </c>
    </row>
    <row r="696" spans="1:13" x14ac:dyDescent="0.2">
      <c r="A696" s="273" t="s">
        <v>1068</v>
      </c>
      <c r="B696" s="262" t="str">
        <f>VLOOKUP($A696,DRG!$A$8:$Z$771,2,FALSE)</f>
        <v>Kidney &amp; Ureter Procedures for Neoplasm W CC</v>
      </c>
      <c r="C696" s="263">
        <f>VLOOKUP($A696,DRG!$A$8:$Z$771,9,FALSE)</f>
        <v>56</v>
      </c>
      <c r="D696" s="264">
        <f>VLOOKUP($A696,DRG!$A$8:$Z$771,10,FALSE)</f>
        <v>37027.379999999997</v>
      </c>
      <c r="E696" s="264">
        <f>VLOOKUP($A696,DRG!$A$8:$Z$771,11,FALSE)</f>
        <v>14877.34</v>
      </c>
      <c r="F696" s="265">
        <f>ROUND(VLOOKUP($A696,DRG!$A$8:$Z$771,14,FALSE),1)</f>
        <v>3.2</v>
      </c>
      <c r="G696" s="266" t="str">
        <f>VLOOKUP($A696,DRG!$A$8:$Z$771,18,FALSE)</f>
        <v>A</v>
      </c>
      <c r="H696" s="216"/>
      <c r="I696" s="219" t="str">
        <f>VLOOKUP($A696,DRG!$A$8:$Z$771,20,FALSE)</f>
        <v>AP</v>
      </c>
      <c r="J696" s="162">
        <f>VLOOKUP($A696,DRG!$A$8:$Z$771,21,FALSE)</f>
        <v>3.0829</v>
      </c>
      <c r="K696" s="164">
        <f>VLOOKUP($A696,DRG!$A$8:$Z$771,22,FALSE)</f>
        <v>2.4561000000000002</v>
      </c>
      <c r="L696" s="134">
        <f t="shared" si="20"/>
        <v>-0.6267999999999998</v>
      </c>
      <c r="M696" s="355">
        <f t="shared" si="21"/>
        <v>-0.20331506049498843</v>
      </c>
    </row>
    <row r="697" spans="1:13" x14ac:dyDescent="0.2">
      <c r="A697" s="273" t="s">
        <v>490</v>
      </c>
      <c r="B697" s="262" t="str">
        <f>VLOOKUP($A697,DRG!$A$8:$Z$771,2,FALSE)</f>
        <v>Viral Meningitis W CC/MCC</v>
      </c>
      <c r="C697" s="263">
        <f>VLOOKUP($A697,DRG!$A$8:$Z$771,9,FALSE)</f>
        <v>13</v>
      </c>
      <c r="D697" s="264">
        <f>VLOOKUP($A697,DRG!$A$8:$Z$771,10,FALSE)</f>
        <v>13386.45</v>
      </c>
      <c r="E697" s="264">
        <f>VLOOKUP($A697,DRG!$A$8:$Z$771,11,FALSE)</f>
        <v>8442.44</v>
      </c>
      <c r="F697" s="265">
        <f>ROUND(VLOOKUP($A697,DRG!$A$8:$Z$771,14,FALSE),1)</f>
        <v>2.7</v>
      </c>
      <c r="G697" s="266" t="str">
        <f>VLOOKUP($A697,DRG!$A$8:$Z$771,18,FALSE)</f>
        <v>A</v>
      </c>
      <c r="H697" s="216"/>
      <c r="I697" s="219" t="str">
        <f>VLOOKUP($A697,DRG!$A$8:$Z$771,20,FALSE)</f>
        <v>A</v>
      </c>
      <c r="J697" s="162">
        <f>VLOOKUP($A697,DRG!$A$8:$Z$771,21,FALSE)</f>
        <v>1.117</v>
      </c>
      <c r="K697" s="164">
        <f>VLOOKUP($A697,DRG!$A$8:$Z$771,22,FALSE)</f>
        <v>0.88800000000000001</v>
      </c>
      <c r="L697" s="134">
        <f t="shared" si="20"/>
        <v>-0.22899999999999998</v>
      </c>
      <c r="M697" s="355">
        <f t="shared" si="21"/>
        <v>-0.20501342882721574</v>
      </c>
    </row>
    <row r="698" spans="1:13" x14ac:dyDescent="0.2">
      <c r="A698" s="282" t="s">
        <v>498</v>
      </c>
      <c r="B698" s="267" t="str">
        <f>VLOOKUP($A698,DRG!$A$8:$Z$771,2,FALSE)</f>
        <v>Hypertensive Encephalopathy W/O CC/MCC</v>
      </c>
      <c r="C698" s="268">
        <f>VLOOKUP($A698,DRG!$A$8:$Z$771,9,FALSE)</f>
        <v>5</v>
      </c>
      <c r="D698" s="269">
        <f>VLOOKUP($A698,DRG!$A$8:$Z$771,10,FALSE)</f>
        <v>13553.94</v>
      </c>
      <c r="E698" s="269">
        <f>VLOOKUP($A698,DRG!$A$8:$Z$771,11,FALSE)</f>
        <v>4514.82</v>
      </c>
      <c r="F698" s="270">
        <f>ROUND(VLOOKUP($A698,DRG!$A$8:$Z$771,14,FALSE),1)</f>
        <v>2.2999999999999998</v>
      </c>
      <c r="G698" s="271" t="str">
        <f>VLOOKUP($A698,DRG!$A$8:$Z$771,18,FALSE)</f>
        <v>MO</v>
      </c>
      <c r="H698" s="216"/>
      <c r="I698" s="220" t="str">
        <f>VLOOKUP($A698,DRG!$A$8:$Z$771,20,FALSE)</f>
        <v>M</v>
      </c>
      <c r="J698" s="163">
        <f>VLOOKUP($A698,DRG!$A$8:$Z$771,21,FALSE)</f>
        <v>1.0381</v>
      </c>
      <c r="K698" s="165">
        <f>VLOOKUP($A698,DRG!$A$8:$Z$771,22,FALSE)</f>
        <v>0.82430000000000003</v>
      </c>
      <c r="L698" s="135">
        <f t="shared" si="20"/>
        <v>-0.21379999999999999</v>
      </c>
      <c r="M698" s="356">
        <f t="shared" si="21"/>
        <v>-0.20595318370099219</v>
      </c>
    </row>
    <row r="699" spans="1:13" x14ac:dyDescent="0.2">
      <c r="A699" s="273" t="s">
        <v>636</v>
      </c>
      <c r="B699" s="262" t="str">
        <f>VLOOKUP($A699,DRG!$A$8:$Z$771,2,FALSE)</f>
        <v>Major Male Pelvic Procedures W CC/MCC</v>
      </c>
      <c r="C699" s="263">
        <f>VLOOKUP($A699,DRG!$A$8:$Z$771,9,FALSE)</f>
        <v>29</v>
      </c>
      <c r="D699" s="264">
        <f>VLOOKUP($A699,DRG!$A$8:$Z$771,10,FALSE)</f>
        <v>38114.370000000003</v>
      </c>
      <c r="E699" s="264">
        <f>VLOOKUP($A699,DRG!$A$8:$Z$771,11,FALSE)</f>
        <v>12244.79</v>
      </c>
      <c r="F699" s="265">
        <f>ROUND(VLOOKUP($A699,DRG!$A$8:$Z$771,14,FALSE),1)</f>
        <v>2.9</v>
      </c>
      <c r="G699" s="266" t="str">
        <f>VLOOKUP($A699,DRG!$A$8:$Z$771,18,FALSE)</f>
        <v>A</v>
      </c>
      <c r="H699" s="216"/>
      <c r="I699" s="219" t="str">
        <f>VLOOKUP($A699,DRG!$A$8:$Z$771,20,FALSE)</f>
        <v>AO</v>
      </c>
      <c r="J699" s="162">
        <f>VLOOKUP($A699,DRG!$A$8:$Z$771,21,FALSE)</f>
        <v>3.1991000000000001</v>
      </c>
      <c r="K699" s="164">
        <f>VLOOKUP($A699,DRG!$A$8:$Z$771,22,FALSE)</f>
        <v>2.5283000000000002</v>
      </c>
      <c r="L699" s="134">
        <f t="shared" si="20"/>
        <v>-0.67079999999999984</v>
      </c>
      <c r="M699" s="355">
        <f t="shared" si="21"/>
        <v>-0.2096839736175799</v>
      </c>
    </row>
    <row r="700" spans="1:13" x14ac:dyDescent="0.2">
      <c r="A700" s="273" t="s">
        <v>1373</v>
      </c>
      <c r="B700" s="262" t="str">
        <f>VLOOKUP($A700,DRG!$A$8:$Z$771,2,FALSE)</f>
        <v>Upper Limb &amp; Toe Amputation for Circ System Disorders W/O CC/MCC</v>
      </c>
      <c r="C700" s="263">
        <f>VLOOKUP($A700,DRG!$A$8:$Z$771,9,FALSE)</f>
        <v>3</v>
      </c>
      <c r="D700" s="264">
        <f>VLOOKUP($A700,DRG!$A$8:$Z$771,10,FALSE)</f>
        <v>13676.21</v>
      </c>
      <c r="E700" s="264">
        <f>VLOOKUP($A700,DRG!$A$8:$Z$771,11,FALSE)</f>
        <v>1020.62</v>
      </c>
      <c r="F700" s="265">
        <f>ROUND(VLOOKUP($A700,DRG!$A$8:$Z$771,14,FALSE),1)</f>
        <v>4.4000000000000004</v>
      </c>
      <c r="G700" s="266" t="str">
        <f>VLOOKUP($A700,DRG!$A$8:$Z$771,18,FALSE)</f>
        <v>A</v>
      </c>
      <c r="H700" s="216"/>
      <c r="I700" s="219" t="str">
        <f>VLOOKUP($A700,DRG!$A$8:$Z$771,20,FALSE)</f>
        <v>MO</v>
      </c>
      <c r="J700" s="162">
        <f>VLOOKUP($A700,DRG!$A$8:$Z$771,21,FALSE)</f>
        <v>1.1489</v>
      </c>
      <c r="K700" s="164">
        <f>VLOOKUP($A700,DRG!$A$8:$Z$771,22,FALSE)</f>
        <v>0.90720000000000001</v>
      </c>
      <c r="L700" s="134">
        <f t="shared" si="20"/>
        <v>-0.24170000000000003</v>
      </c>
      <c r="M700" s="355">
        <f t="shared" si="21"/>
        <v>-0.21037514143963792</v>
      </c>
    </row>
    <row r="701" spans="1:13" x14ac:dyDescent="0.2">
      <c r="A701" s="214" t="s">
        <v>1343</v>
      </c>
      <c r="B701" s="262" t="str">
        <f>VLOOKUP($A701,DRG!$A$8:$Z$771,2,FALSE)</f>
        <v>Extensive O.R. Procedure Unrelated to Principal Diagnosis W/O CC/MCC</v>
      </c>
      <c r="C701" s="263">
        <f>VLOOKUP($A701,DRG!$A$8:$Z$771,9,FALSE)</f>
        <v>47</v>
      </c>
      <c r="D701" s="264">
        <f>VLOOKUP($A701,DRG!$A$8:$Z$771,10,FALSE)</f>
        <v>21792.3</v>
      </c>
      <c r="E701" s="264">
        <f>VLOOKUP($A701,DRG!$A$8:$Z$771,11,FALSE)</f>
        <v>10800.25</v>
      </c>
      <c r="F701" s="265">
        <f>ROUND(VLOOKUP($A701,DRG!$A$8:$Z$771,14,FALSE),1)</f>
        <v>2.1</v>
      </c>
      <c r="G701" s="266" t="str">
        <f>VLOOKUP($A701,DRG!$A$8:$Z$771,18,FALSE)</f>
        <v>A</v>
      </c>
      <c r="H701" s="216"/>
      <c r="I701" s="219" t="str">
        <f>VLOOKUP($A701,DRG!$A$8:$Z$771,20,FALSE)</f>
        <v>A</v>
      </c>
      <c r="J701" s="162">
        <f>VLOOKUP($A701,DRG!$A$8:$Z$771,21,FALSE)</f>
        <v>1.8346</v>
      </c>
      <c r="K701" s="164">
        <f>VLOOKUP($A701,DRG!$A$8:$Z$771,22,FALSE)</f>
        <v>1.4456</v>
      </c>
      <c r="L701" s="134">
        <f t="shared" si="20"/>
        <v>-0.38900000000000001</v>
      </c>
      <c r="M701" s="355">
        <f t="shared" si="21"/>
        <v>-0.21203532105091027</v>
      </c>
    </row>
    <row r="702" spans="1:13" x14ac:dyDescent="0.2">
      <c r="A702" s="273" t="s">
        <v>696</v>
      </c>
      <c r="B702" s="262" t="str">
        <f>VLOOKUP($A702,DRG!$A$8:$Z$771,2,FALSE)</f>
        <v>Seizures W MCC</v>
      </c>
      <c r="C702" s="263">
        <f>VLOOKUP($A702,DRG!$A$8:$Z$771,9,FALSE)</f>
        <v>161</v>
      </c>
      <c r="D702" s="264">
        <f>VLOOKUP($A702,DRG!$A$8:$Z$771,10,FALSE)</f>
        <v>24592.66</v>
      </c>
      <c r="E702" s="264">
        <f>VLOOKUP($A702,DRG!$A$8:$Z$771,11,FALSE)</f>
        <v>22355.81</v>
      </c>
      <c r="F702" s="265">
        <f>ROUND(VLOOKUP($A702,DRG!$A$8:$Z$771,14,FALSE),1)</f>
        <v>3.6</v>
      </c>
      <c r="G702" s="266" t="str">
        <f>VLOOKUP($A702,DRG!$A$8:$Z$771,18,FALSE)</f>
        <v>A</v>
      </c>
      <c r="H702" s="216"/>
      <c r="I702" s="219" t="str">
        <f>VLOOKUP($A702,DRG!$A$8:$Z$771,20,FALSE)</f>
        <v>A</v>
      </c>
      <c r="J702" s="162">
        <f>VLOOKUP($A702,DRG!$A$8:$Z$771,21,FALSE)</f>
        <v>1.7145999999999999</v>
      </c>
      <c r="K702" s="164">
        <f>VLOOKUP($A702,DRG!$A$8:$Z$771,22,FALSE)</f>
        <v>1.3331</v>
      </c>
      <c r="L702" s="134">
        <f t="shared" si="20"/>
        <v>-0.38149999999999995</v>
      </c>
      <c r="M702" s="355">
        <f t="shared" si="21"/>
        <v>-0.22250087483961273</v>
      </c>
    </row>
    <row r="703" spans="1:13" x14ac:dyDescent="0.2">
      <c r="A703" s="282" t="s">
        <v>365</v>
      </c>
      <c r="B703" s="267" t="str">
        <f>VLOOKUP($A703,DRG!$A$8:$Z$771,2,FALSE)</f>
        <v>Biopsies of Musculoskeletal System &amp; Connective Tissue W/O CC/MCC</v>
      </c>
      <c r="C703" s="268">
        <f>VLOOKUP($A703,DRG!$A$8:$Z$771,9,FALSE)</f>
        <v>17</v>
      </c>
      <c r="D703" s="269">
        <f>VLOOKUP($A703,DRG!$A$8:$Z$771,10,FALSE)</f>
        <v>22657.17</v>
      </c>
      <c r="E703" s="269">
        <f>VLOOKUP($A703,DRG!$A$8:$Z$771,11,FALSE)</f>
        <v>7718.26</v>
      </c>
      <c r="F703" s="270">
        <f>ROUND(VLOOKUP($A703,DRG!$A$8:$Z$771,14,FALSE),1)</f>
        <v>2.8</v>
      </c>
      <c r="G703" s="271" t="str">
        <f>VLOOKUP($A703,DRG!$A$8:$Z$771,18,FALSE)</f>
        <v>A</v>
      </c>
      <c r="H703" s="216"/>
      <c r="I703" s="220" t="str">
        <f>VLOOKUP($A703,DRG!$A$8:$Z$771,20,FALSE)</f>
        <v>A</v>
      </c>
      <c r="J703" s="163">
        <f>VLOOKUP($A703,DRG!$A$8:$Z$771,21,FALSE)</f>
        <v>1.9402999999999999</v>
      </c>
      <c r="K703" s="165">
        <f>VLOOKUP($A703,DRG!$A$8:$Z$771,22,FALSE)</f>
        <v>1.5029999999999999</v>
      </c>
      <c r="L703" s="135">
        <f t="shared" si="20"/>
        <v>-0.43730000000000002</v>
      </c>
      <c r="M703" s="356">
        <f t="shared" si="21"/>
        <v>-0.22537751894037006</v>
      </c>
    </row>
    <row r="704" spans="1:13" x14ac:dyDescent="0.2">
      <c r="A704" s="273" t="s">
        <v>170</v>
      </c>
      <c r="B704" s="262" t="str">
        <f>VLOOKUP($A704,DRG!$A$8:$Z$771,2,FALSE)</f>
        <v>Uncomplicated Peptic Ulcer W MCC</v>
      </c>
      <c r="C704" s="263">
        <f>VLOOKUP($A704,DRG!$A$8:$Z$771,9,FALSE)</f>
        <v>4</v>
      </c>
      <c r="D704" s="264">
        <f>VLOOKUP($A704,DRG!$A$8:$Z$771,10,FALSE)</f>
        <v>23930.54</v>
      </c>
      <c r="E704" s="264">
        <f>VLOOKUP($A704,DRG!$A$8:$Z$771,11,FALSE)</f>
        <v>1850.77</v>
      </c>
      <c r="F704" s="265">
        <f>ROUND(VLOOKUP($A704,DRG!$A$8:$Z$771,14,FALSE),1)</f>
        <v>5.6</v>
      </c>
      <c r="G704" s="266" t="str">
        <f>VLOOKUP($A704,DRG!$A$8:$Z$771,18,FALSE)</f>
        <v>A</v>
      </c>
      <c r="H704" s="216"/>
      <c r="I704" s="219" t="str">
        <f>VLOOKUP($A704,DRG!$A$8:$Z$771,20,FALSE)</f>
        <v>M</v>
      </c>
      <c r="J704" s="162">
        <f>VLOOKUP($A704,DRG!$A$8:$Z$771,21,FALSE)</f>
        <v>2.0545</v>
      </c>
      <c r="K704" s="164">
        <f>VLOOKUP($A704,DRG!$A$8:$Z$771,22,FALSE)</f>
        <v>1.5875999999999999</v>
      </c>
      <c r="L704" s="134">
        <f t="shared" si="20"/>
        <v>-0.46690000000000009</v>
      </c>
      <c r="M704" s="355">
        <f t="shared" si="21"/>
        <v>-0.22725724020442933</v>
      </c>
    </row>
    <row r="705" spans="1:13" x14ac:dyDescent="0.2">
      <c r="A705" s="273" t="s">
        <v>541</v>
      </c>
      <c r="B705" s="262" t="str">
        <f>VLOOKUP($A705,DRG!$A$8:$Z$771,2,FALSE)</f>
        <v>O.R. Procedures for Obesity W CC</v>
      </c>
      <c r="C705" s="263">
        <f>VLOOKUP($A705,DRG!$A$8:$Z$771,9,FALSE)</f>
        <v>19</v>
      </c>
      <c r="D705" s="264">
        <f>VLOOKUP($A705,DRG!$A$8:$Z$771,10,FALSE)</f>
        <v>33354.6</v>
      </c>
      <c r="E705" s="264">
        <f>VLOOKUP($A705,DRG!$A$8:$Z$771,11,FALSE)</f>
        <v>7332.34</v>
      </c>
      <c r="F705" s="265">
        <f>ROUND(VLOOKUP($A705,DRG!$A$8:$Z$771,14,FALSE),1)</f>
        <v>3.3</v>
      </c>
      <c r="G705" s="266" t="str">
        <f>VLOOKUP($A705,DRG!$A$8:$Z$771,18,FALSE)</f>
        <v>A</v>
      </c>
      <c r="H705" s="216"/>
      <c r="I705" s="219" t="str">
        <f>VLOOKUP($A705,DRG!$A$8:$Z$771,20,FALSE)</f>
        <v>M</v>
      </c>
      <c r="J705" s="162">
        <f>VLOOKUP($A705,DRG!$A$8:$Z$771,21,FALSE)</f>
        <v>2.8715000000000002</v>
      </c>
      <c r="K705" s="164">
        <f>VLOOKUP($A705,DRG!$A$8:$Z$771,22,FALSE)</f>
        <v>2.2126000000000001</v>
      </c>
      <c r="L705" s="134">
        <f t="shared" si="20"/>
        <v>-0.65890000000000004</v>
      </c>
      <c r="M705" s="355">
        <f t="shared" si="21"/>
        <v>-0.22946195368274422</v>
      </c>
    </row>
    <row r="706" spans="1:13" x14ac:dyDescent="0.2">
      <c r="A706" s="273" t="s">
        <v>1238</v>
      </c>
      <c r="B706" s="262" t="str">
        <f>VLOOKUP($A706,DRG!$A$8:$Z$771,2,FALSE)</f>
        <v>Myeloprolif Disord or Poorly Diff Neopl W Maj O.R. Proc W/O CC/MCC</v>
      </c>
      <c r="C706" s="263">
        <f>VLOOKUP($A706,DRG!$A$8:$Z$771,9,FALSE)</f>
        <v>6</v>
      </c>
      <c r="D706" s="264">
        <f>VLOOKUP($A706,DRG!$A$8:$Z$771,10,FALSE)</f>
        <v>26882.89</v>
      </c>
      <c r="E706" s="264">
        <f>VLOOKUP($A706,DRG!$A$8:$Z$771,11,FALSE)</f>
        <v>10612.15</v>
      </c>
      <c r="F706" s="265">
        <f>ROUND(VLOOKUP($A706,DRG!$A$8:$Z$771,14,FALSE),1)</f>
        <v>2.8</v>
      </c>
      <c r="G706" s="266" t="str">
        <f>VLOOKUP($A706,DRG!$A$8:$Z$771,18,FALSE)</f>
        <v>MO</v>
      </c>
      <c r="H706" s="216"/>
      <c r="I706" s="219" t="str">
        <f>VLOOKUP($A706,DRG!$A$8:$Z$771,20,FALSE)</f>
        <v>M</v>
      </c>
      <c r="J706" s="162">
        <f>VLOOKUP($A706,DRG!$A$8:$Z$771,21,FALSE)</f>
        <v>2.3818999999999999</v>
      </c>
      <c r="K706" s="164">
        <f>VLOOKUP($A706,DRG!$A$8:$Z$771,22,FALSE)</f>
        <v>1.8248</v>
      </c>
      <c r="L706" s="134">
        <f t="shared" si="20"/>
        <v>-0.55709999999999993</v>
      </c>
      <c r="M706" s="355">
        <f t="shared" si="21"/>
        <v>-0.23388891221293923</v>
      </c>
    </row>
    <row r="707" spans="1:13" x14ac:dyDescent="0.2">
      <c r="A707" s="273" t="s">
        <v>1262</v>
      </c>
      <c r="B707" s="262" t="str">
        <f>VLOOKUP($A707,DRG!$A$8:$Z$771,2,FALSE)</f>
        <v>Postoperative or Post-Traumatic Infections W O.R. Proc W/O CC/MCC</v>
      </c>
      <c r="C707" s="263">
        <f>VLOOKUP($A707,DRG!$A$8:$Z$771,9,FALSE)</f>
        <v>20</v>
      </c>
      <c r="D707" s="264">
        <f>VLOOKUP($A707,DRG!$A$8:$Z$771,10,FALSE)</f>
        <v>19174.72</v>
      </c>
      <c r="E707" s="264">
        <f>VLOOKUP($A707,DRG!$A$8:$Z$771,11,FALSE)</f>
        <v>8426.26</v>
      </c>
      <c r="F707" s="265">
        <f>ROUND(VLOOKUP($A707,DRG!$A$8:$Z$771,14,FALSE),1)</f>
        <v>4</v>
      </c>
      <c r="G707" s="266" t="str">
        <f>VLOOKUP($A707,DRG!$A$8:$Z$771,18,FALSE)</f>
        <v>A</v>
      </c>
      <c r="H707" s="216"/>
      <c r="I707" s="219" t="str">
        <f>VLOOKUP($A707,DRG!$A$8:$Z$771,20,FALSE)</f>
        <v>A</v>
      </c>
      <c r="J707" s="162">
        <f>VLOOKUP($A707,DRG!$A$8:$Z$771,21,FALSE)</f>
        <v>1.6660999999999999</v>
      </c>
      <c r="K707" s="164">
        <f>VLOOKUP($A707,DRG!$A$8:$Z$771,22,FALSE)</f>
        <v>1.2719</v>
      </c>
      <c r="L707" s="134">
        <f t="shared" si="20"/>
        <v>-0.39419999999999988</v>
      </c>
      <c r="M707" s="355">
        <f t="shared" si="21"/>
        <v>-0.23660044415101128</v>
      </c>
    </row>
    <row r="708" spans="1:13" x14ac:dyDescent="0.2">
      <c r="A708" s="282" t="s">
        <v>1036</v>
      </c>
      <c r="B708" s="267" t="str">
        <f>VLOOKUP($A708,DRG!$A$8:$Z$771,2,FALSE)</f>
        <v>Cardiac Arrest, Unexplained W/O CC/MCC</v>
      </c>
      <c r="C708" s="268">
        <f>VLOOKUP($A708,DRG!$A$8:$Z$771,9,FALSE)</f>
        <v>1</v>
      </c>
      <c r="D708" s="269">
        <f>VLOOKUP($A708,DRG!$A$8:$Z$771,10,FALSE)</f>
        <v>7349.91</v>
      </c>
      <c r="E708" s="269">
        <f>VLOOKUP($A708,DRG!$A$8:$Z$771,11,FALSE)</f>
        <v>0</v>
      </c>
      <c r="F708" s="270">
        <f>ROUND(VLOOKUP($A708,DRG!$A$8:$Z$771,14,FALSE),1)</f>
        <v>1.1000000000000001</v>
      </c>
      <c r="G708" s="271" t="str">
        <f>VLOOKUP($A708,DRG!$A$8:$Z$771,18,FALSE)</f>
        <v>MO</v>
      </c>
      <c r="H708" s="216"/>
      <c r="I708" s="220" t="str">
        <f>VLOOKUP($A708,DRG!$A$8:$Z$771,20,FALSE)</f>
        <v>M</v>
      </c>
      <c r="J708" s="163">
        <f>VLOOKUP($A708,DRG!$A$8:$Z$771,21,FALSE)</f>
        <v>0.65710000000000002</v>
      </c>
      <c r="K708" s="165">
        <f>VLOOKUP($A708,DRG!$A$8:$Z$771,22,FALSE)</f>
        <v>0.50080000000000002</v>
      </c>
      <c r="L708" s="135">
        <f t="shared" si="20"/>
        <v>-0.15629999999999999</v>
      </c>
      <c r="M708" s="356">
        <f t="shared" si="21"/>
        <v>-0.23786333891340739</v>
      </c>
    </row>
    <row r="709" spans="1:13" x14ac:dyDescent="0.2">
      <c r="A709" s="273" t="s">
        <v>278</v>
      </c>
      <c r="B709" s="262" t="str">
        <f>VLOOKUP($A709,DRG!$A$8:$Z$771,2,FALSE)</f>
        <v>Malignancy of Hepatobiliary System or Pancreas W/O CC/MCC</v>
      </c>
      <c r="C709" s="263">
        <f>VLOOKUP($A709,DRG!$A$8:$Z$771,9,FALSE)</f>
        <v>7</v>
      </c>
      <c r="D709" s="264">
        <f>VLOOKUP($A709,DRG!$A$8:$Z$771,10,FALSE)</f>
        <v>28726.17</v>
      </c>
      <c r="E709" s="264">
        <f>VLOOKUP($A709,DRG!$A$8:$Z$771,11,FALSE)</f>
        <v>12013.37</v>
      </c>
      <c r="F709" s="265">
        <f>ROUND(VLOOKUP($A709,DRG!$A$8:$Z$771,14,FALSE),1)</f>
        <v>2.7</v>
      </c>
      <c r="G709" s="266" t="str">
        <f>VLOOKUP($A709,DRG!$A$8:$Z$771,18,FALSE)</f>
        <v>MO</v>
      </c>
      <c r="H709" s="216"/>
      <c r="I709" s="219" t="str">
        <f>VLOOKUP($A709,DRG!$A$8:$Z$771,20,FALSE)</f>
        <v>M</v>
      </c>
      <c r="J709" s="162">
        <f>VLOOKUP($A709,DRG!$A$8:$Z$771,21,FALSE)</f>
        <v>1.3947000000000001</v>
      </c>
      <c r="K709" s="164">
        <f>VLOOKUP($A709,DRG!$A$8:$Z$771,22,FALSE)</f>
        <v>1.0566</v>
      </c>
      <c r="L709" s="134">
        <f t="shared" si="20"/>
        <v>-0.33810000000000007</v>
      </c>
      <c r="M709" s="355">
        <f t="shared" si="21"/>
        <v>-0.24241772424177246</v>
      </c>
    </row>
    <row r="710" spans="1:13" x14ac:dyDescent="0.2">
      <c r="A710" s="273" t="s">
        <v>381</v>
      </c>
      <c r="B710" s="262" t="str">
        <f>VLOOKUP($A710,DRG!$A$8:$Z$771,2,FALSE)</f>
        <v>Knee Procedures W PDX of Infection W/O CC/MCC</v>
      </c>
      <c r="C710" s="263">
        <f>VLOOKUP($A710,DRG!$A$8:$Z$771,9,FALSE)</f>
        <v>11</v>
      </c>
      <c r="D710" s="264">
        <f>VLOOKUP($A710,DRG!$A$8:$Z$771,10,FALSE)</f>
        <v>20758.84</v>
      </c>
      <c r="E710" s="264">
        <f>VLOOKUP($A710,DRG!$A$8:$Z$771,11,FALSE)</f>
        <v>6921.95</v>
      </c>
      <c r="F710" s="265">
        <f>ROUND(VLOOKUP($A710,DRG!$A$8:$Z$771,14,FALSE),1)</f>
        <v>3.5</v>
      </c>
      <c r="G710" s="266" t="str">
        <f>VLOOKUP($A710,DRG!$A$8:$Z$771,18,FALSE)</f>
        <v>AO</v>
      </c>
      <c r="H710" s="216"/>
      <c r="I710" s="219" t="str">
        <f>VLOOKUP($A710,DRG!$A$8:$Z$771,20,FALSE)</f>
        <v>A</v>
      </c>
      <c r="J710" s="162">
        <f>VLOOKUP($A710,DRG!$A$8:$Z$771,21,FALSE)</f>
        <v>1.3807</v>
      </c>
      <c r="K710" s="164">
        <f>VLOOKUP($A710,DRG!$A$8:$Z$771,22,FALSE)</f>
        <v>1.0434000000000001</v>
      </c>
      <c r="L710" s="134">
        <f t="shared" si="20"/>
        <v>-0.33729999999999993</v>
      </c>
      <c r="M710" s="355">
        <f t="shared" si="21"/>
        <v>-0.24429637140580859</v>
      </c>
    </row>
    <row r="711" spans="1:13" x14ac:dyDescent="0.2">
      <c r="A711" s="273" t="s">
        <v>806</v>
      </c>
      <c r="B711" s="262" t="str">
        <f>VLOOKUP($A711,DRG!$A$8:$Z$771,2,FALSE)</f>
        <v>Other Ear, Nose, Mouth &amp; Throat Diagnoses W CC</v>
      </c>
      <c r="C711" s="263">
        <f>VLOOKUP($A711,DRG!$A$8:$Z$771,9,FALSE)</f>
        <v>29</v>
      </c>
      <c r="D711" s="264">
        <f>VLOOKUP($A711,DRG!$A$8:$Z$771,10,FALSE)</f>
        <v>14106.5</v>
      </c>
      <c r="E711" s="264">
        <f>VLOOKUP($A711,DRG!$A$8:$Z$771,11,FALSE)</f>
        <v>4470.99</v>
      </c>
      <c r="F711" s="265">
        <f>ROUND(VLOOKUP($A711,DRG!$A$8:$Z$771,14,FALSE),1)</f>
        <v>3.3</v>
      </c>
      <c r="G711" s="266" t="str">
        <f>VLOOKUP($A711,DRG!$A$8:$Z$771,18,FALSE)</f>
        <v>AP</v>
      </c>
      <c r="H711" s="216"/>
      <c r="I711" s="219" t="str">
        <f>VLOOKUP($A711,DRG!$A$8:$Z$771,20,FALSE)</f>
        <v>A</v>
      </c>
      <c r="J711" s="162">
        <f>VLOOKUP($A711,DRG!$A$8:$Z$771,21,FALSE)</f>
        <v>1.0198</v>
      </c>
      <c r="K711" s="164">
        <f>VLOOKUP($A711,DRG!$A$8:$Z$771,22,FALSE)</f>
        <v>0.77059999999999995</v>
      </c>
      <c r="L711" s="134">
        <f t="shared" si="20"/>
        <v>-0.24920000000000009</v>
      </c>
      <c r="M711" s="355">
        <f t="shared" si="21"/>
        <v>-0.24436163953716422</v>
      </c>
    </row>
    <row r="712" spans="1:13" x14ac:dyDescent="0.2">
      <c r="A712" s="273" t="s">
        <v>700</v>
      </c>
      <c r="B712" s="262" t="str">
        <f>VLOOKUP($A712,DRG!$A$8:$Z$771,2,FALSE)</f>
        <v>Headaches W MCC</v>
      </c>
      <c r="C712" s="263">
        <f>VLOOKUP($A712,DRG!$A$8:$Z$771,9,FALSE)</f>
        <v>13</v>
      </c>
      <c r="D712" s="264">
        <f>VLOOKUP($A712,DRG!$A$8:$Z$771,10,FALSE)</f>
        <v>13864.93</v>
      </c>
      <c r="E712" s="264">
        <f>VLOOKUP($A712,DRG!$A$8:$Z$771,11,FALSE)</f>
        <v>7475.39</v>
      </c>
      <c r="F712" s="265">
        <f>ROUND(VLOOKUP($A712,DRG!$A$8:$Z$771,14,FALSE),1)</f>
        <v>2.4</v>
      </c>
      <c r="G712" s="266" t="str">
        <f>VLOOKUP($A712,DRG!$A$8:$Z$771,18,FALSE)</f>
        <v>A</v>
      </c>
      <c r="H712" s="216"/>
      <c r="I712" s="219" t="str">
        <f>VLOOKUP($A712,DRG!$A$8:$Z$771,20,FALSE)</f>
        <v>A</v>
      </c>
      <c r="J712" s="162">
        <f>VLOOKUP($A712,DRG!$A$8:$Z$771,21,FALSE)</f>
        <v>1.2190000000000001</v>
      </c>
      <c r="K712" s="164">
        <f>VLOOKUP($A712,DRG!$A$8:$Z$771,22,FALSE)</f>
        <v>0.91959999999999997</v>
      </c>
      <c r="L712" s="134">
        <f t="shared" si="20"/>
        <v>-0.29940000000000011</v>
      </c>
      <c r="M712" s="355">
        <f t="shared" si="21"/>
        <v>-0.2456111566858081</v>
      </c>
    </row>
    <row r="713" spans="1:13" x14ac:dyDescent="0.2">
      <c r="A713" s="282" t="s">
        <v>888</v>
      </c>
      <c r="B713" s="267" t="str">
        <f>VLOOKUP($A713,DRG!$A$8:$Z$771,2,FALSE)</f>
        <v>Interstitial Lung Disease W MCC</v>
      </c>
      <c r="C713" s="268">
        <f>VLOOKUP($A713,DRG!$A$8:$Z$771,9,FALSE)</f>
        <v>13</v>
      </c>
      <c r="D713" s="269">
        <f>VLOOKUP($A713,DRG!$A$8:$Z$771,10,FALSE)</f>
        <v>16969.560000000001</v>
      </c>
      <c r="E713" s="269">
        <f>VLOOKUP($A713,DRG!$A$8:$Z$771,11,FALSE)</f>
        <v>6994.32</v>
      </c>
      <c r="F713" s="270">
        <f>ROUND(VLOOKUP($A713,DRG!$A$8:$Z$771,14,FALSE),1)</f>
        <v>3.9</v>
      </c>
      <c r="G713" s="271" t="str">
        <f>VLOOKUP($A713,DRG!$A$8:$Z$771,18,FALSE)</f>
        <v>A</v>
      </c>
      <c r="H713" s="216"/>
      <c r="I713" s="220" t="str">
        <f>VLOOKUP($A713,DRG!$A$8:$Z$771,20,FALSE)</f>
        <v>A</v>
      </c>
      <c r="J713" s="163">
        <f>VLOOKUP($A713,DRG!$A$8:$Z$771,21,FALSE)</f>
        <v>1.5075000000000001</v>
      </c>
      <c r="K713" s="165">
        <f>VLOOKUP($A713,DRG!$A$8:$Z$771,22,FALSE)</f>
        <v>1.1257999999999999</v>
      </c>
      <c r="L713" s="135">
        <f t="shared" ref="L713:L761" si="22">IF(J713&lt;&gt;"",IF(K713&lt;&gt;"",K713-J713,""),"")</f>
        <v>-0.38170000000000015</v>
      </c>
      <c r="M713" s="356">
        <f t="shared" ref="M713:M761" si="23">IF(L713="","",L713/J713)</f>
        <v>-0.25320066334991714</v>
      </c>
    </row>
    <row r="714" spans="1:13" x14ac:dyDescent="0.2">
      <c r="A714" s="273" t="s">
        <v>502</v>
      </c>
      <c r="B714" s="262" t="str">
        <f>VLOOKUP($A714,DRG!$A$8:$Z$771,2,FALSE)</f>
        <v>Nontraumatic Stupor &amp; Coma W/O MCC</v>
      </c>
      <c r="C714" s="263">
        <f>VLOOKUP($A714,DRG!$A$8:$Z$771,9,FALSE)</f>
        <v>20</v>
      </c>
      <c r="D714" s="264">
        <f>VLOOKUP($A714,DRG!$A$8:$Z$771,10,FALSE)</f>
        <v>8241.02</v>
      </c>
      <c r="E714" s="264">
        <f>VLOOKUP($A714,DRG!$A$8:$Z$771,11,FALSE)</f>
        <v>3160.36</v>
      </c>
      <c r="F714" s="265">
        <f>ROUND(VLOOKUP($A714,DRG!$A$8:$Z$771,14,FALSE),1)</f>
        <v>1.5</v>
      </c>
      <c r="G714" s="266" t="str">
        <f>VLOOKUP($A714,DRG!$A$8:$Z$771,18,FALSE)</f>
        <v>A</v>
      </c>
      <c r="H714" s="216"/>
      <c r="I714" s="219" t="str">
        <f>VLOOKUP($A714,DRG!$A$8:$Z$771,20,FALSE)</f>
        <v>A</v>
      </c>
      <c r="J714" s="162">
        <f>VLOOKUP($A714,DRG!$A$8:$Z$771,21,FALSE)</f>
        <v>0.73240000000000005</v>
      </c>
      <c r="K714" s="164">
        <f>VLOOKUP($A714,DRG!$A$8:$Z$771,22,FALSE)</f>
        <v>0.54669999999999996</v>
      </c>
      <c r="L714" s="134">
        <f t="shared" si="22"/>
        <v>-0.18570000000000009</v>
      </c>
      <c r="M714" s="355">
        <f t="shared" si="23"/>
        <v>-0.25354997269251783</v>
      </c>
    </row>
    <row r="715" spans="1:13" x14ac:dyDescent="0.2">
      <c r="A715" s="273" t="s">
        <v>1250</v>
      </c>
      <c r="B715" s="262" t="str">
        <f>VLOOKUP($A715,DRG!$A$8:$Z$771,2,FALSE)</f>
        <v>Other Myeloprolif Dis or Poorly Diff Neopl Diag W MCC</v>
      </c>
      <c r="C715" s="263">
        <f>VLOOKUP($A715,DRG!$A$8:$Z$771,9,FALSE)</f>
        <v>8</v>
      </c>
      <c r="D715" s="264">
        <f>VLOOKUP($A715,DRG!$A$8:$Z$771,10,FALSE)</f>
        <v>15861.81</v>
      </c>
      <c r="E715" s="264">
        <f>VLOOKUP($A715,DRG!$A$8:$Z$771,11,FALSE)</f>
        <v>13550.67</v>
      </c>
      <c r="F715" s="265">
        <f>ROUND(VLOOKUP($A715,DRG!$A$8:$Z$771,14,FALSE),1)</f>
        <v>5.6</v>
      </c>
      <c r="G715" s="266" t="str">
        <f>VLOOKUP($A715,DRG!$A$8:$Z$771,18,FALSE)</f>
        <v>M</v>
      </c>
      <c r="H715" s="216"/>
      <c r="I715" s="219" t="str">
        <f>VLOOKUP($A715,DRG!$A$8:$Z$771,20,FALSE)</f>
        <v>A</v>
      </c>
      <c r="J715" s="162">
        <f>VLOOKUP($A715,DRG!$A$8:$Z$771,21,FALSE)</f>
        <v>3.9268000000000001</v>
      </c>
      <c r="K715" s="164">
        <f>VLOOKUP($A715,DRG!$A$8:$Z$771,22,FALSE)</f>
        <v>2.9287000000000001</v>
      </c>
      <c r="L715" s="134">
        <f t="shared" si="22"/>
        <v>-0.99809999999999999</v>
      </c>
      <c r="M715" s="355">
        <f t="shared" si="23"/>
        <v>-0.25417642864418866</v>
      </c>
    </row>
    <row r="716" spans="1:13" x14ac:dyDescent="0.2">
      <c r="A716" s="273" t="s">
        <v>890</v>
      </c>
      <c r="B716" s="262" t="str">
        <f>VLOOKUP($A716,DRG!$A$8:$Z$771,2,FALSE)</f>
        <v>Interstitial Lung Disease W CC</v>
      </c>
      <c r="C716" s="263">
        <f>VLOOKUP($A716,DRG!$A$8:$Z$771,9,FALSE)</f>
        <v>13</v>
      </c>
      <c r="D716" s="264">
        <f>VLOOKUP($A716,DRG!$A$8:$Z$771,10,FALSE)</f>
        <v>13460.69</v>
      </c>
      <c r="E716" s="264">
        <f>VLOOKUP($A716,DRG!$A$8:$Z$771,11,FALSE)</f>
        <v>5307.37</v>
      </c>
      <c r="F716" s="265">
        <f>ROUND(VLOOKUP($A716,DRG!$A$8:$Z$771,14,FALSE),1)</f>
        <v>3.6</v>
      </c>
      <c r="G716" s="266" t="str">
        <f>VLOOKUP($A716,DRG!$A$8:$Z$771,18,FALSE)</f>
        <v>A</v>
      </c>
      <c r="H716" s="216"/>
      <c r="I716" s="219" t="str">
        <f>VLOOKUP($A716,DRG!$A$8:$Z$771,20,FALSE)</f>
        <v>AP</v>
      </c>
      <c r="J716" s="162">
        <f>VLOOKUP($A716,DRG!$A$8:$Z$771,21,FALSE)</f>
        <v>1.2060999999999999</v>
      </c>
      <c r="K716" s="164">
        <f>VLOOKUP($A716,DRG!$A$8:$Z$771,22,FALSE)</f>
        <v>0.89280000000000004</v>
      </c>
      <c r="L716" s="134">
        <f t="shared" si="22"/>
        <v>-0.31329999999999991</v>
      </c>
      <c r="M716" s="355">
        <f t="shared" si="23"/>
        <v>-0.25976287206699272</v>
      </c>
    </row>
    <row r="717" spans="1:13" x14ac:dyDescent="0.2">
      <c r="A717" s="273" t="s">
        <v>1239</v>
      </c>
      <c r="B717" s="262" t="str">
        <f>VLOOKUP($A717,DRG!$A$8:$Z$771,2,FALSE)</f>
        <v>Myeloprolif Disord or Poorly Diff Neopl W Other O.R. Proc W CC/MCC</v>
      </c>
      <c r="C717" s="263">
        <f>VLOOKUP($A717,DRG!$A$8:$Z$771,9,FALSE)</f>
        <v>9</v>
      </c>
      <c r="D717" s="264">
        <f>VLOOKUP($A717,DRG!$A$8:$Z$771,10,FALSE)</f>
        <v>41835.18</v>
      </c>
      <c r="E717" s="264">
        <f>VLOOKUP($A717,DRG!$A$8:$Z$771,11,FALSE)</f>
        <v>20007.05</v>
      </c>
      <c r="F717" s="265">
        <f>ROUND(VLOOKUP($A717,DRG!$A$8:$Z$771,14,FALSE),1)</f>
        <v>6.8</v>
      </c>
      <c r="G717" s="266" t="str">
        <f>VLOOKUP($A717,DRG!$A$8:$Z$771,18,FALSE)</f>
        <v>M</v>
      </c>
      <c r="H717" s="216"/>
      <c r="I717" s="219" t="str">
        <f>VLOOKUP($A717,DRG!$A$8:$Z$771,20,FALSE)</f>
        <v>M</v>
      </c>
      <c r="J717" s="162">
        <f>VLOOKUP($A717,DRG!$A$8:$Z$771,21,FALSE)</f>
        <v>5.3219000000000003</v>
      </c>
      <c r="K717" s="164">
        <f>VLOOKUP($A717,DRG!$A$8:$Z$771,22,FALSE)</f>
        <v>3.9228999999999998</v>
      </c>
      <c r="L717" s="134">
        <f t="shared" si="22"/>
        <v>-1.3990000000000005</v>
      </c>
      <c r="M717" s="355">
        <f t="shared" si="23"/>
        <v>-0.26287604051184732</v>
      </c>
    </row>
    <row r="718" spans="1:13" x14ac:dyDescent="0.2">
      <c r="A718" s="282" t="s">
        <v>676</v>
      </c>
      <c r="B718" s="267" t="str">
        <f>VLOOKUP($A718,DRG!$A$8:$Z$771,2,FALSE)</f>
        <v>Skin Graft Exc for Skin Ulcer or Cellulitis W/O CC/MCC</v>
      </c>
      <c r="C718" s="268">
        <f>VLOOKUP($A718,DRG!$A$8:$Z$771,9,FALSE)</f>
        <v>13</v>
      </c>
      <c r="D718" s="269">
        <f>VLOOKUP($A718,DRG!$A$8:$Z$771,10,FALSE)</f>
        <v>24313.18</v>
      </c>
      <c r="E718" s="269">
        <f>VLOOKUP($A718,DRG!$A$8:$Z$771,11,FALSE)</f>
        <v>10858.74</v>
      </c>
      <c r="F718" s="270">
        <f>ROUND(VLOOKUP($A718,DRG!$A$8:$Z$771,14,FALSE),1)</f>
        <v>3.3</v>
      </c>
      <c r="G718" s="271" t="str">
        <f>VLOOKUP($A718,DRG!$A$8:$Z$771,18,FALSE)</f>
        <v>A</v>
      </c>
      <c r="H718" s="216"/>
      <c r="I718" s="220" t="str">
        <f>VLOOKUP($A718,DRG!$A$8:$Z$771,20,FALSE)</f>
        <v>A</v>
      </c>
      <c r="J718" s="163">
        <f>VLOOKUP($A718,DRG!$A$8:$Z$771,21,FALSE)</f>
        <v>2.1886999999999999</v>
      </c>
      <c r="K718" s="165">
        <f>VLOOKUP($A718,DRG!$A$8:$Z$771,22,FALSE)</f>
        <v>1.613</v>
      </c>
      <c r="L718" s="135">
        <f t="shared" si="22"/>
        <v>-0.57569999999999988</v>
      </c>
      <c r="M718" s="356">
        <f t="shared" si="23"/>
        <v>-0.26303285055055509</v>
      </c>
    </row>
    <row r="719" spans="1:13" x14ac:dyDescent="0.2">
      <c r="A719" s="273" t="s">
        <v>537</v>
      </c>
      <c r="B719" s="262" t="str">
        <f>VLOOKUP($A719,DRG!$A$8:$Z$771,2,FALSE)</f>
        <v>Amputat of Lower Limb for Endocrine, Nutrit &amp; Metabol Dis W MCC</v>
      </c>
      <c r="C719" s="263">
        <f>VLOOKUP($A719,DRG!$A$8:$Z$771,9,FALSE)</f>
        <v>15</v>
      </c>
      <c r="D719" s="264">
        <f>VLOOKUP($A719,DRG!$A$8:$Z$771,10,FALSE)</f>
        <v>43396.78</v>
      </c>
      <c r="E719" s="264">
        <f>VLOOKUP($A719,DRG!$A$8:$Z$771,11,FALSE)</f>
        <v>30513.58</v>
      </c>
      <c r="F719" s="265">
        <f>ROUND(VLOOKUP($A719,DRG!$A$8:$Z$771,14,FALSE),1)</f>
        <v>9.1</v>
      </c>
      <c r="G719" s="266" t="str">
        <f>VLOOKUP($A719,DRG!$A$8:$Z$771,18,FALSE)</f>
        <v>A</v>
      </c>
      <c r="H719" s="216"/>
      <c r="I719" s="219" t="str">
        <f>VLOOKUP($A719,DRG!$A$8:$Z$771,20,FALSE)</f>
        <v>A</v>
      </c>
      <c r="J719" s="162">
        <f>VLOOKUP($A719,DRG!$A$8:$Z$771,21,FALSE)</f>
        <v>3.9167999999999998</v>
      </c>
      <c r="K719" s="164">
        <f>VLOOKUP($A719,DRG!$A$8:$Z$771,22,FALSE)</f>
        <v>2.8788999999999998</v>
      </c>
      <c r="L719" s="134">
        <f t="shared" si="22"/>
        <v>-1.0379</v>
      </c>
      <c r="M719" s="355">
        <f t="shared" si="23"/>
        <v>-0.26498672385620919</v>
      </c>
    </row>
    <row r="720" spans="1:13" x14ac:dyDescent="0.2">
      <c r="A720" s="273" t="s">
        <v>1209</v>
      </c>
      <c r="B720" s="262" t="str">
        <f>VLOOKUP($A720,DRG!$A$8:$Z$771,2,FALSE)</f>
        <v>False Labor</v>
      </c>
      <c r="C720" s="263">
        <f>VLOOKUP($A720,DRG!$A$8:$Z$771,9,FALSE)</f>
        <v>5</v>
      </c>
      <c r="D720" s="264">
        <f>VLOOKUP($A720,DRG!$A$8:$Z$771,10,FALSE)</f>
        <v>5142.6499999999996</v>
      </c>
      <c r="E720" s="264">
        <f>VLOOKUP($A720,DRG!$A$8:$Z$771,11,FALSE)</f>
        <v>3704.6</v>
      </c>
      <c r="F720" s="265">
        <f>ROUND(VLOOKUP($A720,DRG!$A$8:$Z$771,14,FALSE),1)</f>
        <v>1.1000000000000001</v>
      </c>
      <c r="G720" s="266" t="str">
        <f>VLOOKUP($A720,DRG!$A$8:$Z$771,18,FALSE)</f>
        <v>M</v>
      </c>
      <c r="H720" s="216"/>
      <c r="I720" s="219" t="str">
        <f>VLOOKUP($A720,DRG!$A$8:$Z$771,20,FALSE)</f>
        <v>M</v>
      </c>
      <c r="J720" s="162">
        <f>VLOOKUP($A720,DRG!$A$8:$Z$771,21,FALSE)</f>
        <v>0.44769999999999999</v>
      </c>
      <c r="K720" s="164">
        <f>VLOOKUP($A720,DRG!$A$8:$Z$771,22,FALSE)</f>
        <v>0.32719999999999999</v>
      </c>
      <c r="L720" s="134">
        <f t="shared" si="22"/>
        <v>-0.1205</v>
      </c>
      <c r="M720" s="355">
        <f t="shared" si="23"/>
        <v>-0.26915345097163279</v>
      </c>
    </row>
    <row r="721" spans="1:13" x14ac:dyDescent="0.2">
      <c r="A721" s="273" t="s">
        <v>1237</v>
      </c>
      <c r="B721" s="262" t="str">
        <f>VLOOKUP($A721,DRG!$A$8:$Z$771,2,FALSE)</f>
        <v>Myeloprolif Disord or Poorly Diff Neopl W Maj O.R. Proc W CC</v>
      </c>
      <c r="C721" s="263">
        <f>VLOOKUP($A721,DRG!$A$8:$Z$771,9,FALSE)</f>
        <v>15</v>
      </c>
      <c r="D721" s="264">
        <f>VLOOKUP($A721,DRG!$A$8:$Z$771,10,FALSE)</f>
        <v>36228.94</v>
      </c>
      <c r="E721" s="264">
        <f>VLOOKUP($A721,DRG!$A$8:$Z$771,11,FALSE)</f>
        <v>14271.19</v>
      </c>
      <c r="F721" s="265">
        <f>ROUND(VLOOKUP($A721,DRG!$A$8:$Z$771,14,FALSE),1)</f>
        <v>5.0999999999999996</v>
      </c>
      <c r="G721" s="266" t="str">
        <f>VLOOKUP($A721,DRG!$A$8:$Z$771,18,FALSE)</f>
        <v>AO</v>
      </c>
      <c r="H721" s="216"/>
      <c r="I721" s="219" t="str">
        <f>VLOOKUP($A721,DRG!$A$8:$Z$771,20,FALSE)</f>
        <v>M</v>
      </c>
      <c r="J721" s="162">
        <f>VLOOKUP($A721,DRG!$A$8:$Z$771,21,FALSE)</f>
        <v>3.6089000000000002</v>
      </c>
      <c r="K721" s="164">
        <f>VLOOKUP($A721,DRG!$A$8:$Z$771,22,FALSE)</f>
        <v>2.6339999999999999</v>
      </c>
      <c r="L721" s="134">
        <f t="shared" si="22"/>
        <v>-0.97490000000000032</v>
      </c>
      <c r="M721" s="355">
        <f t="shared" si="23"/>
        <v>-0.2701377150932418</v>
      </c>
    </row>
    <row r="722" spans="1:13" x14ac:dyDescent="0.2">
      <c r="A722" s="273" t="s">
        <v>545</v>
      </c>
      <c r="B722" s="262" t="str">
        <f>VLOOKUP($A722,DRG!$A$8:$Z$771,2,FALSE)</f>
        <v>Skin Grafts &amp; Wound Debrid for Endoc, Nutrit &amp; Metab Dis W/O CC/MCC</v>
      </c>
      <c r="C722" s="263">
        <f>VLOOKUP($A722,DRG!$A$8:$Z$771,9,FALSE)</f>
        <v>6</v>
      </c>
      <c r="D722" s="264">
        <f>VLOOKUP($A722,DRG!$A$8:$Z$771,10,FALSE)</f>
        <v>13075.41</v>
      </c>
      <c r="E722" s="264">
        <f>VLOOKUP($A722,DRG!$A$8:$Z$771,11,FALSE)</f>
        <v>4689.43</v>
      </c>
      <c r="F722" s="265">
        <f>ROUND(VLOOKUP($A722,DRG!$A$8:$Z$771,14,FALSE),1)</f>
        <v>3.7</v>
      </c>
      <c r="G722" s="266" t="str">
        <f>VLOOKUP($A722,DRG!$A$8:$Z$771,18,FALSE)</f>
        <v>MP</v>
      </c>
      <c r="H722" s="216"/>
      <c r="I722" s="219" t="str">
        <f>VLOOKUP($A722,DRG!$A$8:$Z$771,20,FALSE)</f>
        <v>M</v>
      </c>
      <c r="J722" s="162">
        <f>VLOOKUP($A722,DRG!$A$8:$Z$771,21,FALSE)</f>
        <v>1.7588999999999999</v>
      </c>
      <c r="K722" s="164">
        <f>VLOOKUP($A722,DRG!$A$8:$Z$771,22,FALSE)</f>
        <v>1.2755000000000001</v>
      </c>
      <c r="L722" s="134">
        <f t="shared" si="22"/>
        <v>-0.48339999999999983</v>
      </c>
      <c r="M722" s="355">
        <f t="shared" si="23"/>
        <v>-0.27483086019671377</v>
      </c>
    </row>
    <row r="723" spans="1:13" x14ac:dyDescent="0.2">
      <c r="A723" s="282" t="s">
        <v>1314</v>
      </c>
      <c r="B723" s="267" t="str">
        <f>VLOOKUP($A723,DRG!$A$8:$Z$771,2,FALSE)</f>
        <v>Full Thickness Burn W/O Skin Grft or Inhal Inj</v>
      </c>
      <c r="C723" s="268">
        <f>VLOOKUP($A723,DRG!$A$8:$Z$771,9,FALSE)</f>
        <v>22</v>
      </c>
      <c r="D723" s="269">
        <f>VLOOKUP($A723,DRG!$A$8:$Z$771,10,FALSE)</f>
        <v>21984.05</v>
      </c>
      <c r="E723" s="269">
        <f>VLOOKUP($A723,DRG!$A$8:$Z$771,11,FALSE)</f>
        <v>15812.62</v>
      </c>
      <c r="F723" s="270">
        <f>ROUND(VLOOKUP($A723,DRG!$A$8:$Z$771,14,FALSE),1)</f>
        <v>3.6</v>
      </c>
      <c r="G723" s="271" t="str">
        <f>VLOOKUP($A723,DRG!$A$8:$Z$771,18,FALSE)</f>
        <v>A</v>
      </c>
      <c r="H723" s="216"/>
      <c r="I723" s="220" t="str">
        <f>VLOOKUP($A723,DRG!$A$8:$Z$771,20,FALSE)</f>
        <v>A</v>
      </c>
      <c r="J723" s="163">
        <f>VLOOKUP($A723,DRG!$A$8:$Z$771,21,FALSE)</f>
        <v>2.0133999999999999</v>
      </c>
      <c r="K723" s="165">
        <f>VLOOKUP($A723,DRG!$A$8:$Z$771,22,FALSE)</f>
        <v>1.4584999999999999</v>
      </c>
      <c r="L723" s="135">
        <f t="shared" si="22"/>
        <v>-0.55489999999999995</v>
      </c>
      <c r="M723" s="356">
        <f t="shared" si="23"/>
        <v>-0.27560345683917753</v>
      </c>
    </row>
    <row r="724" spans="1:13" x14ac:dyDescent="0.2">
      <c r="A724" s="273" t="s">
        <v>322</v>
      </c>
      <c r="B724" s="262" t="str">
        <f>VLOOKUP($A724,DRG!$A$8:$Z$771,2,FALSE)</f>
        <v>Combined Anterior/Posterior Spinal Fusion W CC</v>
      </c>
      <c r="C724" s="263">
        <f>VLOOKUP($A724,DRG!$A$8:$Z$771,9,FALSE)</f>
        <v>20</v>
      </c>
      <c r="D724" s="264">
        <f>VLOOKUP($A724,DRG!$A$8:$Z$771,10,FALSE)</f>
        <v>128870.26</v>
      </c>
      <c r="E724" s="264">
        <f>VLOOKUP($A724,DRG!$A$8:$Z$771,11,FALSE)</f>
        <v>38076.1</v>
      </c>
      <c r="F724" s="265">
        <f>ROUND(VLOOKUP($A724,DRG!$A$8:$Z$771,14,FALSE),1)</f>
        <v>4.5</v>
      </c>
      <c r="G724" s="266" t="str">
        <f>VLOOKUP($A724,DRG!$A$8:$Z$771,18,FALSE)</f>
        <v>A</v>
      </c>
      <c r="H724" s="216"/>
      <c r="I724" s="219" t="str">
        <f>VLOOKUP($A724,DRG!$A$8:$Z$771,20,FALSE)</f>
        <v>AP</v>
      </c>
      <c r="J724" s="162">
        <f>VLOOKUP($A724,DRG!$A$8:$Z$771,21,FALSE)</f>
        <v>11.822100000000001</v>
      </c>
      <c r="K724" s="164">
        <f>VLOOKUP($A724,DRG!$A$8:$Z$771,22,FALSE)</f>
        <v>8.5488</v>
      </c>
      <c r="L724" s="134">
        <f t="shared" si="22"/>
        <v>-3.2733000000000008</v>
      </c>
      <c r="M724" s="355">
        <f t="shared" si="23"/>
        <v>-0.27687974217778571</v>
      </c>
    </row>
    <row r="725" spans="1:13" x14ac:dyDescent="0.2">
      <c r="A725" s="273" t="s">
        <v>1093</v>
      </c>
      <c r="B725" s="262" t="str">
        <f>VLOOKUP($A725,DRG!$A$8:$Z$771,2,FALSE)</f>
        <v>Kidney &amp; Urinary Tract Neoplasms W/O CC/MCC</v>
      </c>
      <c r="C725" s="263">
        <f>VLOOKUP($A725,DRG!$A$8:$Z$771,9,FALSE)</f>
        <v>1</v>
      </c>
      <c r="D725" s="264">
        <f>VLOOKUP($A725,DRG!$A$8:$Z$771,10,FALSE)</f>
        <v>5473.74</v>
      </c>
      <c r="E725" s="264">
        <f>VLOOKUP($A725,DRG!$A$8:$Z$771,11,FALSE)</f>
        <v>0</v>
      </c>
      <c r="F725" s="265">
        <f>ROUND(VLOOKUP($A725,DRG!$A$8:$Z$771,14,FALSE),1)</f>
        <v>2.2000000000000002</v>
      </c>
      <c r="G725" s="266" t="str">
        <f>VLOOKUP($A725,DRG!$A$8:$Z$771,18,FALSE)</f>
        <v>MO</v>
      </c>
      <c r="H725" s="216"/>
      <c r="I725" s="219" t="str">
        <f>VLOOKUP($A725,DRG!$A$8:$Z$771,20,FALSE)</f>
        <v>M</v>
      </c>
      <c r="J725" s="162">
        <f>VLOOKUP($A725,DRG!$A$8:$Z$771,21,FALSE)</f>
        <v>1.0744</v>
      </c>
      <c r="K725" s="164">
        <f>VLOOKUP($A725,DRG!$A$8:$Z$771,22,FALSE)</f>
        <v>0.77300000000000002</v>
      </c>
      <c r="L725" s="134">
        <f t="shared" si="22"/>
        <v>-0.3014</v>
      </c>
      <c r="M725" s="355">
        <f t="shared" si="23"/>
        <v>-0.28052866716306774</v>
      </c>
    </row>
    <row r="726" spans="1:13" x14ac:dyDescent="0.2">
      <c r="A726" s="273" t="s">
        <v>1034</v>
      </c>
      <c r="B726" s="262" t="str">
        <f>VLOOKUP($A726,DRG!$A$8:$Z$771,2,FALSE)</f>
        <v>Cardiac Arrest, Unexplained W CC</v>
      </c>
      <c r="C726" s="263">
        <f>VLOOKUP($A726,DRG!$A$8:$Z$771,9,FALSE)</f>
        <v>6</v>
      </c>
      <c r="D726" s="264">
        <f>VLOOKUP($A726,DRG!$A$8:$Z$771,10,FALSE)</f>
        <v>10778.2</v>
      </c>
      <c r="E726" s="264">
        <f>VLOOKUP($A726,DRG!$A$8:$Z$771,11,FALSE)</f>
        <v>4418.72</v>
      </c>
      <c r="F726" s="265">
        <f>ROUND(VLOOKUP($A726,DRG!$A$8:$Z$771,14,FALSE),1)</f>
        <v>1.3</v>
      </c>
      <c r="G726" s="266" t="str">
        <f>VLOOKUP($A726,DRG!$A$8:$Z$771,18,FALSE)</f>
        <v>MP</v>
      </c>
      <c r="H726" s="216"/>
      <c r="I726" s="219" t="str">
        <f>VLOOKUP($A726,DRG!$A$8:$Z$771,20,FALSE)</f>
        <v>M</v>
      </c>
      <c r="J726" s="162">
        <f>VLOOKUP($A726,DRG!$A$8:$Z$771,21,FALSE)</f>
        <v>1.0065999999999999</v>
      </c>
      <c r="K726" s="164">
        <f>VLOOKUP($A726,DRG!$A$8:$Z$771,22,FALSE)</f>
        <v>0.7228</v>
      </c>
      <c r="L726" s="134">
        <f t="shared" si="22"/>
        <v>-0.28379999999999994</v>
      </c>
      <c r="M726" s="355">
        <f t="shared" si="23"/>
        <v>-0.28193920127160738</v>
      </c>
    </row>
    <row r="727" spans="1:13" x14ac:dyDescent="0.2">
      <c r="A727" s="273" t="s">
        <v>1244</v>
      </c>
      <c r="B727" s="262" t="str">
        <f>VLOOKUP($A727,DRG!$A$8:$Z$771,2,FALSE)</f>
        <v>Chemo W Acute Leukemia as SDX or W High Dose Chemo Agent W MCC</v>
      </c>
      <c r="C727" s="263">
        <f>VLOOKUP($A727,DRG!$A$8:$Z$771,9,FALSE)</f>
        <v>28</v>
      </c>
      <c r="D727" s="264">
        <f>VLOOKUP($A727,DRG!$A$8:$Z$771,10,FALSE)</f>
        <v>61086.85</v>
      </c>
      <c r="E727" s="264">
        <f>VLOOKUP($A727,DRG!$A$8:$Z$771,11,FALSE)</f>
        <v>41150.11</v>
      </c>
      <c r="F727" s="265">
        <f>ROUND(VLOOKUP($A727,DRG!$A$8:$Z$771,14,FALSE),1)</f>
        <v>13</v>
      </c>
      <c r="G727" s="266" t="str">
        <f>VLOOKUP($A727,DRG!$A$8:$Z$771,18,FALSE)</f>
        <v>A</v>
      </c>
      <c r="H727" s="216"/>
      <c r="I727" s="219" t="str">
        <f>VLOOKUP($A727,DRG!$A$8:$Z$771,20,FALSE)</f>
        <v>A</v>
      </c>
      <c r="J727" s="162">
        <f>VLOOKUP($A727,DRG!$A$8:$Z$771,21,FALSE)</f>
        <v>5.6691000000000003</v>
      </c>
      <c r="K727" s="164">
        <f>VLOOKUP($A727,DRG!$A$8:$Z$771,22,FALSE)</f>
        <v>4.0522999999999998</v>
      </c>
      <c r="L727" s="134">
        <f t="shared" si="22"/>
        <v>-1.6168000000000005</v>
      </c>
      <c r="M727" s="355">
        <f t="shared" si="23"/>
        <v>-0.28519518089291074</v>
      </c>
    </row>
    <row r="728" spans="1:13" x14ac:dyDescent="0.2">
      <c r="A728" s="282" t="s">
        <v>762</v>
      </c>
      <c r="B728" s="267" t="str">
        <f>VLOOKUP($A728,DRG!$A$8:$Z$771,2,FALSE)</f>
        <v>Other Ear, Nose, Mouth &amp; Throat O.R. Procedures W CC/MCC</v>
      </c>
      <c r="C728" s="268">
        <f>VLOOKUP($A728,DRG!$A$8:$Z$771,9,FALSE)</f>
        <v>44</v>
      </c>
      <c r="D728" s="269">
        <f>VLOOKUP($A728,DRG!$A$8:$Z$771,10,FALSE)</f>
        <v>21319.91</v>
      </c>
      <c r="E728" s="269">
        <f>VLOOKUP($A728,DRG!$A$8:$Z$771,11,FALSE)</f>
        <v>17178.5</v>
      </c>
      <c r="F728" s="270">
        <f>ROUND(VLOOKUP($A728,DRG!$A$8:$Z$771,14,FALSE),1)</f>
        <v>2</v>
      </c>
      <c r="G728" s="271" t="str">
        <f>VLOOKUP($A728,DRG!$A$8:$Z$771,18,FALSE)</f>
        <v>A</v>
      </c>
      <c r="H728" s="216"/>
      <c r="I728" s="220" t="str">
        <f>VLOOKUP($A728,DRG!$A$8:$Z$771,20,FALSE)</f>
        <v>A</v>
      </c>
      <c r="J728" s="163">
        <f>VLOOKUP($A728,DRG!$A$8:$Z$771,21,FALSE)</f>
        <v>1.7817000000000001</v>
      </c>
      <c r="K728" s="165">
        <f>VLOOKUP($A728,DRG!$A$8:$Z$771,22,FALSE)</f>
        <v>1.2704</v>
      </c>
      <c r="L728" s="135">
        <f t="shared" si="22"/>
        <v>-0.51130000000000009</v>
      </c>
      <c r="M728" s="356">
        <f t="shared" si="23"/>
        <v>-0.28697311556378741</v>
      </c>
    </row>
    <row r="729" spans="1:13" x14ac:dyDescent="0.2">
      <c r="A729" s="273" t="s">
        <v>480</v>
      </c>
      <c r="B729" s="262" t="str">
        <f>VLOOKUP($A729,DRG!$A$8:$Z$771,2,FALSE)</f>
        <v>Nonspecific Cerebrovascular Disorders W MCC</v>
      </c>
      <c r="C729" s="263">
        <f>VLOOKUP($A729,DRG!$A$8:$Z$771,9,FALSE)</f>
        <v>51</v>
      </c>
      <c r="D729" s="264">
        <f>VLOOKUP($A729,DRG!$A$8:$Z$771,10,FALSE)</f>
        <v>27247.599999999999</v>
      </c>
      <c r="E729" s="264">
        <f>VLOOKUP($A729,DRG!$A$8:$Z$771,11,FALSE)</f>
        <v>18678.46</v>
      </c>
      <c r="F729" s="265">
        <f>ROUND(VLOOKUP($A729,DRG!$A$8:$Z$771,14,FALSE),1)</f>
        <v>5</v>
      </c>
      <c r="G729" s="266" t="str">
        <f>VLOOKUP($A729,DRG!$A$8:$Z$771,18,FALSE)</f>
        <v>A</v>
      </c>
      <c r="H729" s="216"/>
      <c r="I729" s="219" t="str">
        <f>VLOOKUP($A729,DRG!$A$8:$Z$771,20,FALSE)</f>
        <v>A</v>
      </c>
      <c r="J729" s="162">
        <f>VLOOKUP($A729,DRG!$A$8:$Z$771,21,FALSE)</f>
        <v>2.5792000000000002</v>
      </c>
      <c r="K729" s="164">
        <f>VLOOKUP($A729,DRG!$A$8:$Z$771,22,FALSE)</f>
        <v>1.8073999999999999</v>
      </c>
      <c r="L729" s="134">
        <f t="shared" si="22"/>
        <v>-0.77180000000000026</v>
      </c>
      <c r="M729" s="355">
        <f t="shared" si="23"/>
        <v>-0.29924007444168743</v>
      </c>
    </row>
    <row r="730" spans="1:13" x14ac:dyDescent="0.2">
      <c r="A730" s="273" t="s">
        <v>1309</v>
      </c>
      <c r="B730" s="262" t="str">
        <f>VLOOKUP($A730,DRG!$A$8:$Z$771,2,FALSE)</f>
        <v>Full Thickness Burn W Skin Graft or Inhal Inj W CC/MCC</v>
      </c>
      <c r="C730" s="263">
        <f>VLOOKUP($A730,DRG!$A$8:$Z$771,9,FALSE)</f>
        <v>11</v>
      </c>
      <c r="D730" s="264">
        <f>VLOOKUP($A730,DRG!$A$8:$Z$771,10,FALSE)</f>
        <v>86922.8</v>
      </c>
      <c r="E730" s="264">
        <f>VLOOKUP($A730,DRG!$A$8:$Z$771,11,FALSE)</f>
        <v>35885.949999999997</v>
      </c>
      <c r="F730" s="265">
        <f>ROUND(VLOOKUP($A730,DRG!$A$8:$Z$771,14,FALSE),1)</f>
        <v>11.2</v>
      </c>
      <c r="G730" s="266" t="str">
        <f>VLOOKUP($A730,DRG!$A$8:$Z$771,18,FALSE)</f>
        <v>A</v>
      </c>
      <c r="H730" s="216"/>
      <c r="I730" s="219" t="str">
        <f>VLOOKUP($A730,DRG!$A$8:$Z$771,20,FALSE)</f>
        <v>M</v>
      </c>
      <c r="J730" s="162">
        <f>VLOOKUP($A730,DRG!$A$8:$Z$771,21,FALSE)</f>
        <v>8.3671000000000006</v>
      </c>
      <c r="K730" s="164">
        <f>VLOOKUP($A730,DRG!$A$8:$Z$771,22,FALSE)</f>
        <v>5.7662000000000004</v>
      </c>
      <c r="L730" s="134">
        <f t="shared" si="22"/>
        <v>-2.6009000000000002</v>
      </c>
      <c r="M730" s="355">
        <f t="shared" si="23"/>
        <v>-0.31084844211255991</v>
      </c>
    </row>
    <row r="731" spans="1:13" x14ac:dyDescent="0.2">
      <c r="A731" s="273" t="s">
        <v>1377</v>
      </c>
      <c r="B731" s="262" t="str">
        <f>VLOOKUP($A731,DRG!$A$8:$Z$771,2,FALSE)</f>
        <v>Cardiac Pacemaker Device Replacement W/O MCC</v>
      </c>
      <c r="C731" s="263">
        <f>VLOOKUP($A731,DRG!$A$8:$Z$771,9,FALSE)</f>
        <v>10</v>
      </c>
      <c r="D731" s="264">
        <f>VLOOKUP($A731,DRG!$A$8:$Z$771,10,FALSE)</f>
        <v>31675.59</v>
      </c>
      <c r="E731" s="264">
        <f>VLOOKUP($A731,DRG!$A$8:$Z$771,11,FALSE)</f>
        <v>14033.05</v>
      </c>
      <c r="F731" s="265">
        <f>ROUND(VLOOKUP($A731,DRG!$A$8:$Z$771,14,FALSE),1)</f>
        <v>2.2999999999999998</v>
      </c>
      <c r="G731" s="266" t="str">
        <f>VLOOKUP($A731,DRG!$A$8:$Z$771,18,FALSE)</f>
        <v>A</v>
      </c>
      <c r="H731" s="216"/>
      <c r="I731" s="219" t="str">
        <f>VLOOKUP($A731,DRG!$A$8:$Z$771,20,FALSE)</f>
        <v>M</v>
      </c>
      <c r="J731" s="162">
        <f>VLOOKUP($A731,DRG!$A$8:$Z$771,21,FALSE)</f>
        <v>3.0973999999999999</v>
      </c>
      <c r="K731" s="164">
        <f>VLOOKUP($A731,DRG!$A$8:$Z$771,22,FALSE)</f>
        <v>2.1013999999999999</v>
      </c>
      <c r="L731" s="134">
        <f t="shared" si="22"/>
        <v>-0.996</v>
      </c>
      <c r="M731" s="355">
        <f t="shared" si="23"/>
        <v>-0.32156001807967971</v>
      </c>
    </row>
    <row r="732" spans="1:13" x14ac:dyDescent="0.2">
      <c r="A732" s="273" t="s">
        <v>1317</v>
      </c>
      <c r="B732" s="262" t="str">
        <f>VLOOKUP($A732,DRG!$A$8:$Z$771,2,FALSE)</f>
        <v>O.R. Proc W Diagnoses of Other Contact W Health Services W MCC</v>
      </c>
      <c r="C732" s="263">
        <f>VLOOKUP($A732,DRG!$A$8:$Z$771,9,FALSE)</f>
        <v>14</v>
      </c>
      <c r="D732" s="264">
        <f>VLOOKUP($A732,DRG!$A$8:$Z$771,10,FALSE)</f>
        <v>91694.52</v>
      </c>
      <c r="E732" s="264">
        <f>VLOOKUP($A732,DRG!$A$8:$Z$771,11,FALSE)</f>
        <v>71005.429999999993</v>
      </c>
      <c r="F732" s="265">
        <f>ROUND(VLOOKUP($A732,DRG!$A$8:$Z$771,14,FALSE),1)</f>
        <v>13.7</v>
      </c>
      <c r="G732" s="266" t="str">
        <f>VLOOKUP($A732,DRG!$A$8:$Z$771,18,FALSE)</f>
        <v>A</v>
      </c>
      <c r="H732" s="216"/>
      <c r="I732" s="219" t="str">
        <f>VLOOKUP($A732,DRG!$A$8:$Z$771,20,FALSE)</f>
        <v>A</v>
      </c>
      <c r="J732" s="162">
        <f>VLOOKUP($A732,DRG!$A$8:$Z$771,21,FALSE)</f>
        <v>8.7119</v>
      </c>
      <c r="K732" s="164">
        <f>VLOOKUP($A732,DRG!$A$8:$Z$771,22,FALSE)</f>
        <v>5.8971999999999998</v>
      </c>
      <c r="L732" s="134">
        <f t="shared" si="22"/>
        <v>-2.8147000000000002</v>
      </c>
      <c r="M732" s="355">
        <f t="shared" si="23"/>
        <v>-0.32308681229123387</v>
      </c>
    </row>
    <row r="733" spans="1:13" x14ac:dyDescent="0.2">
      <c r="A733" s="282" t="s">
        <v>2321</v>
      </c>
      <c r="B733" s="267" t="str">
        <f>VLOOKUP($A733,DRG!$A$8:$Z$771,2,FALSE)</f>
        <v>Back &amp; Neck Proc Exc Spinal Fusion W MCC or Disc Device/Neurostim</v>
      </c>
      <c r="C733" s="268">
        <f>VLOOKUP($A733,DRG!$A$8:$Z$771,9,FALSE)</f>
        <v>11</v>
      </c>
      <c r="D733" s="269">
        <f>VLOOKUP($A733,DRG!$A$8:$Z$771,10,FALSE)</f>
        <v>50016</v>
      </c>
      <c r="E733" s="269">
        <f>VLOOKUP($A733,DRG!$A$8:$Z$771,11,FALSE)</f>
        <v>29575.439999999999</v>
      </c>
      <c r="F733" s="270">
        <f>ROUND(VLOOKUP($A733,DRG!$A$8:$Z$771,14,FALSE),1)</f>
        <v>4.4000000000000004</v>
      </c>
      <c r="G733" s="271" t="str">
        <f>VLOOKUP($A733,DRG!$A$8:$Z$771,18,FALSE)</f>
        <v>A</v>
      </c>
      <c r="H733" s="216"/>
      <c r="I733" s="220" t="str">
        <f>VLOOKUP($A733,DRG!$A$8:$Z$771,20,FALSE)</f>
        <v>M</v>
      </c>
      <c r="J733" s="163">
        <f>VLOOKUP($A733,DRG!$A$8:$Z$771,21,FALSE)</f>
        <v>4.6951999999999998</v>
      </c>
      <c r="K733" s="165">
        <f>VLOOKUP($A733,DRG!$A$8:$Z$771,22,FALSE)</f>
        <v>3.1532</v>
      </c>
      <c r="L733" s="135">
        <f t="shared" si="22"/>
        <v>-1.5419999999999998</v>
      </c>
      <c r="M733" s="356">
        <f t="shared" si="23"/>
        <v>-0.32842051456806948</v>
      </c>
    </row>
    <row r="734" spans="1:13" x14ac:dyDescent="0.2">
      <c r="A734" s="273" t="s">
        <v>15</v>
      </c>
      <c r="B734" s="262" t="str">
        <f>VLOOKUP($A734,DRG!$A$8:$Z$771,2,FALSE)</f>
        <v>Other O.R. Proc of the Blood &amp; Blood Forming Organs W CC</v>
      </c>
      <c r="C734" s="263">
        <f>VLOOKUP($A734,DRG!$A$8:$Z$771,9,FALSE)</f>
        <v>15</v>
      </c>
      <c r="D734" s="264">
        <f>VLOOKUP($A734,DRG!$A$8:$Z$771,10,FALSE)</f>
        <v>28618.98</v>
      </c>
      <c r="E734" s="264">
        <f>VLOOKUP($A734,DRG!$A$8:$Z$771,11,FALSE)</f>
        <v>9510.57</v>
      </c>
      <c r="F734" s="265">
        <f>ROUND(VLOOKUP($A734,DRG!$A$8:$Z$771,14,FALSE),1)</f>
        <v>4.2</v>
      </c>
      <c r="G734" s="266" t="str">
        <f>VLOOKUP($A734,DRG!$A$8:$Z$771,18,FALSE)</f>
        <v>A</v>
      </c>
      <c r="H734" s="216"/>
      <c r="I734" s="219" t="str">
        <f>VLOOKUP($A734,DRG!$A$8:$Z$771,20,FALSE)</f>
        <v>M</v>
      </c>
      <c r="J734" s="162">
        <f>VLOOKUP($A734,DRG!$A$8:$Z$771,21,FALSE)</f>
        <v>2.8666999999999998</v>
      </c>
      <c r="K734" s="164">
        <f>VLOOKUP($A734,DRG!$A$8:$Z$771,22,FALSE)</f>
        <v>1.8985000000000001</v>
      </c>
      <c r="L734" s="134">
        <f t="shared" si="22"/>
        <v>-0.96819999999999973</v>
      </c>
      <c r="M734" s="355">
        <f t="shared" si="23"/>
        <v>-0.3377402588341995</v>
      </c>
    </row>
    <row r="735" spans="1:13" x14ac:dyDescent="0.2">
      <c r="A735" s="273" t="s">
        <v>1001</v>
      </c>
      <c r="B735" s="262" t="str">
        <f>VLOOKUP($A735,DRG!$A$8:$Z$771,2,FALSE)</f>
        <v>Major Skin Disorders W/O MCC</v>
      </c>
      <c r="C735" s="263">
        <f>VLOOKUP($A735,DRG!$A$8:$Z$771,9,FALSE)</f>
        <v>14</v>
      </c>
      <c r="D735" s="264">
        <f>VLOOKUP($A735,DRG!$A$8:$Z$771,10,FALSE)</f>
        <v>13693.79</v>
      </c>
      <c r="E735" s="264">
        <f>VLOOKUP($A735,DRG!$A$8:$Z$771,11,FALSE)</f>
        <v>9368.32</v>
      </c>
      <c r="F735" s="265">
        <f>ROUND(VLOOKUP($A735,DRG!$A$8:$Z$771,14,FALSE),1)</f>
        <v>3.4</v>
      </c>
      <c r="G735" s="266" t="str">
        <f>VLOOKUP($A735,DRG!$A$8:$Z$771,18,FALSE)</f>
        <v>A</v>
      </c>
      <c r="H735" s="216"/>
      <c r="I735" s="219" t="str">
        <f>VLOOKUP($A735,DRG!$A$8:$Z$771,20,FALSE)</f>
        <v>A</v>
      </c>
      <c r="J735" s="162">
        <f>VLOOKUP($A735,DRG!$A$8:$Z$771,21,FALSE)</f>
        <v>0.85099999999999998</v>
      </c>
      <c r="K735" s="164">
        <f>VLOOKUP($A735,DRG!$A$8:$Z$771,22,FALSE)</f>
        <v>0.55110000000000003</v>
      </c>
      <c r="L735" s="134">
        <f t="shared" si="22"/>
        <v>-0.29989999999999994</v>
      </c>
      <c r="M735" s="355">
        <f t="shared" si="23"/>
        <v>-0.35240893066980017</v>
      </c>
    </row>
    <row r="736" spans="1:13" x14ac:dyDescent="0.2">
      <c r="A736" s="273" t="s">
        <v>955</v>
      </c>
      <c r="B736" s="262" t="str">
        <f>VLOOKUP($A736,DRG!$A$8:$Z$771,2,FALSE)</f>
        <v>Coronary Bypass W PTCA W MCC</v>
      </c>
      <c r="C736" s="263">
        <f>VLOOKUP($A736,DRG!$A$8:$Z$771,9,FALSE)</f>
        <v>13</v>
      </c>
      <c r="D736" s="264">
        <f>VLOOKUP($A736,DRG!$A$8:$Z$771,10,FALSE)</f>
        <v>116743.42</v>
      </c>
      <c r="E736" s="264">
        <f>VLOOKUP($A736,DRG!$A$8:$Z$771,11,FALSE)</f>
        <v>19179.740000000002</v>
      </c>
      <c r="F736" s="265">
        <f>ROUND(VLOOKUP($A736,DRG!$A$8:$Z$771,14,FALSE),1)</f>
        <v>9</v>
      </c>
      <c r="G736" s="266" t="str">
        <f>VLOOKUP($A736,DRG!$A$8:$Z$771,18,FALSE)</f>
        <v>A</v>
      </c>
      <c r="H736" s="216"/>
      <c r="I736" s="219" t="str">
        <f>VLOOKUP($A736,DRG!$A$8:$Z$771,20,FALSE)</f>
        <v>M</v>
      </c>
      <c r="J736" s="162">
        <f>VLOOKUP($A736,DRG!$A$8:$Z$771,21,FALSE)</f>
        <v>12.0092</v>
      </c>
      <c r="K736" s="164">
        <f>VLOOKUP($A736,DRG!$A$8:$Z$771,22,FALSE)</f>
        <v>7.7443999999999997</v>
      </c>
      <c r="L736" s="134">
        <f t="shared" si="22"/>
        <v>-4.2648000000000001</v>
      </c>
      <c r="M736" s="355">
        <f t="shared" si="23"/>
        <v>-0.3551277354028578</v>
      </c>
    </row>
    <row r="737" spans="1:13" x14ac:dyDescent="0.2">
      <c r="A737" s="273" t="s">
        <v>655</v>
      </c>
      <c r="B737" s="262" t="str">
        <f>VLOOKUP($A737,DRG!$A$8:$Z$771,2,FALSE)</f>
        <v>Other Male Reproductive System Diagnoses W CC/MCC</v>
      </c>
      <c r="C737" s="263">
        <f>VLOOKUP($A737,DRG!$A$8:$Z$771,9,FALSE)</f>
        <v>11</v>
      </c>
      <c r="D737" s="264">
        <f>VLOOKUP($A737,DRG!$A$8:$Z$771,10,FALSE)</f>
        <v>12192.99</v>
      </c>
      <c r="E737" s="264">
        <f>VLOOKUP($A737,DRG!$A$8:$Z$771,11,FALSE)</f>
        <v>7319.38</v>
      </c>
      <c r="F737" s="265">
        <f>ROUND(VLOOKUP($A737,DRG!$A$8:$Z$771,14,FALSE),1)</f>
        <v>3</v>
      </c>
      <c r="G737" s="266" t="str">
        <f>VLOOKUP($A737,DRG!$A$8:$Z$771,18,FALSE)</f>
        <v>AP</v>
      </c>
      <c r="H737" s="216"/>
      <c r="I737" s="219" t="str">
        <f>VLOOKUP($A737,DRG!$A$8:$Z$771,20,FALSE)</f>
        <v>A</v>
      </c>
      <c r="J737" s="162">
        <f>VLOOKUP($A737,DRG!$A$8:$Z$771,21,FALSE)</f>
        <v>1.5740000000000001</v>
      </c>
      <c r="K737" s="164">
        <f>VLOOKUP($A737,DRG!$A$8:$Z$771,22,FALSE)</f>
        <v>1.0038</v>
      </c>
      <c r="L737" s="134">
        <f t="shared" si="22"/>
        <v>-0.57020000000000004</v>
      </c>
      <c r="M737" s="355">
        <f t="shared" si="23"/>
        <v>-0.36226175349428208</v>
      </c>
    </row>
    <row r="738" spans="1:13" x14ac:dyDescent="0.2">
      <c r="A738" s="282" t="s">
        <v>804</v>
      </c>
      <c r="B738" s="267" t="str">
        <f>VLOOKUP($A738,DRG!$A$8:$Z$771,2,FALSE)</f>
        <v>Other Ear, Nose, Mouth &amp; Throat Diagnoses W MCC</v>
      </c>
      <c r="C738" s="268">
        <f>VLOOKUP($A738,DRG!$A$8:$Z$771,9,FALSE)</f>
        <v>11</v>
      </c>
      <c r="D738" s="269">
        <f>VLOOKUP($A738,DRG!$A$8:$Z$771,10,FALSE)</f>
        <v>13419.02</v>
      </c>
      <c r="E738" s="269">
        <f>VLOOKUP($A738,DRG!$A$8:$Z$771,11,FALSE)</f>
        <v>5649.3</v>
      </c>
      <c r="F738" s="270">
        <f>ROUND(VLOOKUP($A738,DRG!$A$8:$Z$771,14,FALSE),1)</f>
        <v>2.6</v>
      </c>
      <c r="G738" s="271" t="str">
        <f>VLOOKUP($A738,DRG!$A$8:$Z$771,18,FALSE)</f>
        <v>AP</v>
      </c>
      <c r="H738" s="216"/>
      <c r="I738" s="220" t="str">
        <f>VLOOKUP($A738,DRG!$A$8:$Z$771,20,FALSE)</f>
        <v>M</v>
      </c>
      <c r="J738" s="163">
        <f>VLOOKUP($A738,DRG!$A$8:$Z$771,21,FALSE)</f>
        <v>2.1303000000000001</v>
      </c>
      <c r="K738" s="165">
        <f>VLOOKUP($A738,DRG!$A$8:$Z$771,22,FALSE)</f>
        <v>1.3253999999999999</v>
      </c>
      <c r="L738" s="135">
        <f t="shared" si="22"/>
        <v>-0.80490000000000017</v>
      </c>
      <c r="M738" s="356">
        <f t="shared" si="23"/>
        <v>-0.37783410787213073</v>
      </c>
    </row>
    <row r="739" spans="1:13" x14ac:dyDescent="0.2">
      <c r="A739" s="273" t="s">
        <v>1032</v>
      </c>
      <c r="B739" s="262" t="str">
        <f>VLOOKUP($A739,DRG!$A$8:$Z$771,2,FALSE)</f>
        <v>Cardiac Arrest, Unexplained W MCC</v>
      </c>
      <c r="C739" s="263">
        <f>VLOOKUP($A739,DRG!$A$8:$Z$771,9,FALSE)</f>
        <v>12</v>
      </c>
      <c r="D739" s="264">
        <f>VLOOKUP($A739,DRG!$A$8:$Z$771,10,FALSE)</f>
        <v>15261.67</v>
      </c>
      <c r="E739" s="264">
        <f>VLOOKUP($A739,DRG!$A$8:$Z$771,11,FALSE)</f>
        <v>9044.4</v>
      </c>
      <c r="F739" s="265">
        <f>ROUND(VLOOKUP($A739,DRG!$A$8:$Z$771,14,FALSE),1)</f>
        <v>1.3</v>
      </c>
      <c r="G739" s="266" t="str">
        <f>VLOOKUP($A739,DRG!$A$8:$Z$771,18,FALSE)</f>
        <v>AP</v>
      </c>
      <c r="H739" s="216"/>
      <c r="I739" s="219" t="str">
        <f>VLOOKUP($A739,DRG!$A$8:$Z$771,20,FALSE)</f>
        <v>M</v>
      </c>
      <c r="J739" s="162">
        <f>VLOOKUP($A739,DRG!$A$8:$Z$771,21,FALSE)</f>
        <v>1.9196</v>
      </c>
      <c r="K739" s="164">
        <f>VLOOKUP($A739,DRG!$A$8:$Z$771,22,FALSE)</f>
        <v>1.1830000000000001</v>
      </c>
      <c r="L739" s="134">
        <f t="shared" si="22"/>
        <v>-0.73659999999999992</v>
      </c>
      <c r="M739" s="355">
        <f t="shared" si="23"/>
        <v>-0.38372577620337567</v>
      </c>
    </row>
    <row r="740" spans="1:13" x14ac:dyDescent="0.2">
      <c r="A740" s="273" t="s">
        <v>17</v>
      </c>
      <c r="B740" s="262" t="str">
        <f>VLOOKUP($A740,DRG!$A$8:$Z$771,2,FALSE)</f>
        <v>Other O.R. Proc of the Blood &amp; Blood Forming Organs W/O CC/MCC</v>
      </c>
      <c r="C740" s="263">
        <f>VLOOKUP($A740,DRG!$A$8:$Z$771,9,FALSE)</f>
        <v>12</v>
      </c>
      <c r="D740" s="264">
        <f>VLOOKUP($A740,DRG!$A$8:$Z$771,10,FALSE)</f>
        <v>17447.59</v>
      </c>
      <c r="E740" s="264">
        <f>VLOOKUP($A740,DRG!$A$8:$Z$771,11,FALSE)</f>
        <v>4960.63</v>
      </c>
      <c r="F740" s="265">
        <f>ROUND(VLOOKUP($A740,DRG!$A$8:$Z$771,14,FALSE),1)</f>
        <v>1.3</v>
      </c>
      <c r="G740" s="266" t="str">
        <f>VLOOKUP($A740,DRG!$A$8:$Z$771,18,FALSE)</f>
        <v>A</v>
      </c>
      <c r="H740" s="216"/>
      <c r="I740" s="219" t="str">
        <f>VLOOKUP($A740,DRG!$A$8:$Z$771,20,FALSE)</f>
        <v>M</v>
      </c>
      <c r="J740" s="162">
        <f>VLOOKUP($A740,DRG!$A$8:$Z$771,21,FALSE)</f>
        <v>1.9068000000000001</v>
      </c>
      <c r="K740" s="164">
        <f>VLOOKUP($A740,DRG!$A$8:$Z$771,22,FALSE)</f>
        <v>1.1575</v>
      </c>
      <c r="L740" s="134">
        <f t="shared" si="22"/>
        <v>-0.74930000000000008</v>
      </c>
      <c r="M740" s="355">
        <f t="shared" si="23"/>
        <v>-0.3929620306272289</v>
      </c>
    </row>
    <row r="741" spans="1:13" x14ac:dyDescent="0.2">
      <c r="A741" s="273" t="s">
        <v>641</v>
      </c>
      <c r="B741" s="262" t="str">
        <f>VLOOKUP($A741,DRG!$A$8:$Z$771,2,FALSE)</f>
        <v>Testes Procedures W/O CC/MCC</v>
      </c>
      <c r="C741" s="263">
        <f>VLOOKUP($A741,DRG!$A$8:$Z$771,9,FALSE)</f>
        <v>6</v>
      </c>
      <c r="D741" s="264">
        <f>VLOOKUP($A741,DRG!$A$8:$Z$771,10,FALSE)</f>
        <v>18024.13</v>
      </c>
      <c r="E741" s="264">
        <f>VLOOKUP($A741,DRG!$A$8:$Z$771,11,FALSE)</f>
        <v>4935.1400000000003</v>
      </c>
      <c r="F741" s="265">
        <f>ROUND(VLOOKUP($A741,DRG!$A$8:$Z$771,14,FALSE),1)</f>
        <v>2.2999999999999998</v>
      </c>
      <c r="G741" s="266" t="str">
        <f>VLOOKUP($A741,DRG!$A$8:$Z$771,18,FALSE)</f>
        <v>MP</v>
      </c>
      <c r="H741" s="216"/>
      <c r="I741" s="219" t="str">
        <f>VLOOKUP($A741,DRG!$A$8:$Z$771,20,FALSE)</f>
        <v>M</v>
      </c>
      <c r="J741" s="162">
        <f>VLOOKUP($A741,DRG!$A$8:$Z$771,21,FALSE)</f>
        <v>1.6529</v>
      </c>
      <c r="K741" s="164">
        <f>VLOOKUP($A741,DRG!$A$8:$Z$771,22,FALSE)</f>
        <v>0.99119999999999997</v>
      </c>
      <c r="L741" s="134">
        <f t="shared" si="22"/>
        <v>-0.66170000000000007</v>
      </c>
      <c r="M741" s="355">
        <f t="shared" si="23"/>
        <v>-0.40032669852985664</v>
      </c>
    </row>
    <row r="742" spans="1:13" x14ac:dyDescent="0.2">
      <c r="A742" s="273" t="s">
        <v>1436</v>
      </c>
      <c r="B742" s="262" t="str">
        <f>VLOOKUP($A742,DRG!$A$8:$Z$771,2,FALSE)</f>
        <v>Medical Back Problems W MCC</v>
      </c>
      <c r="C742" s="263">
        <f>VLOOKUP($A742,DRG!$A$8:$Z$771,9,FALSE)</f>
        <v>20</v>
      </c>
      <c r="D742" s="264">
        <f>VLOOKUP($A742,DRG!$A$8:$Z$771,10,FALSE)</f>
        <v>16965.7</v>
      </c>
      <c r="E742" s="264">
        <f>VLOOKUP($A742,DRG!$A$8:$Z$771,11,FALSE)</f>
        <v>11104.42</v>
      </c>
      <c r="F742" s="265">
        <f>ROUND(VLOOKUP($A742,DRG!$A$8:$Z$771,14,FALSE),1)</f>
        <v>3</v>
      </c>
      <c r="G742" s="266" t="str">
        <f>VLOOKUP($A742,DRG!$A$8:$Z$771,18,FALSE)</f>
        <v>A</v>
      </c>
      <c r="H742" s="216"/>
      <c r="I742" s="219" t="str">
        <f>VLOOKUP($A742,DRG!$A$8:$Z$771,20,FALSE)</f>
        <v>A</v>
      </c>
      <c r="J742" s="162">
        <f>VLOOKUP($A742,DRG!$A$8:$Z$771,21,FALSE)</f>
        <v>1.8986000000000001</v>
      </c>
      <c r="K742" s="164">
        <f>VLOOKUP($A742,DRG!$A$8:$Z$771,22,FALSE)</f>
        <v>1.1254999999999999</v>
      </c>
      <c r="L742" s="134">
        <f t="shared" si="22"/>
        <v>-0.77310000000000012</v>
      </c>
      <c r="M742" s="355">
        <f t="shared" si="23"/>
        <v>-0.40719477509744029</v>
      </c>
    </row>
    <row r="743" spans="1:13" x14ac:dyDescent="0.2">
      <c r="A743" s="282" t="s">
        <v>1291</v>
      </c>
      <c r="B743" s="267" t="str">
        <f>VLOOKUP($A743,DRG!$A$8:$Z$771,2,FALSE)</f>
        <v>Skin Grafts for Injuries W CC/MCC</v>
      </c>
      <c r="C743" s="268">
        <f>VLOOKUP($A743,DRG!$A$8:$Z$771,9,FALSE)</f>
        <v>15</v>
      </c>
      <c r="D743" s="269">
        <f>VLOOKUP($A743,DRG!$A$8:$Z$771,10,FALSE)</f>
        <v>44190.65</v>
      </c>
      <c r="E743" s="269">
        <f>VLOOKUP($A743,DRG!$A$8:$Z$771,11,FALSE)</f>
        <v>39958.49</v>
      </c>
      <c r="F743" s="270">
        <f>ROUND(VLOOKUP($A743,DRG!$A$8:$Z$771,14,FALSE),1)</f>
        <v>4.8</v>
      </c>
      <c r="G743" s="271" t="str">
        <f>VLOOKUP($A743,DRG!$A$8:$Z$771,18,FALSE)</f>
        <v>A</v>
      </c>
      <c r="H743" s="216"/>
      <c r="I743" s="220" t="str">
        <f>VLOOKUP($A743,DRG!$A$8:$Z$771,20,FALSE)</f>
        <v>A</v>
      </c>
      <c r="J743" s="163">
        <f>VLOOKUP($A743,DRG!$A$8:$Z$771,21,FALSE)</f>
        <v>4.9542999999999999</v>
      </c>
      <c r="K743" s="165">
        <f>VLOOKUP($A743,DRG!$A$8:$Z$771,22,FALSE)</f>
        <v>2.9315000000000002</v>
      </c>
      <c r="L743" s="135">
        <f t="shared" si="22"/>
        <v>-2.0227999999999997</v>
      </c>
      <c r="M743" s="356">
        <f t="shared" si="23"/>
        <v>-0.40829178693256357</v>
      </c>
    </row>
    <row r="744" spans="1:13" x14ac:dyDescent="0.2">
      <c r="A744" s="273" t="s">
        <v>941</v>
      </c>
      <c r="B744" s="262" t="str">
        <f>VLOOKUP($A744,DRG!$A$8:$Z$771,2,FALSE)</f>
        <v>Cardiac Defib Implant W Cardiac Cath W/O AMI/HF/Shock W MCC</v>
      </c>
      <c r="C744" s="263">
        <f>VLOOKUP($A744,DRG!$A$8:$Z$771,9,FALSE)</f>
        <v>10</v>
      </c>
      <c r="D744" s="264">
        <f>VLOOKUP($A744,DRG!$A$8:$Z$771,10,FALSE)</f>
        <v>106238.78</v>
      </c>
      <c r="E744" s="264">
        <f>VLOOKUP($A744,DRG!$A$8:$Z$771,11,FALSE)</f>
        <v>38722.03</v>
      </c>
      <c r="F744" s="265">
        <f>ROUND(VLOOKUP($A744,DRG!$A$8:$Z$771,14,FALSE),1)</f>
        <v>9.9</v>
      </c>
      <c r="G744" s="266" t="str">
        <f>VLOOKUP($A744,DRG!$A$8:$Z$771,18,FALSE)</f>
        <v>A</v>
      </c>
      <c r="H744" s="216"/>
      <c r="I744" s="219" t="str">
        <f>VLOOKUP($A744,DRG!$A$8:$Z$771,20,FALSE)</f>
        <v>M</v>
      </c>
      <c r="J744" s="162">
        <f>VLOOKUP($A744,DRG!$A$8:$Z$771,21,FALSE)</f>
        <v>11.929399999999999</v>
      </c>
      <c r="K744" s="164">
        <f>VLOOKUP($A744,DRG!$A$8:$Z$771,22,FALSE)</f>
        <v>7.0473999999999997</v>
      </c>
      <c r="L744" s="134">
        <f t="shared" si="22"/>
        <v>-4.8819999999999997</v>
      </c>
      <c r="M744" s="355">
        <f t="shared" si="23"/>
        <v>-0.40924103475447215</v>
      </c>
    </row>
    <row r="745" spans="1:13" x14ac:dyDescent="0.2">
      <c r="A745" s="273" t="s">
        <v>168</v>
      </c>
      <c r="B745" s="262" t="str">
        <f>VLOOKUP($A745,DRG!$A$8:$Z$771,2,FALSE)</f>
        <v>Complicated Peptic Ulcer W/O CC/MCC</v>
      </c>
      <c r="C745" s="263">
        <f>VLOOKUP($A745,DRG!$A$8:$Z$771,9,FALSE)</f>
        <v>13</v>
      </c>
      <c r="D745" s="264">
        <f>VLOOKUP($A745,DRG!$A$8:$Z$771,10,FALSE)</f>
        <v>9320.58</v>
      </c>
      <c r="E745" s="264">
        <f>VLOOKUP($A745,DRG!$A$8:$Z$771,11,FALSE)</f>
        <v>3428.93</v>
      </c>
      <c r="F745" s="265">
        <f>ROUND(VLOOKUP($A745,DRG!$A$8:$Z$771,14,FALSE),1)</f>
        <v>2.2000000000000002</v>
      </c>
      <c r="G745" s="266" t="str">
        <f>VLOOKUP($A745,DRG!$A$8:$Z$771,18,FALSE)</f>
        <v>A</v>
      </c>
      <c r="H745" s="216"/>
      <c r="I745" s="219" t="str">
        <f>VLOOKUP($A745,DRG!$A$8:$Z$771,20,FALSE)</f>
        <v>A</v>
      </c>
      <c r="J745" s="162">
        <f>VLOOKUP($A745,DRG!$A$8:$Z$771,21,FALSE)</f>
        <v>1.0488999999999999</v>
      </c>
      <c r="K745" s="164">
        <f>VLOOKUP($A745,DRG!$A$8:$Z$771,22,FALSE)</f>
        <v>0.61829999999999996</v>
      </c>
      <c r="L745" s="134">
        <f t="shared" si="22"/>
        <v>-0.43059999999999998</v>
      </c>
      <c r="M745" s="355">
        <f t="shared" si="23"/>
        <v>-0.41052531223186195</v>
      </c>
    </row>
    <row r="746" spans="1:13" x14ac:dyDescent="0.2">
      <c r="A746" s="273" t="s">
        <v>1501</v>
      </c>
      <c r="B746" s="262" t="str">
        <f>VLOOKUP($A746,DRG!$A$8:$Z$771,2,FALSE)</f>
        <v>Appendectomy W Complicated Principal Diag W MCC</v>
      </c>
      <c r="C746" s="263">
        <f>VLOOKUP($A746,DRG!$A$8:$Z$771,9,FALSE)</f>
        <v>13</v>
      </c>
      <c r="D746" s="264">
        <f>VLOOKUP($A746,DRG!$A$8:$Z$771,10,FALSE)</f>
        <v>42316.35</v>
      </c>
      <c r="E746" s="264">
        <f>VLOOKUP($A746,DRG!$A$8:$Z$771,11,FALSE)</f>
        <v>11949.96</v>
      </c>
      <c r="F746" s="265">
        <f>ROUND(VLOOKUP($A746,DRG!$A$8:$Z$771,14,FALSE),1)</f>
        <v>6.9</v>
      </c>
      <c r="G746" s="266" t="str">
        <f>VLOOKUP($A746,DRG!$A$8:$Z$771,18,FALSE)</f>
        <v>A</v>
      </c>
      <c r="H746" s="216"/>
      <c r="I746" s="219" t="str">
        <f>VLOOKUP($A746,DRG!$A$8:$Z$771,20,FALSE)</f>
        <v>M</v>
      </c>
      <c r="J746" s="162">
        <f>VLOOKUP($A746,DRG!$A$8:$Z$771,21,FALSE)</f>
        <v>4.7729999999999997</v>
      </c>
      <c r="K746" s="164">
        <f>VLOOKUP($A746,DRG!$A$8:$Z$771,22,FALSE)</f>
        <v>2.8073000000000001</v>
      </c>
      <c r="L746" s="134">
        <f t="shared" si="22"/>
        <v>-1.9656999999999996</v>
      </c>
      <c r="M746" s="355">
        <f t="shared" si="23"/>
        <v>-0.41183741881416291</v>
      </c>
    </row>
    <row r="747" spans="1:13" x14ac:dyDescent="0.2">
      <c r="A747" s="273" t="s">
        <v>656</v>
      </c>
      <c r="B747" s="262" t="str">
        <f>VLOOKUP($A747,DRG!$A$8:$Z$771,2,FALSE)</f>
        <v>Other Male Reproductive System Diagnoses W/O CC/MCC</v>
      </c>
      <c r="C747" s="263">
        <f>VLOOKUP($A747,DRG!$A$8:$Z$771,9,FALSE)</f>
        <v>6</v>
      </c>
      <c r="D747" s="264">
        <f>VLOOKUP($A747,DRG!$A$8:$Z$771,10,FALSE)</f>
        <v>7103.5</v>
      </c>
      <c r="E747" s="264">
        <f>VLOOKUP($A747,DRG!$A$8:$Z$771,11,FALSE)</f>
        <v>2487.7800000000002</v>
      </c>
      <c r="F747" s="265">
        <f>ROUND(VLOOKUP($A747,DRG!$A$8:$Z$771,14,FALSE),1)</f>
        <v>2.2999999999999998</v>
      </c>
      <c r="G747" s="266" t="str">
        <f>VLOOKUP($A747,DRG!$A$8:$Z$771,18,FALSE)</f>
        <v>MP</v>
      </c>
      <c r="H747" s="216"/>
      <c r="I747" s="219" t="str">
        <f>VLOOKUP($A747,DRG!$A$8:$Z$771,20,FALSE)</f>
        <v>M</v>
      </c>
      <c r="J747" s="162">
        <f>VLOOKUP($A747,DRG!$A$8:$Z$771,21,FALSE)</f>
        <v>1.0353000000000001</v>
      </c>
      <c r="K747" s="164">
        <f>VLOOKUP($A747,DRG!$A$8:$Z$771,22,FALSE)</f>
        <v>0.60040000000000004</v>
      </c>
      <c r="L747" s="134">
        <f t="shared" si="22"/>
        <v>-0.43490000000000006</v>
      </c>
      <c r="M747" s="355">
        <f t="shared" si="23"/>
        <v>-0.42007147686660873</v>
      </c>
    </row>
    <row r="748" spans="1:13" x14ac:dyDescent="0.2">
      <c r="A748" s="282" t="s">
        <v>595</v>
      </c>
      <c r="B748" s="267" t="str">
        <f>VLOOKUP($A748,DRG!$A$8:$Z$771,2,FALSE)</f>
        <v>Ventricular Shunt Procedures W MCC</v>
      </c>
      <c r="C748" s="268">
        <f>VLOOKUP($A748,DRG!$A$8:$Z$771,9,FALSE)</f>
        <v>10</v>
      </c>
      <c r="D748" s="269">
        <f>VLOOKUP($A748,DRG!$A$8:$Z$771,10,FALSE)</f>
        <v>46276.33</v>
      </c>
      <c r="E748" s="269">
        <f>VLOOKUP($A748,DRG!$A$8:$Z$771,11,FALSE)</f>
        <v>20802.53</v>
      </c>
      <c r="F748" s="270">
        <f>ROUND(VLOOKUP($A748,DRG!$A$8:$Z$771,14,FALSE),1)</f>
        <v>5.0999999999999996</v>
      </c>
      <c r="G748" s="271" t="str">
        <f>VLOOKUP($A748,DRG!$A$8:$Z$771,18,FALSE)</f>
        <v>A</v>
      </c>
      <c r="H748" s="216"/>
      <c r="I748" s="220" t="str">
        <f>VLOOKUP($A748,DRG!$A$8:$Z$771,20,FALSE)</f>
        <v>M</v>
      </c>
      <c r="J748" s="163">
        <f>VLOOKUP($A748,DRG!$A$8:$Z$771,21,FALSE)</f>
        <v>5.1722999999999999</v>
      </c>
      <c r="K748" s="165">
        <f>VLOOKUP($A748,DRG!$A$8:$Z$771,22,FALSE)</f>
        <v>2.9897999999999998</v>
      </c>
      <c r="L748" s="135">
        <f t="shared" si="22"/>
        <v>-2.1825000000000001</v>
      </c>
      <c r="M748" s="356">
        <f t="shared" si="23"/>
        <v>-0.42195928310422831</v>
      </c>
    </row>
    <row r="749" spans="1:13" x14ac:dyDescent="0.2">
      <c r="A749" s="273" t="s">
        <v>1243</v>
      </c>
      <c r="B749" s="262" t="str">
        <f>VLOOKUP($A749,DRG!$A$8:$Z$771,2,FALSE)</f>
        <v>Acute Leukemia W/O Major O.R. Procedure W/O CC/MCC</v>
      </c>
      <c r="C749" s="263">
        <f>VLOOKUP($A749,DRG!$A$8:$Z$771,9,FALSE)</f>
        <v>10</v>
      </c>
      <c r="D749" s="264">
        <f>VLOOKUP($A749,DRG!$A$8:$Z$771,10,FALSE)</f>
        <v>8673.32</v>
      </c>
      <c r="E749" s="264">
        <f>VLOOKUP($A749,DRG!$A$8:$Z$771,11,FALSE)</f>
        <v>3384.24</v>
      </c>
      <c r="F749" s="265">
        <f>ROUND(VLOOKUP($A749,DRG!$A$8:$Z$771,14,FALSE),1)</f>
        <v>2.6</v>
      </c>
      <c r="G749" s="266" t="str">
        <f>VLOOKUP($A749,DRG!$A$8:$Z$771,18,FALSE)</f>
        <v>A</v>
      </c>
      <c r="H749" s="216"/>
      <c r="I749" s="219" t="str">
        <f>VLOOKUP($A749,DRG!$A$8:$Z$771,20,FALSE)</f>
        <v>A</v>
      </c>
      <c r="J749" s="162">
        <f>VLOOKUP($A749,DRG!$A$8:$Z$771,21,FALSE)</f>
        <v>0.99919999999999998</v>
      </c>
      <c r="K749" s="164">
        <f>VLOOKUP($A749,DRG!$A$8:$Z$771,22,FALSE)</f>
        <v>0.57520000000000004</v>
      </c>
      <c r="L749" s="134">
        <f t="shared" si="22"/>
        <v>-0.42399999999999993</v>
      </c>
      <c r="M749" s="355">
        <f t="shared" si="23"/>
        <v>-0.42433947157726176</v>
      </c>
    </row>
    <row r="750" spans="1:13" x14ac:dyDescent="0.2">
      <c r="A750" s="273" t="s">
        <v>377</v>
      </c>
      <c r="B750" s="262" t="str">
        <f>VLOOKUP($A750,DRG!$A$8:$Z$771,2,FALSE)</f>
        <v>Knee Procedures W PDX of Infection W MCC</v>
      </c>
      <c r="C750" s="263">
        <f>VLOOKUP($A750,DRG!$A$8:$Z$771,9,FALSE)</f>
        <v>9</v>
      </c>
      <c r="D750" s="264">
        <f>VLOOKUP($A750,DRG!$A$8:$Z$771,10,FALSE)</f>
        <v>52256.66</v>
      </c>
      <c r="E750" s="264">
        <f>VLOOKUP($A750,DRG!$A$8:$Z$771,11,FALSE)</f>
        <v>37177.620000000003</v>
      </c>
      <c r="F750" s="265">
        <f>ROUND(VLOOKUP($A750,DRG!$A$8:$Z$771,14,FALSE),1)</f>
        <v>8.1</v>
      </c>
      <c r="G750" s="266" t="str">
        <f>VLOOKUP($A750,DRG!$A$8:$Z$771,18,FALSE)</f>
        <v>MO</v>
      </c>
      <c r="H750" s="216"/>
      <c r="I750" s="219" t="str">
        <f>VLOOKUP($A750,DRG!$A$8:$Z$771,20,FALSE)</f>
        <v>M</v>
      </c>
      <c r="J750" s="162">
        <f>VLOOKUP($A750,DRG!$A$8:$Z$771,21,FALSE)</f>
        <v>4.8113999999999999</v>
      </c>
      <c r="K750" s="164">
        <f>VLOOKUP($A750,DRG!$A$8:$Z$771,22,FALSE)</f>
        <v>2.5899000000000001</v>
      </c>
      <c r="L750" s="134">
        <f t="shared" si="22"/>
        <v>-2.2214999999999998</v>
      </c>
      <c r="M750" s="355">
        <f t="shared" si="23"/>
        <v>-0.46171592467888761</v>
      </c>
    </row>
    <row r="751" spans="1:13" x14ac:dyDescent="0.2">
      <c r="A751" s="273" t="s">
        <v>639</v>
      </c>
      <c r="B751" s="262" t="str">
        <f>VLOOKUP($A751,DRG!$A$8:$Z$771,2,FALSE)</f>
        <v>Penis Procedures W/O CC/MCC</v>
      </c>
      <c r="C751" s="263">
        <f>VLOOKUP($A751,DRG!$A$8:$Z$771,9,FALSE)</f>
        <v>10</v>
      </c>
      <c r="D751" s="264">
        <f>VLOOKUP($A751,DRG!$A$8:$Z$771,10,FALSE)</f>
        <v>16234.32</v>
      </c>
      <c r="E751" s="264">
        <f>VLOOKUP($A751,DRG!$A$8:$Z$771,11,FALSE)</f>
        <v>6862.67</v>
      </c>
      <c r="F751" s="265">
        <f>ROUND(VLOOKUP($A751,DRG!$A$8:$Z$771,14,FALSE),1)</f>
        <v>2.1</v>
      </c>
      <c r="G751" s="266" t="str">
        <f>VLOOKUP($A751,DRG!$A$8:$Z$771,18,FALSE)</f>
        <v>A</v>
      </c>
      <c r="H751" s="216"/>
      <c r="I751" s="219" t="str">
        <f>VLOOKUP($A751,DRG!$A$8:$Z$771,20,FALSE)</f>
        <v>M</v>
      </c>
      <c r="J751" s="162">
        <f>VLOOKUP($A751,DRG!$A$8:$Z$771,21,FALSE)</f>
        <v>2.0131000000000001</v>
      </c>
      <c r="K751" s="164">
        <f>VLOOKUP($A751,DRG!$A$8:$Z$771,22,FALSE)</f>
        <v>1.0769</v>
      </c>
      <c r="L751" s="134">
        <f t="shared" si="22"/>
        <v>-0.93620000000000014</v>
      </c>
      <c r="M751" s="355">
        <f t="shared" si="23"/>
        <v>-0.46505389697481503</v>
      </c>
    </row>
    <row r="752" spans="1:13" x14ac:dyDescent="0.2">
      <c r="A752" s="273" t="s">
        <v>1430</v>
      </c>
      <c r="B752" s="262" t="str">
        <f>VLOOKUP($A752,DRG!$A$8:$Z$771,2,FALSE)</f>
        <v>Connective Tissue Disorders W MCC</v>
      </c>
      <c r="C752" s="263">
        <f>VLOOKUP($A752,DRG!$A$8:$Z$771,9,FALSE)</f>
        <v>12</v>
      </c>
      <c r="D752" s="264">
        <f>VLOOKUP($A752,DRG!$A$8:$Z$771,10,FALSE)</f>
        <v>34206.18</v>
      </c>
      <c r="E752" s="264">
        <f>VLOOKUP($A752,DRG!$A$8:$Z$771,11,FALSE)</f>
        <v>20271.55</v>
      </c>
      <c r="F752" s="265">
        <f>ROUND(VLOOKUP($A752,DRG!$A$8:$Z$771,14,FALSE),1)</f>
        <v>6.2</v>
      </c>
      <c r="G752" s="266" t="str">
        <f>VLOOKUP($A752,DRG!$A$8:$Z$771,18,FALSE)</f>
        <v>A</v>
      </c>
      <c r="H752" s="216"/>
      <c r="I752" s="219" t="str">
        <f>VLOOKUP($A752,DRG!$A$8:$Z$771,20,FALSE)</f>
        <v>M</v>
      </c>
      <c r="J752" s="162">
        <f>VLOOKUP($A752,DRG!$A$8:$Z$771,21,FALSE)</f>
        <v>3.9396</v>
      </c>
      <c r="K752" s="164">
        <f>VLOOKUP($A752,DRG!$A$8:$Z$771,22,FALSE)</f>
        <v>1.9818</v>
      </c>
      <c r="L752" s="134">
        <f t="shared" si="22"/>
        <v>-1.9578</v>
      </c>
      <c r="M752" s="355">
        <f t="shared" si="23"/>
        <v>-0.49695400548279012</v>
      </c>
    </row>
    <row r="753" spans="1:13" x14ac:dyDescent="0.2">
      <c r="A753" s="282" t="s">
        <v>1288</v>
      </c>
      <c r="B753" s="267" t="str">
        <f>VLOOKUP($A753,DRG!$A$8:$Z$771,2,FALSE)</f>
        <v>Wound Debridements for Injuries W MCC</v>
      </c>
      <c r="C753" s="268">
        <f>VLOOKUP($A753,DRG!$A$8:$Z$771,9,FALSE)</f>
        <v>5</v>
      </c>
      <c r="D753" s="269">
        <f>VLOOKUP($A753,DRG!$A$8:$Z$771,10,FALSE)</f>
        <v>46248.17</v>
      </c>
      <c r="E753" s="269">
        <f>VLOOKUP($A753,DRG!$A$8:$Z$771,11,FALSE)</f>
        <v>6168.47</v>
      </c>
      <c r="F753" s="270">
        <f>ROUND(VLOOKUP($A753,DRG!$A$8:$Z$771,14,FALSE),1)</f>
        <v>11.4</v>
      </c>
      <c r="G753" s="271" t="str">
        <f>VLOOKUP($A753,DRG!$A$8:$Z$771,18,FALSE)</f>
        <v>A</v>
      </c>
      <c r="H753" s="216"/>
      <c r="I753" s="220" t="str">
        <f>VLOOKUP($A753,DRG!$A$8:$Z$771,20,FALSE)</f>
        <v>M</v>
      </c>
      <c r="J753" s="163">
        <f>VLOOKUP($A753,DRG!$A$8:$Z$771,21,FALSE)</f>
        <v>6.2074999999999996</v>
      </c>
      <c r="K753" s="165">
        <f>VLOOKUP($A753,DRG!$A$8:$Z$771,22,FALSE)</f>
        <v>3.0680000000000001</v>
      </c>
      <c r="L753" s="135">
        <f t="shared" si="22"/>
        <v>-3.1394999999999995</v>
      </c>
      <c r="M753" s="356">
        <f t="shared" si="23"/>
        <v>-0.50575916230366491</v>
      </c>
    </row>
    <row r="754" spans="1:13" x14ac:dyDescent="0.2">
      <c r="A754" s="273" t="s">
        <v>640</v>
      </c>
      <c r="B754" s="262" t="str">
        <f>VLOOKUP($A754,DRG!$A$8:$Z$771,2,FALSE)</f>
        <v>Testes Procedures W CC/MCC</v>
      </c>
      <c r="C754" s="263">
        <f>VLOOKUP($A754,DRG!$A$8:$Z$771,9,FALSE)</f>
        <v>14</v>
      </c>
      <c r="D754" s="264">
        <f>VLOOKUP($A754,DRG!$A$8:$Z$771,10,FALSE)</f>
        <v>21667.86</v>
      </c>
      <c r="E754" s="264">
        <f>VLOOKUP($A754,DRG!$A$8:$Z$771,11,FALSE)</f>
        <v>7737.59</v>
      </c>
      <c r="F754" s="265">
        <f>ROUND(VLOOKUP($A754,DRG!$A$8:$Z$771,14,FALSE),1)</f>
        <v>3.8</v>
      </c>
      <c r="G754" s="266" t="str">
        <f>VLOOKUP($A754,DRG!$A$8:$Z$771,18,FALSE)</f>
        <v>AP</v>
      </c>
      <c r="H754" s="216"/>
      <c r="I754" s="219" t="str">
        <f>VLOOKUP($A754,DRG!$A$8:$Z$771,20,FALSE)</f>
        <v>M</v>
      </c>
      <c r="J754" s="162">
        <f>VLOOKUP($A754,DRG!$A$8:$Z$771,21,FALSE)</f>
        <v>3.5051999999999999</v>
      </c>
      <c r="K754" s="164">
        <f>VLOOKUP($A754,DRG!$A$8:$Z$771,22,FALSE)</f>
        <v>1.6568000000000001</v>
      </c>
      <c r="L754" s="134">
        <f t="shared" si="22"/>
        <v>-1.8483999999999998</v>
      </c>
      <c r="M754" s="355">
        <f t="shared" si="23"/>
        <v>-0.52733082277758758</v>
      </c>
    </row>
    <row r="755" spans="1:13" x14ac:dyDescent="0.2">
      <c r="A755" s="273" t="s">
        <v>379</v>
      </c>
      <c r="B755" s="262" t="str">
        <f>VLOOKUP($A755,DRG!$A$8:$Z$771,2,FALSE)</f>
        <v>Knee Procedures W PDX of Infection W CC</v>
      </c>
      <c r="C755" s="263">
        <f>VLOOKUP($A755,DRG!$A$8:$Z$771,9,FALSE)</f>
        <v>18</v>
      </c>
      <c r="D755" s="264">
        <f>VLOOKUP($A755,DRG!$A$8:$Z$771,10,FALSE)</f>
        <v>34715.96</v>
      </c>
      <c r="E755" s="264">
        <f>VLOOKUP($A755,DRG!$A$8:$Z$771,11,FALSE)</f>
        <v>13126.7</v>
      </c>
      <c r="F755" s="265">
        <f>ROUND(VLOOKUP($A755,DRG!$A$8:$Z$771,14,FALSE),1)</f>
        <v>6.9</v>
      </c>
      <c r="G755" s="266" t="str">
        <f>VLOOKUP($A755,DRG!$A$8:$Z$771,18,FALSE)</f>
        <v>AO</v>
      </c>
      <c r="H755" s="216"/>
      <c r="I755" s="219" t="str">
        <f>VLOOKUP($A755,DRG!$A$8:$Z$771,20,FALSE)</f>
        <v>M</v>
      </c>
      <c r="J755" s="162">
        <f>VLOOKUP($A755,DRG!$A$8:$Z$771,21,FALSE)</f>
        <v>3.2111999999999998</v>
      </c>
      <c r="K755" s="164">
        <f>VLOOKUP($A755,DRG!$A$8:$Z$771,22,FALSE)</f>
        <v>1.5059</v>
      </c>
      <c r="L755" s="134">
        <f t="shared" si="22"/>
        <v>-1.7052999999999998</v>
      </c>
      <c r="M755" s="355">
        <f t="shared" si="23"/>
        <v>-0.53104758345789738</v>
      </c>
    </row>
    <row r="756" spans="1:13" x14ac:dyDescent="0.2">
      <c r="A756" s="273" t="s">
        <v>1109</v>
      </c>
      <c r="B756" s="262" t="str">
        <f>VLOOKUP($A756,DRG!$A$8:$Z$771,2,FALSE)</f>
        <v>Anal &amp; Stomal Procedures W MCC</v>
      </c>
      <c r="C756" s="263">
        <f>VLOOKUP($A756,DRG!$A$8:$Z$771,9,FALSE)</f>
        <v>11</v>
      </c>
      <c r="D756" s="264">
        <f>VLOOKUP($A756,DRG!$A$8:$Z$771,10,FALSE)</f>
        <v>27999.49</v>
      </c>
      <c r="E756" s="264">
        <f>VLOOKUP($A756,DRG!$A$8:$Z$771,11,FALSE)</f>
        <v>18035.09</v>
      </c>
      <c r="F756" s="265">
        <f>ROUND(VLOOKUP($A756,DRG!$A$8:$Z$771,14,FALSE),1)</f>
        <v>6</v>
      </c>
      <c r="G756" s="266" t="str">
        <f>VLOOKUP($A756,DRG!$A$8:$Z$771,18,FALSE)</f>
        <v>A</v>
      </c>
      <c r="H756" s="216"/>
      <c r="I756" s="219" t="str">
        <f>VLOOKUP($A756,DRG!$A$8:$Z$771,20,FALSE)</f>
        <v>M</v>
      </c>
      <c r="J756" s="162">
        <f>VLOOKUP($A756,DRG!$A$8:$Z$771,21,FALSE)</f>
        <v>4.0770999999999997</v>
      </c>
      <c r="K756" s="164">
        <f>VLOOKUP($A756,DRG!$A$8:$Z$771,22,FALSE)</f>
        <v>1.8573999999999999</v>
      </c>
      <c r="L756" s="134">
        <f t="shared" si="22"/>
        <v>-2.2196999999999996</v>
      </c>
      <c r="M756" s="355">
        <f t="shared" si="23"/>
        <v>-0.5444310907262514</v>
      </c>
    </row>
    <row r="757" spans="1:13" x14ac:dyDescent="0.2">
      <c r="A757" s="273" t="s">
        <v>161</v>
      </c>
      <c r="B757" s="262" t="str">
        <f>VLOOKUP($A757,DRG!$A$8:$Z$771,2,FALSE)</f>
        <v>Complicated Peptic Ulcer W MCC</v>
      </c>
      <c r="C757" s="263">
        <f>VLOOKUP($A757,DRG!$A$8:$Z$771,9,FALSE)</f>
        <v>11</v>
      </c>
      <c r="D757" s="264">
        <f>VLOOKUP($A757,DRG!$A$8:$Z$771,10,FALSE)</f>
        <v>19557.259999999998</v>
      </c>
      <c r="E757" s="264">
        <f>VLOOKUP($A757,DRG!$A$8:$Z$771,11,FALSE)</f>
        <v>10034.049999999999</v>
      </c>
      <c r="F757" s="265">
        <f>ROUND(VLOOKUP($A757,DRG!$A$8:$Z$771,14,FALSE),1)</f>
        <v>3.8</v>
      </c>
      <c r="G757" s="266" t="str">
        <f>VLOOKUP($A757,DRG!$A$8:$Z$771,18,FALSE)</f>
        <v>A</v>
      </c>
      <c r="H757" s="216"/>
      <c r="I757" s="219" t="str">
        <f>VLOOKUP($A757,DRG!$A$8:$Z$771,20,FALSE)</f>
        <v>M</v>
      </c>
      <c r="J757" s="162">
        <f>VLOOKUP($A757,DRG!$A$8:$Z$771,21,FALSE)</f>
        <v>2.9950000000000001</v>
      </c>
      <c r="K757" s="164">
        <f>VLOOKUP($A757,DRG!$A$8:$Z$771,22,FALSE)</f>
        <v>1.2974000000000001</v>
      </c>
      <c r="L757" s="134">
        <f t="shared" si="22"/>
        <v>-1.6976</v>
      </c>
      <c r="M757" s="355">
        <f t="shared" si="23"/>
        <v>-0.56681135225375623</v>
      </c>
    </row>
    <row r="758" spans="1:13" x14ac:dyDescent="0.2">
      <c r="A758" s="282" t="s">
        <v>1266</v>
      </c>
      <c r="B758" s="267" t="str">
        <f>VLOOKUP($A758,DRG!$A$8:$Z$771,2,FALSE)</f>
        <v>Viral Illness W MCC</v>
      </c>
      <c r="C758" s="268">
        <f>VLOOKUP($A758,DRG!$A$8:$Z$771,9,FALSE)</f>
        <v>15</v>
      </c>
      <c r="D758" s="269">
        <f>VLOOKUP($A758,DRG!$A$8:$Z$771,10,FALSE)</f>
        <v>14235.7</v>
      </c>
      <c r="E758" s="269">
        <f>VLOOKUP($A758,DRG!$A$8:$Z$771,11,FALSE)</f>
        <v>7405.46</v>
      </c>
      <c r="F758" s="270">
        <f>ROUND(VLOOKUP($A758,DRG!$A$8:$Z$771,14,FALSE),1)</f>
        <v>2.9</v>
      </c>
      <c r="G758" s="271" t="str">
        <f>VLOOKUP($A758,DRG!$A$8:$Z$771,18,FALSE)</f>
        <v>A</v>
      </c>
      <c r="H758" s="216"/>
      <c r="I758" s="220" t="str">
        <f>VLOOKUP($A758,DRG!$A$8:$Z$771,20,FALSE)</f>
        <v>M</v>
      </c>
      <c r="J758" s="163">
        <f>VLOOKUP($A758,DRG!$A$8:$Z$771,21,FALSE)</f>
        <v>2.3523999999999998</v>
      </c>
      <c r="K758" s="165">
        <f>VLOOKUP($A758,DRG!$A$8:$Z$771,22,FALSE)</f>
        <v>0.94440000000000002</v>
      </c>
      <c r="L758" s="135">
        <f t="shared" si="22"/>
        <v>-1.4079999999999999</v>
      </c>
      <c r="M758" s="356">
        <f t="shared" si="23"/>
        <v>-0.59853766366264238</v>
      </c>
    </row>
    <row r="759" spans="1:13" x14ac:dyDescent="0.2">
      <c r="A759" s="273" t="s">
        <v>1285</v>
      </c>
      <c r="B759" s="262" t="str">
        <f>VLOOKUP($A759,DRG!$A$8:$Z$771,2,FALSE)</f>
        <v>Alcohol/Drug Abuse or Dependence W Rehabilitation Therapy</v>
      </c>
      <c r="C759" s="263">
        <f>VLOOKUP($A759,DRG!$A$8:$Z$771,9,FALSE)</f>
        <v>4</v>
      </c>
      <c r="D759" s="264">
        <f>VLOOKUP($A759,DRG!$A$8:$Z$771,10,FALSE)</f>
        <v>10593.58</v>
      </c>
      <c r="E759" s="264">
        <f>VLOOKUP($A759,DRG!$A$8:$Z$771,11,FALSE)</f>
        <v>733.15</v>
      </c>
      <c r="F759" s="265">
        <f>ROUND(VLOOKUP($A759,DRG!$A$8:$Z$771,14,FALSE),1)</f>
        <v>4.7</v>
      </c>
      <c r="G759" s="266" t="str">
        <f>VLOOKUP($A759,DRG!$A$8:$Z$771,18,FALSE)</f>
        <v>A</v>
      </c>
      <c r="H759" s="216"/>
      <c r="I759" s="219" t="str">
        <f>VLOOKUP($A759,DRG!$A$8:$Z$771,20,FALSE)</f>
        <v>M</v>
      </c>
      <c r="J759" s="162">
        <f>VLOOKUP($A759,DRG!$A$8:$Z$771,21,FALSE)</f>
        <v>1.8891</v>
      </c>
      <c r="K759" s="164">
        <f>VLOOKUP($A759,DRG!$A$8:$Z$771,22,FALSE)</f>
        <v>0.7026</v>
      </c>
      <c r="L759" s="134">
        <f t="shared" si="22"/>
        <v>-1.1865000000000001</v>
      </c>
      <c r="M759" s="355">
        <f t="shared" si="23"/>
        <v>-0.62807686199777679</v>
      </c>
    </row>
    <row r="760" spans="1:13" x14ac:dyDescent="0.2">
      <c r="A760" s="273" t="s">
        <v>1000</v>
      </c>
      <c r="B760" s="262" t="str">
        <f>VLOOKUP($A760,DRG!$A$8:$Z$771,2,FALSE)</f>
        <v>Major Skin Disorders W MCC</v>
      </c>
      <c r="C760" s="263">
        <f>VLOOKUP($A760,DRG!$A$8:$Z$771,9,FALSE)</f>
        <v>3</v>
      </c>
      <c r="D760" s="264">
        <f>VLOOKUP($A760,DRG!$A$8:$Z$771,10,FALSE)</f>
        <v>176467.59</v>
      </c>
      <c r="E760" s="264">
        <f>VLOOKUP($A760,DRG!$A$8:$Z$771,11,FALSE)</f>
        <v>229607.87</v>
      </c>
      <c r="F760" s="265">
        <f>ROUND(VLOOKUP($A760,DRG!$A$8:$Z$771,14,FALSE),1)</f>
        <v>5.4</v>
      </c>
      <c r="G760" s="266" t="str">
        <f>VLOOKUP($A760,DRG!$A$8:$Z$771,18,FALSE)</f>
        <v>M</v>
      </c>
      <c r="H760" s="216"/>
      <c r="I760" s="219" t="str">
        <f>VLOOKUP($A760,DRG!$A$8:$Z$771,20,FALSE)</f>
        <v>M</v>
      </c>
      <c r="J760" s="162">
        <f>VLOOKUP($A760,DRG!$A$8:$Z$771,21,FALSE)</f>
        <v>3.0516999999999999</v>
      </c>
      <c r="K760" s="164">
        <f>VLOOKUP($A760,DRG!$A$8:$Z$771,22,FALSE)</f>
        <v>0.88290000000000002</v>
      </c>
      <c r="L760" s="134">
        <f t="shared" si="22"/>
        <v>-2.1688000000000001</v>
      </c>
      <c r="M760" s="355">
        <f t="shared" si="23"/>
        <v>-0.71068584723269002</v>
      </c>
    </row>
    <row r="761" spans="1:13" x14ac:dyDescent="0.2">
      <c r="A761" s="282" t="s">
        <v>1278</v>
      </c>
      <c r="B761" s="267" t="str">
        <f>VLOOKUP($A761,DRG!$A$8:$Z$771,2,FALSE)</f>
        <v>Disorders of Personality &amp; Impulse Control</v>
      </c>
      <c r="C761" s="268">
        <f>VLOOKUP($A761,DRG!$A$8:$Z$771,9,FALSE)</f>
        <v>10</v>
      </c>
      <c r="D761" s="269">
        <f>VLOOKUP($A761,DRG!$A$8:$Z$771,10,FALSE)</f>
        <v>7921.6</v>
      </c>
      <c r="E761" s="269">
        <f>VLOOKUP($A761,DRG!$A$8:$Z$771,11,FALSE)</f>
        <v>2329.5</v>
      </c>
      <c r="F761" s="270">
        <f>ROUND(VLOOKUP($A761,DRG!$A$8:$Z$771,14,FALSE),1)</f>
        <v>4</v>
      </c>
      <c r="G761" s="271" t="str">
        <f>VLOOKUP($A761,DRG!$A$8:$Z$771,18,FALSE)</f>
        <v>A</v>
      </c>
      <c r="H761" s="354"/>
      <c r="I761" s="220" t="str">
        <f>VLOOKUP($A761,DRG!$A$8:$Z$771,20,FALSE)</f>
        <v>M</v>
      </c>
      <c r="J761" s="163">
        <f>VLOOKUP($A761,DRG!$A$8:$Z$771,21,FALSE)</f>
        <v>2.0306000000000002</v>
      </c>
      <c r="K761" s="165">
        <f>VLOOKUP($A761,DRG!$A$8:$Z$771,22,FALSE)</f>
        <v>0.52549999999999997</v>
      </c>
      <c r="L761" s="135">
        <f t="shared" si="22"/>
        <v>-1.5051000000000001</v>
      </c>
      <c r="M761" s="356">
        <f t="shared" si="23"/>
        <v>-0.74120949473062148</v>
      </c>
    </row>
  </sheetData>
  <sortState ref="A9:O761">
    <sortCondition descending="1" ref="M9:M761"/>
    <sortCondition ref="A9:A761"/>
  </sortState>
  <phoneticPr fontId="9" type="noConversion"/>
  <pageMargins left="0.5" right="0.5" top="0.6" bottom="0.75" header="0.5" footer="0.5"/>
  <pageSetup scale="62" fitToHeight="15" orientation="portrait" r:id="rId1"/>
  <headerFooter scaleWithDoc="0" alignWithMargins="0">
    <oddHeader>&amp;RExhibit 9B
&amp;9(page &amp;P of &amp;N)</oddHeader>
    <oddFooter>&amp;LMyers and Stauffer LC&amp;C&amp;F [&amp;A]&amp;R&amp;D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50"/>
  <sheetViews>
    <sheetView workbookViewId="0">
      <pane xSplit="3" ySplit="8" topLeftCell="D704" activePane="bottomRight" state="frozen"/>
      <selection pane="topRight" activeCell="C1" sqref="C1"/>
      <selection pane="bottomLeft" activeCell="A8" sqref="A8"/>
      <selection pane="bottomRight"/>
    </sheetView>
  </sheetViews>
  <sheetFormatPr defaultRowHeight="12.75" x14ac:dyDescent="0.2"/>
  <cols>
    <col min="1" max="1" width="5" style="1" customWidth="1"/>
    <col min="2" max="2" width="4.85546875" style="1" hidden="1" customWidth="1"/>
    <col min="3" max="3" width="67.5703125" style="1" bestFit="1" customWidth="1"/>
    <col min="4" max="4" width="7.7109375" style="20" customWidth="1"/>
    <col min="5" max="5" width="7.42578125" style="42" bestFit="1" customWidth="1"/>
    <col min="6" max="6" width="8.7109375" style="1" bestFit="1" customWidth="1"/>
    <col min="7" max="7" width="1.7109375" style="1" customWidth="1"/>
    <col min="8" max="8" width="7.7109375" style="20" bestFit="1" customWidth="1"/>
    <col min="9" max="9" width="7.42578125" style="42" customWidth="1"/>
    <col min="10" max="10" width="8.7109375" style="117" customWidth="1"/>
    <col min="11" max="11" width="1.7109375" style="1" customWidth="1"/>
    <col min="12" max="12" width="10.28515625" style="117" customWidth="1"/>
    <col min="13" max="13" width="11.28515625" style="117" bestFit="1" customWidth="1"/>
    <col min="14" max="14" width="10.28515625" style="3" bestFit="1" customWidth="1"/>
    <col min="15" max="15" width="8" style="3" bestFit="1" customWidth="1"/>
    <col min="16" max="16" width="8" style="117" customWidth="1"/>
  </cols>
  <sheetData>
    <row r="1" spans="1:16" ht="20.25" x14ac:dyDescent="0.3">
      <c r="A1" s="225" t="s">
        <v>2310</v>
      </c>
      <c r="B1" s="144"/>
      <c r="C1" s="144"/>
      <c r="D1" s="144"/>
      <c r="E1" s="183"/>
      <c r="F1" s="183"/>
      <c r="G1" s="183"/>
      <c r="H1" s="144"/>
      <c r="I1" s="183"/>
      <c r="J1" s="183"/>
      <c r="K1" s="183"/>
      <c r="L1" s="183"/>
      <c r="M1" s="183"/>
      <c r="N1" s="183"/>
      <c r="O1" s="183"/>
      <c r="P1" s="183"/>
    </row>
    <row r="2" spans="1:16" ht="15.75" x14ac:dyDescent="0.25">
      <c r="A2" s="226" t="s">
        <v>2357</v>
      </c>
      <c r="B2" s="145"/>
      <c r="C2" s="145"/>
      <c r="D2" s="145"/>
      <c r="E2" s="184"/>
      <c r="F2" s="185"/>
      <c r="G2" s="185"/>
      <c r="H2" s="145"/>
      <c r="I2" s="184"/>
      <c r="J2" s="185"/>
      <c r="K2" s="185"/>
      <c r="L2" s="185"/>
      <c r="M2" s="185"/>
      <c r="N2" s="185"/>
      <c r="O2" s="185"/>
      <c r="P2" s="185"/>
    </row>
    <row r="3" spans="1:16" ht="15.75" x14ac:dyDescent="0.25">
      <c r="A3" s="226" t="s">
        <v>2361</v>
      </c>
      <c r="B3" s="145"/>
      <c r="C3" s="145"/>
      <c r="D3" s="145"/>
      <c r="E3" s="185"/>
      <c r="F3" s="185"/>
      <c r="G3" s="185"/>
      <c r="H3" s="145"/>
      <c r="I3" s="185"/>
      <c r="J3" s="185"/>
      <c r="K3" s="185"/>
      <c r="L3" s="185"/>
      <c r="M3" s="185"/>
      <c r="N3" s="185"/>
      <c r="O3" s="185"/>
      <c r="P3" s="185"/>
    </row>
    <row r="4" spans="1:16" s="193" customFormat="1" x14ac:dyDescent="0.2">
      <c r="A4" s="227" t="s">
        <v>310</v>
      </c>
      <c r="B4" s="197"/>
      <c r="C4" s="197"/>
      <c r="D4" s="197"/>
      <c r="E4" s="200"/>
      <c r="F4" s="200"/>
      <c r="G4" s="200"/>
      <c r="H4" s="197"/>
      <c r="I4" s="200"/>
      <c r="J4" s="200"/>
      <c r="K4" s="200"/>
      <c r="L4" s="200"/>
      <c r="M4" s="200"/>
      <c r="N4" s="200"/>
      <c r="O4" s="200"/>
      <c r="P4" s="200"/>
    </row>
    <row r="5" spans="1:16" s="193" customFormat="1" x14ac:dyDescent="0.2">
      <c r="A5" s="197"/>
      <c r="B5" s="197"/>
      <c r="C5" s="197"/>
      <c r="D5" s="198" t="s">
        <v>2263</v>
      </c>
      <c r="E5" s="199"/>
      <c r="F5" s="201" t="s">
        <v>2264</v>
      </c>
      <c r="G5" s="201"/>
      <c r="H5" s="201"/>
      <c r="L5" s="200"/>
      <c r="M5" s="200"/>
      <c r="N5" s="200"/>
      <c r="O5" s="200"/>
      <c r="P5" s="200"/>
    </row>
    <row r="6" spans="1:16" x14ac:dyDescent="0.2">
      <c r="A6" s="260" t="s">
        <v>2366</v>
      </c>
      <c r="B6" s="196"/>
      <c r="C6" s="131"/>
      <c r="E6" s="186"/>
      <c r="F6" s="187"/>
      <c r="G6" s="187"/>
      <c r="I6" s="186"/>
      <c r="J6" s="188">
        <f>DRG!$V$4</f>
        <v>1.5669</v>
      </c>
      <c r="K6" s="187"/>
      <c r="L6" s="188"/>
      <c r="M6" s="188"/>
      <c r="N6" s="189"/>
      <c r="O6" s="189"/>
      <c r="P6" s="188"/>
    </row>
    <row r="7" spans="1:16" ht="38.25" x14ac:dyDescent="0.2">
      <c r="A7" s="294" t="s">
        <v>146</v>
      </c>
      <c r="B7" s="295" t="s">
        <v>2298</v>
      </c>
      <c r="C7" s="295" t="s">
        <v>156</v>
      </c>
      <c r="D7" s="250" t="s">
        <v>2364</v>
      </c>
      <c r="E7" s="250" t="s">
        <v>2327</v>
      </c>
      <c r="F7" s="250" t="s">
        <v>2328</v>
      </c>
      <c r="G7" s="250"/>
      <c r="H7" s="250" t="s">
        <v>2363</v>
      </c>
      <c r="I7" s="250" t="s">
        <v>2355</v>
      </c>
      <c r="J7" s="250" t="s">
        <v>2356</v>
      </c>
      <c r="K7" s="250"/>
      <c r="L7" s="309" t="s">
        <v>2330</v>
      </c>
      <c r="M7" s="309" t="s">
        <v>2360</v>
      </c>
      <c r="N7" s="309" t="s">
        <v>521</v>
      </c>
      <c r="O7" s="309" t="s">
        <v>522</v>
      </c>
      <c r="P7" s="310" t="s">
        <v>2365</v>
      </c>
    </row>
    <row r="8" spans="1:16" x14ac:dyDescent="0.2">
      <c r="A8" s="150"/>
      <c r="B8" s="151"/>
      <c r="C8" s="151"/>
      <c r="D8" s="176"/>
      <c r="E8" s="296"/>
      <c r="F8" s="297"/>
      <c r="G8" s="216"/>
      <c r="H8" s="175"/>
      <c r="I8" s="296"/>
      <c r="J8" s="298"/>
      <c r="K8" s="216"/>
      <c r="L8" s="305"/>
      <c r="M8" s="306"/>
      <c r="N8" s="307"/>
      <c r="O8" s="151"/>
      <c r="P8" s="298"/>
    </row>
    <row r="9" spans="1:16" x14ac:dyDescent="0.2">
      <c r="A9" s="283" t="s">
        <v>1272</v>
      </c>
      <c r="B9" s="287" t="str">
        <f>VLOOKUP($A9,data!$B$2:$AS$765,44,FALSE)</f>
        <v>18</v>
      </c>
      <c r="C9" s="262" t="str">
        <f>VLOOKUP($A9,DRG!$A$8:$Z$771,2,FALSE)</f>
        <v>Septicemia or Severe Sepsis W/O MV &gt;96 Hours W MCC</v>
      </c>
      <c r="D9" s="264">
        <f>IF(ISERROR(VLOOKUP($A9,v32_final!$A$9:$F$763,6,FALSE)),0,VLOOKUP($A9,v32_final!$A$9:$F$763,6,FALSE))</f>
        <v>1104</v>
      </c>
      <c r="E9" s="221" t="str">
        <f>VLOOKUP($A9,DRG!$A$8:$Z$771,20,FALSE)</f>
        <v>A</v>
      </c>
      <c r="F9" s="293">
        <f>VLOOKUP($A9,DRG!$A$8:$Z$771,21,FALSE)</f>
        <v>2.0781999999999998</v>
      </c>
      <c r="G9" s="16"/>
      <c r="H9" s="263">
        <f>VLOOKUP($A9,DRG!$A$8:$Z$771,9,FALSE)</f>
        <v>1650</v>
      </c>
      <c r="I9" s="299" t="str">
        <f>VLOOKUP($A9,DRG!$A$8:$Z$771,18,FALSE)</f>
        <v>A</v>
      </c>
      <c r="J9" s="293">
        <f>VLOOKUP($A9,DRG!$A$8:$Z$771,22,FALSE)</f>
        <v>2.1187999999999998</v>
      </c>
      <c r="K9" s="16"/>
      <c r="L9" s="301">
        <f t="shared" ref="L9:L72" si="0">D9*F9</f>
        <v>2294.3327999999997</v>
      </c>
      <c r="M9" s="207">
        <f t="shared" ref="M9:M72" si="1">H9*J9</f>
        <v>3496.0199999999995</v>
      </c>
      <c r="N9" s="357">
        <f t="shared" ref="N9:N72" si="2">M9-L9</f>
        <v>1201.6871999999998</v>
      </c>
      <c r="O9" s="288">
        <f t="shared" ref="O9:O72" si="3">(J9-F9)/F9</f>
        <v>1.9536137041670662E-2</v>
      </c>
      <c r="P9" s="304">
        <f t="shared" ref="P9:P72" si="4">IF(D9=0,0,(H9-D9)/D9)</f>
        <v>0.49456521739130432</v>
      </c>
    </row>
    <row r="10" spans="1:16" x14ac:dyDescent="0.2">
      <c r="A10" s="273" t="s">
        <v>349</v>
      </c>
      <c r="B10" s="287" t="str">
        <f>VLOOKUP($A10,data!$B$2:$AS$765,44,FALSE)</f>
        <v>08</v>
      </c>
      <c r="C10" s="262" t="str">
        <f>VLOOKUP($A10,DRG!$A$8:$Z$771,2,FALSE)</f>
        <v>Major Joint Replacement or Reattachment of Lower Extremity W/O MCC</v>
      </c>
      <c r="D10" s="264">
        <f>IF(ISERROR(VLOOKUP($A10,v32_final!$A$9:$F$763,6,FALSE)),0,VLOOKUP($A10,v32_final!$A$9:$F$763,6,FALSE))</f>
        <v>1315</v>
      </c>
      <c r="E10" s="221" t="str">
        <f>VLOOKUP($A10,DRG!$A$8:$Z$771,20,FALSE)</f>
        <v>A</v>
      </c>
      <c r="F10" s="293">
        <f>VLOOKUP($A10,DRG!$A$8:$Z$771,21,FALSE)</f>
        <v>2.4941</v>
      </c>
      <c r="G10" s="16"/>
      <c r="H10" s="263">
        <f>VLOOKUP($A10,DRG!$A$8:$Z$771,9,FALSE)</f>
        <v>1532</v>
      </c>
      <c r="I10" s="299" t="str">
        <f>VLOOKUP($A10,DRG!$A$8:$Z$771,18,FALSE)</f>
        <v>A</v>
      </c>
      <c r="J10" s="293">
        <f>VLOOKUP($A10,DRG!$A$8:$Z$771,22,FALSE)</f>
        <v>2.4813000000000001</v>
      </c>
      <c r="K10" s="16"/>
      <c r="L10" s="301">
        <f t="shared" si="0"/>
        <v>3279.7415000000001</v>
      </c>
      <c r="M10" s="207">
        <f t="shared" si="1"/>
        <v>3801.3516</v>
      </c>
      <c r="N10" s="357">
        <f t="shared" si="2"/>
        <v>521.61009999999987</v>
      </c>
      <c r="O10" s="288">
        <f t="shared" si="3"/>
        <v>-5.1321117838097601E-3</v>
      </c>
      <c r="P10" s="304">
        <f t="shared" si="4"/>
        <v>0.16501901140684411</v>
      </c>
    </row>
    <row r="11" spans="1:16" x14ac:dyDescent="0.2">
      <c r="A11" s="273" t="s">
        <v>411</v>
      </c>
      <c r="B11" s="287" t="str">
        <f>VLOOKUP($A11,data!$B$2:$AS$765,44,FALSE)</f>
        <v>PRE</v>
      </c>
      <c r="C11" s="262" t="str">
        <f>VLOOKUP($A11,DRG!$A$8:$Z$771,2,FALSE)</f>
        <v>ECMO or Trach W MV &gt;96 Hrs or PDX Exc Face, Mouth &amp; Neck W Maj O.R.</v>
      </c>
      <c r="D11" s="264">
        <f>IF(ISERROR(VLOOKUP($A11,v32_final!$A$9:$F$763,6,FALSE)),0,VLOOKUP($A11,v32_final!$A$9:$F$763,6,FALSE))</f>
        <v>128</v>
      </c>
      <c r="E11" s="221" t="str">
        <f>VLOOKUP($A11,DRG!$A$8:$Z$771,20,FALSE)</f>
        <v>A</v>
      </c>
      <c r="F11" s="293">
        <f>VLOOKUP($A11,DRG!$A$8:$Z$771,21,FALSE)</f>
        <v>14.502800000000001</v>
      </c>
      <c r="G11" s="16"/>
      <c r="H11" s="263">
        <f>VLOOKUP($A11,DRG!$A$8:$Z$771,9,FALSE)</f>
        <v>148</v>
      </c>
      <c r="I11" s="299" t="str">
        <f>VLOOKUP($A11,DRG!$A$8:$Z$771,18,FALSE)</f>
        <v>A</v>
      </c>
      <c r="J11" s="293">
        <f>VLOOKUP($A11,DRG!$A$8:$Z$771,22,FALSE)</f>
        <v>15.305199999999999</v>
      </c>
      <c r="K11" s="16"/>
      <c r="L11" s="301">
        <f t="shared" si="0"/>
        <v>1856.3584000000001</v>
      </c>
      <c r="M11" s="207">
        <f t="shared" si="1"/>
        <v>2265.1695999999997</v>
      </c>
      <c r="N11" s="357">
        <f t="shared" si="2"/>
        <v>408.81119999999964</v>
      </c>
      <c r="O11" s="288">
        <f t="shared" si="3"/>
        <v>5.5327247152273946E-2</v>
      </c>
      <c r="P11" s="304">
        <f t="shared" si="4"/>
        <v>0.15625</v>
      </c>
    </row>
    <row r="12" spans="1:16" x14ac:dyDescent="0.2">
      <c r="A12" s="214" t="s">
        <v>1257</v>
      </c>
      <c r="B12" s="287" t="str">
        <f>VLOOKUP($A12,data!$B$2:$AS$765,44,FALSE)</f>
        <v>18</v>
      </c>
      <c r="C12" s="262" t="str">
        <f>VLOOKUP($A12,DRG!$A$8:$Z$771,2,FALSE)</f>
        <v>Infectious &amp; Parasitic Diseases W O.R. Procedure W MCC</v>
      </c>
      <c r="D12" s="264">
        <f>IF(ISERROR(VLOOKUP($A12,v32_final!$A$9:$F$763,6,FALSE)),0,VLOOKUP($A12,v32_final!$A$9:$F$763,6,FALSE))</f>
        <v>325</v>
      </c>
      <c r="E12" s="221" t="str">
        <f>VLOOKUP($A12,DRG!$A$8:$Z$771,20,FALSE)</f>
        <v>A</v>
      </c>
      <c r="F12" s="293">
        <f>VLOOKUP($A12,DRG!$A$8:$Z$771,21,FALSE)</f>
        <v>6.2755999999999998</v>
      </c>
      <c r="G12" s="16"/>
      <c r="H12" s="263">
        <f>VLOOKUP($A12,DRG!$A$8:$Z$771,9,FALSE)</f>
        <v>420</v>
      </c>
      <c r="I12" s="299" t="str">
        <f>VLOOKUP($A12,DRG!$A$8:$Z$771,18,FALSE)</f>
        <v>A</v>
      </c>
      <c r="J12" s="293">
        <f>VLOOKUP($A12,DRG!$A$8:$Z$771,22,FALSE)</f>
        <v>5.7742000000000004</v>
      </c>
      <c r="K12" s="16"/>
      <c r="L12" s="301">
        <f t="shared" si="0"/>
        <v>2039.57</v>
      </c>
      <c r="M12" s="207">
        <f t="shared" si="1"/>
        <v>2425.1640000000002</v>
      </c>
      <c r="N12" s="357">
        <f t="shared" si="2"/>
        <v>385.59400000000028</v>
      </c>
      <c r="O12" s="288">
        <f t="shared" si="3"/>
        <v>-7.9896742940913923E-2</v>
      </c>
      <c r="P12" s="304">
        <f t="shared" si="4"/>
        <v>0.29230769230769232</v>
      </c>
    </row>
    <row r="13" spans="1:16" x14ac:dyDescent="0.2">
      <c r="A13" s="282" t="s">
        <v>1271</v>
      </c>
      <c r="B13" s="289" t="str">
        <f>VLOOKUP($A13,data!$B$2:$AS$765,44,FALSE)</f>
        <v>18</v>
      </c>
      <c r="C13" s="267" t="str">
        <f>VLOOKUP($A13,DRG!$A$8:$Z$771,2,FALSE)</f>
        <v>Septicemia or Severe Sepsis W MV &gt;96 Hours</v>
      </c>
      <c r="D13" s="269">
        <f>IF(ISERROR(VLOOKUP($A13,v32_final!$A$9:$F$763,6,FALSE)),0,VLOOKUP($A13,v32_final!$A$9:$F$763,6,FALSE))</f>
        <v>154</v>
      </c>
      <c r="E13" s="222" t="str">
        <f>VLOOKUP($A13,DRG!$A$8:$Z$771,20,FALSE)</f>
        <v>A</v>
      </c>
      <c r="F13" s="292">
        <f>VLOOKUP($A13,DRG!$A$8:$Z$771,21,FALSE)</f>
        <v>6.8852000000000002</v>
      </c>
      <c r="G13" s="16"/>
      <c r="H13" s="268">
        <f>VLOOKUP($A13,DRG!$A$8:$Z$771,9,FALSE)</f>
        <v>213</v>
      </c>
      <c r="I13" s="300" t="str">
        <f>VLOOKUP($A13,DRG!$A$8:$Z$771,18,FALSE)</f>
        <v>A</v>
      </c>
      <c r="J13" s="292">
        <f>VLOOKUP($A13,DRG!$A$8:$Z$771,22,FALSE)</f>
        <v>6.4813000000000001</v>
      </c>
      <c r="K13" s="16"/>
      <c r="L13" s="302">
        <f t="shared" si="0"/>
        <v>1060.3208</v>
      </c>
      <c r="M13" s="208">
        <f t="shared" si="1"/>
        <v>1380.5169000000001</v>
      </c>
      <c r="N13" s="358">
        <f t="shared" si="2"/>
        <v>320.19610000000011</v>
      </c>
      <c r="O13" s="308">
        <f t="shared" si="3"/>
        <v>-5.8662057747051667E-2</v>
      </c>
      <c r="P13" s="303">
        <f t="shared" si="4"/>
        <v>0.38311688311688313</v>
      </c>
    </row>
    <row r="14" spans="1:16" x14ac:dyDescent="0.2">
      <c r="A14" s="273" t="s">
        <v>1301</v>
      </c>
      <c r="B14" s="287" t="str">
        <f>VLOOKUP($A14,data!$B$2:$AS$765,44,FALSE)</f>
        <v>21</v>
      </c>
      <c r="C14" s="262" t="str">
        <f>VLOOKUP($A14,DRG!$A$8:$Z$771,2,FALSE)</f>
        <v>Poisoning &amp; Toxic Effects of Drugs W MCC</v>
      </c>
      <c r="D14" s="264">
        <f>IF(ISERROR(VLOOKUP($A14,v32_final!$A$9:$F$763,6,FALSE)),0,VLOOKUP($A14,v32_final!$A$9:$F$763,6,FALSE))</f>
        <v>436</v>
      </c>
      <c r="E14" s="221" t="str">
        <f>VLOOKUP($A14,DRG!$A$8:$Z$771,20,FALSE)</f>
        <v>A</v>
      </c>
      <c r="F14" s="293">
        <f>VLOOKUP($A14,DRG!$A$8:$Z$771,21,FALSE)</f>
        <v>1.5777000000000001</v>
      </c>
      <c r="G14" s="16"/>
      <c r="H14" s="263">
        <f>VLOOKUP($A14,DRG!$A$8:$Z$771,9,FALSE)</f>
        <v>661</v>
      </c>
      <c r="I14" s="299" t="str">
        <f>VLOOKUP($A14,DRG!$A$8:$Z$771,18,FALSE)</f>
        <v>A</v>
      </c>
      <c r="J14" s="293">
        <f>VLOOKUP($A14,DRG!$A$8:$Z$771,22,FALSE)</f>
        <v>1.4850000000000001</v>
      </c>
      <c r="K14" s="16"/>
      <c r="L14" s="301">
        <f t="shared" si="0"/>
        <v>687.87720000000002</v>
      </c>
      <c r="M14" s="207">
        <f t="shared" si="1"/>
        <v>981.58500000000004</v>
      </c>
      <c r="N14" s="357">
        <f t="shared" si="2"/>
        <v>293.70780000000002</v>
      </c>
      <c r="O14" s="288">
        <f t="shared" si="3"/>
        <v>-5.8756417569880204E-2</v>
      </c>
      <c r="P14" s="304">
        <f t="shared" si="4"/>
        <v>0.51605504587155959</v>
      </c>
    </row>
    <row r="15" spans="1:16" x14ac:dyDescent="0.2">
      <c r="A15" s="273" t="s">
        <v>1273</v>
      </c>
      <c r="B15" s="287" t="str">
        <f>VLOOKUP($A15,data!$B$2:$AS$765,44,FALSE)</f>
        <v>18</v>
      </c>
      <c r="C15" s="262" t="str">
        <f>VLOOKUP($A15,DRG!$A$8:$Z$771,2,FALSE)</f>
        <v>Septicemia or Severe Sepsis W/O MV &gt;96 Hours W/O MCC</v>
      </c>
      <c r="D15" s="264">
        <f>IF(ISERROR(VLOOKUP($A15,v32_final!$A$9:$F$763,6,FALSE)),0,VLOOKUP($A15,v32_final!$A$9:$F$763,6,FALSE))</f>
        <v>538</v>
      </c>
      <c r="E15" s="221" t="str">
        <f>VLOOKUP($A15,DRG!$A$8:$Z$771,20,FALSE)</f>
        <v>A</v>
      </c>
      <c r="F15" s="293">
        <f>VLOOKUP($A15,DRG!$A$8:$Z$771,21,FALSE)</f>
        <v>1.1318999999999999</v>
      </c>
      <c r="G15" s="16"/>
      <c r="H15" s="263">
        <f>VLOOKUP($A15,DRG!$A$8:$Z$771,9,FALSE)</f>
        <v>806</v>
      </c>
      <c r="I15" s="299" t="str">
        <f>VLOOKUP($A15,DRG!$A$8:$Z$771,18,FALSE)</f>
        <v>A</v>
      </c>
      <c r="J15" s="293">
        <f>VLOOKUP($A15,DRG!$A$8:$Z$771,22,FALSE)</f>
        <v>1.1153</v>
      </c>
      <c r="K15" s="16"/>
      <c r="L15" s="301">
        <f t="shared" si="0"/>
        <v>608.96219999999994</v>
      </c>
      <c r="M15" s="207">
        <f t="shared" si="1"/>
        <v>898.93179999999995</v>
      </c>
      <c r="N15" s="357">
        <f t="shared" si="2"/>
        <v>289.96960000000001</v>
      </c>
      <c r="O15" s="288">
        <f t="shared" si="3"/>
        <v>-1.4665606502341151E-2</v>
      </c>
      <c r="P15" s="304">
        <f t="shared" si="4"/>
        <v>0.49814126394052044</v>
      </c>
    </row>
    <row r="16" spans="1:16" x14ac:dyDescent="0.2">
      <c r="A16" s="273" t="s">
        <v>583</v>
      </c>
      <c r="B16" s="287" t="str">
        <f>VLOOKUP($A16,data!$B$2:$AS$765,44,FALSE)</f>
        <v>01</v>
      </c>
      <c r="C16" s="262" t="str">
        <f>VLOOKUP($A16,DRG!$A$8:$Z$771,2,FALSE)</f>
        <v>Craniotomy &amp; Endovascular Intracranial Procedures W MCC</v>
      </c>
      <c r="D16" s="264">
        <f>IF(ISERROR(VLOOKUP($A16,v32_final!$A$9:$F$763,6,FALSE)),0,VLOOKUP($A16,v32_final!$A$9:$F$763,6,FALSE))</f>
        <v>73</v>
      </c>
      <c r="E16" s="221" t="str">
        <f>VLOOKUP($A16,DRG!$A$8:$Z$771,20,FALSE)</f>
        <v>A</v>
      </c>
      <c r="F16" s="293">
        <f>VLOOKUP($A16,DRG!$A$8:$Z$771,21,FALSE)</f>
        <v>4.8094000000000001</v>
      </c>
      <c r="G16" s="16"/>
      <c r="H16" s="263">
        <f>VLOOKUP($A16,DRG!$A$8:$Z$771,9,FALSE)</f>
        <v>105</v>
      </c>
      <c r="I16" s="299" t="str">
        <f>VLOOKUP($A16,DRG!$A$8:$Z$771,18,FALSE)</f>
        <v>A</v>
      </c>
      <c r="J16" s="293">
        <f>VLOOKUP($A16,DRG!$A$8:$Z$771,22,FALSE)</f>
        <v>5.3784999999999998</v>
      </c>
      <c r="K16" s="16"/>
      <c r="L16" s="301">
        <f t="shared" si="0"/>
        <v>351.08620000000002</v>
      </c>
      <c r="M16" s="207">
        <f t="shared" si="1"/>
        <v>564.74249999999995</v>
      </c>
      <c r="N16" s="357">
        <f t="shared" si="2"/>
        <v>213.65629999999993</v>
      </c>
      <c r="O16" s="288">
        <f t="shared" si="3"/>
        <v>0.11833076891088279</v>
      </c>
      <c r="P16" s="304">
        <f t="shared" si="4"/>
        <v>0.43835616438356162</v>
      </c>
    </row>
    <row r="17" spans="1:16" x14ac:dyDescent="0.2">
      <c r="A17" s="273" t="s">
        <v>965</v>
      </c>
      <c r="B17" s="287" t="str">
        <f>VLOOKUP($A17,data!$B$2:$AS$765,44,FALSE)</f>
        <v>05</v>
      </c>
      <c r="C17" s="262" t="str">
        <f>VLOOKUP($A17,DRG!$A$8:$Z$771,2,FALSE)</f>
        <v>Coronary Bypass W/O Cardiac Cath W/O MCC</v>
      </c>
      <c r="D17" s="264">
        <f>IF(ISERROR(VLOOKUP($A17,v32_final!$A$9:$F$763,6,FALSE)),0,VLOOKUP($A17,v32_final!$A$9:$F$763,6,FALSE))</f>
        <v>174</v>
      </c>
      <c r="E17" s="221" t="str">
        <f>VLOOKUP($A17,DRG!$A$8:$Z$771,20,FALSE)</f>
        <v>A</v>
      </c>
      <c r="F17" s="293">
        <f>VLOOKUP($A17,DRG!$A$8:$Z$771,21,FALSE)</f>
        <v>4.6749999999999998</v>
      </c>
      <c r="G17" s="16"/>
      <c r="H17" s="263">
        <f>VLOOKUP($A17,DRG!$A$8:$Z$771,9,FALSE)</f>
        <v>208</v>
      </c>
      <c r="I17" s="299" t="str">
        <f>VLOOKUP($A17,DRG!$A$8:$Z$771,18,FALSE)</f>
        <v>A</v>
      </c>
      <c r="J17" s="293">
        <f>VLOOKUP($A17,DRG!$A$8:$Z$771,22,FALSE)</f>
        <v>4.8414000000000001</v>
      </c>
      <c r="K17" s="16"/>
      <c r="L17" s="301">
        <f t="shared" si="0"/>
        <v>813.44999999999993</v>
      </c>
      <c r="M17" s="207">
        <f t="shared" si="1"/>
        <v>1007.0112</v>
      </c>
      <c r="N17" s="357">
        <f t="shared" si="2"/>
        <v>193.5612000000001</v>
      </c>
      <c r="O17" s="288">
        <f t="shared" si="3"/>
        <v>3.5593582887700606E-2</v>
      </c>
      <c r="P17" s="304">
        <f t="shared" si="4"/>
        <v>0.19540229885057472</v>
      </c>
    </row>
    <row r="18" spans="1:16" x14ac:dyDescent="0.2">
      <c r="A18" s="282" t="s">
        <v>874</v>
      </c>
      <c r="B18" s="289" t="str">
        <f>VLOOKUP($A18,data!$B$2:$AS$765,44,FALSE)</f>
        <v>04</v>
      </c>
      <c r="C18" s="267" t="str">
        <f>VLOOKUP($A18,DRG!$A$8:$Z$771,2,FALSE)</f>
        <v>Pulmonary Edema &amp; Respiratory Failure</v>
      </c>
      <c r="D18" s="269">
        <f>IF(ISERROR(VLOOKUP($A18,v32_final!$A$9:$F$763,6,FALSE)),0,VLOOKUP($A18,v32_final!$A$9:$F$763,6,FALSE))</f>
        <v>551</v>
      </c>
      <c r="E18" s="222" t="str">
        <f>VLOOKUP($A18,DRG!$A$8:$Z$771,20,FALSE)</f>
        <v>A</v>
      </c>
      <c r="F18" s="292">
        <f>VLOOKUP($A18,DRG!$A$8:$Z$771,21,FALSE)</f>
        <v>1.3727</v>
      </c>
      <c r="G18" s="16"/>
      <c r="H18" s="268">
        <f>VLOOKUP($A18,DRG!$A$8:$Z$771,9,FALSE)</f>
        <v>720</v>
      </c>
      <c r="I18" s="300" t="str">
        <f>VLOOKUP($A18,DRG!$A$8:$Z$771,18,FALSE)</f>
        <v>A</v>
      </c>
      <c r="J18" s="292">
        <f>VLOOKUP($A18,DRG!$A$8:$Z$771,22,FALSE)</f>
        <v>1.3181</v>
      </c>
      <c r="K18" s="16"/>
      <c r="L18" s="302">
        <f t="shared" si="0"/>
        <v>756.35770000000002</v>
      </c>
      <c r="M18" s="208">
        <f t="shared" si="1"/>
        <v>949.03200000000004</v>
      </c>
      <c r="N18" s="358">
        <f t="shared" si="2"/>
        <v>192.67430000000002</v>
      </c>
      <c r="O18" s="308">
        <f t="shared" si="3"/>
        <v>-3.9775624681285045E-2</v>
      </c>
      <c r="P18" s="303">
        <f t="shared" si="4"/>
        <v>0.30671506352087113</v>
      </c>
    </row>
    <row r="19" spans="1:16" x14ac:dyDescent="0.2">
      <c r="A19" s="273" t="s">
        <v>1203</v>
      </c>
      <c r="B19" s="287" t="str">
        <f>VLOOKUP($A19,data!$B$2:$AS$765,44,FALSE)</f>
        <v>Mat</v>
      </c>
      <c r="C19" s="262" t="str">
        <f>VLOOKUP($A19,DRG!$A$8:$Z$771,2,FALSE)</f>
        <v>Vaginal Delivery W/O Complicating Diagnoses</v>
      </c>
      <c r="D19" s="264">
        <f>IF(ISERROR(VLOOKUP($A19,v32_final!$A$9:$F$763,6,FALSE)),0,VLOOKUP($A19,v32_final!$A$9:$F$763,6,FALSE))</f>
        <v>2302</v>
      </c>
      <c r="E19" s="221" t="str">
        <f>VLOOKUP($A19,DRG!$A$8:$Z$771,20,FALSE)</f>
        <v>A</v>
      </c>
      <c r="F19" s="293">
        <f>VLOOKUP($A19,DRG!$A$8:$Z$771,21,FALSE)</f>
        <v>0.4622</v>
      </c>
      <c r="G19" s="16"/>
      <c r="H19" s="263">
        <f>VLOOKUP($A19,DRG!$A$8:$Z$771,9,FALSE)</f>
        <v>2597</v>
      </c>
      <c r="I19" s="299" t="str">
        <f>VLOOKUP($A19,DRG!$A$8:$Z$771,18,FALSE)</f>
        <v>A</v>
      </c>
      <c r="J19" s="293">
        <f>VLOOKUP($A19,DRG!$A$8:$Z$771,22,FALSE)</f>
        <v>0.47699999999999998</v>
      </c>
      <c r="K19" s="16"/>
      <c r="L19" s="301">
        <f t="shared" si="0"/>
        <v>1063.9844000000001</v>
      </c>
      <c r="M19" s="207">
        <f t="shared" si="1"/>
        <v>1238.769</v>
      </c>
      <c r="N19" s="357">
        <f t="shared" si="2"/>
        <v>174.78459999999995</v>
      </c>
      <c r="O19" s="288">
        <f t="shared" si="3"/>
        <v>3.2020770229337907E-2</v>
      </c>
      <c r="P19" s="304">
        <f t="shared" si="4"/>
        <v>0.12814943527367506</v>
      </c>
    </row>
    <row r="20" spans="1:16" x14ac:dyDescent="0.2">
      <c r="A20" s="273" t="s">
        <v>1022</v>
      </c>
      <c r="B20" s="287" t="str">
        <f>VLOOKUP($A20,data!$B$2:$AS$765,44,FALSE)</f>
        <v>05</v>
      </c>
      <c r="C20" s="262" t="str">
        <f>VLOOKUP($A20,DRG!$A$8:$Z$771,2,FALSE)</f>
        <v>Heart Failure &amp; Shock W MCC</v>
      </c>
      <c r="D20" s="264">
        <f>IF(ISERROR(VLOOKUP($A20,v32_final!$A$9:$F$763,6,FALSE)),0,VLOOKUP($A20,v32_final!$A$9:$F$763,6,FALSE))</f>
        <v>286</v>
      </c>
      <c r="E20" s="221" t="str">
        <f>VLOOKUP($A20,DRG!$A$8:$Z$771,20,FALSE)</f>
        <v>A</v>
      </c>
      <c r="F20" s="293">
        <f>VLOOKUP($A20,DRG!$A$8:$Z$771,21,FALSE)</f>
        <v>1.6881999999999999</v>
      </c>
      <c r="G20" s="16"/>
      <c r="H20" s="263">
        <f>VLOOKUP($A20,DRG!$A$8:$Z$771,9,FALSE)</f>
        <v>370</v>
      </c>
      <c r="I20" s="299" t="str">
        <f>VLOOKUP($A20,DRG!$A$8:$Z$771,18,FALSE)</f>
        <v>A</v>
      </c>
      <c r="J20" s="293">
        <f>VLOOKUP($A20,DRG!$A$8:$Z$771,22,FALSE)</f>
        <v>1.7708999999999999</v>
      </c>
      <c r="K20" s="16"/>
      <c r="L20" s="301">
        <f t="shared" si="0"/>
        <v>482.8252</v>
      </c>
      <c r="M20" s="207">
        <f t="shared" si="1"/>
        <v>655.23299999999995</v>
      </c>
      <c r="N20" s="357">
        <f t="shared" si="2"/>
        <v>172.40779999999995</v>
      </c>
      <c r="O20" s="288">
        <f t="shared" si="3"/>
        <v>4.8987086838052363E-2</v>
      </c>
      <c r="P20" s="304">
        <f t="shared" si="4"/>
        <v>0.2937062937062937</v>
      </c>
    </row>
    <row r="21" spans="1:16" x14ac:dyDescent="0.2">
      <c r="A21" s="214" t="s">
        <v>1356</v>
      </c>
      <c r="B21" s="287" t="str">
        <f>VLOOKUP($A21,data!$B$2:$AS$765,44,FALSE)</f>
        <v>Neo</v>
      </c>
      <c r="C21" s="262" t="str">
        <f>VLOOKUP($A21,DRG!$A$8:$Z$771,2,FALSE)</f>
        <v>Level III: Full Term Neonate W Major Problems</v>
      </c>
      <c r="D21" s="264">
        <f>IF(ISERROR(VLOOKUP($A21,v32_final!$A$9:$F$763,6,FALSE)),0,VLOOKUP($A21,v32_final!$A$9:$F$763,6,FALSE))</f>
        <v>237</v>
      </c>
      <c r="E21" s="221" t="str">
        <f>VLOOKUP($A21,DRG!$A$8:$Z$771,20,FALSE)</f>
        <v>A</v>
      </c>
      <c r="F21" s="293">
        <f>VLOOKUP($A21,DRG!$A$8:$Z$771,21,FALSE)</f>
        <v>1.7018</v>
      </c>
      <c r="G21" s="16"/>
      <c r="H21" s="263">
        <f>VLOOKUP($A21,DRG!$A$8:$Z$771,9,FALSE)</f>
        <v>289</v>
      </c>
      <c r="I21" s="299" t="str">
        <f>VLOOKUP($A21,DRG!$A$8:$Z$771,18,FALSE)</f>
        <v>A</v>
      </c>
      <c r="J21" s="293">
        <f>VLOOKUP($A21,DRG!$A$8:$Z$771,22,FALSE)</f>
        <v>1.9718</v>
      </c>
      <c r="K21" s="16"/>
      <c r="L21" s="301">
        <f t="shared" si="0"/>
        <v>403.32659999999998</v>
      </c>
      <c r="M21" s="207">
        <f t="shared" si="1"/>
        <v>569.85019999999997</v>
      </c>
      <c r="N21" s="357">
        <f t="shared" si="2"/>
        <v>166.52359999999999</v>
      </c>
      <c r="O21" s="288">
        <f t="shared" si="3"/>
        <v>0.15865554119167941</v>
      </c>
      <c r="P21" s="304">
        <f t="shared" si="4"/>
        <v>0.21940928270042195</v>
      </c>
    </row>
    <row r="22" spans="1:16" x14ac:dyDescent="0.2">
      <c r="A22" s="273" t="s">
        <v>530</v>
      </c>
      <c r="B22" s="287" t="str">
        <f>VLOOKUP($A22,data!$B$2:$AS$765,44,FALSE)</f>
        <v>09</v>
      </c>
      <c r="C22" s="262" t="str">
        <f>VLOOKUP($A22,DRG!$A$8:$Z$771,2,FALSE)</f>
        <v>Cellulitis W/O MCC</v>
      </c>
      <c r="D22" s="264">
        <f>IF(ISERROR(VLOOKUP($A22,v32_final!$A$9:$F$763,6,FALSE)),0,VLOOKUP($A22,v32_final!$A$9:$F$763,6,FALSE))</f>
        <v>1282</v>
      </c>
      <c r="E22" s="221" t="str">
        <f>VLOOKUP($A22,DRG!$A$8:$Z$771,20,FALSE)</f>
        <v>A</v>
      </c>
      <c r="F22" s="293">
        <f>VLOOKUP($A22,DRG!$A$8:$Z$771,21,FALSE)</f>
        <v>0.73250000000000004</v>
      </c>
      <c r="G22" s="16"/>
      <c r="H22" s="263">
        <f>VLOOKUP($A22,DRG!$A$8:$Z$771,9,FALSE)</f>
        <v>1445</v>
      </c>
      <c r="I22" s="299" t="str">
        <f>VLOOKUP($A22,DRG!$A$8:$Z$771,18,FALSE)</f>
        <v>A</v>
      </c>
      <c r="J22" s="293">
        <f>VLOOKUP($A22,DRG!$A$8:$Z$771,22,FALSE)</f>
        <v>0.76400000000000001</v>
      </c>
      <c r="K22" s="16"/>
      <c r="L22" s="301">
        <f t="shared" si="0"/>
        <v>939.06500000000005</v>
      </c>
      <c r="M22" s="207">
        <f t="shared" si="1"/>
        <v>1103.98</v>
      </c>
      <c r="N22" s="357">
        <f t="shared" si="2"/>
        <v>164.91499999999996</v>
      </c>
      <c r="O22" s="288">
        <f t="shared" si="3"/>
        <v>4.3003412969283235E-2</v>
      </c>
      <c r="P22" s="304">
        <f t="shared" si="4"/>
        <v>0.12714508580343215</v>
      </c>
    </row>
    <row r="23" spans="1:16" x14ac:dyDescent="0.2">
      <c r="A23" s="282" t="s">
        <v>281</v>
      </c>
      <c r="B23" s="289" t="str">
        <f>VLOOKUP($A23,data!$B$2:$AS$765,44,FALSE)</f>
        <v>07</v>
      </c>
      <c r="C23" s="267" t="str">
        <f>VLOOKUP($A23,DRG!$A$8:$Z$771,2,FALSE)</f>
        <v>Disorders of Pancreas Except Malignancy W CC</v>
      </c>
      <c r="D23" s="269">
        <f>IF(ISERROR(VLOOKUP($A23,v32_final!$A$9:$F$763,6,FALSE)),0,VLOOKUP($A23,v32_final!$A$9:$F$763,6,FALSE))</f>
        <v>406</v>
      </c>
      <c r="E23" s="222" t="str">
        <f>VLOOKUP($A23,DRG!$A$8:$Z$771,20,FALSE)</f>
        <v>A</v>
      </c>
      <c r="F23" s="292">
        <f>VLOOKUP($A23,DRG!$A$8:$Z$771,21,FALSE)</f>
        <v>0.94299999999999995</v>
      </c>
      <c r="G23" s="16"/>
      <c r="H23" s="268">
        <f>VLOOKUP($A23,DRG!$A$8:$Z$771,9,FALSE)</f>
        <v>565</v>
      </c>
      <c r="I23" s="300" t="str">
        <f>VLOOKUP($A23,DRG!$A$8:$Z$771,18,FALSE)</f>
        <v>A</v>
      </c>
      <c r="J23" s="292">
        <f>VLOOKUP($A23,DRG!$A$8:$Z$771,22,FALSE)</f>
        <v>0.95709999999999995</v>
      </c>
      <c r="K23" s="16"/>
      <c r="L23" s="302">
        <f t="shared" si="0"/>
        <v>382.858</v>
      </c>
      <c r="M23" s="208">
        <f t="shared" si="1"/>
        <v>540.76149999999996</v>
      </c>
      <c r="N23" s="358">
        <f t="shared" si="2"/>
        <v>157.90349999999995</v>
      </c>
      <c r="O23" s="308">
        <f t="shared" si="3"/>
        <v>1.4952279957582186E-2</v>
      </c>
      <c r="P23" s="303">
        <f t="shared" si="4"/>
        <v>0.39162561576354682</v>
      </c>
    </row>
    <row r="24" spans="1:16" x14ac:dyDescent="0.2">
      <c r="A24" s="273" t="s">
        <v>987</v>
      </c>
      <c r="B24" s="287" t="str">
        <f>VLOOKUP($A24,data!$B$2:$AS$765,44,FALSE)</f>
        <v>05</v>
      </c>
      <c r="C24" s="262" t="str">
        <f>VLOOKUP($A24,DRG!$A$8:$Z$771,2,FALSE)</f>
        <v>Perc Cardiovasc Proc W Drug-Eluting Stent W/O MCC</v>
      </c>
      <c r="D24" s="264">
        <f>IF(ISERROR(VLOOKUP($A24,v32_final!$A$9:$F$763,6,FALSE)),0,VLOOKUP($A24,v32_final!$A$9:$F$763,6,FALSE))</f>
        <v>748</v>
      </c>
      <c r="E24" s="221" t="str">
        <f>VLOOKUP($A24,DRG!$A$8:$Z$771,20,FALSE)</f>
        <v>A</v>
      </c>
      <c r="F24" s="293">
        <f>VLOOKUP($A24,DRG!$A$8:$Z$771,21,FALSE)</f>
        <v>2.8041</v>
      </c>
      <c r="G24" s="16"/>
      <c r="H24" s="263">
        <f>VLOOKUP($A24,DRG!$A$8:$Z$771,9,FALSE)</f>
        <v>792</v>
      </c>
      <c r="I24" s="299" t="str">
        <f>VLOOKUP($A24,DRG!$A$8:$Z$771,18,FALSE)</f>
        <v>A</v>
      </c>
      <c r="J24" s="293">
        <f>VLOOKUP($A24,DRG!$A$8:$Z$771,22,FALSE)</f>
        <v>2.8456000000000001</v>
      </c>
      <c r="K24" s="16"/>
      <c r="L24" s="301">
        <f t="shared" si="0"/>
        <v>2097.4668000000001</v>
      </c>
      <c r="M24" s="207">
        <f t="shared" si="1"/>
        <v>2253.7152000000001</v>
      </c>
      <c r="N24" s="357">
        <f t="shared" si="2"/>
        <v>156.24839999999995</v>
      </c>
      <c r="O24" s="288">
        <f t="shared" si="3"/>
        <v>1.4799757497949463E-2</v>
      </c>
      <c r="P24" s="304">
        <f t="shared" si="4"/>
        <v>5.8823529411764705E-2</v>
      </c>
    </row>
    <row r="25" spans="1:16" x14ac:dyDescent="0.2">
      <c r="A25" s="273" t="s">
        <v>553</v>
      </c>
      <c r="B25" s="287" t="str">
        <f>VLOOKUP($A25,data!$B$2:$AS$765,44,FALSE)</f>
        <v>10</v>
      </c>
      <c r="C25" s="262" t="str">
        <f>VLOOKUP($A25,DRG!$A$8:$Z$771,2,FALSE)</f>
        <v>Diabetes W CC</v>
      </c>
      <c r="D25" s="264">
        <f>IF(ISERROR(VLOOKUP($A25,v32_final!$A$9:$F$763,6,FALSE)),0,VLOOKUP($A25,v32_final!$A$9:$F$763,6,FALSE))</f>
        <v>656</v>
      </c>
      <c r="E25" s="221" t="str">
        <f>VLOOKUP($A25,DRG!$A$8:$Z$771,20,FALSE)</f>
        <v>A</v>
      </c>
      <c r="F25" s="293">
        <f>VLOOKUP($A25,DRG!$A$8:$Z$771,21,FALSE)</f>
        <v>0.84099999999999997</v>
      </c>
      <c r="G25" s="16"/>
      <c r="H25" s="263">
        <f>VLOOKUP($A25,DRG!$A$8:$Z$771,9,FALSE)</f>
        <v>816</v>
      </c>
      <c r="I25" s="299" t="str">
        <f>VLOOKUP($A25,DRG!$A$8:$Z$771,18,FALSE)</f>
        <v>A</v>
      </c>
      <c r="J25" s="293">
        <f>VLOOKUP($A25,DRG!$A$8:$Z$771,22,FALSE)</f>
        <v>0.85729999999999995</v>
      </c>
      <c r="K25" s="16"/>
      <c r="L25" s="301">
        <f t="shared" si="0"/>
        <v>551.69600000000003</v>
      </c>
      <c r="M25" s="207">
        <f t="shared" si="1"/>
        <v>699.55679999999995</v>
      </c>
      <c r="N25" s="357">
        <f t="shared" si="2"/>
        <v>147.86079999999993</v>
      </c>
      <c r="O25" s="288">
        <f t="shared" si="3"/>
        <v>1.9381688466111751E-2</v>
      </c>
      <c r="P25" s="304">
        <f t="shared" si="4"/>
        <v>0.24390243902439024</v>
      </c>
    </row>
    <row r="26" spans="1:16" x14ac:dyDescent="0.2">
      <c r="A26" s="273" t="s">
        <v>1287</v>
      </c>
      <c r="B26" s="287" t="str">
        <f>VLOOKUP($A26,data!$B$2:$AS$765,44,FALSE)</f>
        <v>20</v>
      </c>
      <c r="C26" s="262" t="str">
        <f>VLOOKUP($A26,DRG!$A$8:$Z$771,2,FALSE)</f>
        <v>Alcohol/Drug Abuse or Dependence W/O Rehabilitation Therapy W/O MCC</v>
      </c>
      <c r="D26" s="264">
        <f>IF(ISERROR(VLOOKUP($A26,v32_final!$A$9:$F$763,6,FALSE)),0,VLOOKUP($A26,v32_final!$A$9:$F$763,6,FALSE))</f>
        <v>448</v>
      </c>
      <c r="E26" s="221" t="str">
        <f>VLOOKUP($A26,DRG!$A$8:$Z$771,20,FALSE)</f>
        <v>A</v>
      </c>
      <c r="F26" s="293">
        <f>VLOOKUP($A26,DRG!$A$8:$Z$771,21,FALSE)</f>
        <v>0.78359999999999996</v>
      </c>
      <c r="G26" s="16"/>
      <c r="H26" s="263">
        <f>VLOOKUP($A26,DRG!$A$8:$Z$771,9,FALSE)</f>
        <v>657</v>
      </c>
      <c r="I26" s="299" t="str">
        <f>VLOOKUP($A26,DRG!$A$8:$Z$771,18,FALSE)</f>
        <v>A</v>
      </c>
      <c r="J26" s="293">
        <f>VLOOKUP($A26,DRG!$A$8:$Z$771,22,FALSE)</f>
        <v>0.75519999999999998</v>
      </c>
      <c r="K26" s="16"/>
      <c r="L26" s="301">
        <f t="shared" si="0"/>
        <v>351.05279999999999</v>
      </c>
      <c r="M26" s="207">
        <f t="shared" si="1"/>
        <v>496.16640000000001</v>
      </c>
      <c r="N26" s="357">
        <f t="shared" si="2"/>
        <v>145.11360000000002</v>
      </c>
      <c r="O26" s="288">
        <f t="shared" si="3"/>
        <v>-3.6242981112812635E-2</v>
      </c>
      <c r="P26" s="304">
        <f t="shared" si="4"/>
        <v>0.46651785714285715</v>
      </c>
    </row>
    <row r="27" spans="1:16" x14ac:dyDescent="0.2">
      <c r="A27" s="273" t="s">
        <v>587</v>
      </c>
      <c r="B27" s="287" t="str">
        <f>VLOOKUP($A27,data!$B$2:$AS$765,44,FALSE)</f>
        <v>01</v>
      </c>
      <c r="C27" s="262" t="str">
        <f>VLOOKUP($A27,DRG!$A$8:$Z$771,2,FALSE)</f>
        <v>Craniotomy &amp; Endovascular Intracranial Procedures W/O CC/MCC</v>
      </c>
      <c r="D27" s="264">
        <f>IF(ISERROR(VLOOKUP($A27,v32_final!$A$9:$F$763,6,FALSE)),0,VLOOKUP($A27,v32_final!$A$9:$F$763,6,FALSE))</f>
        <v>81</v>
      </c>
      <c r="E27" s="221" t="str">
        <f>VLOOKUP($A27,DRG!$A$8:$Z$771,20,FALSE)</f>
        <v>A</v>
      </c>
      <c r="F27" s="293">
        <f>VLOOKUP($A27,DRG!$A$8:$Z$771,21,FALSE)</f>
        <v>3.4537</v>
      </c>
      <c r="G27" s="16"/>
      <c r="H27" s="263">
        <f>VLOOKUP($A27,DRG!$A$8:$Z$771,9,FALSE)</f>
        <v>109</v>
      </c>
      <c r="I27" s="299" t="str">
        <f>VLOOKUP($A27,DRG!$A$8:$Z$771,18,FALSE)</f>
        <v>A</v>
      </c>
      <c r="J27" s="293">
        <f>VLOOKUP($A27,DRG!$A$8:$Z$771,22,FALSE)</f>
        <v>3.8723000000000001</v>
      </c>
      <c r="K27" s="16"/>
      <c r="L27" s="301">
        <f t="shared" si="0"/>
        <v>279.74970000000002</v>
      </c>
      <c r="M27" s="207">
        <f t="shared" si="1"/>
        <v>422.08070000000004</v>
      </c>
      <c r="N27" s="357">
        <f t="shared" si="2"/>
        <v>142.33100000000002</v>
      </c>
      <c r="O27" s="288">
        <f t="shared" si="3"/>
        <v>0.12120334713495674</v>
      </c>
      <c r="P27" s="304">
        <f t="shared" si="4"/>
        <v>0.34567901234567899</v>
      </c>
    </row>
    <row r="28" spans="1:16" x14ac:dyDescent="0.2">
      <c r="A28" s="282" t="s">
        <v>991</v>
      </c>
      <c r="B28" s="289" t="str">
        <f>VLOOKUP($A28,data!$B$2:$AS$765,44,FALSE)</f>
        <v>05</v>
      </c>
      <c r="C28" s="267" t="str">
        <f>VLOOKUP($A28,DRG!$A$8:$Z$771,2,FALSE)</f>
        <v>Perc Cardiovasc Proc W Non-Drug-Eluting Stent W/O MCC</v>
      </c>
      <c r="D28" s="269">
        <f>IF(ISERROR(VLOOKUP($A28,v32_final!$A$9:$F$763,6,FALSE)),0,VLOOKUP($A28,v32_final!$A$9:$F$763,6,FALSE))</f>
        <v>137</v>
      </c>
      <c r="E28" s="222" t="str">
        <f>VLOOKUP($A28,DRG!$A$8:$Z$771,20,FALSE)</f>
        <v>A</v>
      </c>
      <c r="F28" s="292">
        <f>VLOOKUP($A28,DRG!$A$8:$Z$771,21,FALSE)</f>
        <v>2.6364999999999998</v>
      </c>
      <c r="G28" s="16"/>
      <c r="H28" s="268">
        <f>VLOOKUP($A28,DRG!$A$8:$Z$771,9,FALSE)</f>
        <v>182</v>
      </c>
      <c r="I28" s="300" t="str">
        <f>VLOOKUP($A28,DRG!$A$8:$Z$771,18,FALSE)</f>
        <v>A</v>
      </c>
      <c r="J28" s="292">
        <f>VLOOKUP($A28,DRG!$A$8:$Z$771,22,FALSE)</f>
        <v>2.7073999999999998</v>
      </c>
      <c r="K28" s="16"/>
      <c r="L28" s="302">
        <f t="shared" si="0"/>
        <v>361.20049999999998</v>
      </c>
      <c r="M28" s="208">
        <f t="shared" si="1"/>
        <v>492.74679999999995</v>
      </c>
      <c r="N28" s="358">
        <f t="shared" si="2"/>
        <v>131.54629999999997</v>
      </c>
      <c r="O28" s="308">
        <f t="shared" si="3"/>
        <v>2.6891712497629422E-2</v>
      </c>
      <c r="P28" s="303">
        <f t="shared" si="4"/>
        <v>0.32846715328467152</v>
      </c>
    </row>
    <row r="29" spans="1:16" x14ac:dyDescent="0.2">
      <c r="A29" s="273" t="s">
        <v>1286</v>
      </c>
      <c r="B29" s="287" t="str">
        <f>VLOOKUP($A29,data!$B$2:$AS$765,44,FALSE)</f>
        <v>20</v>
      </c>
      <c r="C29" s="262" t="str">
        <f>VLOOKUP($A29,DRG!$A$8:$Z$771,2,FALSE)</f>
        <v>Alcohol/Drug Abuse or Dependence W/O Rehabilitation Therapy W MCC</v>
      </c>
      <c r="D29" s="264">
        <f>IF(ISERROR(VLOOKUP($A29,v32_final!$A$9:$F$763,6,FALSE)),0,VLOOKUP($A29,v32_final!$A$9:$F$763,6,FALSE))</f>
        <v>59</v>
      </c>
      <c r="E29" s="221" t="str">
        <f>VLOOKUP($A29,DRG!$A$8:$Z$771,20,FALSE)</f>
        <v>A</v>
      </c>
      <c r="F29" s="293">
        <f>VLOOKUP($A29,DRG!$A$8:$Z$771,21,FALSE)</f>
        <v>1.4222999999999999</v>
      </c>
      <c r="G29" s="16"/>
      <c r="H29" s="263">
        <f>VLOOKUP($A29,DRG!$A$8:$Z$771,9,FALSE)</f>
        <v>108</v>
      </c>
      <c r="I29" s="299" t="str">
        <f>VLOOKUP($A29,DRG!$A$8:$Z$771,18,FALSE)</f>
        <v>A</v>
      </c>
      <c r="J29" s="293">
        <f>VLOOKUP($A29,DRG!$A$8:$Z$771,22,FALSE)</f>
        <v>1.9563999999999999</v>
      </c>
      <c r="K29" s="16"/>
      <c r="L29" s="301">
        <f t="shared" si="0"/>
        <v>83.915699999999987</v>
      </c>
      <c r="M29" s="207">
        <f t="shared" si="1"/>
        <v>211.2912</v>
      </c>
      <c r="N29" s="357">
        <f t="shared" si="2"/>
        <v>127.37550000000002</v>
      </c>
      <c r="O29" s="288">
        <f t="shared" si="3"/>
        <v>0.37551852633059135</v>
      </c>
      <c r="P29" s="304">
        <f t="shared" si="4"/>
        <v>0.83050847457627119</v>
      </c>
    </row>
    <row r="30" spans="1:16" x14ac:dyDescent="0.2">
      <c r="A30" s="283" t="s">
        <v>1195</v>
      </c>
      <c r="B30" s="287" t="str">
        <f>VLOOKUP($A30,data!$B$2:$AS$765,44,FALSE)</f>
        <v>Mat</v>
      </c>
      <c r="C30" s="262" t="str">
        <f>VLOOKUP($A30,DRG!$A$8:$Z$771,2,FALSE)</f>
        <v>Cesarean Section W CC/MCC</v>
      </c>
      <c r="D30" s="264">
        <f>IF(ISERROR(VLOOKUP($A30,v32_final!$A$9:$F$763,6,FALSE)),0,VLOOKUP($A30,v32_final!$A$9:$F$763,6,FALSE))</f>
        <v>681</v>
      </c>
      <c r="E30" s="221" t="str">
        <f>VLOOKUP($A30,DRG!$A$8:$Z$771,20,FALSE)</f>
        <v>A</v>
      </c>
      <c r="F30" s="293">
        <f>VLOOKUP($A30,DRG!$A$8:$Z$771,21,FALSE)</f>
        <v>0.87960000000000005</v>
      </c>
      <c r="G30" s="16"/>
      <c r="H30" s="263">
        <f>VLOOKUP($A30,DRG!$A$8:$Z$771,9,FALSE)</f>
        <v>817</v>
      </c>
      <c r="I30" s="299" t="str">
        <f>VLOOKUP($A30,DRG!$A$8:$Z$771,18,FALSE)</f>
        <v>A</v>
      </c>
      <c r="J30" s="293">
        <f>VLOOKUP($A30,DRG!$A$8:$Z$771,22,FALSE)</f>
        <v>0.88690000000000002</v>
      </c>
      <c r="K30" s="16"/>
      <c r="L30" s="301">
        <f t="shared" si="0"/>
        <v>599.00760000000002</v>
      </c>
      <c r="M30" s="207">
        <f t="shared" si="1"/>
        <v>724.59730000000002</v>
      </c>
      <c r="N30" s="357">
        <f t="shared" si="2"/>
        <v>125.58969999999999</v>
      </c>
      <c r="O30" s="288">
        <f t="shared" si="3"/>
        <v>8.2992269213278454E-3</v>
      </c>
      <c r="P30" s="304">
        <f t="shared" si="4"/>
        <v>0.19970631424375918</v>
      </c>
    </row>
    <row r="31" spans="1:16" x14ac:dyDescent="0.2">
      <c r="A31" s="273" t="s">
        <v>470</v>
      </c>
      <c r="B31" s="287" t="str">
        <f>VLOOKUP($A31,data!$B$2:$AS$765,44,FALSE)</f>
        <v>01</v>
      </c>
      <c r="C31" s="262" t="str">
        <f>VLOOKUP($A31,DRG!$A$8:$Z$771,2,FALSE)</f>
        <v>Intracranial Hemorrhage or Cerebral Infarction W CC or TPA in 24 Hrs</v>
      </c>
      <c r="D31" s="264">
        <f>IF(ISERROR(VLOOKUP($A31,v32_final!$A$9:$F$763,6,FALSE)),0,VLOOKUP($A31,v32_final!$A$9:$F$763,6,FALSE))</f>
        <v>309</v>
      </c>
      <c r="E31" s="221" t="str">
        <f>VLOOKUP($A31,DRG!$A$8:$Z$771,20,FALSE)</f>
        <v>A</v>
      </c>
      <c r="F31" s="293">
        <f>VLOOKUP($A31,DRG!$A$8:$Z$771,21,FALSE)</f>
        <v>1.3389</v>
      </c>
      <c r="G31" s="16"/>
      <c r="H31" s="263">
        <f>VLOOKUP($A31,DRG!$A$8:$Z$771,9,FALSE)</f>
        <v>375</v>
      </c>
      <c r="I31" s="299" t="str">
        <f>VLOOKUP($A31,DRG!$A$8:$Z$771,18,FALSE)</f>
        <v>A</v>
      </c>
      <c r="J31" s="293">
        <f>VLOOKUP($A31,DRG!$A$8:$Z$771,22,FALSE)</f>
        <v>1.4215</v>
      </c>
      <c r="K31" s="16"/>
      <c r="L31" s="301">
        <f t="shared" si="0"/>
        <v>413.7201</v>
      </c>
      <c r="M31" s="207">
        <f t="shared" si="1"/>
        <v>533.0625</v>
      </c>
      <c r="N31" s="357">
        <f t="shared" si="2"/>
        <v>119.3424</v>
      </c>
      <c r="O31" s="288">
        <f t="shared" si="3"/>
        <v>6.1692434087683927E-2</v>
      </c>
      <c r="P31" s="304">
        <f t="shared" si="4"/>
        <v>0.21359223300970873</v>
      </c>
    </row>
    <row r="32" spans="1:16" x14ac:dyDescent="0.2">
      <c r="A32" s="273" t="s">
        <v>912</v>
      </c>
      <c r="B32" s="287" t="str">
        <f>VLOOKUP($A32,data!$B$2:$AS$765,44,FALSE)</f>
        <v>04</v>
      </c>
      <c r="C32" s="262" t="str">
        <f>VLOOKUP($A32,DRG!$A$8:$Z$771,2,FALSE)</f>
        <v>Respiratory System Diagnosis W Ventilator Support &lt;96 Hours</v>
      </c>
      <c r="D32" s="264">
        <f>IF(ISERROR(VLOOKUP($A32,v32_final!$A$9:$F$763,6,FALSE)),0,VLOOKUP($A32,v32_final!$A$9:$F$763,6,FALSE))</f>
        <v>466</v>
      </c>
      <c r="E32" s="221" t="str">
        <f>VLOOKUP($A32,DRG!$A$8:$Z$771,20,FALSE)</f>
        <v>A</v>
      </c>
      <c r="F32" s="293">
        <f>VLOOKUP($A32,DRG!$A$8:$Z$771,21,FALSE)</f>
        <v>2.5045000000000002</v>
      </c>
      <c r="G32" s="16"/>
      <c r="H32" s="263">
        <f>VLOOKUP($A32,DRG!$A$8:$Z$771,9,FALSE)</f>
        <v>514</v>
      </c>
      <c r="I32" s="299" t="str">
        <f>VLOOKUP($A32,DRG!$A$8:$Z$771,18,FALSE)</f>
        <v>A</v>
      </c>
      <c r="J32" s="293">
        <f>VLOOKUP($A32,DRG!$A$8:$Z$771,22,FALSE)</f>
        <v>2.4986999999999999</v>
      </c>
      <c r="K32" s="16"/>
      <c r="L32" s="301">
        <f t="shared" si="0"/>
        <v>1167.097</v>
      </c>
      <c r="M32" s="207">
        <f t="shared" si="1"/>
        <v>1284.3317999999999</v>
      </c>
      <c r="N32" s="357">
        <f t="shared" si="2"/>
        <v>117.23479999999995</v>
      </c>
      <c r="O32" s="288">
        <f t="shared" si="3"/>
        <v>-2.3158315032941702E-3</v>
      </c>
      <c r="P32" s="304">
        <f t="shared" si="4"/>
        <v>0.10300429184549356</v>
      </c>
    </row>
    <row r="33" spans="1:16" x14ac:dyDescent="0.2">
      <c r="A33" s="282" t="s">
        <v>1014</v>
      </c>
      <c r="B33" s="289" t="str">
        <f>VLOOKUP($A33,data!$B$2:$AS$765,44,FALSE)</f>
        <v>05</v>
      </c>
      <c r="C33" s="267" t="str">
        <f>VLOOKUP($A33,DRG!$A$8:$Z$771,2,FALSE)</f>
        <v>Circulatory Disorders Except AMI, W Card Cath W/O MCC</v>
      </c>
      <c r="D33" s="269">
        <f>IF(ISERROR(VLOOKUP($A33,v32_final!$A$9:$F$763,6,FALSE)),0,VLOOKUP($A33,v32_final!$A$9:$F$763,6,FALSE))</f>
        <v>620</v>
      </c>
      <c r="E33" s="222" t="str">
        <f>VLOOKUP($A33,DRG!$A$8:$Z$771,20,FALSE)</f>
        <v>A</v>
      </c>
      <c r="F33" s="292">
        <f>VLOOKUP($A33,DRG!$A$8:$Z$771,21,FALSE)</f>
        <v>1.361</v>
      </c>
      <c r="G33" s="16"/>
      <c r="H33" s="268">
        <f>VLOOKUP($A33,DRG!$A$8:$Z$771,9,FALSE)</f>
        <v>686</v>
      </c>
      <c r="I33" s="300" t="str">
        <f>VLOOKUP($A33,DRG!$A$8:$Z$771,18,FALSE)</f>
        <v>A</v>
      </c>
      <c r="J33" s="292">
        <f>VLOOKUP($A33,DRG!$A$8:$Z$771,22,FALSE)</f>
        <v>1.3862000000000001</v>
      </c>
      <c r="K33" s="16"/>
      <c r="L33" s="302">
        <f t="shared" si="0"/>
        <v>843.81999999999994</v>
      </c>
      <c r="M33" s="208">
        <f t="shared" si="1"/>
        <v>950.93320000000006</v>
      </c>
      <c r="N33" s="358">
        <f t="shared" si="2"/>
        <v>107.11320000000012</v>
      </c>
      <c r="O33" s="308">
        <f t="shared" si="3"/>
        <v>1.8515797207935423E-2</v>
      </c>
      <c r="P33" s="303">
        <f t="shared" si="4"/>
        <v>0.1064516129032258</v>
      </c>
    </row>
    <row r="34" spans="1:16" x14ac:dyDescent="0.2">
      <c r="A34" s="273" t="s">
        <v>1088</v>
      </c>
      <c r="B34" s="287" t="str">
        <f>VLOOKUP($A34,data!$B$2:$AS$765,44,FALSE)</f>
        <v>11</v>
      </c>
      <c r="C34" s="262" t="str">
        <f>VLOOKUP($A34,DRG!$A$8:$Z$771,2,FALSE)</f>
        <v>Renal Failure W CC</v>
      </c>
      <c r="D34" s="264">
        <f>IF(ISERROR(VLOOKUP($A34,v32_final!$A$9:$F$763,6,FALSE)),0,VLOOKUP($A34,v32_final!$A$9:$F$763,6,FALSE))</f>
        <v>528</v>
      </c>
      <c r="E34" s="221" t="str">
        <f>VLOOKUP($A34,DRG!$A$8:$Z$771,20,FALSE)</f>
        <v>A</v>
      </c>
      <c r="F34" s="293">
        <f>VLOOKUP($A34,DRG!$A$8:$Z$771,21,FALSE)</f>
        <v>0.96499999999999997</v>
      </c>
      <c r="G34" s="16"/>
      <c r="H34" s="263">
        <f>VLOOKUP($A34,DRG!$A$8:$Z$771,9,FALSE)</f>
        <v>643</v>
      </c>
      <c r="I34" s="299" t="str">
        <f>VLOOKUP($A34,DRG!$A$8:$Z$771,18,FALSE)</f>
        <v>A</v>
      </c>
      <c r="J34" s="293">
        <f>VLOOKUP($A34,DRG!$A$8:$Z$771,22,FALSE)</f>
        <v>0.95689999999999997</v>
      </c>
      <c r="K34" s="16"/>
      <c r="L34" s="301">
        <f t="shared" si="0"/>
        <v>509.52</v>
      </c>
      <c r="M34" s="207">
        <f t="shared" si="1"/>
        <v>615.2867</v>
      </c>
      <c r="N34" s="357">
        <f t="shared" si="2"/>
        <v>105.76670000000001</v>
      </c>
      <c r="O34" s="288">
        <f t="shared" si="3"/>
        <v>-8.3937823834196856E-3</v>
      </c>
      <c r="P34" s="304">
        <f t="shared" si="4"/>
        <v>0.2178030303030303</v>
      </c>
    </row>
    <row r="35" spans="1:16" x14ac:dyDescent="0.2">
      <c r="A35" s="273" t="s">
        <v>1087</v>
      </c>
      <c r="B35" s="287" t="str">
        <f>VLOOKUP($A35,data!$B$2:$AS$765,44,FALSE)</f>
        <v>11</v>
      </c>
      <c r="C35" s="262" t="str">
        <f>VLOOKUP($A35,DRG!$A$8:$Z$771,2,FALSE)</f>
        <v>Renal Failure W MCC</v>
      </c>
      <c r="D35" s="264">
        <f>IF(ISERROR(VLOOKUP($A35,v32_final!$A$9:$F$763,6,FALSE)),0,VLOOKUP($A35,v32_final!$A$9:$F$763,6,FALSE))</f>
        <v>275</v>
      </c>
      <c r="E35" s="221" t="str">
        <f>VLOOKUP($A35,DRG!$A$8:$Z$771,20,FALSE)</f>
        <v>A</v>
      </c>
      <c r="F35" s="293">
        <f>VLOOKUP($A35,DRG!$A$8:$Z$771,21,FALSE)</f>
        <v>1.5553999999999999</v>
      </c>
      <c r="G35" s="16"/>
      <c r="H35" s="263">
        <f>VLOOKUP($A35,DRG!$A$8:$Z$771,9,FALSE)</f>
        <v>306</v>
      </c>
      <c r="I35" s="299" t="str">
        <f>VLOOKUP($A35,DRG!$A$8:$Z$771,18,FALSE)</f>
        <v>A</v>
      </c>
      <c r="J35" s="293">
        <f>VLOOKUP($A35,DRG!$A$8:$Z$771,22,FALSE)</f>
        <v>1.7224999999999999</v>
      </c>
      <c r="K35" s="16"/>
      <c r="L35" s="301">
        <f t="shared" si="0"/>
        <v>427.73499999999996</v>
      </c>
      <c r="M35" s="207">
        <f t="shared" si="1"/>
        <v>527.08499999999992</v>
      </c>
      <c r="N35" s="357">
        <f t="shared" si="2"/>
        <v>99.349999999999966</v>
      </c>
      <c r="O35" s="288">
        <f t="shared" si="3"/>
        <v>0.10743217178860745</v>
      </c>
      <c r="P35" s="304">
        <f t="shared" si="4"/>
        <v>0.11272727272727273</v>
      </c>
    </row>
    <row r="36" spans="1:16" x14ac:dyDescent="0.2">
      <c r="A36" s="273" t="s">
        <v>1024</v>
      </c>
      <c r="B36" s="287" t="str">
        <f>VLOOKUP($A36,data!$B$2:$AS$765,44,FALSE)</f>
        <v>05</v>
      </c>
      <c r="C36" s="262" t="str">
        <f>VLOOKUP($A36,DRG!$A$8:$Z$771,2,FALSE)</f>
        <v>Heart Failure &amp; Shock W CC</v>
      </c>
      <c r="D36" s="264">
        <f>IF(ISERROR(VLOOKUP($A36,v32_final!$A$9:$F$763,6,FALSE)),0,VLOOKUP($A36,v32_final!$A$9:$F$763,6,FALSE))</f>
        <v>427</v>
      </c>
      <c r="E36" s="221" t="str">
        <f>VLOOKUP($A36,DRG!$A$8:$Z$771,20,FALSE)</f>
        <v>A</v>
      </c>
      <c r="F36" s="293">
        <f>VLOOKUP($A36,DRG!$A$8:$Z$771,21,FALSE)</f>
        <v>1.0291999999999999</v>
      </c>
      <c r="G36" s="16"/>
      <c r="H36" s="263">
        <f>VLOOKUP($A36,DRG!$A$8:$Z$771,9,FALSE)</f>
        <v>508</v>
      </c>
      <c r="I36" s="299" t="str">
        <f>VLOOKUP($A36,DRG!$A$8:$Z$771,18,FALSE)</f>
        <v>A</v>
      </c>
      <c r="J36" s="293">
        <f>VLOOKUP($A36,DRG!$A$8:$Z$771,22,FALSE)</f>
        <v>1.0575000000000001</v>
      </c>
      <c r="K36" s="16"/>
      <c r="L36" s="301">
        <f t="shared" si="0"/>
        <v>439.46839999999997</v>
      </c>
      <c r="M36" s="207">
        <f t="shared" si="1"/>
        <v>537.21</v>
      </c>
      <c r="N36" s="357">
        <f t="shared" si="2"/>
        <v>97.741600000000062</v>
      </c>
      <c r="O36" s="288">
        <f t="shared" si="3"/>
        <v>2.7497085114652368E-2</v>
      </c>
      <c r="P36" s="304">
        <f t="shared" si="4"/>
        <v>0.18969555035128804</v>
      </c>
    </row>
    <row r="37" spans="1:16" x14ac:dyDescent="0.2">
      <c r="A37" s="273" t="s">
        <v>822</v>
      </c>
      <c r="B37" s="287" t="str">
        <f>VLOOKUP($A37,data!$B$2:$AS$765,44,FALSE)</f>
        <v>04</v>
      </c>
      <c r="C37" s="262" t="str">
        <f>VLOOKUP($A37,DRG!$A$8:$Z$771,2,FALSE)</f>
        <v>Major Chest Procedures W MCC</v>
      </c>
      <c r="D37" s="264">
        <f>IF(ISERROR(VLOOKUP($A37,v32_final!$A$9:$F$763,6,FALSE)),0,VLOOKUP($A37,v32_final!$A$9:$F$763,6,FALSE))</f>
        <v>85</v>
      </c>
      <c r="E37" s="221" t="str">
        <f>VLOOKUP($A37,DRG!$A$8:$Z$771,20,FALSE)</f>
        <v>A</v>
      </c>
      <c r="F37" s="293">
        <f>VLOOKUP($A37,DRG!$A$8:$Z$771,21,FALSE)</f>
        <v>3.6602999999999999</v>
      </c>
      <c r="G37" s="16"/>
      <c r="H37" s="263">
        <f>VLOOKUP($A37,DRG!$A$8:$Z$771,9,FALSE)</f>
        <v>101</v>
      </c>
      <c r="I37" s="299" t="str">
        <f>VLOOKUP($A37,DRG!$A$8:$Z$771,18,FALSE)</f>
        <v>A</v>
      </c>
      <c r="J37" s="293">
        <f>VLOOKUP($A37,DRG!$A$8:$Z$771,22,FALSE)</f>
        <v>4.0471000000000004</v>
      </c>
      <c r="K37" s="16"/>
      <c r="L37" s="301">
        <f t="shared" si="0"/>
        <v>311.12549999999999</v>
      </c>
      <c r="M37" s="207">
        <f t="shared" si="1"/>
        <v>408.75710000000004</v>
      </c>
      <c r="N37" s="357">
        <f t="shared" si="2"/>
        <v>97.631600000000049</v>
      </c>
      <c r="O37" s="288">
        <f t="shared" si="3"/>
        <v>0.10567439827336571</v>
      </c>
      <c r="P37" s="304">
        <f t="shared" si="4"/>
        <v>0.18823529411764706</v>
      </c>
    </row>
    <row r="38" spans="1:16" x14ac:dyDescent="0.2">
      <c r="A38" s="282" t="s">
        <v>1330</v>
      </c>
      <c r="B38" s="289" t="str">
        <f>VLOOKUP($A38,data!$B$2:$AS$765,44,FALSE)</f>
        <v>24</v>
      </c>
      <c r="C38" s="267" t="str">
        <f>VLOOKUP($A38,DRG!$A$8:$Z$771,2,FALSE)</f>
        <v>Other O.R. Procedures for Multiple Significant Trauma W CC</v>
      </c>
      <c r="D38" s="269">
        <f>IF(ISERROR(VLOOKUP($A38,v32_final!$A$9:$F$763,6,FALSE)),0,VLOOKUP($A38,v32_final!$A$9:$F$763,6,FALSE))</f>
        <v>37</v>
      </c>
      <c r="E38" s="222" t="str">
        <f>VLOOKUP($A38,DRG!$A$8:$Z$771,20,FALSE)</f>
        <v>A</v>
      </c>
      <c r="F38" s="292">
        <f>VLOOKUP($A38,DRG!$A$8:$Z$771,21,FALSE)</f>
        <v>4.4096000000000002</v>
      </c>
      <c r="G38" s="16"/>
      <c r="H38" s="268">
        <f>VLOOKUP($A38,DRG!$A$8:$Z$771,9,FALSE)</f>
        <v>54</v>
      </c>
      <c r="I38" s="300" t="str">
        <f>VLOOKUP($A38,DRG!$A$8:$Z$771,18,FALSE)</f>
        <v>A</v>
      </c>
      <c r="J38" s="292">
        <f>VLOOKUP($A38,DRG!$A$8:$Z$771,22,FALSE)</f>
        <v>4.7667000000000002</v>
      </c>
      <c r="K38" s="16"/>
      <c r="L38" s="302">
        <f t="shared" si="0"/>
        <v>163.15520000000001</v>
      </c>
      <c r="M38" s="208">
        <f t="shared" si="1"/>
        <v>257.40179999999998</v>
      </c>
      <c r="N38" s="358">
        <f t="shared" si="2"/>
        <v>94.246599999999972</v>
      </c>
      <c r="O38" s="308">
        <f t="shared" si="3"/>
        <v>8.0982402031930328E-2</v>
      </c>
      <c r="P38" s="303">
        <f t="shared" si="4"/>
        <v>0.45945945945945948</v>
      </c>
    </row>
    <row r="39" spans="1:16" x14ac:dyDescent="0.2">
      <c r="A39" s="273" t="s">
        <v>1524</v>
      </c>
      <c r="B39" s="287" t="str">
        <f>VLOOKUP($A39,data!$B$2:$AS$765,44,FALSE)</f>
        <v>08</v>
      </c>
      <c r="C39" s="262" t="str">
        <f>VLOOKUP($A39,DRG!$A$8:$Z$771,2,FALSE)</f>
        <v>Lower Extrem &amp; Humer Proc Except Hip, Foot, Femur W/O CC/MCC</v>
      </c>
      <c r="D39" s="264">
        <f>IF(ISERROR(VLOOKUP($A39,v32_final!$A$9:$F$763,6,FALSE)),0,VLOOKUP($A39,v32_final!$A$9:$F$763,6,FALSE))</f>
        <v>253</v>
      </c>
      <c r="E39" s="221" t="str">
        <f>VLOOKUP($A39,DRG!$A$8:$Z$771,20,FALSE)</f>
        <v>A</v>
      </c>
      <c r="F39" s="293">
        <f>VLOOKUP($A39,DRG!$A$8:$Z$771,21,FALSE)</f>
        <v>1.7177</v>
      </c>
      <c r="G39" s="16"/>
      <c r="H39" s="263">
        <f>VLOOKUP($A39,DRG!$A$8:$Z$771,9,FALSE)</f>
        <v>299</v>
      </c>
      <c r="I39" s="299" t="str">
        <f>VLOOKUP($A39,DRG!$A$8:$Z$771,18,FALSE)</f>
        <v>A</v>
      </c>
      <c r="J39" s="293">
        <f>VLOOKUP($A39,DRG!$A$8:$Z$771,22,FALSE)</f>
        <v>1.7458</v>
      </c>
      <c r="K39" s="16"/>
      <c r="L39" s="301">
        <f t="shared" si="0"/>
        <v>434.57810000000001</v>
      </c>
      <c r="M39" s="207">
        <f t="shared" si="1"/>
        <v>521.99419999999998</v>
      </c>
      <c r="N39" s="357">
        <f t="shared" si="2"/>
        <v>87.416099999999972</v>
      </c>
      <c r="O39" s="288">
        <f t="shared" si="3"/>
        <v>1.6359084822728076E-2</v>
      </c>
      <c r="P39" s="304">
        <f t="shared" si="4"/>
        <v>0.18181818181818182</v>
      </c>
    </row>
    <row r="40" spans="1:16" x14ac:dyDescent="0.2">
      <c r="A40" s="273" t="s">
        <v>961</v>
      </c>
      <c r="B40" s="287" t="str">
        <f>VLOOKUP($A40,data!$B$2:$AS$765,44,FALSE)</f>
        <v>05</v>
      </c>
      <c r="C40" s="262" t="str">
        <f>VLOOKUP($A40,DRG!$A$8:$Z$771,2,FALSE)</f>
        <v>Coronary Bypass W Cardiac Cath W/O MCC</v>
      </c>
      <c r="D40" s="264">
        <f>IF(ISERROR(VLOOKUP($A40,v32_final!$A$9:$F$763,6,FALSE)),0,VLOOKUP($A40,v32_final!$A$9:$F$763,6,FALSE))</f>
        <v>234</v>
      </c>
      <c r="E40" s="221" t="str">
        <f>VLOOKUP($A40,DRG!$A$8:$Z$771,20,FALSE)</f>
        <v>A</v>
      </c>
      <c r="F40" s="293">
        <f>VLOOKUP($A40,DRG!$A$8:$Z$771,21,FALSE)</f>
        <v>5.6005000000000003</v>
      </c>
      <c r="G40" s="16"/>
      <c r="H40" s="263">
        <f>VLOOKUP($A40,DRG!$A$8:$Z$771,9,FALSE)</f>
        <v>244</v>
      </c>
      <c r="I40" s="299" t="str">
        <f>VLOOKUP($A40,DRG!$A$8:$Z$771,18,FALSE)</f>
        <v>A</v>
      </c>
      <c r="J40" s="293">
        <f>VLOOKUP($A40,DRG!$A$8:$Z$771,22,FALSE)</f>
        <v>5.7286000000000001</v>
      </c>
      <c r="K40" s="16"/>
      <c r="L40" s="301">
        <f t="shared" si="0"/>
        <v>1310.5170000000001</v>
      </c>
      <c r="M40" s="207">
        <f t="shared" si="1"/>
        <v>1397.7784000000001</v>
      </c>
      <c r="N40" s="357">
        <f t="shared" si="2"/>
        <v>87.261400000000094</v>
      </c>
      <c r="O40" s="288">
        <f t="shared" si="3"/>
        <v>2.2872957771627511E-2</v>
      </c>
      <c r="P40" s="304">
        <f t="shared" si="4"/>
        <v>4.2735042735042736E-2</v>
      </c>
    </row>
    <row r="41" spans="1:16" x14ac:dyDescent="0.2">
      <c r="A41" s="273" t="s">
        <v>985</v>
      </c>
      <c r="B41" s="287" t="str">
        <f>VLOOKUP($A41,data!$B$2:$AS$765,44,FALSE)</f>
        <v>05</v>
      </c>
      <c r="C41" s="262" t="str">
        <f>VLOOKUP($A41,DRG!$A$8:$Z$771,2,FALSE)</f>
        <v>Perc Cardiovasc Proc W Drug-Eluting Stent W MCC or 4+ Vessels/Stents</v>
      </c>
      <c r="D41" s="264">
        <f>IF(ISERROR(VLOOKUP($A41,v32_final!$A$9:$F$763,6,FALSE)),0,VLOOKUP($A41,v32_final!$A$9:$F$763,6,FALSE))</f>
        <v>152</v>
      </c>
      <c r="E41" s="221" t="str">
        <f>VLOOKUP($A41,DRG!$A$8:$Z$771,20,FALSE)</f>
        <v>A</v>
      </c>
      <c r="F41" s="293">
        <f>VLOOKUP($A41,DRG!$A$8:$Z$771,21,FALSE)</f>
        <v>4.0412999999999997</v>
      </c>
      <c r="G41" s="16"/>
      <c r="H41" s="263">
        <f>VLOOKUP($A41,DRG!$A$8:$Z$771,9,FALSE)</f>
        <v>175</v>
      </c>
      <c r="I41" s="299" t="str">
        <f>VLOOKUP($A41,DRG!$A$8:$Z$771,18,FALSE)</f>
        <v>A</v>
      </c>
      <c r="J41" s="293">
        <f>VLOOKUP($A41,DRG!$A$8:$Z$771,22,FALSE)</f>
        <v>4.0068999999999999</v>
      </c>
      <c r="K41" s="16"/>
      <c r="L41" s="301">
        <f t="shared" si="0"/>
        <v>614.27759999999989</v>
      </c>
      <c r="M41" s="207">
        <f t="shared" si="1"/>
        <v>701.20749999999998</v>
      </c>
      <c r="N41" s="357">
        <f t="shared" si="2"/>
        <v>86.929900000000089</v>
      </c>
      <c r="O41" s="288">
        <f t="shared" si="3"/>
        <v>-8.5121124390665787E-3</v>
      </c>
      <c r="P41" s="304">
        <f t="shared" si="4"/>
        <v>0.15131578947368421</v>
      </c>
    </row>
    <row r="42" spans="1:16" x14ac:dyDescent="0.2">
      <c r="A42" s="273" t="s">
        <v>268</v>
      </c>
      <c r="B42" s="287" t="str">
        <f>VLOOKUP($A42,data!$B$2:$AS$765,44,FALSE)</f>
        <v>07</v>
      </c>
      <c r="C42" s="262" t="str">
        <f>VLOOKUP($A42,DRG!$A$8:$Z$771,2,FALSE)</f>
        <v>Cirrhosis &amp; Alcoholic Hepatitis W MCC</v>
      </c>
      <c r="D42" s="264">
        <f>IF(ISERROR(VLOOKUP($A42,v32_final!$A$9:$F$763,6,FALSE)),0,VLOOKUP($A42,v32_final!$A$9:$F$763,6,FALSE))</f>
        <v>178</v>
      </c>
      <c r="E42" s="221" t="str">
        <f>VLOOKUP($A42,DRG!$A$8:$Z$771,20,FALSE)</f>
        <v>A</v>
      </c>
      <c r="F42" s="293">
        <f>VLOOKUP($A42,DRG!$A$8:$Z$771,21,FALSE)</f>
        <v>1.6503000000000001</v>
      </c>
      <c r="G42" s="16"/>
      <c r="H42" s="263">
        <f>VLOOKUP($A42,DRG!$A$8:$Z$771,9,FALSE)</f>
        <v>197</v>
      </c>
      <c r="I42" s="299" t="str">
        <f>VLOOKUP($A42,DRG!$A$8:$Z$771,18,FALSE)</f>
        <v>A</v>
      </c>
      <c r="J42" s="293">
        <f>VLOOKUP($A42,DRG!$A$8:$Z$771,22,FALSE)</f>
        <v>1.929</v>
      </c>
      <c r="K42" s="16"/>
      <c r="L42" s="301">
        <f t="shared" si="0"/>
        <v>293.7534</v>
      </c>
      <c r="M42" s="207">
        <f t="shared" si="1"/>
        <v>380.01300000000003</v>
      </c>
      <c r="N42" s="357">
        <f t="shared" si="2"/>
        <v>86.259600000000034</v>
      </c>
      <c r="O42" s="288">
        <f t="shared" si="3"/>
        <v>0.16887838574804576</v>
      </c>
      <c r="P42" s="304">
        <f t="shared" si="4"/>
        <v>0.10674157303370786</v>
      </c>
    </row>
    <row r="43" spans="1:16" x14ac:dyDescent="0.2">
      <c r="A43" s="282" t="s">
        <v>413</v>
      </c>
      <c r="B43" s="289" t="str">
        <f>VLOOKUP($A43,data!$B$2:$AS$765,44,FALSE)</f>
        <v>PRE</v>
      </c>
      <c r="C43" s="267" t="str">
        <f>VLOOKUP($A43,DRG!$A$8:$Z$771,2,FALSE)</f>
        <v>Trach W MV &gt;96 Hrs or PDX Exc Face, Mouth &amp; Neck W/O Maj O.R.</v>
      </c>
      <c r="D43" s="269">
        <f>IF(ISERROR(VLOOKUP($A43,v32_final!$A$9:$F$763,6,FALSE)),0,VLOOKUP($A43,v32_final!$A$9:$F$763,6,FALSE))</f>
        <v>106</v>
      </c>
      <c r="E43" s="222" t="str">
        <f>VLOOKUP($A43,DRG!$A$8:$Z$771,20,FALSE)</f>
        <v>A</v>
      </c>
      <c r="F43" s="292">
        <f>VLOOKUP($A43,DRG!$A$8:$Z$771,21,FALSE)</f>
        <v>9.0330999999999992</v>
      </c>
      <c r="G43" s="16"/>
      <c r="H43" s="268">
        <f>VLOOKUP($A43,DRG!$A$8:$Z$771,9,FALSE)</f>
        <v>109</v>
      </c>
      <c r="I43" s="300" t="str">
        <f>VLOOKUP($A43,DRG!$A$8:$Z$771,18,FALSE)</f>
        <v>A</v>
      </c>
      <c r="J43" s="292">
        <f>VLOOKUP($A43,DRG!$A$8:$Z$771,22,FALSE)</f>
        <v>9.5655999999999999</v>
      </c>
      <c r="K43" s="16"/>
      <c r="L43" s="302">
        <f t="shared" si="0"/>
        <v>957.50859999999989</v>
      </c>
      <c r="M43" s="208">
        <f t="shared" si="1"/>
        <v>1042.6504</v>
      </c>
      <c r="N43" s="358">
        <f t="shared" si="2"/>
        <v>85.141800000000103</v>
      </c>
      <c r="O43" s="308">
        <f t="shared" si="3"/>
        <v>5.8949862173561754E-2</v>
      </c>
      <c r="P43" s="303">
        <f t="shared" si="4"/>
        <v>2.8301886792452831E-2</v>
      </c>
    </row>
    <row r="44" spans="1:16" x14ac:dyDescent="0.2">
      <c r="A44" s="273" t="s">
        <v>1477</v>
      </c>
      <c r="B44" s="287" t="str">
        <f>VLOOKUP($A44,data!$B$2:$AS$765,44,FALSE)</f>
        <v>06</v>
      </c>
      <c r="C44" s="262" t="str">
        <f>VLOOKUP($A44,DRG!$A$8:$Z$771,2,FALSE)</f>
        <v>Stomach, Esophageal &amp; Duodenal Proc W MCC</v>
      </c>
      <c r="D44" s="264">
        <f>IF(ISERROR(VLOOKUP($A44,v32_final!$A$9:$F$763,6,FALSE)),0,VLOOKUP($A44,v32_final!$A$9:$F$763,6,FALSE))</f>
        <v>55</v>
      </c>
      <c r="E44" s="221" t="str">
        <f>VLOOKUP($A44,DRG!$A$8:$Z$771,20,FALSE)</f>
        <v>A</v>
      </c>
      <c r="F44" s="293">
        <f>VLOOKUP($A44,DRG!$A$8:$Z$771,21,FALSE)</f>
        <v>5.4519000000000002</v>
      </c>
      <c r="G44" s="16"/>
      <c r="H44" s="263">
        <f>VLOOKUP($A44,DRG!$A$8:$Z$771,9,FALSE)</f>
        <v>65</v>
      </c>
      <c r="I44" s="299" t="str">
        <f>VLOOKUP($A44,DRG!$A$8:$Z$771,18,FALSE)</f>
        <v>A</v>
      </c>
      <c r="J44" s="293">
        <f>VLOOKUP($A44,DRG!$A$8:$Z$771,22,FALSE)</f>
        <v>5.9218999999999999</v>
      </c>
      <c r="K44" s="16"/>
      <c r="L44" s="301">
        <f t="shared" si="0"/>
        <v>299.85450000000003</v>
      </c>
      <c r="M44" s="207">
        <f t="shared" si="1"/>
        <v>384.92349999999999</v>
      </c>
      <c r="N44" s="357">
        <f t="shared" si="2"/>
        <v>85.06899999999996</v>
      </c>
      <c r="O44" s="288">
        <f t="shared" si="3"/>
        <v>8.6208477778389137E-2</v>
      </c>
      <c r="P44" s="304">
        <f t="shared" si="4"/>
        <v>0.18181818181818182</v>
      </c>
    </row>
    <row r="45" spans="1:16" x14ac:dyDescent="0.2">
      <c r="A45" s="273" t="s">
        <v>287</v>
      </c>
      <c r="B45" s="287" t="str">
        <f>VLOOKUP($A45,data!$B$2:$AS$765,44,FALSE)</f>
        <v>07</v>
      </c>
      <c r="C45" s="262" t="str">
        <f>VLOOKUP($A45,DRG!$A$8:$Z$771,2,FALSE)</f>
        <v>Disorders of Liver Except Malig, Cirr, Alc Hepa W CC</v>
      </c>
      <c r="D45" s="264">
        <f>IF(ISERROR(VLOOKUP($A45,v32_final!$A$9:$F$763,6,FALSE)),0,VLOOKUP($A45,v32_final!$A$9:$F$763,6,FALSE))</f>
        <v>237</v>
      </c>
      <c r="E45" s="221" t="str">
        <f>VLOOKUP($A45,DRG!$A$8:$Z$771,20,FALSE)</f>
        <v>A</v>
      </c>
      <c r="F45" s="293">
        <f>VLOOKUP($A45,DRG!$A$8:$Z$771,21,FALSE)</f>
        <v>0.9425</v>
      </c>
      <c r="G45" s="16"/>
      <c r="H45" s="263">
        <f>VLOOKUP($A45,DRG!$A$8:$Z$771,9,FALSE)</f>
        <v>318</v>
      </c>
      <c r="I45" s="299" t="str">
        <f>VLOOKUP($A45,DRG!$A$8:$Z$771,18,FALSE)</f>
        <v>A</v>
      </c>
      <c r="J45" s="293">
        <f>VLOOKUP($A45,DRG!$A$8:$Z$771,22,FALSE)</f>
        <v>0.96619999999999995</v>
      </c>
      <c r="K45" s="16"/>
      <c r="L45" s="301">
        <f t="shared" si="0"/>
        <v>223.3725</v>
      </c>
      <c r="M45" s="207">
        <f t="shared" si="1"/>
        <v>307.2516</v>
      </c>
      <c r="N45" s="357">
        <f t="shared" si="2"/>
        <v>83.879099999999994</v>
      </c>
      <c r="O45" s="288">
        <f t="shared" si="3"/>
        <v>2.5145888594164396E-2</v>
      </c>
      <c r="P45" s="304">
        <f t="shared" si="4"/>
        <v>0.34177215189873417</v>
      </c>
    </row>
    <row r="46" spans="1:16" x14ac:dyDescent="0.2">
      <c r="A46" s="273" t="s">
        <v>240</v>
      </c>
      <c r="B46" s="287" t="str">
        <f>VLOOKUP($A46,data!$B$2:$AS$765,44,FALSE)</f>
        <v>07</v>
      </c>
      <c r="C46" s="262" t="str">
        <f>VLOOKUP($A46,DRG!$A$8:$Z$771,2,FALSE)</f>
        <v>Laparoscopic Cholecystectomy W/O C.D.E. W CC</v>
      </c>
      <c r="D46" s="264">
        <f>IF(ISERROR(VLOOKUP($A46,v32_final!$A$9:$F$763,6,FALSE)),0,VLOOKUP($A46,v32_final!$A$9:$F$763,6,FALSE))</f>
        <v>189</v>
      </c>
      <c r="E46" s="221" t="str">
        <f>VLOOKUP($A46,DRG!$A$8:$Z$771,20,FALSE)</f>
        <v>A</v>
      </c>
      <c r="F46" s="293">
        <f>VLOOKUP($A46,DRG!$A$8:$Z$771,21,FALSE)</f>
        <v>1.7790999999999999</v>
      </c>
      <c r="G46" s="16"/>
      <c r="H46" s="263">
        <f>VLOOKUP($A46,DRG!$A$8:$Z$771,9,FALSE)</f>
        <v>233</v>
      </c>
      <c r="I46" s="299" t="str">
        <f>VLOOKUP($A46,DRG!$A$8:$Z$771,18,FALSE)</f>
        <v>A</v>
      </c>
      <c r="J46" s="293">
        <f>VLOOKUP($A46,DRG!$A$8:$Z$771,22,FALSE)</f>
        <v>1.7946</v>
      </c>
      <c r="K46" s="16"/>
      <c r="L46" s="301">
        <f t="shared" si="0"/>
        <v>336.24989999999997</v>
      </c>
      <c r="M46" s="207">
        <f t="shared" si="1"/>
        <v>418.14179999999999</v>
      </c>
      <c r="N46" s="357">
        <f t="shared" si="2"/>
        <v>81.891900000000021</v>
      </c>
      <c r="O46" s="288">
        <f t="shared" si="3"/>
        <v>8.7122702490023442E-3</v>
      </c>
      <c r="P46" s="304">
        <f t="shared" si="4"/>
        <v>0.23280423280423279</v>
      </c>
    </row>
    <row r="47" spans="1:16" x14ac:dyDescent="0.2">
      <c r="A47" s="273" t="s">
        <v>324</v>
      </c>
      <c r="B47" s="287" t="str">
        <f>VLOOKUP($A47,data!$B$2:$AS$765,44,FALSE)</f>
        <v>08</v>
      </c>
      <c r="C47" s="262" t="str">
        <f>VLOOKUP($A47,DRG!$A$8:$Z$771,2,FALSE)</f>
        <v>Combined Anterior/Posterior Spinal Fusion W/O CC/MCC</v>
      </c>
      <c r="D47" s="264">
        <f>IF(ISERROR(VLOOKUP($A47,v32_final!$A$9:$F$763,6,FALSE)),0,VLOOKUP($A47,v32_final!$A$9:$F$763,6,FALSE))</f>
        <v>19</v>
      </c>
      <c r="E47" s="221" t="str">
        <f>VLOOKUP($A47,DRG!$A$8:$Z$771,20,FALSE)</f>
        <v>AP</v>
      </c>
      <c r="F47" s="293">
        <f>VLOOKUP($A47,DRG!$A$8:$Z$771,21,FALSE)</f>
        <v>7.7191999999999998</v>
      </c>
      <c r="G47" s="16"/>
      <c r="H47" s="263">
        <f>VLOOKUP($A47,DRG!$A$8:$Z$771,9,FALSE)</f>
        <v>29</v>
      </c>
      <c r="I47" s="299" t="str">
        <f>VLOOKUP($A47,DRG!$A$8:$Z$771,18,FALSE)</f>
        <v>A</v>
      </c>
      <c r="J47" s="293">
        <f>VLOOKUP($A47,DRG!$A$8:$Z$771,22,FALSE)</f>
        <v>7.8597000000000001</v>
      </c>
      <c r="K47" s="16"/>
      <c r="L47" s="301">
        <f t="shared" si="0"/>
        <v>146.66479999999999</v>
      </c>
      <c r="M47" s="207">
        <f t="shared" si="1"/>
        <v>227.93129999999999</v>
      </c>
      <c r="N47" s="357">
        <f t="shared" si="2"/>
        <v>81.266500000000008</v>
      </c>
      <c r="O47" s="288">
        <f t="shared" si="3"/>
        <v>1.8201368017411169E-2</v>
      </c>
      <c r="P47" s="304">
        <f t="shared" si="4"/>
        <v>0.52631578947368418</v>
      </c>
    </row>
    <row r="48" spans="1:16" x14ac:dyDescent="0.2">
      <c r="A48" s="282" t="s">
        <v>1365</v>
      </c>
      <c r="B48" s="289" t="str">
        <f>VLOOKUP($A48,data!$B$2:$AS$765,44,FALSE)</f>
        <v>05</v>
      </c>
      <c r="C48" s="267" t="str">
        <f>VLOOKUP($A48,DRG!$A$8:$Z$771,2,FALSE)</f>
        <v>Other Vascular Procedures W CC</v>
      </c>
      <c r="D48" s="269">
        <f>IF(ISERROR(VLOOKUP($A48,v32_final!$A$9:$F$763,6,FALSE)),0,VLOOKUP($A48,v32_final!$A$9:$F$763,6,FALSE))</f>
        <v>199</v>
      </c>
      <c r="E48" s="222" t="str">
        <f>VLOOKUP($A48,DRG!$A$8:$Z$771,20,FALSE)</f>
        <v>A</v>
      </c>
      <c r="F48" s="292">
        <f>VLOOKUP($A48,DRG!$A$8:$Z$771,21,FALSE)</f>
        <v>3.1877</v>
      </c>
      <c r="G48" s="16"/>
      <c r="H48" s="268">
        <f>VLOOKUP($A48,DRG!$A$8:$Z$771,9,FALSE)</f>
        <v>227</v>
      </c>
      <c r="I48" s="300" t="str">
        <f>VLOOKUP($A48,DRG!$A$8:$Z$771,18,FALSE)</f>
        <v>A</v>
      </c>
      <c r="J48" s="292">
        <f>VLOOKUP($A48,DRG!$A$8:$Z$771,22,FALSE)</f>
        <v>3.1482000000000001</v>
      </c>
      <c r="K48" s="16"/>
      <c r="L48" s="302">
        <f t="shared" si="0"/>
        <v>634.35230000000001</v>
      </c>
      <c r="M48" s="208">
        <f t="shared" si="1"/>
        <v>714.64139999999998</v>
      </c>
      <c r="N48" s="358">
        <f t="shared" si="2"/>
        <v>80.289099999999962</v>
      </c>
      <c r="O48" s="308">
        <f t="shared" si="3"/>
        <v>-1.2391379364431994E-2</v>
      </c>
      <c r="P48" s="303">
        <f t="shared" si="4"/>
        <v>0.1407035175879397</v>
      </c>
    </row>
    <row r="49" spans="1:16" x14ac:dyDescent="0.2">
      <c r="A49" s="273" t="s">
        <v>882</v>
      </c>
      <c r="B49" s="287" t="str">
        <f>VLOOKUP($A49,data!$B$2:$AS$765,44,FALSE)</f>
        <v>04</v>
      </c>
      <c r="C49" s="262" t="str">
        <f>VLOOKUP($A49,DRG!$A$8:$Z$771,2,FALSE)</f>
        <v>Simple Pneumonia &amp; Pleurisy W MCC</v>
      </c>
      <c r="D49" s="264">
        <f>IF(ISERROR(VLOOKUP($A49,v32_final!$A$9:$F$763,6,FALSE)),0,VLOOKUP($A49,v32_final!$A$9:$F$763,6,FALSE))</f>
        <v>422</v>
      </c>
      <c r="E49" s="221" t="str">
        <f>VLOOKUP($A49,DRG!$A$8:$Z$771,20,FALSE)</f>
        <v>A</v>
      </c>
      <c r="F49" s="293">
        <f>VLOOKUP($A49,DRG!$A$8:$Z$771,21,FALSE)</f>
        <v>1.3967000000000001</v>
      </c>
      <c r="G49" s="16"/>
      <c r="H49" s="263">
        <f>VLOOKUP($A49,DRG!$A$8:$Z$771,9,FALSE)</f>
        <v>475</v>
      </c>
      <c r="I49" s="299" t="str">
        <f>VLOOKUP($A49,DRG!$A$8:$Z$771,18,FALSE)</f>
        <v>A</v>
      </c>
      <c r="J49" s="293">
        <f>VLOOKUP($A49,DRG!$A$8:$Z$771,22,FALSE)</f>
        <v>1.4088000000000001</v>
      </c>
      <c r="K49" s="16"/>
      <c r="L49" s="301">
        <f t="shared" si="0"/>
        <v>589.40740000000005</v>
      </c>
      <c r="M49" s="207">
        <f t="shared" si="1"/>
        <v>669.18000000000006</v>
      </c>
      <c r="N49" s="357">
        <f t="shared" si="2"/>
        <v>79.772600000000011</v>
      </c>
      <c r="O49" s="288">
        <f t="shared" si="3"/>
        <v>8.6632777260685894E-3</v>
      </c>
      <c r="P49" s="304">
        <f t="shared" si="4"/>
        <v>0.12559241706161137</v>
      </c>
    </row>
    <row r="50" spans="1:16" x14ac:dyDescent="0.2">
      <c r="A50" s="273" t="s">
        <v>1354</v>
      </c>
      <c r="B50" s="287" t="str">
        <f>VLOOKUP($A50,data!$B$2:$AS$765,44,FALSE)</f>
        <v>Neo</v>
      </c>
      <c r="C50" s="262" t="str">
        <f>VLOOKUP($A50,DRG!$A$8:$Z$771,2,FALSE)</f>
        <v>Level III: Prematurity W Major Problems</v>
      </c>
      <c r="D50" s="264">
        <f>IF(ISERROR(VLOOKUP($A50,v32_final!$A$9:$F$763,6,FALSE)),0,VLOOKUP($A50,v32_final!$A$9:$F$763,6,FALSE))</f>
        <v>138</v>
      </c>
      <c r="E50" s="221" t="str">
        <f>VLOOKUP($A50,DRG!$A$8:$Z$771,20,FALSE)</f>
        <v>A</v>
      </c>
      <c r="F50" s="293">
        <f>VLOOKUP($A50,DRG!$A$8:$Z$771,21,FALSE)</f>
        <v>2.4622000000000002</v>
      </c>
      <c r="G50" s="16"/>
      <c r="H50" s="263">
        <f>VLOOKUP($A50,DRG!$A$8:$Z$771,9,FALSE)</f>
        <v>159</v>
      </c>
      <c r="I50" s="299" t="str">
        <f>VLOOKUP($A50,DRG!$A$8:$Z$771,18,FALSE)</f>
        <v>A</v>
      </c>
      <c r="J50" s="293">
        <f>VLOOKUP($A50,DRG!$A$8:$Z$771,22,FALSE)</f>
        <v>2.6194000000000002</v>
      </c>
      <c r="K50" s="16"/>
      <c r="L50" s="301">
        <f t="shared" si="0"/>
        <v>339.78360000000004</v>
      </c>
      <c r="M50" s="207">
        <f t="shared" si="1"/>
        <v>416.4846</v>
      </c>
      <c r="N50" s="357">
        <f t="shared" si="2"/>
        <v>76.700999999999965</v>
      </c>
      <c r="O50" s="288">
        <f t="shared" si="3"/>
        <v>6.3845341564454552E-2</v>
      </c>
      <c r="P50" s="304">
        <f t="shared" si="4"/>
        <v>0.15217391304347827</v>
      </c>
    </row>
    <row r="51" spans="1:16" x14ac:dyDescent="0.2">
      <c r="A51" s="273" t="s">
        <v>354</v>
      </c>
      <c r="B51" s="287" t="str">
        <f>VLOOKUP($A51,data!$B$2:$AS$765,44,FALSE)</f>
        <v>08</v>
      </c>
      <c r="C51" s="262" t="str">
        <f>VLOOKUP($A51,DRG!$A$8:$Z$771,2,FALSE)</f>
        <v>Cervical Spinal Fusion W/O CC/MCC</v>
      </c>
      <c r="D51" s="264">
        <f>IF(ISERROR(VLOOKUP($A51,v32_final!$A$9:$F$763,6,FALSE)),0,VLOOKUP($A51,v32_final!$A$9:$F$763,6,FALSE))</f>
        <v>236</v>
      </c>
      <c r="E51" s="221" t="str">
        <f>VLOOKUP($A51,DRG!$A$8:$Z$771,20,FALSE)</f>
        <v>A</v>
      </c>
      <c r="F51" s="293">
        <f>VLOOKUP($A51,DRG!$A$8:$Z$771,21,FALSE)</f>
        <v>2.4416000000000002</v>
      </c>
      <c r="G51" s="16"/>
      <c r="H51" s="263">
        <f>VLOOKUP($A51,DRG!$A$8:$Z$771,9,FALSE)</f>
        <v>271</v>
      </c>
      <c r="I51" s="299" t="str">
        <f>VLOOKUP($A51,DRG!$A$8:$Z$771,18,FALSE)</f>
        <v>A</v>
      </c>
      <c r="J51" s="293">
        <f>VLOOKUP($A51,DRG!$A$8:$Z$771,22,FALSE)</f>
        <v>2.4060999999999999</v>
      </c>
      <c r="K51" s="16"/>
      <c r="L51" s="301">
        <f t="shared" si="0"/>
        <v>576.21760000000006</v>
      </c>
      <c r="M51" s="207">
        <f t="shared" si="1"/>
        <v>652.05309999999997</v>
      </c>
      <c r="N51" s="357">
        <f t="shared" si="2"/>
        <v>75.835499999999911</v>
      </c>
      <c r="O51" s="288">
        <f t="shared" si="3"/>
        <v>-1.4539646133682957E-2</v>
      </c>
      <c r="P51" s="304">
        <f t="shared" si="4"/>
        <v>0.14830508474576271</v>
      </c>
    </row>
    <row r="52" spans="1:16" x14ac:dyDescent="0.2">
      <c r="A52" s="273" t="s">
        <v>1174</v>
      </c>
      <c r="B52" s="287" t="str">
        <f>VLOOKUP($A52,data!$B$2:$AS$765,44,FALSE)</f>
        <v>06</v>
      </c>
      <c r="C52" s="262" t="str">
        <f>VLOOKUP($A52,DRG!$A$8:$Z$771,2,FALSE)</f>
        <v>G.I. Hemorrhage W CC</v>
      </c>
      <c r="D52" s="264">
        <f>IF(ISERROR(VLOOKUP($A52,v32_final!$A$9:$F$763,6,FALSE)),0,VLOOKUP($A52,v32_final!$A$9:$F$763,6,FALSE))</f>
        <v>349</v>
      </c>
      <c r="E52" s="221" t="str">
        <f>VLOOKUP($A52,DRG!$A$8:$Z$771,20,FALSE)</f>
        <v>A</v>
      </c>
      <c r="F52" s="293">
        <f>VLOOKUP($A52,DRG!$A$8:$Z$771,21,FALSE)</f>
        <v>1.0909</v>
      </c>
      <c r="G52" s="16"/>
      <c r="H52" s="263">
        <f>VLOOKUP($A52,DRG!$A$8:$Z$771,9,FALSE)</f>
        <v>415</v>
      </c>
      <c r="I52" s="299" t="str">
        <f>VLOOKUP($A52,DRG!$A$8:$Z$771,18,FALSE)</f>
        <v>A</v>
      </c>
      <c r="J52" s="293">
        <f>VLOOKUP($A52,DRG!$A$8:$Z$771,22,FALSE)</f>
        <v>1.0989</v>
      </c>
      <c r="K52" s="16"/>
      <c r="L52" s="301">
        <f t="shared" si="0"/>
        <v>380.72410000000002</v>
      </c>
      <c r="M52" s="207">
        <f t="shared" si="1"/>
        <v>456.04349999999999</v>
      </c>
      <c r="N52" s="357">
        <f t="shared" si="2"/>
        <v>75.319399999999973</v>
      </c>
      <c r="O52" s="288">
        <f t="shared" si="3"/>
        <v>7.3333944449537145E-3</v>
      </c>
      <c r="P52" s="304">
        <f t="shared" si="4"/>
        <v>0.18911174785100288</v>
      </c>
    </row>
    <row r="53" spans="1:16" x14ac:dyDescent="0.2">
      <c r="A53" s="282" t="s">
        <v>1261</v>
      </c>
      <c r="B53" s="289" t="str">
        <f>VLOOKUP($A53,data!$B$2:$AS$765,44,FALSE)</f>
        <v>18</v>
      </c>
      <c r="C53" s="267" t="str">
        <f>VLOOKUP($A53,DRG!$A$8:$Z$771,2,FALSE)</f>
        <v>Postoperative or Post-Traumatic Infections W O.R. Proc W CC</v>
      </c>
      <c r="D53" s="269">
        <f>IF(ISERROR(VLOOKUP($A53,v32_final!$A$9:$F$763,6,FALSE)),0,VLOOKUP($A53,v32_final!$A$9:$F$763,6,FALSE))</f>
        <v>82</v>
      </c>
      <c r="E53" s="222" t="str">
        <f>VLOOKUP($A53,DRG!$A$8:$Z$771,20,FALSE)</f>
        <v>A</v>
      </c>
      <c r="F53" s="292">
        <f>VLOOKUP($A53,DRG!$A$8:$Z$771,21,FALSE)</f>
        <v>1.8189</v>
      </c>
      <c r="G53" s="16"/>
      <c r="H53" s="268">
        <f>VLOOKUP($A53,DRG!$A$8:$Z$771,9,FALSE)</f>
        <v>108</v>
      </c>
      <c r="I53" s="300" t="str">
        <f>VLOOKUP($A53,DRG!$A$8:$Z$771,18,FALSE)</f>
        <v>A</v>
      </c>
      <c r="J53" s="292">
        <f>VLOOKUP($A53,DRG!$A$8:$Z$771,22,FALSE)</f>
        <v>2.0746000000000002</v>
      </c>
      <c r="K53" s="16"/>
      <c r="L53" s="302">
        <f t="shared" si="0"/>
        <v>149.1498</v>
      </c>
      <c r="M53" s="208">
        <f t="shared" si="1"/>
        <v>224.05680000000001</v>
      </c>
      <c r="N53" s="358">
        <f t="shared" si="2"/>
        <v>74.907000000000011</v>
      </c>
      <c r="O53" s="308">
        <f t="shared" si="3"/>
        <v>0.14057947110891211</v>
      </c>
      <c r="P53" s="303">
        <f t="shared" si="4"/>
        <v>0.31707317073170732</v>
      </c>
    </row>
    <row r="54" spans="1:16" x14ac:dyDescent="0.2">
      <c r="A54" s="273" t="s">
        <v>1258</v>
      </c>
      <c r="B54" s="287" t="str">
        <f>VLOOKUP($A54,data!$B$2:$AS$765,44,FALSE)</f>
        <v>18</v>
      </c>
      <c r="C54" s="262" t="str">
        <f>VLOOKUP($A54,DRG!$A$8:$Z$771,2,FALSE)</f>
        <v>Infectious &amp; Parasitic Diseases W O.R. Procedure W CC</v>
      </c>
      <c r="D54" s="264">
        <f>IF(ISERROR(VLOOKUP($A54,v32_final!$A$9:$F$763,6,FALSE)),0,VLOOKUP($A54,v32_final!$A$9:$F$763,6,FALSE))</f>
        <v>86</v>
      </c>
      <c r="E54" s="221" t="str">
        <f>VLOOKUP($A54,DRG!$A$8:$Z$771,20,FALSE)</f>
        <v>AP</v>
      </c>
      <c r="F54" s="293">
        <f>VLOOKUP($A54,DRG!$A$8:$Z$771,21,FALSE)</f>
        <v>2.2755999999999998</v>
      </c>
      <c r="G54" s="16"/>
      <c r="H54" s="263">
        <f>VLOOKUP($A54,DRG!$A$8:$Z$771,9,FALSE)</f>
        <v>128</v>
      </c>
      <c r="I54" s="299" t="str">
        <f>VLOOKUP($A54,DRG!$A$8:$Z$771,18,FALSE)</f>
        <v>AP</v>
      </c>
      <c r="J54" s="293">
        <f>VLOOKUP($A54,DRG!$A$8:$Z$771,22,FALSE)</f>
        <v>2.1076000000000001</v>
      </c>
      <c r="K54" s="16"/>
      <c r="L54" s="301">
        <f t="shared" si="0"/>
        <v>195.70159999999998</v>
      </c>
      <c r="M54" s="207">
        <f t="shared" si="1"/>
        <v>269.77280000000002</v>
      </c>
      <c r="N54" s="357">
        <f t="shared" si="2"/>
        <v>74.071200000000033</v>
      </c>
      <c r="O54" s="288">
        <f t="shared" si="3"/>
        <v>-7.3826683072596114E-2</v>
      </c>
      <c r="P54" s="304">
        <f t="shared" si="4"/>
        <v>0.48837209302325579</v>
      </c>
    </row>
    <row r="55" spans="1:16" x14ac:dyDescent="0.2">
      <c r="A55" s="273" t="s">
        <v>353</v>
      </c>
      <c r="B55" s="287" t="str">
        <f>VLOOKUP($A55,data!$B$2:$AS$765,44,FALSE)</f>
        <v>08</v>
      </c>
      <c r="C55" s="262" t="str">
        <f>VLOOKUP($A55,DRG!$A$8:$Z$771,2,FALSE)</f>
        <v>Cervical Spinal Fusion W CC</v>
      </c>
      <c r="D55" s="264">
        <f>IF(ISERROR(VLOOKUP($A55,v32_final!$A$9:$F$763,6,FALSE)),0,VLOOKUP($A55,v32_final!$A$9:$F$763,6,FALSE))</f>
        <v>60</v>
      </c>
      <c r="E55" s="221" t="str">
        <f>VLOOKUP($A55,DRG!$A$8:$Z$771,20,FALSE)</f>
        <v>A</v>
      </c>
      <c r="F55" s="293">
        <f>VLOOKUP($A55,DRG!$A$8:$Z$771,21,FALSE)</f>
        <v>3.3812000000000002</v>
      </c>
      <c r="G55" s="16"/>
      <c r="H55" s="263">
        <f>VLOOKUP($A55,DRG!$A$8:$Z$771,9,FALSE)</f>
        <v>81</v>
      </c>
      <c r="I55" s="299" t="str">
        <f>VLOOKUP($A55,DRG!$A$8:$Z$771,18,FALSE)</f>
        <v>A</v>
      </c>
      <c r="J55" s="293">
        <f>VLOOKUP($A55,DRG!$A$8:$Z$771,22,FALSE)</f>
        <v>3.3652000000000002</v>
      </c>
      <c r="K55" s="16"/>
      <c r="L55" s="301">
        <f t="shared" si="0"/>
        <v>202.87200000000001</v>
      </c>
      <c r="M55" s="207">
        <f t="shared" si="1"/>
        <v>272.58120000000002</v>
      </c>
      <c r="N55" s="357">
        <f t="shared" si="2"/>
        <v>69.70920000000001</v>
      </c>
      <c r="O55" s="288">
        <f t="shared" si="3"/>
        <v>-4.7320477936827199E-3</v>
      </c>
      <c r="P55" s="304">
        <f t="shared" si="4"/>
        <v>0.35</v>
      </c>
    </row>
    <row r="56" spans="1:16" x14ac:dyDescent="0.2">
      <c r="A56" s="283" t="s">
        <v>1302</v>
      </c>
      <c r="B56" s="287" t="str">
        <f>VLOOKUP($A56,data!$B$2:$AS$765,44,FALSE)</f>
        <v>21</v>
      </c>
      <c r="C56" s="262" t="str">
        <f>VLOOKUP($A56,DRG!$A$8:$Z$771,2,FALSE)</f>
        <v>Poisoning &amp; Toxic Effects of Drugs W/O MCC</v>
      </c>
      <c r="D56" s="264">
        <f>IF(ISERROR(VLOOKUP($A56,v32_final!$A$9:$F$763,6,FALSE)),0,VLOOKUP($A56,v32_final!$A$9:$F$763,6,FALSE))</f>
        <v>568</v>
      </c>
      <c r="E56" s="221" t="str">
        <f>VLOOKUP($A56,DRG!$A$8:$Z$771,20,FALSE)</f>
        <v>A</v>
      </c>
      <c r="F56" s="293">
        <f>VLOOKUP($A56,DRG!$A$8:$Z$771,21,FALSE)</f>
        <v>0.60099999999999998</v>
      </c>
      <c r="G56" s="16"/>
      <c r="H56" s="263">
        <f>VLOOKUP($A56,DRG!$A$8:$Z$771,9,FALSE)</f>
        <v>666</v>
      </c>
      <c r="I56" s="299" t="str">
        <f>VLOOKUP($A56,DRG!$A$8:$Z$771,18,FALSE)</f>
        <v>A</v>
      </c>
      <c r="J56" s="293">
        <f>VLOOKUP($A56,DRG!$A$8:$Z$771,22,FALSE)</f>
        <v>0.61609999999999998</v>
      </c>
      <c r="K56" s="16"/>
      <c r="L56" s="301">
        <f t="shared" si="0"/>
        <v>341.36799999999999</v>
      </c>
      <c r="M56" s="207">
        <f t="shared" si="1"/>
        <v>410.32259999999997</v>
      </c>
      <c r="N56" s="357">
        <f t="shared" si="2"/>
        <v>68.954599999999971</v>
      </c>
      <c r="O56" s="288">
        <f t="shared" si="3"/>
        <v>2.5124792013311154E-2</v>
      </c>
      <c r="P56" s="304">
        <f t="shared" si="4"/>
        <v>0.17253521126760563</v>
      </c>
    </row>
    <row r="57" spans="1:16" x14ac:dyDescent="0.2">
      <c r="A57" s="273" t="s">
        <v>935</v>
      </c>
      <c r="B57" s="287" t="str">
        <f>VLOOKUP($A57,data!$B$2:$AS$765,44,FALSE)</f>
        <v>05</v>
      </c>
      <c r="C57" s="262" t="str">
        <f>VLOOKUP($A57,DRG!$A$8:$Z$771,2,FALSE)</f>
        <v>Cardiac Valve &amp; Oth Maj Cardiothoracic Proc W/O Card Cath W CC</v>
      </c>
      <c r="D57" s="264">
        <f>IF(ISERROR(VLOOKUP($A57,v32_final!$A$9:$F$763,6,FALSE)),0,VLOOKUP($A57,v32_final!$A$9:$F$763,6,FALSE))</f>
        <v>60</v>
      </c>
      <c r="E57" s="221" t="str">
        <f>VLOOKUP($A57,DRG!$A$8:$Z$771,20,FALSE)</f>
        <v>A</v>
      </c>
      <c r="F57" s="293">
        <f>VLOOKUP($A57,DRG!$A$8:$Z$771,21,FALSE)</f>
        <v>6.0221</v>
      </c>
      <c r="G57" s="16"/>
      <c r="H57" s="263">
        <f>VLOOKUP($A57,DRG!$A$8:$Z$771,9,FALSE)</f>
        <v>65</v>
      </c>
      <c r="I57" s="299" t="str">
        <f>VLOOKUP($A57,DRG!$A$8:$Z$771,18,FALSE)</f>
        <v>A</v>
      </c>
      <c r="J57" s="293">
        <f>VLOOKUP($A57,DRG!$A$8:$Z$771,22,FALSE)</f>
        <v>6.6054000000000004</v>
      </c>
      <c r="K57" s="16"/>
      <c r="L57" s="301">
        <f t="shared" si="0"/>
        <v>361.32600000000002</v>
      </c>
      <c r="M57" s="207">
        <f t="shared" si="1"/>
        <v>429.351</v>
      </c>
      <c r="N57" s="357">
        <f t="shared" si="2"/>
        <v>68.024999999999977</v>
      </c>
      <c r="O57" s="288">
        <f t="shared" si="3"/>
        <v>9.6859899370651495E-2</v>
      </c>
      <c r="P57" s="304">
        <f t="shared" si="4"/>
        <v>8.3333333333333329E-2</v>
      </c>
    </row>
    <row r="58" spans="1:16" x14ac:dyDescent="0.2">
      <c r="A58" s="282" t="s">
        <v>1280</v>
      </c>
      <c r="B58" s="289" t="str">
        <f>VLOOKUP($A58,data!$B$2:$AS$765,44,FALSE)</f>
        <v>19</v>
      </c>
      <c r="C58" s="267" t="str">
        <f>VLOOKUP($A58,DRG!$A$8:$Z$771,2,FALSE)</f>
        <v>Psychoses</v>
      </c>
      <c r="D58" s="269">
        <f>IF(ISERROR(VLOOKUP($A58,v32_final!$A$9:$F$763,6,FALSE)),0,VLOOKUP($A58,v32_final!$A$9:$F$763,6,FALSE))</f>
        <v>702</v>
      </c>
      <c r="E58" s="222" t="str">
        <f>VLOOKUP($A58,DRG!$A$8:$Z$771,20,FALSE)</f>
        <v>A</v>
      </c>
      <c r="F58" s="292">
        <f>VLOOKUP($A58,DRG!$A$8:$Z$771,21,FALSE)</f>
        <v>0.72819999999999996</v>
      </c>
      <c r="G58" s="16"/>
      <c r="H58" s="268">
        <f>VLOOKUP($A58,DRG!$A$8:$Z$771,9,FALSE)</f>
        <v>767</v>
      </c>
      <c r="I58" s="300" t="str">
        <f>VLOOKUP($A58,DRG!$A$8:$Z$771,18,FALSE)</f>
        <v>A</v>
      </c>
      <c r="J58" s="292">
        <f>VLOOKUP($A58,DRG!$A$8:$Z$771,22,FALSE)</f>
        <v>0.75309999999999999</v>
      </c>
      <c r="K58" s="16"/>
      <c r="L58" s="302">
        <f t="shared" si="0"/>
        <v>511.19639999999998</v>
      </c>
      <c r="M58" s="208">
        <f t="shared" si="1"/>
        <v>577.6277</v>
      </c>
      <c r="N58" s="358">
        <f t="shared" si="2"/>
        <v>66.431300000000022</v>
      </c>
      <c r="O58" s="308">
        <f t="shared" si="3"/>
        <v>3.4193902773963246E-2</v>
      </c>
      <c r="P58" s="303">
        <f t="shared" si="4"/>
        <v>9.2592592592592587E-2</v>
      </c>
    </row>
    <row r="59" spans="1:16" x14ac:dyDescent="0.2">
      <c r="A59" s="273" t="s">
        <v>1387</v>
      </c>
      <c r="B59" s="287" t="str">
        <f>VLOOKUP($A59,data!$B$2:$AS$765,44,FALSE)</f>
        <v>05</v>
      </c>
      <c r="C59" s="262" t="str">
        <f>VLOOKUP($A59,DRG!$A$8:$Z$771,2,FALSE)</f>
        <v>Other Circulatory System O.R. Procedures</v>
      </c>
      <c r="D59" s="264">
        <f>IF(ISERROR(VLOOKUP($A59,v32_final!$A$9:$F$763,6,FALSE)),0,VLOOKUP($A59,v32_final!$A$9:$F$763,6,FALSE))</f>
        <v>53</v>
      </c>
      <c r="E59" s="221" t="str">
        <f>VLOOKUP($A59,DRG!$A$8:$Z$771,20,FALSE)</f>
        <v>A</v>
      </c>
      <c r="F59" s="293">
        <f>VLOOKUP($A59,DRG!$A$8:$Z$771,21,FALSE)</f>
        <v>2.2930999999999999</v>
      </c>
      <c r="G59" s="16"/>
      <c r="H59" s="263">
        <f>VLOOKUP($A59,DRG!$A$8:$Z$771,9,FALSE)</f>
        <v>66</v>
      </c>
      <c r="I59" s="299" t="str">
        <f>VLOOKUP($A59,DRG!$A$8:$Z$771,18,FALSE)</f>
        <v>A</v>
      </c>
      <c r="J59" s="293">
        <f>VLOOKUP($A59,DRG!$A$8:$Z$771,22,FALSE)</f>
        <v>2.8460999999999999</v>
      </c>
      <c r="K59" s="16"/>
      <c r="L59" s="301">
        <f t="shared" si="0"/>
        <v>121.5343</v>
      </c>
      <c r="M59" s="207">
        <f t="shared" si="1"/>
        <v>187.8426</v>
      </c>
      <c r="N59" s="357">
        <f t="shared" si="2"/>
        <v>66.308300000000003</v>
      </c>
      <c r="O59" s="288">
        <f t="shared" si="3"/>
        <v>0.24115825738083815</v>
      </c>
      <c r="P59" s="304">
        <f t="shared" si="4"/>
        <v>0.24528301886792453</v>
      </c>
    </row>
    <row r="60" spans="1:16" x14ac:dyDescent="0.2">
      <c r="A60" s="273" t="s">
        <v>468</v>
      </c>
      <c r="B60" s="287" t="str">
        <f>VLOOKUP($A60,data!$B$2:$AS$765,44,FALSE)</f>
        <v>01</v>
      </c>
      <c r="C60" s="262" t="str">
        <f>VLOOKUP($A60,DRG!$A$8:$Z$771,2,FALSE)</f>
        <v>Intracranial Hemorrhage or Cerebral Infarction W MCC</v>
      </c>
      <c r="D60" s="264">
        <f>IF(ISERROR(VLOOKUP($A60,v32_final!$A$9:$F$763,6,FALSE)),0,VLOOKUP($A60,v32_final!$A$9:$F$763,6,FALSE))</f>
        <v>197</v>
      </c>
      <c r="E60" s="221" t="str">
        <f>VLOOKUP($A60,DRG!$A$8:$Z$771,20,FALSE)</f>
        <v>A</v>
      </c>
      <c r="F60" s="293">
        <f>VLOOKUP($A60,DRG!$A$8:$Z$771,21,FALSE)</f>
        <v>2.3940999999999999</v>
      </c>
      <c r="G60" s="16"/>
      <c r="H60" s="263">
        <f>VLOOKUP($A60,DRG!$A$8:$Z$771,9,FALSE)</f>
        <v>255</v>
      </c>
      <c r="I60" s="299" t="str">
        <f>VLOOKUP($A60,DRG!$A$8:$Z$771,18,FALSE)</f>
        <v>A</v>
      </c>
      <c r="J60" s="293">
        <f>VLOOKUP($A60,DRG!$A$8:$Z$771,22,FALSE)</f>
        <v>2.1025</v>
      </c>
      <c r="K60" s="16"/>
      <c r="L60" s="301">
        <f t="shared" si="0"/>
        <v>471.6377</v>
      </c>
      <c r="M60" s="207">
        <f t="shared" si="1"/>
        <v>536.13750000000005</v>
      </c>
      <c r="N60" s="357">
        <f t="shared" si="2"/>
        <v>64.49980000000005</v>
      </c>
      <c r="O60" s="288">
        <f t="shared" si="3"/>
        <v>-0.12179942358297476</v>
      </c>
      <c r="P60" s="304">
        <f t="shared" si="4"/>
        <v>0.29441624365482233</v>
      </c>
    </row>
    <row r="61" spans="1:16" x14ac:dyDescent="0.2">
      <c r="A61" s="273" t="s">
        <v>371</v>
      </c>
      <c r="B61" s="287" t="str">
        <f>VLOOKUP($A61,data!$B$2:$AS$765,44,FALSE)</f>
        <v>08</v>
      </c>
      <c r="C61" s="262" t="str">
        <f>VLOOKUP($A61,DRG!$A$8:$Z$771,2,FALSE)</f>
        <v>Hip &amp; Femur Procedures Except Major Joint W/O CC/MCC</v>
      </c>
      <c r="D61" s="264">
        <f>IF(ISERROR(VLOOKUP($A61,v32_final!$A$9:$F$763,6,FALSE)),0,VLOOKUP($A61,v32_final!$A$9:$F$763,6,FALSE))</f>
        <v>100</v>
      </c>
      <c r="E61" s="221" t="str">
        <f>VLOOKUP($A61,DRG!$A$8:$Z$771,20,FALSE)</f>
        <v>A</v>
      </c>
      <c r="F61" s="293">
        <f>VLOOKUP($A61,DRG!$A$8:$Z$771,21,FALSE)</f>
        <v>1.7158</v>
      </c>
      <c r="G61" s="16"/>
      <c r="H61" s="263">
        <f>VLOOKUP($A61,DRG!$A$8:$Z$771,9,FALSE)</f>
        <v>124</v>
      </c>
      <c r="I61" s="299" t="str">
        <f>VLOOKUP($A61,DRG!$A$8:$Z$771,18,FALSE)</f>
        <v>A</v>
      </c>
      <c r="J61" s="293">
        <f>VLOOKUP($A61,DRG!$A$8:$Z$771,22,FALSE)</f>
        <v>1.8985000000000001</v>
      </c>
      <c r="K61" s="16"/>
      <c r="L61" s="301">
        <f t="shared" si="0"/>
        <v>171.58</v>
      </c>
      <c r="M61" s="207">
        <f t="shared" si="1"/>
        <v>235.41400000000002</v>
      </c>
      <c r="N61" s="357">
        <f t="shared" si="2"/>
        <v>63.834000000000003</v>
      </c>
      <c r="O61" s="288">
        <f t="shared" si="3"/>
        <v>0.10648094183471273</v>
      </c>
      <c r="P61" s="304">
        <f t="shared" si="4"/>
        <v>0.24</v>
      </c>
    </row>
    <row r="62" spans="1:16" x14ac:dyDescent="0.2">
      <c r="A62" s="273" t="s">
        <v>2323</v>
      </c>
      <c r="B62" s="287" t="str">
        <f>VLOOKUP($A62,data!$B$2:$AS$765,44,FALSE)</f>
        <v>08</v>
      </c>
      <c r="C62" s="262" t="str">
        <f>VLOOKUP($A62,DRG!$A$8:$Z$771,2,FALSE)</f>
        <v>Back &amp; Neck Proc Exc Spinal Fusion W CC</v>
      </c>
      <c r="D62" s="264">
        <f>IF(ISERROR(VLOOKUP($A62,v32_final!$A$9:$F$763,6,FALSE)),0,VLOOKUP($A62,v32_final!$A$9:$F$763,6,FALSE))</f>
        <v>50</v>
      </c>
      <c r="E62" s="221" t="str">
        <f>VLOOKUP($A62,DRG!$A$8:$Z$771,20,FALSE)</f>
        <v>A</v>
      </c>
      <c r="F62" s="293">
        <f>VLOOKUP($A62,DRG!$A$8:$Z$771,21,FALSE)</f>
        <v>1.6455</v>
      </c>
      <c r="G62" s="16"/>
      <c r="H62" s="263">
        <f>VLOOKUP($A62,DRG!$A$8:$Z$771,9,FALSE)</f>
        <v>75</v>
      </c>
      <c r="I62" s="299" t="str">
        <f>VLOOKUP($A62,DRG!$A$8:$Z$771,18,FALSE)</f>
        <v>A</v>
      </c>
      <c r="J62" s="293">
        <f>VLOOKUP($A62,DRG!$A$8:$Z$771,22,FALSE)</f>
        <v>1.9394</v>
      </c>
      <c r="K62" s="16"/>
      <c r="L62" s="301">
        <f t="shared" si="0"/>
        <v>82.274999999999991</v>
      </c>
      <c r="M62" s="207">
        <f t="shared" si="1"/>
        <v>145.45500000000001</v>
      </c>
      <c r="N62" s="357">
        <f t="shared" si="2"/>
        <v>63.180000000000021</v>
      </c>
      <c r="O62" s="288">
        <f t="shared" si="3"/>
        <v>0.17860832573685814</v>
      </c>
      <c r="P62" s="304">
        <f t="shared" si="4"/>
        <v>0.5</v>
      </c>
    </row>
    <row r="63" spans="1:16" x14ac:dyDescent="0.2">
      <c r="A63" s="282" t="s">
        <v>285</v>
      </c>
      <c r="B63" s="289" t="str">
        <f>VLOOKUP($A63,data!$B$2:$AS$765,44,FALSE)</f>
        <v>07</v>
      </c>
      <c r="C63" s="267" t="str">
        <f>VLOOKUP($A63,DRG!$A$8:$Z$771,2,FALSE)</f>
        <v>Disorders of Liver Except Malig, Cirr, Alc Hepa W MCC</v>
      </c>
      <c r="D63" s="269">
        <f>IF(ISERROR(VLOOKUP($A63,v32_final!$A$9:$F$763,6,FALSE)),0,VLOOKUP($A63,v32_final!$A$9:$F$763,6,FALSE))</f>
        <v>179</v>
      </c>
      <c r="E63" s="222" t="str">
        <f>VLOOKUP($A63,DRG!$A$8:$Z$771,20,FALSE)</f>
        <v>A</v>
      </c>
      <c r="F63" s="292">
        <f>VLOOKUP($A63,DRG!$A$8:$Z$771,21,FALSE)</f>
        <v>1.9074</v>
      </c>
      <c r="G63" s="16"/>
      <c r="H63" s="268">
        <f>VLOOKUP($A63,DRG!$A$8:$Z$771,9,FALSE)</f>
        <v>211</v>
      </c>
      <c r="I63" s="300" t="str">
        <f>VLOOKUP($A63,DRG!$A$8:$Z$771,18,FALSE)</f>
        <v>A</v>
      </c>
      <c r="J63" s="292">
        <f>VLOOKUP($A63,DRG!$A$8:$Z$771,22,FALSE)</f>
        <v>1.9100999999999999</v>
      </c>
      <c r="K63" s="16"/>
      <c r="L63" s="302">
        <f t="shared" si="0"/>
        <v>341.4246</v>
      </c>
      <c r="M63" s="208">
        <f t="shared" si="1"/>
        <v>403.03109999999998</v>
      </c>
      <c r="N63" s="358">
        <f t="shared" si="2"/>
        <v>61.606499999999983</v>
      </c>
      <c r="O63" s="308">
        <f t="shared" si="3"/>
        <v>1.4155394778231753E-3</v>
      </c>
      <c r="P63" s="303">
        <f t="shared" si="4"/>
        <v>0.1787709497206704</v>
      </c>
    </row>
    <row r="64" spans="1:16" x14ac:dyDescent="0.2">
      <c r="A64" s="273" t="s">
        <v>283</v>
      </c>
      <c r="B64" s="287" t="str">
        <f>VLOOKUP($A64,data!$B$2:$AS$765,44,FALSE)</f>
        <v>07</v>
      </c>
      <c r="C64" s="262" t="str">
        <f>VLOOKUP($A64,DRG!$A$8:$Z$771,2,FALSE)</f>
        <v>Disorders of Pancreas Except Malignancy W/O CC/MCC</v>
      </c>
      <c r="D64" s="264">
        <f>IF(ISERROR(VLOOKUP($A64,v32_final!$A$9:$F$763,6,FALSE)),0,VLOOKUP($A64,v32_final!$A$9:$F$763,6,FALSE))</f>
        <v>346</v>
      </c>
      <c r="E64" s="221" t="str">
        <f>VLOOKUP($A64,DRG!$A$8:$Z$771,20,FALSE)</f>
        <v>A</v>
      </c>
      <c r="F64" s="293">
        <f>VLOOKUP($A64,DRG!$A$8:$Z$771,21,FALSE)</f>
        <v>0.70640000000000003</v>
      </c>
      <c r="G64" s="16"/>
      <c r="H64" s="263">
        <f>VLOOKUP($A64,DRG!$A$8:$Z$771,9,FALSE)</f>
        <v>440</v>
      </c>
      <c r="I64" s="299" t="str">
        <f>VLOOKUP($A64,DRG!$A$8:$Z$771,18,FALSE)</f>
        <v>A</v>
      </c>
      <c r="J64" s="293">
        <f>VLOOKUP($A64,DRG!$A$8:$Z$771,22,FALSE)</f>
        <v>0.69299999999999995</v>
      </c>
      <c r="K64" s="16"/>
      <c r="L64" s="301">
        <f t="shared" si="0"/>
        <v>244.4144</v>
      </c>
      <c r="M64" s="207">
        <f t="shared" si="1"/>
        <v>304.91999999999996</v>
      </c>
      <c r="N64" s="357">
        <f t="shared" si="2"/>
        <v>60.505599999999959</v>
      </c>
      <c r="O64" s="288">
        <f t="shared" si="3"/>
        <v>-1.8969422423556169E-2</v>
      </c>
      <c r="P64" s="304">
        <f t="shared" si="4"/>
        <v>0.27167630057803466</v>
      </c>
    </row>
    <row r="65" spans="1:16" x14ac:dyDescent="0.2">
      <c r="A65" s="273" t="s">
        <v>971</v>
      </c>
      <c r="B65" s="287" t="str">
        <f>VLOOKUP($A65,data!$B$2:$AS$765,44,FALSE)</f>
        <v>05</v>
      </c>
      <c r="C65" s="262" t="str">
        <f>VLOOKUP($A65,DRG!$A$8:$Z$771,2,FALSE)</f>
        <v>Amputation for Circ Sys Disorders Exc Upper Limb &amp; Toe W MCC</v>
      </c>
      <c r="D65" s="264">
        <f>IF(ISERROR(VLOOKUP($A65,v32_final!$A$9:$F$763,6,FALSE)),0,VLOOKUP($A65,v32_final!$A$9:$F$763,6,FALSE))</f>
        <v>20</v>
      </c>
      <c r="E65" s="221" t="str">
        <f>VLOOKUP($A65,DRG!$A$8:$Z$771,20,FALSE)</f>
        <v>A</v>
      </c>
      <c r="F65" s="293">
        <f>VLOOKUP($A65,DRG!$A$8:$Z$771,21,FALSE)</f>
        <v>4.6513</v>
      </c>
      <c r="G65" s="16"/>
      <c r="H65" s="263">
        <f>VLOOKUP($A65,DRG!$A$8:$Z$771,9,FALSE)</f>
        <v>28</v>
      </c>
      <c r="I65" s="299" t="str">
        <f>VLOOKUP($A65,DRG!$A$8:$Z$771,18,FALSE)</f>
        <v>A</v>
      </c>
      <c r="J65" s="293">
        <f>VLOOKUP($A65,DRG!$A$8:$Z$771,22,FALSE)</f>
        <v>5.38</v>
      </c>
      <c r="K65" s="16"/>
      <c r="L65" s="301">
        <f t="shared" si="0"/>
        <v>93.025999999999996</v>
      </c>
      <c r="M65" s="207">
        <f t="shared" si="1"/>
        <v>150.63999999999999</v>
      </c>
      <c r="N65" s="357">
        <f t="shared" si="2"/>
        <v>57.61399999999999</v>
      </c>
      <c r="O65" s="288">
        <f t="shared" si="3"/>
        <v>0.15666587835658846</v>
      </c>
      <c r="P65" s="304">
        <f t="shared" si="4"/>
        <v>0.4</v>
      </c>
    </row>
    <row r="66" spans="1:16" x14ac:dyDescent="0.2">
      <c r="A66" s="273" t="s">
        <v>1487</v>
      </c>
      <c r="B66" s="287" t="str">
        <f>VLOOKUP($A66,data!$B$2:$AS$765,44,FALSE)</f>
        <v>06</v>
      </c>
      <c r="C66" s="262" t="str">
        <f>VLOOKUP($A66,DRG!$A$8:$Z$771,2,FALSE)</f>
        <v>Major Small &amp; Large Bowel Procedures W/O CC/MCC</v>
      </c>
      <c r="D66" s="264">
        <f>IF(ISERROR(VLOOKUP($A66,v32_final!$A$9:$F$763,6,FALSE)),0,VLOOKUP($A66,v32_final!$A$9:$F$763,6,FALSE))</f>
        <v>141</v>
      </c>
      <c r="E66" s="221" t="str">
        <f>VLOOKUP($A66,DRG!$A$8:$Z$771,20,FALSE)</f>
        <v>A</v>
      </c>
      <c r="F66" s="293">
        <f>VLOOKUP($A66,DRG!$A$8:$Z$771,21,FALSE)</f>
        <v>2.1501999999999999</v>
      </c>
      <c r="G66" s="16"/>
      <c r="H66" s="263">
        <f>VLOOKUP($A66,DRG!$A$8:$Z$771,9,FALSE)</f>
        <v>169</v>
      </c>
      <c r="I66" s="299" t="str">
        <f>VLOOKUP($A66,DRG!$A$8:$Z$771,18,FALSE)</f>
        <v>A</v>
      </c>
      <c r="J66" s="293">
        <f>VLOOKUP($A66,DRG!$A$8:$Z$771,22,FALSE)</f>
        <v>2.1297000000000001</v>
      </c>
      <c r="K66" s="16"/>
      <c r="L66" s="301">
        <f t="shared" si="0"/>
        <v>303.1782</v>
      </c>
      <c r="M66" s="207">
        <f t="shared" si="1"/>
        <v>359.91930000000002</v>
      </c>
      <c r="N66" s="357">
        <f t="shared" si="2"/>
        <v>56.741100000000017</v>
      </c>
      <c r="O66" s="288">
        <f t="shared" si="3"/>
        <v>-9.5339968375033682E-3</v>
      </c>
      <c r="P66" s="304">
        <f t="shared" si="4"/>
        <v>0.19858156028368795</v>
      </c>
    </row>
    <row r="67" spans="1:16" x14ac:dyDescent="0.2">
      <c r="A67" s="273" t="s">
        <v>1172</v>
      </c>
      <c r="B67" s="287" t="str">
        <f>VLOOKUP($A67,data!$B$2:$AS$765,44,FALSE)</f>
        <v>06</v>
      </c>
      <c r="C67" s="262" t="str">
        <f>VLOOKUP($A67,DRG!$A$8:$Z$771,2,FALSE)</f>
        <v>G.I. Hemorrhage W MCC</v>
      </c>
      <c r="D67" s="264">
        <f>IF(ISERROR(VLOOKUP($A67,v32_final!$A$9:$F$763,6,FALSE)),0,VLOOKUP($A67,v32_final!$A$9:$F$763,6,FALSE))</f>
        <v>123</v>
      </c>
      <c r="E67" s="221" t="str">
        <f>VLOOKUP($A67,DRG!$A$8:$Z$771,20,FALSE)</f>
        <v>A</v>
      </c>
      <c r="F67" s="293">
        <f>VLOOKUP($A67,DRG!$A$8:$Z$771,21,FALSE)</f>
        <v>2.0943000000000001</v>
      </c>
      <c r="G67" s="16"/>
      <c r="H67" s="263">
        <f>VLOOKUP($A67,DRG!$A$8:$Z$771,9,FALSE)</f>
        <v>164</v>
      </c>
      <c r="I67" s="299" t="str">
        <f>VLOOKUP($A67,DRG!$A$8:$Z$771,18,FALSE)</f>
        <v>A</v>
      </c>
      <c r="J67" s="293">
        <f>VLOOKUP($A67,DRG!$A$8:$Z$771,22,FALSE)</f>
        <v>1.9105000000000001</v>
      </c>
      <c r="K67" s="16"/>
      <c r="L67" s="301">
        <f t="shared" si="0"/>
        <v>257.59890000000001</v>
      </c>
      <c r="M67" s="207">
        <f t="shared" si="1"/>
        <v>313.322</v>
      </c>
      <c r="N67" s="357">
        <f t="shared" si="2"/>
        <v>55.723099999999988</v>
      </c>
      <c r="O67" s="288">
        <f t="shared" si="3"/>
        <v>-8.7762020722914558E-2</v>
      </c>
      <c r="P67" s="304">
        <f t="shared" si="4"/>
        <v>0.33333333333333331</v>
      </c>
    </row>
    <row r="68" spans="1:16" x14ac:dyDescent="0.2">
      <c r="A68" s="282" t="s">
        <v>1196</v>
      </c>
      <c r="B68" s="289" t="str">
        <f>VLOOKUP($A68,data!$B$2:$AS$765,44,FALSE)</f>
        <v>Mat</v>
      </c>
      <c r="C68" s="267" t="str">
        <f>VLOOKUP($A68,DRG!$A$8:$Z$771,2,FALSE)</f>
        <v>Cesarean Section W/O CC/MCC</v>
      </c>
      <c r="D68" s="269">
        <f>IF(ISERROR(VLOOKUP($A68,v32_final!$A$9:$F$763,6,FALSE)),0,VLOOKUP($A68,v32_final!$A$9:$F$763,6,FALSE))</f>
        <v>1013</v>
      </c>
      <c r="E68" s="222" t="str">
        <f>VLOOKUP($A68,DRG!$A$8:$Z$771,20,FALSE)</f>
        <v>A</v>
      </c>
      <c r="F68" s="292">
        <f>VLOOKUP($A68,DRG!$A$8:$Z$771,21,FALSE)</f>
        <v>0.70760000000000001</v>
      </c>
      <c r="G68" s="16"/>
      <c r="H68" s="268">
        <f>VLOOKUP($A68,DRG!$A$8:$Z$771,9,FALSE)</f>
        <v>1078</v>
      </c>
      <c r="I68" s="300" t="str">
        <f>VLOOKUP($A68,DRG!$A$8:$Z$771,18,FALSE)</f>
        <v>A</v>
      </c>
      <c r="J68" s="292">
        <f>VLOOKUP($A68,DRG!$A$8:$Z$771,22,FALSE)</f>
        <v>0.71579999999999999</v>
      </c>
      <c r="K68" s="16"/>
      <c r="L68" s="302">
        <f t="shared" si="0"/>
        <v>716.79880000000003</v>
      </c>
      <c r="M68" s="208">
        <f t="shared" si="1"/>
        <v>771.63239999999996</v>
      </c>
      <c r="N68" s="358">
        <f t="shared" si="2"/>
        <v>54.833599999999933</v>
      </c>
      <c r="O68" s="308">
        <f t="shared" si="3"/>
        <v>1.158846806105142E-2</v>
      </c>
      <c r="P68" s="303">
        <f t="shared" si="4"/>
        <v>6.4165844027640667E-2</v>
      </c>
    </row>
    <row r="69" spans="1:16" x14ac:dyDescent="0.2">
      <c r="A69" s="273" t="s">
        <v>1333</v>
      </c>
      <c r="B69" s="287" t="str">
        <f>VLOOKUP($A69,data!$B$2:$AS$765,44,FALSE)</f>
        <v>24</v>
      </c>
      <c r="C69" s="262" t="str">
        <f>VLOOKUP($A69,DRG!$A$8:$Z$771,2,FALSE)</f>
        <v>Other Multiple Significant Trauma W CC</v>
      </c>
      <c r="D69" s="264">
        <f>IF(ISERROR(VLOOKUP($A69,v32_final!$A$9:$F$763,6,FALSE)),0,VLOOKUP($A69,v32_final!$A$9:$F$763,6,FALSE))</f>
        <v>30</v>
      </c>
      <c r="E69" s="221" t="str">
        <f>VLOOKUP($A69,DRG!$A$8:$Z$771,20,FALSE)</f>
        <v>A</v>
      </c>
      <c r="F69" s="293">
        <f>VLOOKUP($A69,DRG!$A$8:$Z$771,21,FALSE)</f>
        <v>1.6243000000000001</v>
      </c>
      <c r="G69" s="16"/>
      <c r="H69" s="263">
        <f>VLOOKUP($A69,DRG!$A$8:$Z$771,9,FALSE)</f>
        <v>57</v>
      </c>
      <c r="I69" s="299" t="str">
        <f>VLOOKUP($A69,DRG!$A$8:$Z$771,18,FALSE)</f>
        <v>A</v>
      </c>
      <c r="J69" s="293">
        <f>VLOOKUP($A69,DRG!$A$8:$Z$771,22,FALSE)</f>
        <v>1.7951999999999999</v>
      </c>
      <c r="K69" s="16"/>
      <c r="L69" s="301">
        <f t="shared" si="0"/>
        <v>48.728999999999999</v>
      </c>
      <c r="M69" s="207">
        <f t="shared" si="1"/>
        <v>102.32639999999999</v>
      </c>
      <c r="N69" s="357">
        <f t="shared" si="2"/>
        <v>53.597399999999993</v>
      </c>
      <c r="O69" s="288">
        <f t="shared" si="3"/>
        <v>0.10521455396170647</v>
      </c>
      <c r="P69" s="304">
        <f t="shared" si="4"/>
        <v>0.9</v>
      </c>
    </row>
    <row r="70" spans="1:16" x14ac:dyDescent="0.2">
      <c r="A70" s="273" t="s">
        <v>585</v>
      </c>
      <c r="B70" s="287" t="str">
        <f>VLOOKUP($A70,data!$B$2:$AS$765,44,FALSE)</f>
        <v>01</v>
      </c>
      <c r="C70" s="262" t="str">
        <f>VLOOKUP($A70,DRG!$A$8:$Z$771,2,FALSE)</f>
        <v>Craniotomy &amp; Endovascular Intracranial Procedures W CC</v>
      </c>
      <c r="D70" s="264">
        <f>IF(ISERROR(VLOOKUP($A70,v32_final!$A$9:$F$763,6,FALSE)),0,VLOOKUP($A70,v32_final!$A$9:$F$763,6,FALSE))</f>
        <v>65</v>
      </c>
      <c r="E70" s="221" t="str">
        <f>VLOOKUP($A70,DRG!$A$8:$Z$771,20,FALSE)</f>
        <v>A</v>
      </c>
      <c r="F70" s="293">
        <f>VLOOKUP($A70,DRG!$A$8:$Z$771,21,FALSE)</f>
        <v>4.4169</v>
      </c>
      <c r="G70" s="16"/>
      <c r="H70" s="263">
        <f>VLOOKUP($A70,DRG!$A$8:$Z$771,9,FALSE)</f>
        <v>77</v>
      </c>
      <c r="I70" s="299" t="str">
        <f>VLOOKUP($A70,DRG!$A$8:$Z$771,18,FALSE)</f>
        <v>A</v>
      </c>
      <c r="J70" s="293">
        <f>VLOOKUP($A70,DRG!$A$8:$Z$771,22,FALSE)</f>
        <v>4.3878000000000004</v>
      </c>
      <c r="K70" s="16"/>
      <c r="L70" s="301">
        <f t="shared" si="0"/>
        <v>287.0985</v>
      </c>
      <c r="M70" s="207">
        <f t="shared" si="1"/>
        <v>337.86060000000003</v>
      </c>
      <c r="N70" s="357">
        <f t="shared" si="2"/>
        <v>50.762100000000032</v>
      </c>
      <c r="O70" s="288">
        <f t="shared" si="3"/>
        <v>-6.5883311825034934E-3</v>
      </c>
      <c r="P70" s="304">
        <f t="shared" si="4"/>
        <v>0.18461538461538463</v>
      </c>
    </row>
    <row r="71" spans="1:16" x14ac:dyDescent="0.2">
      <c r="A71" s="273" t="s">
        <v>1318</v>
      </c>
      <c r="B71" s="287" t="str">
        <f>VLOOKUP($A71,data!$B$2:$AS$765,44,FALSE)</f>
        <v>23</v>
      </c>
      <c r="C71" s="262" t="str">
        <f>VLOOKUP($A71,DRG!$A$8:$Z$771,2,FALSE)</f>
        <v>O.R. Proc W Diagnoses of Other Contact W Health Services W CC</v>
      </c>
      <c r="D71" s="264">
        <f>IF(ISERROR(VLOOKUP($A71,v32_final!$A$9:$F$763,6,FALSE)),0,VLOOKUP($A71,v32_final!$A$9:$F$763,6,FALSE))</f>
        <v>31</v>
      </c>
      <c r="E71" s="221" t="str">
        <f>VLOOKUP($A71,DRG!$A$8:$Z$771,20,FALSE)</f>
        <v>A</v>
      </c>
      <c r="F71" s="293">
        <f>VLOOKUP($A71,DRG!$A$8:$Z$771,21,FALSE)</f>
        <v>3.8477000000000001</v>
      </c>
      <c r="G71" s="16"/>
      <c r="H71" s="263">
        <f>VLOOKUP($A71,DRG!$A$8:$Z$771,9,FALSE)</f>
        <v>46</v>
      </c>
      <c r="I71" s="299" t="str">
        <f>VLOOKUP($A71,DRG!$A$8:$Z$771,18,FALSE)</f>
        <v>A</v>
      </c>
      <c r="J71" s="293">
        <f>VLOOKUP($A71,DRG!$A$8:$Z$771,22,FALSE)</f>
        <v>3.6741000000000001</v>
      </c>
      <c r="K71" s="16"/>
      <c r="L71" s="301">
        <f t="shared" si="0"/>
        <v>119.2787</v>
      </c>
      <c r="M71" s="207">
        <f t="shared" si="1"/>
        <v>169.0086</v>
      </c>
      <c r="N71" s="357">
        <f t="shared" si="2"/>
        <v>49.729900000000001</v>
      </c>
      <c r="O71" s="288">
        <f t="shared" si="3"/>
        <v>-4.511786261922706E-2</v>
      </c>
      <c r="P71" s="304">
        <f t="shared" si="4"/>
        <v>0.4838709677419355</v>
      </c>
    </row>
    <row r="72" spans="1:16" x14ac:dyDescent="0.2">
      <c r="A72" s="273" t="s">
        <v>876</v>
      </c>
      <c r="B72" s="287" t="str">
        <f>VLOOKUP($A72,data!$B$2:$AS$765,44,FALSE)</f>
        <v>04</v>
      </c>
      <c r="C72" s="262" t="str">
        <f>VLOOKUP($A72,DRG!$A$8:$Z$771,2,FALSE)</f>
        <v>Chronic Obstructive Pulmonary Disease W MCC</v>
      </c>
      <c r="D72" s="264">
        <f>IF(ISERROR(VLOOKUP($A72,v32_final!$A$9:$F$763,6,FALSE)),0,VLOOKUP($A72,v32_final!$A$9:$F$763,6,FALSE))</f>
        <v>804</v>
      </c>
      <c r="E72" s="221" t="str">
        <f>VLOOKUP($A72,DRG!$A$8:$Z$771,20,FALSE)</f>
        <v>A</v>
      </c>
      <c r="F72" s="293">
        <f>VLOOKUP($A72,DRG!$A$8:$Z$771,21,FALSE)</f>
        <v>1.175</v>
      </c>
      <c r="G72" s="16"/>
      <c r="H72" s="263">
        <f>VLOOKUP($A72,DRG!$A$8:$Z$771,9,FALSE)</f>
        <v>857</v>
      </c>
      <c r="I72" s="299" t="str">
        <f>VLOOKUP($A72,DRG!$A$8:$Z$771,18,FALSE)</f>
        <v>A</v>
      </c>
      <c r="J72" s="293">
        <f>VLOOKUP($A72,DRG!$A$8:$Z$771,22,FALSE)</f>
        <v>1.1584000000000001</v>
      </c>
      <c r="K72" s="16"/>
      <c r="L72" s="301">
        <f t="shared" si="0"/>
        <v>944.7</v>
      </c>
      <c r="M72" s="207">
        <f t="shared" si="1"/>
        <v>992.74880000000007</v>
      </c>
      <c r="N72" s="357">
        <f t="shared" si="2"/>
        <v>48.048800000000028</v>
      </c>
      <c r="O72" s="288">
        <f t="shared" si="3"/>
        <v>-1.412765957446804E-2</v>
      </c>
      <c r="P72" s="304">
        <f t="shared" si="4"/>
        <v>6.5920398009950254E-2</v>
      </c>
    </row>
    <row r="73" spans="1:16" x14ac:dyDescent="0.2">
      <c r="A73" s="282" t="s">
        <v>1080</v>
      </c>
      <c r="B73" s="289" t="str">
        <f>VLOOKUP($A73,data!$B$2:$AS$765,44,FALSE)</f>
        <v>11</v>
      </c>
      <c r="C73" s="267" t="str">
        <f>VLOOKUP($A73,DRG!$A$8:$Z$771,2,FALSE)</f>
        <v>Transurethral Procedures W CC</v>
      </c>
      <c r="D73" s="269">
        <f>IF(ISERROR(VLOOKUP($A73,v32_final!$A$9:$F$763,6,FALSE)),0,VLOOKUP($A73,v32_final!$A$9:$F$763,6,FALSE))</f>
        <v>80</v>
      </c>
      <c r="E73" s="222" t="str">
        <f>VLOOKUP($A73,DRG!$A$8:$Z$771,20,FALSE)</f>
        <v>A</v>
      </c>
      <c r="F73" s="292">
        <f>VLOOKUP($A73,DRG!$A$8:$Z$771,21,FALSE)</f>
        <v>1.2406999999999999</v>
      </c>
      <c r="G73" s="16"/>
      <c r="H73" s="268">
        <f>VLOOKUP($A73,DRG!$A$8:$Z$771,9,FALSE)</f>
        <v>113</v>
      </c>
      <c r="I73" s="300" t="str">
        <f>VLOOKUP($A73,DRG!$A$8:$Z$771,18,FALSE)</f>
        <v>A</v>
      </c>
      <c r="J73" s="292">
        <f>VLOOKUP($A73,DRG!$A$8:$Z$771,22,FALSE)</f>
        <v>1.3015000000000001</v>
      </c>
      <c r="K73" s="16"/>
      <c r="L73" s="302">
        <f t="shared" ref="L73:L136" si="5">D73*F73</f>
        <v>99.256</v>
      </c>
      <c r="M73" s="208">
        <f t="shared" ref="M73:M136" si="6">H73*J73</f>
        <v>147.06950000000001</v>
      </c>
      <c r="N73" s="358">
        <f t="shared" ref="N73:N136" si="7">M73-L73</f>
        <v>47.813500000000005</v>
      </c>
      <c r="O73" s="308">
        <f t="shared" ref="O73:O136" si="8">(J73-F73)/F73</f>
        <v>4.9004594180704596E-2</v>
      </c>
      <c r="P73" s="303">
        <f t="shared" ref="P73:P136" si="9">IF(D73=0,0,(H73-D73)/D73)</f>
        <v>0.41249999999999998</v>
      </c>
    </row>
    <row r="74" spans="1:16" x14ac:dyDescent="0.2">
      <c r="A74" s="273" t="s">
        <v>343</v>
      </c>
      <c r="B74" s="287" t="str">
        <f>VLOOKUP($A74,data!$B$2:$AS$765,44,FALSE)</f>
        <v>08</v>
      </c>
      <c r="C74" s="262" t="str">
        <f>VLOOKUP($A74,DRG!$A$8:$Z$771,2,FALSE)</f>
        <v>Revision of Hip or Knee Replacement W CC</v>
      </c>
      <c r="D74" s="264">
        <f>IF(ISERROR(VLOOKUP($A74,v32_final!$A$9:$F$763,6,FALSE)),0,VLOOKUP($A74,v32_final!$A$9:$F$763,6,FALSE))</f>
        <v>46</v>
      </c>
      <c r="E74" s="221" t="str">
        <f>VLOOKUP($A74,DRG!$A$8:$Z$771,20,FALSE)</f>
        <v>A</v>
      </c>
      <c r="F74" s="293">
        <f>VLOOKUP($A74,DRG!$A$8:$Z$771,21,FALSE)</f>
        <v>4.2053000000000003</v>
      </c>
      <c r="G74" s="16"/>
      <c r="H74" s="263">
        <f>VLOOKUP($A74,DRG!$A$8:$Z$771,9,FALSE)</f>
        <v>60</v>
      </c>
      <c r="I74" s="299" t="str">
        <f>VLOOKUP($A74,DRG!$A$8:$Z$771,18,FALSE)</f>
        <v>A</v>
      </c>
      <c r="J74" s="293">
        <f>VLOOKUP($A74,DRG!$A$8:$Z$771,22,FALSE)</f>
        <v>4.0182000000000002</v>
      </c>
      <c r="K74" s="16"/>
      <c r="L74" s="301">
        <f t="shared" si="5"/>
        <v>193.44380000000001</v>
      </c>
      <c r="M74" s="207">
        <f t="shared" si="6"/>
        <v>241.09200000000001</v>
      </c>
      <c r="N74" s="357">
        <f t="shared" si="7"/>
        <v>47.648200000000003</v>
      </c>
      <c r="O74" s="288">
        <f t="shared" si="8"/>
        <v>-4.4491475043397628E-2</v>
      </c>
      <c r="P74" s="304">
        <f t="shared" si="9"/>
        <v>0.30434782608695654</v>
      </c>
    </row>
    <row r="75" spans="1:16" x14ac:dyDescent="0.2">
      <c r="A75" s="273" t="s">
        <v>1085</v>
      </c>
      <c r="B75" s="287" t="str">
        <f>VLOOKUP($A75,data!$B$2:$AS$765,44,FALSE)</f>
        <v>11</v>
      </c>
      <c r="C75" s="262" t="str">
        <f>VLOOKUP($A75,DRG!$A$8:$Z$771,2,FALSE)</f>
        <v>Other Kidney &amp; Urinary Tract Procedures W CC</v>
      </c>
      <c r="D75" s="264">
        <f>IF(ISERROR(VLOOKUP($A75,v32_final!$A$9:$F$763,6,FALSE)),0,VLOOKUP($A75,v32_final!$A$9:$F$763,6,FALSE))</f>
        <v>25</v>
      </c>
      <c r="E75" s="221" t="str">
        <f>VLOOKUP($A75,DRG!$A$8:$Z$771,20,FALSE)</f>
        <v>AP</v>
      </c>
      <c r="F75" s="293">
        <f>VLOOKUP($A75,DRG!$A$8:$Z$771,21,FALSE)</f>
        <v>2.1282000000000001</v>
      </c>
      <c r="G75" s="16"/>
      <c r="H75" s="263">
        <f>VLOOKUP($A75,DRG!$A$8:$Z$771,9,FALSE)</f>
        <v>46</v>
      </c>
      <c r="I75" s="299" t="str">
        <f>VLOOKUP($A75,DRG!$A$8:$Z$771,18,FALSE)</f>
        <v>AP</v>
      </c>
      <c r="J75" s="293">
        <f>VLOOKUP($A75,DRG!$A$8:$Z$771,22,FALSE)</f>
        <v>2.1869000000000001</v>
      </c>
      <c r="K75" s="16"/>
      <c r="L75" s="301">
        <f t="shared" si="5"/>
        <v>53.205000000000005</v>
      </c>
      <c r="M75" s="207">
        <f t="shared" si="6"/>
        <v>100.59740000000001</v>
      </c>
      <c r="N75" s="357">
        <f t="shared" si="7"/>
        <v>47.392400000000002</v>
      </c>
      <c r="O75" s="288">
        <f t="shared" si="8"/>
        <v>2.7581994173479923E-2</v>
      </c>
      <c r="P75" s="304">
        <f t="shared" si="9"/>
        <v>0.84</v>
      </c>
    </row>
    <row r="76" spans="1:16" x14ac:dyDescent="0.2">
      <c r="A76" s="273" t="s">
        <v>1216</v>
      </c>
      <c r="B76" s="287" t="str">
        <f>VLOOKUP($A76,data!$B$2:$AS$765,44,FALSE)</f>
        <v>Neo</v>
      </c>
      <c r="C76" s="262" t="str">
        <f>VLOOKUP($A76,DRG!$A$8:$Z$771,2,FALSE)</f>
        <v>Full Term Neonate W Major Problems</v>
      </c>
      <c r="D76" s="264">
        <f>IF(ISERROR(VLOOKUP($A76,v32_final!$A$9:$F$763,6,FALSE)),0,VLOOKUP($A76,v32_final!$A$9:$F$763,6,FALSE))</f>
        <v>136</v>
      </c>
      <c r="E76" s="221" t="str">
        <f>VLOOKUP($A76,DRG!$A$8:$Z$771,20,FALSE)</f>
        <v>A</v>
      </c>
      <c r="F76" s="293">
        <f>VLOOKUP($A76,DRG!$A$8:$Z$771,21,FALSE)</f>
        <v>0.41070000000000001</v>
      </c>
      <c r="G76" s="16"/>
      <c r="H76" s="263">
        <f>VLOOKUP($A76,DRG!$A$8:$Z$771,9,FALSE)</f>
        <v>208</v>
      </c>
      <c r="I76" s="299" t="str">
        <f>VLOOKUP($A76,DRG!$A$8:$Z$771,18,FALSE)</f>
        <v>A</v>
      </c>
      <c r="J76" s="293">
        <f>VLOOKUP($A76,DRG!$A$8:$Z$771,22,FALSE)</f>
        <v>0.49559999999999998</v>
      </c>
      <c r="K76" s="16"/>
      <c r="L76" s="301">
        <f t="shared" si="5"/>
        <v>55.855200000000004</v>
      </c>
      <c r="M76" s="207">
        <f t="shared" si="6"/>
        <v>103.0848</v>
      </c>
      <c r="N76" s="357">
        <f t="shared" si="7"/>
        <v>47.229599999999998</v>
      </c>
      <c r="O76" s="288">
        <f t="shared" si="8"/>
        <v>0.2067202337472607</v>
      </c>
      <c r="P76" s="304">
        <f t="shared" si="9"/>
        <v>0.52941176470588236</v>
      </c>
    </row>
    <row r="77" spans="1:16" x14ac:dyDescent="0.2">
      <c r="A77" s="273" t="s">
        <v>1126</v>
      </c>
      <c r="B77" s="287" t="str">
        <f>VLOOKUP($A77,data!$B$2:$AS$765,44,FALSE)</f>
        <v>06</v>
      </c>
      <c r="C77" s="262" t="str">
        <f>VLOOKUP($A77,DRG!$A$8:$Z$771,2,FALSE)</f>
        <v>Hernia Procedures Except Inguinal &amp; Femoral W CC</v>
      </c>
      <c r="D77" s="264">
        <f>IF(ISERROR(VLOOKUP($A77,v32_final!$A$9:$F$763,6,FALSE)),0,VLOOKUP($A77,v32_final!$A$9:$F$763,6,FALSE))</f>
        <v>54</v>
      </c>
      <c r="E77" s="221" t="str">
        <f>VLOOKUP($A77,DRG!$A$8:$Z$771,20,FALSE)</f>
        <v>A</v>
      </c>
      <c r="F77" s="293">
        <f>VLOOKUP($A77,DRG!$A$8:$Z$771,21,FALSE)</f>
        <v>1.8508</v>
      </c>
      <c r="G77" s="16"/>
      <c r="H77" s="263">
        <f>VLOOKUP($A77,DRG!$A$8:$Z$771,9,FALSE)</f>
        <v>71</v>
      </c>
      <c r="I77" s="299" t="str">
        <f>VLOOKUP($A77,DRG!$A$8:$Z$771,18,FALSE)</f>
        <v>A</v>
      </c>
      <c r="J77" s="293">
        <f>VLOOKUP($A77,DRG!$A$8:$Z$771,22,FALSE)</f>
        <v>2.0689000000000002</v>
      </c>
      <c r="K77" s="16"/>
      <c r="L77" s="301">
        <f t="shared" si="5"/>
        <v>99.943200000000004</v>
      </c>
      <c r="M77" s="207">
        <f t="shared" si="6"/>
        <v>146.89190000000002</v>
      </c>
      <c r="N77" s="357">
        <f t="shared" si="7"/>
        <v>46.948700000000017</v>
      </c>
      <c r="O77" s="288">
        <f t="shared" si="8"/>
        <v>0.11784093365031348</v>
      </c>
      <c r="P77" s="304">
        <f t="shared" si="9"/>
        <v>0.31481481481481483</v>
      </c>
    </row>
    <row r="78" spans="1:16" x14ac:dyDescent="0.2">
      <c r="A78" s="282" t="s">
        <v>616</v>
      </c>
      <c r="B78" s="289" t="str">
        <f>VLOOKUP($A78,data!$B$2:$AS$765,44,FALSE)</f>
        <v>01</v>
      </c>
      <c r="C78" s="267" t="str">
        <f>VLOOKUP($A78,DRG!$A$8:$Z$771,2,FALSE)</f>
        <v>Periph/Cranial Nerve &amp; Other Nerv Syst Proc W CC or Periph Neurostim</v>
      </c>
      <c r="D78" s="269">
        <f>IF(ISERROR(VLOOKUP($A78,v32_final!$A$9:$F$763,6,FALSE)),0,VLOOKUP($A78,v32_final!$A$9:$F$763,6,FALSE))</f>
        <v>52</v>
      </c>
      <c r="E78" s="222" t="str">
        <f>VLOOKUP($A78,DRG!$A$8:$Z$771,20,FALSE)</f>
        <v>AP</v>
      </c>
      <c r="F78" s="292">
        <f>VLOOKUP($A78,DRG!$A$8:$Z$771,21,FALSE)</f>
        <v>1.976</v>
      </c>
      <c r="G78" s="16"/>
      <c r="H78" s="268">
        <f>VLOOKUP($A78,DRG!$A$8:$Z$771,9,FALSE)</f>
        <v>62</v>
      </c>
      <c r="I78" s="300" t="str">
        <f>VLOOKUP($A78,DRG!$A$8:$Z$771,18,FALSE)</f>
        <v>A</v>
      </c>
      <c r="J78" s="292">
        <f>VLOOKUP($A78,DRG!$A$8:$Z$771,22,FALSE)</f>
        <v>2.4055</v>
      </c>
      <c r="K78" s="16"/>
      <c r="L78" s="302">
        <f t="shared" si="5"/>
        <v>102.752</v>
      </c>
      <c r="M78" s="208">
        <f t="shared" si="6"/>
        <v>149.14099999999999</v>
      </c>
      <c r="N78" s="358">
        <f t="shared" si="7"/>
        <v>46.388999999999996</v>
      </c>
      <c r="O78" s="308">
        <f t="shared" si="8"/>
        <v>0.21735829959514169</v>
      </c>
      <c r="P78" s="303">
        <f t="shared" si="9"/>
        <v>0.19230769230769232</v>
      </c>
    </row>
    <row r="79" spans="1:16" x14ac:dyDescent="0.2">
      <c r="A79" s="273" t="s">
        <v>963</v>
      </c>
      <c r="B79" s="287" t="str">
        <f>VLOOKUP($A79,data!$B$2:$AS$765,44,FALSE)</f>
        <v>05</v>
      </c>
      <c r="C79" s="262" t="str">
        <f>VLOOKUP($A79,DRG!$A$8:$Z$771,2,FALSE)</f>
        <v>Coronary Bypass W/O Cardiac Cath W MCC</v>
      </c>
      <c r="D79" s="264">
        <f>IF(ISERROR(VLOOKUP($A79,v32_final!$A$9:$F$763,6,FALSE)),0,VLOOKUP($A79,v32_final!$A$9:$F$763,6,FALSE))</f>
        <v>59</v>
      </c>
      <c r="E79" s="221" t="str">
        <f>VLOOKUP($A79,DRG!$A$8:$Z$771,20,FALSE)</f>
        <v>A</v>
      </c>
      <c r="F79" s="293">
        <f>VLOOKUP($A79,DRG!$A$8:$Z$771,21,FALSE)</f>
        <v>6.0309999999999997</v>
      </c>
      <c r="G79" s="16"/>
      <c r="H79" s="263">
        <f>VLOOKUP($A79,DRG!$A$8:$Z$771,9,FALSE)</f>
        <v>66</v>
      </c>
      <c r="I79" s="299" t="str">
        <f>VLOOKUP($A79,DRG!$A$8:$Z$771,18,FALSE)</f>
        <v>A</v>
      </c>
      <c r="J79" s="293">
        <f>VLOOKUP($A79,DRG!$A$8:$Z$771,22,FALSE)</f>
        <v>6.0887000000000002</v>
      </c>
      <c r="K79" s="16"/>
      <c r="L79" s="301">
        <f t="shared" si="5"/>
        <v>355.82900000000001</v>
      </c>
      <c r="M79" s="207">
        <f t="shared" si="6"/>
        <v>401.85419999999999</v>
      </c>
      <c r="N79" s="357">
        <f t="shared" si="7"/>
        <v>46.025199999999984</v>
      </c>
      <c r="O79" s="288">
        <f t="shared" si="8"/>
        <v>9.5672359476041344E-3</v>
      </c>
      <c r="P79" s="304">
        <f t="shared" si="9"/>
        <v>0.11864406779661017</v>
      </c>
    </row>
    <row r="80" spans="1:16" x14ac:dyDescent="0.2">
      <c r="A80" s="273" t="s">
        <v>1160</v>
      </c>
      <c r="B80" s="287" t="str">
        <f>VLOOKUP($A80,data!$B$2:$AS$765,44,FALSE)</f>
        <v>06</v>
      </c>
      <c r="C80" s="262" t="str">
        <f>VLOOKUP($A80,DRG!$A$8:$Z$771,2,FALSE)</f>
        <v>Major Gastrointestinal Disorders &amp; Peritoneal Infections W MCC</v>
      </c>
      <c r="D80" s="264">
        <f>IF(ISERROR(VLOOKUP($A80,v32_final!$A$9:$F$763,6,FALSE)),0,VLOOKUP($A80,v32_final!$A$9:$F$763,6,FALSE))</f>
        <v>45</v>
      </c>
      <c r="E80" s="221" t="str">
        <f>VLOOKUP($A80,DRG!$A$8:$Z$771,20,FALSE)</f>
        <v>A</v>
      </c>
      <c r="F80" s="293">
        <f>VLOOKUP($A80,DRG!$A$8:$Z$771,21,FALSE)</f>
        <v>1.7668999999999999</v>
      </c>
      <c r="G80" s="16"/>
      <c r="H80" s="263">
        <f>VLOOKUP($A80,DRG!$A$8:$Z$771,9,FALSE)</f>
        <v>65</v>
      </c>
      <c r="I80" s="299" t="str">
        <f>VLOOKUP($A80,DRG!$A$8:$Z$771,18,FALSE)</f>
        <v>A</v>
      </c>
      <c r="J80" s="293">
        <f>VLOOKUP($A80,DRG!$A$8:$Z$771,22,FALSE)</f>
        <v>1.9302999999999999</v>
      </c>
      <c r="K80" s="16"/>
      <c r="L80" s="301">
        <f t="shared" si="5"/>
        <v>79.510499999999993</v>
      </c>
      <c r="M80" s="207">
        <f t="shared" si="6"/>
        <v>125.4695</v>
      </c>
      <c r="N80" s="357">
        <f t="shared" si="7"/>
        <v>45.959000000000003</v>
      </c>
      <c r="O80" s="288">
        <f t="shared" si="8"/>
        <v>9.2478351915784712E-2</v>
      </c>
      <c r="P80" s="304">
        <f t="shared" si="9"/>
        <v>0.44444444444444442</v>
      </c>
    </row>
    <row r="81" spans="1:16" x14ac:dyDescent="0.2">
      <c r="A81" s="273" t="s">
        <v>1419</v>
      </c>
      <c r="B81" s="287" t="str">
        <f>VLOOKUP($A81,data!$B$2:$AS$765,44,FALSE)</f>
        <v>05</v>
      </c>
      <c r="C81" s="262" t="str">
        <f>VLOOKUP($A81,DRG!$A$8:$Z$771,2,FALSE)</f>
        <v>Acute Myocardial Infarction, Discharged Alive W MCC</v>
      </c>
      <c r="D81" s="264">
        <f>IF(ISERROR(VLOOKUP($A81,v32_final!$A$9:$F$763,6,FALSE)),0,VLOOKUP($A81,v32_final!$A$9:$F$763,6,FALSE))</f>
        <v>144</v>
      </c>
      <c r="E81" s="221" t="str">
        <f>VLOOKUP($A81,DRG!$A$8:$Z$771,20,FALSE)</f>
        <v>A</v>
      </c>
      <c r="F81" s="293">
        <f>VLOOKUP($A81,DRG!$A$8:$Z$771,21,FALSE)</f>
        <v>2.1465000000000001</v>
      </c>
      <c r="G81" s="16"/>
      <c r="H81" s="263">
        <f>VLOOKUP($A81,DRG!$A$8:$Z$771,9,FALSE)</f>
        <v>173</v>
      </c>
      <c r="I81" s="299" t="str">
        <f>VLOOKUP($A81,DRG!$A$8:$Z$771,18,FALSE)</f>
        <v>A</v>
      </c>
      <c r="J81" s="293">
        <f>VLOOKUP($A81,DRG!$A$8:$Z$771,22,FALSE)</f>
        <v>2.0506000000000002</v>
      </c>
      <c r="K81" s="16"/>
      <c r="L81" s="301">
        <f t="shared" si="5"/>
        <v>309.096</v>
      </c>
      <c r="M81" s="207">
        <f t="shared" si="6"/>
        <v>354.75380000000001</v>
      </c>
      <c r="N81" s="357">
        <f t="shared" si="7"/>
        <v>45.657800000000009</v>
      </c>
      <c r="O81" s="288">
        <f t="shared" si="8"/>
        <v>-4.467738178429996E-2</v>
      </c>
      <c r="P81" s="304">
        <f t="shared" si="9"/>
        <v>0.2013888888888889</v>
      </c>
    </row>
    <row r="82" spans="1:16" x14ac:dyDescent="0.2">
      <c r="A82" s="273" t="s">
        <v>1105</v>
      </c>
      <c r="B82" s="287" t="str">
        <f>VLOOKUP($A82,data!$B$2:$AS$765,44,FALSE)</f>
        <v>11</v>
      </c>
      <c r="C82" s="262" t="str">
        <f>VLOOKUP($A82,DRG!$A$8:$Z$771,2,FALSE)</f>
        <v>Other Kidney &amp; Urinary Tract Diagnoses W CC</v>
      </c>
      <c r="D82" s="264">
        <f>IF(ISERROR(VLOOKUP($A82,v32_final!$A$9:$F$763,6,FALSE)),0,VLOOKUP($A82,v32_final!$A$9:$F$763,6,FALSE))</f>
        <v>114</v>
      </c>
      <c r="E82" s="221" t="str">
        <f>VLOOKUP($A82,DRG!$A$8:$Z$771,20,FALSE)</f>
        <v>A</v>
      </c>
      <c r="F82" s="293">
        <f>VLOOKUP($A82,DRG!$A$8:$Z$771,21,FALSE)</f>
        <v>1.0032000000000001</v>
      </c>
      <c r="G82" s="16"/>
      <c r="H82" s="263">
        <f>VLOOKUP($A82,DRG!$A$8:$Z$771,9,FALSE)</f>
        <v>121</v>
      </c>
      <c r="I82" s="299" t="str">
        <f>VLOOKUP($A82,DRG!$A$8:$Z$771,18,FALSE)</f>
        <v>A</v>
      </c>
      <c r="J82" s="293">
        <f>VLOOKUP($A82,DRG!$A$8:$Z$771,22,FALSE)</f>
        <v>1.3217000000000001</v>
      </c>
      <c r="K82" s="16"/>
      <c r="L82" s="301">
        <f t="shared" si="5"/>
        <v>114.36480000000002</v>
      </c>
      <c r="M82" s="207">
        <f t="shared" si="6"/>
        <v>159.92570000000001</v>
      </c>
      <c r="N82" s="357">
        <f t="shared" si="7"/>
        <v>45.56089999999999</v>
      </c>
      <c r="O82" s="288">
        <f t="shared" si="8"/>
        <v>0.31748405103668259</v>
      </c>
      <c r="P82" s="304">
        <f t="shared" si="9"/>
        <v>6.1403508771929821E-2</v>
      </c>
    </row>
    <row r="83" spans="1:16" x14ac:dyDescent="0.2">
      <c r="A83" s="282" t="s">
        <v>1295</v>
      </c>
      <c r="B83" s="289" t="str">
        <f>VLOOKUP($A83,data!$B$2:$AS$765,44,FALSE)</f>
        <v>21</v>
      </c>
      <c r="C83" s="267" t="str">
        <f>VLOOKUP($A83,DRG!$A$8:$Z$771,2,FALSE)</f>
        <v>Other O.R. Procedures for Injuries W CC</v>
      </c>
      <c r="D83" s="269">
        <f>IF(ISERROR(VLOOKUP($A83,v32_final!$A$9:$F$763,6,FALSE)),0,VLOOKUP($A83,v32_final!$A$9:$F$763,6,FALSE))</f>
        <v>80</v>
      </c>
      <c r="E83" s="222" t="str">
        <f>VLOOKUP($A83,DRG!$A$8:$Z$771,20,FALSE)</f>
        <v>A</v>
      </c>
      <c r="F83" s="292">
        <f>VLOOKUP($A83,DRG!$A$8:$Z$771,21,FALSE)</f>
        <v>2.0476999999999999</v>
      </c>
      <c r="G83" s="16"/>
      <c r="H83" s="268">
        <f>VLOOKUP($A83,DRG!$A$8:$Z$771,9,FALSE)</f>
        <v>95</v>
      </c>
      <c r="I83" s="300" t="str">
        <f>VLOOKUP($A83,DRG!$A$8:$Z$771,18,FALSE)</f>
        <v>A</v>
      </c>
      <c r="J83" s="292">
        <f>VLOOKUP($A83,DRG!$A$8:$Z$771,22,FALSE)</f>
        <v>2.2033999999999998</v>
      </c>
      <c r="K83" s="16"/>
      <c r="L83" s="302">
        <f t="shared" si="5"/>
        <v>163.81599999999997</v>
      </c>
      <c r="M83" s="208">
        <f t="shared" si="6"/>
        <v>209.32299999999998</v>
      </c>
      <c r="N83" s="358">
        <f t="shared" si="7"/>
        <v>45.507000000000005</v>
      </c>
      <c r="O83" s="308">
        <f t="shared" si="8"/>
        <v>7.6036528788396715E-2</v>
      </c>
      <c r="P83" s="303">
        <f t="shared" si="9"/>
        <v>0.1875</v>
      </c>
    </row>
    <row r="84" spans="1:16" x14ac:dyDescent="0.2">
      <c r="A84" s="273" t="s">
        <v>900</v>
      </c>
      <c r="B84" s="287" t="str">
        <f>VLOOKUP($A84,data!$B$2:$AS$765,44,FALSE)</f>
        <v>04</v>
      </c>
      <c r="C84" s="262" t="str">
        <f>VLOOKUP($A84,DRG!$A$8:$Z$771,2,FALSE)</f>
        <v>Bronchitis &amp; Asthma W CC/MCC</v>
      </c>
      <c r="D84" s="264">
        <f>IF(ISERROR(VLOOKUP($A84,v32_final!$A$9:$F$763,6,FALSE)),0,VLOOKUP($A84,v32_final!$A$9:$F$763,6,FALSE))</f>
        <v>224</v>
      </c>
      <c r="E84" s="221" t="str">
        <f>VLOOKUP($A84,DRG!$A$8:$Z$771,20,FALSE)</f>
        <v>A</v>
      </c>
      <c r="F84" s="293">
        <f>VLOOKUP($A84,DRG!$A$8:$Z$771,21,FALSE)</f>
        <v>0.70879999999999999</v>
      </c>
      <c r="G84" s="16"/>
      <c r="H84" s="263">
        <f>VLOOKUP($A84,DRG!$A$8:$Z$771,9,FALSE)</f>
        <v>248</v>
      </c>
      <c r="I84" s="299" t="str">
        <f>VLOOKUP($A84,DRG!$A$8:$Z$771,18,FALSE)</f>
        <v>A</v>
      </c>
      <c r="J84" s="293">
        <f>VLOOKUP($A84,DRG!$A$8:$Z$771,22,FALSE)</f>
        <v>0.82279999999999998</v>
      </c>
      <c r="K84" s="16"/>
      <c r="L84" s="301">
        <f t="shared" si="5"/>
        <v>158.77119999999999</v>
      </c>
      <c r="M84" s="207">
        <f t="shared" si="6"/>
        <v>204.05439999999999</v>
      </c>
      <c r="N84" s="357">
        <f t="shared" si="7"/>
        <v>45.283199999999994</v>
      </c>
      <c r="O84" s="288">
        <f t="shared" si="8"/>
        <v>0.16083521444695259</v>
      </c>
      <c r="P84" s="304">
        <f t="shared" si="9"/>
        <v>0.10714285714285714</v>
      </c>
    </row>
    <row r="85" spans="1:16" x14ac:dyDescent="0.2">
      <c r="A85" s="273" t="s">
        <v>330</v>
      </c>
      <c r="B85" s="287" t="str">
        <f>VLOOKUP($A85,data!$B$2:$AS$765,44,FALSE)</f>
        <v>08</v>
      </c>
      <c r="C85" s="262" t="str">
        <f>VLOOKUP($A85,DRG!$A$8:$Z$771,2,FALSE)</f>
        <v>Spinal Fusion Except Cervical W/O MCC</v>
      </c>
      <c r="D85" s="264">
        <f>IF(ISERROR(VLOOKUP($A85,v32_final!$A$9:$F$763,6,FALSE)),0,VLOOKUP($A85,v32_final!$A$9:$F$763,6,FALSE))</f>
        <v>204</v>
      </c>
      <c r="E85" s="221" t="str">
        <f>VLOOKUP($A85,DRG!$A$8:$Z$771,20,FALSE)</f>
        <v>A</v>
      </c>
      <c r="F85" s="293">
        <f>VLOOKUP($A85,DRG!$A$8:$Z$771,21,FALSE)</f>
        <v>4.9861000000000004</v>
      </c>
      <c r="G85" s="16"/>
      <c r="H85" s="263">
        <f>VLOOKUP($A85,DRG!$A$8:$Z$771,9,FALSE)</f>
        <v>221</v>
      </c>
      <c r="I85" s="299" t="str">
        <f>VLOOKUP($A85,DRG!$A$8:$Z$771,18,FALSE)</f>
        <v>A</v>
      </c>
      <c r="J85" s="293">
        <f>VLOOKUP($A85,DRG!$A$8:$Z$771,22,FALSE)</f>
        <v>4.8064999999999998</v>
      </c>
      <c r="K85" s="16"/>
      <c r="L85" s="301">
        <f t="shared" si="5"/>
        <v>1017.1644000000001</v>
      </c>
      <c r="M85" s="207">
        <f t="shared" si="6"/>
        <v>1062.2365</v>
      </c>
      <c r="N85" s="357">
        <f t="shared" si="7"/>
        <v>45.072099999999864</v>
      </c>
      <c r="O85" s="288">
        <f t="shared" si="8"/>
        <v>-3.6020135978019022E-2</v>
      </c>
      <c r="P85" s="304">
        <f t="shared" si="9"/>
        <v>8.3333333333333329E-2</v>
      </c>
    </row>
    <row r="86" spans="1:16" x14ac:dyDescent="0.2">
      <c r="A86" s="273" t="s">
        <v>1004</v>
      </c>
      <c r="B86" s="287" t="str">
        <f>VLOOKUP($A86,data!$B$2:$AS$765,44,FALSE)</f>
        <v>05</v>
      </c>
      <c r="C86" s="262" t="str">
        <f>VLOOKUP($A86,DRG!$A$8:$Z$771,2,FALSE)</f>
        <v>Acute Myocardial Infarction, Discharged Alive W/O CC/MCC</v>
      </c>
      <c r="D86" s="264">
        <f>IF(ISERROR(VLOOKUP($A86,v32_final!$A$9:$F$763,6,FALSE)),0,VLOOKUP($A86,v32_final!$A$9:$F$763,6,FALSE))</f>
        <v>144</v>
      </c>
      <c r="E86" s="221" t="str">
        <f>VLOOKUP($A86,DRG!$A$8:$Z$771,20,FALSE)</f>
        <v>A</v>
      </c>
      <c r="F86" s="293">
        <f>VLOOKUP($A86,DRG!$A$8:$Z$771,21,FALSE)</f>
        <v>1.1969000000000001</v>
      </c>
      <c r="G86" s="16"/>
      <c r="H86" s="263">
        <f>VLOOKUP($A86,DRG!$A$8:$Z$771,9,FALSE)</f>
        <v>189</v>
      </c>
      <c r="I86" s="299" t="str">
        <f>VLOOKUP($A86,DRG!$A$8:$Z$771,18,FALSE)</f>
        <v>A</v>
      </c>
      <c r="J86" s="293">
        <f>VLOOKUP($A86,DRG!$A$8:$Z$771,22,FALSE)</f>
        <v>1.149</v>
      </c>
      <c r="K86" s="16"/>
      <c r="L86" s="301">
        <f t="shared" si="5"/>
        <v>172.3536</v>
      </c>
      <c r="M86" s="207">
        <f t="shared" si="6"/>
        <v>217.161</v>
      </c>
      <c r="N86" s="357">
        <f t="shared" si="7"/>
        <v>44.807400000000001</v>
      </c>
      <c r="O86" s="288">
        <f t="shared" si="8"/>
        <v>-4.0020051800484631E-2</v>
      </c>
      <c r="P86" s="304">
        <f t="shared" si="9"/>
        <v>0.3125</v>
      </c>
    </row>
    <row r="87" spans="1:16" x14ac:dyDescent="0.2">
      <c r="A87" s="273" t="s">
        <v>992</v>
      </c>
      <c r="B87" s="287" t="str">
        <f>VLOOKUP($A87,data!$B$2:$AS$765,44,FALSE)</f>
        <v>09</v>
      </c>
      <c r="C87" s="262" t="str">
        <f>VLOOKUP($A87,DRG!$A$8:$Z$771,2,FALSE)</f>
        <v>Other Skin, Subcut Tiss &amp; Breast Proc W CC</v>
      </c>
      <c r="D87" s="264">
        <f>IF(ISERROR(VLOOKUP($A87,v32_final!$A$9:$F$763,6,FALSE)),0,VLOOKUP($A87,v32_final!$A$9:$F$763,6,FALSE))</f>
        <v>111</v>
      </c>
      <c r="E87" s="221" t="str">
        <f>VLOOKUP($A87,DRG!$A$8:$Z$771,20,FALSE)</f>
        <v>A</v>
      </c>
      <c r="F87" s="293">
        <f>VLOOKUP($A87,DRG!$A$8:$Z$771,21,FALSE)</f>
        <v>1.8615999999999999</v>
      </c>
      <c r="G87" s="16"/>
      <c r="H87" s="263">
        <f>VLOOKUP($A87,DRG!$A$8:$Z$771,9,FALSE)</f>
        <v>131</v>
      </c>
      <c r="I87" s="299" t="str">
        <f>VLOOKUP($A87,DRG!$A$8:$Z$771,18,FALSE)</f>
        <v>A</v>
      </c>
      <c r="J87" s="293">
        <f>VLOOKUP($A87,DRG!$A$8:$Z$771,22,FALSE)</f>
        <v>1.9176</v>
      </c>
      <c r="K87" s="16"/>
      <c r="L87" s="301">
        <f t="shared" si="5"/>
        <v>206.63759999999999</v>
      </c>
      <c r="M87" s="207">
        <f t="shared" si="6"/>
        <v>251.2056</v>
      </c>
      <c r="N87" s="357">
        <f t="shared" si="7"/>
        <v>44.568000000000012</v>
      </c>
      <c r="O87" s="288">
        <f t="shared" si="8"/>
        <v>3.0081650193382065E-2</v>
      </c>
      <c r="P87" s="304">
        <f t="shared" si="9"/>
        <v>0.18018018018018017</v>
      </c>
    </row>
    <row r="88" spans="1:16" x14ac:dyDescent="0.2">
      <c r="A88" s="282" t="s">
        <v>579</v>
      </c>
      <c r="B88" s="289" t="str">
        <f>VLOOKUP($A88,data!$B$2:$AS$765,44,FALSE)</f>
        <v>01</v>
      </c>
      <c r="C88" s="267" t="str">
        <f>VLOOKUP($A88,DRG!$A$8:$Z$771,2,FALSE)</f>
        <v>Cranio W Major Dev Impl/Acute Complex CNS PDX W MCC or Chemo Implant</v>
      </c>
      <c r="D88" s="269">
        <f>IF(ISERROR(VLOOKUP($A88,v32_final!$A$9:$F$763,6,FALSE)),0,VLOOKUP($A88,v32_final!$A$9:$F$763,6,FALSE))</f>
        <v>23</v>
      </c>
      <c r="E88" s="222" t="str">
        <f>VLOOKUP($A88,DRG!$A$8:$Z$771,20,FALSE)</f>
        <v>A</v>
      </c>
      <c r="F88" s="292">
        <f>VLOOKUP($A88,DRG!$A$8:$Z$771,21,FALSE)</f>
        <v>7.5242000000000004</v>
      </c>
      <c r="G88" s="16"/>
      <c r="H88" s="268">
        <f>VLOOKUP($A88,DRG!$A$8:$Z$771,9,FALSE)</f>
        <v>29</v>
      </c>
      <c r="I88" s="300" t="str">
        <f>VLOOKUP($A88,DRG!$A$8:$Z$771,18,FALSE)</f>
        <v>A</v>
      </c>
      <c r="J88" s="292">
        <f>VLOOKUP($A88,DRG!$A$8:$Z$771,22,FALSE)</f>
        <v>7.4851000000000001</v>
      </c>
      <c r="K88" s="16"/>
      <c r="L88" s="302">
        <f t="shared" si="5"/>
        <v>173.0566</v>
      </c>
      <c r="M88" s="208">
        <f t="shared" si="6"/>
        <v>217.06790000000001</v>
      </c>
      <c r="N88" s="358">
        <f t="shared" si="7"/>
        <v>44.011300000000006</v>
      </c>
      <c r="O88" s="308">
        <f t="shared" si="8"/>
        <v>-5.1965657478536395E-3</v>
      </c>
      <c r="P88" s="303">
        <f t="shared" si="9"/>
        <v>0.2608695652173913</v>
      </c>
    </row>
    <row r="89" spans="1:16" x14ac:dyDescent="0.2">
      <c r="A89" s="273" t="s">
        <v>1218</v>
      </c>
      <c r="B89" s="287" t="str">
        <f>VLOOKUP($A89,data!$B$2:$AS$765,44,FALSE)</f>
        <v>Neo</v>
      </c>
      <c r="C89" s="262" t="str">
        <f>VLOOKUP($A89,DRG!$A$8:$Z$771,2,FALSE)</f>
        <v>Normal Newborn</v>
      </c>
      <c r="D89" s="264">
        <f>IF(ISERROR(VLOOKUP($A89,v32_final!$A$9:$F$763,6,FALSE)),0,VLOOKUP($A89,v32_final!$A$9:$F$763,6,FALSE))</f>
        <v>3185</v>
      </c>
      <c r="E89" s="221" t="str">
        <f>VLOOKUP($A89,DRG!$A$8:$Z$771,20,FALSE)</f>
        <v>A</v>
      </c>
      <c r="F89" s="293">
        <f>VLOOKUP($A89,DRG!$A$8:$Z$771,21,FALSE)</f>
        <v>0.16619999999999999</v>
      </c>
      <c r="G89" s="16"/>
      <c r="H89" s="263">
        <f>VLOOKUP($A89,DRG!$A$8:$Z$771,9,FALSE)</f>
        <v>3333</v>
      </c>
      <c r="I89" s="299" t="str">
        <f>VLOOKUP($A89,DRG!$A$8:$Z$771,18,FALSE)</f>
        <v>A</v>
      </c>
      <c r="J89" s="293">
        <f>VLOOKUP($A89,DRG!$A$8:$Z$771,22,FALSE)</f>
        <v>0.17199999999999999</v>
      </c>
      <c r="K89" s="16"/>
      <c r="L89" s="301">
        <f t="shared" si="5"/>
        <v>529.34699999999998</v>
      </c>
      <c r="M89" s="207">
        <f t="shared" si="6"/>
        <v>573.27599999999995</v>
      </c>
      <c r="N89" s="357">
        <f t="shared" si="7"/>
        <v>43.928999999999974</v>
      </c>
      <c r="O89" s="288">
        <f t="shared" si="8"/>
        <v>3.4897713598074608E-2</v>
      </c>
      <c r="P89" s="304">
        <f t="shared" si="9"/>
        <v>4.6467817896389325E-2</v>
      </c>
    </row>
    <row r="90" spans="1:16" x14ac:dyDescent="0.2">
      <c r="A90" s="273" t="s">
        <v>1485</v>
      </c>
      <c r="B90" s="287" t="str">
        <f>VLOOKUP($A90,data!$B$2:$AS$765,44,FALSE)</f>
        <v>06</v>
      </c>
      <c r="C90" s="262" t="str">
        <f>VLOOKUP($A90,DRG!$A$8:$Z$771,2,FALSE)</f>
        <v>Major Small &amp; Large Bowel Procedures W CC</v>
      </c>
      <c r="D90" s="264">
        <f>IF(ISERROR(VLOOKUP($A90,v32_final!$A$9:$F$763,6,FALSE)),0,VLOOKUP($A90,v32_final!$A$9:$F$763,6,FALSE))</f>
        <v>285</v>
      </c>
      <c r="E90" s="221" t="str">
        <f>VLOOKUP($A90,DRG!$A$8:$Z$771,20,FALSE)</f>
        <v>A</v>
      </c>
      <c r="F90" s="293">
        <f>VLOOKUP($A90,DRG!$A$8:$Z$771,21,FALSE)</f>
        <v>2.9157999999999999</v>
      </c>
      <c r="G90" s="16"/>
      <c r="H90" s="263">
        <f>VLOOKUP($A90,DRG!$A$8:$Z$771,9,FALSE)</f>
        <v>306</v>
      </c>
      <c r="I90" s="299" t="str">
        <f>VLOOKUP($A90,DRG!$A$8:$Z$771,18,FALSE)</f>
        <v>A</v>
      </c>
      <c r="J90" s="293">
        <f>VLOOKUP($A90,DRG!$A$8:$Z$771,22,FALSE)</f>
        <v>2.8588</v>
      </c>
      <c r="K90" s="16"/>
      <c r="L90" s="301">
        <f t="shared" si="5"/>
        <v>831.00299999999993</v>
      </c>
      <c r="M90" s="207">
        <f t="shared" si="6"/>
        <v>874.79280000000006</v>
      </c>
      <c r="N90" s="357">
        <f t="shared" si="7"/>
        <v>43.789800000000128</v>
      </c>
      <c r="O90" s="288">
        <f t="shared" si="8"/>
        <v>-1.9548665889292799E-2</v>
      </c>
      <c r="P90" s="304">
        <f t="shared" si="9"/>
        <v>7.3684210526315783E-2</v>
      </c>
    </row>
    <row r="91" spans="1:16" x14ac:dyDescent="0.2">
      <c r="A91" s="283" t="s">
        <v>1202</v>
      </c>
      <c r="B91" s="287" t="str">
        <f>VLOOKUP($A91,data!$B$2:$AS$765,44,FALSE)</f>
        <v>Mat</v>
      </c>
      <c r="C91" s="262" t="str">
        <f>VLOOKUP($A91,DRG!$A$8:$Z$771,2,FALSE)</f>
        <v>Vaginal Delivery W Complicating Diagnoses</v>
      </c>
      <c r="D91" s="264">
        <f>IF(ISERROR(VLOOKUP($A91,v32_final!$A$9:$F$763,6,FALSE)),0,VLOOKUP($A91,v32_final!$A$9:$F$763,6,FALSE))</f>
        <v>418</v>
      </c>
      <c r="E91" s="221" t="str">
        <f>VLOOKUP($A91,DRG!$A$8:$Z$771,20,FALSE)</f>
        <v>A</v>
      </c>
      <c r="F91" s="293">
        <f>VLOOKUP($A91,DRG!$A$8:$Z$771,21,FALSE)</f>
        <v>0.58560000000000001</v>
      </c>
      <c r="G91" s="16"/>
      <c r="H91" s="263">
        <f>VLOOKUP($A91,DRG!$A$8:$Z$771,9,FALSE)</f>
        <v>489</v>
      </c>
      <c r="I91" s="299" t="str">
        <f>VLOOKUP($A91,DRG!$A$8:$Z$771,18,FALSE)</f>
        <v>A</v>
      </c>
      <c r="J91" s="293">
        <f>VLOOKUP($A91,DRG!$A$8:$Z$771,22,FALSE)</f>
        <v>0.58879999999999999</v>
      </c>
      <c r="K91" s="16"/>
      <c r="L91" s="301">
        <f t="shared" si="5"/>
        <v>244.7808</v>
      </c>
      <c r="M91" s="207">
        <f t="shared" si="6"/>
        <v>287.92320000000001</v>
      </c>
      <c r="N91" s="357">
        <f t="shared" si="7"/>
        <v>43.142400000000009</v>
      </c>
      <c r="O91" s="288">
        <f t="shared" si="8"/>
        <v>5.4644808743169069E-3</v>
      </c>
      <c r="P91" s="304">
        <f t="shared" si="9"/>
        <v>0.16985645933014354</v>
      </c>
    </row>
    <row r="92" spans="1:16" x14ac:dyDescent="0.2">
      <c r="A92" s="273" t="s">
        <v>1040</v>
      </c>
      <c r="B92" s="287" t="str">
        <f>VLOOKUP($A92,data!$B$2:$AS$765,44,FALSE)</f>
        <v>05</v>
      </c>
      <c r="C92" s="262" t="str">
        <f>VLOOKUP($A92,DRG!$A$8:$Z$771,2,FALSE)</f>
        <v>Peripheral Vascular Disorders W CC</v>
      </c>
      <c r="D92" s="264">
        <f>IF(ISERROR(VLOOKUP($A92,v32_final!$A$9:$F$763,6,FALSE)),0,VLOOKUP($A92,v32_final!$A$9:$F$763,6,FALSE))</f>
        <v>256</v>
      </c>
      <c r="E92" s="221" t="str">
        <f>VLOOKUP($A92,DRG!$A$8:$Z$771,20,FALSE)</f>
        <v>A</v>
      </c>
      <c r="F92" s="293">
        <f>VLOOKUP($A92,DRG!$A$8:$Z$771,21,FALSE)</f>
        <v>0.89280000000000004</v>
      </c>
      <c r="G92" s="16"/>
      <c r="H92" s="263">
        <f>VLOOKUP($A92,DRG!$A$8:$Z$771,9,FALSE)</f>
        <v>291</v>
      </c>
      <c r="I92" s="299" t="str">
        <f>VLOOKUP($A92,DRG!$A$8:$Z$771,18,FALSE)</f>
        <v>A</v>
      </c>
      <c r="J92" s="293">
        <f>VLOOKUP($A92,DRG!$A$8:$Z$771,22,FALSE)</f>
        <v>0.93179999999999996</v>
      </c>
      <c r="K92" s="16"/>
      <c r="L92" s="301">
        <f t="shared" si="5"/>
        <v>228.55680000000001</v>
      </c>
      <c r="M92" s="207">
        <f t="shared" si="6"/>
        <v>271.15379999999999</v>
      </c>
      <c r="N92" s="357">
        <f t="shared" si="7"/>
        <v>42.59699999999998</v>
      </c>
      <c r="O92" s="288">
        <f t="shared" si="8"/>
        <v>4.3682795698924644E-2</v>
      </c>
      <c r="P92" s="304">
        <f t="shared" si="9"/>
        <v>0.13671875</v>
      </c>
    </row>
    <row r="93" spans="1:16" x14ac:dyDescent="0.2">
      <c r="A93" s="282" t="s">
        <v>333</v>
      </c>
      <c r="B93" s="289" t="str">
        <f>VLOOKUP($A93,data!$B$2:$AS$765,44,FALSE)</f>
        <v>08</v>
      </c>
      <c r="C93" s="267" t="str">
        <f>VLOOKUP($A93,DRG!$A$8:$Z$771,2,FALSE)</f>
        <v>Bilateral or Multiple Major Joint Procs of Lower Extremity W/O MCC</v>
      </c>
      <c r="D93" s="269">
        <f>IF(ISERROR(VLOOKUP($A93,v32_final!$A$9:$F$763,6,FALSE)),0,VLOOKUP($A93,v32_final!$A$9:$F$763,6,FALSE))</f>
        <v>22</v>
      </c>
      <c r="E93" s="222" t="str">
        <f>VLOOKUP($A93,DRG!$A$8:$Z$771,20,FALSE)</f>
        <v>A</v>
      </c>
      <c r="F93" s="292">
        <f>VLOOKUP($A93,DRG!$A$8:$Z$771,21,FALSE)</f>
        <v>3.3126000000000002</v>
      </c>
      <c r="G93" s="16"/>
      <c r="H93" s="268">
        <f>VLOOKUP($A93,DRG!$A$8:$Z$771,9,FALSE)</f>
        <v>34</v>
      </c>
      <c r="I93" s="300" t="str">
        <f>VLOOKUP($A93,DRG!$A$8:$Z$771,18,FALSE)</f>
        <v>A</v>
      </c>
      <c r="J93" s="292">
        <f>VLOOKUP($A93,DRG!$A$8:$Z$771,22,FALSE)</f>
        <v>3.3944999999999999</v>
      </c>
      <c r="K93" s="16"/>
      <c r="L93" s="302">
        <f t="shared" si="5"/>
        <v>72.877200000000002</v>
      </c>
      <c r="M93" s="208">
        <f t="shared" si="6"/>
        <v>115.413</v>
      </c>
      <c r="N93" s="358">
        <f t="shared" si="7"/>
        <v>42.535799999999995</v>
      </c>
      <c r="O93" s="308">
        <f t="shared" si="8"/>
        <v>2.4723781923564461E-2</v>
      </c>
      <c r="P93" s="303">
        <f t="shared" si="9"/>
        <v>0.54545454545454541</v>
      </c>
    </row>
    <row r="94" spans="1:16" x14ac:dyDescent="0.2">
      <c r="A94" s="273" t="s">
        <v>216</v>
      </c>
      <c r="B94" s="287" t="str">
        <f>VLOOKUP($A94,data!$B$2:$AS$765,44,FALSE)</f>
        <v>07</v>
      </c>
      <c r="C94" s="262" t="str">
        <f>VLOOKUP($A94,DRG!$A$8:$Z$771,2,FALSE)</f>
        <v>Pancreas, Liver &amp; Shunt Procedures W CC</v>
      </c>
      <c r="D94" s="264">
        <f>IF(ISERROR(VLOOKUP($A94,v32_final!$A$9:$F$763,6,FALSE)),0,VLOOKUP($A94,v32_final!$A$9:$F$763,6,FALSE))</f>
        <v>26</v>
      </c>
      <c r="E94" s="221" t="str">
        <f>VLOOKUP($A94,DRG!$A$8:$Z$771,20,FALSE)</f>
        <v>A</v>
      </c>
      <c r="F94" s="293">
        <f>VLOOKUP($A94,DRG!$A$8:$Z$771,21,FALSE)</f>
        <v>3.5459000000000001</v>
      </c>
      <c r="G94" s="16"/>
      <c r="H94" s="263">
        <f>VLOOKUP($A94,DRG!$A$8:$Z$771,9,FALSE)</f>
        <v>34</v>
      </c>
      <c r="I94" s="299" t="str">
        <f>VLOOKUP($A94,DRG!$A$8:$Z$771,18,FALSE)</f>
        <v>A</v>
      </c>
      <c r="J94" s="293">
        <f>VLOOKUP($A94,DRG!$A$8:$Z$771,22,FALSE)</f>
        <v>3.9481000000000002</v>
      </c>
      <c r="K94" s="16"/>
      <c r="L94" s="301">
        <f t="shared" si="5"/>
        <v>92.193399999999997</v>
      </c>
      <c r="M94" s="207">
        <f t="shared" si="6"/>
        <v>134.2354</v>
      </c>
      <c r="N94" s="357">
        <f t="shared" si="7"/>
        <v>42.042000000000002</v>
      </c>
      <c r="O94" s="288">
        <f t="shared" si="8"/>
        <v>0.11342677458473169</v>
      </c>
      <c r="P94" s="304">
        <f t="shared" si="9"/>
        <v>0.30769230769230771</v>
      </c>
    </row>
    <row r="95" spans="1:16" x14ac:dyDescent="0.2">
      <c r="A95" s="273" t="s">
        <v>1316</v>
      </c>
      <c r="B95" s="287" t="str">
        <f>VLOOKUP($A95,data!$B$2:$AS$765,44,FALSE)</f>
        <v>22</v>
      </c>
      <c r="C95" s="262" t="str">
        <f>VLOOKUP($A95,DRG!$A$8:$Z$771,2,FALSE)</f>
        <v>Non-Extensive Burns</v>
      </c>
      <c r="D95" s="264">
        <f>IF(ISERROR(VLOOKUP($A95,v32_final!$A$9:$F$763,6,FALSE)),0,VLOOKUP($A95,v32_final!$A$9:$F$763,6,FALSE))</f>
        <v>33</v>
      </c>
      <c r="E95" s="221" t="str">
        <f>VLOOKUP($A95,DRG!$A$8:$Z$771,20,FALSE)</f>
        <v>A</v>
      </c>
      <c r="F95" s="293">
        <f>VLOOKUP($A95,DRG!$A$8:$Z$771,21,FALSE)</f>
        <v>1.0344</v>
      </c>
      <c r="G95" s="16"/>
      <c r="H95" s="263">
        <f>VLOOKUP($A95,DRG!$A$8:$Z$771,9,FALSE)</f>
        <v>39</v>
      </c>
      <c r="I95" s="299" t="str">
        <f>VLOOKUP($A95,DRG!$A$8:$Z$771,18,FALSE)</f>
        <v>A</v>
      </c>
      <c r="J95" s="293">
        <f>VLOOKUP($A95,DRG!$A$8:$Z$771,22,FALSE)</f>
        <v>1.9326000000000001</v>
      </c>
      <c r="K95" s="16"/>
      <c r="L95" s="301">
        <f t="shared" si="5"/>
        <v>34.135199999999998</v>
      </c>
      <c r="M95" s="207">
        <f t="shared" si="6"/>
        <v>75.371400000000008</v>
      </c>
      <c r="N95" s="357">
        <f t="shared" si="7"/>
        <v>41.236200000000011</v>
      </c>
      <c r="O95" s="288">
        <f t="shared" si="8"/>
        <v>0.86832946635730868</v>
      </c>
      <c r="P95" s="304">
        <f t="shared" si="9"/>
        <v>0.18181818181818182</v>
      </c>
    </row>
    <row r="96" spans="1:16" x14ac:dyDescent="0.2">
      <c r="A96" s="273" t="s">
        <v>1226</v>
      </c>
      <c r="B96" s="287" t="str">
        <f>VLOOKUP($A96,data!$B$2:$AS$765,44,FALSE)</f>
        <v>16</v>
      </c>
      <c r="C96" s="262" t="str">
        <f>VLOOKUP($A96,DRG!$A$8:$Z$771,2,FALSE)</f>
        <v>Coagulation Disorders</v>
      </c>
      <c r="D96" s="264">
        <f>IF(ISERROR(VLOOKUP($A96,v32_final!$A$9:$F$763,6,FALSE)),0,VLOOKUP($A96,v32_final!$A$9:$F$763,6,FALSE))</f>
        <v>85</v>
      </c>
      <c r="E96" s="221" t="str">
        <f>VLOOKUP($A96,DRG!$A$8:$Z$771,20,FALSE)</f>
        <v>A</v>
      </c>
      <c r="F96" s="293">
        <f>VLOOKUP($A96,DRG!$A$8:$Z$771,21,FALSE)</f>
        <v>0.74250000000000005</v>
      </c>
      <c r="G96" s="16"/>
      <c r="H96" s="263">
        <f>VLOOKUP($A96,DRG!$A$8:$Z$771,9,FALSE)</f>
        <v>87</v>
      </c>
      <c r="I96" s="299" t="str">
        <f>VLOOKUP($A96,DRG!$A$8:$Z$771,18,FALSE)</f>
        <v>A</v>
      </c>
      <c r="J96" s="293">
        <f>VLOOKUP($A96,DRG!$A$8:$Z$771,22,FALSE)</f>
        <v>1.1988000000000001</v>
      </c>
      <c r="K96" s="16"/>
      <c r="L96" s="301">
        <f t="shared" si="5"/>
        <v>63.112500000000004</v>
      </c>
      <c r="M96" s="207">
        <f t="shared" si="6"/>
        <v>104.29560000000001</v>
      </c>
      <c r="N96" s="357">
        <f t="shared" si="7"/>
        <v>41.183100000000003</v>
      </c>
      <c r="O96" s="288">
        <f t="shared" si="8"/>
        <v>0.61454545454545451</v>
      </c>
      <c r="P96" s="304">
        <f t="shared" si="9"/>
        <v>2.3529411764705882E-2</v>
      </c>
    </row>
    <row r="97" spans="1:16" x14ac:dyDescent="0.2">
      <c r="A97" s="273" t="s">
        <v>373</v>
      </c>
      <c r="B97" s="287" t="str">
        <f>VLOOKUP($A97,data!$B$2:$AS$765,44,FALSE)</f>
        <v>08</v>
      </c>
      <c r="C97" s="262" t="str">
        <f>VLOOKUP($A97,DRG!$A$8:$Z$771,2,FALSE)</f>
        <v>Major Joint/Limb Reattachment Procedure of Upper Extremities</v>
      </c>
      <c r="D97" s="264">
        <f>IF(ISERROR(VLOOKUP($A97,v32_final!$A$9:$F$763,6,FALSE)),0,VLOOKUP($A97,v32_final!$A$9:$F$763,6,FALSE))</f>
        <v>80</v>
      </c>
      <c r="E97" s="221" t="str">
        <f>VLOOKUP($A97,DRG!$A$8:$Z$771,20,FALSE)</f>
        <v>A</v>
      </c>
      <c r="F97" s="293">
        <f>VLOOKUP($A97,DRG!$A$8:$Z$771,21,FALSE)</f>
        <v>2.7692999999999999</v>
      </c>
      <c r="G97" s="16"/>
      <c r="H97" s="263">
        <f>VLOOKUP($A97,DRG!$A$8:$Z$771,9,FALSE)</f>
        <v>97</v>
      </c>
      <c r="I97" s="299" t="str">
        <f>VLOOKUP($A97,DRG!$A$8:$Z$771,18,FALSE)</f>
        <v>A</v>
      </c>
      <c r="J97" s="293">
        <f>VLOOKUP($A97,DRG!$A$8:$Z$771,22,FALSE)</f>
        <v>2.6932</v>
      </c>
      <c r="K97" s="16"/>
      <c r="L97" s="301">
        <f t="shared" si="5"/>
        <v>221.54399999999998</v>
      </c>
      <c r="M97" s="207">
        <f t="shared" si="6"/>
        <v>261.24040000000002</v>
      </c>
      <c r="N97" s="357">
        <f t="shared" si="7"/>
        <v>39.69640000000004</v>
      </c>
      <c r="O97" s="288">
        <f t="shared" si="8"/>
        <v>-2.7479868558841526E-2</v>
      </c>
      <c r="P97" s="304">
        <f t="shared" si="9"/>
        <v>0.21249999999999999</v>
      </c>
    </row>
    <row r="98" spans="1:16" x14ac:dyDescent="0.2">
      <c r="A98" s="282" t="s">
        <v>983</v>
      </c>
      <c r="B98" s="289" t="str">
        <f>VLOOKUP($A98,data!$B$2:$AS$765,44,FALSE)</f>
        <v>05</v>
      </c>
      <c r="C98" s="267" t="str">
        <f>VLOOKUP($A98,DRG!$A$8:$Z$771,2,FALSE)</f>
        <v>AICD Generator Procedures</v>
      </c>
      <c r="D98" s="269">
        <f>IF(ISERROR(VLOOKUP($A98,v32_final!$A$9:$F$763,6,FALSE)),0,VLOOKUP($A98,v32_final!$A$9:$F$763,6,FALSE))</f>
        <v>2</v>
      </c>
      <c r="E98" s="222" t="str">
        <f>VLOOKUP($A98,DRG!$A$8:$Z$771,20,FALSE)</f>
        <v>M</v>
      </c>
      <c r="F98" s="292">
        <f>VLOOKUP($A98,DRG!$A$8:$Z$771,21,FALSE)</f>
        <v>7.2267999999999999</v>
      </c>
      <c r="G98" s="16"/>
      <c r="H98" s="268">
        <f>VLOOKUP($A98,DRG!$A$8:$Z$771,9,FALSE)</f>
        <v>7</v>
      </c>
      <c r="I98" s="300" t="str">
        <f>VLOOKUP($A98,DRG!$A$8:$Z$771,18,FALSE)</f>
        <v>M</v>
      </c>
      <c r="J98" s="292">
        <f>VLOOKUP($A98,DRG!$A$8:$Z$771,22,FALSE)</f>
        <v>7.4337</v>
      </c>
      <c r="K98" s="16"/>
      <c r="L98" s="302">
        <f t="shared" si="5"/>
        <v>14.4536</v>
      </c>
      <c r="M98" s="208">
        <f t="shared" si="6"/>
        <v>52.035899999999998</v>
      </c>
      <c r="N98" s="358">
        <f t="shared" si="7"/>
        <v>37.582299999999996</v>
      </c>
      <c r="O98" s="308">
        <f t="shared" si="8"/>
        <v>2.8629545580339859E-2</v>
      </c>
      <c r="P98" s="303">
        <f t="shared" si="9"/>
        <v>2.5</v>
      </c>
    </row>
    <row r="99" spans="1:16" x14ac:dyDescent="0.2">
      <c r="A99" s="283" t="s">
        <v>1056</v>
      </c>
      <c r="B99" s="287" t="str">
        <f>VLOOKUP($A99,data!$B$2:$AS$765,44,FALSE)</f>
        <v>05</v>
      </c>
      <c r="C99" s="262" t="str">
        <f>VLOOKUP($A99,DRG!$A$8:$Z$771,2,FALSE)</f>
        <v>Cardiac Arrhythmia &amp; Conduction Disorders W MCC</v>
      </c>
      <c r="D99" s="264">
        <f>IF(ISERROR(VLOOKUP($A99,v32_final!$A$9:$F$763,6,FALSE)),0,VLOOKUP($A99,v32_final!$A$9:$F$763,6,FALSE))</f>
        <v>121</v>
      </c>
      <c r="E99" s="221" t="str">
        <f>VLOOKUP($A99,DRG!$A$8:$Z$771,20,FALSE)</f>
        <v>A</v>
      </c>
      <c r="F99" s="293">
        <f>VLOOKUP($A99,DRG!$A$8:$Z$771,21,FALSE)</f>
        <v>1.387</v>
      </c>
      <c r="G99" s="16"/>
      <c r="H99" s="263">
        <f>VLOOKUP($A99,DRG!$A$8:$Z$771,9,FALSE)</f>
        <v>137</v>
      </c>
      <c r="I99" s="299" t="str">
        <f>VLOOKUP($A99,DRG!$A$8:$Z$771,18,FALSE)</f>
        <v>A</v>
      </c>
      <c r="J99" s="293">
        <f>VLOOKUP($A99,DRG!$A$8:$Z$771,22,FALSE)</f>
        <v>1.4922</v>
      </c>
      <c r="K99" s="16"/>
      <c r="L99" s="301">
        <f t="shared" si="5"/>
        <v>167.827</v>
      </c>
      <c r="M99" s="207">
        <f t="shared" si="6"/>
        <v>204.4314</v>
      </c>
      <c r="N99" s="357">
        <f t="shared" si="7"/>
        <v>36.604399999999998</v>
      </c>
      <c r="O99" s="288">
        <f t="shared" si="8"/>
        <v>7.5847152126892539E-2</v>
      </c>
      <c r="P99" s="304">
        <f t="shared" si="9"/>
        <v>0.13223140495867769</v>
      </c>
    </row>
    <row r="100" spans="1:16" x14ac:dyDescent="0.2">
      <c r="A100" s="273" t="s">
        <v>1236</v>
      </c>
      <c r="B100" s="287" t="str">
        <f>VLOOKUP($A100,data!$B$2:$AS$765,44,FALSE)</f>
        <v>17</v>
      </c>
      <c r="C100" s="262" t="str">
        <f>VLOOKUP($A100,DRG!$A$8:$Z$771,2,FALSE)</f>
        <v>Myeloprolif Disord or Poorly Diff Neopl W Maj O.R. Proc W MCC</v>
      </c>
      <c r="D100" s="264">
        <f>IF(ISERROR(VLOOKUP($A100,v32_final!$A$9:$F$763,6,FALSE)),0,VLOOKUP($A100,v32_final!$A$9:$F$763,6,FALSE))</f>
        <v>1</v>
      </c>
      <c r="E100" s="221" t="str">
        <f>VLOOKUP($A100,DRG!$A$8:$Z$771,20,FALSE)</f>
        <v>M</v>
      </c>
      <c r="F100" s="293">
        <f>VLOOKUP($A100,DRG!$A$8:$Z$771,21,FALSE)</f>
        <v>7.9131999999999998</v>
      </c>
      <c r="G100" s="16"/>
      <c r="H100" s="263">
        <f>VLOOKUP($A100,DRG!$A$8:$Z$771,9,FALSE)</f>
        <v>6</v>
      </c>
      <c r="I100" s="299" t="str">
        <f>VLOOKUP($A100,DRG!$A$8:$Z$771,18,FALSE)</f>
        <v>M</v>
      </c>
      <c r="J100" s="293">
        <f>VLOOKUP($A100,DRG!$A$8:$Z$771,22,FALSE)</f>
        <v>7.3619000000000003</v>
      </c>
      <c r="K100" s="16"/>
      <c r="L100" s="301">
        <f t="shared" si="5"/>
        <v>7.9131999999999998</v>
      </c>
      <c r="M100" s="207">
        <f t="shared" si="6"/>
        <v>44.171400000000006</v>
      </c>
      <c r="N100" s="357">
        <f t="shared" si="7"/>
        <v>36.258200000000002</v>
      </c>
      <c r="O100" s="288">
        <f t="shared" si="8"/>
        <v>-6.9668402163473628E-2</v>
      </c>
      <c r="P100" s="304">
        <f t="shared" si="9"/>
        <v>5</v>
      </c>
    </row>
    <row r="101" spans="1:16" x14ac:dyDescent="0.2">
      <c r="A101" s="273" t="s">
        <v>538</v>
      </c>
      <c r="B101" s="287" t="str">
        <f>VLOOKUP($A101,data!$B$2:$AS$765,44,FALSE)</f>
        <v>10</v>
      </c>
      <c r="C101" s="262" t="str">
        <f>VLOOKUP($A101,DRG!$A$8:$Z$771,2,FALSE)</f>
        <v>Amputat of Lower Limb for Endocrine, Nutrit &amp; Metabol Dis W CC</v>
      </c>
      <c r="D101" s="264">
        <f>IF(ISERROR(VLOOKUP($A101,v32_final!$A$9:$F$763,6,FALSE)),0,VLOOKUP($A101,v32_final!$A$9:$F$763,6,FALSE))</f>
        <v>73</v>
      </c>
      <c r="E101" s="221" t="str">
        <f>VLOOKUP($A101,DRG!$A$8:$Z$771,20,FALSE)</f>
        <v>AP</v>
      </c>
      <c r="F101" s="293">
        <f>VLOOKUP($A101,DRG!$A$8:$Z$771,21,FALSE)</f>
        <v>2.0354000000000001</v>
      </c>
      <c r="G101" s="16"/>
      <c r="H101" s="263">
        <f>VLOOKUP($A101,DRG!$A$8:$Z$771,9,FALSE)</f>
        <v>90</v>
      </c>
      <c r="I101" s="299" t="str">
        <f>VLOOKUP($A101,DRG!$A$8:$Z$771,18,FALSE)</f>
        <v>A</v>
      </c>
      <c r="J101" s="293">
        <f>VLOOKUP($A101,DRG!$A$8:$Z$771,22,FALSE)</f>
        <v>2.0535999999999999</v>
      </c>
      <c r="K101" s="16"/>
      <c r="L101" s="301">
        <f t="shared" si="5"/>
        <v>148.58420000000001</v>
      </c>
      <c r="M101" s="207">
        <f t="shared" si="6"/>
        <v>184.82399999999998</v>
      </c>
      <c r="N101" s="357">
        <f t="shared" si="7"/>
        <v>36.239799999999974</v>
      </c>
      <c r="O101" s="288">
        <f t="shared" si="8"/>
        <v>8.9417313550161012E-3</v>
      </c>
      <c r="P101" s="304">
        <f t="shared" si="9"/>
        <v>0.23287671232876711</v>
      </c>
    </row>
    <row r="102" spans="1:16" x14ac:dyDescent="0.2">
      <c r="A102" s="273" t="s">
        <v>276</v>
      </c>
      <c r="B102" s="287" t="str">
        <f>VLOOKUP($A102,data!$B$2:$AS$765,44,FALSE)</f>
        <v>07</v>
      </c>
      <c r="C102" s="262" t="str">
        <f>VLOOKUP($A102,DRG!$A$8:$Z$771,2,FALSE)</f>
        <v>Malignancy of Hepatobiliary System or Pancreas W CC</v>
      </c>
      <c r="D102" s="264">
        <f>IF(ISERROR(VLOOKUP($A102,v32_final!$A$9:$F$763,6,FALSE)),0,VLOOKUP($A102,v32_final!$A$9:$F$763,6,FALSE))</f>
        <v>51</v>
      </c>
      <c r="E102" s="221" t="str">
        <f>VLOOKUP($A102,DRG!$A$8:$Z$771,20,FALSE)</f>
        <v>A</v>
      </c>
      <c r="F102" s="293">
        <f>VLOOKUP($A102,DRG!$A$8:$Z$771,21,FALSE)</f>
        <v>1.5072000000000001</v>
      </c>
      <c r="G102" s="16"/>
      <c r="H102" s="263">
        <f>VLOOKUP($A102,DRG!$A$8:$Z$771,9,FALSE)</f>
        <v>74</v>
      </c>
      <c r="I102" s="299" t="str">
        <f>VLOOKUP($A102,DRG!$A$8:$Z$771,18,FALSE)</f>
        <v>AO</v>
      </c>
      <c r="J102" s="293">
        <f>VLOOKUP($A102,DRG!$A$8:$Z$771,22,FALSE)</f>
        <v>1.5250999999999999</v>
      </c>
      <c r="K102" s="16"/>
      <c r="L102" s="301">
        <f t="shared" si="5"/>
        <v>76.867200000000011</v>
      </c>
      <c r="M102" s="207">
        <f t="shared" si="6"/>
        <v>112.8574</v>
      </c>
      <c r="N102" s="357">
        <f t="shared" si="7"/>
        <v>35.990199999999987</v>
      </c>
      <c r="O102" s="288">
        <f t="shared" si="8"/>
        <v>1.1876326963906451E-2</v>
      </c>
      <c r="P102" s="304">
        <f t="shared" si="9"/>
        <v>0.45098039215686275</v>
      </c>
    </row>
    <row r="103" spans="1:16" x14ac:dyDescent="0.2">
      <c r="A103" s="282" t="s">
        <v>698</v>
      </c>
      <c r="B103" s="289" t="str">
        <f>VLOOKUP($A103,data!$B$2:$AS$765,44,FALSE)</f>
        <v>01</v>
      </c>
      <c r="C103" s="267" t="str">
        <f>VLOOKUP($A103,DRG!$A$8:$Z$771,2,FALSE)</f>
        <v>Seizures W/O MCC</v>
      </c>
      <c r="D103" s="269">
        <f>IF(ISERROR(VLOOKUP($A103,v32_final!$A$9:$F$763,6,FALSE)),0,VLOOKUP($A103,v32_final!$A$9:$F$763,6,FALSE))</f>
        <v>721</v>
      </c>
      <c r="E103" s="222" t="str">
        <f>VLOOKUP($A103,DRG!$A$8:$Z$771,20,FALSE)</f>
        <v>A</v>
      </c>
      <c r="F103" s="292">
        <f>VLOOKUP($A103,DRG!$A$8:$Z$771,21,FALSE)</f>
        <v>0.65439999999999998</v>
      </c>
      <c r="G103" s="16"/>
      <c r="H103" s="268">
        <f>VLOOKUP($A103,DRG!$A$8:$Z$771,9,FALSE)</f>
        <v>738</v>
      </c>
      <c r="I103" s="300" t="str">
        <f>VLOOKUP($A103,DRG!$A$8:$Z$771,18,FALSE)</f>
        <v>A</v>
      </c>
      <c r="J103" s="292">
        <f>VLOOKUP($A103,DRG!$A$8:$Z$771,22,FALSE)</f>
        <v>0.68799999999999994</v>
      </c>
      <c r="K103" s="16"/>
      <c r="L103" s="302">
        <f t="shared" si="5"/>
        <v>471.82239999999996</v>
      </c>
      <c r="M103" s="208">
        <f t="shared" si="6"/>
        <v>507.74399999999997</v>
      </c>
      <c r="N103" s="358">
        <f t="shared" si="7"/>
        <v>35.921600000000012</v>
      </c>
      <c r="O103" s="308">
        <f t="shared" si="8"/>
        <v>5.1344743276283564E-2</v>
      </c>
      <c r="P103" s="303">
        <f t="shared" si="9"/>
        <v>2.3578363384188627E-2</v>
      </c>
    </row>
    <row r="104" spans="1:16" x14ac:dyDescent="0.2">
      <c r="A104" s="273" t="s">
        <v>472</v>
      </c>
      <c r="B104" s="287" t="str">
        <f>VLOOKUP($A104,data!$B$2:$AS$765,44,FALSE)</f>
        <v>01</v>
      </c>
      <c r="C104" s="262" t="str">
        <f>VLOOKUP($A104,DRG!$A$8:$Z$771,2,FALSE)</f>
        <v>Intracranial Hemorrhage or Cerebral Infarction W/O CC/MCC</v>
      </c>
      <c r="D104" s="264">
        <f>IF(ISERROR(VLOOKUP($A104,v32_final!$A$9:$F$763,6,FALSE)),0,VLOOKUP($A104,v32_final!$A$9:$F$763,6,FALSE))</f>
        <v>212</v>
      </c>
      <c r="E104" s="221" t="str">
        <f>VLOOKUP($A104,DRG!$A$8:$Z$771,20,FALSE)</f>
        <v>A</v>
      </c>
      <c r="F104" s="293">
        <f>VLOOKUP($A104,DRG!$A$8:$Z$771,21,FALSE)</f>
        <v>1.0304</v>
      </c>
      <c r="G104" s="16"/>
      <c r="H104" s="263">
        <f>VLOOKUP($A104,DRG!$A$8:$Z$771,9,FALSE)</f>
        <v>242</v>
      </c>
      <c r="I104" s="299" t="str">
        <f>VLOOKUP($A104,DRG!$A$8:$Z$771,18,FALSE)</f>
        <v>A</v>
      </c>
      <c r="J104" s="293">
        <f>VLOOKUP($A104,DRG!$A$8:$Z$771,22,FALSE)</f>
        <v>1.0508999999999999</v>
      </c>
      <c r="K104" s="16"/>
      <c r="L104" s="301">
        <f t="shared" si="5"/>
        <v>218.44479999999999</v>
      </c>
      <c r="M104" s="207">
        <f t="shared" si="6"/>
        <v>254.31779999999998</v>
      </c>
      <c r="N104" s="357">
        <f t="shared" si="7"/>
        <v>35.87299999999999</v>
      </c>
      <c r="O104" s="288">
        <f t="shared" si="8"/>
        <v>1.989518633540369E-2</v>
      </c>
      <c r="P104" s="304">
        <f t="shared" si="9"/>
        <v>0.14150943396226415</v>
      </c>
    </row>
    <row r="105" spans="1:16" x14ac:dyDescent="0.2">
      <c r="A105" s="283" t="s">
        <v>1481</v>
      </c>
      <c r="B105" s="287" t="str">
        <f>VLOOKUP($A105,data!$B$2:$AS$765,44,FALSE)</f>
        <v>06</v>
      </c>
      <c r="C105" s="262" t="str">
        <f>VLOOKUP($A105,DRG!$A$8:$Z$771,2,FALSE)</f>
        <v>Stomach, Esophageal &amp; Duodenal Proc W/O CC/MCC</v>
      </c>
      <c r="D105" s="264">
        <f>IF(ISERROR(VLOOKUP($A105,v32_final!$A$9:$F$763,6,FALSE)),0,VLOOKUP($A105,v32_final!$A$9:$F$763,6,FALSE))</f>
        <v>77</v>
      </c>
      <c r="E105" s="221" t="str">
        <f>VLOOKUP($A105,DRG!$A$8:$Z$771,20,FALSE)</f>
        <v>A</v>
      </c>
      <c r="F105" s="293">
        <f>VLOOKUP($A105,DRG!$A$8:$Z$771,21,FALSE)</f>
        <v>1.6136999999999999</v>
      </c>
      <c r="G105" s="16"/>
      <c r="H105" s="263">
        <f>VLOOKUP($A105,DRG!$A$8:$Z$771,9,FALSE)</f>
        <v>102</v>
      </c>
      <c r="I105" s="299" t="str">
        <f>VLOOKUP($A105,DRG!$A$8:$Z$771,18,FALSE)</f>
        <v>A</v>
      </c>
      <c r="J105" s="293">
        <f>VLOOKUP($A105,DRG!$A$8:$Z$771,22,FALSE)</f>
        <v>1.5647</v>
      </c>
      <c r="K105" s="16"/>
      <c r="L105" s="301">
        <f t="shared" si="5"/>
        <v>124.25489999999999</v>
      </c>
      <c r="M105" s="207">
        <f t="shared" si="6"/>
        <v>159.5994</v>
      </c>
      <c r="N105" s="357">
        <f t="shared" si="7"/>
        <v>35.344500000000011</v>
      </c>
      <c r="O105" s="288">
        <f t="shared" si="8"/>
        <v>-3.0364999690153025E-2</v>
      </c>
      <c r="P105" s="304">
        <f t="shared" si="9"/>
        <v>0.32467532467532467</v>
      </c>
    </row>
    <row r="106" spans="1:16" x14ac:dyDescent="0.2">
      <c r="A106" s="273" t="s">
        <v>1491</v>
      </c>
      <c r="B106" s="287" t="str">
        <f>VLOOKUP($A106,data!$B$2:$AS$765,44,FALSE)</f>
        <v>06</v>
      </c>
      <c r="C106" s="262" t="str">
        <f>VLOOKUP($A106,DRG!$A$8:$Z$771,2,FALSE)</f>
        <v>Rectal Resection W CC</v>
      </c>
      <c r="D106" s="264">
        <f>IF(ISERROR(VLOOKUP($A106,v32_final!$A$9:$F$763,6,FALSE)),0,VLOOKUP($A106,v32_final!$A$9:$F$763,6,FALSE))</f>
        <v>16</v>
      </c>
      <c r="E106" s="221" t="str">
        <f>VLOOKUP($A106,DRG!$A$8:$Z$771,20,FALSE)</f>
        <v>A</v>
      </c>
      <c r="F106" s="293">
        <f>VLOOKUP($A106,DRG!$A$8:$Z$771,21,FALSE)</f>
        <v>2.8761000000000001</v>
      </c>
      <c r="G106" s="16"/>
      <c r="H106" s="263">
        <f>VLOOKUP($A106,DRG!$A$8:$Z$771,9,FALSE)</f>
        <v>24</v>
      </c>
      <c r="I106" s="299" t="str">
        <f>VLOOKUP($A106,DRG!$A$8:$Z$771,18,FALSE)</f>
        <v>A</v>
      </c>
      <c r="J106" s="293">
        <f>VLOOKUP($A106,DRG!$A$8:$Z$771,22,FALSE)</f>
        <v>3.3673999999999999</v>
      </c>
      <c r="K106" s="16"/>
      <c r="L106" s="301">
        <f t="shared" si="5"/>
        <v>46.017600000000002</v>
      </c>
      <c r="M106" s="207">
        <f t="shared" si="6"/>
        <v>80.817599999999999</v>
      </c>
      <c r="N106" s="357">
        <f t="shared" si="7"/>
        <v>34.799999999999997</v>
      </c>
      <c r="O106" s="288">
        <f t="shared" si="8"/>
        <v>0.17082159869267405</v>
      </c>
      <c r="P106" s="304">
        <f t="shared" si="9"/>
        <v>0.5</v>
      </c>
    </row>
    <row r="107" spans="1:16" x14ac:dyDescent="0.2">
      <c r="A107" s="273" t="s">
        <v>328</v>
      </c>
      <c r="B107" s="287" t="str">
        <f>VLOOKUP($A107,data!$B$2:$AS$765,44,FALSE)</f>
        <v>08</v>
      </c>
      <c r="C107" s="262" t="str">
        <f>VLOOKUP($A107,DRG!$A$8:$Z$771,2,FALSE)</f>
        <v>Spinal Fus Exc Cerv W Spinal Curv/Malig/Infec or Ext Fus W/O CC/MCC</v>
      </c>
      <c r="D107" s="264">
        <f>IF(ISERROR(VLOOKUP($A107,v32_final!$A$9:$F$763,6,FALSE)),0,VLOOKUP($A107,v32_final!$A$9:$F$763,6,FALSE))</f>
        <v>12</v>
      </c>
      <c r="E107" s="221" t="str">
        <f>VLOOKUP($A107,DRG!$A$8:$Z$771,20,FALSE)</f>
        <v>AP</v>
      </c>
      <c r="F107" s="293">
        <f>VLOOKUP($A107,DRG!$A$8:$Z$771,21,FALSE)</f>
        <v>7.9798</v>
      </c>
      <c r="G107" s="16"/>
      <c r="H107" s="263">
        <f>VLOOKUP($A107,DRG!$A$8:$Z$771,9,FALSE)</f>
        <v>14</v>
      </c>
      <c r="I107" s="299" t="str">
        <f>VLOOKUP($A107,DRG!$A$8:$Z$771,18,FALSE)</f>
        <v>A</v>
      </c>
      <c r="J107" s="293">
        <f>VLOOKUP($A107,DRG!$A$8:$Z$771,22,FALSE)</f>
        <v>9.3099000000000007</v>
      </c>
      <c r="K107" s="16"/>
      <c r="L107" s="301">
        <f t="shared" si="5"/>
        <v>95.757599999999996</v>
      </c>
      <c r="M107" s="207">
        <f t="shared" si="6"/>
        <v>130.33860000000001</v>
      </c>
      <c r="N107" s="357">
        <f t="shared" si="7"/>
        <v>34.581000000000017</v>
      </c>
      <c r="O107" s="288">
        <f t="shared" si="8"/>
        <v>0.16668337552319615</v>
      </c>
      <c r="P107" s="304">
        <f t="shared" si="9"/>
        <v>0.16666666666666666</v>
      </c>
    </row>
    <row r="108" spans="1:16" x14ac:dyDescent="0.2">
      <c r="A108" s="282" t="s">
        <v>1104</v>
      </c>
      <c r="B108" s="289" t="str">
        <f>VLOOKUP($A108,data!$B$2:$AS$765,44,FALSE)</f>
        <v>11</v>
      </c>
      <c r="C108" s="267" t="str">
        <f>VLOOKUP($A108,DRG!$A$8:$Z$771,2,FALSE)</f>
        <v>Other Kidney &amp; Urinary Tract Diagnoses W MCC</v>
      </c>
      <c r="D108" s="269">
        <f>IF(ISERROR(VLOOKUP($A108,v32_final!$A$9:$F$763,6,FALSE)),0,VLOOKUP($A108,v32_final!$A$9:$F$763,6,FALSE))</f>
        <v>95</v>
      </c>
      <c r="E108" s="222" t="str">
        <f>VLOOKUP($A108,DRG!$A$8:$Z$771,20,FALSE)</f>
        <v>A</v>
      </c>
      <c r="F108" s="292">
        <f>VLOOKUP($A108,DRG!$A$8:$Z$771,21,FALSE)</f>
        <v>1.4469000000000001</v>
      </c>
      <c r="G108" s="16"/>
      <c r="H108" s="268">
        <f>VLOOKUP($A108,DRG!$A$8:$Z$771,9,FALSE)</f>
        <v>108</v>
      </c>
      <c r="I108" s="300" t="str">
        <f>VLOOKUP($A108,DRG!$A$8:$Z$771,18,FALSE)</f>
        <v>A</v>
      </c>
      <c r="J108" s="292">
        <f>VLOOKUP($A108,DRG!$A$8:$Z$771,22,FALSE)</f>
        <v>1.5885</v>
      </c>
      <c r="K108" s="16"/>
      <c r="L108" s="302">
        <f t="shared" si="5"/>
        <v>137.4555</v>
      </c>
      <c r="M108" s="208">
        <f t="shared" si="6"/>
        <v>171.55799999999999</v>
      </c>
      <c r="N108" s="358">
        <f t="shared" si="7"/>
        <v>34.102499999999992</v>
      </c>
      <c r="O108" s="308">
        <f t="shared" si="8"/>
        <v>9.7864399751192169E-2</v>
      </c>
      <c r="P108" s="303">
        <f t="shared" si="9"/>
        <v>0.1368421052631579</v>
      </c>
    </row>
    <row r="109" spans="1:16" x14ac:dyDescent="0.2">
      <c r="A109" s="273" t="s">
        <v>612</v>
      </c>
      <c r="B109" s="287" t="str">
        <f>VLOOKUP($A109,data!$B$2:$AS$765,44,FALSE)</f>
        <v>01</v>
      </c>
      <c r="C109" s="262" t="str">
        <f>VLOOKUP($A109,DRG!$A$8:$Z$771,2,FALSE)</f>
        <v>Extracranial Procedures W/O CC/MCC</v>
      </c>
      <c r="D109" s="264">
        <f>IF(ISERROR(VLOOKUP($A109,v32_final!$A$9:$F$763,6,FALSE)),0,VLOOKUP($A109,v32_final!$A$9:$F$763,6,FALSE))</f>
        <v>96</v>
      </c>
      <c r="E109" s="221" t="str">
        <f>VLOOKUP($A109,DRG!$A$8:$Z$771,20,FALSE)</f>
        <v>A</v>
      </c>
      <c r="F109" s="293">
        <f>VLOOKUP($A109,DRG!$A$8:$Z$771,21,FALSE)</f>
        <v>1.3313999999999999</v>
      </c>
      <c r="G109" s="16"/>
      <c r="H109" s="263">
        <f>VLOOKUP($A109,DRG!$A$8:$Z$771,9,FALSE)</f>
        <v>120</v>
      </c>
      <c r="I109" s="299" t="str">
        <f>VLOOKUP($A109,DRG!$A$8:$Z$771,18,FALSE)</f>
        <v>A</v>
      </c>
      <c r="J109" s="293">
        <f>VLOOKUP($A109,DRG!$A$8:$Z$771,22,FALSE)</f>
        <v>1.3488</v>
      </c>
      <c r="K109" s="16"/>
      <c r="L109" s="301">
        <f t="shared" si="5"/>
        <v>127.81439999999999</v>
      </c>
      <c r="M109" s="207">
        <f t="shared" si="6"/>
        <v>161.85599999999999</v>
      </c>
      <c r="N109" s="357">
        <f t="shared" si="7"/>
        <v>34.041600000000003</v>
      </c>
      <c r="O109" s="288">
        <f t="shared" si="8"/>
        <v>1.306894997746739E-2</v>
      </c>
      <c r="P109" s="304">
        <f t="shared" si="9"/>
        <v>0.25</v>
      </c>
    </row>
    <row r="110" spans="1:16" x14ac:dyDescent="0.2">
      <c r="A110" s="273" t="s">
        <v>979</v>
      </c>
      <c r="B110" s="287" t="str">
        <f>VLOOKUP($A110,data!$B$2:$AS$765,44,FALSE)</f>
        <v>05</v>
      </c>
      <c r="C110" s="262" t="str">
        <f>VLOOKUP($A110,DRG!$A$8:$Z$771,2,FALSE)</f>
        <v>Permanent Cardiac Pacemaker Implant W CC</v>
      </c>
      <c r="D110" s="264">
        <f>IF(ISERROR(VLOOKUP($A110,v32_final!$A$9:$F$763,6,FALSE)),0,VLOOKUP($A110,v32_final!$A$9:$F$763,6,FALSE))</f>
        <v>40</v>
      </c>
      <c r="E110" s="221" t="str">
        <f>VLOOKUP($A110,DRG!$A$8:$Z$771,20,FALSE)</f>
        <v>A</v>
      </c>
      <c r="F110" s="293">
        <f>VLOOKUP($A110,DRG!$A$8:$Z$771,21,FALSE)</f>
        <v>2.8243</v>
      </c>
      <c r="G110" s="16"/>
      <c r="H110" s="263">
        <f>VLOOKUP($A110,DRG!$A$8:$Z$771,9,FALSE)</f>
        <v>49</v>
      </c>
      <c r="I110" s="299" t="str">
        <f>VLOOKUP($A110,DRG!$A$8:$Z$771,18,FALSE)</f>
        <v>A</v>
      </c>
      <c r="J110" s="293">
        <f>VLOOKUP($A110,DRG!$A$8:$Z$771,22,FALSE)</f>
        <v>2.9914000000000001</v>
      </c>
      <c r="K110" s="16"/>
      <c r="L110" s="301">
        <f t="shared" si="5"/>
        <v>112.97200000000001</v>
      </c>
      <c r="M110" s="207">
        <f t="shared" si="6"/>
        <v>146.57859999999999</v>
      </c>
      <c r="N110" s="357">
        <f t="shared" si="7"/>
        <v>33.606599999999986</v>
      </c>
      <c r="O110" s="288">
        <f t="shared" si="8"/>
        <v>5.9165102857345192E-2</v>
      </c>
      <c r="P110" s="304">
        <f t="shared" si="9"/>
        <v>0.22500000000000001</v>
      </c>
    </row>
    <row r="111" spans="1:16" x14ac:dyDescent="0.2">
      <c r="A111" s="283" t="s">
        <v>1210</v>
      </c>
      <c r="B111" s="287" t="str">
        <f>VLOOKUP($A111,data!$B$2:$AS$765,44,FALSE)</f>
        <v>14</v>
      </c>
      <c r="C111" s="262" t="str">
        <f>VLOOKUP($A111,DRG!$A$8:$Z$771,2,FALSE)</f>
        <v>Other Antepartum Diagnoses W Medical Complications</v>
      </c>
      <c r="D111" s="264">
        <f>IF(ISERROR(VLOOKUP($A111,v32_final!$A$9:$F$763,6,FALSE)),0,VLOOKUP($A111,v32_final!$A$9:$F$763,6,FALSE))</f>
        <v>449</v>
      </c>
      <c r="E111" s="221" t="str">
        <f>VLOOKUP($A111,DRG!$A$8:$Z$771,20,FALSE)</f>
        <v>A</v>
      </c>
      <c r="F111" s="293">
        <f>VLOOKUP($A111,DRG!$A$8:$Z$771,21,FALSE)</f>
        <v>0.54590000000000005</v>
      </c>
      <c r="G111" s="16"/>
      <c r="H111" s="263">
        <f>VLOOKUP($A111,DRG!$A$8:$Z$771,9,FALSE)</f>
        <v>461</v>
      </c>
      <c r="I111" s="299" t="str">
        <f>VLOOKUP($A111,DRG!$A$8:$Z$771,18,FALSE)</f>
        <v>A</v>
      </c>
      <c r="J111" s="293">
        <f>VLOOKUP($A111,DRG!$A$8:$Z$771,22,FALSE)</f>
        <v>0.60389999999999999</v>
      </c>
      <c r="K111" s="16"/>
      <c r="L111" s="301">
        <f t="shared" si="5"/>
        <v>245.10910000000001</v>
      </c>
      <c r="M111" s="207">
        <f t="shared" si="6"/>
        <v>278.39789999999999</v>
      </c>
      <c r="N111" s="357">
        <f t="shared" si="7"/>
        <v>33.288799999999981</v>
      </c>
      <c r="O111" s="288">
        <f t="shared" si="8"/>
        <v>0.1062465653050008</v>
      </c>
      <c r="P111" s="304">
        <f t="shared" si="9"/>
        <v>2.6726057906458798E-2</v>
      </c>
    </row>
    <row r="112" spans="1:16" x14ac:dyDescent="0.2">
      <c r="A112" s="273" t="s">
        <v>1162</v>
      </c>
      <c r="B112" s="287" t="str">
        <f>VLOOKUP($A112,data!$B$2:$AS$765,44,FALSE)</f>
        <v>06</v>
      </c>
      <c r="C112" s="262" t="str">
        <f>VLOOKUP($A112,DRG!$A$8:$Z$771,2,FALSE)</f>
        <v>Major Gastrointestinal Disorders &amp; Peritoneal Infections W CC</v>
      </c>
      <c r="D112" s="264">
        <f>IF(ISERROR(VLOOKUP($A112,v32_final!$A$9:$F$763,6,FALSE)),0,VLOOKUP($A112,v32_final!$A$9:$F$763,6,FALSE))</f>
        <v>129</v>
      </c>
      <c r="E112" s="221" t="str">
        <f>VLOOKUP($A112,DRG!$A$8:$Z$771,20,FALSE)</f>
        <v>A</v>
      </c>
      <c r="F112" s="293">
        <f>VLOOKUP($A112,DRG!$A$8:$Z$771,21,FALSE)</f>
        <v>1.1003000000000001</v>
      </c>
      <c r="G112" s="16"/>
      <c r="H112" s="263">
        <f>VLOOKUP($A112,DRG!$A$8:$Z$771,9,FALSE)</f>
        <v>161</v>
      </c>
      <c r="I112" s="299" t="str">
        <f>VLOOKUP($A112,DRG!$A$8:$Z$771,18,FALSE)</f>
        <v>A</v>
      </c>
      <c r="J112" s="293">
        <f>VLOOKUP($A112,DRG!$A$8:$Z$771,22,FALSE)</f>
        <v>1.0871</v>
      </c>
      <c r="K112" s="16"/>
      <c r="L112" s="301">
        <f t="shared" si="5"/>
        <v>141.93870000000001</v>
      </c>
      <c r="M112" s="207">
        <f t="shared" si="6"/>
        <v>175.0231</v>
      </c>
      <c r="N112" s="357">
        <f t="shared" si="7"/>
        <v>33.084399999999988</v>
      </c>
      <c r="O112" s="288">
        <f t="shared" si="8"/>
        <v>-1.1996728165045987E-2</v>
      </c>
      <c r="P112" s="304">
        <f t="shared" si="9"/>
        <v>0.24806201550387597</v>
      </c>
    </row>
    <row r="113" spans="1:16" x14ac:dyDescent="0.2">
      <c r="A113" s="282" t="s">
        <v>1303</v>
      </c>
      <c r="B113" s="289" t="str">
        <f>VLOOKUP($A113,data!$B$2:$AS$765,44,FALSE)</f>
        <v>21</v>
      </c>
      <c r="C113" s="267" t="str">
        <f>VLOOKUP($A113,DRG!$A$8:$Z$771,2,FALSE)</f>
        <v>Complications of Treatment W MCC</v>
      </c>
      <c r="D113" s="269">
        <f>IF(ISERROR(VLOOKUP($A113,v32_final!$A$9:$F$763,6,FALSE)),0,VLOOKUP($A113,v32_final!$A$9:$F$763,6,FALSE))</f>
        <v>34</v>
      </c>
      <c r="E113" s="222" t="str">
        <f>VLOOKUP($A113,DRG!$A$8:$Z$771,20,FALSE)</f>
        <v>A</v>
      </c>
      <c r="F113" s="292">
        <f>VLOOKUP($A113,DRG!$A$8:$Z$771,21,FALSE)</f>
        <v>1.7378</v>
      </c>
      <c r="G113" s="16"/>
      <c r="H113" s="268">
        <f>VLOOKUP($A113,DRG!$A$8:$Z$771,9,FALSE)</f>
        <v>54</v>
      </c>
      <c r="I113" s="300" t="str">
        <f>VLOOKUP($A113,DRG!$A$8:$Z$771,18,FALSE)</f>
        <v>A</v>
      </c>
      <c r="J113" s="292">
        <f>VLOOKUP($A113,DRG!$A$8:$Z$771,22,FALSE)</f>
        <v>1.7053</v>
      </c>
      <c r="K113" s="16"/>
      <c r="L113" s="302">
        <f t="shared" si="5"/>
        <v>59.0852</v>
      </c>
      <c r="M113" s="208">
        <f t="shared" si="6"/>
        <v>92.086200000000005</v>
      </c>
      <c r="N113" s="358">
        <f t="shared" si="7"/>
        <v>33.001000000000005</v>
      </c>
      <c r="O113" s="308">
        <f t="shared" si="8"/>
        <v>-1.8701806882264919E-2</v>
      </c>
      <c r="P113" s="303">
        <f t="shared" si="9"/>
        <v>0.58823529411764708</v>
      </c>
    </row>
    <row r="114" spans="1:16" x14ac:dyDescent="0.2">
      <c r="A114" s="273" t="s">
        <v>1268</v>
      </c>
      <c r="B114" s="287" t="str">
        <f>VLOOKUP($A114,data!$B$2:$AS$765,44,FALSE)</f>
        <v>18</v>
      </c>
      <c r="C114" s="262" t="str">
        <f>VLOOKUP($A114,DRG!$A$8:$Z$771,2,FALSE)</f>
        <v>Other Infectious &amp; Parasitic Diseases Diagnoses W MCC</v>
      </c>
      <c r="D114" s="264">
        <f>IF(ISERROR(VLOOKUP($A114,v32_final!$A$9:$F$763,6,FALSE)),0,VLOOKUP($A114,v32_final!$A$9:$F$763,6,FALSE))</f>
        <v>24</v>
      </c>
      <c r="E114" s="221" t="str">
        <f>VLOOKUP($A114,DRG!$A$8:$Z$771,20,FALSE)</f>
        <v>A</v>
      </c>
      <c r="F114" s="293">
        <f>VLOOKUP($A114,DRG!$A$8:$Z$771,21,FALSE)</f>
        <v>1.8186</v>
      </c>
      <c r="G114" s="16"/>
      <c r="H114" s="263">
        <f>VLOOKUP($A114,DRG!$A$8:$Z$771,9,FALSE)</f>
        <v>32</v>
      </c>
      <c r="I114" s="299" t="str">
        <f>VLOOKUP($A114,DRG!$A$8:$Z$771,18,FALSE)</f>
        <v>A</v>
      </c>
      <c r="J114" s="293">
        <f>VLOOKUP($A114,DRG!$A$8:$Z$771,22,FALSE)</f>
        <v>2.3942000000000001</v>
      </c>
      <c r="K114" s="16"/>
      <c r="L114" s="301">
        <f t="shared" si="5"/>
        <v>43.6464</v>
      </c>
      <c r="M114" s="207">
        <f t="shared" si="6"/>
        <v>76.614400000000003</v>
      </c>
      <c r="N114" s="357">
        <f t="shared" si="7"/>
        <v>32.968000000000004</v>
      </c>
      <c r="O114" s="288">
        <f t="shared" si="8"/>
        <v>0.31650720334323112</v>
      </c>
      <c r="P114" s="304">
        <f t="shared" si="9"/>
        <v>0.33333333333333331</v>
      </c>
    </row>
    <row r="115" spans="1:16" x14ac:dyDescent="0.2">
      <c r="A115" s="283" t="s">
        <v>927</v>
      </c>
      <c r="B115" s="287" t="str">
        <f>VLOOKUP($A115,data!$B$2:$AS$765,44,FALSE)</f>
        <v>05</v>
      </c>
      <c r="C115" s="262" t="str">
        <f>VLOOKUP($A115,DRG!$A$8:$Z$771,2,FALSE)</f>
        <v>Cardiac Valve &amp; Oth Maj Cardiothoracic Proc W Card Cath W MCC</v>
      </c>
      <c r="D115" s="264">
        <f>IF(ISERROR(VLOOKUP($A115,v32_final!$A$9:$F$763,6,FALSE)),0,VLOOKUP($A115,v32_final!$A$9:$F$763,6,FALSE))</f>
        <v>32</v>
      </c>
      <c r="E115" s="221" t="str">
        <f>VLOOKUP($A115,DRG!$A$8:$Z$771,20,FALSE)</f>
        <v>A</v>
      </c>
      <c r="F115" s="293">
        <f>VLOOKUP($A115,DRG!$A$8:$Z$771,21,FALSE)</f>
        <v>10.993499999999999</v>
      </c>
      <c r="G115" s="16"/>
      <c r="H115" s="263">
        <f>VLOOKUP($A115,DRG!$A$8:$Z$771,9,FALSE)</f>
        <v>33</v>
      </c>
      <c r="I115" s="299" t="str">
        <f>VLOOKUP($A115,DRG!$A$8:$Z$771,18,FALSE)</f>
        <v>A</v>
      </c>
      <c r="J115" s="293">
        <f>VLOOKUP($A115,DRG!$A$8:$Z$771,22,FALSE)</f>
        <v>11.635300000000001</v>
      </c>
      <c r="K115" s="16"/>
      <c r="L115" s="301">
        <f t="shared" si="5"/>
        <v>351.79199999999997</v>
      </c>
      <c r="M115" s="207">
        <f t="shared" si="6"/>
        <v>383.96490000000006</v>
      </c>
      <c r="N115" s="357">
        <f t="shared" si="7"/>
        <v>32.172900000000084</v>
      </c>
      <c r="O115" s="288">
        <f t="shared" si="8"/>
        <v>5.8379951789694066E-2</v>
      </c>
      <c r="P115" s="304">
        <f t="shared" si="9"/>
        <v>3.125E-2</v>
      </c>
    </row>
    <row r="116" spans="1:16" x14ac:dyDescent="0.2">
      <c r="A116" s="273" t="s">
        <v>828</v>
      </c>
      <c r="B116" s="287" t="str">
        <f>VLOOKUP($A116,data!$B$2:$AS$765,44,FALSE)</f>
        <v>04</v>
      </c>
      <c r="C116" s="262" t="str">
        <f>VLOOKUP($A116,DRG!$A$8:$Z$771,2,FALSE)</f>
        <v>Other Resp System O.R. Procedures W MCC</v>
      </c>
      <c r="D116" s="264">
        <f>IF(ISERROR(VLOOKUP($A116,v32_final!$A$9:$F$763,6,FALSE)),0,VLOOKUP($A116,v32_final!$A$9:$F$763,6,FALSE))</f>
        <v>100</v>
      </c>
      <c r="E116" s="221" t="str">
        <f>VLOOKUP($A116,DRG!$A$8:$Z$771,20,FALSE)</f>
        <v>A</v>
      </c>
      <c r="F116" s="293">
        <f>VLOOKUP($A116,DRG!$A$8:$Z$771,21,FALSE)</f>
        <v>4.4672000000000001</v>
      </c>
      <c r="G116" s="16"/>
      <c r="H116" s="263">
        <f>VLOOKUP($A116,DRG!$A$8:$Z$771,9,FALSE)</f>
        <v>120</v>
      </c>
      <c r="I116" s="299" t="str">
        <f>VLOOKUP($A116,DRG!$A$8:$Z$771,18,FALSE)</f>
        <v>A</v>
      </c>
      <c r="J116" s="293">
        <f>VLOOKUP($A116,DRG!$A$8:$Z$771,22,FALSE)</f>
        <v>3.9889999999999999</v>
      </c>
      <c r="K116" s="16"/>
      <c r="L116" s="301">
        <f t="shared" si="5"/>
        <v>446.72</v>
      </c>
      <c r="M116" s="207">
        <f t="shared" si="6"/>
        <v>478.68</v>
      </c>
      <c r="N116" s="357">
        <f t="shared" si="7"/>
        <v>31.95999999999998</v>
      </c>
      <c r="O116" s="288">
        <f t="shared" si="8"/>
        <v>-0.10704691977077367</v>
      </c>
      <c r="P116" s="304">
        <f t="shared" si="9"/>
        <v>0.2</v>
      </c>
    </row>
    <row r="117" spans="1:16" x14ac:dyDescent="0.2">
      <c r="A117" s="273" t="s">
        <v>1421</v>
      </c>
      <c r="B117" s="287" t="str">
        <f>VLOOKUP($A117,data!$B$2:$AS$765,44,FALSE)</f>
        <v>05</v>
      </c>
      <c r="C117" s="262" t="str">
        <f>VLOOKUP($A117,DRG!$A$8:$Z$771,2,FALSE)</f>
        <v>Acute Myocardial Infarction, Discharged Alive W CC</v>
      </c>
      <c r="D117" s="264">
        <f>IF(ISERROR(VLOOKUP($A117,v32_final!$A$9:$F$763,6,FALSE)),0,VLOOKUP($A117,v32_final!$A$9:$F$763,6,FALSE))</f>
        <v>179</v>
      </c>
      <c r="E117" s="221" t="str">
        <f>VLOOKUP($A117,DRG!$A$8:$Z$771,20,FALSE)</f>
        <v>A</v>
      </c>
      <c r="F117" s="293">
        <f>VLOOKUP($A117,DRG!$A$8:$Z$771,21,FALSE)</f>
        <v>1.3238000000000001</v>
      </c>
      <c r="G117" s="16"/>
      <c r="H117" s="263">
        <f>VLOOKUP($A117,DRG!$A$8:$Z$771,9,FALSE)</f>
        <v>202</v>
      </c>
      <c r="I117" s="299" t="str">
        <f>VLOOKUP($A117,DRG!$A$8:$Z$771,18,FALSE)</f>
        <v>A</v>
      </c>
      <c r="J117" s="293">
        <f>VLOOKUP($A117,DRG!$A$8:$Z$771,22,FALSE)</f>
        <v>1.3271999999999999</v>
      </c>
      <c r="K117" s="16"/>
      <c r="L117" s="301">
        <f t="shared" si="5"/>
        <v>236.96020000000001</v>
      </c>
      <c r="M117" s="207">
        <f t="shared" si="6"/>
        <v>268.09440000000001</v>
      </c>
      <c r="N117" s="357">
        <f t="shared" si="7"/>
        <v>31.134199999999993</v>
      </c>
      <c r="O117" s="288">
        <f t="shared" si="8"/>
        <v>2.5683638011783105E-3</v>
      </c>
      <c r="P117" s="304">
        <f t="shared" si="9"/>
        <v>0.12849162011173185</v>
      </c>
    </row>
    <row r="118" spans="1:16" x14ac:dyDescent="0.2">
      <c r="A118" s="282" t="s">
        <v>1012</v>
      </c>
      <c r="B118" s="289" t="str">
        <f>VLOOKUP($A118,data!$B$2:$AS$765,44,FALSE)</f>
        <v>05</v>
      </c>
      <c r="C118" s="267" t="str">
        <f>VLOOKUP($A118,DRG!$A$8:$Z$771,2,FALSE)</f>
        <v>Circulatory Disorders Except AMI, W Card Cath W MCC</v>
      </c>
      <c r="D118" s="269">
        <f>IF(ISERROR(VLOOKUP($A118,v32_final!$A$9:$F$763,6,FALSE)),0,VLOOKUP($A118,v32_final!$A$9:$F$763,6,FALSE))</f>
        <v>98</v>
      </c>
      <c r="E118" s="222" t="str">
        <f>VLOOKUP($A118,DRG!$A$8:$Z$771,20,FALSE)</f>
        <v>A</v>
      </c>
      <c r="F118" s="292">
        <f>VLOOKUP($A118,DRG!$A$8:$Z$771,21,FALSE)</f>
        <v>2.2547999999999999</v>
      </c>
      <c r="G118" s="16"/>
      <c r="H118" s="268">
        <f>VLOOKUP($A118,DRG!$A$8:$Z$771,9,FALSE)</f>
        <v>112</v>
      </c>
      <c r="I118" s="300" t="str">
        <f>VLOOKUP($A118,DRG!$A$8:$Z$771,18,FALSE)</f>
        <v>A</v>
      </c>
      <c r="J118" s="292">
        <f>VLOOKUP($A118,DRG!$A$8:$Z$771,22,FALSE)</f>
        <v>2.2492999999999999</v>
      </c>
      <c r="K118" s="16"/>
      <c r="L118" s="302">
        <f t="shared" si="5"/>
        <v>220.97039999999998</v>
      </c>
      <c r="M118" s="208">
        <f t="shared" si="6"/>
        <v>251.92159999999998</v>
      </c>
      <c r="N118" s="358">
        <f t="shared" si="7"/>
        <v>30.9512</v>
      </c>
      <c r="O118" s="308">
        <f t="shared" si="8"/>
        <v>-2.4392407308852495E-3</v>
      </c>
      <c r="P118" s="303">
        <f t="shared" si="9"/>
        <v>0.14285714285714285</v>
      </c>
    </row>
    <row r="119" spans="1:16" x14ac:dyDescent="0.2">
      <c r="A119" s="273" t="s">
        <v>856</v>
      </c>
      <c r="B119" s="287" t="str">
        <f>VLOOKUP($A119,data!$B$2:$AS$765,44,FALSE)</f>
        <v>04</v>
      </c>
      <c r="C119" s="262" t="str">
        <f>VLOOKUP($A119,DRG!$A$8:$Z$771,2,FALSE)</f>
        <v>Respiratory Neoplasms W MCC</v>
      </c>
      <c r="D119" s="264">
        <f>IF(ISERROR(VLOOKUP($A119,v32_final!$A$9:$F$763,6,FALSE)),0,VLOOKUP($A119,v32_final!$A$9:$F$763,6,FALSE))</f>
        <v>115</v>
      </c>
      <c r="E119" s="221" t="str">
        <f>VLOOKUP($A119,DRG!$A$8:$Z$771,20,FALSE)</f>
        <v>A</v>
      </c>
      <c r="F119" s="293">
        <f>VLOOKUP($A119,DRG!$A$8:$Z$771,21,FALSE)</f>
        <v>2.2736000000000001</v>
      </c>
      <c r="G119" s="16"/>
      <c r="H119" s="263">
        <f>VLOOKUP($A119,DRG!$A$8:$Z$771,9,FALSE)</f>
        <v>127</v>
      </c>
      <c r="I119" s="299" t="str">
        <f>VLOOKUP($A119,DRG!$A$8:$Z$771,18,FALSE)</f>
        <v>A</v>
      </c>
      <c r="J119" s="293">
        <f>VLOOKUP($A119,DRG!$A$8:$Z$771,22,FALSE)</f>
        <v>2.3007</v>
      </c>
      <c r="K119" s="16"/>
      <c r="L119" s="301">
        <f t="shared" si="5"/>
        <v>261.464</v>
      </c>
      <c r="M119" s="207">
        <f t="shared" si="6"/>
        <v>292.18889999999999</v>
      </c>
      <c r="N119" s="357">
        <f t="shared" si="7"/>
        <v>30.724899999999991</v>
      </c>
      <c r="O119" s="288">
        <f t="shared" si="8"/>
        <v>1.1919422941590386E-2</v>
      </c>
      <c r="P119" s="304">
        <f t="shared" si="9"/>
        <v>0.10434782608695652</v>
      </c>
    </row>
    <row r="120" spans="1:16" x14ac:dyDescent="0.2">
      <c r="A120" s="273" t="s">
        <v>541</v>
      </c>
      <c r="B120" s="287" t="str">
        <f>VLOOKUP($A120,data!$B$2:$AS$765,44,FALSE)</f>
        <v>10</v>
      </c>
      <c r="C120" s="262" t="str">
        <f>VLOOKUP($A120,DRG!$A$8:$Z$771,2,FALSE)</f>
        <v>O.R. Procedures for Obesity W CC</v>
      </c>
      <c r="D120" s="264">
        <f>IF(ISERROR(VLOOKUP($A120,v32_final!$A$9:$F$763,6,FALSE)),0,VLOOKUP($A120,v32_final!$A$9:$F$763,6,FALSE))</f>
        <v>4</v>
      </c>
      <c r="E120" s="221" t="str">
        <f>VLOOKUP($A120,DRG!$A$8:$Z$771,20,FALSE)</f>
        <v>M</v>
      </c>
      <c r="F120" s="293">
        <f>VLOOKUP($A120,DRG!$A$8:$Z$771,21,FALSE)</f>
        <v>2.8715000000000002</v>
      </c>
      <c r="G120" s="16"/>
      <c r="H120" s="263">
        <f>VLOOKUP($A120,DRG!$A$8:$Z$771,9,FALSE)</f>
        <v>19</v>
      </c>
      <c r="I120" s="299" t="str">
        <f>VLOOKUP($A120,DRG!$A$8:$Z$771,18,FALSE)</f>
        <v>A</v>
      </c>
      <c r="J120" s="293">
        <f>VLOOKUP($A120,DRG!$A$8:$Z$771,22,FALSE)</f>
        <v>2.2126000000000001</v>
      </c>
      <c r="K120" s="16"/>
      <c r="L120" s="301">
        <f t="shared" si="5"/>
        <v>11.486000000000001</v>
      </c>
      <c r="M120" s="207">
        <f t="shared" si="6"/>
        <v>42.039400000000001</v>
      </c>
      <c r="N120" s="357">
        <f t="shared" si="7"/>
        <v>30.5534</v>
      </c>
      <c r="O120" s="288">
        <f t="shared" si="8"/>
        <v>-0.22946195368274422</v>
      </c>
      <c r="P120" s="304">
        <f t="shared" si="9"/>
        <v>3.75</v>
      </c>
    </row>
    <row r="121" spans="1:16" x14ac:dyDescent="0.2">
      <c r="A121" s="273" t="s">
        <v>504</v>
      </c>
      <c r="B121" s="287" t="str">
        <f>VLOOKUP($A121,data!$B$2:$AS$765,44,FALSE)</f>
        <v>01</v>
      </c>
      <c r="C121" s="262" t="str">
        <f>VLOOKUP($A121,DRG!$A$8:$Z$771,2,FALSE)</f>
        <v>Traumatic Stupor &amp; Coma, Coma &gt;1 Hr W MCC</v>
      </c>
      <c r="D121" s="264">
        <f>IF(ISERROR(VLOOKUP($A121,v32_final!$A$9:$F$763,6,FALSE)),0,VLOOKUP($A121,v32_final!$A$9:$F$763,6,FALSE))</f>
        <v>28</v>
      </c>
      <c r="E121" s="221" t="str">
        <f>VLOOKUP($A121,DRG!$A$8:$Z$771,20,FALSE)</f>
        <v>A</v>
      </c>
      <c r="F121" s="293">
        <f>VLOOKUP($A121,DRG!$A$8:$Z$771,21,FALSE)</f>
        <v>2.2416</v>
      </c>
      <c r="G121" s="16"/>
      <c r="H121" s="263">
        <f>VLOOKUP($A121,DRG!$A$8:$Z$771,9,FALSE)</f>
        <v>38</v>
      </c>
      <c r="I121" s="299" t="str">
        <f>VLOOKUP($A121,DRG!$A$8:$Z$771,18,FALSE)</f>
        <v>A</v>
      </c>
      <c r="J121" s="293">
        <f>VLOOKUP($A121,DRG!$A$8:$Z$771,22,FALSE)</f>
        <v>2.4535999999999998</v>
      </c>
      <c r="K121" s="16"/>
      <c r="L121" s="301">
        <f t="shared" si="5"/>
        <v>62.764800000000001</v>
      </c>
      <c r="M121" s="207">
        <f t="shared" si="6"/>
        <v>93.236799999999988</v>
      </c>
      <c r="N121" s="357">
        <f t="shared" si="7"/>
        <v>30.471999999999987</v>
      </c>
      <c r="O121" s="288">
        <f t="shared" si="8"/>
        <v>9.4575303354746496E-2</v>
      </c>
      <c r="P121" s="304">
        <f t="shared" si="9"/>
        <v>0.35714285714285715</v>
      </c>
    </row>
    <row r="122" spans="1:16" x14ac:dyDescent="0.2">
      <c r="A122" s="273" t="s">
        <v>1070</v>
      </c>
      <c r="B122" s="287" t="str">
        <f>VLOOKUP($A122,data!$B$2:$AS$765,44,FALSE)</f>
        <v>11</v>
      </c>
      <c r="C122" s="262" t="str">
        <f>VLOOKUP($A122,DRG!$A$8:$Z$771,2,FALSE)</f>
        <v>Kidney &amp; Ureter Procedures for Non-Neoplasm W MCC</v>
      </c>
      <c r="D122" s="264">
        <f>IF(ISERROR(VLOOKUP($A122,v32_final!$A$9:$F$763,6,FALSE)),0,VLOOKUP($A122,v32_final!$A$9:$F$763,6,FALSE))</f>
        <v>16</v>
      </c>
      <c r="E122" s="221" t="str">
        <f>VLOOKUP($A122,DRG!$A$8:$Z$771,20,FALSE)</f>
        <v>A</v>
      </c>
      <c r="F122" s="293">
        <f>VLOOKUP($A122,DRG!$A$8:$Z$771,21,FALSE)</f>
        <v>2.8929999999999998</v>
      </c>
      <c r="G122" s="16"/>
      <c r="H122" s="263">
        <f>VLOOKUP($A122,DRG!$A$8:$Z$771,9,FALSE)</f>
        <v>20</v>
      </c>
      <c r="I122" s="299" t="str">
        <f>VLOOKUP($A122,DRG!$A$8:$Z$771,18,FALSE)</f>
        <v>A</v>
      </c>
      <c r="J122" s="293">
        <f>VLOOKUP($A122,DRG!$A$8:$Z$771,22,FALSE)</f>
        <v>3.7953000000000001</v>
      </c>
      <c r="K122" s="16"/>
      <c r="L122" s="301">
        <f t="shared" si="5"/>
        <v>46.287999999999997</v>
      </c>
      <c r="M122" s="207">
        <f t="shared" si="6"/>
        <v>75.906000000000006</v>
      </c>
      <c r="N122" s="357">
        <f t="shared" si="7"/>
        <v>29.618000000000009</v>
      </c>
      <c r="O122" s="288">
        <f t="shared" si="8"/>
        <v>0.3118907708261322</v>
      </c>
      <c r="P122" s="304">
        <f t="shared" si="9"/>
        <v>0.25</v>
      </c>
    </row>
    <row r="123" spans="1:16" x14ac:dyDescent="0.2">
      <c r="A123" s="282" t="s">
        <v>141</v>
      </c>
      <c r="B123" s="289" t="str">
        <f>VLOOKUP($A123,data!$B$2:$AS$765,44,FALSE)</f>
        <v>08</v>
      </c>
      <c r="C123" s="267" t="str">
        <f>VLOOKUP($A123,DRG!$A$8:$Z$771,2,FALSE)</f>
        <v>Other Musculoskelet Sys &amp; Conn Tiss O.R. Proc W CC</v>
      </c>
      <c r="D123" s="269">
        <f>IF(ISERROR(VLOOKUP($A123,v32_final!$A$9:$F$763,6,FALSE)),0,VLOOKUP($A123,v32_final!$A$9:$F$763,6,FALSE))</f>
        <v>31</v>
      </c>
      <c r="E123" s="222" t="str">
        <f>VLOOKUP($A123,DRG!$A$8:$Z$771,20,FALSE)</f>
        <v>AO</v>
      </c>
      <c r="F123" s="292">
        <f>VLOOKUP($A123,DRG!$A$8:$Z$771,21,FALSE)</f>
        <v>2.5461999999999998</v>
      </c>
      <c r="G123" s="16"/>
      <c r="H123" s="268">
        <f>VLOOKUP($A123,DRG!$A$8:$Z$771,9,FALSE)</f>
        <v>39</v>
      </c>
      <c r="I123" s="300" t="str">
        <f>VLOOKUP($A123,DRG!$A$8:$Z$771,18,FALSE)</f>
        <v>AP</v>
      </c>
      <c r="J123" s="292">
        <f>VLOOKUP($A123,DRG!$A$8:$Z$771,22,FALSE)</f>
        <v>2.7688999999999999</v>
      </c>
      <c r="K123" s="16"/>
      <c r="L123" s="302">
        <f t="shared" si="5"/>
        <v>78.932199999999995</v>
      </c>
      <c r="M123" s="208">
        <f t="shared" si="6"/>
        <v>107.9871</v>
      </c>
      <c r="N123" s="358">
        <f t="shared" si="7"/>
        <v>29.054900000000004</v>
      </c>
      <c r="O123" s="308">
        <f t="shared" si="8"/>
        <v>8.7463671353389422E-2</v>
      </c>
      <c r="P123" s="303">
        <f t="shared" si="9"/>
        <v>0.25806451612903225</v>
      </c>
    </row>
    <row r="124" spans="1:16" x14ac:dyDescent="0.2">
      <c r="A124" s="273" t="s">
        <v>337</v>
      </c>
      <c r="B124" s="287" t="str">
        <f>VLOOKUP($A124,data!$B$2:$AS$765,44,FALSE)</f>
        <v>08</v>
      </c>
      <c r="C124" s="262" t="str">
        <f>VLOOKUP($A124,DRG!$A$8:$Z$771,2,FALSE)</f>
        <v>Wnd Debrid &amp; Skn Grft Exc Hand, for Musculo-Conn Tiss Dis W CC</v>
      </c>
      <c r="D124" s="264">
        <f>IF(ISERROR(VLOOKUP($A124,v32_final!$A$9:$F$763,6,FALSE)),0,VLOOKUP($A124,v32_final!$A$9:$F$763,6,FALSE))</f>
        <v>74</v>
      </c>
      <c r="E124" s="221" t="str">
        <f>VLOOKUP($A124,DRG!$A$8:$Z$771,20,FALSE)</f>
        <v>A</v>
      </c>
      <c r="F124" s="293">
        <f>VLOOKUP($A124,DRG!$A$8:$Z$771,21,FALSE)</f>
        <v>3.1278000000000001</v>
      </c>
      <c r="G124" s="16"/>
      <c r="H124" s="263">
        <f>VLOOKUP($A124,DRG!$A$8:$Z$771,9,FALSE)</f>
        <v>78</v>
      </c>
      <c r="I124" s="299" t="str">
        <f>VLOOKUP($A124,DRG!$A$8:$Z$771,18,FALSE)</f>
        <v>A</v>
      </c>
      <c r="J124" s="293">
        <f>VLOOKUP($A124,DRG!$A$8:$Z$771,22,FALSE)</f>
        <v>3.3391000000000002</v>
      </c>
      <c r="K124" s="16"/>
      <c r="L124" s="301">
        <f t="shared" si="5"/>
        <v>231.4572</v>
      </c>
      <c r="M124" s="207">
        <f t="shared" si="6"/>
        <v>260.44980000000004</v>
      </c>
      <c r="N124" s="357">
        <f t="shared" si="7"/>
        <v>28.992600000000039</v>
      </c>
      <c r="O124" s="288">
        <f t="shared" si="8"/>
        <v>6.7555470298612461E-2</v>
      </c>
      <c r="P124" s="304">
        <f t="shared" si="9"/>
        <v>5.4054054054054057E-2</v>
      </c>
    </row>
    <row r="125" spans="1:16" x14ac:dyDescent="0.2">
      <c r="A125" s="273" t="s">
        <v>542</v>
      </c>
      <c r="B125" s="287" t="str">
        <f>VLOOKUP($A125,data!$B$2:$AS$765,44,FALSE)</f>
        <v>10</v>
      </c>
      <c r="C125" s="262" t="str">
        <f>VLOOKUP($A125,DRG!$A$8:$Z$771,2,FALSE)</f>
        <v>O.R. Procedures for Obesity W/O CC/MCC</v>
      </c>
      <c r="D125" s="264">
        <f>IF(ISERROR(VLOOKUP($A125,v32_final!$A$9:$F$763,6,FALSE)),0,VLOOKUP($A125,v32_final!$A$9:$F$763,6,FALSE))</f>
        <v>71</v>
      </c>
      <c r="E125" s="221" t="str">
        <f>VLOOKUP($A125,DRG!$A$8:$Z$771,20,FALSE)</f>
        <v>A</v>
      </c>
      <c r="F125" s="293">
        <f>VLOOKUP($A125,DRG!$A$8:$Z$771,21,FALSE)</f>
        <v>2.2302</v>
      </c>
      <c r="G125" s="16"/>
      <c r="H125" s="263">
        <f>VLOOKUP($A125,DRG!$A$8:$Z$771,9,FALSE)</f>
        <v>96</v>
      </c>
      <c r="I125" s="299" t="str">
        <f>VLOOKUP($A125,DRG!$A$8:$Z$771,18,FALSE)</f>
        <v>A</v>
      </c>
      <c r="J125" s="293">
        <f>VLOOKUP($A125,DRG!$A$8:$Z$771,22,FALSE)</f>
        <v>1.9508000000000001</v>
      </c>
      <c r="K125" s="16"/>
      <c r="L125" s="301">
        <f t="shared" si="5"/>
        <v>158.3442</v>
      </c>
      <c r="M125" s="207">
        <f t="shared" si="6"/>
        <v>187.27680000000001</v>
      </c>
      <c r="N125" s="357">
        <f t="shared" si="7"/>
        <v>28.932600000000008</v>
      </c>
      <c r="O125" s="288">
        <f t="shared" si="8"/>
        <v>-0.12528024392431167</v>
      </c>
      <c r="P125" s="304">
        <f t="shared" si="9"/>
        <v>0.352112676056338</v>
      </c>
    </row>
    <row r="126" spans="1:16" x14ac:dyDescent="0.2">
      <c r="A126" s="273" t="s">
        <v>1197</v>
      </c>
      <c r="B126" s="287" t="str">
        <f>VLOOKUP($A126,data!$B$2:$AS$765,44,FALSE)</f>
        <v>Mat</v>
      </c>
      <c r="C126" s="262" t="str">
        <f>VLOOKUP($A126,DRG!$A$8:$Z$771,2,FALSE)</f>
        <v>Vaginal Delivery W Sterilization &amp;/or D&amp;C</v>
      </c>
      <c r="D126" s="264">
        <f>IF(ISERROR(VLOOKUP($A126,v32_final!$A$9:$F$763,6,FALSE)),0,VLOOKUP($A126,v32_final!$A$9:$F$763,6,FALSE))</f>
        <v>98</v>
      </c>
      <c r="E126" s="221" t="str">
        <f>VLOOKUP($A126,DRG!$A$8:$Z$771,20,FALSE)</f>
        <v>A</v>
      </c>
      <c r="F126" s="293">
        <f>VLOOKUP($A126,DRG!$A$8:$Z$771,21,FALSE)</f>
        <v>0.7802</v>
      </c>
      <c r="G126" s="16"/>
      <c r="H126" s="263">
        <f>VLOOKUP($A126,DRG!$A$8:$Z$771,9,FALSE)</f>
        <v>124</v>
      </c>
      <c r="I126" s="299" t="str">
        <f>VLOOKUP($A126,DRG!$A$8:$Z$771,18,FALSE)</f>
        <v>A</v>
      </c>
      <c r="J126" s="293">
        <f>VLOOKUP($A126,DRG!$A$8:$Z$771,22,FALSE)</f>
        <v>0.84909999999999997</v>
      </c>
      <c r="K126" s="16"/>
      <c r="L126" s="301">
        <f t="shared" si="5"/>
        <v>76.459599999999995</v>
      </c>
      <c r="M126" s="207">
        <f t="shared" si="6"/>
        <v>105.2884</v>
      </c>
      <c r="N126" s="357">
        <f t="shared" si="7"/>
        <v>28.828800000000001</v>
      </c>
      <c r="O126" s="288">
        <f t="shared" si="8"/>
        <v>8.8310689566777706E-2</v>
      </c>
      <c r="P126" s="304">
        <f t="shared" si="9"/>
        <v>0.26530612244897961</v>
      </c>
    </row>
    <row r="127" spans="1:16" x14ac:dyDescent="0.2">
      <c r="A127" s="283" t="s">
        <v>654</v>
      </c>
      <c r="B127" s="287" t="str">
        <f>VLOOKUP($A127,data!$B$2:$AS$765,44,FALSE)</f>
        <v>12</v>
      </c>
      <c r="C127" s="262" t="str">
        <f>VLOOKUP($A127,DRG!$A$8:$Z$771,2,FALSE)</f>
        <v>Inflammation of the Male Reproductive System W/O MCC</v>
      </c>
      <c r="D127" s="264">
        <f>IF(ISERROR(VLOOKUP($A127,v32_final!$A$9:$F$763,6,FALSE)),0,VLOOKUP($A127,v32_final!$A$9:$F$763,6,FALSE))</f>
        <v>42</v>
      </c>
      <c r="E127" s="221" t="str">
        <f>VLOOKUP($A127,DRG!$A$8:$Z$771,20,FALSE)</f>
        <v>A</v>
      </c>
      <c r="F127" s="293">
        <f>VLOOKUP($A127,DRG!$A$8:$Z$771,21,FALSE)</f>
        <v>0.82069999999999999</v>
      </c>
      <c r="G127" s="16"/>
      <c r="H127" s="263">
        <f>VLOOKUP($A127,DRG!$A$8:$Z$771,9,FALSE)</f>
        <v>59</v>
      </c>
      <c r="I127" s="299" t="str">
        <f>VLOOKUP($A127,DRG!$A$8:$Z$771,18,FALSE)</f>
        <v>A</v>
      </c>
      <c r="J127" s="293">
        <f>VLOOKUP($A127,DRG!$A$8:$Z$771,22,FALSE)</f>
        <v>1.0617000000000001</v>
      </c>
      <c r="K127" s="16"/>
      <c r="L127" s="301">
        <f t="shared" si="5"/>
        <v>34.4694</v>
      </c>
      <c r="M127" s="207">
        <f t="shared" si="6"/>
        <v>62.640300000000003</v>
      </c>
      <c r="N127" s="357">
        <f t="shared" si="7"/>
        <v>28.170900000000003</v>
      </c>
      <c r="O127" s="288">
        <f t="shared" si="8"/>
        <v>0.29365176069209226</v>
      </c>
      <c r="P127" s="304">
        <f t="shared" si="9"/>
        <v>0.40476190476190477</v>
      </c>
    </row>
    <row r="128" spans="1:16" x14ac:dyDescent="0.2">
      <c r="A128" s="282" t="s">
        <v>176</v>
      </c>
      <c r="B128" s="289" t="str">
        <f>VLOOKUP($A128,data!$B$2:$AS$765,44,FALSE)</f>
        <v>06</v>
      </c>
      <c r="C128" s="267" t="str">
        <f>VLOOKUP($A128,DRG!$A$8:$Z$771,2,FALSE)</f>
        <v>Inflammatory Bowel Disease W CC</v>
      </c>
      <c r="D128" s="269">
        <f>IF(ISERROR(VLOOKUP($A128,v32_final!$A$9:$F$763,6,FALSE)),0,VLOOKUP($A128,v32_final!$A$9:$F$763,6,FALSE))</f>
        <v>132</v>
      </c>
      <c r="E128" s="222" t="str">
        <f>VLOOKUP($A128,DRG!$A$8:$Z$771,20,FALSE)</f>
        <v>A</v>
      </c>
      <c r="F128" s="292">
        <f>VLOOKUP($A128,DRG!$A$8:$Z$771,21,FALSE)</f>
        <v>0.91410000000000002</v>
      </c>
      <c r="G128" s="16"/>
      <c r="H128" s="268">
        <f>VLOOKUP($A128,DRG!$A$8:$Z$771,9,FALSE)</f>
        <v>164</v>
      </c>
      <c r="I128" s="300" t="str">
        <f>VLOOKUP($A128,DRG!$A$8:$Z$771,18,FALSE)</f>
        <v>A</v>
      </c>
      <c r="J128" s="292">
        <f>VLOOKUP($A128,DRG!$A$8:$Z$771,22,FALSE)</f>
        <v>0.90680000000000005</v>
      </c>
      <c r="K128" s="16"/>
      <c r="L128" s="302">
        <f t="shared" si="5"/>
        <v>120.66120000000001</v>
      </c>
      <c r="M128" s="208">
        <f t="shared" si="6"/>
        <v>148.71520000000001</v>
      </c>
      <c r="N128" s="358">
        <f t="shared" si="7"/>
        <v>28.054000000000002</v>
      </c>
      <c r="O128" s="308">
        <f t="shared" si="8"/>
        <v>-7.9859971556722163E-3</v>
      </c>
      <c r="P128" s="303">
        <f t="shared" si="9"/>
        <v>0.24242424242424243</v>
      </c>
    </row>
    <row r="129" spans="1:16" x14ac:dyDescent="0.2">
      <c r="A129" s="273" t="s">
        <v>1224</v>
      </c>
      <c r="B129" s="287" t="str">
        <f>VLOOKUP($A129,data!$B$2:$AS$765,44,FALSE)</f>
        <v>16</v>
      </c>
      <c r="C129" s="262" t="str">
        <f>VLOOKUP($A129,DRG!$A$8:$Z$771,2,FALSE)</f>
        <v>Red Blood Cell Disorders W MCC</v>
      </c>
      <c r="D129" s="264">
        <f>IF(ISERROR(VLOOKUP($A129,v32_final!$A$9:$F$763,6,FALSE)),0,VLOOKUP($A129,v32_final!$A$9:$F$763,6,FALSE))</f>
        <v>67</v>
      </c>
      <c r="E129" s="221" t="str">
        <f>VLOOKUP($A129,DRG!$A$8:$Z$771,20,FALSE)</f>
        <v>A</v>
      </c>
      <c r="F129" s="293">
        <f>VLOOKUP($A129,DRG!$A$8:$Z$771,21,FALSE)</f>
        <v>1.2343999999999999</v>
      </c>
      <c r="G129" s="16"/>
      <c r="H129" s="263">
        <f>VLOOKUP($A129,DRG!$A$8:$Z$771,9,FALSE)</f>
        <v>79</v>
      </c>
      <c r="I129" s="299" t="str">
        <f>VLOOKUP($A129,DRG!$A$8:$Z$771,18,FALSE)</f>
        <v>A</v>
      </c>
      <c r="J129" s="293">
        <f>VLOOKUP($A129,DRG!$A$8:$Z$771,22,FALSE)</f>
        <v>1.3976999999999999</v>
      </c>
      <c r="K129" s="16"/>
      <c r="L129" s="301">
        <f t="shared" si="5"/>
        <v>82.704799999999992</v>
      </c>
      <c r="M129" s="207">
        <f t="shared" si="6"/>
        <v>110.4183</v>
      </c>
      <c r="N129" s="357">
        <f t="shared" si="7"/>
        <v>27.71350000000001</v>
      </c>
      <c r="O129" s="288">
        <f t="shared" si="8"/>
        <v>0.13229099157485419</v>
      </c>
      <c r="P129" s="304">
        <f t="shared" si="9"/>
        <v>0.17910447761194029</v>
      </c>
    </row>
    <row r="130" spans="1:16" x14ac:dyDescent="0.2">
      <c r="A130" s="273" t="s">
        <v>938</v>
      </c>
      <c r="B130" s="287" t="str">
        <f>VLOOKUP($A130,data!$B$2:$AS$765,44,FALSE)</f>
        <v>05</v>
      </c>
      <c r="C130" s="262" t="str">
        <f>VLOOKUP($A130,DRG!$A$8:$Z$771,2,FALSE)</f>
        <v>Cardiac Defib Implant W Cardiac Cath W AMI/HF/Shock W MCC</v>
      </c>
      <c r="D130" s="264">
        <f>IF(ISERROR(VLOOKUP($A130,v32_final!$A$9:$F$763,6,FALSE)),0,VLOOKUP($A130,v32_final!$A$9:$F$763,6,FALSE))</f>
        <v>7</v>
      </c>
      <c r="E130" s="221" t="str">
        <f>VLOOKUP($A130,DRG!$A$8:$Z$771,20,FALSE)</f>
        <v>M</v>
      </c>
      <c r="F130" s="293">
        <f>VLOOKUP($A130,DRG!$A$8:$Z$771,21,FALSE)</f>
        <v>13.458399999999999</v>
      </c>
      <c r="G130" s="16"/>
      <c r="H130" s="263">
        <f>VLOOKUP($A130,DRG!$A$8:$Z$771,9,FALSE)</f>
        <v>9</v>
      </c>
      <c r="I130" s="299" t="str">
        <f>VLOOKUP($A130,DRG!$A$8:$Z$771,18,FALSE)</f>
        <v>M</v>
      </c>
      <c r="J130" s="293">
        <f>VLOOKUP($A130,DRG!$A$8:$Z$771,22,FALSE)</f>
        <v>13.512600000000001</v>
      </c>
      <c r="K130" s="16"/>
      <c r="L130" s="301">
        <f t="shared" si="5"/>
        <v>94.208799999999997</v>
      </c>
      <c r="M130" s="207">
        <f t="shared" si="6"/>
        <v>121.61340000000001</v>
      </c>
      <c r="N130" s="357">
        <f t="shared" si="7"/>
        <v>27.404600000000016</v>
      </c>
      <c r="O130" s="288">
        <f t="shared" si="8"/>
        <v>4.0272246329431122E-3</v>
      </c>
      <c r="P130" s="304">
        <f t="shared" si="9"/>
        <v>0.2857142857142857</v>
      </c>
    </row>
    <row r="131" spans="1:16" x14ac:dyDescent="0.2">
      <c r="A131" s="273" t="s">
        <v>548</v>
      </c>
      <c r="B131" s="287" t="str">
        <f>VLOOKUP($A131,data!$B$2:$AS$765,44,FALSE)</f>
        <v>10</v>
      </c>
      <c r="C131" s="262" t="str">
        <f>VLOOKUP($A131,DRG!$A$8:$Z$771,2,FALSE)</f>
        <v>Thyroid, Parathyroid &amp; Thyroglossal Procedures W/O CC/MCC</v>
      </c>
      <c r="D131" s="264">
        <f>IF(ISERROR(VLOOKUP($A131,v32_final!$A$9:$F$763,6,FALSE)),0,VLOOKUP($A131,v32_final!$A$9:$F$763,6,FALSE))</f>
        <v>79</v>
      </c>
      <c r="E131" s="221" t="str">
        <f>VLOOKUP($A131,DRG!$A$8:$Z$771,20,FALSE)</f>
        <v>A</v>
      </c>
      <c r="F131" s="293">
        <f>VLOOKUP($A131,DRG!$A$8:$Z$771,21,FALSE)</f>
        <v>1.1272</v>
      </c>
      <c r="G131" s="16"/>
      <c r="H131" s="263">
        <f>VLOOKUP($A131,DRG!$A$8:$Z$771,9,FALSE)</f>
        <v>98</v>
      </c>
      <c r="I131" s="299" t="str">
        <f>VLOOKUP($A131,DRG!$A$8:$Z$771,18,FALSE)</f>
        <v>A</v>
      </c>
      <c r="J131" s="293">
        <f>VLOOKUP($A131,DRG!$A$8:$Z$771,22,FALSE)</f>
        <v>1.1879999999999999</v>
      </c>
      <c r="K131" s="16"/>
      <c r="L131" s="301">
        <f t="shared" si="5"/>
        <v>89.0488</v>
      </c>
      <c r="M131" s="207">
        <f t="shared" si="6"/>
        <v>116.42399999999999</v>
      </c>
      <c r="N131" s="357">
        <f t="shared" si="7"/>
        <v>27.375199999999992</v>
      </c>
      <c r="O131" s="288">
        <f t="shared" si="8"/>
        <v>5.3938963804116363E-2</v>
      </c>
      <c r="P131" s="304">
        <f t="shared" si="9"/>
        <v>0.24050632911392406</v>
      </c>
    </row>
    <row r="132" spans="1:16" x14ac:dyDescent="0.2">
      <c r="A132" s="273" t="s">
        <v>660</v>
      </c>
      <c r="B132" s="287" t="str">
        <f>VLOOKUP($A132,data!$B$2:$AS$765,44,FALSE)</f>
        <v>13</v>
      </c>
      <c r="C132" s="262" t="str">
        <f>VLOOKUP($A132,DRG!$A$8:$Z$771,2,FALSE)</f>
        <v>Uterine &amp; Adnexa Proc for Ovarian or Adnexal Malignancy W CC</v>
      </c>
      <c r="D132" s="264">
        <f>IF(ISERROR(VLOOKUP($A132,v32_final!$A$9:$F$763,6,FALSE)),0,VLOOKUP($A132,v32_final!$A$9:$F$763,6,FALSE))</f>
        <v>16</v>
      </c>
      <c r="E132" s="221" t="str">
        <f>VLOOKUP($A132,DRG!$A$8:$Z$771,20,FALSE)</f>
        <v>A</v>
      </c>
      <c r="F132" s="293">
        <f>VLOOKUP($A132,DRG!$A$8:$Z$771,21,FALSE)</f>
        <v>2.3047</v>
      </c>
      <c r="G132" s="16"/>
      <c r="H132" s="263">
        <f>VLOOKUP($A132,DRG!$A$8:$Z$771,9,FALSE)</f>
        <v>26</v>
      </c>
      <c r="I132" s="299" t="str">
        <f>VLOOKUP($A132,DRG!$A$8:$Z$771,18,FALSE)</f>
        <v>A</v>
      </c>
      <c r="J132" s="293">
        <f>VLOOKUP($A132,DRG!$A$8:$Z$771,22,FALSE)</f>
        <v>2.4699</v>
      </c>
      <c r="K132" s="16"/>
      <c r="L132" s="301">
        <f t="shared" si="5"/>
        <v>36.8752</v>
      </c>
      <c r="M132" s="207">
        <f t="shared" si="6"/>
        <v>64.217399999999998</v>
      </c>
      <c r="N132" s="357">
        <f t="shared" si="7"/>
        <v>27.342199999999998</v>
      </c>
      <c r="O132" s="288">
        <f t="shared" si="8"/>
        <v>7.1679611229227239E-2</v>
      </c>
      <c r="P132" s="304">
        <f t="shared" si="9"/>
        <v>0.625</v>
      </c>
    </row>
    <row r="133" spans="1:16" x14ac:dyDescent="0.2">
      <c r="A133" s="282" t="s">
        <v>329</v>
      </c>
      <c r="B133" s="289" t="str">
        <f>VLOOKUP($A133,data!$B$2:$AS$765,44,FALSE)</f>
        <v>08</v>
      </c>
      <c r="C133" s="267" t="str">
        <f>VLOOKUP($A133,DRG!$A$8:$Z$771,2,FALSE)</f>
        <v>Spinal Fusion Except Cervical W MCC</v>
      </c>
      <c r="D133" s="269">
        <f>IF(ISERROR(VLOOKUP($A133,v32_final!$A$9:$F$763,6,FALSE)),0,VLOOKUP($A133,v32_final!$A$9:$F$763,6,FALSE))</f>
        <v>15</v>
      </c>
      <c r="E133" s="222" t="str">
        <f>VLOOKUP($A133,DRG!$A$8:$Z$771,20,FALSE)</f>
        <v>A</v>
      </c>
      <c r="F133" s="292">
        <f>VLOOKUP($A133,DRG!$A$8:$Z$771,21,FALSE)</f>
        <v>7.5827</v>
      </c>
      <c r="G133" s="16"/>
      <c r="H133" s="268">
        <f>VLOOKUP($A133,DRG!$A$8:$Z$771,9,FALSE)</f>
        <v>18</v>
      </c>
      <c r="I133" s="300" t="str">
        <f>VLOOKUP($A133,DRG!$A$8:$Z$771,18,FALSE)</f>
        <v>A</v>
      </c>
      <c r="J133" s="292">
        <f>VLOOKUP($A133,DRG!$A$8:$Z$771,22,FALSE)</f>
        <v>7.8339999999999996</v>
      </c>
      <c r="K133" s="16"/>
      <c r="L133" s="302">
        <f t="shared" si="5"/>
        <v>113.7405</v>
      </c>
      <c r="M133" s="208">
        <f t="shared" si="6"/>
        <v>141.012</v>
      </c>
      <c r="N133" s="358">
        <f t="shared" si="7"/>
        <v>27.271500000000003</v>
      </c>
      <c r="O133" s="308">
        <f t="shared" si="8"/>
        <v>3.3141229377398503E-2</v>
      </c>
      <c r="P133" s="303">
        <f t="shared" si="9"/>
        <v>0.2</v>
      </c>
    </row>
    <row r="134" spans="1:16" x14ac:dyDescent="0.2">
      <c r="A134" s="273" t="s">
        <v>182</v>
      </c>
      <c r="B134" s="287" t="str">
        <f>VLOOKUP($A134,data!$B$2:$AS$765,44,FALSE)</f>
        <v>06</v>
      </c>
      <c r="C134" s="262" t="str">
        <f>VLOOKUP($A134,DRG!$A$8:$Z$771,2,FALSE)</f>
        <v>G.I. Obstruction W CC</v>
      </c>
      <c r="D134" s="264">
        <f>IF(ISERROR(VLOOKUP($A134,v32_final!$A$9:$F$763,6,FALSE)),0,VLOOKUP($A134,v32_final!$A$9:$F$763,6,FALSE))</f>
        <v>204</v>
      </c>
      <c r="E134" s="221" t="str">
        <f>VLOOKUP($A134,DRG!$A$8:$Z$771,20,FALSE)</f>
        <v>A</v>
      </c>
      <c r="F134" s="293">
        <f>VLOOKUP($A134,DRG!$A$8:$Z$771,21,FALSE)</f>
        <v>0.86480000000000001</v>
      </c>
      <c r="G134" s="16"/>
      <c r="H134" s="263">
        <f>VLOOKUP($A134,DRG!$A$8:$Z$771,9,FALSE)</f>
        <v>235</v>
      </c>
      <c r="I134" s="299" t="str">
        <f>VLOOKUP($A134,DRG!$A$8:$Z$771,18,FALSE)</f>
        <v>A</v>
      </c>
      <c r="J134" s="293">
        <f>VLOOKUP($A134,DRG!$A$8:$Z$771,22,FALSE)</f>
        <v>0.86650000000000005</v>
      </c>
      <c r="K134" s="16"/>
      <c r="L134" s="301">
        <f t="shared" si="5"/>
        <v>176.41919999999999</v>
      </c>
      <c r="M134" s="207">
        <f t="shared" si="6"/>
        <v>203.6275</v>
      </c>
      <c r="N134" s="357">
        <f t="shared" si="7"/>
        <v>27.208300000000008</v>
      </c>
      <c r="O134" s="288">
        <f t="shared" si="8"/>
        <v>1.9657724329325103E-3</v>
      </c>
      <c r="P134" s="304">
        <f t="shared" si="9"/>
        <v>0.15196078431372548</v>
      </c>
    </row>
    <row r="135" spans="1:16" x14ac:dyDescent="0.2">
      <c r="A135" s="273" t="s">
        <v>995</v>
      </c>
      <c r="B135" s="287" t="str">
        <f>VLOOKUP($A135,data!$B$2:$AS$765,44,FALSE)</f>
        <v>09</v>
      </c>
      <c r="C135" s="262" t="str">
        <f>VLOOKUP($A135,DRG!$A$8:$Z$771,2,FALSE)</f>
        <v>Mastectomy for Malignancy W/O CC/MCC</v>
      </c>
      <c r="D135" s="264">
        <f>IF(ISERROR(VLOOKUP($A135,v32_final!$A$9:$F$763,6,FALSE)),0,VLOOKUP($A135,v32_final!$A$9:$F$763,6,FALSE))</f>
        <v>41</v>
      </c>
      <c r="E135" s="221" t="str">
        <f>VLOOKUP($A135,DRG!$A$8:$Z$771,20,FALSE)</f>
        <v>AP</v>
      </c>
      <c r="F135" s="293">
        <f>VLOOKUP($A135,DRG!$A$8:$Z$771,21,FALSE)</f>
        <v>1.1435999999999999</v>
      </c>
      <c r="G135" s="16"/>
      <c r="H135" s="263">
        <f>VLOOKUP($A135,DRG!$A$8:$Z$771,9,FALSE)</f>
        <v>41</v>
      </c>
      <c r="I135" s="299" t="str">
        <f>VLOOKUP($A135,DRG!$A$8:$Z$771,18,FALSE)</f>
        <v>A</v>
      </c>
      <c r="J135" s="293">
        <f>VLOOKUP($A135,DRG!$A$8:$Z$771,22,FALSE)</f>
        <v>1.8053999999999999</v>
      </c>
      <c r="K135" s="16"/>
      <c r="L135" s="301">
        <f t="shared" si="5"/>
        <v>46.887599999999999</v>
      </c>
      <c r="M135" s="207">
        <f t="shared" si="6"/>
        <v>74.0214</v>
      </c>
      <c r="N135" s="357">
        <f t="shared" si="7"/>
        <v>27.133800000000001</v>
      </c>
      <c r="O135" s="288">
        <f t="shared" si="8"/>
        <v>0.57869884575026231</v>
      </c>
      <c r="P135" s="304">
        <f t="shared" si="9"/>
        <v>0</v>
      </c>
    </row>
    <row r="136" spans="1:16" x14ac:dyDescent="0.2">
      <c r="A136" s="273" t="s">
        <v>270</v>
      </c>
      <c r="B136" s="287" t="str">
        <f>VLOOKUP($A136,data!$B$2:$AS$765,44,FALSE)</f>
        <v>07</v>
      </c>
      <c r="C136" s="262" t="str">
        <f>VLOOKUP($A136,DRG!$A$8:$Z$771,2,FALSE)</f>
        <v>Cirrhosis &amp; Alcoholic Hepatitis W CC</v>
      </c>
      <c r="D136" s="264">
        <f>IF(ISERROR(VLOOKUP($A136,v32_final!$A$9:$F$763,6,FALSE)),0,VLOOKUP($A136,v32_final!$A$9:$F$763,6,FALSE))</f>
        <v>143</v>
      </c>
      <c r="E136" s="221" t="str">
        <f>VLOOKUP($A136,DRG!$A$8:$Z$771,20,FALSE)</f>
        <v>A</v>
      </c>
      <c r="F136" s="293">
        <f>VLOOKUP($A136,DRG!$A$8:$Z$771,21,FALSE)</f>
        <v>1.0089999999999999</v>
      </c>
      <c r="G136" s="16"/>
      <c r="H136" s="263">
        <f>VLOOKUP($A136,DRG!$A$8:$Z$771,9,FALSE)</f>
        <v>164</v>
      </c>
      <c r="I136" s="299" t="str">
        <f>VLOOKUP($A136,DRG!$A$8:$Z$771,18,FALSE)</f>
        <v>A</v>
      </c>
      <c r="J136" s="293">
        <f>VLOOKUP($A136,DRG!$A$8:$Z$771,22,FALSE)</f>
        <v>1.0442</v>
      </c>
      <c r="K136" s="16"/>
      <c r="L136" s="301">
        <f t="shared" si="5"/>
        <v>144.28699999999998</v>
      </c>
      <c r="M136" s="207">
        <f t="shared" si="6"/>
        <v>171.24880000000002</v>
      </c>
      <c r="N136" s="357">
        <f t="shared" si="7"/>
        <v>26.961800000000039</v>
      </c>
      <c r="O136" s="288">
        <f t="shared" si="8"/>
        <v>3.4886025768087338E-2</v>
      </c>
      <c r="P136" s="304">
        <f t="shared" si="9"/>
        <v>0.14685314685314685</v>
      </c>
    </row>
    <row r="137" spans="1:16" x14ac:dyDescent="0.2">
      <c r="A137" s="273" t="s">
        <v>671</v>
      </c>
      <c r="B137" s="287" t="str">
        <f>VLOOKUP($A137,data!$B$2:$AS$765,44,FALSE)</f>
        <v>09</v>
      </c>
      <c r="C137" s="262" t="str">
        <f>VLOOKUP($A137,DRG!$A$8:$Z$771,2,FALSE)</f>
        <v>Skin Graft for Skin Ulcer or Cellulitis W MCC</v>
      </c>
      <c r="D137" s="264">
        <f>IF(ISERROR(VLOOKUP($A137,v32_final!$A$9:$F$763,6,FALSE)),0,VLOOKUP($A137,v32_final!$A$9:$F$763,6,FALSE))</f>
        <v>4</v>
      </c>
      <c r="E137" s="221" t="str">
        <f>VLOOKUP($A137,DRG!$A$8:$Z$771,20,FALSE)</f>
        <v>M</v>
      </c>
      <c r="F137" s="293">
        <f>VLOOKUP($A137,DRG!$A$8:$Z$771,21,FALSE)</f>
        <v>5.7637</v>
      </c>
      <c r="G137" s="16"/>
      <c r="H137" s="263">
        <f>VLOOKUP($A137,DRG!$A$8:$Z$771,9,FALSE)</f>
        <v>8</v>
      </c>
      <c r="I137" s="299" t="str">
        <f>VLOOKUP($A137,DRG!$A$8:$Z$771,18,FALSE)</f>
        <v>M</v>
      </c>
      <c r="J137" s="293">
        <f>VLOOKUP($A137,DRG!$A$8:$Z$771,22,FALSE)</f>
        <v>6.2069999999999999</v>
      </c>
      <c r="K137" s="16"/>
      <c r="L137" s="301">
        <f t="shared" ref="L137:L200" si="10">D137*F137</f>
        <v>23.0548</v>
      </c>
      <c r="M137" s="207">
        <f t="shared" ref="M137:M200" si="11">H137*J137</f>
        <v>49.655999999999999</v>
      </c>
      <c r="N137" s="357">
        <f t="shared" ref="N137:N200" si="12">M137-L137</f>
        <v>26.601199999999999</v>
      </c>
      <c r="O137" s="288">
        <f t="shared" ref="O137:O200" si="13">(J137-F137)/F137</f>
        <v>7.6912400020819921E-2</v>
      </c>
      <c r="P137" s="304">
        <f t="shared" ref="P137:P200" si="14">IF(D137=0,0,(H137-D137)/D137)</f>
        <v>1</v>
      </c>
    </row>
    <row r="138" spans="1:16" x14ac:dyDescent="0.2">
      <c r="A138" s="282" t="s">
        <v>367</v>
      </c>
      <c r="B138" s="289" t="str">
        <f>VLOOKUP($A138,data!$B$2:$AS$765,44,FALSE)</f>
        <v>08</v>
      </c>
      <c r="C138" s="267" t="str">
        <f>VLOOKUP($A138,DRG!$A$8:$Z$771,2,FALSE)</f>
        <v>Hip &amp; Femur Procedures Except Major Joint W MCC</v>
      </c>
      <c r="D138" s="269">
        <f>IF(ISERROR(VLOOKUP($A138,v32_final!$A$9:$F$763,6,FALSE)),0,VLOOKUP($A138,v32_final!$A$9:$F$763,6,FALSE))</f>
        <v>40</v>
      </c>
      <c r="E138" s="222" t="str">
        <f>VLOOKUP($A138,DRG!$A$8:$Z$771,20,FALSE)</f>
        <v>A</v>
      </c>
      <c r="F138" s="292">
        <f>VLOOKUP($A138,DRG!$A$8:$Z$771,21,FALSE)</f>
        <v>3.5876000000000001</v>
      </c>
      <c r="G138" s="16"/>
      <c r="H138" s="268">
        <f>VLOOKUP($A138,DRG!$A$8:$Z$771,9,FALSE)</f>
        <v>46</v>
      </c>
      <c r="I138" s="300" t="str">
        <f>VLOOKUP($A138,DRG!$A$8:$Z$771,18,FALSE)</f>
        <v>A</v>
      </c>
      <c r="J138" s="292">
        <f>VLOOKUP($A138,DRG!$A$8:$Z$771,22,FALSE)</f>
        <v>3.6966000000000001</v>
      </c>
      <c r="K138" s="16"/>
      <c r="L138" s="302">
        <f t="shared" si="10"/>
        <v>143.50400000000002</v>
      </c>
      <c r="M138" s="208">
        <f t="shared" si="11"/>
        <v>170.0436</v>
      </c>
      <c r="N138" s="358">
        <f t="shared" si="12"/>
        <v>26.539599999999979</v>
      </c>
      <c r="O138" s="308">
        <f t="shared" si="13"/>
        <v>3.0382428364366144E-2</v>
      </c>
      <c r="P138" s="303">
        <f t="shared" si="14"/>
        <v>0.15</v>
      </c>
    </row>
    <row r="139" spans="1:16" x14ac:dyDescent="0.2">
      <c r="A139" s="273" t="s">
        <v>242</v>
      </c>
      <c r="B139" s="287" t="str">
        <f>VLOOKUP($A139,data!$B$2:$AS$765,44,FALSE)</f>
        <v>07</v>
      </c>
      <c r="C139" s="262" t="str">
        <f>VLOOKUP($A139,DRG!$A$8:$Z$771,2,FALSE)</f>
        <v>Laparoscopic Cholecystectomy W/O C.D.E. W/O CC/MCC</v>
      </c>
      <c r="D139" s="264">
        <f>IF(ISERROR(VLOOKUP($A139,v32_final!$A$9:$F$763,6,FALSE)),0,VLOOKUP($A139,v32_final!$A$9:$F$763,6,FALSE))</f>
        <v>253</v>
      </c>
      <c r="E139" s="221" t="str">
        <f>VLOOKUP($A139,DRG!$A$8:$Z$771,20,FALSE)</f>
        <v>A</v>
      </c>
      <c r="F139" s="293">
        <f>VLOOKUP($A139,DRG!$A$8:$Z$771,21,FALSE)</f>
        <v>1.4794</v>
      </c>
      <c r="G139" s="16"/>
      <c r="H139" s="263">
        <f>VLOOKUP($A139,DRG!$A$8:$Z$771,9,FALSE)</f>
        <v>287</v>
      </c>
      <c r="I139" s="299" t="str">
        <f>VLOOKUP($A139,DRG!$A$8:$Z$771,18,FALSE)</f>
        <v>A</v>
      </c>
      <c r="J139" s="293">
        <f>VLOOKUP($A139,DRG!$A$8:$Z$771,22,FALSE)</f>
        <v>1.3960999999999999</v>
      </c>
      <c r="K139" s="16"/>
      <c r="L139" s="301">
        <f t="shared" si="10"/>
        <v>374.28820000000002</v>
      </c>
      <c r="M139" s="207">
        <f t="shared" si="11"/>
        <v>400.68069999999994</v>
      </c>
      <c r="N139" s="357">
        <f t="shared" si="12"/>
        <v>26.392499999999927</v>
      </c>
      <c r="O139" s="288">
        <f t="shared" si="13"/>
        <v>-5.6306610788157463E-2</v>
      </c>
      <c r="P139" s="304">
        <f t="shared" si="14"/>
        <v>0.13438735177865613</v>
      </c>
    </row>
    <row r="140" spans="1:16" x14ac:dyDescent="0.2">
      <c r="A140" s="273" t="s">
        <v>552</v>
      </c>
      <c r="B140" s="287" t="str">
        <f>VLOOKUP($A140,data!$B$2:$AS$765,44,FALSE)</f>
        <v>10</v>
      </c>
      <c r="C140" s="262" t="str">
        <f>VLOOKUP($A140,DRG!$A$8:$Z$771,2,FALSE)</f>
        <v>Diabetes W MCC</v>
      </c>
      <c r="D140" s="264">
        <f>IF(ISERROR(VLOOKUP($A140,v32_final!$A$9:$F$763,6,FALSE)),0,VLOOKUP($A140,v32_final!$A$9:$F$763,6,FALSE))</f>
        <v>182</v>
      </c>
      <c r="E140" s="221" t="str">
        <f>VLOOKUP($A140,DRG!$A$8:$Z$771,20,FALSE)</f>
        <v>A</v>
      </c>
      <c r="F140" s="293">
        <f>VLOOKUP($A140,DRG!$A$8:$Z$771,21,FALSE)</f>
        <v>1.5161</v>
      </c>
      <c r="G140" s="16"/>
      <c r="H140" s="263">
        <f>VLOOKUP($A140,DRG!$A$8:$Z$771,9,FALSE)</f>
        <v>217</v>
      </c>
      <c r="I140" s="299" t="str">
        <f>VLOOKUP($A140,DRG!$A$8:$Z$771,18,FALSE)</f>
        <v>A</v>
      </c>
      <c r="J140" s="293">
        <f>VLOOKUP($A140,DRG!$A$8:$Z$771,22,FALSE)</f>
        <v>1.393</v>
      </c>
      <c r="K140" s="16"/>
      <c r="L140" s="301">
        <f t="shared" si="10"/>
        <v>275.93020000000001</v>
      </c>
      <c r="M140" s="207">
        <f t="shared" si="11"/>
        <v>302.28100000000001</v>
      </c>
      <c r="N140" s="357">
        <f t="shared" si="12"/>
        <v>26.350799999999992</v>
      </c>
      <c r="O140" s="288">
        <f t="shared" si="13"/>
        <v>-8.1195171822439141E-2</v>
      </c>
      <c r="P140" s="304">
        <f t="shared" si="14"/>
        <v>0.19230769230769232</v>
      </c>
    </row>
    <row r="141" spans="1:16" x14ac:dyDescent="0.2">
      <c r="A141" s="273" t="s">
        <v>1099</v>
      </c>
      <c r="B141" s="287" t="str">
        <f>VLOOKUP($A141,data!$B$2:$AS$765,44,FALSE)</f>
        <v>11</v>
      </c>
      <c r="C141" s="262" t="str">
        <f>VLOOKUP($A141,DRG!$A$8:$Z$771,2,FALSE)</f>
        <v>Urinary Stones W/O ESW Lithotripsy W/O MCC</v>
      </c>
      <c r="D141" s="264">
        <f>IF(ISERROR(VLOOKUP($A141,v32_final!$A$9:$F$763,6,FALSE)),0,VLOOKUP($A141,v32_final!$A$9:$F$763,6,FALSE))</f>
        <v>169</v>
      </c>
      <c r="E141" s="221" t="str">
        <f>VLOOKUP($A141,DRG!$A$8:$Z$771,20,FALSE)</f>
        <v>A</v>
      </c>
      <c r="F141" s="293">
        <f>VLOOKUP($A141,DRG!$A$8:$Z$771,21,FALSE)</f>
        <v>0.76649999999999996</v>
      </c>
      <c r="G141" s="16"/>
      <c r="H141" s="263">
        <f>VLOOKUP($A141,DRG!$A$8:$Z$771,9,FALSE)</f>
        <v>195</v>
      </c>
      <c r="I141" s="299" t="str">
        <f>VLOOKUP($A141,DRG!$A$8:$Z$771,18,FALSE)</f>
        <v>A</v>
      </c>
      <c r="J141" s="293">
        <f>VLOOKUP($A141,DRG!$A$8:$Z$771,22,FALSE)</f>
        <v>0.79930000000000001</v>
      </c>
      <c r="K141" s="16"/>
      <c r="L141" s="301">
        <f t="shared" si="10"/>
        <v>129.5385</v>
      </c>
      <c r="M141" s="207">
        <f t="shared" si="11"/>
        <v>155.86350000000002</v>
      </c>
      <c r="N141" s="357">
        <f t="shared" si="12"/>
        <v>26.325000000000017</v>
      </c>
      <c r="O141" s="288">
        <f t="shared" si="13"/>
        <v>4.2791911285062038E-2</v>
      </c>
      <c r="P141" s="304">
        <f t="shared" si="14"/>
        <v>0.15384615384615385</v>
      </c>
    </row>
    <row r="142" spans="1:16" x14ac:dyDescent="0.2">
      <c r="A142" s="273" t="s">
        <v>1342</v>
      </c>
      <c r="B142" s="287" t="str">
        <f>VLOOKUP($A142,data!$B$2:$AS$765,44,FALSE)</f>
        <v/>
      </c>
      <c r="C142" s="262" t="str">
        <f>VLOOKUP($A142,DRG!$A$8:$Z$771,2,FALSE)</f>
        <v>Extensive O.R. Procedure Unrelated to Principal Diagnosis W CC</v>
      </c>
      <c r="D142" s="264">
        <f>IF(ISERROR(VLOOKUP($A142,v32_final!$A$9:$F$763,6,FALSE)),0,VLOOKUP($A142,v32_final!$A$9:$F$763,6,FALSE))</f>
        <v>111</v>
      </c>
      <c r="E142" s="221" t="str">
        <f>VLOOKUP($A142,DRG!$A$8:$Z$771,20,FALSE)</f>
        <v>A</v>
      </c>
      <c r="F142" s="293">
        <f>VLOOKUP($A142,DRG!$A$8:$Z$771,21,FALSE)</f>
        <v>2.9363000000000001</v>
      </c>
      <c r="G142" s="16"/>
      <c r="H142" s="263">
        <f>VLOOKUP($A142,DRG!$A$8:$Z$771,9,FALSE)</f>
        <v>117</v>
      </c>
      <c r="I142" s="299" t="str">
        <f>VLOOKUP($A142,DRG!$A$8:$Z$771,18,FALSE)</f>
        <v>A</v>
      </c>
      <c r="J142" s="293">
        <f>VLOOKUP($A142,DRG!$A$8:$Z$771,22,FALSE)</f>
        <v>3.0063</v>
      </c>
      <c r="K142" s="16"/>
      <c r="L142" s="301">
        <f t="shared" si="10"/>
        <v>325.92930000000001</v>
      </c>
      <c r="M142" s="207">
        <f t="shared" si="11"/>
        <v>351.7371</v>
      </c>
      <c r="N142" s="357">
        <f t="shared" si="12"/>
        <v>25.807799999999986</v>
      </c>
      <c r="O142" s="288">
        <f t="shared" si="13"/>
        <v>2.3839525933998514E-2</v>
      </c>
      <c r="P142" s="304">
        <f t="shared" si="14"/>
        <v>5.4054054054054057E-2</v>
      </c>
    </row>
    <row r="143" spans="1:16" x14ac:dyDescent="0.2">
      <c r="A143" s="282" t="s">
        <v>577</v>
      </c>
      <c r="B143" s="289" t="str">
        <f>VLOOKUP($A143,data!$B$2:$AS$765,44,FALSE)</f>
        <v>01</v>
      </c>
      <c r="C143" s="267" t="str">
        <f>VLOOKUP($A143,DRG!$A$8:$Z$771,2,FALSE)</f>
        <v>Intracranial Vascular Procedures W PDX Hemorrhage W/O CC/MCC</v>
      </c>
      <c r="D143" s="269">
        <f>IF(ISERROR(VLOOKUP($A143,v32_final!$A$9:$F$763,6,FALSE)),0,VLOOKUP($A143,v32_final!$A$9:$F$763,6,FALSE))</f>
        <v>2</v>
      </c>
      <c r="E143" s="222" t="str">
        <f>VLOOKUP($A143,DRG!$A$8:$Z$771,20,FALSE)</f>
        <v>M</v>
      </c>
      <c r="F143" s="292">
        <f>VLOOKUP($A143,DRG!$A$8:$Z$771,21,FALSE)</f>
        <v>6.9855999999999998</v>
      </c>
      <c r="G143" s="16"/>
      <c r="H143" s="268">
        <f>VLOOKUP($A143,DRG!$A$8:$Z$771,9,FALSE)</f>
        <v>5</v>
      </c>
      <c r="I143" s="300" t="str">
        <f>VLOOKUP($A143,DRG!$A$8:$Z$771,18,FALSE)</f>
        <v>M</v>
      </c>
      <c r="J143" s="292">
        <f>VLOOKUP($A143,DRG!$A$8:$Z$771,22,FALSE)</f>
        <v>7.9276</v>
      </c>
      <c r="K143" s="16"/>
      <c r="L143" s="302">
        <f t="shared" si="10"/>
        <v>13.9712</v>
      </c>
      <c r="M143" s="208">
        <f t="shared" si="11"/>
        <v>39.637999999999998</v>
      </c>
      <c r="N143" s="358">
        <f t="shared" si="12"/>
        <v>25.666799999999999</v>
      </c>
      <c r="O143" s="308">
        <f t="shared" si="13"/>
        <v>0.13484883188273022</v>
      </c>
      <c r="P143" s="303">
        <f t="shared" si="14"/>
        <v>1.5</v>
      </c>
    </row>
    <row r="144" spans="1:16" x14ac:dyDescent="0.2">
      <c r="A144" s="283" t="s">
        <v>943</v>
      </c>
      <c r="B144" s="287" t="str">
        <f>VLOOKUP($A144,data!$B$2:$AS$765,44,FALSE)</f>
        <v>05</v>
      </c>
      <c r="C144" s="262" t="str">
        <f>VLOOKUP($A144,DRG!$A$8:$Z$771,2,FALSE)</f>
        <v>Cardiac Defib Implant W Cardiac Cath W/O AMI/HF/Shock W/O MCC</v>
      </c>
      <c r="D144" s="264">
        <f>IF(ISERROR(VLOOKUP($A144,v32_final!$A$9:$F$763,6,FALSE)),0,VLOOKUP($A144,v32_final!$A$9:$F$763,6,FALSE))</f>
        <v>12</v>
      </c>
      <c r="E144" s="221" t="str">
        <f>VLOOKUP($A144,DRG!$A$8:$Z$771,20,FALSE)</f>
        <v>A</v>
      </c>
      <c r="F144" s="293">
        <f>VLOOKUP($A144,DRG!$A$8:$Z$771,21,FALSE)</f>
        <v>4.4020999999999999</v>
      </c>
      <c r="G144" s="16"/>
      <c r="H144" s="263">
        <f>VLOOKUP($A144,DRG!$A$8:$Z$771,9,FALSE)</f>
        <v>14</v>
      </c>
      <c r="I144" s="299" t="str">
        <f>VLOOKUP($A144,DRG!$A$8:$Z$771,18,FALSE)</f>
        <v>A</v>
      </c>
      <c r="J144" s="293">
        <f>VLOOKUP($A144,DRG!$A$8:$Z$771,22,FALSE)</f>
        <v>5.6013999999999999</v>
      </c>
      <c r="K144" s="16"/>
      <c r="L144" s="301">
        <f t="shared" si="10"/>
        <v>52.825199999999995</v>
      </c>
      <c r="M144" s="207">
        <f t="shared" si="11"/>
        <v>78.419600000000003</v>
      </c>
      <c r="N144" s="357">
        <f t="shared" si="12"/>
        <v>25.594400000000007</v>
      </c>
      <c r="O144" s="288">
        <f t="shared" si="13"/>
        <v>0.2724381545171623</v>
      </c>
      <c r="P144" s="304">
        <f t="shared" si="14"/>
        <v>0.16666666666666666</v>
      </c>
    </row>
    <row r="145" spans="1:16" x14ac:dyDescent="0.2">
      <c r="A145" s="273" t="s">
        <v>1038</v>
      </c>
      <c r="B145" s="287" t="str">
        <f>VLOOKUP($A145,data!$B$2:$AS$765,44,FALSE)</f>
        <v>05</v>
      </c>
      <c r="C145" s="262" t="str">
        <f>VLOOKUP($A145,DRG!$A$8:$Z$771,2,FALSE)</f>
        <v>Peripheral Vascular Disorders W MCC</v>
      </c>
      <c r="D145" s="264">
        <f>IF(ISERROR(VLOOKUP($A145,v32_final!$A$9:$F$763,6,FALSE)),0,VLOOKUP($A145,v32_final!$A$9:$F$763,6,FALSE))</f>
        <v>85</v>
      </c>
      <c r="E145" s="221" t="str">
        <f>VLOOKUP($A145,DRG!$A$8:$Z$771,20,FALSE)</f>
        <v>A</v>
      </c>
      <c r="F145" s="293">
        <f>VLOOKUP($A145,DRG!$A$8:$Z$771,21,FALSE)</f>
        <v>1.3152999999999999</v>
      </c>
      <c r="G145" s="16"/>
      <c r="H145" s="263">
        <f>VLOOKUP($A145,DRG!$A$8:$Z$771,9,FALSE)</f>
        <v>95</v>
      </c>
      <c r="I145" s="299" t="str">
        <f>VLOOKUP($A145,DRG!$A$8:$Z$771,18,FALSE)</f>
        <v>A</v>
      </c>
      <c r="J145" s="293">
        <f>VLOOKUP($A145,DRG!$A$8:$Z$771,22,FALSE)</f>
        <v>1.4437</v>
      </c>
      <c r="K145" s="16"/>
      <c r="L145" s="301">
        <f t="shared" si="10"/>
        <v>111.8005</v>
      </c>
      <c r="M145" s="207">
        <f t="shared" si="11"/>
        <v>137.1515</v>
      </c>
      <c r="N145" s="357">
        <f t="shared" si="12"/>
        <v>25.350999999999999</v>
      </c>
      <c r="O145" s="288">
        <f t="shared" si="13"/>
        <v>9.7620314757089696E-2</v>
      </c>
      <c r="P145" s="304">
        <f t="shared" si="14"/>
        <v>0.11764705882352941</v>
      </c>
    </row>
    <row r="146" spans="1:16" x14ac:dyDescent="0.2">
      <c r="A146" s="273" t="s">
        <v>926</v>
      </c>
      <c r="B146" s="287" t="str">
        <f>VLOOKUP($A146,data!$B$2:$AS$765,44,FALSE)</f>
        <v>05</v>
      </c>
      <c r="C146" s="262" t="str">
        <f>VLOOKUP($A146,DRG!$A$8:$Z$771,2,FALSE)</f>
        <v>Other Heart Assist System Implant</v>
      </c>
      <c r="D146" s="264">
        <f>IF(ISERROR(VLOOKUP($A146,v32_final!$A$9:$F$763,6,FALSE)),0,VLOOKUP($A146,v32_final!$A$9:$F$763,6,FALSE))</f>
        <v>0</v>
      </c>
      <c r="E146" s="221" t="str">
        <f>VLOOKUP($A146,DRG!$A$8:$Z$771,20,FALSE)</f>
        <v>M</v>
      </c>
      <c r="F146" s="293">
        <f>VLOOKUP($A146,DRG!$A$8:$Z$771,21,FALSE)</f>
        <v>23.2502</v>
      </c>
      <c r="G146" s="16"/>
      <c r="H146" s="263">
        <f>VLOOKUP($A146,DRG!$A$8:$Z$771,9,FALSE)</f>
        <v>1</v>
      </c>
      <c r="I146" s="299" t="str">
        <f>VLOOKUP($A146,DRG!$A$8:$Z$771,18,FALSE)</f>
        <v>M</v>
      </c>
      <c r="J146" s="293">
        <f>VLOOKUP($A146,DRG!$A$8:$Z$771,22,FALSE)</f>
        <v>25.179300000000001</v>
      </c>
      <c r="K146" s="16"/>
      <c r="L146" s="301">
        <f t="shared" si="10"/>
        <v>0</v>
      </c>
      <c r="M146" s="207">
        <f t="shared" si="11"/>
        <v>25.179300000000001</v>
      </c>
      <c r="N146" s="357">
        <f t="shared" si="12"/>
        <v>25.179300000000001</v>
      </c>
      <c r="O146" s="288">
        <f t="shared" si="13"/>
        <v>8.2971329278888006E-2</v>
      </c>
      <c r="P146" s="304">
        <f t="shared" si="14"/>
        <v>0</v>
      </c>
    </row>
    <row r="147" spans="1:16" x14ac:dyDescent="0.2">
      <c r="A147" s="273" t="s">
        <v>846</v>
      </c>
      <c r="B147" s="287" t="str">
        <f>VLOOKUP($A147,data!$B$2:$AS$765,44,FALSE)</f>
        <v>04</v>
      </c>
      <c r="C147" s="262" t="str">
        <f>VLOOKUP($A147,DRG!$A$8:$Z$771,2,FALSE)</f>
        <v>Pulmonary Embolism W MCC</v>
      </c>
      <c r="D147" s="264">
        <f>IF(ISERROR(VLOOKUP($A147,v32_final!$A$9:$F$763,6,FALSE)),0,VLOOKUP($A147,v32_final!$A$9:$F$763,6,FALSE))</f>
        <v>74</v>
      </c>
      <c r="E147" s="221" t="str">
        <f>VLOOKUP($A147,DRG!$A$8:$Z$771,20,FALSE)</f>
        <v>A</v>
      </c>
      <c r="F147" s="293">
        <f>VLOOKUP($A147,DRG!$A$8:$Z$771,21,FALSE)</f>
        <v>1.6326000000000001</v>
      </c>
      <c r="G147" s="16"/>
      <c r="H147" s="263">
        <f>VLOOKUP($A147,DRG!$A$8:$Z$771,9,FALSE)</f>
        <v>92</v>
      </c>
      <c r="I147" s="299" t="str">
        <f>VLOOKUP($A147,DRG!$A$8:$Z$771,18,FALSE)</f>
        <v>A</v>
      </c>
      <c r="J147" s="293">
        <f>VLOOKUP($A147,DRG!$A$8:$Z$771,22,FALSE)</f>
        <v>1.5860000000000001</v>
      </c>
      <c r="K147" s="16"/>
      <c r="L147" s="301">
        <f t="shared" si="10"/>
        <v>120.8124</v>
      </c>
      <c r="M147" s="207">
        <f t="shared" si="11"/>
        <v>145.91200000000001</v>
      </c>
      <c r="N147" s="357">
        <f t="shared" si="12"/>
        <v>25.099600000000009</v>
      </c>
      <c r="O147" s="288">
        <f t="shared" si="13"/>
        <v>-2.854342766139898E-2</v>
      </c>
      <c r="P147" s="304">
        <f t="shared" si="14"/>
        <v>0.24324324324324326</v>
      </c>
    </row>
    <row r="148" spans="1:16" x14ac:dyDescent="0.2">
      <c r="A148" s="282" t="s">
        <v>1522</v>
      </c>
      <c r="B148" s="289" t="str">
        <f>VLOOKUP($A148,data!$B$2:$AS$765,44,FALSE)</f>
        <v>08</v>
      </c>
      <c r="C148" s="267" t="str">
        <f>VLOOKUP($A148,DRG!$A$8:$Z$771,2,FALSE)</f>
        <v>Lower Extrem &amp; Humer Proc Except Hip, Foot, Femur W CC</v>
      </c>
      <c r="D148" s="269">
        <f>IF(ISERROR(VLOOKUP($A148,v32_final!$A$9:$F$763,6,FALSE)),0,VLOOKUP($A148,v32_final!$A$9:$F$763,6,FALSE))</f>
        <v>158</v>
      </c>
      <c r="E148" s="222" t="str">
        <f>VLOOKUP($A148,DRG!$A$8:$Z$771,20,FALSE)</f>
        <v>A</v>
      </c>
      <c r="F148" s="292">
        <f>VLOOKUP($A148,DRG!$A$8:$Z$771,21,FALSE)</f>
        <v>2.6312000000000002</v>
      </c>
      <c r="G148" s="16"/>
      <c r="H148" s="268">
        <f>VLOOKUP($A148,DRG!$A$8:$Z$771,9,FALSE)</f>
        <v>167</v>
      </c>
      <c r="I148" s="300" t="str">
        <f>VLOOKUP($A148,DRG!$A$8:$Z$771,18,FALSE)</f>
        <v>A</v>
      </c>
      <c r="J148" s="292">
        <f>VLOOKUP($A148,DRG!$A$8:$Z$771,22,FALSE)</f>
        <v>2.6362000000000001</v>
      </c>
      <c r="K148" s="16"/>
      <c r="L148" s="302">
        <f t="shared" si="10"/>
        <v>415.7296</v>
      </c>
      <c r="M148" s="208">
        <f t="shared" si="11"/>
        <v>440.24540000000002</v>
      </c>
      <c r="N148" s="358">
        <f t="shared" si="12"/>
        <v>24.515800000000013</v>
      </c>
      <c r="O148" s="308">
        <f t="shared" si="13"/>
        <v>1.9002736394040335E-3</v>
      </c>
      <c r="P148" s="303">
        <f t="shared" si="14"/>
        <v>5.6962025316455694E-2</v>
      </c>
    </row>
    <row r="149" spans="1:16" x14ac:dyDescent="0.2">
      <c r="A149" s="273" t="s">
        <v>7</v>
      </c>
      <c r="B149" s="287" t="str">
        <f>VLOOKUP($A149,data!$B$2:$AS$765,44,FALSE)</f>
        <v>08</v>
      </c>
      <c r="C149" s="262" t="str">
        <f>VLOOKUP($A149,DRG!$A$8:$Z$771,2,FALSE)</f>
        <v>Shoulder, Elbow or Forearm Proc, Exc Major Joint Proc W MCC</v>
      </c>
      <c r="D149" s="264">
        <f>IF(ISERROR(VLOOKUP($A149,v32_final!$A$9:$F$763,6,FALSE)),0,VLOOKUP($A149,v32_final!$A$9:$F$763,6,FALSE))</f>
        <v>3</v>
      </c>
      <c r="E149" s="221" t="str">
        <f>VLOOKUP($A149,DRG!$A$8:$Z$771,20,FALSE)</f>
        <v>M</v>
      </c>
      <c r="F149" s="293">
        <f>VLOOKUP($A149,DRG!$A$8:$Z$771,21,FALSE)</f>
        <v>3.5533999999999999</v>
      </c>
      <c r="G149" s="16"/>
      <c r="H149" s="263">
        <f>VLOOKUP($A149,DRG!$A$8:$Z$771,9,FALSE)</f>
        <v>9</v>
      </c>
      <c r="I149" s="299" t="str">
        <f>VLOOKUP($A149,DRG!$A$8:$Z$771,18,FALSE)</f>
        <v>M</v>
      </c>
      <c r="J149" s="293">
        <f>VLOOKUP($A149,DRG!$A$8:$Z$771,22,FALSE)</f>
        <v>3.8734999999999999</v>
      </c>
      <c r="K149" s="16"/>
      <c r="L149" s="301">
        <f t="shared" si="10"/>
        <v>10.6602</v>
      </c>
      <c r="M149" s="207">
        <f t="shared" si="11"/>
        <v>34.861499999999999</v>
      </c>
      <c r="N149" s="357">
        <f t="shared" si="12"/>
        <v>24.2013</v>
      </c>
      <c r="O149" s="288">
        <f t="shared" si="13"/>
        <v>9.0082737659706216E-2</v>
      </c>
      <c r="P149" s="304">
        <f t="shared" si="14"/>
        <v>2</v>
      </c>
    </row>
    <row r="150" spans="1:16" x14ac:dyDescent="0.2">
      <c r="A150" s="273" t="s">
        <v>512</v>
      </c>
      <c r="B150" s="287" t="str">
        <f>VLOOKUP($A150,data!$B$2:$AS$765,44,FALSE)</f>
        <v>01</v>
      </c>
      <c r="C150" s="262" t="str">
        <f>VLOOKUP($A150,DRG!$A$8:$Z$771,2,FALSE)</f>
        <v>Traumatic Stupor &amp; Coma, Coma &lt;1 Hr W CC</v>
      </c>
      <c r="D150" s="264">
        <f>IF(ISERROR(VLOOKUP($A150,v32_final!$A$9:$F$763,6,FALSE)),0,VLOOKUP($A150,v32_final!$A$9:$F$763,6,FALSE))</f>
        <v>24</v>
      </c>
      <c r="E150" s="221" t="str">
        <f>VLOOKUP($A150,DRG!$A$8:$Z$771,20,FALSE)</f>
        <v>A</v>
      </c>
      <c r="F150" s="293">
        <f>VLOOKUP($A150,DRG!$A$8:$Z$771,21,FALSE)</f>
        <v>1.0769</v>
      </c>
      <c r="G150" s="16"/>
      <c r="H150" s="263">
        <f>VLOOKUP($A150,DRG!$A$8:$Z$771,9,FALSE)</f>
        <v>41</v>
      </c>
      <c r="I150" s="299" t="str">
        <f>VLOOKUP($A150,DRG!$A$8:$Z$771,18,FALSE)</f>
        <v>A</v>
      </c>
      <c r="J150" s="293">
        <f>VLOOKUP($A150,DRG!$A$8:$Z$771,22,FALSE)</f>
        <v>1.2201</v>
      </c>
      <c r="K150" s="16"/>
      <c r="L150" s="301">
        <f t="shared" si="10"/>
        <v>25.845599999999997</v>
      </c>
      <c r="M150" s="207">
        <f t="shared" si="11"/>
        <v>50.024099999999997</v>
      </c>
      <c r="N150" s="357">
        <f t="shared" si="12"/>
        <v>24.1785</v>
      </c>
      <c r="O150" s="288">
        <f t="shared" si="13"/>
        <v>0.13297427802024328</v>
      </c>
      <c r="P150" s="304">
        <f t="shared" si="14"/>
        <v>0.70833333333333337</v>
      </c>
    </row>
    <row r="151" spans="1:16" x14ac:dyDescent="0.2">
      <c r="A151" s="273" t="s">
        <v>430</v>
      </c>
      <c r="B151" s="287" t="str">
        <f>VLOOKUP($A151,data!$B$2:$AS$765,44,FALSE)</f>
        <v>PRE</v>
      </c>
      <c r="C151" s="262" t="str">
        <f>VLOOKUP($A151,DRG!$A$8:$Z$771,2,FALSE)</f>
        <v>Tracheostomy for Face, Mouth &amp; Neck Diagnoses W CC</v>
      </c>
      <c r="D151" s="264">
        <f>IF(ISERROR(VLOOKUP($A151,v32_final!$A$9:$F$763,6,FALSE)),0,VLOOKUP($A151,v32_final!$A$9:$F$763,6,FALSE))</f>
        <v>19</v>
      </c>
      <c r="E151" s="221" t="str">
        <f>VLOOKUP($A151,DRG!$A$8:$Z$771,20,FALSE)</f>
        <v>AT</v>
      </c>
      <c r="F151" s="293">
        <f>VLOOKUP($A151,DRG!$A$8:$Z$771,21,FALSE)</f>
        <v>3.2557</v>
      </c>
      <c r="G151" s="16"/>
      <c r="H151" s="263">
        <f>VLOOKUP($A151,DRG!$A$8:$Z$771,9,FALSE)</f>
        <v>22</v>
      </c>
      <c r="I151" s="299" t="str">
        <f>VLOOKUP($A151,DRG!$A$8:$Z$771,18,FALSE)</f>
        <v>AP</v>
      </c>
      <c r="J151" s="293">
        <f>VLOOKUP($A151,DRG!$A$8:$Z$771,22,FALSE)</f>
        <v>3.9058000000000002</v>
      </c>
      <c r="K151" s="16"/>
      <c r="L151" s="301">
        <f t="shared" si="10"/>
        <v>61.8583</v>
      </c>
      <c r="M151" s="207">
        <f t="shared" si="11"/>
        <v>85.927599999999998</v>
      </c>
      <c r="N151" s="357">
        <f t="shared" si="12"/>
        <v>24.069299999999998</v>
      </c>
      <c r="O151" s="288">
        <f t="shared" si="13"/>
        <v>0.19968056024818015</v>
      </c>
      <c r="P151" s="304">
        <f t="shared" si="14"/>
        <v>0.15789473684210525</v>
      </c>
    </row>
    <row r="152" spans="1:16" x14ac:dyDescent="0.2">
      <c r="A152" s="283" t="s">
        <v>949</v>
      </c>
      <c r="B152" s="287" t="str">
        <f>VLOOKUP($A152,data!$B$2:$AS$765,44,FALSE)</f>
        <v>05</v>
      </c>
      <c r="C152" s="262" t="str">
        <f>VLOOKUP($A152,DRG!$A$8:$Z$771,2,FALSE)</f>
        <v>Other Cardiothoracic Procedures W MCC</v>
      </c>
      <c r="D152" s="264">
        <f>IF(ISERROR(VLOOKUP($A152,v32_final!$A$9:$F$763,6,FALSE)),0,VLOOKUP($A152,v32_final!$A$9:$F$763,6,FALSE))</f>
        <v>25</v>
      </c>
      <c r="E152" s="221" t="str">
        <f>VLOOKUP($A152,DRG!$A$8:$Z$771,20,FALSE)</f>
        <v>A</v>
      </c>
      <c r="F152" s="293">
        <f>VLOOKUP($A152,DRG!$A$8:$Z$771,21,FALSE)</f>
        <v>7.4379</v>
      </c>
      <c r="G152" s="16"/>
      <c r="H152" s="263">
        <f>VLOOKUP($A152,DRG!$A$8:$Z$771,9,FALSE)</f>
        <v>28</v>
      </c>
      <c r="I152" s="299" t="str">
        <f>VLOOKUP($A152,DRG!$A$8:$Z$771,18,FALSE)</f>
        <v>A</v>
      </c>
      <c r="J152" s="293">
        <f>VLOOKUP($A152,DRG!$A$8:$Z$771,22,FALSE)</f>
        <v>7.4964000000000004</v>
      </c>
      <c r="K152" s="16"/>
      <c r="L152" s="301">
        <f t="shared" si="10"/>
        <v>185.94749999999999</v>
      </c>
      <c r="M152" s="207">
        <f t="shared" si="11"/>
        <v>209.89920000000001</v>
      </c>
      <c r="N152" s="357">
        <f t="shared" si="12"/>
        <v>23.951700000000017</v>
      </c>
      <c r="O152" s="288">
        <f t="shared" si="13"/>
        <v>7.8651232202638435E-3</v>
      </c>
      <c r="P152" s="304">
        <f t="shared" si="14"/>
        <v>0.12</v>
      </c>
    </row>
    <row r="153" spans="1:16" x14ac:dyDescent="0.2">
      <c r="A153" s="282" t="s">
        <v>341</v>
      </c>
      <c r="B153" s="289" t="str">
        <f>VLOOKUP($A153,data!$B$2:$AS$765,44,FALSE)</f>
        <v>08</v>
      </c>
      <c r="C153" s="267" t="str">
        <f>VLOOKUP($A153,DRG!$A$8:$Z$771,2,FALSE)</f>
        <v>Revision of Hip or Knee Replacement W MCC</v>
      </c>
      <c r="D153" s="269">
        <f>IF(ISERROR(VLOOKUP($A153,v32_final!$A$9:$F$763,6,FALSE)),0,VLOOKUP($A153,v32_final!$A$9:$F$763,6,FALSE))</f>
        <v>5</v>
      </c>
      <c r="E153" s="222" t="str">
        <f>VLOOKUP($A153,DRG!$A$8:$Z$771,20,FALSE)</f>
        <v>M</v>
      </c>
      <c r="F153" s="292">
        <f>VLOOKUP($A153,DRG!$A$8:$Z$771,21,FALSE)</f>
        <v>8.0084</v>
      </c>
      <c r="G153" s="16"/>
      <c r="H153" s="268">
        <f>VLOOKUP($A153,DRG!$A$8:$Z$771,9,FALSE)</f>
        <v>8</v>
      </c>
      <c r="I153" s="300" t="str">
        <f>VLOOKUP($A153,DRG!$A$8:$Z$771,18,FALSE)</f>
        <v>M</v>
      </c>
      <c r="J153" s="292">
        <f>VLOOKUP($A153,DRG!$A$8:$Z$771,22,FALSE)</f>
        <v>7.9935</v>
      </c>
      <c r="K153" s="16"/>
      <c r="L153" s="302">
        <f t="shared" si="10"/>
        <v>40.042000000000002</v>
      </c>
      <c r="M153" s="208">
        <f t="shared" si="11"/>
        <v>63.948</v>
      </c>
      <c r="N153" s="358">
        <f t="shared" si="12"/>
        <v>23.905999999999999</v>
      </c>
      <c r="O153" s="308">
        <f t="shared" si="13"/>
        <v>-1.8605464262524242E-3</v>
      </c>
      <c r="P153" s="303">
        <f t="shared" si="14"/>
        <v>0.6</v>
      </c>
    </row>
    <row r="154" spans="1:16" x14ac:dyDescent="0.2">
      <c r="A154" s="273" t="s">
        <v>1528</v>
      </c>
      <c r="B154" s="287" t="str">
        <f>VLOOKUP($A154,data!$B$2:$AS$765,44,FALSE)</f>
        <v>08</v>
      </c>
      <c r="C154" s="262" t="str">
        <f>VLOOKUP($A154,DRG!$A$8:$Z$771,2,FALSE)</f>
        <v>Local Excision &amp; Removal Int Fix Devices Exc Hip &amp; Femur W CC</v>
      </c>
      <c r="D154" s="264">
        <f>IF(ISERROR(VLOOKUP($A154,v32_final!$A$9:$F$763,6,FALSE)),0,VLOOKUP($A154,v32_final!$A$9:$F$763,6,FALSE))</f>
        <v>34</v>
      </c>
      <c r="E154" s="221" t="str">
        <f>VLOOKUP($A154,DRG!$A$8:$Z$771,20,FALSE)</f>
        <v>A</v>
      </c>
      <c r="F154" s="293">
        <f>VLOOKUP($A154,DRG!$A$8:$Z$771,21,FALSE)</f>
        <v>1.7543</v>
      </c>
      <c r="G154" s="16"/>
      <c r="H154" s="263">
        <f>VLOOKUP($A154,DRG!$A$8:$Z$771,9,FALSE)</f>
        <v>48</v>
      </c>
      <c r="I154" s="299" t="str">
        <f>VLOOKUP($A154,DRG!$A$8:$Z$771,18,FALSE)</f>
        <v>A</v>
      </c>
      <c r="J154" s="293">
        <f>VLOOKUP($A154,DRG!$A$8:$Z$771,22,FALSE)</f>
        <v>1.738</v>
      </c>
      <c r="K154" s="16"/>
      <c r="L154" s="301">
        <f t="shared" si="10"/>
        <v>59.6462</v>
      </c>
      <c r="M154" s="207">
        <f t="shared" si="11"/>
        <v>83.424000000000007</v>
      </c>
      <c r="N154" s="357">
        <f t="shared" si="12"/>
        <v>23.777800000000006</v>
      </c>
      <c r="O154" s="288">
        <f t="shared" si="13"/>
        <v>-9.2914552813087737E-3</v>
      </c>
      <c r="P154" s="304">
        <f t="shared" si="14"/>
        <v>0.41176470588235292</v>
      </c>
    </row>
    <row r="155" spans="1:16" x14ac:dyDescent="0.2">
      <c r="A155" s="273" t="s">
        <v>1284</v>
      </c>
      <c r="B155" s="287" t="str">
        <f>VLOOKUP($A155,data!$B$2:$AS$765,44,FALSE)</f>
        <v>20</v>
      </c>
      <c r="C155" s="262" t="str">
        <f>VLOOKUP($A155,DRG!$A$8:$Z$771,2,FALSE)</f>
        <v>Alcohol/Drug Abuse or Dependence, Left AMA</v>
      </c>
      <c r="D155" s="264">
        <f>IF(ISERROR(VLOOKUP($A155,v32_final!$A$9:$F$763,6,FALSE)),0,VLOOKUP($A155,v32_final!$A$9:$F$763,6,FALSE))</f>
        <v>47</v>
      </c>
      <c r="E155" s="221" t="str">
        <f>VLOOKUP($A155,DRG!$A$8:$Z$771,20,FALSE)</f>
        <v>A</v>
      </c>
      <c r="F155" s="293">
        <f>VLOOKUP($A155,DRG!$A$8:$Z$771,21,FALSE)</f>
        <v>0.54590000000000005</v>
      </c>
      <c r="G155" s="16"/>
      <c r="H155" s="263">
        <f>VLOOKUP($A155,DRG!$A$8:$Z$771,9,FALSE)</f>
        <v>79</v>
      </c>
      <c r="I155" s="299" t="str">
        <f>VLOOKUP($A155,DRG!$A$8:$Z$771,18,FALSE)</f>
        <v>A</v>
      </c>
      <c r="J155" s="293">
        <f>VLOOKUP($A155,DRG!$A$8:$Z$771,22,FALSE)</f>
        <v>0.62570000000000003</v>
      </c>
      <c r="K155" s="16"/>
      <c r="L155" s="301">
        <f t="shared" si="10"/>
        <v>25.657300000000003</v>
      </c>
      <c r="M155" s="207">
        <f t="shared" si="11"/>
        <v>49.430300000000003</v>
      </c>
      <c r="N155" s="357">
        <f t="shared" si="12"/>
        <v>23.773</v>
      </c>
      <c r="O155" s="288">
        <f t="shared" si="13"/>
        <v>0.14618061916101846</v>
      </c>
      <c r="P155" s="304">
        <f t="shared" si="14"/>
        <v>0.68085106382978722</v>
      </c>
    </row>
    <row r="156" spans="1:16" x14ac:dyDescent="0.2">
      <c r="A156" s="273" t="s">
        <v>554</v>
      </c>
      <c r="B156" s="287" t="str">
        <f>VLOOKUP($A156,data!$B$2:$AS$765,44,FALSE)</f>
        <v>10</v>
      </c>
      <c r="C156" s="262" t="str">
        <f>VLOOKUP($A156,DRG!$A$8:$Z$771,2,FALSE)</f>
        <v>Diabetes W/O CC/MCC</v>
      </c>
      <c r="D156" s="264">
        <f>IF(ISERROR(VLOOKUP($A156,v32_final!$A$9:$F$763,6,FALSE)),0,VLOOKUP($A156,v32_final!$A$9:$F$763,6,FALSE))</f>
        <v>436</v>
      </c>
      <c r="E156" s="221" t="str">
        <f>VLOOKUP($A156,DRG!$A$8:$Z$771,20,FALSE)</f>
        <v>A</v>
      </c>
      <c r="F156" s="293">
        <f>VLOOKUP($A156,DRG!$A$8:$Z$771,21,FALSE)</f>
        <v>0.61990000000000001</v>
      </c>
      <c r="G156" s="16"/>
      <c r="H156" s="263">
        <f>VLOOKUP($A156,DRG!$A$8:$Z$771,9,FALSE)</f>
        <v>464</v>
      </c>
      <c r="I156" s="299" t="str">
        <f>VLOOKUP($A156,DRG!$A$8:$Z$771,18,FALSE)</f>
        <v>A</v>
      </c>
      <c r="J156" s="293">
        <f>VLOOKUP($A156,DRG!$A$8:$Z$771,22,FALSE)</f>
        <v>0.63370000000000004</v>
      </c>
      <c r="K156" s="16"/>
      <c r="L156" s="301">
        <f t="shared" si="10"/>
        <v>270.27640000000002</v>
      </c>
      <c r="M156" s="207">
        <f t="shared" si="11"/>
        <v>294.03680000000003</v>
      </c>
      <c r="N156" s="357">
        <f t="shared" si="12"/>
        <v>23.760400000000004</v>
      </c>
      <c r="O156" s="288">
        <f t="shared" si="13"/>
        <v>2.2261655105662258E-2</v>
      </c>
      <c r="P156" s="304">
        <f t="shared" si="14"/>
        <v>6.4220183486238536E-2</v>
      </c>
    </row>
    <row r="157" spans="1:16" x14ac:dyDescent="0.2">
      <c r="A157" s="273" t="s">
        <v>760</v>
      </c>
      <c r="B157" s="287" t="str">
        <f>VLOOKUP($A157,data!$B$2:$AS$765,44,FALSE)</f>
        <v>03</v>
      </c>
      <c r="C157" s="262" t="str">
        <f>VLOOKUP($A157,DRG!$A$8:$Z$771,2,FALSE)</f>
        <v>Cranial/Facial Procedures W/O CC/MCC</v>
      </c>
      <c r="D157" s="264">
        <f>IF(ISERROR(VLOOKUP($A157,v32_final!$A$9:$F$763,6,FALSE)),0,VLOOKUP($A157,v32_final!$A$9:$F$763,6,FALSE))</f>
        <v>30</v>
      </c>
      <c r="E157" s="221" t="str">
        <f>VLOOKUP($A157,DRG!$A$8:$Z$771,20,FALSE)</f>
        <v>A</v>
      </c>
      <c r="F157" s="293">
        <f>VLOOKUP($A157,DRG!$A$8:$Z$771,21,FALSE)</f>
        <v>1.7385999999999999</v>
      </c>
      <c r="G157" s="16"/>
      <c r="H157" s="263">
        <f>VLOOKUP($A157,DRG!$A$8:$Z$771,9,FALSE)</f>
        <v>32</v>
      </c>
      <c r="I157" s="299" t="str">
        <f>VLOOKUP($A157,DRG!$A$8:$Z$771,18,FALSE)</f>
        <v>A</v>
      </c>
      <c r="J157" s="293">
        <f>VLOOKUP($A157,DRG!$A$8:$Z$771,22,FALSE)</f>
        <v>2.3658999999999999</v>
      </c>
      <c r="K157" s="16"/>
      <c r="L157" s="301">
        <f t="shared" si="10"/>
        <v>52.158000000000001</v>
      </c>
      <c r="M157" s="207">
        <f t="shared" si="11"/>
        <v>75.708799999999997</v>
      </c>
      <c r="N157" s="357">
        <f t="shared" si="12"/>
        <v>23.550799999999995</v>
      </c>
      <c r="O157" s="288">
        <f t="shared" si="13"/>
        <v>0.36080754630162198</v>
      </c>
      <c r="P157" s="304">
        <f t="shared" si="14"/>
        <v>6.6666666666666666E-2</v>
      </c>
    </row>
    <row r="158" spans="1:16" x14ac:dyDescent="0.2">
      <c r="A158" s="213" t="s">
        <v>1442</v>
      </c>
      <c r="B158" s="289" t="str">
        <f>VLOOKUP($A158,data!$B$2:$AS$765,44,FALSE)</f>
        <v>08</v>
      </c>
      <c r="C158" s="267" t="str">
        <f>VLOOKUP($A158,DRG!$A$8:$Z$771,2,FALSE)</f>
        <v>Tendonitis, Myositis &amp; Bursitis W MCC</v>
      </c>
      <c r="D158" s="269">
        <f>IF(ISERROR(VLOOKUP($A158,v32_final!$A$9:$F$763,6,FALSE)),0,VLOOKUP($A158,v32_final!$A$9:$F$763,6,FALSE))</f>
        <v>13</v>
      </c>
      <c r="E158" s="222" t="str">
        <f>VLOOKUP($A158,DRG!$A$8:$Z$771,20,FALSE)</f>
        <v>A</v>
      </c>
      <c r="F158" s="292">
        <f>VLOOKUP($A158,DRG!$A$8:$Z$771,21,FALSE)</f>
        <v>1.8105</v>
      </c>
      <c r="G158" s="16"/>
      <c r="H158" s="268">
        <f>VLOOKUP($A158,DRG!$A$8:$Z$771,9,FALSE)</f>
        <v>29</v>
      </c>
      <c r="I158" s="300" t="str">
        <f>VLOOKUP($A158,DRG!$A$8:$Z$771,18,FALSE)</f>
        <v>A</v>
      </c>
      <c r="J158" s="292">
        <f>VLOOKUP($A158,DRG!$A$8:$Z$771,22,FALSE)</f>
        <v>1.6101000000000001</v>
      </c>
      <c r="K158" s="16"/>
      <c r="L158" s="302">
        <f t="shared" si="10"/>
        <v>23.5365</v>
      </c>
      <c r="M158" s="208">
        <f t="shared" si="11"/>
        <v>46.692900000000002</v>
      </c>
      <c r="N158" s="358">
        <f t="shared" si="12"/>
        <v>23.156400000000001</v>
      </c>
      <c r="O158" s="308">
        <f t="shared" si="13"/>
        <v>-0.11068765534382763</v>
      </c>
      <c r="P158" s="303">
        <f t="shared" si="14"/>
        <v>1.2307692307692308</v>
      </c>
    </row>
    <row r="159" spans="1:16" x14ac:dyDescent="0.2">
      <c r="A159" s="273" t="s">
        <v>898</v>
      </c>
      <c r="B159" s="287" t="str">
        <f>VLOOKUP($A159,data!$B$2:$AS$765,44,FALSE)</f>
        <v>04</v>
      </c>
      <c r="C159" s="262" t="str">
        <f>VLOOKUP($A159,DRG!$A$8:$Z$771,2,FALSE)</f>
        <v>Pneumothorax W/O CC/MCC</v>
      </c>
      <c r="D159" s="264">
        <f>IF(ISERROR(VLOOKUP($A159,v32_final!$A$9:$F$763,6,FALSE)),0,VLOOKUP($A159,v32_final!$A$9:$F$763,6,FALSE))</f>
        <v>32</v>
      </c>
      <c r="E159" s="221" t="str">
        <f>VLOOKUP($A159,DRG!$A$8:$Z$771,20,FALSE)</f>
        <v>A</v>
      </c>
      <c r="F159" s="293">
        <f>VLOOKUP($A159,DRG!$A$8:$Z$771,21,FALSE)</f>
        <v>0.64300000000000002</v>
      </c>
      <c r="G159" s="16"/>
      <c r="H159" s="263">
        <f>VLOOKUP($A159,DRG!$A$8:$Z$771,9,FALSE)</f>
        <v>63</v>
      </c>
      <c r="I159" s="299" t="str">
        <f>VLOOKUP($A159,DRG!$A$8:$Z$771,18,FALSE)</f>
        <v>A</v>
      </c>
      <c r="J159" s="293">
        <f>VLOOKUP($A159,DRG!$A$8:$Z$771,22,FALSE)</f>
        <v>0.69230000000000003</v>
      </c>
      <c r="K159" s="16"/>
      <c r="L159" s="301">
        <f t="shared" si="10"/>
        <v>20.576000000000001</v>
      </c>
      <c r="M159" s="207">
        <f t="shared" si="11"/>
        <v>43.614899999999999</v>
      </c>
      <c r="N159" s="357">
        <f t="shared" si="12"/>
        <v>23.038899999999998</v>
      </c>
      <c r="O159" s="288">
        <f t="shared" si="13"/>
        <v>7.6671850699844488E-2</v>
      </c>
      <c r="P159" s="304">
        <f t="shared" si="14"/>
        <v>0.96875</v>
      </c>
    </row>
    <row r="160" spans="1:16" x14ac:dyDescent="0.2">
      <c r="A160" s="273" t="s">
        <v>192</v>
      </c>
      <c r="B160" s="287" t="str">
        <f>VLOOKUP($A160,data!$B$2:$AS$765,44,FALSE)</f>
        <v>06</v>
      </c>
      <c r="C160" s="262" t="str">
        <f>VLOOKUP($A160,DRG!$A$8:$Z$771,2,FALSE)</f>
        <v>Other Digestive System Diagnoses W CC</v>
      </c>
      <c r="D160" s="264">
        <f>IF(ISERROR(VLOOKUP($A160,v32_final!$A$9:$F$763,6,FALSE)),0,VLOOKUP($A160,v32_final!$A$9:$F$763,6,FALSE))</f>
        <v>191</v>
      </c>
      <c r="E160" s="221" t="str">
        <f>VLOOKUP($A160,DRG!$A$8:$Z$771,20,FALSE)</f>
        <v>A</v>
      </c>
      <c r="F160" s="293">
        <f>VLOOKUP($A160,DRG!$A$8:$Z$771,21,FALSE)</f>
        <v>1.0682</v>
      </c>
      <c r="G160" s="16"/>
      <c r="H160" s="263">
        <f>VLOOKUP($A160,DRG!$A$8:$Z$771,9,FALSE)</f>
        <v>199</v>
      </c>
      <c r="I160" s="299" t="str">
        <f>VLOOKUP($A160,DRG!$A$8:$Z$771,18,FALSE)</f>
        <v>A</v>
      </c>
      <c r="J160" s="293">
        <f>VLOOKUP($A160,DRG!$A$8:$Z$771,22,FALSE)</f>
        <v>1.1397999999999999</v>
      </c>
      <c r="K160" s="16"/>
      <c r="L160" s="301">
        <f t="shared" si="10"/>
        <v>204.02620000000002</v>
      </c>
      <c r="M160" s="207">
        <f t="shared" si="11"/>
        <v>226.82019999999997</v>
      </c>
      <c r="N160" s="357">
        <f t="shared" si="12"/>
        <v>22.793999999999954</v>
      </c>
      <c r="O160" s="288">
        <f t="shared" si="13"/>
        <v>6.7028646320913571E-2</v>
      </c>
      <c r="P160" s="304">
        <f t="shared" si="14"/>
        <v>4.1884816753926704E-2</v>
      </c>
    </row>
    <row r="161" spans="1:16" x14ac:dyDescent="0.2">
      <c r="A161" s="273" t="s">
        <v>1338</v>
      </c>
      <c r="B161" s="287" t="str">
        <f>VLOOKUP($A161,data!$B$2:$AS$765,44,FALSE)</f>
        <v>25</v>
      </c>
      <c r="C161" s="262" t="str">
        <f>VLOOKUP($A161,DRG!$A$8:$Z$771,2,FALSE)</f>
        <v>HIV W Major Related Condition W CC</v>
      </c>
      <c r="D161" s="264">
        <f>IF(ISERROR(VLOOKUP($A161,v32_final!$A$9:$F$763,6,FALSE)),0,VLOOKUP($A161,v32_final!$A$9:$F$763,6,FALSE))</f>
        <v>22</v>
      </c>
      <c r="E161" s="221" t="str">
        <f>VLOOKUP($A161,DRG!$A$8:$Z$771,20,FALSE)</f>
        <v>A</v>
      </c>
      <c r="F161" s="293">
        <f>VLOOKUP($A161,DRG!$A$8:$Z$771,21,FALSE)</f>
        <v>0.98050000000000004</v>
      </c>
      <c r="G161" s="16"/>
      <c r="H161" s="263">
        <f>VLOOKUP($A161,DRG!$A$8:$Z$771,9,FALSE)</f>
        <v>30</v>
      </c>
      <c r="I161" s="299" t="str">
        <f>VLOOKUP($A161,DRG!$A$8:$Z$771,18,FALSE)</f>
        <v>A</v>
      </c>
      <c r="J161" s="293">
        <f>VLOOKUP($A161,DRG!$A$8:$Z$771,22,FALSE)</f>
        <v>1.4735</v>
      </c>
      <c r="K161" s="16"/>
      <c r="L161" s="301">
        <f t="shared" si="10"/>
        <v>21.571000000000002</v>
      </c>
      <c r="M161" s="207">
        <f t="shared" si="11"/>
        <v>44.204999999999998</v>
      </c>
      <c r="N161" s="357">
        <f t="shared" si="12"/>
        <v>22.633999999999997</v>
      </c>
      <c r="O161" s="288">
        <f t="shared" si="13"/>
        <v>0.50280469148393669</v>
      </c>
      <c r="P161" s="304">
        <f t="shared" si="14"/>
        <v>0.36363636363636365</v>
      </c>
    </row>
    <row r="162" spans="1:16" x14ac:dyDescent="0.2">
      <c r="A162" s="273" t="s">
        <v>357</v>
      </c>
      <c r="B162" s="287" t="str">
        <f>VLOOKUP($A162,data!$B$2:$AS$765,44,FALSE)</f>
        <v>08</v>
      </c>
      <c r="C162" s="262" t="str">
        <f>VLOOKUP($A162,DRG!$A$8:$Z$771,2,FALSE)</f>
        <v>Amputation for Musculoskeletal Sys &amp; Conn Tissue Dis W CC</v>
      </c>
      <c r="D162" s="264">
        <f>IF(ISERROR(VLOOKUP($A162,v32_final!$A$9:$F$763,6,FALSE)),0,VLOOKUP($A162,v32_final!$A$9:$F$763,6,FALSE))</f>
        <v>34</v>
      </c>
      <c r="E162" s="221" t="str">
        <f>VLOOKUP($A162,DRG!$A$8:$Z$771,20,FALSE)</f>
        <v>A</v>
      </c>
      <c r="F162" s="293">
        <f>VLOOKUP($A162,DRG!$A$8:$Z$771,21,FALSE)</f>
        <v>1.8722000000000001</v>
      </c>
      <c r="G162" s="16"/>
      <c r="H162" s="263">
        <f>VLOOKUP($A162,DRG!$A$8:$Z$771,9,FALSE)</f>
        <v>41</v>
      </c>
      <c r="I162" s="299" t="str">
        <f>VLOOKUP($A162,DRG!$A$8:$Z$771,18,FALSE)</f>
        <v>A</v>
      </c>
      <c r="J162" s="293">
        <f>VLOOKUP($A162,DRG!$A$8:$Z$771,22,FALSE)</f>
        <v>2.1032000000000002</v>
      </c>
      <c r="K162" s="16"/>
      <c r="L162" s="301">
        <f t="shared" si="10"/>
        <v>63.654800000000002</v>
      </c>
      <c r="M162" s="207">
        <f t="shared" si="11"/>
        <v>86.231200000000001</v>
      </c>
      <c r="N162" s="357">
        <f t="shared" si="12"/>
        <v>22.5764</v>
      </c>
      <c r="O162" s="288">
        <f t="shared" si="13"/>
        <v>0.12338425381903648</v>
      </c>
      <c r="P162" s="304">
        <f t="shared" si="14"/>
        <v>0.20588235294117646</v>
      </c>
    </row>
    <row r="163" spans="1:16" x14ac:dyDescent="0.2">
      <c r="A163" s="282" t="s">
        <v>1130</v>
      </c>
      <c r="B163" s="289" t="str">
        <f>VLOOKUP($A163,data!$B$2:$AS$765,44,FALSE)</f>
        <v>06</v>
      </c>
      <c r="C163" s="267" t="str">
        <f>VLOOKUP($A163,DRG!$A$8:$Z$771,2,FALSE)</f>
        <v>Other Digestive System O.R. Procedures W MCC</v>
      </c>
      <c r="D163" s="269">
        <f>IF(ISERROR(VLOOKUP($A163,v32_final!$A$9:$F$763,6,FALSE)),0,VLOOKUP($A163,v32_final!$A$9:$F$763,6,FALSE))</f>
        <v>27</v>
      </c>
      <c r="E163" s="222" t="str">
        <f>VLOOKUP($A163,DRG!$A$8:$Z$771,20,FALSE)</f>
        <v>A</v>
      </c>
      <c r="F163" s="292">
        <f>VLOOKUP($A163,DRG!$A$8:$Z$771,21,FALSE)</f>
        <v>3.3365999999999998</v>
      </c>
      <c r="G163" s="16"/>
      <c r="H163" s="268">
        <f>VLOOKUP($A163,DRG!$A$8:$Z$771,9,FALSE)</f>
        <v>26</v>
      </c>
      <c r="I163" s="300" t="str">
        <f>VLOOKUP($A163,DRG!$A$8:$Z$771,18,FALSE)</f>
        <v>A</v>
      </c>
      <c r="J163" s="292">
        <f>VLOOKUP($A163,DRG!$A$8:$Z$771,22,FALSE)</f>
        <v>4.2957999999999998</v>
      </c>
      <c r="K163" s="16"/>
      <c r="L163" s="302">
        <f t="shared" si="10"/>
        <v>90.088200000000001</v>
      </c>
      <c r="M163" s="208">
        <f t="shared" si="11"/>
        <v>111.6908</v>
      </c>
      <c r="N163" s="358">
        <f t="shared" si="12"/>
        <v>21.602599999999995</v>
      </c>
      <c r="O163" s="308">
        <f t="shared" si="13"/>
        <v>0.28747827129413178</v>
      </c>
      <c r="P163" s="303">
        <f t="shared" si="14"/>
        <v>-3.7037037037037035E-2</v>
      </c>
    </row>
    <row r="164" spans="1:16" x14ac:dyDescent="0.2">
      <c r="A164" s="273" t="s">
        <v>993</v>
      </c>
      <c r="B164" s="287" t="str">
        <f>VLOOKUP($A164,data!$B$2:$AS$765,44,FALSE)</f>
        <v>09</v>
      </c>
      <c r="C164" s="262" t="str">
        <f>VLOOKUP($A164,DRG!$A$8:$Z$771,2,FALSE)</f>
        <v>Other Skin, Subcut Tiss &amp; Breast Proc W/O CC/MCC</v>
      </c>
      <c r="D164" s="264">
        <f>IF(ISERROR(VLOOKUP($A164,v32_final!$A$9:$F$763,6,FALSE)),0,VLOOKUP($A164,v32_final!$A$9:$F$763,6,FALSE))</f>
        <v>96</v>
      </c>
      <c r="E164" s="221" t="str">
        <f>VLOOKUP($A164,DRG!$A$8:$Z$771,20,FALSE)</f>
        <v>A</v>
      </c>
      <c r="F164" s="293">
        <f>VLOOKUP($A164,DRG!$A$8:$Z$771,21,FALSE)</f>
        <v>1.6386000000000001</v>
      </c>
      <c r="G164" s="16"/>
      <c r="H164" s="263">
        <f>VLOOKUP($A164,DRG!$A$8:$Z$771,9,FALSE)</f>
        <v>124</v>
      </c>
      <c r="I164" s="299" t="str">
        <f>VLOOKUP($A164,DRG!$A$8:$Z$771,18,FALSE)</f>
        <v>A</v>
      </c>
      <c r="J164" s="293">
        <f>VLOOKUP($A164,DRG!$A$8:$Z$771,22,FALSE)</f>
        <v>1.4421999999999999</v>
      </c>
      <c r="K164" s="16"/>
      <c r="L164" s="301">
        <f t="shared" si="10"/>
        <v>157.3056</v>
      </c>
      <c r="M164" s="207">
        <f t="shared" si="11"/>
        <v>178.83279999999999</v>
      </c>
      <c r="N164" s="357">
        <f t="shared" si="12"/>
        <v>21.527199999999993</v>
      </c>
      <c r="O164" s="288">
        <f t="shared" si="13"/>
        <v>-0.11985841572073729</v>
      </c>
      <c r="P164" s="304">
        <f t="shared" si="14"/>
        <v>0.29166666666666669</v>
      </c>
    </row>
    <row r="165" spans="1:16" x14ac:dyDescent="0.2">
      <c r="A165" s="283" t="s">
        <v>295</v>
      </c>
      <c r="B165" s="287" t="str">
        <f>VLOOKUP($A165,data!$B$2:$AS$765,44,FALSE)</f>
        <v>07</v>
      </c>
      <c r="C165" s="262" t="str">
        <f>VLOOKUP($A165,DRG!$A$8:$Z$771,2,FALSE)</f>
        <v>Disorders of the Biliary Tract W/O CC/MCC</v>
      </c>
      <c r="D165" s="264">
        <f>IF(ISERROR(VLOOKUP($A165,v32_final!$A$9:$F$763,6,FALSE)),0,VLOOKUP($A165,v32_final!$A$9:$F$763,6,FALSE))</f>
        <v>69</v>
      </c>
      <c r="E165" s="221" t="str">
        <f>VLOOKUP($A165,DRG!$A$8:$Z$771,20,FALSE)</f>
        <v>A</v>
      </c>
      <c r="F165" s="293">
        <f>VLOOKUP($A165,DRG!$A$8:$Z$771,21,FALSE)</f>
        <v>0.87019999999999997</v>
      </c>
      <c r="G165" s="16"/>
      <c r="H165" s="263">
        <f>VLOOKUP($A165,DRG!$A$8:$Z$771,9,FALSE)</f>
        <v>84</v>
      </c>
      <c r="I165" s="299" t="str">
        <f>VLOOKUP($A165,DRG!$A$8:$Z$771,18,FALSE)</f>
        <v>A</v>
      </c>
      <c r="J165" s="293">
        <f>VLOOKUP($A165,DRG!$A$8:$Z$771,22,FALSE)</f>
        <v>0.97050000000000003</v>
      </c>
      <c r="K165" s="16"/>
      <c r="L165" s="301">
        <f t="shared" si="10"/>
        <v>60.043799999999997</v>
      </c>
      <c r="M165" s="207">
        <f t="shared" si="11"/>
        <v>81.522000000000006</v>
      </c>
      <c r="N165" s="357">
        <f t="shared" si="12"/>
        <v>21.478200000000008</v>
      </c>
      <c r="O165" s="288">
        <f t="shared" si="13"/>
        <v>0.11526085957251213</v>
      </c>
      <c r="P165" s="304">
        <f t="shared" si="14"/>
        <v>0.21739130434782608</v>
      </c>
    </row>
    <row r="166" spans="1:16" x14ac:dyDescent="0.2">
      <c r="A166" s="273" t="s">
        <v>945</v>
      </c>
      <c r="B166" s="287" t="str">
        <f>VLOOKUP($A166,data!$B$2:$AS$765,44,FALSE)</f>
        <v>05</v>
      </c>
      <c r="C166" s="262" t="str">
        <f>VLOOKUP($A166,DRG!$A$8:$Z$771,2,FALSE)</f>
        <v>Cardiac Defibrillator Implant W/O Cardiac Cath W MCC</v>
      </c>
      <c r="D166" s="264">
        <f>IF(ISERROR(VLOOKUP($A166,v32_final!$A$9:$F$763,6,FALSE)),0,VLOOKUP($A166,v32_final!$A$9:$F$763,6,FALSE))</f>
        <v>20</v>
      </c>
      <c r="E166" s="221" t="str">
        <f>VLOOKUP($A166,DRG!$A$8:$Z$771,20,FALSE)</f>
        <v>A</v>
      </c>
      <c r="F166" s="293">
        <f>VLOOKUP($A166,DRG!$A$8:$Z$771,21,FALSE)</f>
        <v>5.5590000000000002</v>
      </c>
      <c r="G166" s="16"/>
      <c r="H166" s="263">
        <f>VLOOKUP($A166,DRG!$A$8:$Z$771,9,FALSE)</f>
        <v>21</v>
      </c>
      <c r="I166" s="299" t="str">
        <f>VLOOKUP($A166,DRG!$A$8:$Z$771,18,FALSE)</f>
        <v>AO</v>
      </c>
      <c r="J166" s="293">
        <f>VLOOKUP($A166,DRG!$A$8:$Z$771,22,FALSE)</f>
        <v>6.3108000000000004</v>
      </c>
      <c r="K166" s="16"/>
      <c r="L166" s="301">
        <f t="shared" si="10"/>
        <v>111.18</v>
      </c>
      <c r="M166" s="207">
        <f t="shared" si="11"/>
        <v>132.52680000000001</v>
      </c>
      <c r="N166" s="357">
        <f t="shared" si="12"/>
        <v>21.346800000000002</v>
      </c>
      <c r="O166" s="288">
        <f t="shared" si="13"/>
        <v>0.13524015110631413</v>
      </c>
      <c r="P166" s="304">
        <f t="shared" si="14"/>
        <v>0.05</v>
      </c>
    </row>
    <row r="167" spans="1:16" x14ac:dyDescent="0.2">
      <c r="A167" s="273" t="s">
        <v>977</v>
      </c>
      <c r="B167" s="287" t="str">
        <f>VLOOKUP($A167,data!$B$2:$AS$765,44,FALSE)</f>
        <v>05</v>
      </c>
      <c r="C167" s="262" t="str">
        <f>VLOOKUP($A167,DRG!$A$8:$Z$771,2,FALSE)</f>
        <v>Permanent Cardiac Pacemaker Implant W MCC</v>
      </c>
      <c r="D167" s="264">
        <f>IF(ISERROR(VLOOKUP($A167,v32_final!$A$9:$F$763,6,FALSE)),0,VLOOKUP($A167,v32_final!$A$9:$F$763,6,FALSE))</f>
        <v>13</v>
      </c>
      <c r="E167" s="221" t="str">
        <f>VLOOKUP($A167,DRG!$A$8:$Z$771,20,FALSE)</f>
        <v>A</v>
      </c>
      <c r="F167" s="293">
        <f>VLOOKUP($A167,DRG!$A$8:$Z$771,21,FALSE)</f>
        <v>5.0117000000000003</v>
      </c>
      <c r="G167" s="16"/>
      <c r="H167" s="263">
        <f>VLOOKUP($A167,DRG!$A$8:$Z$771,9,FALSE)</f>
        <v>17</v>
      </c>
      <c r="I167" s="299" t="str">
        <f>VLOOKUP($A167,DRG!$A$8:$Z$771,18,FALSE)</f>
        <v>A</v>
      </c>
      <c r="J167" s="293">
        <f>VLOOKUP($A167,DRG!$A$8:$Z$771,22,FALSE)</f>
        <v>5.0841000000000003</v>
      </c>
      <c r="K167" s="16"/>
      <c r="L167" s="301">
        <f t="shared" si="10"/>
        <v>65.152100000000004</v>
      </c>
      <c r="M167" s="207">
        <f t="shared" si="11"/>
        <v>86.429700000000011</v>
      </c>
      <c r="N167" s="357">
        <f t="shared" si="12"/>
        <v>21.277600000000007</v>
      </c>
      <c r="O167" s="288">
        <f t="shared" si="13"/>
        <v>1.4446195901590282E-2</v>
      </c>
      <c r="P167" s="304">
        <f t="shared" si="14"/>
        <v>0.30769230769230771</v>
      </c>
    </row>
    <row r="168" spans="1:16" x14ac:dyDescent="0.2">
      <c r="A168" s="282" t="s">
        <v>550</v>
      </c>
      <c r="B168" s="289" t="str">
        <f>VLOOKUP($A168,data!$B$2:$AS$765,44,FALSE)</f>
        <v>10</v>
      </c>
      <c r="C168" s="267" t="str">
        <f>VLOOKUP($A168,DRG!$A$8:$Z$771,2,FALSE)</f>
        <v>Other Endocrine, Nutrit &amp; Metab O.R. Proc W CC</v>
      </c>
      <c r="D168" s="269">
        <f>IF(ISERROR(VLOOKUP($A168,v32_final!$A$9:$F$763,6,FALSE)),0,VLOOKUP($A168,v32_final!$A$9:$F$763,6,FALSE))</f>
        <v>47</v>
      </c>
      <c r="E168" s="222" t="str">
        <f>VLOOKUP($A168,DRG!$A$8:$Z$771,20,FALSE)</f>
        <v>AP</v>
      </c>
      <c r="F168" s="292">
        <f>VLOOKUP($A168,DRG!$A$8:$Z$771,21,FALSE)</f>
        <v>1.8894</v>
      </c>
      <c r="G168" s="16"/>
      <c r="H168" s="268">
        <f>VLOOKUP($A168,DRG!$A$8:$Z$771,9,FALSE)</f>
        <v>53</v>
      </c>
      <c r="I168" s="300" t="str">
        <f>VLOOKUP($A168,DRG!$A$8:$Z$771,18,FALSE)</f>
        <v>AP</v>
      </c>
      <c r="J168" s="292">
        <f>VLOOKUP($A168,DRG!$A$8:$Z$771,22,FALSE)</f>
        <v>2.0768</v>
      </c>
      <c r="K168" s="16"/>
      <c r="L168" s="302">
        <f t="shared" si="10"/>
        <v>88.8018</v>
      </c>
      <c r="M168" s="208">
        <f t="shared" si="11"/>
        <v>110.07039999999999</v>
      </c>
      <c r="N168" s="358">
        <f t="shared" si="12"/>
        <v>21.268599999999992</v>
      </c>
      <c r="O168" s="308">
        <f t="shared" si="13"/>
        <v>9.9184926431671441E-2</v>
      </c>
      <c r="P168" s="303">
        <f t="shared" si="14"/>
        <v>0.1276595744680851</v>
      </c>
    </row>
    <row r="169" spans="1:16" x14ac:dyDescent="0.2">
      <c r="A169" s="273" t="s">
        <v>140</v>
      </c>
      <c r="B169" s="287" t="str">
        <f>VLOOKUP($A169,data!$B$2:$AS$765,44,FALSE)</f>
        <v>08</v>
      </c>
      <c r="C169" s="262" t="str">
        <f>VLOOKUP($A169,DRG!$A$8:$Z$771,2,FALSE)</f>
        <v>Other Musculoskelet Sys &amp; Conn Tiss O.R. Proc W MCC</v>
      </c>
      <c r="D169" s="264">
        <f>IF(ISERROR(VLOOKUP($A169,v32_final!$A$9:$F$763,6,FALSE)),0,VLOOKUP($A169,v32_final!$A$9:$F$763,6,FALSE))</f>
        <v>13</v>
      </c>
      <c r="E169" s="221" t="str">
        <f>VLOOKUP($A169,DRG!$A$8:$Z$771,20,FALSE)</f>
        <v>AO</v>
      </c>
      <c r="F169" s="293">
        <f>VLOOKUP($A169,DRG!$A$8:$Z$771,21,FALSE)</f>
        <v>4.4393000000000002</v>
      </c>
      <c r="G169" s="16"/>
      <c r="H169" s="263">
        <f>VLOOKUP($A169,DRG!$A$8:$Z$771,9,FALSE)</f>
        <v>17</v>
      </c>
      <c r="I169" s="299" t="str">
        <f>VLOOKUP($A169,DRG!$A$8:$Z$771,18,FALSE)</f>
        <v>AP</v>
      </c>
      <c r="J169" s="293">
        <f>VLOOKUP($A169,DRG!$A$8:$Z$771,22,FALSE)</f>
        <v>4.6429999999999998</v>
      </c>
      <c r="K169" s="16"/>
      <c r="L169" s="301">
        <f t="shared" si="10"/>
        <v>57.710900000000002</v>
      </c>
      <c r="M169" s="207">
        <f t="shared" si="11"/>
        <v>78.930999999999997</v>
      </c>
      <c r="N169" s="357">
        <f t="shared" si="12"/>
        <v>21.220099999999995</v>
      </c>
      <c r="O169" s="288">
        <f t="shared" si="13"/>
        <v>4.5885612596580437E-2</v>
      </c>
      <c r="P169" s="304">
        <f t="shared" si="14"/>
        <v>0.30769230769230771</v>
      </c>
    </row>
    <row r="170" spans="1:16" x14ac:dyDescent="0.2">
      <c r="A170" s="273" t="s">
        <v>1437</v>
      </c>
      <c r="B170" s="287" t="str">
        <f>VLOOKUP($A170,data!$B$2:$AS$765,44,FALSE)</f>
        <v>08</v>
      </c>
      <c r="C170" s="262" t="str">
        <f>VLOOKUP($A170,DRG!$A$8:$Z$771,2,FALSE)</f>
        <v>Medical Back Problems W/O MCC</v>
      </c>
      <c r="D170" s="264">
        <f>IF(ISERROR(VLOOKUP($A170,v32_final!$A$9:$F$763,6,FALSE)),0,VLOOKUP($A170,v32_final!$A$9:$F$763,6,FALSE))</f>
        <v>169</v>
      </c>
      <c r="E170" s="221" t="str">
        <f>VLOOKUP($A170,DRG!$A$8:$Z$771,20,FALSE)</f>
        <v>A</v>
      </c>
      <c r="F170" s="293">
        <f>VLOOKUP($A170,DRG!$A$8:$Z$771,21,FALSE)</f>
        <v>0.99890000000000001</v>
      </c>
      <c r="G170" s="16"/>
      <c r="H170" s="263">
        <f>VLOOKUP($A170,DRG!$A$8:$Z$771,9,FALSE)</f>
        <v>194</v>
      </c>
      <c r="I170" s="299" t="str">
        <f>VLOOKUP($A170,DRG!$A$8:$Z$771,18,FALSE)</f>
        <v>A</v>
      </c>
      <c r="J170" s="293">
        <f>VLOOKUP($A170,DRG!$A$8:$Z$771,22,FALSE)</f>
        <v>0.97899999999999998</v>
      </c>
      <c r="K170" s="16"/>
      <c r="L170" s="301">
        <f t="shared" si="10"/>
        <v>168.8141</v>
      </c>
      <c r="M170" s="207">
        <f t="shared" si="11"/>
        <v>189.92599999999999</v>
      </c>
      <c r="N170" s="357">
        <f t="shared" si="12"/>
        <v>21.111899999999991</v>
      </c>
      <c r="O170" s="288">
        <f t="shared" si="13"/>
        <v>-1.9921914105516095E-2</v>
      </c>
      <c r="P170" s="304">
        <f t="shared" si="14"/>
        <v>0.14792899408284024</v>
      </c>
    </row>
    <row r="171" spans="1:16" x14ac:dyDescent="0.2">
      <c r="A171" s="273" t="s">
        <v>1050</v>
      </c>
      <c r="B171" s="287" t="str">
        <f>VLOOKUP($A171,data!$B$2:$AS$765,44,FALSE)</f>
        <v>05</v>
      </c>
      <c r="C171" s="262" t="str">
        <f>VLOOKUP($A171,DRG!$A$8:$Z$771,2,FALSE)</f>
        <v>Hypertension W/O MCC</v>
      </c>
      <c r="D171" s="264">
        <f>IF(ISERROR(VLOOKUP($A171,v32_final!$A$9:$F$763,6,FALSE)),0,VLOOKUP($A171,v32_final!$A$9:$F$763,6,FALSE))</f>
        <v>204</v>
      </c>
      <c r="E171" s="221" t="str">
        <f>VLOOKUP($A171,DRG!$A$8:$Z$771,20,FALSE)</f>
        <v>A</v>
      </c>
      <c r="F171" s="293">
        <f>VLOOKUP($A171,DRG!$A$8:$Z$771,21,FALSE)</f>
        <v>0.75009999999999999</v>
      </c>
      <c r="G171" s="16"/>
      <c r="H171" s="263">
        <f>VLOOKUP($A171,DRG!$A$8:$Z$771,9,FALSE)</f>
        <v>214</v>
      </c>
      <c r="I171" s="299" t="str">
        <f>VLOOKUP($A171,DRG!$A$8:$Z$771,18,FALSE)</f>
        <v>A</v>
      </c>
      <c r="J171" s="293">
        <f>VLOOKUP($A171,DRG!$A$8:$Z$771,22,FALSE)</f>
        <v>0.81230000000000002</v>
      </c>
      <c r="K171" s="16"/>
      <c r="L171" s="301">
        <f t="shared" si="10"/>
        <v>153.0204</v>
      </c>
      <c r="M171" s="207">
        <f t="shared" si="11"/>
        <v>173.8322</v>
      </c>
      <c r="N171" s="357">
        <f t="shared" si="12"/>
        <v>20.811800000000005</v>
      </c>
      <c r="O171" s="288">
        <f t="shared" si="13"/>
        <v>8.2922277029729416E-2</v>
      </c>
      <c r="P171" s="304">
        <f t="shared" si="14"/>
        <v>4.9019607843137254E-2</v>
      </c>
    </row>
    <row r="172" spans="1:16" x14ac:dyDescent="0.2">
      <c r="A172" s="283" t="s">
        <v>1357</v>
      </c>
      <c r="B172" s="287" t="str">
        <f>VLOOKUP($A172,data!$B$2:$AS$765,44,FALSE)</f>
        <v>Neo</v>
      </c>
      <c r="C172" s="262" t="str">
        <f>VLOOKUP($A172,DRG!$A$8:$Z$771,2,FALSE)</f>
        <v>Level III: Neonate W Other Significant Problems</v>
      </c>
      <c r="D172" s="264">
        <f>IF(ISERROR(VLOOKUP($A172,v32_final!$A$9:$F$763,6,FALSE)),0,VLOOKUP($A172,v32_final!$A$9:$F$763,6,FALSE))</f>
        <v>341</v>
      </c>
      <c r="E172" s="221" t="str">
        <f>VLOOKUP($A172,DRG!$A$8:$Z$771,20,FALSE)</f>
        <v>A</v>
      </c>
      <c r="F172" s="293">
        <f>VLOOKUP($A172,DRG!$A$8:$Z$771,21,FALSE)</f>
        <v>0.26960000000000001</v>
      </c>
      <c r="G172" s="16"/>
      <c r="H172" s="263">
        <f>VLOOKUP($A172,DRG!$A$8:$Z$771,9,FALSE)</f>
        <v>402</v>
      </c>
      <c r="I172" s="299" t="str">
        <f>VLOOKUP($A172,DRG!$A$8:$Z$771,18,FALSE)</f>
        <v>A</v>
      </c>
      <c r="J172" s="293">
        <f>VLOOKUP($A172,DRG!$A$8:$Z$771,22,FALSE)</f>
        <v>0.27829999999999999</v>
      </c>
      <c r="K172" s="16"/>
      <c r="L172" s="301">
        <f t="shared" si="10"/>
        <v>91.933599999999998</v>
      </c>
      <c r="M172" s="207">
        <f t="shared" si="11"/>
        <v>111.8766</v>
      </c>
      <c r="N172" s="357">
        <f t="shared" si="12"/>
        <v>19.942999999999998</v>
      </c>
      <c r="O172" s="288">
        <f t="shared" si="13"/>
        <v>3.2270029673590453E-2</v>
      </c>
      <c r="P172" s="304">
        <f t="shared" si="14"/>
        <v>0.17888563049853373</v>
      </c>
    </row>
    <row r="173" spans="1:16" x14ac:dyDescent="0.2">
      <c r="A173" s="282" t="s">
        <v>663</v>
      </c>
      <c r="B173" s="289" t="str">
        <f>VLOOKUP($A173,data!$B$2:$AS$765,44,FALSE)</f>
        <v>01</v>
      </c>
      <c r="C173" s="267" t="str">
        <f>VLOOKUP($A173,DRG!$A$8:$Z$771,2,FALSE)</f>
        <v>Other Disorders of Nervous System W MCC</v>
      </c>
      <c r="D173" s="269">
        <f>IF(ISERROR(VLOOKUP($A173,v32_final!$A$9:$F$763,6,FALSE)),0,VLOOKUP($A173,v32_final!$A$9:$F$763,6,FALSE))</f>
        <v>31</v>
      </c>
      <c r="E173" s="222" t="str">
        <f>VLOOKUP($A173,DRG!$A$8:$Z$771,20,FALSE)</f>
        <v>A</v>
      </c>
      <c r="F173" s="292">
        <f>VLOOKUP($A173,DRG!$A$8:$Z$771,21,FALSE)</f>
        <v>1.8042</v>
      </c>
      <c r="G173" s="16"/>
      <c r="H173" s="268">
        <f>VLOOKUP($A173,DRG!$A$8:$Z$771,9,FALSE)</f>
        <v>37</v>
      </c>
      <c r="I173" s="300" t="str">
        <f>VLOOKUP($A173,DRG!$A$8:$Z$771,18,FALSE)</f>
        <v>A</v>
      </c>
      <c r="J173" s="292">
        <f>VLOOKUP($A173,DRG!$A$8:$Z$771,22,FALSE)</f>
        <v>2.0453000000000001</v>
      </c>
      <c r="K173" s="16"/>
      <c r="L173" s="302">
        <f t="shared" si="10"/>
        <v>55.930199999999999</v>
      </c>
      <c r="M173" s="208">
        <f t="shared" si="11"/>
        <v>75.676100000000005</v>
      </c>
      <c r="N173" s="358">
        <f t="shared" si="12"/>
        <v>19.745900000000006</v>
      </c>
      <c r="O173" s="308">
        <f t="shared" si="13"/>
        <v>0.13363263496286448</v>
      </c>
      <c r="P173" s="303">
        <f t="shared" si="14"/>
        <v>0.19354838709677419</v>
      </c>
    </row>
    <row r="174" spans="1:16" x14ac:dyDescent="0.2">
      <c r="A174" s="273" t="s">
        <v>464</v>
      </c>
      <c r="B174" s="287" t="str">
        <f>VLOOKUP($A174,data!$B$2:$AS$765,44,FALSE)</f>
        <v>01</v>
      </c>
      <c r="C174" s="262" t="str">
        <f>VLOOKUP($A174,DRG!$A$8:$Z$771,2,FALSE)</f>
        <v>Acute Ischemic Stroke W Use of Thrombolytic Agent W CC</v>
      </c>
      <c r="D174" s="264">
        <f>IF(ISERROR(VLOOKUP($A174,v32_final!$A$9:$F$763,6,FALSE)),0,VLOOKUP($A174,v32_final!$A$9:$F$763,6,FALSE))</f>
        <v>18</v>
      </c>
      <c r="E174" s="221" t="str">
        <f>VLOOKUP($A174,DRG!$A$8:$Z$771,20,FALSE)</f>
        <v>A</v>
      </c>
      <c r="F174" s="293">
        <f>VLOOKUP($A174,DRG!$A$8:$Z$771,21,FALSE)</f>
        <v>2.5034999999999998</v>
      </c>
      <c r="G174" s="16"/>
      <c r="H174" s="263">
        <f>VLOOKUP($A174,DRG!$A$8:$Z$771,9,FALSE)</f>
        <v>25</v>
      </c>
      <c r="I174" s="299" t="str">
        <f>VLOOKUP($A174,DRG!$A$8:$Z$771,18,FALSE)</f>
        <v>A</v>
      </c>
      <c r="J174" s="293">
        <f>VLOOKUP($A174,DRG!$A$8:$Z$771,22,FALSE)</f>
        <v>2.5851000000000002</v>
      </c>
      <c r="K174" s="16"/>
      <c r="L174" s="301">
        <f t="shared" si="10"/>
        <v>45.062999999999995</v>
      </c>
      <c r="M174" s="207">
        <f t="shared" si="11"/>
        <v>64.627499999999998</v>
      </c>
      <c r="N174" s="357">
        <f t="shared" si="12"/>
        <v>19.564500000000002</v>
      </c>
      <c r="O174" s="288">
        <f t="shared" si="13"/>
        <v>3.2594367884961194E-2</v>
      </c>
      <c r="P174" s="304">
        <f t="shared" si="14"/>
        <v>0.3888888888888889</v>
      </c>
    </row>
    <row r="175" spans="1:16" x14ac:dyDescent="0.2">
      <c r="A175" s="273" t="s">
        <v>244</v>
      </c>
      <c r="B175" s="287" t="str">
        <f>VLOOKUP($A175,data!$B$2:$AS$765,44,FALSE)</f>
        <v>07</v>
      </c>
      <c r="C175" s="262" t="str">
        <f>VLOOKUP($A175,DRG!$A$8:$Z$771,2,FALSE)</f>
        <v>Hepatobiliary Diagnostic Procedures W MCC</v>
      </c>
      <c r="D175" s="264">
        <f>IF(ISERROR(VLOOKUP($A175,v32_final!$A$9:$F$763,6,FALSE)),0,VLOOKUP($A175,v32_final!$A$9:$F$763,6,FALSE))</f>
        <v>5</v>
      </c>
      <c r="E175" s="221" t="str">
        <f>VLOOKUP($A175,DRG!$A$8:$Z$771,20,FALSE)</f>
        <v>M</v>
      </c>
      <c r="F175" s="293">
        <f>VLOOKUP($A175,DRG!$A$8:$Z$771,21,FALSE)</f>
        <v>5.3822999999999999</v>
      </c>
      <c r="G175" s="16"/>
      <c r="H175" s="263">
        <f>VLOOKUP($A175,DRG!$A$8:$Z$771,9,FALSE)</f>
        <v>8</v>
      </c>
      <c r="I175" s="299" t="str">
        <f>VLOOKUP($A175,DRG!$A$8:$Z$771,18,FALSE)</f>
        <v>M</v>
      </c>
      <c r="J175" s="293">
        <f>VLOOKUP($A175,DRG!$A$8:$Z$771,22,FALSE)</f>
        <v>5.8068999999999997</v>
      </c>
      <c r="K175" s="16"/>
      <c r="L175" s="301">
        <f t="shared" si="10"/>
        <v>26.9115</v>
      </c>
      <c r="M175" s="207">
        <f t="shared" si="11"/>
        <v>46.455199999999998</v>
      </c>
      <c r="N175" s="357">
        <f t="shared" si="12"/>
        <v>19.543699999999998</v>
      </c>
      <c r="O175" s="288">
        <f t="shared" si="13"/>
        <v>7.8888207643572433E-2</v>
      </c>
      <c r="P175" s="304">
        <f t="shared" si="14"/>
        <v>0.6</v>
      </c>
    </row>
    <row r="176" spans="1:16" x14ac:dyDescent="0.2">
      <c r="A176" s="214" t="s">
        <v>9</v>
      </c>
      <c r="B176" s="287" t="str">
        <f>VLOOKUP($A176,data!$B$2:$AS$765,44,FALSE)</f>
        <v>08</v>
      </c>
      <c r="C176" s="262" t="str">
        <f>VLOOKUP($A176,DRG!$A$8:$Z$771,2,FALSE)</f>
        <v>Shoulder, Elbow or Forearm Proc, Exc Major Joint Proc W CC</v>
      </c>
      <c r="D176" s="264">
        <f>IF(ISERROR(VLOOKUP($A176,v32_final!$A$9:$F$763,6,FALSE)),0,VLOOKUP($A176,v32_final!$A$9:$F$763,6,FALSE))</f>
        <v>17</v>
      </c>
      <c r="E176" s="221" t="str">
        <f>VLOOKUP($A176,DRG!$A$8:$Z$771,20,FALSE)</f>
        <v>A</v>
      </c>
      <c r="F176" s="293">
        <f>VLOOKUP($A176,DRG!$A$8:$Z$771,21,FALSE)</f>
        <v>2.2229999999999999</v>
      </c>
      <c r="G176" s="16"/>
      <c r="H176" s="263">
        <f>VLOOKUP($A176,DRG!$A$8:$Z$771,9,FALSE)</f>
        <v>27</v>
      </c>
      <c r="I176" s="299" t="str">
        <f>VLOOKUP($A176,DRG!$A$8:$Z$771,18,FALSE)</f>
        <v>A</v>
      </c>
      <c r="J176" s="293">
        <f>VLOOKUP($A176,DRG!$A$8:$Z$771,22,FALSE)</f>
        <v>2.1227</v>
      </c>
      <c r="K176" s="16"/>
      <c r="L176" s="301">
        <f t="shared" si="10"/>
        <v>37.790999999999997</v>
      </c>
      <c r="M176" s="207">
        <f t="shared" si="11"/>
        <v>57.312899999999999</v>
      </c>
      <c r="N176" s="357">
        <f t="shared" si="12"/>
        <v>19.521900000000002</v>
      </c>
      <c r="O176" s="288">
        <f t="shared" si="13"/>
        <v>-4.5119208277102939E-2</v>
      </c>
      <c r="P176" s="304">
        <f t="shared" si="14"/>
        <v>0.58823529411764708</v>
      </c>
    </row>
    <row r="177" spans="1:16" x14ac:dyDescent="0.2">
      <c r="A177" s="273" t="s">
        <v>351</v>
      </c>
      <c r="B177" s="287" t="str">
        <f>VLOOKUP($A177,data!$B$2:$AS$765,44,FALSE)</f>
        <v>08</v>
      </c>
      <c r="C177" s="262" t="str">
        <f>VLOOKUP($A177,DRG!$A$8:$Z$771,2,FALSE)</f>
        <v>Cervical Spinal Fusion W MCC</v>
      </c>
      <c r="D177" s="264">
        <f>IF(ISERROR(VLOOKUP($A177,v32_final!$A$9:$F$763,6,FALSE)),0,VLOOKUP($A177,v32_final!$A$9:$F$763,6,FALSE))</f>
        <v>11</v>
      </c>
      <c r="E177" s="221" t="str">
        <f>VLOOKUP($A177,DRG!$A$8:$Z$771,20,FALSE)</f>
        <v>A</v>
      </c>
      <c r="F177" s="293">
        <f>VLOOKUP($A177,DRG!$A$8:$Z$771,21,FALSE)</f>
        <v>3.9525000000000001</v>
      </c>
      <c r="G177" s="16"/>
      <c r="H177" s="263">
        <f>VLOOKUP($A177,DRG!$A$8:$Z$771,9,FALSE)</f>
        <v>16</v>
      </c>
      <c r="I177" s="299" t="str">
        <f>VLOOKUP($A177,DRG!$A$8:$Z$771,18,FALSE)</f>
        <v>A</v>
      </c>
      <c r="J177" s="293">
        <f>VLOOKUP($A177,DRG!$A$8:$Z$771,22,FALSE)</f>
        <v>3.9333999999999998</v>
      </c>
      <c r="K177" s="16"/>
      <c r="L177" s="301">
        <f t="shared" si="10"/>
        <v>43.477499999999999</v>
      </c>
      <c r="M177" s="207">
        <f t="shared" si="11"/>
        <v>62.934399999999997</v>
      </c>
      <c r="N177" s="357">
        <f t="shared" si="12"/>
        <v>19.456899999999997</v>
      </c>
      <c r="O177" s="288">
        <f t="shared" si="13"/>
        <v>-4.8323845667300035E-3</v>
      </c>
      <c r="P177" s="304">
        <f t="shared" si="14"/>
        <v>0.45454545454545453</v>
      </c>
    </row>
    <row r="178" spans="1:16" x14ac:dyDescent="0.2">
      <c r="A178" s="282" t="s">
        <v>589</v>
      </c>
      <c r="B178" s="289" t="str">
        <f>VLOOKUP($A178,data!$B$2:$AS$765,44,FALSE)</f>
        <v>01</v>
      </c>
      <c r="C178" s="267" t="str">
        <f>VLOOKUP($A178,DRG!$A$8:$Z$771,2,FALSE)</f>
        <v>Spinal Procedures W MCC</v>
      </c>
      <c r="D178" s="269">
        <f>IF(ISERROR(VLOOKUP($A178,v32_final!$A$9:$F$763,6,FALSE)),0,VLOOKUP($A178,v32_final!$A$9:$F$763,6,FALSE))</f>
        <v>15</v>
      </c>
      <c r="E178" s="222" t="str">
        <f>VLOOKUP($A178,DRG!$A$8:$Z$771,20,FALSE)</f>
        <v>A</v>
      </c>
      <c r="F178" s="292">
        <f>VLOOKUP($A178,DRG!$A$8:$Z$771,21,FALSE)</f>
        <v>8.1039999999999992</v>
      </c>
      <c r="G178" s="16"/>
      <c r="H178" s="268">
        <f>VLOOKUP($A178,DRG!$A$8:$Z$771,9,FALSE)</f>
        <v>18</v>
      </c>
      <c r="I178" s="300" t="str">
        <f>VLOOKUP($A178,DRG!$A$8:$Z$771,18,FALSE)</f>
        <v>A</v>
      </c>
      <c r="J178" s="292">
        <f>VLOOKUP($A178,DRG!$A$8:$Z$771,22,FALSE)</f>
        <v>7.8101000000000003</v>
      </c>
      <c r="K178" s="16"/>
      <c r="L178" s="302">
        <f t="shared" si="10"/>
        <v>121.55999999999999</v>
      </c>
      <c r="M178" s="208">
        <f t="shared" si="11"/>
        <v>140.58180000000002</v>
      </c>
      <c r="N178" s="358">
        <f t="shared" si="12"/>
        <v>19.021800000000027</v>
      </c>
      <c r="O178" s="308">
        <f t="shared" si="13"/>
        <v>-3.626604146100678E-2</v>
      </c>
      <c r="P178" s="303">
        <f t="shared" si="14"/>
        <v>0.2</v>
      </c>
    </row>
    <row r="179" spans="1:16" x14ac:dyDescent="0.2">
      <c r="A179" s="273" t="s">
        <v>293</v>
      </c>
      <c r="B179" s="287" t="str">
        <f>VLOOKUP($A179,data!$B$2:$AS$765,44,FALSE)</f>
        <v>07</v>
      </c>
      <c r="C179" s="262" t="str">
        <f>VLOOKUP($A179,DRG!$A$8:$Z$771,2,FALSE)</f>
        <v>Disorders of the Biliary Tract W CC</v>
      </c>
      <c r="D179" s="264">
        <f>IF(ISERROR(VLOOKUP($A179,v32_final!$A$9:$F$763,6,FALSE)),0,VLOOKUP($A179,v32_final!$A$9:$F$763,6,FALSE))</f>
        <v>79</v>
      </c>
      <c r="E179" s="221" t="str">
        <f>VLOOKUP($A179,DRG!$A$8:$Z$771,20,FALSE)</f>
        <v>A</v>
      </c>
      <c r="F179" s="293">
        <f>VLOOKUP($A179,DRG!$A$8:$Z$771,21,FALSE)</f>
        <v>1.0658000000000001</v>
      </c>
      <c r="G179" s="16"/>
      <c r="H179" s="263">
        <f>VLOOKUP($A179,DRG!$A$8:$Z$771,9,FALSE)</f>
        <v>92</v>
      </c>
      <c r="I179" s="299" t="str">
        <f>VLOOKUP($A179,DRG!$A$8:$Z$771,18,FALSE)</f>
        <v>A</v>
      </c>
      <c r="J179" s="293">
        <f>VLOOKUP($A179,DRG!$A$8:$Z$771,22,FALSE)</f>
        <v>1.1213</v>
      </c>
      <c r="K179" s="16"/>
      <c r="L179" s="301">
        <f t="shared" si="10"/>
        <v>84.1982</v>
      </c>
      <c r="M179" s="207">
        <f t="shared" si="11"/>
        <v>103.1596</v>
      </c>
      <c r="N179" s="357">
        <f t="shared" si="12"/>
        <v>18.961399999999998</v>
      </c>
      <c r="O179" s="288">
        <f t="shared" si="13"/>
        <v>5.2073559767310824E-2</v>
      </c>
      <c r="P179" s="304">
        <f t="shared" si="14"/>
        <v>0.16455696202531644</v>
      </c>
    </row>
    <row r="180" spans="1:16" x14ac:dyDescent="0.2">
      <c r="A180" s="273" t="s">
        <v>1349</v>
      </c>
      <c r="B180" s="287" t="str">
        <f>VLOOKUP($A180,data!$B$2:$AS$765,44,FALSE)</f>
        <v/>
      </c>
      <c r="C180" s="262" t="str">
        <f>VLOOKUP($A180,DRG!$A$8:$Z$771,2,FALSE)</f>
        <v>Non-Extensive O.R. Proc Unrelated to Principal Diagnosis W/O CC/MCC</v>
      </c>
      <c r="D180" s="264">
        <f>IF(ISERROR(VLOOKUP($A180,v32_final!$A$9:$F$763,6,FALSE)),0,VLOOKUP($A180,v32_final!$A$9:$F$763,6,FALSE))</f>
        <v>23</v>
      </c>
      <c r="E180" s="221" t="str">
        <f>VLOOKUP($A180,DRG!$A$8:$Z$771,20,FALSE)</f>
        <v>A</v>
      </c>
      <c r="F180" s="293">
        <f>VLOOKUP($A180,DRG!$A$8:$Z$771,21,FALSE)</f>
        <v>1.0651999999999999</v>
      </c>
      <c r="G180" s="16"/>
      <c r="H180" s="263">
        <f>VLOOKUP($A180,DRG!$A$8:$Z$771,9,FALSE)</f>
        <v>34</v>
      </c>
      <c r="I180" s="299" t="str">
        <f>VLOOKUP($A180,DRG!$A$8:$Z$771,18,FALSE)</f>
        <v>A</v>
      </c>
      <c r="J180" s="293">
        <f>VLOOKUP($A180,DRG!$A$8:$Z$771,22,FALSE)</f>
        <v>1.2775000000000001</v>
      </c>
      <c r="K180" s="16"/>
      <c r="L180" s="301">
        <f t="shared" si="10"/>
        <v>24.499599999999997</v>
      </c>
      <c r="M180" s="207">
        <f t="shared" si="11"/>
        <v>43.435000000000002</v>
      </c>
      <c r="N180" s="357">
        <f t="shared" si="12"/>
        <v>18.935400000000005</v>
      </c>
      <c r="O180" s="288">
        <f t="shared" si="13"/>
        <v>0.19930529478032311</v>
      </c>
      <c r="P180" s="304">
        <f t="shared" si="14"/>
        <v>0.47826086956521741</v>
      </c>
    </row>
    <row r="181" spans="1:16" x14ac:dyDescent="0.2">
      <c r="A181" s="273" t="s">
        <v>894</v>
      </c>
      <c r="B181" s="287" t="str">
        <f>VLOOKUP($A181,data!$B$2:$AS$765,44,FALSE)</f>
        <v>04</v>
      </c>
      <c r="C181" s="262" t="str">
        <f>VLOOKUP($A181,DRG!$A$8:$Z$771,2,FALSE)</f>
        <v>Pneumothorax W MCC</v>
      </c>
      <c r="D181" s="264">
        <f>IF(ISERROR(VLOOKUP($A181,v32_final!$A$9:$F$763,6,FALSE)),0,VLOOKUP($A181,v32_final!$A$9:$F$763,6,FALSE))</f>
        <v>18</v>
      </c>
      <c r="E181" s="221" t="str">
        <f>VLOOKUP($A181,DRG!$A$8:$Z$771,20,FALSE)</f>
        <v>A</v>
      </c>
      <c r="F181" s="293">
        <f>VLOOKUP($A181,DRG!$A$8:$Z$771,21,FALSE)</f>
        <v>1.26</v>
      </c>
      <c r="G181" s="16"/>
      <c r="H181" s="263">
        <f>VLOOKUP($A181,DRG!$A$8:$Z$771,9,FALSE)</f>
        <v>27</v>
      </c>
      <c r="I181" s="299" t="str">
        <f>VLOOKUP($A181,DRG!$A$8:$Z$771,18,FALSE)</f>
        <v>A</v>
      </c>
      <c r="J181" s="293">
        <f>VLOOKUP($A181,DRG!$A$8:$Z$771,22,FALSE)</f>
        <v>1.5342</v>
      </c>
      <c r="K181" s="16"/>
      <c r="L181" s="301">
        <f t="shared" si="10"/>
        <v>22.68</v>
      </c>
      <c r="M181" s="207">
        <f t="shared" si="11"/>
        <v>41.423400000000001</v>
      </c>
      <c r="N181" s="357">
        <f t="shared" si="12"/>
        <v>18.743400000000001</v>
      </c>
      <c r="O181" s="288">
        <f t="shared" si="13"/>
        <v>0.21761904761904763</v>
      </c>
      <c r="P181" s="304">
        <f t="shared" si="14"/>
        <v>0.5</v>
      </c>
    </row>
    <row r="182" spans="1:16" x14ac:dyDescent="0.2">
      <c r="A182" s="273" t="s">
        <v>506</v>
      </c>
      <c r="B182" s="287" t="str">
        <f>VLOOKUP($A182,data!$B$2:$AS$765,44,FALSE)</f>
        <v>01</v>
      </c>
      <c r="C182" s="262" t="str">
        <f>VLOOKUP($A182,DRG!$A$8:$Z$771,2,FALSE)</f>
        <v>Traumatic Stupor &amp; Coma, Coma &gt;1 Hr W CC</v>
      </c>
      <c r="D182" s="264">
        <f>IF(ISERROR(VLOOKUP($A182,v32_final!$A$9:$F$763,6,FALSE)),0,VLOOKUP($A182,v32_final!$A$9:$F$763,6,FALSE))</f>
        <v>19</v>
      </c>
      <c r="E182" s="221" t="str">
        <f>VLOOKUP($A182,DRG!$A$8:$Z$771,20,FALSE)</f>
        <v>A</v>
      </c>
      <c r="F182" s="293">
        <f>VLOOKUP($A182,DRG!$A$8:$Z$771,21,FALSE)</f>
        <v>1.2544</v>
      </c>
      <c r="G182" s="16"/>
      <c r="H182" s="263">
        <f>VLOOKUP($A182,DRG!$A$8:$Z$771,9,FALSE)</f>
        <v>28</v>
      </c>
      <c r="I182" s="299" t="str">
        <f>VLOOKUP($A182,DRG!$A$8:$Z$771,18,FALSE)</f>
        <v>A</v>
      </c>
      <c r="J182" s="293">
        <f>VLOOKUP($A182,DRG!$A$8:$Z$771,22,FALSE)</f>
        <v>1.5172000000000001</v>
      </c>
      <c r="K182" s="16"/>
      <c r="L182" s="301">
        <f t="shared" si="10"/>
        <v>23.833600000000001</v>
      </c>
      <c r="M182" s="207">
        <f t="shared" si="11"/>
        <v>42.4816</v>
      </c>
      <c r="N182" s="357">
        <f t="shared" si="12"/>
        <v>18.648</v>
      </c>
      <c r="O182" s="288">
        <f t="shared" si="13"/>
        <v>0.2095025510204083</v>
      </c>
      <c r="P182" s="304">
        <f t="shared" si="14"/>
        <v>0.47368421052631576</v>
      </c>
    </row>
    <row r="183" spans="1:16" x14ac:dyDescent="0.2">
      <c r="A183" s="282" t="s">
        <v>1543</v>
      </c>
      <c r="B183" s="289" t="str">
        <f>VLOOKUP($A183,data!$B$2:$AS$765,44,FALSE)</f>
        <v>08</v>
      </c>
      <c r="C183" s="267" t="str">
        <f>VLOOKUP($A183,DRG!$A$8:$Z$771,2,FALSE)</f>
        <v>Foot Procedures W/O CC/MCC</v>
      </c>
      <c r="D183" s="269">
        <f>IF(ISERROR(VLOOKUP($A183,v32_final!$A$9:$F$763,6,FALSE)),0,VLOOKUP($A183,v32_final!$A$9:$F$763,6,FALSE))</f>
        <v>30</v>
      </c>
      <c r="E183" s="222" t="str">
        <f>VLOOKUP($A183,DRG!$A$8:$Z$771,20,FALSE)</f>
        <v>A</v>
      </c>
      <c r="F183" s="292">
        <f>VLOOKUP($A183,DRG!$A$8:$Z$771,21,FALSE)</f>
        <v>1.1704000000000001</v>
      </c>
      <c r="G183" s="16"/>
      <c r="H183" s="268">
        <f>VLOOKUP($A183,DRG!$A$8:$Z$771,9,FALSE)</f>
        <v>40</v>
      </c>
      <c r="I183" s="300" t="str">
        <f>VLOOKUP($A183,DRG!$A$8:$Z$771,18,FALSE)</f>
        <v>A</v>
      </c>
      <c r="J183" s="292">
        <f>VLOOKUP($A183,DRG!$A$8:$Z$771,22,FALSE)</f>
        <v>1.3374999999999999</v>
      </c>
      <c r="K183" s="16"/>
      <c r="L183" s="302">
        <f t="shared" si="10"/>
        <v>35.112000000000002</v>
      </c>
      <c r="M183" s="208">
        <f t="shared" si="11"/>
        <v>53.5</v>
      </c>
      <c r="N183" s="358">
        <f t="shared" si="12"/>
        <v>18.387999999999998</v>
      </c>
      <c r="O183" s="308">
        <f t="shared" si="13"/>
        <v>0.14277170198222811</v>
      </c>
      <c r="P183" s="303">
        <f t="shared" si="14"/>
        <v>0.33333333333333331</v>
      </c>
    </row>
    <row r="184" spans="1:16" x14ac:dyDescent="0.2">
      <c r="A184" s="273" t="s">
        <v>1073</v>
      </c>
      <c r="B184" s="287" t="str">
        <f>VLOOKUP($A184,data!$B$2:$AS$765,44,FALSE)</f>
        <v>11</v>
      </c>
      <c r="C184" s="262" t="str">
        <f>VLOOKUP($A184,DRG!$A$8:$Z$771,2,FALSE)</f>
        <v>Minor Bladder Procedures W MCC</v>
      </c>
      <c r="D184" s="264">
        <f>IF(ISERROR(VLOOKUP($A184,v32_final!$A$9:$F$763,6,FALSE)),0,VLOOKUP($A184,v32_final!$A$9:$F$763,6,FALSE))</f>
        <v>1</v>
      </c>
      <c r="E184" s="221" t="str">
        <f>VLOOKUP($A184,DRG!$A$8:$Z$771,20,FALSE)</f>
        <v>M</v>
      </c>
      <c r="F184" s="293">
        <f>VLOOKUP($A184,DRG!$A$8:$Z$771,21,FALSE)</f>
        <v>4.6703999999999999</v>
      </c>
      <c r="G184" s="16"/>
      <c r="H184" s="263">
        <f>VLOOKUP($A184,DRG!$A$8:$Z$771,9,FALSE)</f>
        <v>5</v>
      </c>
      <c r="I184" s="299" t="str">
        <f>VLOOKUP($A184,DRG!$A$8:$Z$771,18,FALSE)</f>
        <v>M</v>
      </c>
      <c r="J184" s="293">
        <f>VLOOKUP($A184,DRG!$A$8:$Z$771,22,FALSE)</f>
        <v>4.5837000000000003</v>
      </c>
      <c r="K184" s="16"/>
      <c r="L184" s="301">
        <f t="shared" si="10"/>
        <v>4.6703999999999999</v>
      </c>
      <c r="M184" s="207">
        <f t="shared" si="11"/>
        <v>22.918500000000002</v>
      </c>
      <c r="N184" s="357">
        <f t="shared" si="12"/>
        <v>18.248100000000001</v>
      </c>
      <c r="O184" s="288">
        <f t="shared" si="13"/>
        <v>-1.8563720452209567E-2</v>
      </c>
      <c r="P184" s="304">
        <f t="shared" si="14"/>
        <v>4</v>
      </c>
    </row>
    <row r="185" spans="1:16" x14ac:dyDescent="0.2">
      <c r="A185" s="273" t="s">
        <v>1438</v>
      </c>
      <c r="B185" s="287" t="str">
        <f>VLOOKUP($A185,data!$B$2:$AS$765,44,FALSE)</f>
        <v>08</v>
      </c>
      <c r="C185" s="262" t="str">
        <f>VLOOKUP($A185,DRG!$A$8:$Z$771,2,FALSE)</f>
        <v>Bone Diseases &amp; Arthropathies W MCC</v>
      </c>
      <c r="D185" s="264">
        <f>IF(ISERROR(VLOOKUP($A185,v32_final!$A$9:$F$763,6,FALSE)),0,VLOOKUP($A185,v32_final!$A$9:$F$763,6,FALSE))</f>
        <v>13</v>
      </c>
      <c r="E185" s="221" t="str">
        <f>VLOOKUP($A185,DRG!$A$8:$Z$771,20,FALSE)</f>
        <v>A</v>
      </c>
      <c r="F185" s="293">
        <f>VLOOKUP($A185,DRG!$A$8:$Z$771,21,FALSE)</f>
        <v>4.6738</v>
      </c>
      <c r="G185" s="16"/>
      <c r="H185" s="263">
        <f>VLOOKUP($A185,DRG!$A$8:$Z$771,9,FALSE)</f>
        <v>13</v>
      </c>
      <c r="I185" s="299" t="str">
        <f>VLOOKUP($A185,DRG!$A$8:$Z$771,18,FALSE)</f>
        <v>A</v>
      </c>
      <c r="J185" s="293">
        <f>VLOOKUP($A185,DRG!$A$8:$Z$771,22,FALSE)</f>
        <v>6.0731000000000002</v>
      </c>
      <c r="K185" s="16"/>
      <c r="L185" s="301">
        <f t="shared" si="10"/>
        <v>60.759399999999999</v>
      </c>
      <c r="M185" s="207">
        <f t="shared" si="11"/>
        <v>78.950299999999999</v>
      </c>
      <c r="N185" s="357">
        <f t="shared" si="12"/>
        <v>18.190899999999999</v>
      </c>
      <c r="O185" s="288">
        <f t="shared" si="13"/>
        <v>0.29939235739655101</v>
      </c>
      <c r="P185" s="304">
        <f t="shared" si="14"/>
        <v>0</v>
      </c>
    </row>
    <row r="186" spans="1:16" x14ac:dyDescent="0.2">
      <c r="A186" s="273" t="s">
        <v>514</v>
      </c>
      <c r="B186" s="287" t="str">
        <f>VLOOKUP($A186,data!$B$2:$AS$765,44,FALSE)</f>
        <v>01</v>
      </c>
      <c r="C186" s="262" t="str">
        <f>VLOOKUP($A186,DRG!$A$8:$Z$771,2,FALSE)</f>
        <v>Traumatic Stupor &amp; Coma, Coma &lt;1 Hr W/O CC/MCC</v>
      </c>
      <c r="D186" s="264">
        <f>IF(ISERROR(VLOOKUP($A186,v32_final!$A$9:$F$763,6,FALSE)),0,VLOOKUP($A186,v32_final!$A$9:$F$763,6,FALSE))</f>
        <v>36</v>
      </c>
      <c r="E186" s="221" t="str">
        <f>VLOOKUP($A186,DRG!$A$8:$Z$771,20,FALSE)</f>
        <v>A</v>
      </c>
      <c r="F186" s="293">
        <f>VLOOKUP($A186,DRG!$A$8:$Z$771,21,FALSE)</f>
        <v>0.65880000000000005</v>
      </c>
      <c r="G186" s="16"/>
      <c r="H186" s="263">
        <f>VLOOKUP($A186,DRG!$A$8:$Z$771,9,FALSE)</f>
        <v>48</v>
      </c>
      <c r="I186" s="299" t="str">
        <f>VLOOKUP($A186,DRG!$A$8:$Z$771,18,FALSE)</f>
        <v>A</v>
      </c>
      <c r="J186" s="293">
        <f>VLOOKUP($A186,DRG!$A$8:$Z$771,22,FALSE)</f>
        <v>0.871</v>
      </c>
      <c r="K186" s="16"/>
      <c r="L186" s="301">
        <f t="shared" si="10"/>
        <v>23.716800000000003</v>
      </c>
      <c r="M186" s="207">
        <f t="shared" si="11"/>
        <v>41.808</v>
      </c>
      <c r="N186" s="357">
        <f t="shared" si="12"/>
        <v>18.091199999999997</v>
      </c>
      <c r="O186" s="288">
        <f t="shared" si="13"/>
        <v>0.32210078931390396</v>
      </c>
      <c r="P186" s="304">
        <f t="shared" si="14"/>
        <v>0.33333333333333331</v>
      </c>
    </row>
    <row r="187" spans="1:16" x14ac:dyDescent="0.2">
      <c r="A187" s="273" t="s">
        <v>1526</v>
      </c>
      <c r="B187" s="287" t="str">
        <f>VLOOKUP($A187,data!$B$2:$AS$765,44,FALSE)</f>
        <v>08</v>
      </c>
      <c r="C187" s="262" t="str">
        <f>VLOOKUP($A187,DRG!$A$8:$Z$771,2,FALSE)</f>
        <v>Local Excision &amp; Removal Int Fix Devices Exc Hip &amp; Femur W MCC</v>
      </c>
      <c r="D187" s="264">
        <f>IF(ISERROR(VLOOKUP($A187,v32_final!$A$9:$F$763,6,FALSE)),0,VLOOKUP($A187,v32_final!$A$9:$F$763,6,FALSE))</f>
        <v>10</v>
      </c>
      <c r="E187" s="221" t="str">
        <f>VLOOKUP($A187,DRG!$A$8:$Z$771,20,FALSE)</f>
        <v>A</v>
      </c>
      <c r="F187" s="293">
        <f>VLOOKUP($A187,DRG!$A$8:$Z$771,21,FALSE)</f>
        <v>3.18</v>
      </c>
      <c r="G187" s="16"/>
      <c r="H187" s="263">
        <f>VLOOKUP($A187,DRG!$A$8:$Z$771,9,FALSE)</f>
        <v>16</v>
      </c>
      <c r="I187" s="299" t="str">
        <f>VLOOKUP($A187,DRG!$A$8:$Z$771,18,FALSE)</f>
        <v>A</v>
      </c>
      <c r="J187" s="293">
        <f>VLOOKUP($A187,DRG!$A$8:$Z$771,22,FALSE)</f>
        <v>3.1128</v>
      </c>
      <c r="K187" s="16"/>
      <c r="L187" s="301">
        <f t="shared" si="10"/>
        <v>31.8</v>
      </c>
      <c r="M187" s="207">
        <f t="shared" si="11"/>
        <v>49.8048</v>
      </c>
      <c r="N187" s="357">
        <f t="shared" si="12"/>
        <v>18.004799999999999</v>
      </c>
      <c r="O187" s="288">
        <f t="shared" si="13"/>
        <v>-2.113207547169816E-2</v>
      </c>
      <c r="P187" s="304">
        <f t="shared" si="14"/>
        <v>0.6</v>
      </c>
    </row>
    <row r="188" spans="1:16" x14ac:dyDescent="0.2">
      <c r="A188" s="282" t="s">
        <v>454</v>
      </c>
      <c r="B188" s="289" t="str">
        <f>VLOOKUP($A188,data!$B$2:$AS$765,44,FALSE)</f>
        <v>01</v>
      </c>
      <c r="C188" s="267" t="str">
        <f>VLOOKUP($A188,DRG!$A$8:$Z$771,2,FALSE)</f>
        <v>Degenerative Nervous System Disorders W/O MCC</v>
      </c>
      <c r="D188" s="269">
        <f>IF(ISERROR(VLOOKUP($A188,v32_final!$A$9:$F$763,6,FALSE)),0,VLOOKUP($A188,v32_final!$A$9:$F$763,6,FALSE))</f>
        <v>75</v>
      </c>
      <c r="E188" s="222" t="str">
        <f>VLOOKUP($A188,DRG!$A$8:$Z$771,20,FALSE)</f>
        <v>A</v>
      </c>
      <c r="F188" s="292">
        <f>VLOOKUP($A188,DRG!$A$8:$Z$771,21,FALSE)</f>
        <v>1.0361</v>
      </c>
      <c r="G188" s="16"/>
      <c r="H188" s="268">
        <f>VLOOKUP($A188,DRG!$A$8:$Z$771,9,FALSE)</f>
        <v>77</v>
      </c>
      <c r="I188" s="300" t="str">
        <f>VLOOKUP($A188,DRG!$A$8:$Z$771,18,FALSE)</f>
        <v>A</v>
      </c>
      <c r="J188" s="292">
        <f>VLOOKUP($A188,DRG!$A$8:$Z$771,22,FALSE)</f>
        <v>1.2375</v>
      </c>
      <c r="K188" s="16"/>
      <c r="L188" s="302">
        <f t="shared" si="10"/>
        <v>77.707499999999996</v>
      </c>
      <c r="M188" s="208">
        <f t="shared" si="11"/>
        <v>95.287500000000009</v>
      </c>
      <c r="N188" s="358">
        <f t="shared" si="12"/>
        <v>17.580000000000013</v>
      </c>
      <c r="O188" s="308">
        <f t="shared" si="13"/>
        <v>0.19438278158478914</v>
      </c>
      <c r="P188" s="303">
        <f t="shared" si="14"/>
        <v>2.6666666666666668E-2</v>
      </c>
    </row>
    <row r="189" spans="1:16" x14ac:dyDescent="0.2">
      <c r="A189" s="273" t="s">
        <v>1247</v>
      </c>
      <c r="B189" s="287" t="str">
        <f>VLOOKUP($A189,data!$B$2:$AS$765,44,FALSE)</f>
        <v>17</v>
      </c>
      <c r="C189" s="262" t="str">
        <f>VLOOKUP($A189,DRG!$A$8:$Z$771,2,FALSE)</f>
        <v>Lymphoma &amp; Non-Acute Leukemia W MCC</v>
      </c>
      <c r="D189" s="264">
        <f>IF(ISERROR(VLOOKUP($A189,v32_final!$A$9:$F$763,6,FALSE)),0,VLOOKUP($A189,v32_final!$A$9:$F$763,6,FALSE))</f>
        <v>23</v>
      </c>
      <c r="E189" s="221" t="str">
        <f>VLOOKUP($A189,DRG!$A$8:$Z$771,20,FALSE)</f>
        <v>A</v>
      </c>
      <c r="F189" s="293">
        <f>VLOOKUP($A189,DRG!$A$8:$Z$771,21,FALSE)</f>
        <v>2.2795999999999998</v>
      </c>
      <c r="G189" s="16"/>
      <c r="H189" s="263">
        <f>VLOOKUP($A189,DRG!$A$8:$Z$771,9,FALSE)</f>
        <v>25</v>
      </c>
      <c r="I189" s="299" t="str">
        <f>VLOOKUP($A189,DRG!$A$8:$Z$771,18,FALSE)</f>
        <v>A</v>
      </c>
      <c r="J189" s="293">
        <f>VLOOKUP($A189,DRG!$A$8:$Z$771,22,FALSE)</f>
        <v>2.7947000000000002</v>
      </c>
      <c r="K189" s="16"/>
      <c r="L189" s="301">
        <f t="shared" si="10"/>
        <v>52.430799999999998</v>
      </c>
      <c r="M189" s="207">
        <f t="shared" si="11"/>
        <v>69.867500000000007</v>
      </c>
      <c r="N189" s="357">
        <f t="shared" si="12"/>
        <v>17.436700000000009</v>
      </c>
      <c r="O189" s="288">
        <f t="shared" si="13"/>
        <v>0.22596069485874731</v>
      </c>
      <c r="P189" s="304">
        <f t="shared" si="14"/>
        <v>8.6956521739130432E-2</v>
      </c>
    </row>
    <row r="190" spans="1:16" x14ac:dyDescent="0.2">
      <c r="A190" s="273" t="s">
        <v>480</v>
      </c>
      <c r="B190" s="287" t="str">
        <f>VLOOKUP($A190,data!$B$2:$AS$765,44,FALSE)</f>
        <v>01</v>
      </c>
      <c r="C190" s="262" t="str">
        <f>VLOOKUP($A190,DRG!$A$8:$Z$771,2,FALSE)</f>
        <v>Nonspecific Cerebrovascular Disorders W MCC</v>
      </c>
      <c r="D190" s="264">
        <f>IF(ISERROR(VLOOKUP($A190,v32_final!$A$9:$F$763,6,FALSE)),0,VLOOKUP($A190,v32_final!$A$9:$F$763,6,FALSE))</f>
        <v>29</v>
      </c>
      <c r="E190" s="221" t="str">
        <f>VLOOKUP($A190,DRG!$A$8:$Z$771,20,FALSE)</f>
        <v>A</v>
      </c>
      <c r="F190" s="293">
        <f>VLOOKUP($A190,DRG!$A$8:$Z$771,21,FALSE)</f>
        <v>2.5792000000000002</v>
      </c>
      <c r="G190" s="16"/>
      <c r="H190" s="263">
        <f>VLOOKUP($A190,DRG!$A$8:$Z$771,9,FALSE)</f>
        <v>51</v>
      </c>
      <c r="I190" s="299" t="str">
        <f>VLOOKUP($A190,DRG!$A$8:$Z$771,18,FALSE)</f>
        <v>A</v>
      </c>
      <c r="J190" s="293">
        <f>VLOOKUP($A190,DRG!$A$8:$Z$771,22,FALSE)</f>
        <v>1.8073999999999999</v>
      </c>
      <c r="K190" s="16"/>
      <c r="L190" s="301">
        <f t="shared" si="10"/>
        <v>74.796800000000005</v>
      </c>
      <c r="M190" s="207">
        <f t="shared" si="11"/>
        <v>92.177399999999992</v>
      </c>
      <c r="N190" s="357">
        <f t="shared" si="12"/>
        <v>17.380599999999987</v>
      </c>
      <c r="O190" s="288">
        <f t="shared" si="13"/>
        <v>-0.29924007444168743</v>
      </c>
      <c r="P190" s="304">
        <f t="shared" si="14"/>
        <v>0.75862068965517238</v>
      </c>
    </row>
    <row r="191" spans="1:16" x14ac:dyDescent="0.2">
      <c r="A191" s="273" t="s">
        <v>896</v>
      </c>
      <c r="B191" s="287" t="str">
        <f>VLOOKUP($A191,data!$B$2:$AS$765,44,FALSE)</f>
        <v>04</v>
      </c>
      <c r="C191" s="262" t="str">
        <f>VLOOKUP($A191,DRG!$A$8:$Z$771,2,FALSE)</f>
        <v>Pneumothorax W CC</v>
      </c>
      <c r="D191" s="264">
        <f>IF(ISERROR(VLOOKUP($A191,v32_final!$A$9:$F$763,6,FALSE)),0,VLOOKUP($A191,v32_final!$A$9:$F$763,6,FALSE))</f>
        <v>69</v>
      </c>
      <c r="E191" s="221" t="str">
        <f>VLOOKUP($A191,DRG!$A$8:$Z$771,20,FALSE)</f>
        <v>A</v>
      </c>
      <c r="F191" s="293">
        <f>VLOOKUP($A191,DRG!$A$8:$Z$771,21,FALSE)</f>
        <v>1.1315</v>
      </c>
      <c r="G191" s="16"/>
      <c r="H191" s="263">
        <f>VLOOKUP($A191,DRG!$A$8:$Z$771,9,FALSE)</f>
        <v>86</v>
      </c>
      <c r="I191" s="299" t="str">
        <f>VLOOKUP($A191,DRG!$A$8:$Z$771,18,FALSE)</f>
        <v>A</v>
      </c>
      <c r="J191" s="293">
        <f>VLOOKUP($A191,DRG!$A$8:$Z$771,22,FALSE)</f>
        <v>1.1094999999999999</v>
      </c>
      <c r="K191" s="16"/>
      <c r="L191" s="301">
        <f t="shared" si="10"/>
        <v>78.073499999999996</v>
      </c>
      <c r="M191" s="207">
        <f t="shared" si="11"/>
        <v>95.416999999999987</v>
      </c>
      <c r="N191" s="357">
        <f t="shared" si="12"/>
        <v>17.343499999999992</v>
      </c>
      <c r="O191" s="288">
        <f t="shared" si="13"/>
        <v>-1.9443216968625738E-2</v>
      </c>
      <c r="P191" s="304">
        <f t="shared" si="14"/>
        <v>0.24637681159420291</v>
      </c>
    </row>
    <row r="192" spans="1:16" x14ac:dyDescent="0.2">
      <c r="A192" s="273" t="s">
        <v>1069</v>
      </c>
      <c r="B192" s="287" t="str">
        <f>VLOOKUP($A192,data!$B$2:$AS$765,44,FALSE)</f>
        <v>11</v>
      </c>
      <c r="C192" s="262" t="str">
        <f>VLOOKUP($A192,DRG!$A$8:$Z$771,2,FALSE)</f>
        <v>Kidney &amp; Ureter Procedures for Neoplasm W/O CC/MCC</v>
      </c>
      <c r="D192" s="264">
        <f>IF(ISERROR(VLOOKUP($A192,v32_final!$A$9:$F$763,6,FALSE)),0,VLOOKUP($A192,v32_final!$A$9:$F$763,6,FALSE))</f>
        <v>59</v>
      </c>
      <c r="E192" s="221" t="str">
        <f>VLOOKUP($A192,DRG!$A$8:$Z$771,20,FALSE)</f>
        <v>AP</v>
      </c>
      <c r="F192" s="293">
        <f>VLOOKUP($A192,DRG!$A$8:$Z$771,21,FALSE)</f>
        <v>2.1208</v>
      </c>
      <c r="G192" s="16"/>
      <c r="H192" s="263">
        <f>VLOOKUP($A192,DRG!$A$8:$Z$771,9,FALSE)</f>
        <v>63</v>
      </c>
      <c r="I192" s="299" t="str">
        <f>VLOOKUP($A192,DRG!$A$8:$Z$771,18,FALSE)</f>
        <v>A</v>
      </c>
      <c r="J192" s="293">
        <f>VLOOKUP($A192,DRG!$A$8:$Z$771,22,FALSE)</f>
        <v>2.2584</v>
      </c>
      <c r="K192" s="16"/>
      <c r="L192" s="301">
        <f t="shared" si="10"/>
        <v>125.1272</v>
      </c>
      <c r="M192" s="207">
        <f t="shared" si="11"/>
        <v>142.2792</v>
      </c>
      <c r="N192" s="357">
        <f t="shared" si="12"/>
        <v>17.152000000000001</v>
      </c>
      <c r="O192" s="288">
        <f t="shared" si="13"/>
        <v>6.488117691437191E-2</v>
      </c>
      <c r="P192" s="304">
        <f t="shared" si="14"/>
        <v>6.7796610169491525E-2</v>
      </c>
    </row>
    <row r="193" spans="1:16" x14ac:dyDescent="0.2">
      <c r="A193" s="282" t="s">
        <v>955</v>
      </c>
      <c r="B193" s="289" t="str">
        <f>VLOOKUP($A193,data!$B$2:$AS$765,44,FALSE)</f>
        <v>05</v>
      </c>
      <c r="C193" s="267" t="str">
        <f>VLOOKUP($A193,DRG!$A$8:$Z$771,2,FALSE)</f>
        <v>Coronary Bypass W PTCA W MCC</v>
      </c>
      <c r="D193" s="269">
        <f>IF(ISERROR(VLOOKUP($A193,v32_final!$A$9:$F$763,6,FALSE)),0,VLOOKUP($A193,v32_final!$A$9:$F$763,6,FALSE))</f>
        <v>7</v>
      </c>
      <c r="E193" s="222" t="str">
        <f>VLOOKUP($A193,DRG!$A$8:$Z$771,20,FALSE)</f>
        <v>M</v>
      </c>
      <c r="F193" s="292">
        <f>VLOOKUP($A193,DRG!$A$8:$Z$771,21,FALSE)</f>
        <v>12.0092</v>
      </c>
      <c r="G193" s="16"/>
      <c r="H193" s="268">
        <f>VLOOKUP($A193,DRG!$A$8:$Z$771,9,FALSE)</f>
        <v>13</v>
      </c>
      <c r="I193" s="300" t="str">
        <f>VLOOKUP($A193,DRG!$A$8:$Z$771,18,FALSE)</f>
        <v>A</v>
      </c>
      <c r="J193" s="292">
        <f>VLOOKUP($A193,DRG!$A$8:$Z$771,22,FALSE)</f>
        <v>7.7443999999999997</v>
      </c>
      <c r="K193" s="16"/>
      <c r="L193" s="302">
        <f t="shared" si="10"/>
        <v>84.064400000000006</v>
      </c>
      <c r="M193" s="208">
        <f t="shared" si="11"/>
        <v>100.6772</v>
      </c>
      <c r="N193" s="358">
        <f t="shared" si="12"/>
        <v>16.612799999999993</v>
      </c>
      <c r="O193" s="308">
        <f t="shared" si="13"/>
        <v>-0.3551277354028578</v>
      </c>
      <c r="P193" s="303">
        <f t="shared" si="14"/>
        <v>0.8571428571428571</v>
      </c>
    </row>
    <row r="194" spans="1:16" x14ac:dyDescent="0.2">
      <c r="A194" s="273" t="s">
        <v>1058</v>
      </c>
      <c r="B194" s="287" t="str">
        <f>VLOOKUP($A194,data!$B$2:$AS$765,44,FALSE)</f>
        <v>05</v>
      </c>
      <c r="C194" s="262" t="str">
        <f>VLOOKUP($A194,DRG!$A$8:$Z$771,2,FALSE)</f>
        <v>Cardiac Arrhythmia &amp; Conduction Disorders W CC</v>
      </c>
      <c r="D194" s="264">
        <f>IF(ISERROR(VLOOKUP($A194,v32_final!$A$9:$F$763,6,FALSE)),0,VLOOKUP($A194,v32_final!$A$9:$F$763,6,FALSE))</f>
        <v>310</v>
      </c>
      <c r="E194" s="221" t="str">
        <f>VLOOKUP($A194,DRG!$A$8:$Z$771,20,FALSE)</f>
        <v>A</v>
      </c>
      <c r="F194" s="293">
        <f>VLOOKUP($A194,DRG!$A$8:$Z$771,21,FALSE)</f>
        <v>0.81499999999999995</v>
      </c>
      <c r="G194" s="16"/>
      <c r="H194" s="263">
        <f>VLOOKUP($A194,DRG!$A$8:$Z$771,9,FALSE)</f>
        <v>327</v>
      </c>
      <c r="I194" s="299" t="str">
        <f>VLOOKUP($A194,DRG!$A$8:$Z$771,18,FALSE)</f>
        <v>A</v>
      </c>
      <c r="J194" s="293">
        <f>VLOOKUP($A194,DRG!$A$8:$Z$771,22,FALSE)</f>
        <v>0.8226</v>
      </c>
      <c r="K194" s="16"/>
      <c r="L194" s="301">
        <f t="shared" si="10"/>
        <v>252.64999999999998</v>
      </c>
      <c r="M194" s="207">
        <f t="shared" si="11"/>
        <v>268.99020000000002</v>
      </c>
      <c r="N194" s="357">
        <f t="shared" si="12"/>
        <v>16.340200000000038</v>
      </c>
      <c r="O194" s="288">
        <f t="shared" si="13"/>
        <v>9.3251533742331923E-3</v>
      </c>
      <c r="P194" s="304">
        <f t="shared" si="14"/>
        <v>5.4838709677419356E-2</v>
      </c>
    </row>
    <row r="195" spans="1:16" x14ac:dyDescent="0.2">
      <c r="A195" s="273" t="s">
        <v>959</v>
      </c>
      <c r="B195" s="287" t="str">
        <f>VLOOKUP($A195,data!$B$2:$AS$765,44,FALSE)</f>
        <v>05</v>
      </c>
      <c r="C195" s="262" t="str">
        <f>VLOOKUP($A195,DRG!$A$8:$Z$771,2,FALSE)</f>
        <v>Coronary Bypass W Cardiac Cath W MCC</v>
      </c>
      <c r="D195" s="264">
        <f>IF(ISERROR(VLOOKUP($A195,v32_final!$A$9:$F$763,6,FALSE)),0,VLOOKUP($A195,v32_final!$A$9:$F$763,6,FALSE))</f>
        <v>91</v>
      </c>
      <c r="E195" s="221" t="str">
        <f>VLOOKUP($A195,DRG!$A$8:$Z$771,20,FALSE)</f>
        <v>A</v>
      </c>
      <c r="F195" s="293">
        <f>VLOOKUP($A195,DRG!$A$8:$Z$771,21,FALSE)</f>
        <v>7.7232000000000003</v>
      </c>
      <c r="G195" s="16"/>
      <c r="H195" s="263">
        <f>VLOOKUP($A195,DRG!$A$8:$Z$771,9,FALSE)</f>
        <v>90</v>
      </c>
      <c r="I195" s="299" t="str">
        <f>VLOOKUP($A195,DRG!$A$8:$Z$771,18,FALSE)</f>
        <v>A</v>
      </c>
      <c r="J195" s="293">
        <f>VLOOKUP($A195,DRG!$A$8:$Z$771,22,FALSE)</f>
        <v>7.9901</v>
      </c>
      <c r="K195" s="16"/>
      <c r="L195" s="301">
        <f t="shared" si="10"/>
        <v>702.81119999999999</v>
      </c>
      <c r="M195" s="207">
        <f t="shared" si="11"/>
        <v>719.10900000000004</v>
      </c>
      <c r="N195" s="357">
        <f t="shared" si="12"/>
        <v>16.297800000000052</v>
      </c>
      <c r="O195" s="288">
        <f t="shared" si="13"/>
        <v>3.4558214211725669E-2</v>
      </c>
      <c r="P195" s="304">
        <f t="shared" si="14"/>
        <v>-1.098901098901099E-2</v>
      </c>
    </row>
    <row r="196" spans="1:16" x14ac:dyDescent="0.2">
      <c r="A196" s="273" t="s">
        <v>1520</v>
      </c>
      <c r="B196" s="287" t="str">
        <f>VLOOKUP($A196,data!$B$2:$AS$765,44,FALSE)</f>
        <v>08</v>
      </c>
      <c r="C196" s="262" t="str">
        <f>VLOOKUP($A196,DRG!$A$8:$Z$771,2,FALSE)</f>
        <v>Lower Extrem &amp; Humer Proc Except Hip, Foot, Femur W MCC</v>
      </c>
      <c r="D196" s="264">
        <f>IF(ISERROR(VLOOKUP($A196,v32_final!$A$9:$F$763,6,FALSE)),0,VLOOKUP($A196,v32_final!$A$9:$F$763,6,FALSE))</f>
        <v>30</v>
      </c>
      <c r="E196" s="221" t="str">
        <f>VLOOKUP($A196,DRG!$A$8:$Z$771,20,FALSE)</f>
        <v>A</v>
      </c>
      <c r="F196" s="293">
        <f>VLOOKUP($A196,DRG!$A$8:$Z$771,21,FALSE)</f>
        <v>4.6212999999999997</v>
      </c>
      <c r="G196" s="16"/>
      <c r="H196" s="263">
        <f>VLOOKUP($A196,DRG!$A$8:$Z$771,9,FALSE)</f>
        <v>37</v>
      </c>
      <c r="I196" s="299" t="str">
        <f>VLOOKUP($A196,DRG!$A$8:$Z$771,18,FALSE)</f>
        <v>A</v>
      </c>
      <c r="J196" s="293">
        <f>VLOOKUP($A196,DRG!$A$8:$Z$771,22,FALSE)</f>
        <v>4.1848999999999998</v>
      </c>
      <c r="K196" s="16"/>
      <c r="L196" s="301">
        <f t="shared" si="10"/>
        <v>138.63899999999998</v>
      </c>
      <c r="M196" s="207">
        <f t="shared" si="11"/>
        <v>154.84129999999999</v>
      </c>
      <c r="N196" s="357">
        <f t="shared" si="12"/>
        <v>16.202300000000008</v>
      </c>
      <c r="O196" s="288">
        <f t="shared" si="13"/>
        <v>-9.443230259883581E-2</v>
      </c>
      <c r="P196" s="304">
        <f t="shared" si="14"/>
        <v>0.23333333333333334</v>
      </c>
    </row>
    <row r="197" spans="1:16" x14ac:dyDescent="0.2">
      <c r="A197" s="273" t="s">
        <v>1260</v>
      </c>
      <c r="B197" s="287" t="str">
        <f>VLOOKUP($A197,data!$B$2:$AS$765,44,FALSE)</f>
        <v>18</v>
      </c>
      <c r="C197" s="262" t="str">
        <f>VLOOKUP($A197,DRG!$A$8:$Z$771,2,FALSE)</f>
        <v>Postoperative or Post-Traumatic Infections W O.R. Proc W MCC</v>
      </c>
      <c r="D197" s="264">
        <f>IF(ISERROR(VLOOKUP($A197,v32_final!$A$9:$F$763,6,FALSE)),0,VLOOKUP($A197,v32_final!$A$9:$F$763,6,FALSE))</f>
        <v>37</v>
      </c>
      <c r="E197" s="221" t="str">
        <f>VLOOKUP($A197,DRG!$A$8:$Z$771,20,FALSE)</f>
        <v>A</v>
      </c>
      <c r="F197" s="293">
        <f>VLOOKUP($A197,DRG!$A$8:$Z$771,21,FALSE)</f>
        <v>3.7250000000000001</v>
      </c>
      <c r="G197" s="16"/>
      <c r="H197" s="263">
        <f>VLOOKUP($A197,DRG!$A$8:$Z$771,9,FALSE)</f>
        <v>41</v>
      </c>
      <c r="I197" s="299" t="str">
        <f>VLOOKUP($A197,DRG!$A$8:$Z$771,18,FALSE)</f>
        <v>A</v>
      </c>
      <c r="J197" s="293">
        <f>VLOOKUP($A197,DRG!$A$8:$Z$771,22,FALSE)</f>
        <v>3.7534999999999998</v>
      </c>
      <c r="K197" s="16"/>
      <c r="L197" s="301">
        <f t="shared" si="10"/>
        <v>137.82500000000002</v>
      </c>
      <c r="M197" s="207">
        <f t="shared" si="11"/>
        <v>153.89349999999999</v>
      </c>
      <c r="N197" s="357">
        <f t="shared" si="12"/>
        <v>16.068499999999972</v>
      </c>
      <c r="O197" s="288">
        <f t="shared" si="13"/>
        <v>7.6510067114093283E-3</v>
      </c>
      <c r="P197" s="304">
        <f t="shared" si="14"/>
        <v>0.10810810810810811</v>
      </c>
    </row>
    <row r="198" spans="1:16" x14ac:dyDescent="0.2">
      <c r="A198" s="284" t="s">
        <v>953</v>
      </c>
      <c r="B198" s="289" t="str">
        <f>VLOOKUP($A198,data!$B$2:$AS$765,44,FALSE)</f>
        <v>05</v>
      </c>
      <c r="C198" s="267" t="str">
        <f>VLOOKUP($A198,DRG!$A$8:$Z$771,2,FALSE)</f>
        <v>Other Cardiothoracic Procedures W/O CC/MCC</v>
      </c>
      <c r="D198" s="269">
        <f>IF(ISERROR(VLOOKUP($A198,v32_final!$A$9:$F$763,6,FALSE)),0,VLOOKUP($A198,v32_final!$A$9:$F$763,6,FALSE))</f>
        <v>5</v>
      </c>
      <c r="E198" s="222" t="str">
        <f>VLOOKUP($A198,DRG!$A$8:$Z$771,20,FALSE)</f>
        <v>MO</v>
      </c>
      <c r="F198" s="292">
        <f>VLOOKUP($A198,DRG!$A$8:$Z$771,21,FALSE)</f>
        <v>4.5696000000000003</v>
      </c>
      <c r="G198" s="16"/>
      <c r="H198" s="268">
        <f>VLOOKUP($A198,DRG!$A$8:$Z$771,9,FALSE)</f>
        <v>8</v>
      </c>
      <c r="I198" s="300" t="str">
        <f>VLOOKUP($A198,DRG!$A$8:$Z$771,18,FALSE)</f>
        <v>MP</v>
      </c>
      <c r="J198" s="292">
        <f>VLOOKUP($A198,DRG!$A$8:$Z$771,22,FALSE)</f>
        <v>4.8106999999999998</v>
      </c>
      <c r="K198" s="16"/>
      <c r="L198" s="302">
        <f t="shared" si="10"/>
        <v>22.848000000000003</v>
      </c>
      <c r="M198" s="208">
        <f t="shared" si="11"/>
        <v>38.485599999999998</v>
      </c>
      <c r="N198" s="358">
        <f t="shared" si="12"/>
        <v>15.637599999999996</v>
      </c>
      <c r="O198" s="308">
        <f t="shared" si="13"/>
        <v>5.2761729691876619E-2</v>
      </c>
      <c r="P198" s="303">
        <f t="shared" si="14"/>
        <v>0.6</v>
      </c>
    </row>
    <row r="199" spans="1:16" x14ac:dyDescent="0.2">
      <c r="A199" s="273" t="s">
        <v>1217</v>
      </c>
      <c r="B199" s="287" t="str">
        <f>VLOOKUP($A199,data!$B$2:$AS$765,44,FALSE)</f>
        <v>Neo</v>
      </c>
      <c r="C199" s="262" t="str">
        <f>VLOOKUP($A199,DRG!$A$8:$Z$771,2,FALSE)</f>
        <v>Neonate W Other Significant Problems</v>
      </c>
      <c r="D199" s="264">
        <f>IF(ISERROR(VLOOKUP($A199,v32_final!$A$9:$F$763,6,FALSE)),0,VLOOKUP($A199,v32_final!$A$9:$F$763,6,FALSE))</f>
        <v>463</v>
      </c>
      <c r="E199" s="221" t="str">
        <f>VLOOKUP($A199,DRG!$A$8:$Z$771,20,FALSE)</f>
        <v>A</v>
      </c>
      <c r="F199" s="293">
        <f>VLOOKUP($A199,DRG!$A$8:$Z$771,21,FALSE)</f>
        <v>0.19739999999999999</v>
      </c>
      <c r="G199" s="16"/>
      <c r="H199" s="263">
        <f>VLOOKUP($A199,DRG!$A$8:$Z$771,9,FALSE)</f>
        <v>469</v>
      </c>
      <c r="I199" s="299" t="str">
        <f>VLOOKUP($A199,DRG!$A$8:$Z$771,18,FALSE)</f>
        <v>A</v>
      </c>
      <c r="J199" s="293">
        <f>VLOOKUP($A199,DRG!$A$8:$Z$771,22,FALSE)</f>
        <v>0.22800000000000001</v>
      </c>
      <c r="K199" s="16"/>
      <c r="L199" s="301">
        <f t="shared" si="10"/>
        <v>91.396199999999993</v>
      </c>
      <c r="M199" s="207">
        <f t="shared" si="11"/>
        <v>106.932</v>
      </c>
      <c r="N199" s="357">
        <f t="shared" si="12"/>
        <v>15.535800000000009</v>
      </c>
      <c r="O199" s="288">
        <f t="shared" si="13"/>
        <v>0.15501519756838913</v>
      </c>
      <c r="P199" s="304">
        <f t="shared" si="14"/>
        <v>1.2958963282937365E-2</v>
      </c>
    </row>
    <row r="200" spans="1:16" x14ac:dyDescent="0.2">
      <c r="A200" s="273" t="s">
        <v>1084</v>
      </c>
      <c r="B200" s="287" t="str">
        <f>VLOOKUP($A200,data!$B$2:$AS$765,44,FALSE)</f>
        <v>11</v>
      </c>
      <c r="C200" s="262" t="str">
        <f>VLOOKUP($A200,DRG!$A$8:$Z$771,2,FALSE)</f>
        <v>Other Kidney &amp; Urinary Tract Procedures W MCC</v>
      </c>
      <c r="D200" s="264">
        <f>IF(ISERROR(VLOOKUP($A200,v32_final!$A$9:$F$763,6,FALSE)),0,VLOOKUP($A200,v32_final!$A$9:$F$763,6,FALSE))</f>
        <v>37</v>
      </c>
      <c r="E200" s="221" t="str">
        <f>VLOOKUP($A200,DRG!$A$8:$Z$771,20,FALSE)</f>
        <v>A</v>
      </c>
      <c r="F200" s="293">
        <f>VLOOKUP($A200,DRG!$A$8:$Z$771,21,FALSE)</f>
        <v>2.8555000000000001</v>
      </c>
      <c r="G200" s="16"/>
      <c r="H200" s="263">
        <f>VLOOKUP($A200,DRG!$A$8:$Z$771,9,FALSE)</f>
        <v>38</v>
      </c>
      <c r="I200" s="299" t="str">
        <f>VLOOKUP($A200,DRG!$A$8:$Z$771,18,FALSE)</f>
        <v>A</v>
      </c>
      <c r="J200" s="293">
        <f>VLOOKUP($A200,DRG!$A$8:$Z$771,22,FALSE)</f>
        <v>3.1863000000000001</v>
      </c>
      <c r="K200" s="16"/>
      <c r="L200" s="301">
        <f t="shared" si="10"/>
        <v>105.65350000000001</v>
      </c>
      <c r="M200" s="207">
        <f t="shared" si="11"/>
        <v>121.07940000000001</v>
      </c>
      <c r="N200" s="357">
        <f t="shared" si="12"/>
        <v>15.425899999999999</v>
      </c>
      <c r="O200" s="288">
        <f t="shared" si="13"/>
        <v>0.11584661180178601</v>
      </c>
      <c r="P200" s="304">
        <f t="shared" si="14"/>
        <v>2.7027027027027029E-2</v>
      </c>
    </row>
    <row r="201" spans="1:16" x14ac:dyDescent="0.2">
      <c r="A201" s="214" t="s">
        <v>1331</v>
      </c>
      <c r="B201" s="287" t="str">
        <f>VLOOKUP($A201,data!$B$2:$AS$765,44,FALSE)</f>
        <v>24</v>
      </c>
      <c r="C201" s="262" t="str">
        <f>VLOOKUP($A201,DRG!$A$8:$Z$771,2,FALSE)</f>
        <v>Other O.R. Procedures for Multiple Significant Trauma W/O CC/MCC</v>
      </c>
      <c r="D201" s="264">
        <f>IF(ISERROR(VLOOKUP($A201,v32_final!$A$9:$F$763,6,FALSE)),0,VLOOKUP($A201,v32_final!$A$9:$F$763,6,FALSE))</f>
        <v>4</v>
      </c>
      <c r="E201" s="221" t="str">
        <f>VLOOKUP($A201,DRG!$A$8:$Z$771,20,FALSE)</f>
        <v>M</v>
      </c>
      <c r="F201" s="293">
        <f>VLOOKUP($A201,DRG!$A$8:$Z$771,21,FALSE)</f>
        <v>3.9561999999999999</v>
      </c>
      <c r="G201" s="16"/>
      <c r="H201" s="263">
        <f>VLOOKUP($A201,DRG!$A$8:$Z$771,9,FALSE)</f>
        <v>9</v>
      </c>
      <c r="I201" s="299" t="str">
        <f>VLOOKUP($A201,DRG!$A$8:$Z$771,18,FALSE)</f>
        <v>M</v>
      </c>
      <c r="J201" s="293">
        <f>VLOOKUP($A201,DRG!$A$8:$Z$771,22,FALSE)</f>
        <v>3.4428000000000001</v>
      </c>
      <c r="K201" s="16"/>
      <c r="L201" s="301">
        <f t="shared" ref="L201:L264" si="15">D201*F201</f>
        <v>15.8248</v>
      </c>
      <c r="M201" s="207">
        <f t="shared" ref="M201:M264" si="16">H201*J201</f>
        <v>30.985199999999999</v>
      </c>
      <c r="N201" s="357">
        <f t="shared" ref="N201:N264" si="17">M201-L201</f>
        <v>15.160399999999999</v>
      </c>
      <c r="O201" s="288">
        <f t="shared" ref="O201:O264" si="18">(J201-F201)/F201</f>
        <v>-0.12977099236641218</v>
      </c>
      <c r="P201" s="304">
        <f t="shared" ref="P201:P264" si="19">IF(D201=0,0,(H201-D201)/D201)</f>
        <v>1.25</v>
      </c>
    </row>
    <row r="202" spans="1:16" x14ac:dyDescent="0.2">
      <c r="A202" s="273" t="s">
        <v>951</v>
      </c>
      <c r="B202" s="287" t="str">
        <f>VLOOKUP($A202,data!$B$2:$AS$765,44,FALSE)</f>
        <v>05</v>
      </c>
      <c r="C202" s="262" t="str">
        <f>VLOOKUP($A202,DRG!$A$8:$Z$771,2,FALSE)</f>
        <v>Other Cardiothoracic Procedures W CC</v>
      </c>
      <c r="D202" s="264">
        <f>IF(ISERROR(VLOOKUP($A202,v32_final!$A$9:$F$763,6,FALSE)),0,VLOOKUP($A202,v32_final!$A$9:$F$763,6,FALSE))</f>
        <v>30</v>
      </c>
      <c r="E202" s="221" t="str">
        <f>VLOOKUP($A202,DRG!$A$8:$Z$771,20,FALSE)</f>
        <v>AO</v>
      </c>
      <c r="F202" s="293">
        <f>VLOOKUP($A202,DRG!$A$8:$Z$771,21,FALSE)</f>
        <v>6.2112999999999996</v>
      </c>
      <c r="G202" s="16"/>
      <c r="H202" s="263">
        <f>VLOOKUP($A202,DRG!$A$8:$Z$771,9,FALSE)</f>
        <v>29</v>
      </c>
      <c r="I202" s="299" t="str">
        <f>VLOOKUP($A202,DRG!$A$8:$Z$771,18,FALSE)</f>
        <v>AP</v>
      </c>
      <c r="J202" s="293">
        <f>VLOOKUP($A202,DRG!$A$8:$Z$771,22,FALSE)</f>
        <v>6.9436999999999998</v>
      </c>
      <c r="K202" s="16"/>
      <c r="L202" s="301">
        <f t="shared" si="15"/>
        <v>186.339</v>
      </c>
      <c r="M202" s="207">
        <f t="shared" si="16"/>
        <v>201.3673</v>
      </c>
      <c r="N202" s="357">
        <f t="shared" si="17"/>
        <v>15.028300000000002</v>
      </c>
      <c r="O202" s="288">
        <f t="shared" si="18"/>
        <v>0.11791412425740187</v>
      </c>
      <c r="P202" s="304">
        <f t="shared" si="19"/>
        <v>-3.3333333333333333E-2</v>
      </c>
    </row>
    <row r="203" spans="1:16" x14ac:dyDescent="0.2">
      <c r="A203" s="282" t="s">
        <v>1241</v>
      </c>
      <c r="B203" s="289" t="str">
        <f>VLOOKUP($A203,data!$B$2:$AS$765,44,FALSE)</f>
        <v>17</v>
      </c>
      <c r="C203" s="267" t="str">
        <f>VLOOKUP($A203,DRG!$A$8:$Z$771,2,FALSE)</f>
        <v>Acute Leukemia W/O Major O.R. Procedure W MCC</v>
      </c>
      <c r="D203" s="269">
        <f>IF(ISERROR(VLOOKUP($A203,v32_final!$A$9:$F$763,6,FALSE)),0,VLOOKUP($A203,v32_final!$A$9:$F$763,6,FALSE))</f>
        <v>34</v>
      </c>
      <c r="E203" s="222" t="str">
        <f>VLOOKUP($A203,DRG!$A$8:$Z$771,20,FALSE)</f>
        <v>A</v>
      </c>
      <c r="F203" s="292">
        <f>VLOOKUP($A203,DRG!$A$8:$Z$771,21,FALSE)</f>
        <v>7.7601000000000004</v>
      </c>
      <c r="G203" s="16"/>
      <c r="H203" s="268">
        <f>VLOOKUP($A203,DRG!$A$8:$Z$771,9,FALSE)</f>
        <v>38</v>
      </c>
      <c r="I203" s="300" t="str">
        <f>VLOOKUP($A203,DRG!$A$8:$Z$771,18,FALSE)</f>
        <v>A</v>
      </c>
      <c r="J203" s="292">
        <f>VLOOKUP($A203,DRG!$A$8:$Z$771,22,FALSE)</f>
        <v>7.3361999999999998</v>
      </c>
      <c r="K203" s="16"/>
      <c r="L203" s="302">
        <f t="shared" si="15"/>
        <v>263.84340000000003</v>
      </c>
      <c r="M203" s="208">
        <f t="shared" si="16"/>
        <v>278.7756</v>
      </c>
      <c r="N203" s="358">
        <f t="shared" si="17"/>
        <v>14.932199999999966</v>
      </c>
      <c r="O203" s="308">
        <f t="shared" si="18"/>
        <v>-5.4625584721846442E-2</v>
      </c>
      <c r="P203" s="303">
        <f t="shared" si="19"/>
        <v>0.11764705882352941</v>
      </c>
    </row>
    <row r="204" spans="1:16" x14ac:dyDescent="0.2">
      <c r="A204" s="273" t="s">
        <v>1497</v>
      </c>
      <c r="B204" s="287" t="str">
        <f>VLOOKUP($A204,data!$B$2:$AS$765,44,FALSE)</f>
        <v>06</v>
      </c>
      <c r="C204" s="262" t="str">
        <f>VLOOKUP($A204,DRG!$A$8:$Z$771,2,FALSE)</f>
        <v>Peritoneal Adhesiolysis W CC</v>
      </c>
      <c r="D204" s="264">
        <f>IF(ISERROR(VLOOKUP($A204,v32_final!$A$9:$F$763,6,FALSE)),0,VLOOKUP($A204,v32_final!$A$9:$F$763,6,FALSE))</f>
        <v>59</v>
      </c>
      <c r="E204" s="221" t="str">
        <f>VLOOKUP($A204,DRG!$A$8:$Z$771,20,FALSE)</f>
        <v>A</v>
      </c>
      <c r="F204" s="293">
        <f>VLOOKUP($A204,DRG!$A$8:$Z$771,21,FALSE)</f>
        <v>2.3058999999999998</v>
      </c>
      <c r="G204" s="16"/>
      <c r="H204" s="263">
        <f>VLOOKUP($A204,DRG!$A$8:$Z$771,9,FALSE)</f>
        <v>65</v>
      </c>
      <c r="I204" s="299" t="str">
        <f>VLOOKUP($A204,DRG!$A$8:$Z$771,18,FALSE)</f>
        <v>A</v>
      </c>
      <c r="J204" s="293">
        <f>VLOOKUP($A204,DRG!$A$8:$Z$771,22,FALSE)</f>
        <v>2.3224999999999998</v>
      </c>
      <c r="K204" s="16"/>
      <c r="L204" s="301">
        <f t="shared" si="15"/>
        <v>136.04809999999998</v>
      </c>
      <c r="M204" s="207">
        <f t="shared" si="16"/>
        <v>150.96249999999998</v>
      </c>
      <c r="N204" s="357">
        <f t="shared" si="17"/>
        <v>14.914400000000001</v>
      </c>
      <c r="O204" s="288">
        <f t="shared" si="18"/>
        <v>7.1989244980267784E-3</v>
      </c>
      <c r="P204" s="304">
        <f t="shared" si="19"/>
        <v>0.10169491525423729</v>
      </c>
    </row>
    <row r="205" spans="1:16" x14ac:dyDescent="0.2">
      <c r="A205" s="273" t="s">
        <v>356</v>
      </c>
      <c r="B205" s="287" t="str">
        <f>VLOOKUP($A205,data!$B$2:$AS$765,44,FALSE)</f>
        <v>08</v>
      </c>
      <c r="C205" s="262" t="str">
        <f>VLOOKUP($A205,DRG!$A$8:$Z$771,2,FALSE)</f>
        <v>Amputation for Musculoskeletal Sys &amp; Conn Tissue Dis W MCC</v>
      </c>
      <c r="D205" s="264">
        <f>IF(ISERROR(VLOOKUP($A205,v32_final!$A$9:$F$763,6,FALSE)),0,VLOOKUP($A205,v32_final!$A$9:$F$763,6,FALSE))</f>
        <v>7</v>
      </c>
      <c r="E205" s="221" t="str">
        <f>VLOOKUP($A205,DRG!$A$8:$Z$771,20,FALSE)</f>
        <v>M</v>
      </c>
      <c r="F205" s="293">
        <f>VLOOKUP($A205,DRG!$A$8:$Z$771,21,FALSE)</f>
        <v>5.5686999999999998</v>
      </c>
      <c r="G205" s="16"/>
      <c r="H205" s="263">
        <f>VLOOKUP($A205,DRG!$A$8:$Z$771,9,FALSE)</f>
        <v>10</v>
      </c>
      <c r="I205" s="299" t="str">
        <f>VLOOKUP($A205,DRG!$A$8:$Z$771,18,FALSE)</f>
        <v>A</v>
      </c>
      <c r="J205" s="293">
        <f>VLOOKUP($A205,DRG!$A$8:$Z$771,22,FALSE)</f>
        <v>5.3868</v>
      </c>
      <c r="K205" s="16"/>
      <c r="L205" s="301">
        <f t="shared" si="15"/>
        <v>38.980899999999998</v>
      </c>
      <c r="M205" s="207">
        <f t="shared" si="16"/>
        <v>53.868000000000002</v>
      </c>
      <c r="N205" s="357">
        <f t="shared" si="17"/>
        <v>14.887100000000004</v>
      </c>
      <c r="O205" s="288">
        <f t="shared" si="18"/>
        <v>-3.2664715283638866E-2</v>
      </c>
      <c r="P205" s="304">
        <f t="shared" si="19"/>
        <v>0.42857142857142855</v>
      </c>
    </row>
    <row r="206" spans="1:16" x14ac:dyDescent="0.2">
      <c r="A206" s="285" t="s">
        <v>1220</v>
      </c>
      <c r="B206" s="287" t="str">
        <f>VLOOKUP($A206,data!$B$2:$AS$765,44,FALSE)</f>
        <v>16</v>
      </c>
      <c r="C206" s="262" t="str">
        <f>VLOOKUP($A206,DRG!$A$8:$Z$771,2,FALSE)</f>
        <v>Splenectomy W CC</v>
      </c>
      <c r="D206" s="264">
        <f>IF(ISERROR(VLOOKUP($A206,v32_final!$A$9:$F$763,6,FALSE)),0,VLOOKUP($A206,v32_final!$A$9:$F$763,6,FALSE))</f>
        <v>6</v>
      </c>
      <c r="E206" s="221" t="str">
        <f>VLOOKUP($A206,DRG!$A$8:$Z$771,20,FALSE)</f>
        <v>M</v>
      </c>
      <c r="F206" s="293">
        <f>VLOOKUP($A206,DRG!$A$8:$Z$771,21,FALSE)</f>
        <v>2.5994999999999999</v>
      </c>
      <c r="G206" s="16"/>
      <c r="H206" s="263">
        <f>VLOOKUP($A206,DRG!$A$8:$Z$771,9,FALSE)</f>
        <v>7</v>
      </c>
      <c r="I206" s="299" t="str">
        <f>VLOOKUP($A206,DRG!$A$8:$Z$771,18,FALSE)</f>
        <v>M</v>
      </c>
      <c r="J206" s="293">
        <f>VLOOKUP($A206,DRG!$A$8:$Z$771,22,FALSE)</f>
        <v>4.3404999999999996</v>
      </c>
      <c r="K206" s="16"/>
      <c r="L206" s="301">
        <f t="shared" si="15"/>
        <v>15.597</v>
      </c>
      <c r="M206" s="207">
        <f t="shared" si="16"/>
        <v>30.383499999999998</v>
      </c>
      <c r="N206" s="357">
        <f t="shared" si="17"/>
        <v>14.786499999999998</v>
      </c>
      <c r="O206" s="288">
        <f t="shared" si="18"/>
        <v>0.66974418157337934</v>
      </c>
      <c r="P206" s="304">
        <f t="shared" si="19"/>
        <v>0.16666666666666666</v>
      </c>
    </row>
    <row r="207" spans="1:16" x14ac:dyDescent="0.2">
      <c r="A207" s="273" t="s">
        <v>1355</v>
      </c>
      <c r="B207" s="287" t="str">
        <f>VLOOKUP($A207,data!$B$2:$AS$765,44,FALSE)</f>
        <v>Neo</v>
      </c>
      <c r="C207" s="262" t="str">
        <f>VLOOKUP($A207,DRG!$A$8:$Z$771,2,FALSE)</f>
        <v>Level III: Prematurity W/O Major Problems</v>
      </c>
      <c r="D207" s="264">
        <f>IF(ISERROR(VLOOKUP($A207,v32_final!$A$9:$F$763,6,FALSE)),0,VLOOKUP($A207,v32_final!$A$9:$F$763,6,FALSE))</f>
        <v>127</v>
      </c>
      <c r="E207" s="221" t="str">
        <f>VLOOKUP($A207,DRG!$A$8:$Z$771,20,FALSE)</f>
        <v>A</v>
      </c>
      <c r="F207" s="293">
        <f>VLOOKUP($A207,DRG!$A$8:$Z$771,21,FALSE)</f>
        <v>1.2672000000000001</v>
      </c>
      <c r="G207" s="16"/>
      <c r="H207" s="263">
        <f>VLOOKUP($A207,DRG!$A$8:$Z$771,9,FALSE)</f>
        <v>146</v>
      </c>
      <c r="I207" s="299" t="str">
        <f>VLOOKUP($A207,DRG!$A$8:$Z$771,18,FALSE)</f>
        <v>A</v>
      </c>
      <c r="J207" s="293">
        <f>VLOOKUP($A207,DRG!$A$8:$Z$771,22,FALSE)</f>
        <v>1.2029000000000001</v>
      </c>
      <c r="K207" s="16"/>
      <c r="L207" s="301">
        <f t="shared" si="15"/>
        <v>160.93440000000001</v>
      </c>
      <c r="M207" s="207">
        <f t="shared" si="16"/>
        <v>175.6234</v>
      </c>
      <c r="N207" s="357">
        <f t="shared" si="17"/>
        <v>14.688999999999993</v>
      </c>
      <c r="O207" s="288">
        <f t="shared" si="18"/>
        <v>-5.0741792929292942E-2</v>
      </c>
      <c r="P207" s="304">
        <f t="shared" si="19"/>
        <v>0.14960629921259844</v>
      </c>
    </row>
    <row r="208" spans="1:16" x14ac:dyDescent="0.2">
      <c r="A208" s="282" t="s">
        <v>973</v>
      </c>
      <c r="B208" s="289" t="str">
        <f>VLOOKUP($A208,data!$B$2:$AS$765,44,FALSE)</f>
        <v>05</v>
      </c>
      <c r="C208" s="267" t="str">
        <f>VLOOKUP($A208,DRG!$A$8:$Z$771,2,FALSE)</f>
        <v>Amputation for Circ Sys Disorders Exc Upper Limb &amp; Toe W CC</v>
      </c>
      <c r="D208" s="269">
        <f>IF(ISERROR(VLOOKUP($A208,v32_final!$A$9:$F$763,6,FALSE)),0,VLOOKUP($A208,v32_final!$A$9:$F$763,6,FALSE))</f>
        <v>38</v>
      </c>
      <c r="E208" s="222" t="str">
        <f>VLOOKUP($A208,DRG!$A$8:$Z$771,20,FALSE)</f>
        <v>A</v>
      </c>
      <c r="F208" s="292">
        <f>VLOOKUP($A208,DRG!$A$8:$Z$771,21,FALSE)</f>
        <v>2.5672999999999999</v>
      </c>
      <c r="G208" s="16"/>
      <c r="H208" s="268">
        <f>VLOOKUP($A208,DRG!$A$8:$Z$771,9,FALSE)</f>
        <v>40</v>
      </c>
      <c r="I208" s="300" t="str">
        <f>VLOOKUP($A208,DRG!$A$8:$Z$771,18,FALSE)</f>
        <v>A</v>
      </c>
      <c r="J208" s="292">
        <f>VLOOKUP($A208,DRG!$A$8:$Z$771,22,FALSE)</f>
        <v>2.7972000000000001</v>
      </c>
      <c r="K208" s="16"/>
      <c r="L208" s="302">
        <f t="shared" si="15"/>
        <v>97.557400000000001</v>
      </c>
      <c r="M208" s="208">
        <f t="shared" si="16"/>
        <v>111.88800000000001</v>
      </c>
      <c r="N208" s="358">
        <f t="shared" si="17"/>
        <v>14.330600000000004</v>
      </c>
      <c r="O208" s="308">
        <f t="shared" si="18"/>
        <v>8.9549331983017261E-2</v>
      </c>
      <c r="P208" s="303">
        <f t="shared" si="19"/>
        <v>5.2631578947368418E-2</v>
      </c>
    </row>
    <row r="209" spans="1:16" x14ac:dyDescent="0.2">
      <c r="A209" s="273" t="s">
        <v>1068</v>
      </c>
      <c r="B209" s="287" t="str">
        <f>VLOOKUP($A209,data!$B$2:$AS$765,44,FALSE)</f>
        <v>11</v>
      </c>
      <c r="C209" s="262" t="str">
        <f>VLOOKUP($A209,DRG!$A$8:$Z$771,2,FALSE)</f>
        <v>Kidney &amp; Ureter Procedures for Neoplasm W CC</v>
      </c>
      <c r="D209" s="264">
        <f>IF(ISERROR(VLOOKUP($A209,v32_final!$A$9:$F$763,6,FALSE)),0,VLOOKUP($A209,v32_final!$A$9:$F$763,6,FALSE))</f>
        <v>40</v>
      </c>
      <c r="E209" s="221" t="str">
        <f>VLOOKUP($A209,DRG!$A$8:$Z$771,20,FALSE)</f>
        <v>AP</v>
      </c>
      <c r="F209" s="293">
        <f>VLOOKUP($A209,DRG!$A$8:$Z$771,21,FALSE)</f>
        <v>3.0829</v>
      </c>
      <c r="G209" s="16"/>
      <c r="H209" s="263">
        <f>VLOOKUP($A209,DRG!$A$8:$Z$771,9,FALSE)</f>
        <v>56</v>
      </c>
      <c r="I209" s="299" t="str">
        <f>VLOOKUP($A209,DRG!$A$8:$Z$771,18,FALSE)</f>
        <v>A</v>
      </c>
      <c r="J209" s="293">
        <f>VLOOKUP($A209,DRG!$A$8:$Z$771,22,FALSE)</f>
        <v>2.4561000000000002</v>
      </c>
      <c r="K209" s="16"/>
      <c r="L209" s="301">
        <f t="shared" si="15"/>
        <v>123.316</v>
      </c>
      <c r="M209" s="207">
        <f t="shared" si="16"/>
        <v>137.54160000000002</v>
      </c>
      <c r="N209" s="357">
        <f t="shared" si="17"/>
        <v>14.225600000000014</v>
      </c>
      <c r="O209" s="288">
        <f t="shared" si="18"/>
        <v>-0.20331506049498843</v>
      </c>
      <c r="P209" s="304">
        <f t="shared" si="19"/>
        <v>0.4</v>
      </c>
    </row>
    <row r="210" spans="1:16" x14ac:dyDescent="0.2">
      <c r="A210" s="273" t="s">
        <v>868</v>
      </c>
      <c r="B210" s="287" t="str">
        <f>VLOOKUP($A210,data!$B$2:$AS$765,44,FALSE)</f>
        <v>04</v>
      </c>
      <c r="C210" s="262" t="str">
        <f>VLOOKUP($A210,DRG!$A$8:$Z$771,2,FALSE)</f>
        <v>Pleural Effusion W MCC</v>
      </c>
      <c r="D210" s="264">
        <f>IF(ISERROR(VLOOKUP($A210,v32_final!$A$9:$F$763,6,FALSE)),0,VLOOKUP($A210,v32_final!$A$9:$F$763,6,FALSE))</f>
        <v>31</v>
      </c>
      <c r="E210" s="221" t="str">
        <f>VLOOKUP($A210,DRG!$A$8:$Z$771,20,FALSE)</f>
        <v>A</v>
      </c>
      <c r="F210" s="293">
        <f>VLOOKUP($A210,DRG!$A$8:$Z$771,21,FALSE)</f>
        <v>1.6157999999999999</v>
      </c>
      <c r="G210" s="16"/>
      <c r="H210" s="263">
        <f>VLOOKUP($A210,DRG!$A$8:$Z$771,9,FALSE)</f>
        <v>36</v>
      </c>
      <c r="I210" s="299" t="str">
        <f>VLOOKUP($A210,DRG!$A$8:$Z$771,18,FALSE)</f>
        <v>A</v>
      </c>
      <c r="J210" s="293">
        <f>VLOOKUP($A210,DRG!$A$8:$Z$771,22,FALSE)</f>
        <v>1.7842</v>
      </c>
      <c r="K210" s="16"/>
      <c r="L210" s="301">
        <f t="shared" si="15"/>
        <v>50.089799999999997</v>
      </c>
      <c r="M210" s="207">
        <f t="shared" si="16"/>
        <v>64.231200000000001</v>
      </c>
      <c r="N210" s="357">
        <f t="shared" si="17"/>
        <v>14.141400000000004</v>
      </c>
      <c r="O210" s="288">
        <f t="shared" si="18"/>
        <v>0.10422081940834269</v>
      </c>
      <c r="P210" s="304">
        <f t="shared" si="19"/>
        <v>0.16129032258064516</v>
      </c>
    </row>
    <row r="211" spans="1:16" x14ac:dyDescent="0.2">
      <c r="A211" s="273" t="s">
        <v>289</v>
      </c>
      <c r="B211" s="287" t="str">
        <f>VLOOKUP($A211,data!$B$2:$AS$765,44,FALSE)</f>
        <v>07</v>
      </c>
      <c r="C211" s="262" t="str">
        <f>VLOOKUP($A211,DRG!$A$8:$Z$771,2,FALSE)</f>
        <v>Disorders of Liver Except Malig, Cirr, Alc Hepa W/O CC/MCC</v>
      </c>
      <c r="D211" s="264">
        <f>IF(ISERROR(VLOOKUP($A211,v32_final!$A$9:$F$763,6,FALSE)),0,VLOOKUP($A211,v32_final!$A$9:$F$763,6,FALSE))</f>
        <v>78</v>
      </c>
      <c r="E211" s="221" t="str">
        <f>VLOOKUP($A211,DRG!$A$8:$Z$771,20,FALSE)</f>
        <v>A</v>
      </c>
      <c r="F211" s="293">
        <f>VLOOKUP($A211,DRG!$A$8:$Z$771,21,FALSE)</f>
        <v>0.65239999999999998</v>
      </c>
      <c r="G211" s="16"/>
      <c r="H211" s="263">
        <f>VLOOKUP($A211,DRG!$A$8:$Z$771,9,FALSE)</f>
        <v>90</v>
      </c>
      <c r="I211" s="299" t="str">
        <f>VLOOKUP($A211,DRG!$A$8:$Z$771,18,FALSE)</f>
        <v>A</v>
      </c>
      <c r="J211" s="293">
        <f>VLOOKUP($A211,DRG!$A$8:$Z$771,22,FALSE)</f>
        <v>0.72230000000000005</v>
      </c>
      <c r="K211" s="16"/>
      <c r="L211" s="301">
        <f t="shared" si="15"/>
        <v>50.8872</v>
      </c>
      <c r="M211" s="207">
        <f t="shared" si="16"/>
        <v>65.007000000000005</v>
      </c>
      <c r="N211" s="357">
        <f t="shared" si="17"/>
        <v>14.119800000000005</v>
      </c>
      <c r="O211" s="288">
        <f t="shared" si="18"/>
        <v>0.10714285714285726</v>
      </c>
      <c r="P211" s="304">
        <f t="shared" si="19"/>
        <v>0.15384615384615385</v>
      </c>
    </row>
    <row r="212" spans="1:16" x14ac:dyDescent="0.2">
      <c r="A212" s="273" t="s">
        <v>1489</v>
      </c>
      <c r="B212" s="287" t="str">
        <f>VLOOKUP($A212,data!$B$2:$AS$765,44,FALSE)</f>
        <v>06</v>
      </c>
      <c r="C212" s="262" t="str">
        <f>VLOOKUP($A212,DRG!$A$8:$Z$771,2,FALSE)</f>
        <v>Rectal Resection W MCC</v>
      </c>
      <c r="D212" s="264">
        <f>IF(ISERROR(VLOOKUP($A212,v32_final!$A$9:$F$763,6,FALSE)),0,VLOOKUP($A212,v32_final!$A$9:$F$763,6,FALSE))</f>
        <v>4</v>
      </c>
      <c r="E212" s="221" t="str">
        <f>VLOOKUP($A212,DRG!$A$8:$Z$771,20,FALSE)</f>
        <v>M</v>
      </c>
      <c r="F212" s="293">
        <f>VLOOKUP($A212,DRG!$A$8:$Z$771,21,FALSE)</f>
        <v>7.3144</v>
      </c>
      <c r="G212" s="16"/>
      <c r="H212" s="263">
        <f>VLOOKUP($A212,DRG!$A$8:$Z$771,9,FALSE)</f>
        <v>6</v>
      </c>
      <c r="I212" s="299" t="str">
        <f>VLOOKUP($A212,DRG!$A$8:$Z$771,18,FALSE)</f>
        <v>M</v>
      </c>
      <c r="J212" s="293">
        <f>VLOOKUP($A212,DRG!$A$8:$Z$771,22,FALSE)</f>
        <v>7.2283999999999997</v>
      </c>
      <c r="K212" s="16"/>
      <c r="L212" s="301">
        <f t="shared" si="15"/>
        <v>29.2576</v>
      </c>
      <c r="M212" s="207">
        <f t="shared" si="16"/>
        <v>43.370399999999997</v>
      </c>
      <c r="N212" s="357">
        <f t="shared" si="17"/>
        <v>14.112799999999996</v>
      </c>
      <c r="O212" s="288">
        <f t="shared" si="18"/>
        <v>-1.1757628787050244E-2</v>
      </c>
      <c r="P212" s="304">
        <f t="shared" si="19"/>
        <v>0.5</v>
      </c>
    </row>
    <row r="213" spans="1:16" x14ac:dyDescent="0.2">
      <c r="A213" s="282" t="s">
        <v>1513</v>
      </c>
      <c r="B213" s="289" t="str">
        <f>VLOOKUP($A213,data!$B$2:$AS$765,44,FALSE)</f>
        <v>06</v>
      </c>
      <c r="C213" s="267" t="str">
        <f>VLOOKUP($A213,DRG!$A$8:$Z$771,2,FALSE)</f>
        <v>Minor Small &amp; Large Bowel Procedures W MCC</v>
      </c>
      <c r="D213" s="269">
        <f>IF(ISERROR(VLOOKUP($A213,v32_final!$A$9:$F$763,6,FALSE)),0,VLOOKUP($A213,v32_final!$A$9:$F$763,6,FALSE))</f>
        <v>3</v>
      </c>
      <c r="E213" s="222" t="str">
        <f>VLOOKUP($A213,DRG!$A$8:$Z$771,20,FALSE)</f>
        <v>M</v>
      </c>
      <c r="F213" s="292">
        <f>VLOOKUP($A213,DRG!$A$8:$Z$771,21,FALSE)</f>
        <v>5.1425999999999998</v>
      </c>
      <c r="G213" s="16"/>
      <c r="H213" s="268">
        <f>VLOOKUP($A213,DRG!$A$8:$Z$771,9,FALSE)</f>
        <v>6</v>
      </c>
      <c r="I213" s="300" t="str">
        <f>VLOOKUP($A213,DRG!$A$8:$Z$771,18,FALSE)</f>
        <v>M</v>
      </c>
      <c r="J213" s="292">
        <f>VLOOKUP($A213,DRG!$A$8:$Z$771,22,FALSE)</f>
        <v>4.9218999999999999</v>
      </c>
      <c r="K213" s="16"/>
      <c r="L213" s="302">
        <f t="shared" si="15"/>
        <v>15.4278</v>
      </c>
      <c r="M213" s="208">
        <f t="shared" si="16"/>
        <v>29.531399999999998</v>
      </c>
      <c r="N213" s="358">
        <f t="shared" si="17"/>
        <v>14.103599999999998</v>
      </c>
      <c r="O213" s="308">
        <f t="shared" si="18"/>
        <v>-4.2916034690623404E-2</v>
      </c>
      <c r="P213" s="303">
        <f t="shared" si="19"/>
        <v>1</v>
      </c>
    </row>
    <row r="214" spans="1:16" x14ac:dyDescent="0.2">
      <c r="A214" s="273" t="s">
        <v>1219</v>
      </c>
      <c r="B214" s="287" t="str">
        <f>VLOOKUP($A214,data!$B$2:$AS$765,44,FALSE)</f>
        <v>16</v>
      </c>
      <c r="C214" s="262" t="str">
        <f>VLOOKUP($A214,DRG!$A$8:$Z$771,2,FALSE)</f>
        <v>Splenectomy W MCC</v>
      </c>
      <c r="D214" s="264">
        <f>IF(ISERROR(VLOOKUP($A214,v32_final!$A$9:$F$763,6,FALSE)),0,VLOOKUP($A214,v32_final!$A$9:$F$763,6,FALSE))</f>
        <v>5</v>
      </c>
      <c r="E214" s="221" t="str">
        <f>VLOOKUP($A214,DRG!$A$8:$Z$771,20,FALSE)</f>
        <v>M</v>
      </c>
      <c r="F214" s="293">
        <f>VLOOKUP($A214,DRG!$A$8:$Z$771,21,FALSE)</f>
        <v>7.7935999999999996</v>
      </c>
      <c r="G214" s="16"/>
      <c r="H214" s="263">
        <f>VLOOKUP($A214,DRG!$A$8:$Z$771,9,FALSE)</f>
        <v>7</v>
      </c>
      <c r="I214" s="299" t="str">
        <f>VLOOKUP($A214,DRG!$A$8:$Z$771,18,FALSE)</f>
        <v>M</v>
      </c>
      <c r="J214" s="293">
        <f>VLOOKUP($A214,DRG!$A$8:$Z$771,22,FALSE)</f>
        <v>7.5456000000000003</v>
      </c>
      <c r="K214" s="16"/>
      <c r="L214" s="301">
        <f t="shared" si="15"/>
        <v>38.967999999999996</v>
      </c>
      <c r="M214" s="207">
        <f t="shared" si="16"/>
        <v>52.819200000000002</v>
      </c>
      <c r="N214" s="357">
        <f t="shared" si="17"/>
        <v>13.851200000000006</v>
      </c>
      <c r="O214" s="288">
        <f t="shared" si="18"/>
        <v>-3.1820981318004433E-2</v>
      </c>
      <c r="P214" s="304">
        <f t="shared" si="19"/>
        <v>0.4</v>
      </c>
    </row>
    <row r="215" spans="1:16" x14ac:dyDescent="0.2">
      <c r="A215" s="273" t="s">
        <v>659</v>
      </c>
      <c r="B215" s="287" t="str">
        <f>VLOOKUP($A215,data!$B$2:$AS$765,44,FALSE)</f>
        <v>13</v>
      </c>
      <c r="C215" s="262" t="str">
        <f>VLOOKUP($A215,DRG!$A$8:$Z$771,2,FALSE)</f>
        <v>Uterine &amp; Adnexa Proc for Ovarian or Adnexal Malignancy W MCC</v>
      </c>
      <c r="D215" s="264">
        <f>IF(ISERROR(VLOOKUP($A215,v32_final!$A$9:$F$763,6,FALSE)),0,VLOOKUP($A215,v32_final!$A$9:$F$763,6,FALSE))</f>
        <v>6</v>
      </c>
      <c r="E215" s="221" t="str">
        <f>VLOOKUP($A215,DRG!$A$8:$Z$771,20,FALSE)</f>
        <v>M</v>
      </c>
      <c r="F215" s="293">
        <f>VLOOKUP($A215,DRG!$A$8:$Z$771,21,FALSE)</f>
        <v>6.8935000000000004</v>
      </c>
      <c r="G215" s="16"/>
      <c r="H215" s="263">
        <f>VLOOKUP($A215,DRG!$A$8:$Z$771,9,FALSE)</f>
        <v>8</v>
      </c>
      <c r="I215" s="299" t="str">
        <f>VLOOKUP($A215,DRG!$A$8:$Z$771,18,FALSE)</f>
        <v>M</v>
      </c>
      <c r="J215" s="293">
        <f>VLOOKUP($A215,DRG!$A$8:$Z$771,22,FALSE)</f>
        <v>6.8662000000000001</v>
      </c>
      <c r="K215" s="16"/>
      <c r="L215" s="301">
        <f t="shared" si="15"/>
        <v>41.361000000000004</v>
      </c>
      <c r="M215" s="207">
        <f t="shared" si="16"/>
        <v>54.929600000000001</v>
      </c>
      <c r="N215" s="357">
        <f t="shared" si="17"/>
        <v>13.568599999999996</v>
      </c>
      <c r="O215" s="288">
        <f t="shared" si="18"/>
        <v>-3.9602524116922203E-3</v>
      </c>
      <c r="P215" s="304">
        <f t="shared" si="19"/>
        <v>0.33333333333333331</v>
      </c>
    </row>
    <row r="216" spans="1:16" x14ac:dyDescent="0.2">
      <c r="A216" s="273" t="s">
        <v>599</v>
      </c>
      <c r="B216" s="287" t="str">
        <f>VLOOKUP($A216,data!$B$2:$AS$765,44,FALSE)</f>
        <v>01</v>
      </c>
      <c r="C216" s="262" t="str">
        <f>VLOOKUP($A216,DRG!$A$8:$Z$771,2,FALSE)</f>
        <v>Ventricular Shunt Procedures W/O CC/MCC</v>
      </c>
      <c r="D216" s="264">
        <f>IF(ISERROR(VLOOKUP($A216,v32_final!$A$9:$F$763,6,FALSE)),0,VLOOKUP($A216,v32_final!$A$9:$F$763,6,FALSE))</f>
        <v>12</v>
      </c>
      <c r="E216" s="221" t="str">
        <f>VLOOKUP($A216,DRG!$A$8:$Z$771,20,FALSE)</f>
        <v>A</v>
      </c>
      <c r="F216" s="293">
        <f>VLOOKUP($A216,DRG!$A$8:$Z$771,21,FALSE)</f>
        <v>1.5885</v>
      </c>
      <c r="G216" s="16"/>
      <c r="H216" s="263">
        <f>VLOOKUP($A216,DRG!$A$8:$Z$771,9,FALSE)</f>
        <v>18</v>
      </c>
      <c r="I216" s="299" t="str">
        <f>VLOOKUP($A216,DRG!$A$8:$Z$771,18,FALSE)</f>
        <v>A</v>
      </c>
      <c r="J216" s="293">
        <f>VLOOKUP($A216,DRG!$A$8:$Z$771,22,FALSE)</f>
        <v>1.8126</v>
      </c>
      <c r="K216" s="16"/>
      <c r="L216" s="301">
        <f t="shared" si="15"/>
        <v>19.062000000000001</v>
      </c>
      <c r="M216" s="207">
        <f t="shared" si="16"/>
        <v>32.626800000000003</v>
      </c>
      <c r="N216" s="357">
        <f t="shared" si="17"/>
        <v>13.564800000000002</v>
      </c>
      <c r="O216" s="288">
        <f t="shared" si="18"/>
        <v>0.14107648725212463</v>
      </c>
      <c r="P216" s="304">
        <f t="shared" si="19"/>
        <v>0.5</v>
      </c>
    </row>
    <row r="217" spans="1:16" x14ac:dyDescent="0.2">
      <c r="A217" s="273" t="s">
        <v>492</v>
      </c>
      <c r="B217" s="287" t="str">
        <f>VLOOKUP($A217,data!$B$2:$AS$765,44,FALSE)</f>
        <v>01</v>
      </c>
      <c r="C217" s="262" t="str">
        <f>VLOOKUP($A217,DRG!$A$8:$Z$771,2,FALSE)</f>
        <v>Viral Meningitis W/O CC/MCC</v>
      </c>
      <c r="D217" s="264">
        <f>IF(ISERROR(VLOOKUP($A217,v32_final!$A$9:$F$763,6,FALSE)),0,VLOOKUP($A217,v32_final!$A$9:$F$763,6,FALSE))</f>
        <v>16</v>
      </c>
      <c r="E217" s="221" t="str">
        <f>VLOOKUP($A217,DRG!$A$8:$Z$771,20,FALSE)</f>
        <v>A</v>
      </c>
      <c r="F217" s="293">
        <f>VLOOKUP($A217,DRG!$A$8:$Z$771,21,FALSE)</f>
        <v>0.55300000000000005</v>
      </c>
      <c r="G217" s="16"/>
      <c r="H217" s="263">
        <f>VLOOKUP($A217,DRG!$A$8:$Z$771,9,FALSE)</f>
        <v>27</v>
      </c>
      <c r="I217" s="299" t="str">
        <f>VLOOKUP($A217,DRG!$A$8:$Z$771,18,FALSE)</f>
        <v>A</v>
      </c>
      <c r="J217" s="293">
        <f>VLOOKUP($A217,DRG!$A$8:$Z$771,22,FALSE)</f>
        <v>0.82830000000000004</v>
      </c>
      <c r="K217" s="16"/>
      <c r="L217" s="301">
        <f t="shared" si="15"/>
        <v>8.8480000000000008</v>
      </c>
      <c r="M217" s="207">
        <f t="shared" si="16"/>
        <v>22.364100000000001</v>
      </c>
      <c r="N217" s="357">
        <f t="shared" si="17"/>
        <v>13.5161</v>
      </c>
      <c r="O217" s="288">
        <f t="shared" si="18"/>
        <v>0.49783001808318256</v>
      </c>
      <c r="P217" s="304">
        <f t="shared" si="19"/>
        <v>0.6875</v>
      </c>
    </row>
    <row r="218" spans="1:16" x14ac:dyDescent="0.2">
      <c r="A218" s="282" t="s">
        <v>686</v>
      </c>
      <c r="B218" s="289" t="str">
        <f>VLOOKUP($A218,data!$B$2:$AS$765,44,FALSE)</f>
        <v>01</v>
      </c>
      <c r="C218" s="267" t="str">
        <f>VLOOKUP($A218,DRG!$A$8:$Z$771,2,FALSE)</f>
        <v>Bacterial &amp; Tuberculous Infections of Nervous System W CC</v>
      </c>
      <c r="D218" s="269">
        <f>IF(ISERROR(VLOOKUP($A218,v32_final!$A$9:$F$763,6,FALSE)),0,VLOOKUP($A218,v32_final!$A$9:$F$763,6,FALSE))</f>
        <v>7</v>
      </c>
      <c r="E218" s="222" t="str">
        <f>VLOOKUP($A218,DRG!$A$8:$Z$771,20,FALSE)</f>
        <v>MP</v>
      </c>
      <c r="F218" s="292">
        <f>VLOOKUP($A218,DRG!$A$8:$Z$771,21,FALSE)</f>
        <v>2.3496999999999999</v>
      </c>
      <c r="G218" s="16"/>
      <c r="H218" s="268">
        <f>VLOOKUP($A218,DRG!$A$8:$Z$771,9,FALSE)</f>
        <v>8</v>
      </c>
      <c r="I218" s="300" t="str">
        <f>VLOOKUP($A218,DRG!$A$8:$Z$771,18,FALSE)</f>
        <v>M</v>
      </c>
      <c r="J218" s="292">
        <f>VLOOKUP($A218,DRG!$A$8:$Z$771,22,FALSE)</f>
        <v>3.6930000000000001</v>
      </c>
      <c r="K218" s="16"/>
      <c r="L218" s="302">
        <f t="shared" si="15"/>
        <v>16.447900000000001</v>
      </c>
      <c r="M218" s="208">
        <f t="shared" si="16"/>
        <v>29.544</v>
      </c>
      <c r="N218" s="358">
        <f t="shared" si="17"/>
        <v>13.0961</v>
      </c>
      <c r="O218" s="308">
        <f t="shared" si="18"/>
        <v>0.57169000297910377</v>
      </c>
      <c r="P218" s="303">
        <f t="shared" si="19"/>
        <v>0.14285714285714285</v>
      </c>
    </row>
    <row r="219" spans="1:16" x14ac:dyDescent="0.2">
      <c r="A219" s="273" t="s">
        <v>1215</v>
      </c>
      <c r="B219" s="287" t="str">
        <f>VLOOKUP($A219,data!$B$2:$AS$765,44,FALSE)</f>
        <v>Neo</v>
      </c>
      <c r="C219" s="262" t="str">
        <f>VLOOKUP($A219,DRG!$A$8:$Z$771,2,FALSE)</f>
        <v>Prematurity W/O Major Problems</v>
      </c>
      <c r="D219" s="264">
        <f>IF(ISERROR(VLOOKUP($A219,v32_final!$A$9:$F$763,6,FALSE)),0,VLOOKUP($A219,v32_final!$A$9:$F$763,6,FALSE))</f>
        <v>124</v>
      </c>
      <c r="E219" s="221" t="str">
        <f>VLOOKUP($A219,DRG!$A$8:$Z$771,20,FALSE)</f>
        <v>A</v>
      </c>
      <c r="F219" s="293">
        <f>VLOOKUP($A219,DRG!$A$8:$Z$771,21,FALSE)</f>
        <v>0.26879999999999998</v>
      </c>
      <c r="G219" s="16"/>
      <c r="H219" s="263">
        <f>VLOOKUP($A219,DRG!$A$8:$Z$771,9,FALSE)</f>
        <v>138</v>
      </c>
      <c r="I219" s="299" t="str">
        <f>VLOOKUP($A219,DRG!$A$8:$Z$771,18,FALSE)</f>
        <v>A</v>
      </c>
      <c r="J219" s="293">
        <f>VLOOKUP($A219,DRG!$A$8:$Z$771,22,FALSE)</f>
        <v>0.3352</v>
      </c>
      <c r="K219" s="16"/>
      <c r="L219" s="301">
        <f t="shared" si="15"/>
        <v>33.331199999999995</v>
      </c>
      <c r="M219" s="207">
        <f t="shared" si="16"/>
        <v>46.257599999999996</v>
      </c>
      <c r="N219" s="357">
        <f t="shared" si="17"/>
        <v>12.926400000000001</v>
      </c>
      <c r="O219" s="288">
        <f t="shared" si="18"/>
        <v>0.24702380952380959</v>
      </c>
      <c r="P219" s="304">
        <f t="shared" si="19"/>
        <v>0.11290322580645161</v>
      </c>
    </row>
    <row r="220" spans="1:16" x14ac:dyDescent="0.2">
      <c r="A220" s="273" t="s">
        <v>1343</v>
      </c>
      <c r="B220" s="287" t="str">
        <f>VLOOKUP($A220,data!$B$2:$AS$765,44,FALSE)</f>
        <v/>
      </c>
      <c r="C220" s="262" t="str">
        <f>VLOOKUP($A220,DRG!$A$8:$Z$771,2,FALSE)</f>
        <v>Extensive O.R. Procedure Unrelated to Principal Diagnosis W/O CC/MCC</v>
      </c>
      <c r="D220" s="264">
        <f>IF(ISERROR(VLOOKUP($A220,v32_final!$A$9:$F$763,6,FALSE)),0,VLOOKUP($A220,v32_final!$A$9:$F$763,6,FALSE))</f>
        <v>30</v>
      </c>
      <c r="E220" s="221" t="str">
        <f>VLOOKUP($A220,DRG!$A$8:$Z$771,20,FALSE)</f>
        <v>A</v>
      </c>
      <c r="F220" s="293">
        <f>VLOOKUP($A220,DRG!$A$8:$Z$771,21,FALSE)</f>
        <v>1.8346</v>
      </c>
      <c r="G220" s="16"/>
      <c r="H220" s="263">
        <f>VLOOKUP($A220,DRG!$A$8:$Z$771,9,FALSE)</f>
        <v>47</v>
      </c>
      <c r="I220" s="299" t="str">
        <f>VLOOKUP($A220,DRG!$A$8:$Z$771,18,FALSE)</f>
        <v>A</v>
      </c>
      <c r="J220" s="293">
        <f>VLOOKUP($A220,DRG!$A$8:$Z$771,22,FALSE)</f>
        <v>1.4456</v>
      </c>
      <c r="K220" s="16"/>
      <c r="L220" s="301">
        <f t="shared" si="15"/>
        <v>55.037999999999997</v>
      </c>
      <c r="M220" s="207">
        <f t="shared" si="16"/>
        <v>67.943200000000004</v>
      </c>
      <c r="N220" s="357">
        <f t="shared" si="17"/>
        <v>12.905200000000008</v>
      </c>
      <c r="O220" s="288">
        <f t="shared" si="18"/>
        <v>-0.21203532105091027</v>
      </c>
      <c r="P220" s="304">
        <f t="shared" si="19"/>
        <v>0.56666666666666665</v>
      </c>
    </row>
    <row r="221" spans="1:16" x14ac:dyDescent="0.2">
      <c r="A221" s="283" t="s">
        <v>1443</v>
      </c>
      <c r="B221" s="287" t="str">
        <f>VLOOKUP($A221,data!$B$2:$AS$765,44,FALSE)</f>
        <v>08</v>
      </c>
      <c r="C221" s="262" t="str">
        <f>VLOOKUP($A221,DRG!$A$8:$Z$771,2,FALSE)</f>
        <v>Tendonitis, Myositis &amp; Bursitis W/O MCC</v>
      </c>
      <c r="D221" s="264">
        <f>IF(ISERROR(VLOOKUP($A221,v32_final!$A$9:$F$763,6,FALSE)),0,VLOOKUP($A221,v32_final!$A$9:$F$763,6,FALSE))</f>
        <v>88</v>
      </c>
      <c r="E221" s="221" t="str">
        <f>VLOOKUP($A221,DRG!$A$8:$Z$771,20,FALSE)</f>
        <v>A</v>
      </c>
      <c r="F221" s="293">
        <f>VLOOKUP($A221,DRG!$A$8:$Z$771,21,FALSE)</f>
        <v>0.82930000000000004</v>
      </c>
      <c r="G221" s="16"/>
      <c r="H221" s="263">
        <f>VLOOKUP($A221,DRG!$A$8:$Z$771,9,FALSE)</f>
        <v>108</v>
      </c>
      <c r="I221" s="299" t="str">
        <f>VLOOKUP($A221,DRG!$A$8:$Z$771,18,FALSE)</f>
        <v>A</v>
      </c>
      <c r="J221" s="293">
        <f>VLOOKUP($A221,DRG!$A$8:$Z$771,22,FALSE)</f>
        <v>0.79469999999999996</v>
      </c>
      <c r="K221" s="16"/>
      <c r="L221" s="301">
        <f t="shared" si="15"/>
        <v>72.978400000000008</v>
      </c>
      <c r="M221" s="207">
        <f t="shared" si="16"/>
        <v>85.82759999999999</v>
      </c>
      <c r="N221" s="357">
        <f t="shared" si="17"/>
        <v>12.849199999999982</v>
      </c>
      <c r="O221" s="288">
        <f t="shared" si="18"/>
        <v>-4.1721934161340977E-2</v>
      </c>
      <c r="P221" s="304">
        <f t="shared" si="19"/>
        <v>0.22727272727272727</v>
      </c>
    </row>
    <row r="222" spans="1:16" x14ac:dyDescent="0.2">
      <c r="A222" s="273" t="s">
        <v>581</v>
      </c>
      <c r="B222" s="287" t="str">
        <f>VLOOKUP($A222,data!$B$2:$AS$765,44,FALSE)</f>
        <v>01</v>
      </c>
      <c r="C222" s="262" t="str">
        <f>VLOOKUP($A222,DRG!$A$8:$Z$771,2,FALSE)</f>
        <v>Cranio W Major Dev Impl/Acute Complex CNS PDX W/O MCC</v>
      </c>
      <c r="D222" s="264">
        <f>IF(ISERROR(VLOOKUP($A222,v32_final!$A$9:$F$763,6,FALSE)),0,VLOOKUP($A222,v32_final!$A$9:$F$763,6,FALSE))</f>
        <v>4</v>
      </c>
      <c r="E222" s="221" t="str">
        <f>VLOOKUP($A222,DRG!$A$8:$Z$771,20,FALSE)</f>
        <v>M</v>
      </c>
      <c r="F222" s="293">
        <f>VLOOKUP($A222,DRG!$A$8:$Z$771,21,FALSE)</f>
        <v>5.8239000000000001</v>
      </c>
      <c r="G222" s="16"/>
      <c r="H222" s="263">
        <f>VLOOKUP($A222,DRG!$A$8:$Z$771,9,FALSE)</f>
        <v>6</v>
      </c>
      <c r="I222" s="299" t="str">
        <f>VLOOKUP($A222,DRG!$A$8:$Z$771,18,FALSE)</f>
        <v>M</v>
      </c>
      <c r="J222" s="293">
        <f>VLOOKUP($A222,DRG!$A$8:$Z$771,22,FALSE)</f>
        <v>6.0237999999999996</v>
      </c>
      <c r="K222" s="16"/>
      <c r="L222" s="301">
        <f t="shared" si="15"/>
        <v>23.2956</v>
      </c>
      <c r="M222" s="207">
        <f t="shared" si="16"/>
        <v>36.142799999999994</v>
      </c>
      <c r="N222" s="357">
        <f t="shared" si="17"/>
        <v>12.847199999999994</v>
      </c>
      <c r="O222" s="288">
        <f t="shared" si="18"/>
        <v>3.4324078366730112E-2</v>
      </c>
      <c r="P222" s="304">
        <f t="shared" si="19"/>
        <v>0.5</v>
      </c>
    </row>
    <row r="223" spans="1:16" x14ac:dyDescent="0.2">
      <c r="A223" s="282" t="s">
        <v>1242</v>
      </c>
      <c r="B223" s="289" t="str">
        <f>VLOOKUP($A223,data!$B$2:$AS$765,44,FALSE)</f>
        <v>17</v>
      </c>
      <c r="C223" s="267" t="str">
        <f>VLOOKUP($A223,DRG!$A$8:$Z$771,2,FALSE)</f>
        <v>Acute Leukemia W/O Major O.R. Procedure W CC</v>
      </c>
      <c r="D223" s="269">
        <f>IF(ISERROR(VLOOKUP($A223,v32_final!$A$9:$F$763,6,FALSE)),0,VLOOKUP($A223,v32_final!$A$9:$F$763,6,FALSE))</f>
        <v>17</v>
      </c>
      <c r="E223" s="222" t="str">
        <f>VLOOKUP($A223,DRG!$A$8:$Z$771,20,FALSE)</f>
        <v>A</v>
      </c>
      <c r="F223" s="292">
        <f>VLOOKUP($A223,DRG!$A$8:$Z$771,21,FALSE)</f>
        <v>2.2793000000000001</v>
      </c>
      <c r="G223" s="16"/>
      <c r="H223" s="268">
        <f>VLOOKUP($A223,DRG!$A$8:$Z$771,9,FALSE)</f>
        <v>14</v>
      </c>
      <c r="I223" s="300" t="str">
        <f>VLOOKUP($A223,DRG!$A$8:$Z$771,18,FALSE)</f>
        <v>A</v>
      </c>
      <c r="J223" s="292">
        <f>VLOOKUP($A223,DRG!$A$8:$Z$771,22,FALSE)</f>
        <v>3.6833</v>
      </c>
      <c r="K223" s="16"/>
      <c r="L223" s="302">
        <f t="shared" si="15"/>
        <v>38.748100000000001</v>
      </c>
      <c r="M223" s="208">
        <f t="shared" si="16"/>
        <v>51.566200000000002</v>
      </c>
      <c r="N223" s="358">
        <f t="shared" si="17"/>
        <v>12.818100000000001</v>
      </c>
      <c r="O223" s="308">
        <f t="shared" si="18"/>
        <v>0.61597858991795718</v>
      </c>
      <c r="P223" s="303">
        <f t="shared" si="19"/>
        <v>-0.17647058823529413</v>
      </c>
    </row>
    <row r="224" spans="1:16" x14ac:dyDescent="0.2">
      <c r="A224" s="273" t="s">
        <v>2287</v>
      </c>
      <c r="B224" s="287" t="str">
        <f>VLOOKUP($A224,data!$B$2:$AS$765,44,FALSE)</f>
        <v>09</v>
      </c>
      <c r="C224" s="262" t="str">
        <f>VLOOKUP($A224,DRG!$A$8:$Z$771,2,FALSE)</f>
        <v>Skin Debridement W/O CC/MCC</v>
      </c>
      <c r="D224" s="264">
        <f>IF(ISERROR(VLOOKUP($A224,v32_final!$A$9:$F$763,6,FALSE)),0,VLOOKUP($A224,v32_final!$A$9:$F$763,6,FALSE))</f>
        <v>38</v>
      </c>
      <c r="E224" s="221" t="str">
        <f>VLOOKUP($A224,DRG!$A$8:$Z$771,20,FALSE)</f>
        <v>A</v>
      </c>
      <c r="F224" s="293">
        <f>VLOOKUP($A224,DRG!$A$8:$Z$771,21,FALSE)</f>
        <v>1.0064</v>
      </c>
      <c r="G224" s="16"/>
      <c r="H224" s="263">
        <f>VLOOKUP($A224,DRG!$A$8:$Z$771,9,FALSE)</f>
        <v>51</v>
      </c>
      <c r="I224" s="299" t="str">
        <f>VLOOKUP($A224,DRG!$A$8:$Z$771,18,FALSE)</f>
        <v>A</v>
      </c>
      <c r="J224" s="293">
        <f>VLOOKUP($A224,DRG!$A$8:$Z$771,22,FALSE)</f>
        <v>1.0005999999999999</v>
      </c>
      <c r="K224" s="16"/>
      <c r="L224" s="301">
        <f t="shared" si="15"/>
        <v>38.243200000000002</v>
      </c>
      <c r="M224" s="207">
        <f t="shared" si="16"/>
        <v>51.0306</v>
      </c>
      <c r="N224" s="357">
        <f t="shared" si="17"/>
        <v>12.787399999999998</v>
      </c>
      <c r="O224" s="288">
        <f t="shared" si="18"/>
        <v>-5.7631160572337321E-3</v>
      </c>
      <c r="P224" s="304">
        <f t="shared" si="19"/>
        <v>0.34210526315789475</v>
      </c>
    </row>
    <row r="225" spans="1:16" x14ac:dyDescent="0.2">
      <c r="A225" s="273" t="s">
        <v>383</v>
      </c>
      <c r="B225" s="287" t="str">
        <f>VLOOKUP($A225,data!$B$2:$AS$765,44,FALSE)</f>
        <v>08</v>
      </c>
      <c r="C225" s="262" t="str">
        <f>VLOOKUP($A225,DRG!$A$8:$Z$771,2,FALSE)</f>
        <v>Knee Procedures W/O PDX of Infection W CC/MCC</v>
      </c>
      <c r="D225" s="264">
        <f>IF(ISERROR(VLOOKUP($A225,v32_final!$A$9:$F$763,6,FALSE)),0,VLOOKUP($A225,v32_final!$A$9:$F$763,6,FALSE))</f>
        <v>18</v>
      </c>
      <c r="E225" s="221" t="str">
        <f>VLOOKUP($A225,DRG!$A$8:$Z$771,20,FALSE)</f>
        <v>AP</v>
      </c>
      <c r="F225" s="293">
        <f>VLOOKUP($A225,DRG!$A$8:$Z$771,21,FALSE)</f>
        <v>2.3296999999999999</v>
      </c>
      <c r="G225" s="16"/>
      <c r="H225" s="263">
        <f>VLOOKUP($A225,DRG!$A$8:$Z$771,9,FALSE)</f>
        <v>24</v>
      </c>
      <c r="I225" s="299" t="str">
        <f>VLOOKUP($A225,DRG!$A$8:$Z$771,18,FALSE)</f>
        <v>AP</v>
      </c>
      <c r="J225" s="293">
        <f>VLOOKUP($A225,DRG!$A$8:$Z$771,22,FALSE)</f>
        <v>2.2730999999999999</v>
      </c>
      <c r="K225" s="16"/>
      <c r="L225" s="301">
        <f t="shared" si="15"/>
        <v>41.934599999999996</v>
      </c>
      <c r="M225" s="207">
        <f t="shared" si="16"/>
        <v>54.554400000000001</v>
      </c>
      <c r="N225" s="357">
        <f t="shared" si="17"/>
        <v>12.619800000000005</v>
      </c>
      <c r="O225" s="288">
        <f t="shared" si="18"/>
        <v>-2.4294973601751292E-2</v>
      </c>
      <c r="P225" s="304">
        <f t="shared" si="19"/>
        <v>0.33333333333333331</v>
      </c>
    </row>
    <row r="226" spans="1:16" x14ac:dyDescent="0.2">
      <c r="A226" s="273" t="s">
        <v>636</v>
      </c>
      <c r="B226" s="287" t="str">
        <f>VLOOKUP($A226,data!$B$2:$AS$765,44,FALSE)</f>
        <v>12</v>
      </c>
      <c r="C226" s="262" t="str">
        <f>VLOOKUP($A226,DRG!$A$8:$Z$771,2,FALSE)</f>
        <v>Major Male Pelvic Procedures W CC/MCC</v>
      </c>
      <c r="D226" s="264">
        <f>IF(ISERROR(VLOOKUP($A226,v32_final!$A$9:$F$763,6,FALSE)),0,VLOOKUP($A226,v32_final!$A$9:$F$763,6,FALSE))</f>
        <v>19</v>
      </c>
      <c r="E226" s="221" t="str">
        <f>VLOOKUP($A226,DRG!$A$8:$Z$771,20,FALSE)</f>
        <v>AO</v>
      </c>
      <c r="F226" s="293">
        <f>VLOOKUP($A226,DRG!$A$8:$Z$771,21,FALSE)</f>
        <v>3.1991000000000001</v>
      </c>
      <c r="G226" s="16"/>
      <c r="H226" s="263">
        <f>VLOOKUP($A226,DRG!$A$8:$Z$771,9,FALSE)</f>
        <v>29</v>
      </c>
      <c r="I226" s="299" t="str">
        <f>VLOOKUP($A226,DRG!$A$8:$Z$771,18,FALSE)</f>
        <v>A</v>
      </c>
      <c r="J226" s="293">
        <f>VLOOKUP($A226,DRG!$A$8:$Z$771,22,FALSE)</f>
        <v>2.5283000000000002</v>
      </c>
      <c r="K226" s="16"/>
      <c r="L226" s="301">
        <f t="shared" si="15"/>
        <v>60.782899999999998</v>
      </c>
      <c r="M226" s="207">
        <f t="shared" si="16"/>
        <v>73.320700000000002</v>
      </c>
      <c r="N226" s="357">
        <f t="shared" si="17"/>
        <v>12.537800000000004</v>
      </c>
      <c r="O226" s="288">
        <f t="shared" si="18"/>
        <v>-0.2096839736175799</v>
      </c>
      <c r="P226" s="304">
        <f t="shared" si="19"/>
        <v>0.52631578947368418</v>
      </c>
    </row>
    <row r="227" spans="1:16" x14ac:dyDescent="0.2">
      <c r="A227" s="273" t="s">
        <v>728</v>
      </c>
      <c r="B227" s="287" t="str">
        <f>VLOOKUP($A227,data!$B$2:$AS$765,44,FALSE)</f>
        <v>02</v>
      </c>
      <c r="C227" s="262" t="str">
        <f>VLOOKUP($A227,DRG!$A$8:$Z$771,2,FALSE)</f>
        <v>Intraocular Procedures W CC/MCC</v>
      </c>
      <c r="D227" s="264">
        <f>IF(ISERROR(VLOOKUP($A227,v32_final!$A$9:$F$763,6,FALSE)),0,VLOOKUP($A227,v32_final!$A$9:$F$763,6,FALSE))</f>
        <v>3</v>
      </c>
      <c r="E227" s="221" t="str">
        <f>VLOOKUP($A227,DRG!$A$8:$Z$771,20,FALSE)</f>
        <v>M</v>
      </c>
      <c r="F227" s="293">
        <f>VLOOKUP($A227,DRG!$A$8:$Z$771,21,FALSE)</f>
        <v>2.1772999999999998</v>
      </c>
      <c r="G227" s="16"/>
      <c r="H227" s="263">
        <f>VLOOKUP($A227,DRG!$A$8:$Z$771,9,FALSE)</f>
        <v>8</v>
      </c>
      <c r="I227" s="299" t="str">
        <f>VLOOKUP($A227,DRG!$A$8:$Z$771,18,FALSE)</f>
        <v>M</v>
      </c>
      <c r="J227" s="293">
        <f>VLOOKUP($A227,DRG!$A$8:$Z$771,22,FALSE)</f>
        <v>2.3816999999999999</v>
      </c>
      <c r="K227" s="16"/>
      <c r="L227" s="301">
        <f t="shared" si="15"/>
        <v>6.5318999999999994</v>
      </c>
      <c r="M227" s="207">
        <f t="shared" si="16"/>
        <v>19.053599999999999</v>
      </c>
      <c r="N227" s="357">
        <f t="shared" si="17"/>
        <v>12.521699999999999</v>
      </c>
      <c r="O227" s="288">
        <f t="shared" si="18"/>
        <v>9.3877738483442871E-2</v>
      </c>
      <c r="P227" s="304">
        <f t="shared" si="19"/>
        <v>1.6666666666666667</v>
      </c>
    </row>
    <row r="228" spans="1:16" x14ac:dyDescent="0.2">
      <c r="A228" s="282" t="s">
        <v>232</v>
      </c>
      <c r="B228" s="289" t="str">
        <f>VLOOKUP($A228,data!$B$2:$AS$765,44,FALSE)</f>
        <v>07</v>
      </c>
      <c r="C228" s="267" t="str">
        <f>VLOOKUP($A228,DRG!$A$8:$Z$771,2,FALSE)</f>
        <v>Cholecystectomy Except by Laparoscope W/O C.D.E. W MCC</v>
      </c>
      <c r="D228" s="269">
        <f>IF(ISERROR(VLOOKUP($A228,v32_final!$A$9:$F$763,6,FALSE)),0,VLOOKUP($A228,v32_final!$A$9:$F$763,6,FALSE))</f>
        <v>16</v>
      </c>
      <c r="E228" s="222" t="str">
        <f>VLOOKUP($A228,DRG!$A$8:$Z$771,20,FALSE)</f>
        <v>A</v>
      </c>
      <c r="F228" s="292">
        <f>VLOOKUP($A228,DRG!$A$8:$Z$771,21,FALSE)</f>
        <v>3.2523</v>
      </c>
      <c r="G228" s="16"/>
      <c r="H228" s="268">
        <f>VLOOKUP($A228,DRG!$A$8:$Z$771,9,FALSE)</f>
        <v>17</v>
      </c>
      <c r="I228" s="300" t="str">
        <f>VLOOKUP($A228,DRG!$A$8:$Z$771,18,FALSE)</f>
        <v>A</v>
      </c>
      <c r="J228" s="292">
        <f>VLOOKUP($A228,DRG!$A$8:$Z$771,22,FALSE)</f>
        <v>3.7974999999999999</v>
      </c>
      <c r="K228" s="16"/>
      <c r="L228" s="302">
        <f t="shared" si="15"/>
        <v>52.036799999999999</v>
      </c>
      <c r="M228" s="208">
        <f t="shared" si="16"/>
        <v>64.557500000000005</v>
      </c>
      <c r="N228" s="358">
        <f t="shared" si="17"/>
        <v>12.520700000000005</v>
      </c>
      <c r="O228" s="308">
        <f t="shared" si="18"/>
        <v>0.16763521200381265</v>
      </c>
      <c r="P228" s="303">
        <f t="shared" si="19"/>
        <v>6.25E-2</v>
      </c>
    </row>
    <row r="229" spans="1:16" x14ac:dyDescent="0.2">
      <c r="A229" s="214" t="s">
        <v>601</v>
      </c>
      <c r="B229" s="287" t="str">
        <f>VLOOKUP($A229,data!$B$2:$AS$765,44,FALSE)</f>
        <v>01</v>
      </c>
      <c r="C229" s="262" t="str">
        <f>VLOOKUP($A229,DRG!$A$8:$Z$771,2,FALSE)</f>
        <v>Carotid Artery Stent Procedure W MCC</v>
      </c>
      <c r="D229" s="264">
        <f>IF(ISERROR(VLOOKUP($A229,v32_final!$A$9:$F$763,6,FALSE)),0,VLOOKUP($A229,v32_final!$A$9:$F$763,6,FALSE))</f>
        <v>4</v>
      </c>
      <c r="E229" s="221" t="str">
        <f>VLOOKUP($A229,DRG!$A$8:$Z$771,20,FALSE)</f>
        <v>A</v>
      </c>
      <c r="F229" s="293">
        <f>VLOOKUP($A229,DRG!$A$8:$Z$771,21,FALSE)</f>
        <v>4.2018000000000004</v>
      </c>
      <c r="G229" s="16"/>
      <c r="H229" s="263">
        <f>VLOOKUP($A229,DRG!$A$8:$Z$771,9,FALSE)</f>
        <v>5</v>
      </c>
      <c r="I229" s="299" t="str">
        <f>VLOOKUP($A229,DRG!$A$8:$Z$771,18,FALSE)</f>
        <v>M</v>
      </c>
      <c r="J229" s="293">
        <f>VLOOKUP($A229,DRG!$A$8:$Z$771,22,FALSE)</f>
        <v>5.8455000000000004</v>
      </c>
      <c r="K229" s="16"/>
      <c r="L229" s="301">
        <f t="shared" si="15"/>
        <v>16.807200000000002</v>
      </c>
      <c r="M229" s="207">
        <f t="shared" si="16"/>
        <v>29.227500000000003</v>
      </c>
      <c r="N229" s="357">
        <f t="shared" si="17"/>
        <v>12.420300000000001</v>
      </c>
      <c r="O229" s="288">
        <f t="shared" si="18"/>
        <v>0.39118949021847776</v>
      </c>
      <c r="P229" s="304">
        <f t="shared" si="19"/>
        <v>0.25</v>
      </c>
    </row>
    <row r="230" spans="1:16" x14ac:dyDescent="0.2">
      <c r="A230" s="273" t="s">
        <v>618</v>
      </c>
      <c r="B230" s="287" t="str">
        <f>VLOOKUP($A230,data!$B$2:$AS$765,44,FALSE)</f>
        <v>01</v>
      </c>
      <c r="C230" s="262" t="str">
        <f>VLOOKUP($A230,DRG!$A$8:$Z$771,2,FALSE)</f>
        <v>Periph/Cranial Nerve &amp; Other Nerv Syst Proc W/O CC/MCC</v>
      </c>
      <c r="D230" s="264">
        <f>IF(ISERROR(VLOOKUP($A230,v32_final!$A$9:$F$763,6,FALSE)),0,VLOOKUP($A230,v32_final!$A$9:$F$763,6,FALSE))</f>
        <v>18</v>
      </c>
      <c r="E230" s="221" t="str">
        <f>VLOOKUP($A230,DRG!$A$8:$Z$771,20,FALSE)</f>
        <v>AP</v>
      </c>
      <c r="F230" s="293">
        <f>VLOOKUP($A230,DRG!$A$8:$Z$771,21,FALSE)</f>
        <v>1.7137</v>
      </c>
      <c r="G230" s="16"/>
      <c r="H230" s="263">
        <f>VLOOKUP($A230,DRG!$A$8:$Z$771,9,FALSE)</f>
        <v>21</v>
      </c>
      <c r="I230" s="299" t="str">
        <f>VLOOKUP($A230,DRG!$A$8:$Z$771,18,FALSE)</f>
        <v>A</v>
      </c>
      <c r="J230" s="293">
        <f>VLOOKUP($A230,DRG!$A$8:$Z$771,22,FALSE)</f>
        <v>2.0457000000000001</v>
      </c>
      <c r="K230" s="16"/>
      <c r="L230" s="301">
        <f t="shared" si="15"/>
        <v>30.846599999999999</v>
      </c>
      <c r="M230" s="207">
        <f t="shared" si="16"/>
        <v>42.959699999999998</v>
      </c>
      <c r="N230" s="357">
        <f t="shared" si="17"/>
        <v>12.113099999999999</v>
      </c>
      <c r="O230" s="288">
        <f t="shared" si="18"/>
        <v>0.19373285872673168</v>
      </c>
      <c r="P230" s="304">
        <f t="shared" si="19"/>
        <v>0.16666666666666666</v>
      </c>
    </row>
    <row r="231" spans="1:16" x14ac:dyDescent="0.2">
      <c r="A231" s="273" t="s">
        <v>218</v>
      </c>
      <c r="B231" s="287" t="str">
        <f>VLOOKUP($A231,data!$B$2:$AS$765,44,FALSE)</f>
        <v>07</v>
      </c>
      <c r="C231" s="262" t="str">
        <f>VLOOKUP($A231,DRG!$A$8:$Z$771,2,FALSE)</f>
        <v>Pancreas, Liver &amp; Shunt Procedures W/O CC/MCC</v>
      </c>
      <c r="D231" s="264">
        <f>IF(ISERROR(VLOOKUP($A231,v32_final!$A$9:$F$763,6,FALSE)),0,VLOOKUP($A231,v32_final!$A$9:$F$763,6,FALSE))</f>
        <v>10</v>
      </c>
      <c r="E231" s="221" t="str">
        <f>VLOOKUP($A231,DRG!$A$8:$Z$771,20,FALSE)</f>
        <v>A</v>
      </c>
      <c r="F231" s="293">
        <f>VLOOKUP($A231,DRG!$A$8:$Z$771,21,FALSE)</f>
        <v>2.0825</v>
      </c>
      <c r="G231" s="16"/>
      <c r="H231" s="263">
        <f>VLOOKUP($A231,DRG!$A$8:$Z$771,9,FALSE)</f>
        <v>15</v>
      </c>
      <c r="I231" s="299" t="str">
        <f>VLOOKUP($A231,DRG!$A$8:$Z$771,18,FALSE)</f>
        <v>A</v>
      </c>
      <c r="J231" s="293">
        <f>VLOOKUP($A231,DRG!$A$8:$Z$771,22,FALSE)</f>
        <v>2.1821000000000002</v>
      </c>
      <c r="K231" s="16"/>
      <c r="L231" s="301">
        <f t="shared" si="15"/>
        <v>20.824999999999999</v>
      </c>
      <c r="M231" s="207">
        <f t="shared" si="16"/>
        <v>32.731500000000004</v>
      </c>
      <c r="N231" s="357">
        <f t="shared" si="17"/>
        <v>11.906500000000005</v>
      </c>
      <c r="O231" s="288">
        <f t="shared" si="18"/>
        <v>4.7827130852340999E-2</v>
      </c>
      <c r="P231" s="304">
        <f t="shared" si="19"/>
        <v>0.5</v>
      </c>
    </row>
    <row r="232" spans="1:16" x14ac:dyDescent="0.2">
      <c r="A232" s="273" t="s">
        <v>1537</v>
      </c>
      <c r="B232" s="287" t="str">
        <f>VLOOKUP($A232,data!$B$2:$AS$765,44,FALSE)</f>
        <v>08</v>
      </c>
      <c r="C232" s="262" t="str">
        <f>VLOOKUP($A232,DRG!$A$8:$Z$771,2,FALSE)</f>
        <v>Soft Tissue Procedures W/O CC/MCC</v>
      </c>
      <c r="D232" s="264">
        <f>IF(ISERROR(VLOOKUP($A232,v32_final!$A$9:$F$763,6,FALSE)),0,VLOOKUP($A232,v32_final!$A$9:$F$763,6,FALSE))</f>
        <v>32</v>
      </c>
      <c r="E232" s="221" t="str">
        <f>VLOOKUP($A232,DRG!$A$8:$Z$771,20,FALSE)</f>
        <v>A</v>
      </c>
      <c r="F232" s="293">
        <f>VLOOKUP($A232,DRG!$A$8:$Z$771,21,FALSE)</f>
        <v>1.3601000000000001</v>
      </c>
      <c r="G232" s="16"/>
      <c r="H232" s="263">
        <f>VLOOKUP($A232,DRG!$A$8:$Z$771,9,FALSE)</f>
        <v>42</v>
      </c>
      <c r="I232" s="299" t="str">
        <f>VLOOKUP($A232,DRG!$A$8:$Z$771,18,FALSE)</f>
        <v>A</v>
      </c>
      <c r="J232" s="293">
        <f>VLOOKUP($A232,DRG!$A$8:$Z$771,22,FALSE)</f>
        <v>1.3143</v>
      </c>
      <c r="K232" s="16"/>
      <c r="L232" s="301">
        <f t="shared" si="15"/>
        <v>43.523200000000003</v>
      </c>
      <c r="M232" s="207">
        <f t="shared" si="16"/>
        <v>55.200600000000001</v>
      </c>
      <c r="N232" s="357">
        <f t="shared" si="17"/>
        <v>11.677399999999999</v>
      </c>
      <c r="O232" s="288">
        <f t="shared" si="18"/>
        <v>-3.3673994559223631E-2</v>
      </c>
      <c r="P232" s="304">
        <f t="shared" si="19"/>
        <v>0.3125</v>
      </c>
    </row>
    <row r="233" spans="1:16" x14ac:dyDescent="0.2">
      <c r="A233" s="282" t="s">
        <v>1225</v>
      </c>
      <c r="B233" s="289" t="str">
        <f>VLOOKUP($A233,data!$B$2:$AS$765,44,FALSE)</f>
        <v>16</v>
      </c>
      <c r="C233" s="267" t="str">
        <f>VLOOKUP($A233,DRG!$A$8:$Z$771,2,FALSE)</f>
        <v>Red Blood Cell Disorders W/O MCC</v>
      </c>
      <c r="D233" s="269">
        <f>IF(ISERROR(VLOOKUP($A233,v32_final!$A$9:$F$763,6,FALSE)),0,VLOOKUP($A233,v32_final!$A$9:$F$763,6,FALSE))</f>
        <v>274</v>
      </c>
      <c r="E233" s="222" t="str">
        <f>VLOOKUP($A233,DRG!$A$8:$Z$771,20,FALSE)</f>
        <v>A</v>
      </c>
      <c r="F233" s="292">
        <f>VLOOKUP($A233,DRG!$A$8:$Z$771,21,FALSE)</f>
        <v>0.85299999999999998</v>
      </c>
      <c r="G233" s="16"/>
      <c r="H233" s="268">
        <f>VLOOKUP($A233,DRG!$A$8:$Z$771,9,FALSE)</f>
        <v>282</v>
      </c>
      <c r="I233" s="300" t="str">
        <f>VLOOKUP($A233,DRG!$A$8:$Z$771,18,FALSE)</f>
        <v>A</v>
      </c>
      <c r="J233" s="292">
        <f>VLOOKUP($A233,DRG!$A$8:$Z$771,22,FALSE)</f>
        <v>0.86990000000000001</v>
      </c>
      <c r="K233" s="16"/>
      <c r="L233" s="302">
        <f t="shared" si="15"/>
        <v>233.72200000000001</v>
      </c>
      <c r="M233" s="208">
        <f t="shared" si="16"/>
        <v>245.31180000000001</v>
      </c>
      <c r="N233" s="358">
        <f t="shared" si="17"/>
        <v>11.589799999999997</v>
      </c>
      <c r="O233" s="308">
        <f t="shared" si="18"/>
        <v>1.9812426729191122E-2</v>
      </c>
      <c r="P233" s="303">
        <f t="shared" si="19"/>
        <v>2.9197080291970802E-2</v>
      </c>
    </row>
    <row r="234" spans="1:16" x14ac:dyDescent="0.2">
      <c r="A234" s="273" t="s">
        <v>1207</v>
      </c>
      <c r="B234" s="287" t="str">
        <f>VLOOKUP($A234,data!$B$2:$AS$765,44,FALSE)</f>
        <v>14</v>
      </c>
      <c r="C234" s="262" t="str">
        <f>VLOOKUP($A234,DRG!$A$8:$Z$771,2,FALSE)</f>
        <v>Threatened Abortion</v>
      </c>
      <c r="D234" s="264">
        <f>IF(ISERROR(VLOOKUP($A234,v32_final!$A$9:$F$763,6,FALSE)),0,VLOOKUP($A234,v32_final!$A$9:$F$763,6,FALSE))</f>
        <v>82</v>
      </c>
      <c r="E234" s="221" t="str">
        <f>VLOOKUP($A234,DRG!$A$8:$Z$771,20,FALSE)</f>
        <v>A</v>
      </c>
      <c r="F234" s="293">
        <f>VLOOKUP($A234,DRG!$A$8:$Z$771,21,FALSE)</f>
        <v>0.48799999999999999</v>
      </c>
      <c r="G234" s="16"/>
      <c r="H234" s="263">
        <f>VLOOKUP($A234,DRG!$A$8:$Z$771,9,FALSE)</f>
        <v>84</v>
      </c>
      <c r="I234" s="299" t="str">
        <f>VLOOKUP($A234,DRG!$A$8:$Z$771,18,FALSE)</f>
        <v>A</v>
      </c>
      <c r="J234" s="293">
        <f>VLOOKUP($A234,DRG!$A$8:$Z$771,22,FALSE)</f>
        <v>0.61380000000000001</v>
      </c>
      <c r="K234" s="16"/>
      <c r="L234" s="301">
        <f t="shared" si="15"/>
        <v>40.015999999999998</v>
      </c>
      <c r="M234" s="207">
        <f t="shared" si="16"/>
        <v>51.559200000000004</v>
      </c>
      <c r="N234" s="357">
        <f t="shared" si="17"/>
        <v>11.543200000000006</v>
      </c>
      <c r="O234" s="288">
        <f t="shared" si="18"/>
        <v>0.25778688524590171</v>
      </c>
      <c r="P234" s="304">
        <f t="shared" si="19"/>
        <v>2.4390243902439025E-2</v>
      </c>
    </row>
    <row r="235" spans="1:16" x14ac:dyDescent="0.2">
      <c r="A235" s="273" t="s">
        <v>864</v>
      </c>
      <c r="B235" s="287" t="str">
        <f>VLOOKUP($A235,data!$B$2:$AS$765,44,FALSE)</f>
        <v>04</v>
      </c>
      <c r="C235" s="262" t="str">
        <f>VLOOKUP($A235,DRG!$A$8:$Z$771,2,FALSE)</f>
        <v>Major Chest Trauma W CC</v>
      </c>
      <c r="D235" s="264">
        <f>IF(ISERROR(VLOOKUP($A235,v32_final!$A$9:$F$763,6,FALSE)),0,VLOOKUP($A235,v32_final!$A$9:$F$763,6,FALSE))</f>
        <v>29</v>
      </c>
      <c r="E235" s="221" t="str">
        <f>VLOOKUP($A235,DRG!$A$8:$Z$771,20,FALSE)</f>
        <v>AO</v>
      </c>
      <c r="F235" s="293">
        <f>VLOOKUP($A235,DRG!$A$8:$Z$771,21,FALSE)</f>
        <v>0.94689999999999996</v>
      </c>
      <c r="G235" s="16"/>
      <c r="H235" s="263">
        <f>VLOOKUP($A235,DRG!$A$8:$Z$771,9,FALSE)</f>
        <v>31</v>
      </c>
      <c r="I235" s="299" t="str">
        <f>VLOOKUP($A235,DRG!$A$8:$Z$771,18,FALSE)</f>
        <v>AO</v>
      </c>
      <c r="J235" s="293">
        <f>VLOOKUP($A235,DRG!$A$8:$Z$771,22,FALSE)</f>
        <v>1.2559</v>
      </c>
      <c r="K235" s="16"/>
      <c r="L235" s="301">
        <f t="shared" si="15"/>
        <v>27.460100000000001</v>
      </c>
      <c r="M235" s="207">
        <f t="shared" si="16"/>
        <v>38.932900000000004</v>
      </c>
      <c r="N235" s="357">
        <f t="shared" si="17"/>
        <v>11.472800000000003</v>
      </c>
      <c r="O235" s="288">
        <f t="shared" si="18"/>
        <v>0.3263280177421059</v>
      </c>
      <c r="P235" s="304">
        <f t="shared" si="19"/>
        <v>6.8965517241379309E-2</v>
      </c>
    </row>
    <row r="236" spans="1:16" x14ac:dyDescent="0.2">
      <c r="A236" s="273" t="s">
        <v>558</v>
      </c>
      <c r="B236" s="287" t="str">
        <f>VLOOKUP($A236,data!$B$2:$AS$765,44,FALSE)</f>
        <v>10</v>
      </c>
      <c r="C236" s="262" t="str">
        <f>VLOOKUP($A236,DRG!$A$8:$Z$771,2,FALSE)</f>
        <v>Endocrine Disorders W MCC</v>
      </c>
      <c r="D236" s="264">
        <f>IF(ISERROR(VLOOKUP($A236,v32_final!$A$9:$F$763,6,FALSE)),0,VLOOKUP($A236,v32_final!$A$9:$F$763,6,FALSE))</f>
        <v>16</v>
      </c>
      <c r="E236" s="221" t="str">
        <f>VLOOKUP($A236,DRG!$A$8:$Z$771,20,FALSE)</f>
        <v>A</v>
      </c>
      <c r="F236" s="293">
        <f>VLOOKUP($A236,DRG!$A$8:$Z$771,21,FALSE)</f>
        <v>1.4603999999999999</v>
      </c>
      <c r="G236" s="16"/>
      <c r="H236" s="263">
        <f>VLOOKUP($A236,DRG!$A$8:$Z$771,9,FALSE)</f>
        <v>25</v>
      </c>
      <c r="I236" s="299" t="str">
        <f>VLOOKUP($A236,DRG!$A$8:$Z$771,18,FALSE)</f>
        <v>A</v>
      </c>
      <c r="J236" s="293">
        <f>VLOOKUP($A236,DRG!$A$8:$Z$771,22,FALSE)</f>
        <v>1.3894</v>
      </c>
      <c r="K236" s="16"/>
      <c r="L236" s="301">
        <f t="shared" si="15"/>
        <v>23.366399999999999</v>
      </c>
      <c r="M236" s="207">
        <f t="shared" si="16"/>
        <v>34.734999999999999</v>
      </c>
      <c r="N236" s="357">
        <f t="shared" si="17"/>
        <v>11.368600000000001</v>
      </c>
      <c r="O236" s="288">
        <f t="shared" si="18"/>
        <v>-4.861681731032591E-2</v>
      </c>
      <c r="P236" s="304">
        <f t="shared" si="19"/>
        <v>0.5625</v>
      </c>
    </row>
    <row r="237" spans="1:16" x14ac:dyDescent="0.2">
      <c r="A237" s="273" t="s">
        <v>1297</v>
      </c>
      <c r="B237" s="287" t="str">
        <f>VLOOKUP($A237,data!$B$2:$AS$765,44,FALSE)</f>
        <v>21</v>
      </c>
      <c r="C237" s="262" t="str">
        <f>VLOOKUP($A237,DRG!$A$8:$Z$771,2,FALSE)</f>
        <v>Traumatic Injury W MCC</v>
      </c>
      <c r="D237" s="264">
        <f>IF(ISERROR(VLOOKUP($A237,v32_final!$A$9:$F$763,6,FALSE)),0,VLOOKUP($A237,v32_final!$A$9:$F$763,6,FALSE))</f>
        <v>1</v>
      </c>
      <c r="E237" s="221" t="str">
        <f>VLOOKUP($A237,DRG!$A$8:$Z$771,20,FALSE)</f>
        <v>M</v>
      </c>
      <c r="F237" s="293">
        <f>VLOOKUP($A237,DRG!$A$8:$Z$771,21,FALSE)</f>
        <v>1.7739</v>
      </c>
      <c r="G237" s="16"/>
      <c r="H237" s="263">
        <f>VLOOKUP($A237,DRG!$A$8:$Z$771,9,FALSE)</f>
        <v>6</v>
      </c>
      <c r="I237" s="299" t="str">
        <f>VLOOKUP($A237,DRG!$A$8:$Z$771,18,FALSE)</f>
        <v>M</v>
      </c>
      <c r="J237" s="293">
        <f>VLOOKUP($A237,DRG!$A$8:$Z$771,22,FALSE)</f>
        <v>2.1509999999999998</v>
      </c>
      <c r="K237" s="16"/>
      <c r="L237" s="301">
        <f t="shared" si="15"/>
        <v>1.7739</v>
      </c>
      <c r="M237" s="207">
        <f t="shared" si="16"/>
        <v>12.905999999999999</v>
      </c>
      <c r="N237" s="357">
        <f t="shared" si="17"/>
        <v>11.132099999999999</v>
      </c>
      <c r="O237" s="288">
        <f t="shared" si="18"/>
        <v>0.21258244545915767</v>
      </c>
      <c r="P237" s="304">
        <f t="shared" si="19"/>
        <v>5</v>
      </c>
    </row>
    <row r="238" spans="1:16" x14ac:dyDescent="0.2">
      <c r="A238" s="282" t="s">
        <v>1180</v>
      </c>
      <c r="B238" s="289" t="str">
        <f>VLOOKUP($A238,data!$B$2:$AS$765,44,FALSE)</f>
        <v>13</v>
      </c>
      <c r="C238" s="267" t="str">
        <f>VLOOKUP($A238,DRG!$A$8:$Z$771,2,FALSE)</f>
        <v>D&amp;C, Conization, Laparoscopy &amp; Tubal Interruption W CC/MCC</v>
      </c>
      <c r="D238" s="269">
        <f>IF(ISERROR(VLOOKUP($A238,v32_final!$A$9:$F$763,6,FALSE)),0,VLOOKUP($A238,v32_final!$A$9:$F$763,6,FALSE))</f>
        <v>17</v>
      </c>
      <c r="E238" s="222" t="str">
        <f>VLOOKUP($A238,DRG!$A$8:$Z$771,20,FALSE)</f>
        <v>AP</v>
      </c>
      <c r="F238" s="292">
        <f>VLOOKUP($A238,DRG!$A$8:$Z$771,21,FALSE)</f>
        <v>1.5203</v>
      </c>
      <c r="G238" s="16"/>
      <c r="H238" s="268">
        <f>VLOOKUP($A238,DRG!$A$8:$Z$771,9,FALSE)</f>
        <v>29</v>
      </c>
      <c r="I238" s="300" t="str">
        <f>VLOOKUP($A238,DRG!$A$8:$Z$771,18,FALSE)</f>
        <v>A</v>
      </c>
      <c r="J238" s="292">
        <f>VLOOKUP($A238,DRG!$A$8:$Z$771,22,FALSE)</f>
        <v>1.2684</v>
      </c>
      <c r="K238" s="16"/>
      <c r="L238" s="302">
        <f t="shared" si="15"/>
        <v>25.845099999999999</v>
      </c>
      <c r="M238" s="208">
        <f t="shared" si="16"/>
        <v>36.7836</v>
      </c>
      <c r="N238" s="358">
        <f t="shared" si="17"/>
        <v>10.938500000000001</v>
      </c>
      <c r="O238" s="308">
        <f t="shared" si="18"/>
        <v>-0.16569098204301783</v>
      </c>
      <c r="P238" s="303">
        <f t="shared" si="19"/>
        <v>0.70588235294117652</v>
      </c>
    </row>
    <row r="239" spans="1:16" x14ac:dyDescent="0.2">
      <c r="A239" s="273" t="s">
        <v>1246</v>
      </c>
      <c r="B239" s="287" t="str">
        <f>VLOOKUP($A239,data!$B$2:$AS$765,44,FALSE)</f>
        <v>17</v>
      </c>
      <c r="C239" s="262" t="str">
        <f>VLOOKUP($A239,DRG!$A$8:$Z$771,2,FALSE)</f>
        <v>Chemo W Acute Leukemia as SDX W/O CC/MCC</v>
      </c>
      <c r="D239" s="264">
        <f>IF(ISERROR(VLOOKUP($A239,v32_final!$A$9:$F$763,6,FALSE)),0,VLOOKUP($A239,v32_final!$A$9:$F$763,6,FALSE))</f>
        <v>33</v>
      </c>
      <c r="E239" s="221" t="str">
        <f>VLOOKUP($A239,DRG!$A$8:$Z$771,20,FALSE)</f>
        <v>A</v>
      </c>
      <c r="F239" s="293">
        <f>VLOOKUP($A239,DRG!$A$8:$Z$771,21,FALSE)</f>
        <v>0.6542</v>
      </c>
      <c r="G239" s="16"/>
      <c r="H239" s="263">
        <f>VLOOKUP($A239,DRG!$A$8:$Z$771,9,FALSE)</f>
        <v>41</v>
      </c>
      <c r="I239" s="299" t="str">
        <f>VLOOKUP($A239,DRG!$A$8:$Z$771,18,FALSE)</f>
        <v>A</v>
      </c>
      <c r="J239" s="293">
        <f>VLOOKUP($A239,DRG!$A$8:$Z$771,22,FALSE)</f>
        <v>0.78800000000000003</v>
      </c>
      <c r="K239" s="16"/>
      <c r="L239" s="301">
        <f t="shared" si="15"/>
        <v>21.5886</v>
      </c>
      <c r="M239" s="207">
        <f t="shared" si="16"/>
        <v>32.308</v>
      </c>
      <c r="N239" s="357">
        <f t="shared" si="17"/>
        <v>10.7194</v>
      </c>
      <c r="O239" s="288">
        <f t="shared" si="18"/>
        <v>0.2045246102109447</v>
      </c>
      <c r="P239" s="304">
        <f t="shared" si="19"/>
        <v>0.24242424242424243</v>
      </c>
    </row>
    <row r="240" spans="1:16" x14ac:dyDescent="0.2">
      <c r="A240" s="273" t="s">
        <v>1178</v>
      </c>
      <c r="B240" s="287" t="str">
        <f>VLOOKUP($A240,data!$B$2:$AS$765,44,FALSE)</f>
        <v>13</v>
      </c>
      <c r="C240" s="262" t="str">
        <f>VLOOKUP($A240,DRG!$A$8:$Z$771,2,FALSE)</f>
        <v>Uterine &amp; Adnexa Proc for Non-Malignancy W CC/MCC</v>
      </c>
      <c r="D240" s="264">
        <f>IF(ISERROR(VLOOKUP($A240,v32_final!$A$9:$F$763,6,FALSE)),0,VLOOKUP($A240,v32_final!$A$9:$F$763,6,FALSE))</f>
        <v>153</v>
      </c>
      <c r="E240" s="221" t="str">
        <f>VLOOKUP($A240,DRG!$A$8:$Z$771,20,FALSE)</f>
        <v>A</v>
      </c>
      <c r="F240" s="293">
        <f>VLOOKUP($A240,DRG!$A$8:$Z$771,21,FALSE)</f>
        <v>1.6354</v>
      </c>
      <c r="G240" s="16"/>
      <c r="H240" s="263">
        <f>VLOOKUP($A240,DRG!$A$8:$Z$771,9,FALSE)</f>
        <v>155</v>
      </c>
      <c r="I240" s="299" t="str">
        <f>VLOOKUP($A240,DRG!$A$8:$Z$771,18,FALSE)</f>
        <v>A</v>
      </c>
      <c r="J240" s="293">
        <f>VLOOKUP($A240,DRG!$A$8:$Z$771,22,FALSE)</f>
        <v>1.6832</v>
      </c>
      <c r="K240" s="16"/>
      <c r="L240" s="301">
        <f t="shared" si="15"/>
        <v>250.21619999999999</v>
      </c>
      <c r="M240" s="207">
        <f t="shared" si="16"/>
        <v>260.89600000000002</v>
      </c>
      <c r="N240" s="357">
        <f t="shared" si="17"/>
        <v>10.679800000000029</v>
      </c>
      <c r="O240" s="288">
        <f t="shared" si="18"/>
        <v>2.9228323345970444E-2</v>
      </c>
      <c r="P240" s="304">
        <f t="shared" si="19"/>
        <v>1.3071895424836602E-2</v>
      </c>
    </row>
    <row r="241" spans="1:16" x14ac:dyDescent="0.2">
      <c r="A241" s="273" t="s">
        <v>236</v>
      </c>
      <c r="B241" s="287" t="str">
        <f>VLOOKUP($A241,data!$B$2:$AS$765,44,FALSE)</f>
        <v>07</v>
      </c>
      <c r="C241" s="262" t="str">
        <f>VLOOKUP($A241,DRG!$A$8:$Z$771,2,FALSE)</f>
        <v>Cholecystectomy Except by Laparoscope W/O C.D.E. W/O CC/MCC</v>
      </c>
      <c r="D241" s="264">
        <f>IF(ISERROR(VLOOKUP($A241,v32_final!$A$9:$F$763,6,FALSE)),0,VLOOKUP($A241,v32_final!$A$9:$F$763,6,FALSE))</f>
        <v>27</v>
      </c>
      <c r="E241" s="221" t="str">
        <f>VLOOKUP($A241,DRG!$A$8:$Z$771,20,FALSE)</f>
        <v>A</v>
      </c>
      <c r="F241" s="293">
        <f>VLOOKUP($A241,DRG!$A$8:$Z$771,21,FALSE)</f>
        <v>1.5678000000000001</v>
      </c>
      <c r="G241" s="16"/>
      <c r="H241" s="263">
        <f>VLOOKUP($A241,DRG!$A$8:$Z$771,9,FALSE)</f>
        <v>33</v>
      </c>
      <c r="I241" s="299" t="str">
        <f>VLOOKUP($A241,DRG!$A$8:$Z$771,18,FALSE)</f>
        <v>A</v>
      </c>
      <c r="J241" s="293">
        <f>VLOOKUP($A241,DRG!$A$8:$Z$771,22,FALSE)</f>
        <v>1.6062000000000001</v>
      </c>
      <c r="K241" s="16"/>
      <c r="L241" s="301">
        <f t="shared" si="15"/>
        <v>42.330600000000004</v>
      </c>
      <c r="M241" s="207">
        <f t="shared" si="16"/>
        <v>53.004600000000003</v>
      </c>
      <c r="N241" s="357">
        <f t="shared" si="17"/>
        <v>10.673999999999999</v>
      </c>
      <c r="O241" s="288">
        <f t="shared" si="18"/>
        <v>2.4492920015308069E-2</v>
      </c>
      <c r="P241" s="304">
        <f t="shared" si="19"/>
        <v>0.22222222222222221</v>
      </c>
    </row>
    <row r="242" spans="1:16" x14ac:dyDescent="0.2">
      <c r="A242" s="273" t="s">
        <v>1107</v>
      </c>
      <c r="B242" s="287" t="str">
        <f>VLOOKUP($A242,data!$B$2:$AS$765,44,FALSE)</f>
        <v>06</v>
      </c>
      <c r="C242" s="262" t="str">
        <f>VLOOKUP($A242,DRG!$A$8:$Z$771,2,FALSE)</f>
        <v>Minor Small &amp; Large Bowel Procedures W/O CC/MCC</v>
      </c>
      <c r="D242" s="264">
        <f>IF(ISERROR(VLOOKUP($A242,v32_final!$A$9:$F$763,6,FALSE)),0,VLOOKUP($A242,v32_final!$A$9:$F$763,6,FALSE))</f>
        <v>24</v>
      </c>
      <c r="E242" s="221" t="str">
        <f>VLOOKUP($A242,DRG!$A$8:$Z$771,20,FALSE)</f>
        <v>A</v>
      </c>
      <c r="F242" s="293">
        <f>VLOOKUP($A242,DRG!$A$8:$Z$771,21,FALSE)</f>
        <v>1.6028</v>
      </c>
      <c r="G242" s="16"/>
      <c r="H242" s="263">
        <f>VLOOKUP($A242,DRG!$A$8:$Z$771,9,FALSE)</f>
        <v>32</v>
      </c>
      <c r="I242" s="299" t="str">
        <f>VLOOKUP($A242,DRG!$A$8:$Z$771,18,FALSE)</f>
        <v>A</v>
      </c>
      <c r="J242" s="293">
        <f>VLOOKUP($A242,DRG!$A$8:$Z$771,22,FALSE)</f>
        <v>1.5334000000000001</v>
      </c>
      <c r="K242" s="16"/>
      <c r="L242" s="301">
        <f t="shared" si="15"/>
        <v>38.467199999999998</v>
      </c>
      <c r="M242" s="207">
        <f t="shared" si="16"/>
        <v>49.068800000000003</v>
      </c>
      <c r="N242" s="357">
        <f t="shared" si="17"/>
        <v>10.601600000000005</v>
      </c>
      <c r="O242" s="288">
        <f t="shared" si="18"/>
        <v>-4.329922635388065E-2</v>
      </c>
      <c r="P242" s="304">
        <f t="shared" si="19"/>
        <v>0.33333333333333331</v>
      </c>
    </row>
    <row r="243" spans="1:16" x14ac:dyDescent="0.2">
      <c r="A243" s="282" t="s">
        <v>361</v>
      </c>
      <c r="B243" s="289" t="str">
        <f>VLOOKUP($A243,data!$B$2:$AS$765,44,FALSE)</f>
        <v>08</v>
      </c>
      <c r="C243" s="267" t="str">
        <f>VLOOKUP($A243,DRG!$A$8:$Z$771,2,FALSE)</f>
        <v>Biopsies of Musculoskeletal System &amp; Connective Tissue W MCC</v>
      </c>
      <c r="D243" s="269">
        <f>IF(ISERROR(VLOOKUP($A243,v32_final!$A$9:$F$763,6,FALSE)),0,VLOOKUP($A243,v32_final!$A$9:$F$763,6,FALSE))</f>
        <v>11</v>
      </c>
      <c r="E243" s="222" t="str">
        <f>VLOOKUP($A243,DRG!$A$8:$Z$771,20,FALSE)</f>
        <v>A</v>
      </c>
      <c r="F243" s="292">
        <f>VLOOKUP($A243,DRG!$A$8:$Z$771,21,FALSE)</f>
        <v>3.0447000000000002</v>
      </c>
      <c r="G243" s="16"/>
      <c r="H243" s="268">
        <f>VLOOKUP($A243,DRG!$A$8:$Z$771,9,FALSE)</f>
        <v>15</v>
      </c>
      <c r="I243" s="300" t="str">
        <f>VLOOKUP($A243,DRG!$A$8:$Z$771,18,FALSE)</f>
        <v>A</v>
      </c>
      <c r="J243" s="292">
        <f>VLOOKUP($A243,DRG!$A$8:$Z$771,22,FALSE)</f>
        <v>2.9371999999999998</v>
      </c>
      <c r="K243" s="16"/>
      <c r="L243" s="302">
        <f t="shared" si="15"/>
        <v>33.491700000000002</v>
      </c>
      <c r="M243" s="208">
        <f t="shared" si="16"/>
        <v>44.058</v>
      </c>
      <c r="N243" s="358">
        <f t="shared" si="17"/>
        <v>10.566299999999998</v>
      </c>
      <c r="O243" s="308">
        <f t="shared" si="18"/>
        <v>-3.5307255230400486E-2</v>
      </c>
      <c r="P243" s="303">
        <f t="shared" si="19"/>
        <v>0.36363636363636365</v>
      </c>
    </row>
    <row r="244" spans="1:16" x14ac:dyDescent="0.2">
      <c r="A244" s="273" t="s">
        <v>800</v>
      </c>
      <c r="B244" s="287" t="str">
        <f>VLOOKUP($A244,data!$B$2:$AS$765,44,FALSE)</f>
        <v>03</v>
      </c>
      <c r="C244" s="262" t="str">
        <f>VLOOKUP($A244,DRG!$A$8:$Z$771,2,FALSE)</f>
        <v>Otitis Media &amp; URI W MCC</v>
      </c>
      <c r="D244" s="264">
        <f>IF(ISERROR(VLOOKUP($A244,v32_final!$A$9:$F$763,6,FALSE)),0,VLOOKUP($A244,v32_final!$A$9:$F$763,6,FALSE))</f>
        <v>29</v>
      </c>
      <c r="E244" s="221" t="str">
        <f>VLOOKUP($A244,DRG!$A$8:$Z$771,20,FALSE)</f>
        <v>A</v>
      </c>
      <c r="F244" s="293">
        <f>VLOOKUP($A244,DRG!$A$8:$Z$771,21,FALSE)</f>
        <v>0.80010000000000003</v>
      </c>
      <c r="G244" s="16"/>
      <c r="H244" s="263">
        <f>VLOOKUP($A244,DRG!$A$8:$Z$771,9,FALSE)</f>
        <v>38</v>
      </c>
      <c r="I244" s="299" t="str">
        <f>VLOOKUP($A244,DRG!$A$8:$Z$771,18,FALSE)</f>
        <v>A</v>
      </c>
      <c r="J244" s="293">
        <f>VLOOKUP($A244,DRG!$A$8:$Z$771,22,FALSE)</f>
        <v>0.88829999999999998</v>
      </c>
      <c r="K244" s="16"/>
      <c r="L244" s="301">
        <f t="shared" si="15"/>
        <v>23.2029</v>
      </c>
      <c r="M244" s="207">
        <f t="shared" si="16"/>
        <v>33.755400000000002</v>
      </c>
      <c r="N244" s="357">
        <f t="shared" si="17"/>
        <v>10.552500000000002</v>
      </c>
      <c r="O244" s="288">
        <f t="shared" si="18"/>
        <v>0.11023622047244087</v>
      </c>
      <c r="P244" s="304">
        <f t="shared" si="19"/>
        <v>0.31034482758620691</v>
      </c>
    </row>
    <row r="245" spans="1:16" x14ac:dyDescent="0.2">
      <c r="A245" s="214" t="s">
        <v>1079</v>
      </c>
      <c r="B245" s="287" t="str">
        <f>VLOOKUP($A245,data!$B$2:$AS$765,44,FALSE)</f>
        <v>11</v>
      </c>
      <c r="C245" s="262" t="str">
        <f>VLOOKUP($A245,DRG!$A$8:$Z$771,2,FALSE)</f>
        <v>Transurethral Procedures W MCC</v>
      </c>
      <c r="D245" s="264">
        <f>IF(ISERROR(VLOOKUP($A245,v32_final!$A$9:$F$763,6,FALSE)),0,VLOOKUP($A245,v32_final!$A$9:$F$763,6,FALSE))</f>
        <v>13</v>
      </c>
      <c r="E245" s="221" t="str">
        <f>VLOOKUP($A245,DRG!$A$8:$Z$771,20,FALSE)</f>
        <v>A</v>
      </c>
      <c r="F245" s="293">
        <f>VLOOKUP($A245,DRG!$A$8:$Z$771,21,FALSE)</f>
        <v>2.0876999999999999</v>
      </c>
      <c r="G245" s="16"/>
      <c r="H245" s="263">
        <f>VLOOKUP($A245,DRG!$A$8:$Z$771,9,FALSE)</f>
        <v>15</v>
      </c>
      <c r="I245" s="299" t="str">
        <f>VLOOKUP($A245,DRG!$A$8:$Z$771,18,FALSE)</f>
        <v>A</v>
      </c>
      <c r="J245" s="293">
        <f>VLOOKUP($A245,DRG!$A$8:$Z$771,22,FALSE)</f>
        <v>2.5</v>
      </c>
      <c r="K245" s="16"/>
      <c r="L245" s="301">
        <f t="shared" si="15"/>
        <v>27.140099999999997</v>
      </c>
      <c r="M245" s="207">
        <f t="shared" si="16"/>
        <v>37.5</v>
      </c>
      <c r="N245" s="357">
        <f t="shared" si="17"/>
        <v>10.359900000000003</v>
      </c>
      <c r="O245" s="288">
        <f t="shared" si="18"/>
        <v>0.19749006083249515</v>
      </c>
      <c r="P245" s="304">
        <f t="shared" si="19"/>
        <v>0.15384615384615385</v>
      </c>
    </row>
    <row r="246" spans="1:16" x14ac:dyDescent="0.2">
      <c r="A246" s="273" t="s">
        <v>1329</v>
      </c>
      <c r="B246" s="287" t="str">
        <f>VLOOKUP($A246,data!$B$2:$AS$765,44,FALSE)</f>
        <v>24</v>
      </c>
      <c r="C246" s="262" t="str">
        <f>VLOOKUP($A246,DRG!$A$8:$Z$771,2,FALSE)</f>
        <v>Other O.R. Procedures for Multiple Significant Trauma W MCC</v>
      </c>
      <c r="D246" s="264">
        <f>IF(ISERROR(VLOOKUP($A246,v32_final!$A$9:$F$763,6,FALSE)),0,VLOOKUP($A246,v32_final!$A$9:$F$763,6,FALSE))</f>
        <v>73</v>
      </c>
      <c r="E246" s="221" t="str">
        <f>VLOOKUP($A246,DRG!$A$8:$Z$771,20,FALSE)</f>
        <v>A</v>
      </c>
      <c r="F246" s="293">
        <f>VLOOKUP($A246,DRG!$A$8:$Z$771,21,FALSE)</f>
        <v>7.5427</v>
      </c>
      <c r="G246" s="16"/>
      <c r="H246" s="263">
        <f>VLOOKUP($A246,DRG!$A$8:$Z$771,9,FALSE)</f>
        <v>69</v>
      </c>
      <c r="I246" s="299" t="str">
        <f>VLOOKUP($A246,DRG!$A$8:$Z$771,18,FALSE)</f>
        <v>A</v>
      </c>
      <c r="J246" s="293">
        <f>VLOOKUP($A246,DRG!$A$8:$Z$771,22,FALSE)</f>
        <v>8.1277000000000008</v>
      </c>
      <c r="K246" s="16"/>
      <c r="L246" s="301">
        <f t="shared" si="15"/>
        <v>550.61710000000005</v>
      </c>
      <c r="M246" s="207">
        <f t="shared" si="16"/>
        <v>560.81130000000007</v>
      </c>
      <c r="N246" s="357">
        <f t="shared" si="17"/>
        <v>10.194200000000023</v>
      </c>
      <c r="O246" s="288">
        <f t="shared" si="18"/>
        <v>7.7558433982526265E-2</v>
      </c>
      <c r="P246" s="304">
        <f t="shared" si="19"/>
        <v>-5.4794520547945202E-2</v>
      </c>
    </row>
    <row r="247" spans="1:16" x14ac:dyDescent="0.2">
      <c r="A247" s="283" t="s">
        <v>486</v>
      </c>
      <c r="B247" s="287" t="str">
        <f>VLOOKUP($A247,data!$B$2:$AS$765,44,FALSE)</f>
        <v>01</v>
      </c>
      <c r="C247" s="262" t="str">
        <f>VLOOKUP($A247,DRG!$A$8:$Z$771,2,FALSE)</f>
        <v>Cranial &amp; Peripheral Nerve Disorders W MCC</v>
      </c>
      <c r="D247" s="264">
        <f>IF(ISERROR(VLOOKUP($A247,v32_final!$A$9:$F$763,6,FALSE)),0,VLOOKUP($A247,v32_final!$A$9:$F$763,6,FALSE))</f>
        <v>29</v>
      </c>
      <c r="E247" s="221" t="str">
        <f>VLOOKUP($A247,DRG!$A$8:$Z$771,20,FALSE)</f>
        <v>A</v>
      </c>
      <c r="F247" s="293">
        <f>VLOOKUP($A247,DRG!$A$8:$Z$771,21,FALSE)</f>
        <v>1.3549</v>
      </c>
      <c r="G247" s="16"/>
      <c r="H247" s="263">
        <f>VLOOKUP($A247,DRG!$A$8:$Z$771,9,FALSE)</f>
        <v>29</v>
      </c>
      <c r="I247" s="299" t="str">
        <f>VLOOKUP($A247,DRG!$A$8:$Z$771,18,FALSE)</f>
        <v>A</v>
      </c>
      <c r="J247" s="293">
        <f>VLOOKUP($A247,DRG!$A$8:$Z$771,22,FALSE)</f>
        <v>1.7041999999999999</v>
      </c>
      <c r="K247" s="16"/>
      <c r="L247" s="301">
        <f t="shared" si="15"/>
        <v>39.292099999999998</v>
      </c>
      <c r="M247" s="207">
        <f t="shared" si="16"/>
        <v>49.421799999999998</v>
      </c>
      <c r="N247" s="357">
        <f t="shared" si="17"/>
        <v>10.1297</v>
      </c>
      <c r="O247" s="288">
        <f t="shared" si="18"/>
        <v>0.25780500405934015</v>
      </c>
      <c r="P247" s="304">
        <f t="shared" si="19"/>
        <v>0</v>
      </c>
    </row>
    <row r="248" spans="1:16" x14ac:dyDescent="0.2">
      <c r="A248" s="282" t="s">
        <v>1182</v>
      </c>
      <c r="B248" s="289" t="str">
        <f>VLOOKUP($A248,data!$B$2:$AS$765,44,FALSE)</f>
        <v>13</v>
      </c>
      <c r="C248" s="267" t="str">
        <f>VLOOKUP($A248,DRG!$A$8:$Z$771,2,FALSE)</f>
        <v>Vagina, Cervix &amp; Vulva Procedures W CC/MCC</v>
      </c>
      <c r="D248" s="269">
        <f>IF(ISERROR(VLOOKUP($A248,v32_final!$A$9:$F$763,6,FALSE)),0,VLOOKUP($A248,v32_final!$A$9:$F$763,6,FALSE))</f>
        <v>17</v>
      </c>
      <c r="E248" s="222" t="str">
        <f>VLOOKUP($A248,DRG!$A$8:$Z$771,20,FALSE)</f>
        <v>A</v>
      </c>
      <c r="F248" s="292">
        <f>VLOOKUP($A248,DRG!$A$8:$Z$771,21,FALSE)</f>
        <v>1.1744000000000001</v>
      </c>
      <c r="G248" s="16"/>
      <c r="H248" s="268">
        <f>VLOOKUP($A248,DRG!$A$8:$Z$771,9,FALSE)</f>
        <v>22</v>
      </c>
      <c r="I248" s="300" t="str">
        <f>VLOOKUP($A248,DRG!$A$8:$Z$771,18,FALSE)</f>
        <v>A</v>
      </c>
      <c r="J248" s="292">
        <f>VLOOKUP($A248,DRG!$A$8:$Z$771,22,FALSE)</f>
        <v>1.3645</v>
      </c>
      <c r="K248" s="16"/>
      <c r="L248" s="302">
        <f t="shared" si="15"/>
        <v>19.9648</v>
      </c>
      <c r="M248" s="208">
        <f t="shared" si="16"/>
        <v>30.019000000000002</v>
      </c>
      <c r="N248" s="358">
        <f t="shared" si="17"/>
        <v>10.054200000000002</v>
      </c>
      <c r="O248" s="308">
        <f t="shared" si="18"/>
        <v>0.16186989100817431</v>
      </c>
      <c r="P248" s="303">
        <f t="shared" si="19"/>
        <v>0.29411764705882354</v>
      </c>
    </row>
    <row r="249" spans="1:16" x14ac:dyDescent="0.2">
      <c r="A249" s="273" t="s">
        <v>1306</v>
      </c>
      <c r="B249" s="287" t="str">
        <f>VLOOKUP($A249,data!$B$2:$AS$765,44,FALSE)</f>
        <v>21</v>
      </c>
      <c r="C249" s="262" t="str">
        <f>VLOOKUP($A249,DRG!$A$8:$Z$771,2,FALSE)</f>
        <v>Other Injury, Poisoning &amp; Toxic Effect Diag W MCC</v>
      </c>
      <c r="D249" s="264">
        <f>IF(ISERROR(VLOOKUP($A249,v32_final!$A$9:$F$763,6,FALSE)),0,VLOOKUP($A249,v32_final!$A$9:$F$763,6,FALSE))</f>
        <v>12</v>
      </c>
      <c r="E249" s="221" t="str">
        <f>VLOOKUP($A249,DRG!$A$8:$Z$771,20,FALSE)</f>
        <v>A</v>
      </c>
      <c r="F249" s="293">
        <f>VLOOKUP($A249,DRG!$A$8:$Z$771,21,FALSE)</f>
        <v>1.8339000000000001</v>
      </c>
      <c r="G249" s="16"/>
      <c r="H249" s="263">
        <f>VLOOKUP($A249,DRG!$A$8:$Z$771,9,FALSE)</f>
        <v>17</v>
      </c>
      <c r="I249" s="299" t="str">
        <f>VLOOKUP($A249,DRG!$A$8:$Z$771,18,FALSE)</f>
        <v>A</v>
      </c>
      <c r="J249" s="293">
        <f>VLOOKUP($A249,DRG!$A$8:$Z$771,22,FALSE)</f>
        <v>1.869</v>
      </c>
      <c r="K249" s="16"/>
      <c r="L249" s="301">
        <f t="shared" si="15"/>
        <v>22.006800000000002</v>
      </c>
      <c r="M249" s="207">
        <f t="shared" si="16"/>
        <v>31.773</v>
      </c>
      <c r="N249" s="357">
        <f t="shared" si="17"/>
        <v>9.7661999999999978</v>
      </c>
      <c r="O249" s="288">
        <f t="shared" si="18"/>
        <v>1.9139538688041826E-2</v>
      </c>
      <c r="P249" s="304">
        <f t="shared" si="19"/>
        <v>0.41666666666666669</v>
      </c>
    </row>
    <row r="250" spans="1:16" x14ac:dyDescent="0.2">
      <c r="A250" s="273" t="s">
        <v>510</v>
      </c>
      <c r="B250" s="287" t="str">
        <f>VLOOKUP($A250,data!$B$2:$AS$765,44,FALSE)</f>
        <v>01</v>
      </c>
      <c r="C250" s="262" t="str">
        <f>VLOOKUP($A250,DRG!$A$8:$Z$771,2,FALSE)</f>
        <v>Traumatic Stupor &amp; Coma, Coma &lt;1 Hr W MCC</v>
      </c>
      <c r="D250" s="264">
        <f>IF(ISERROR(VLOOKUP($A250,v32_final!$A$9:$F$763,6,FALSE)),0,VLOOKUP($A250,v32_final!$A$9:$F$763,6,FALSE))</f>
        <v>17</v>
      </c>
      <c r="E250" s="221" t="str">
        <f>VLOOKUP($A250,DRG!$A$8:$Z$771,20,FALSE)</f>
        <v>A</v>
      </c>
      <c r="F250" s="293">
        <f>VLOOKUP($A250,DRG!$A$8:$Z$771,21,FALSE)</f>
        <v>1.9756</v>
      </c>
      <c r="G250" s="16"/>
      <c r="H250" s="263">
        <f>VLOOKUP($A250,DRG!$A$8:$Z$771,9,FALSE)</f>
        <v>17</v>
      </c>
      <c r="I250" s="299" t="str">
        <f>VLOOKUP($A250,DRG!$A$8:$Z$771,18,FALSE)</f>
        <v>A</v>
      </c>
      <c r="J250" s="293">
        <f>VLOOKUP($A250,DRG!$A$8:$Z$771,22,FALSE)</f>
        <v>2.5413999999999999</v>
      </c>
      <c r="K250" s="16"/>
      <c r="L250" s="301">
        <f t="shared" si="15"/>
        <v>33.5852</v>
      </c>
      <c r="M250" s="207">
        <f t="shared" si="16"/>
        <v>43.203800000000001</v>
      </c>
      <c r="N250" s="357">
        <f t="shared" si="17"/>
        <v>9.6186000000000007</v>
      </c>
      <c r="O250" s="288">
        <f t="shared" si="18"/>
        <v>0.28639400688398453</v>
      </c>
      <c r="P250" s="304">
        <f t="shared" si="19"/>
        <v>0</v>
      </c>
    </row>
    <row r="251" spans="1:16" x14ac:dyDescent="0.2">
      <c r="A251" s="214" t="s">
        <v>1432</v>
      </c>
      <c r="B251" s="287" t="str">
        <f>VLOOKUP($A251,data!$B$2:$AS$765,44,FALSE)</f>
        <v>08</v>
      </c>
      <c r="C251" s="262" t="str">
        <f>VLOOKUP($A251,DRG!$A$8:$Z$771,2,FALSE)</f>
        <v>Connective Tissue Disorders W/O CC/MCC</v>
      </c>
      <c r="D251" s="264">
        <f>IF(ISERROR(VLOOKUP($A251,v32_final!$A$9:$F$763,6,FALSE)),0,VLOOKUP($A251,v32_final!$A$9:$F$763,6,FALSE))</f>
        <v>13</v>
      </c>
      <c r="E251" s="221" t="str">
        <f>VLOOKUP($A251,DRG!$A$8:$Z$771,20,FALSE)</f>
        <v>A</v>
      </c>
      <c r="F251" s="293">
        <f>VLOOKUP($A251,DRG!$A$8:$Z$771,21,FALSE)</f>
        <v>0.61070000000000002</v>
      </c>
      <c r="G251" s="16"/>
      <c r="H251" s="263">
        <f>VLOOKUP($A251,DRG!$A$8:$Z$771,9,FALSE)</f>
        <v>17</v>
      </c>
      <c r="I251" s="299" t="str">
        <f>VLOOKUP($A251,DRG!$A$8:$Z$771,18,FALSE)</f>
        <v>A</v>
      </c>
      <c r="J251" s="293">
        <f>VLOOKUP($A251,DRG!$A$8:$Z$771,22,FALSE)</f>
        <v>1.0306999999999999</v>
      </c>
      <c r="K251" s="16"/>
      <c r="L251" s="301">
        <f t="shared" si="15"/>
        <v>7.9390999999999998</v>
      </c>
      <c r="M251" s="207">
        <f t="shared" si="16"/>
        <v>17.521899999999999</v>
      </c>
      <c r="N251" s="357">
        <f t="shared" si="17"/>
        <v>9.5827999999999989</v>
      </c>
      <c r="O251" s="288">
        <f t="shared" si="18"/>
        <v>0.68773538562305536</v>
      </c>
      <c r="P251" s="304">
        <f t="shared" si="19"/>
        <v>0.30769230769230771</v>
      </c>
    </row>
    <row r="252" spans="1:16" x14ac:dyDescent="0.2">
      <c r="A252" s="273" t="s">
        <v>1293</v>
      </c>
      <c r="B252" s="287" t="str">
        <f>VLOOKUP($A252,data!$B$2:$AS$765,44,FALSE)</f>
        <v>21</v>
      </c>
      <c r="C252" s="262" t="str">
        <f>VLOOKUP($A252,DRG!$A$8:$Z$771,2,FALSE)</f>
        <v>Hand Procedures for Injuries</v>
      </c>
      <c r="D252" s="264">
        <f>IF(ISERROR(VLOOKUP($A252,v32_final!$A$9:$F$763,6,FALSE)),0,VLOOKUP($A252,v32_final!$A$9:$F$763,6,FALSE))</f>
        <v>10</v>
      </c>
      <c r="E252" s="221" t="str">
        <f>VLOOKUP($A252,DRG!$A$8:$Z$771,20,FALSE)</f>
        <v>A</v>
      </c>
      <c r="F252" s="293">
        <f>VLOOKUP($A252,DRG!$A$8:$Z$771,21,FALSE)</f>
        <v>1.0318000000000001</v>
      </c>
      <c r="G252" s="16"/>
      <c r="H252" s="263">
        <f>VLOOKUP($A252,DRG!$A$8:$Z$771,9,FALSE)</f>
        <v>8</v>
      </c>
      <c r="I252" s="299" t="str">
        <f>VLOOKUP($A252,DRG!$A$8:$Z$771,18,FALSE)</f>
        <v>M</v>
      </c>
      <c r="J252" s="293">
        <f>VLOOKUP($A252,DRG!$A$8:$Z$771,22,FALSE)</f>
        <v>2.4855999999999998</v>
      </c>
      <c r="K252" s="16"/>
      <c r="L252" s="301">
        <f t="shared" si="15"/>
        <v>10.318000000000001</v>
      </c>
      <c r="M252" s="207">
        <f t="shared" si="16"/>
        <v>19.884799999999998</v>
      </c>
      <c r="N252" s="357">
        <f t="shared" si="17"/>
        <v>9.5667999999999971</v>
      </c>
      <c r="O252" s="288">
        <f t="shared" si="18"/>
        <v>1.408993991083543</v>
      </c>
      <c r="P252" s="304">
        <f t="shared" si="19"/>
        <v>-0.2</v>
      </c>
    </row>
    <row r="253" spans="1:16" x14ac:dyDescent="0.2">
      <c r="A253" s="282" t="s">
        <v>385</v>
      </c>
      <c r="B253" s="289" t="str">
        <f>VLOOKUP($A253,data!$B$2:$AS$765,44,FALSE)</f>
        <v>08</v>
      </c>
      <c r="C253" s="267" t="str">
        <f>VLOOKUP($A253,DRG!$A$8:$Z$771,2,FALSE)</f>
        <v>Knee Procedures W/O PDX of Infection W/O CC/MCC</v>
      </c>
      <c r="D253" s="269">
        <f>IF(ISERROR(VLOOKUP($A253,v32_final!$A$9:$F$763,6,FALSE)),0,VLOOKUP($A253,v32_final!$A$9:$F$763,6,FALSE))</f>
        <v>30</v>
      </c>
      <c r="E253" s="222" t="str">
        <f>VLOOKUP($A253,DRG!$A$8:$Z$771,20,FALSE)</f>
        <v>AP</v>
      </c>
      <c r="F253" s="292">
        <f>VLOOKUP($A253,DRG!$A$8:$Z$771,21,FALSE)</f>
        <v>1.3669</v>
      </c>
      <c r="G253" s="16"/>
      <c r="H253" s="268">
        <f>VLOOKUP($A253,DRG!$A$8:$Z$771,9,FALSE)</f>
        <v>37</v>
      </c>
      <c r="I253" s="300" t="str">
        <f>VLOOKUP($A253,DRG!$A$8:$Z$771,18,FALSE)</f>
        <v>AP</v>
      </c>
      <c r="J253" s="292">
        <f>VLOOKUP($A253,DRG!$A$8:$Z$771,22,FALSE)</f>
        <v>1.3597999999999999</v>
      </c>
      <c r="K253" s="16"/>
      <c r="L253" s="302">
        <f t="shared" si="15"/>
        <v>41.006999999999998</v>
      </c>
      <c r="M253" s="208">
        <f t="shared" si="16"/>
        <v>50.312599999999996</v>
      </c>
      <c r="N253" s="358">
        <f t="shared" si="17"/>
        <v>9.3055999999999983</v>
      </c>
      <c r="O253" s="308">
        <f t="shared" si="18"/>
        <v>-5.1942351305875384E-3</v>
      </c>
      <c r="P253" s="303">
        <f t="shared" si="19"/>
        <v>0.23333333333333334</v>
      </c>
    </row>
    <row r="254" spans="1:16" x14ac:dyDescent="0.2">
      <c r="A254" s="283" t="s">
        <v>1018</v>
      </c>
      <c r="B254" s="287" t="str">
        <f>VLOOKUP($A254,data!$B$2:$AS$765,44,FALSE)</f>
        <v>05</v>
      </c>
      <c r="C254" s="262" t="str">
        <f>VLOOKUP($A254,DRG!$A$8:$Z$771,2,FALSE)</f>
        <v>Acute &amp; Subacute Endocarditis W CC</v>
      </c>
      <c r="D254" s="264">
        <f>IF(ISERROR(VLOOKUP($A254,v32_final!$A$9:$F$763,6,FALSE)),0,VLOOKUP($A254,v32_final!$A$9:$F$763,6,FALSE))</f>
        <v>6</v>
      </c>
      <c r="E254" s="221" t="str">
        <f>VLOOKUP($A254,DRG!$A$8:$Z$771,20,FALSE)</f>
        <v>MO</v>
      </c>
      <c r="F254" s="293">
        <f>VLOOKUP($A254,DRG!$A$8:$Z$771,21,FALSE)</f>
        <v>2.0047999999999999</v>
      </c>
      <c r="G254" s="16"/>
      <c r="H254" s="263">
        <f>VLOOKUP($A254,DRG!$A$8:$Z$771,9,FALSE)</f>
        <v>10</v>
      </c>
      <c r="I254" s="299" t="str">
        <f>VLOOKUP($A254,DRG!$A$8:$Z$771,18,FALSE)</f>
        <v>A</v>
      </c>
      <c r="J254" s="293">
        <f>VLOOKUP($A254,DRG!$A$8:$Z$771,22,FALSE)</f>
        <v>2.1206</v>
      </c>
      <c r="K254" s="16"/>
      <c r="L254" s="301">
        <f t="shared" si="15"/>
        <v>12.0288</v>
      </c>
      <c r="M254" s="207">
        <f t="shared" si="16"/>
        <v>21.206</v>
      </c>
      <c r="N254" s="357">
        <f t="shared" si="17"/>
        <v>9.1771999999999991</v>
      </c>
      <c r="O254" s="288">
        <f t="shared" si="18"/>
        <v>5.7761372705506846E-2</v>
      </c>
      <c r="P254" s="304">
        <f t="shared" si="19"/>
        <v>0.66666666666666663</v>
      </c>
    </row>
    <row r="255" spans="1:16" x14ac:dyDescent="0.2">
      <c r="A255" s="273" t="s">
        <v>1431</v>
      </c>
      <c r="B255" s="287" t="str">
        <f>VLOOKUP($A255,data!$B$2:$AS$765,44,FALSE)</f>
        <v>08</v>
      </c>
      <c r="C255" s="262" t="str">
        <f>VLOOKUP($A255,DRG!$A$8:$Z$771,2,FALSE)</f>
        <v>Connective Tissue Disorders W CC</v>
      </c>
      <c r="D255" s="264">
        <f>IF(ISERROR(VLOOKUP($A255,v32_final!$A$9:$F$763,6,FALSE)),0,VLOOKUP($A255,v32_final!$A$9:$F$763,6,FALSE))</f>
        <v>24</v>
      </c>
      <c r="E255" s="221" t="str">
        <f>VLOOKUP($A255,DRG!$A$8:$Z$771,20,FALSE)</f>
        <v>A</v>
      </c>
      <c r="F255" s="293">
        <f>VLOOKUP($A255,DRG!$A$8:$Z$771,21,FALSE)</f>
        <v>0.87880000000000003</v>
      </c>
      <c r="G255" s="16"/>
      <c r="H255" s="263">
        <f>VLOOKUP($A255,DRG!$A$8:$Z$771,9,FALSE)</f>
        <v>26</v>
      </c>
      <c r="I255" s="299" t="str">
        <f>VLOOKUP($A255,DRG!$A$8:$Z$771,18,FALSE)</f>
        <v>A</v>
      </c>
      <c r="J255" s="293">
        <f>VLOOKUP($A255,DRG!$A$8:$Z$771,22,FALSE)</f>
        <v>1.1640999999999999</v>
      </c>
      <c r="K255" s="16"/>
      <c r="L255" s="301">
        <f t="shared" si="15"/>
        <v>21.091200000000001</v>
      </c>
      <c r="M255" s="207">
        <f t="shared" si="16"/>
        <v>30.266599999999997</v>
      </c>
      <c r="N255" s="357">
        <f t="shared" si="17"/>
        <v>9.1753999999999962</v>
      </c>
      <c r="O255" s="288">
        <f t="shared" si="18"/>
        <v>0.32464724624487923</v>
      </c>
      <c r="P255" s="304">
        <f t="shared" si="19"/>
        <v>8.3333333333333329E-2</v>
      </c>
    </row>
    <row r="256" spans="1:16" x14ac:dyDescent="0.2">
      <c r="A256" s="283" t="s">
        <v>802</v>
      </c>
      <c r="B256" s="287" t="str">
        <f>VLOOKUP($A256,data!$B$2:$AS$765,44,FALSE)</f>
        <v>03</v>
      </c>
      <c r="C256" s="262" t="str">
        <f>VLOOKUP($A256,DRG!$A$8:$Z$771,2,FALSE)</f>
        <v>Otitis Media &amp; URI W/O MCC</v>
      </c>
      <c r="D256" s="264">
        <f>IF(ISERROR(VLOOKUP($A256,v32_final!$A$9:$F$763,6,FALSE)),0,VLOOKUP($A256,v32_final!$A$9:$F$763,6,FALSE))</f>
        <v>205</v>
      </c>
      <c r="E256" s="221" t="str">
        <f>VLOOKUP($A256,DRG!$A$8:$Z$771,20,FALSE)</f>
        <v>A</v>
      </c>
      <c r="F256" s="293">
        <f>VLOOKUP($A256,DRG!$A$8:$Z$771,21,FALSE)</f>
        <v>0.51559999999999995</v>
      </c>
      <c r="G256" s="16"/>
      <c r="H256" s="263">
        <f>VLOOKUP($A256,DRG!$A$8:$Z$771,9,FALSE)</f>
        <v>197</v>
      </c>
      <c r="I256" s="299" t="str">
        <f>VLOOKUP($A256,DRG!$A$8:$Z$771,18,FALSE)</f>
        <v>A</v>
      </c>
      <c r="J256" s="293">
        <f>VLOOKUP($A256,DRG!$A$8:$Z$771,22,FALSE)</f>
        <v>0.58189999999999997</v>
      </c>
      <c r="K256" s="16"/>
      <c r="L256" s="301">
        <f t="shared" si="15"/>
        <v>105.69799999999999</v>
      </c>
      <c r="M256" s="207">
        <f t="shared" si="16"/>
        <v>114.6343</v>
      </c>
      <c r="N256" s="357">
        <f t="shared" si="17"/>
        <v>8.9363000000000028</v>
      </c>
      <c r="O256" s="288">
        <f t="shared" si="18"/>
        <v>0.12858805275407298</v>
      </c>
      <c r="P256" s="304">
        <f t="shared" si="19"/>
        <v>-3.9024390243902439E-2</v>
      </c>
    </row>
    <row r="257" spans="1:16" x14ac:dyDescent="0.2">
      <c r="A257" s="214" t="s">
        <v>1298</v>
      </c>
      <c r="B257" s="287" t="str">
        <f>VLOOKUP($A257,data!$B$2:$AS$765,44,FALSE)</f>
        <v>21</v>
      </c>
      <c r="C257" s="262" t="str">
        <f>VLOOKUP($A257,DRG!$A$8:$Z$771,2,FALSE)</f>
        <v>Traumatic Injury W/O MCC</v>
      </c>
      <c r="D257" s="264">
        <f>IF(ISERROR(VLOOKUP($A257,v32_final!$A$9:$F$763,6,FALSE)),0,VLOOKUP($A257,v32_final!$A$9:$F$763,6,FALSE))</f>
        <v>29</v>
      </c>
      <c r="E257" s="221" t="str">
        <f>VLOOKUP($A257,DRG!$A$8:$Z$771,20,FALSE)</f>
        <v>A</v>
      </c>
      <c r="F257" s="293">
        <f>VLOOKUP($A257,DRG!$A$8:$Z$771,21,FALSE)</f>
        <v>0.6704</v>
      </c>
      <c r="G257" s="16"/>
      <c r="H257" s="263">
        <f>VLOOKUP($A257,DRG!$A$8:$Z$771,9,FALSE)</f>
        <v>34</v>
      </c>
      <c r="I257" s="299" t="str">
        <f>VLOOKUP($A257,DRG!$A$8:$Z$771,18,FALSE)</f>
        <v>A</v>
      </c>
      <c r="J257" s="293">
        <f>VLOOKUP($A257,DRG!$A$8:$Z$771,22,FALSE)</f>
        <v>0.83450000000000002</v>
      </c>
      <c r="K257" s="16"/>
      <c r="L257" s="301">
        <f t="shared" si="15"/>
        <v>19.441600000000001</v>
      </c>
      <c r="M257" s="207">
        <f t="shared" si="16"/>
        <v>28.373000000000001</v>
      </c>
      <c r="N257" s="357">
        <f t="shared" si="17"/>
        <v>8.9314</v>
      </c>
      <c r="O257" s="288">
        <f t="shared" si="18"/>
        <v>0.24477923627684967</v>
      </c>
      <c r="P257" s="304">
        <f t="shared" si="19"/>
        <v>0.17241379310344829</v>
      </c>
    </row>
    <row r="258" spans="1:16" x14ac:dyDescent="0.2">
      <c r="A258" s="282" t="s">
        <v>1327</v>
      </c>
      <c r="B258" s="289" t="str">
        <f>VLOOKUP($A258,data!$B$2:$AS$765,44,FALSE)</f>
        <v>24</v>
      </c>
      <c r="C258" s="267" t="str">
        <f>VLOOKUP($A258,DRG!$A$8:$Z$771,2,FALSE)</f>
        <v>Craniotomy for Multiple Significant Trauma</v>
      </c>
      <c r="D258" s="269">
        <f>IF(ISERROR(VLOOKUP($A258,v32_final!$A$9:$F$763,6,FALSE)),0,VLOOKUP($A258,v32_final!$A$9:$F$763,6,FALSE))</f>
        <v>11</v>
      </c>
      <c r="E258" s="222" t="str">
        <f>VLOOKUP($A258,DRG!$A$8:$Z$771,20,FALSE)</f>
        <v>A</v>
      </c>
      <c r="F258" s="292">
        <f>VLOOKUP($A258,DRG!$A$8:$Z$771,21,FALSE)</f>
        <v>6.5743999999999998</v>
      </c>
      <c r="G258" s="16"/>
      <c r="H258" s="268">
        <f>VLOOKUP($A258,DRG!$A$8:$Z$771,9,FALSE)</f>
        <v>9</v>
      </c>
      <c r="I258" s="300" t="str">
        <f>VLOOKUP($A258,DRG!$A$8:$Z$771,18,FALSE)</f>
        <v>M</v>
      </c>
      <c r="J258" s="292">
        <f>VLOOKUP($A258,DRG!$A$8:$Z$771,22,FALSE)</f>
        <v>9.0053000000000001</v>
      </c>
      <c r="K258" s="16"/>
      <c r="L258" s="302">
        <f t="shared" si="15"/>
        <v>72.318399999999997</v>
      </c>
      <c r="M258" s="208">
        <f t="shared" si="16"/>
        <v>81.047700000000006</v>
      </c>
      <c r="N258" s="358">
        <f t="shared" si="17"/>
        <v>8.7293000000000092</v>
      </c>
      <c r="O258" s="308">
        <f t="shared" si="18"/>
        <v>0.36975237284010715</v>
      </c>
      <c r="P258" s="303">
        <f t="shared" si="19"/>
        <v>-0.18181818181818182</v>
      </c>
    </row>
    <row r="259" spans="1:16" x14ac:dyDescent="0.2">
      <c r="A259" s="273" t="s">
        <v>250</v>
      </c>
      <c r="B259" s="287" t="str">
        <f>VLOOKUP($A259,data!$B$2:$AS$765,44,FALSE)</f>
        <v>07</v>
      </c>
      <c r="C259" s="262" t="str">
        <f>VLOOKUP($A259,DRG!$A$8:$Z$771,2,FALSE)</f>
        <v>Other Hepatobiliary or Pancreas O.R. Procedures W MCC</v>
      </c>
      <c r="D259" s="264">
        <f>IF(ISERROR(VLOOKUP($A259,v32_final!$A$9:$F$763,6,FALSE)),0,VLOOKUP($A259,v32_final!$A$9:$F$763,6,FALSE))</f>
        <v>8</v>
      </c>
      <c r="E259" s="221" t="str">
        <f>VLOOKUP($A259,DRG!$A$8:$Z$771,20,FALSE)</f>
        <v>M</v>
      </c>
      <c r="F259" s="293">
        <f>VLOOKUP($A259,DRG!$A$8:$Z$771,21,FALSE)</f>
        <v>6.5233999999999996</v>
      </c>
      <c r="G259" s="16"/>
      <c r="H259" s="263">
        <f>VLOOKUP($A259,DRG!$A$8:$Z$771,9,FALSE)</f>
        <v>9</v>
      </c>
      <c r="I259" s="299" t="str">
        <f>VLOOKUP($A259,DRG!$A$8:$Z$771,18,FALSE)</f>
        <v>M</v>
      </c>
      <c r="J259" s="293">
        <f>VLOOKUP($A259,DRG!$A$8:$Z$771,22,FALSE)</f>
        <v>6.7652000000000001</v>
      </c>
      <c r="K259" s="16"/>
      <c r="L259" s="301">
        <f t="shared" si="15"/>
        <v>52.187199999999997</v>
      </c>
      <c r="M259" s="207">
        <f t="shared" si="16"/>
        <v>60.886800000000001</v>
      </c>
      <c r="N259" s="357">
        <f t="shared" si="17"/>
        <v>8.6996000000000038</v>
      </c>
      <c r="O259" s="288">
        <f t="shared" si="18"/>
        <v>3.7066560382622633E-2</v>
      </c>
      <c r="P259" s="304">
        <f t="shared" si="19"/>
        <v>0.125</v>
      </c>
    </row>
    <row r="260" spans="1:16" x14ac:dyDescent="0.2">
      <c r="A260" s="273" t="s">
        <v>908</v>
      </c>
      <c r="B260" s="287" t="str">
        <f>VLOOKUP($A260,data!$B$2:$AS$765,44,FALSE)</f>
        <v>04</v>
      </c>
      <c r="C260" s="262" t="str">
        <f>VLOOKUP($A260,DRG!$A$8:$Z$771,2,FALSE)</f>
        <v>Other Respiratory System Diagnoses W/O MCC</v>
      </c>
      <c r="D260" s="264">
        <f>IF(ISERROR(VLOOKUP($A260,v32_final!$A$9:$F$763,6,FALSE)),0,VLOOKUP($A260,v32_final!$A$9:$F$763,6,FALSE))</f>
        <v>83</v>
      </c>
      <c r="E260" s="221" t="str">
        <f>VLOOKUP($A260,DRG!$A$8:$Z$771,20,FALSE)</f>
        <v>A</v>
      </c>
      <c r="F260" s="293">
        <f>VLOOKUP($A260,DRG!$A$8:$Z$771,21,FALSE)</f>
        <v>0.77880000000000005</v>
      </c>
      <c r="G260" s="16"/>
      <c r="H260" s="263">
        <f>VLOOKUP($A260,DRG!$A$8:$Z$771,9,FALSE)</f>
        <v>78</v>
      </c>
      <c r="I260" s="299" t="str">
        <f>VLOOKUP($A260,DRG!$A$8:$Z$771,18,FALSE)</f>
        <v>A</v>
      </c>
      <c r="J260" s="293">
        <f>VLOOKUP($A260,DRG!$A$8:$Z$771,22,FALSE)</f>
        <v>0.93940000000000001</v>
      </c>
      <c r="K260" s="16"/>
      <c r="L260" s="301">
        <f t="shared" si="15"/>
        <v>64.6404</v>
      </c>
      <c r="M260" s="207">
        <f t="shared" si="16"/>
        <v>73.273200000000003</v>
      </c>
      <c r="N260" s="357">
        <f t="shared" si="17"/>
        <v>8.6328000000000031</v>
      </c>
      <c r="O260" s="288">
        <f t="shared" si="18"/>
        <v>0.20621468926553665</v>
      </c>
      <c r="P260" s="304">
        <f t="shared" si="19"/>
        <v>-6.0240963855421686E-2</v>
      </c>
    </row>
    <row r="261" spans="1:16" x14ac:dyDescent="0.2">
      <c r="A261" s="273" t="s">
        <v>246</v>
      </c>
      <c r="B261" s="287" t="str">
        <f>VLOOKUP($A261,data!$B$2:$AS$765,44,FALSE)</f>
        <v>07</v>
      </c>
      <c r="C261" s="262" t="str">
        <f>VLOOKUP($A261,DRG!$A$8:$Z$771,2,FALSE)</f>
        <v>Hepatobiliary Diagnostic Procedures W CC</v>
      </c>
      <c r="D261" s="264">
        <f>IF(ISERROR(VLOOKUP($A261,v32_final!$A$9:$F$763,6,FALSE)),0,VLOOKUP($A261,v32_final!$A$9:$F$763,6,FALSE))</f>
        <v>7</v>
      </c>
      <c r="E261" s="221" t="str">
        <f>VLOOKUP($A261,DRG!$A$8:$Z$771,20,FALSE)</f>
        <v>M</v>
      </c>
      <c r="F261" s="293">
        <f>VLOOKUP($A261,DRG!$A$8:$Z$771,21,FALSE)</f>
        <v>2.7515999999999998</v>
      </c>
      <c r="G261" s="16"/>
      <c r="H261" s="263">
        <f>VLOOKUP($A261,DRG!$A$8:$Z$771,9,FALSE)</f>
        <v>10</v>
      </c>
      <c r="I261" s="299" t="str">
        <f>VLOOKUP($A261,DRG!$A$8:$Z$771,18,FALSE)</f>
        <v>A</v>
      </c>
      <c r="J261" s="293">
        <f>VLOOKUP($A261,DRG!$A$8:$Z$771,22,FALSE)</f>
        <v>2.7869999999999999</v>
      </c>
      <c r="K261" s="16"/>
      <c r="L261" s="301">
        <f t="shared" si="15"/>
        <v>19.261199999999999</v>
      </c>
      <c r="M261" s="207">
        <f t="shared" si="16"/>
        <v>27.869999999999997</v>
      </c>
      <c r="N261" s="357">
        <f t="shared" si="17"/>
        <v>8.6087999999999987</v>
      </c>
      <c r="O261" s="288">
        <f t="shared" si="18"/>
        <v>1.2865242040994367E-2</v>
      </c>
      <c r="P261" s="304">
        <f t="shared" si="19"/>
        <v>0.42857142857142855</v>
      </c>
    </row>
    <row r="262" spans="1:16" x14ac:dyDescent="0.2">
      <c r="A262" s="273" t="s">
        <v>754</v>
      </c>
      <c r="B262" s="287" t="str">
        <f>VLOOKUP($A262,data!$B$2:$AS$765,44,FALSE)</f>
        <v>03</v>
      </c>
      <c r="C262" s="262" t="str">
        <f>VLOOKUP($A262,DRG!$A$8:$Z$771,2,FALSE)</f>
        <v>Major Head &amp; Neck Procedures W CC/MCC or Major Device</v>
      </c>
      <c r="D262" s="264">
        <f>IF(ISERROR(VLOOKUP($A262,v32_final!$A$9:$F$763,6,FALSE)),0,VLOOKUP($A262,v32_final!$A$9:$F$763,6,FALSE))</f>
        <v>8</v>
      </c>
      <c r="E262" s="221" t="str">
        <f>VLOOKUP($A262,DRG!$A$8:$Z$771,20,FALSE)</f>
        <v>M</v>
      </c>
      <c r="F262" s="293">
        <f>VLOOKUP($A262,DRG!$A$8:$Z$771,21,FALSE)</f>
        <v>3.0994000000000002</v>
      </c>
      <c r="G262" s="16"/>
      <c r="H262" s="263">
        <f>VLOOKUP($A262,DRG!$A$8:$Z$771,9,FALSE)</f>
        <v>10</v>
      </c>
      <c r="I262" s="299" t="str">
        <f>VLOOKUP($A262,DRG!$A$8:$Z$771,18,FALSE)</f>
        <v>AO</v>
      </c>
      <c r="J262" s="293">
        <f>VLOOKUP($A262,DRG!$A$8:$Z$771,22,FALSE)</f>
        <v>3.335</v>
      </c>
      <c r="K262" s="16"/>
      <c r="L262" s="301">
        <f t="shared" si="15"/>
        <v>24.795200000000001</v>
      </c>
      <c r="M262" s="207">
        <f t="shared" si="16"/>
        <v>33.35</v>
      </c>
      <c r="N262" s="357">
        <f t="shared" si="17"/>
        <v>8.5548000000000002</v>
      </c>
      <c r="O262" s="288">
        <f t="shared" si="18"/>
        <v>7.6014712525004774E-2</v>
      </c>
      <c r="P262" s="304">
        <f t="shared" si="19"/>
        <v>0.25</v>
      </c>
    </row>
    <row r="263" spans="1:16" x14ac:dyDescent="0.2">
      <c r="A263" s="282" t="s">
        <v>870</v>
      </c>
      <c r="B263" s="289" t="str">
        <f>VLOOKUP($A263,data!$B$2:$AS$765,44,FALSE)</f>
        <v>04</v>
      </c>
      <c r="C263" s="267" t="str">
        <f>VLOOKUP($A263,DRG!$A$8:$Z$771,2,FALSE)</f>
        <v>Pleural Effusion W CC</v>
      </c>
      <c r="D263" s="269">
        <f>IF(ISERROR(VLOOKUP($A263,v32_final!$A$9:$F$763,6,FALSE)),0,VLOOKUP($A263,v32_final!$A$9:$F$763,6,FALSE))</f>
        <v>43</v>
      </c>
      <c r="E263" s="222" t="str">
        <f>VLOOKUP($A263,DRG!$A$8:$Z$771,20,FALSE)</f>
        <v>AP</v>
      </c>
      <c r="F263" s="292">
        <f>VLOOKUP($A263,DRG!$A$8:$Z$771,21,FALSE)</f>
        <v>1.2115</v>
      </c>
      <c r="G263" s="16"/>
      <c r="H263" s="268">
        <f>VLOOKUP($A263,DRG!$A$8:$Z$771,9,FALSE)</f>
        <v>52</v>
      </c>
      <c r="I263" s="300" t="str">
        <f>VLOOKUP($A263,DRG!$A$8:$Z$771,18,FALSE)</f>
        <v>AP</v>
      </c>
      <c r="J263" s="292">
        <f>VLOOKUP($A263,DRG!$A$8:$Z$771,22,FALSE)</f>
        <v>1.165</v>
      </c>
      <c r="K263" s="16"/>
      <c r="L263" s="302">
        <f t="shared" si="15"/>
        <v>52.094500000000004</v>
      </c>
      <c r="M263" s="208">
        <f t="shared" si="16"/>
        <v>60.58</v>
      </c>
      <c r="N263" s="358">
        <f t="shared" si="17"/>
        <v>8.4854999999999947</v>
      </c>
      <c r="O263" s="308">
        <f t="shared" si="18"/>
        <v>-3.8382170862567053E-2</v>
      </c>
      <c r="P263" s="303">
        <f t="shared" si="19"/>
        <v>0.20930232558139536</v>
      </c>
    </row>
    <row r="264" spans="1:16" x14ac:dyDescent="0.2">
      <c r="A264" s="273" t="s">
        <v>1245</v>
      </c>
      <c r="B264" s="287" t="str">
        <f>VLOOKUP($A264,data!$B$2:$AS$765,44,FALSE)</f>
        <v>17</v>
      </c>
      <c r="C264" s="262" t="str">
        <f>VLOOKUP($A264,DRG!$A$8:$Z$771,2,FALSE)</f>
        <v>Chemo W Acute Leukemia as SDX W CC or High Dose Chemo Agent</v>
      </c>
      <c r="D264" s="264">
        <f>IF(ISERROR(VLOOKUP($A264,v32_final!$A$9:$F$763,6,FALSE)),0,VLOOKUP($A264,v32_final!$A$9:$F$763,6,FALSE))</f>
        <v>24</v>
      </c>
      <c r="E264" s="221" t="str">
        <f>VLOOKUP($A264,DRG!$A$8:$Z$771,20,FALSE)</f>
        <v>A</v>
      </c>
      <c r="F264" s="293">
        <f>VLOOKUP($A264,DRG!$A$8:$Z$771,21,FALSE)</f>
        <v>1.353</v>
      </c>
      <c r="G264" s="16"/>
      <c r="H264" s="263">
        <f>VLOOKUP($A264,DRG!$A$8:$Z$771,9,FALSE)</f>
        <v>29</v>
      </c>
      <c r="I264" s="299" t="str">
        <f>VLOOKUP($A264,DRG!$A$8:$Z$771,18,FALSE)</f>
        <v>A</v>
      </c>
      <c r="J264" s="293">
        <f>VLOOKUP($A264,DRG!$A$8:$Z$771,22,FALSE)</f>
        <v>1.4091</v>
      </c>
      <c r="K264" s="16"/>
      <c r="L264" s="301">
        <f t="shared" si="15"/>
        <v>32.472000000000001</v>
      </c>
      <c r="M264" s="207">
        <f t="shared" si="16"/>
        <v>40.863900000000001</v>
      </c>
      <c r="N264" s="357">
        <f t="shared" si="17"/>
        <v>8.3918999999999997</v>
      </c>
      <c r="O264" s="288">
        <f t="shared" si="18"/>
        <v>4.1463414634146371E-2</v>
      </c>
      <c r="P264" s="304">
        <f t="shared" si="19"/>
        <v>0.20833333333333334</v>
      </c>
    </row>
    <row r="265" spans="1:16" x14ac:dyDescent="0.2">
      <c r="A265" s="273" t="s">
        <v>331</v>
      </c>
      <c r="B265" s="287" t="str">
        <f>VLOOKUP($A265,data!$B$2:$AS$765,44,FALSE)</f>
        <v>08</v>
      </c>
      <c r="C265" s="262" t="str">
        <f>VLOOKUP($A265,DRG!$A$8:$Z$771,2,FALSE)</f>
        <v>Bilateral or Multiple Major Joint Procs of Lower Extremity W MCC</v>
      </c>
      <c r="D265" s="264">
        <f>IF(ISERROR(VLOOKUP($A265,v32_final!$A$9:$F$763,6,FALSE)),0,VLOOKUP($A265,v32_final!$A$9:$F$763,6,FALSE))</f>
        <v>1</v>
      </c>
      <c r="E265" s="221" t="str">
        <f>VLOOKUP($A265,DRG!$A$8:$Z$771,20,FALSE)</f>
        <v>M</v>
      </c>
      <c r="F265" s="293">
        <f>VLOOKUP($A265,DRG!$A$8:$Z$771,21,FALSE)</f>
        <v>7.8047000000000004</v>
      </c>
      <c r="G265" s="16"/>
      <c r="H265" s="263">
        <f>VLOOKUP($A265,DRG!$A$8:$Z$771,9,FALSE)</f>
        <v>2</v>
      </c>
      <c r="I265" s="299" t="str">
        <f>VLOOKUP($A265,DRG!$A$8:$Z$771,18,FALSE)</f>
        <v>M</v>
      </c>
      <c r="J265" s="293">
        <f>VLOOKUP($A265,DRG!$A$8:$Z$771,22,FALSE)</f>
        <v>8.0860000000000003</v>
      </c>
      <c r="K265" s="16"/>
      <c r="L265" s="301">
        <f t="shared" ref="L265:L328" si="20">D265*F265</f>
        <v>7.8047000000000004</v>
      </c>
      <c r="M265" s="207">
        <f t="shared" ref="M265:M328" si="21">H265*J265</f>
        <v>16.172000000000001</v>
      </c>
      <c r="N265" s="357">
        <f t="shared" ref="N265:N328" si="22">M265-L265</f>
        <v>8.3673000000000002</v>
      </c>
      <c r="O265" s="288">
        <f t="shared" ref="O265:O328" si="23">(J265-F265)/F265</f>
        <v>3.6042384716901341E-2</v>
      </c>
      <c r="P265" s="304">
        <f t="shared" ref="P265:P328" si="24">IF(D265=0,0,(H265-D265)/D265)</f>
        <v>1</v>
      </c>
    </row>
    <row r="266" spans="1:16" x14ac:dyDescent="0.2">
      <c r="A266" s="273" t="s">
        <v>494</v>
      </c>
      <c r="B266" s="287" t="str">
        <f>VLOOKUP($A266,data!$B$2:$AS$765,44,FALSE)</f>
        <v>01</v>
      </c>
      <c r="C266" s="262" t="str">
        <f>VLOOKUP($A266,DRG!$A$8:$Z$771,2,FALSE)</f>
        <v>Hypertensive Encephalopathy W MCC</v>
      </c>
      <c r="D266" s="264">
        <f>IF(ISERROR(VLOOKUP($A266,v32_final!$A$9:$F$763,6,FALSE)),0,VLOOKUP($A266,v32_final!$A$9:$F$763,6,FALSE))</f>
        <v>8</v>
      </c>
      <c r="E266" s="221" t="str">
        <f>VLOOKUP($A266,DRG!$A$8:$Z$771,20,FALSE)</f>
        <v>M</v>
      </c>
      <c r="F266" s="293">
        <f>VLOOKUP($A266,DRG!$A$8:$Z$771,21,FALSE)</f>
        <v>2.5255999999999998</v>
      </c>
      <c r="G266" s="16"/>
      <c r="H266" s="263">
        <f>VLOOKUP($A266,DRG!$A$8:$Z$771,9,FALSE)</f>
        <v>13</v>
      </c>
      <c r="I266" s="299" t="str">
        <f>VLOOKUP($A266,DRG!$A$8:$Z$771,18,FALSE)</f>
        <v>A</v>
      </c>
      <c r="J266" s="293">
        <f>VLOOKUP($A266,DRG!$A$8:$Z$771,22,FALSE)</f>
        <v>2.1966000000000001</v>
      </c>
      <c r="K266" s="16"/>
      <c r="L266" s="301">
        <f t="shared" si="20"/>
        <v>20.204799999999999</v>
      </c>
      <c r="M266" s="207">
        <f t="shared" si="21"/>
        <v>28.555800000000001</v>
      </c>
      <c r="N266" s="357">
        <f t="shared" si="22"/>
        <v>8.3510000000000026</v>
      </c>
      <c r="O266" s="288">
        <f t="shared" si="23"/>
        <v>-0.13026607538802651</v>
      </c>
      <c r="P266" s="304">
        <f t="shared" si="24"/>
        <v>0.625</v>
      </c>
    </row>
    <row r="267" spans="1:16" x14ac:dyDescent="0.2">
      <c r="A267" s="273" t="s">
        <v>1290</v>
      </c>
      <c r="B267" s="287" t="str">
        <f>VLOOKUP($A267,data!$B$2:$AS$765,44,FALSE)</f>
        <v>21</v>
      </c>
      <c r="C267" s="262" t="str">
        <f>VLOOKUP($A267,DRG!$A$8:$Z$771,2,FALSE)</f>
        <v>Wound Debridements for Injuries W/O CC/MCC</v>
      </c>
      <c r="D267" s="264">
        <f>IF(ISERROR(VLOOKUP($A267,v32_final!$A$9:$F$763,6,FALSE)),0,VLOOKUP($A267,v32_final!$A$9:$F$763,6,FALSE))</f>
        <v>7</v>
      </c>
      <c r="E267" s="221" t="str">
        <f>VLOOKUP($A267,DRG!$A$8:$Z$771,20,FALSE)</f>
        <v>MO</v>
      </c>
      <c r="F267" s="293">
        <f>VLOOKUP($A267,DRG!$A$8:$Z$771,21,FALSE)</f>
        <v>1.3509</v>
      </c>
      <c r="G267" s="16"/>
      <c r="H267" s="263">
        <f>VLOOKUP($A267,DRG!$A$8:$Z$771,9,FALSE)</f>
        <v>11</v>
      </c>
      <c r="I267" s="299" t="str">
        <f>VLOOKUP($A267,DRG!$A$8:$Z$771,18,FALSE)</f>
        <v>A</v>
      </c>
      <c r="J267" s="293">
        <f>VLOOKUP($A267,DRG!$A$8:$Z$771,22,FALSE)</f>
        <v>1.6135999999999999</v>
      </c>
      <c r="K267" s="16"/>
      <c r="L267" s="301">
        <f t="shared" si="20"/>
        <v>9.4563000000000006</v>
      </c>
      <c r="M267" s="207">
        <f t="shared" si="21"/>
        <v>17.749600000000001</v>
      </c>
      <c r="N267" s="357">
        <f t="shared" si="22"/>
        <v>8.2933000000000003</v>
      </c>
      <c r="O267" s="288">
        <f t="shared" si="23"/>
        <v>0.19446295062550886</v>
      </c>
      <c r="P267" s="304">
        <f t="shared" si="24"/>
        <v>0.5714285714285714</v>
      </c>
    </row>
    <row r="268" spans="1:16" x14ac:dyDescent="0.2">
      <c r="A268" s="213" t="s">
        <v>669</v>
      </c>
      <c r="B268" s="289" t="str">
        <f>VLOOKUP($A268,data!$B$2:$AS$765,44,FALSE)</f>
        <v>08</v>
      </c>
      <c r="C268" s="267" t="str">
        <f>VLOOKUP($A268,DRG!$A$8:$Z$771,2,FALSE)</f>
        <v>Other Musculoskeletal Sys &amp; Connective Tissue Diagnoses W CC</v>
      </c>
      <c r="D268" s="269">
        <f>IF(ISERROR(VLOOKUP($A268,v32_final!$A$9:$F$763,6,FALSE)),0,VLOOKUP($A268,v32_final!$A$9:$F$763,6,FALSE))</f>
        <v>32</v>
      </c>
      <c r="E268" s="222" t="str">
        <f>VLOOKUP($A268,DRG!$A$8:$Z$771,20,FALSE)</f>
        <v>A</v>
      </c>
      <c r="F268" s="292">
        <f>VLOOKUP($A268,DRG!$A$8:$Z$771,21,FALSE)</f>
        <v>0.92810000000000004</v>
      </c>
      <c r="G268" s="16"/>
      <c r="H268" s="268">
        <f>VLOOKUP($A268,DRG!$A$8:$Z$771,9,FALSE)</f>
        <v>38</v>
      </c>
      <c r="I268" s="300" t="str">
        <f>VLOOKUP($A268,DRG!$A$8:$Z$771,18,FALSE)</f>
        <v>A</v>
      </c>
      <c r="J268" s="292">
        <f>VLOOKUP($A268,DRG!$A$8:$Z$771,22,FALSE)</f>
        <v>0.99750000000000005</v>
      </c>
      <c r="K268" s="16"/>
      <c r="L268" s="302">
        <f t="shared" si="20"/>
        <v>29.699200000000001</v>
      </c>
      <c r="M268" s="208">
        <f t="shared" si="21"/>
        <v>37.905000000000001</v>
      </c>
      <c r="N268" s="358">
        <f t="shared" si="22"/>
        <v>8.2058</v>
      </c>
      <c r="O268" s="308">
        <f t="shared" si="23"/>
        <v>7.477642495420754E-2</v>
      </c>
      <c r="P268" s="303">
        <f t="shared" si="24"/>
        <v>0.1875</v>
      </c>
    </row>
    <row r="269" spans="1:16" x14ac:dyDescent="0.2">
      <c r="A269" s="273" t="s">
        <v>1248</v>
      </c>
      <c r="B269" s="287" t="str">
        <f>VLOOKUP($A269,data!$B$2:$AS$765,44,FALSE)</f>
        <v>17</v>
      </c>
      <c r="C269" s="262" t="str">
        <f>VLOOKUP($A269,DRG!$A$8:$Z$771,2,FALSE)</f>
        <v>Lymphoma &amp; Non-Acute Leukemia W CC</v>
      </c>
      <c r="D269" s="264">
        <f>IF(ISERROR(VLOOKUP($A269,v32_final!$A$9:$F$763,6,FALSE)),0,VLOOKUP($A269,v32_final!$A$9:$F$763,6,FALSE))</f>
        <v>25</v>
      </c>
      <c r="E269" s="221" t="str">
        <f>VLOOKUP($A269,DRG!$A$8:$Z$771,20,FALSE)</f>
        <v>AP</v>
      </c>
      <c r="F269" s="293">
        <f>VLOOKUP($A269,DRG!$A$8:$Z$771,21,FALSE)</f>
        <v>1.6628000000000001</v>
      </c>
      <c r="G269" s="16"/>
      <c r="H269" s="263">
        <f>VLOOKUP($A269,DRG!$A$8:$Z$771,9,FALSE)</f>
        <v>27</v>
      </c>
      <c r="I269" s="299" t="str">
        <f>VLOOKUP($A269,DRG!$A$8:$Z$771,18,FALSE)</f>
        <v>A</v>
      </c>
      <c r="J269" s="293">
        <f>VLOOKUP($A269,DRG!$A$8:$Z$771,22,FALSE)</f>
        <v>1.8411</v>
      </c>
      <c r="K269" s="16"/>
      <c r="L269" s="301">
        <f t="shared" si="20"/>
        <v>41.57</v>
      </c>
      <c r="M269" s="207">
        <f t="shared" si="21"/>
        <v>49.709699999999998</v>
      </c>
      <c r="N269" s="357">
        <f t="shared" si="22"/>
        <v>8.1396999999999977</v>
      </c>
      <c r="O269" s="288">
        <f t="shared" si="23"/>
        <v>0.10722877074813561</v>
      </c>
      <c r="P269" s="304">
        <f t="shared" si="24"/>
        <v>0.08</v>
      </c>
    </row>
    <row r="270" spans="1:16" x14ac:dyDescent="0.2">
      <c r="A270" s="273" t="s">
        <v>540</v>
      </c>
      <c r="B270" s="287" t="str">
        <f>VLOOKUP($A270,data!$B$2:$AS$765,44,FALSE)</f>
        <v>10</v>
      </c>
      <c r="C270" s="262" t="str">
        <f>VLOOKUP($A270,DRG!$A$8:$Z$771,2,FALSE)</f>
        <v>O.R. Procedures for Obesity W MCC</v>
      </c>
      <c r="D270" s="264">
        <f>IF(ISERROR(VLOOKUP($A270,v32_final!$A$9:$F$763,6,FALSE)),0,VLOOKUP($A270,v32_final!$A$9:$F$763,6,FALSE))</f>
        <v>3</v>
      </c>
      <c r="E270" s="221" t="str">
        <f>VLOOKUP($A270,DRG!$A$8:$Z$771,20,FALSE)</f>
        <v>M</v>
      </c>
      <c r="F270" s="293">
        <f>VLOOKUP($A270,DRG!$A$8:$Z$771,21,FALSE)</f>
        <v>5.1132</v>
      </c>
      <c r="G270" s="16"/>
      <c r="H270" s="263">
        <f>VLOOKUP($A270,DRG!$A$8:$Z$771,9,FALSE)</f>
        <v>5</v>
      </c>
      <c r="I270" s="299" t="str">
        <f>VLOOKUP($A270,DRG!$A$8:$Z$771,18,FALSE)</f>
        <v>M</v>
      </c>
      <c r="J270" s="293">
        <f>VLOOKUP($A270,DRG!$A$8:$Z$771,22,FALSE)</f>
        <v>4.6664000000000003</v>
      </c>
      <c r="K270" s="16"/>
      <c r="L270" s="301">
        <f t="shared" si="20"/>
        <v>15.339600000000001</v>
      </c>
      <c r="M270" s="207">
        <f t="shared" si="21"/>
        <v>23.332000000000001</v>
      </c>
      <c r="N270" s="357">
        <f t="shared" si="22"/>
        <v>7.9923999999999999</v>
      </c>
      <c r="O270" s="288">
        <f t="shared" si="23"/>
        <v>-8.7381678792145756E-2</v>
      </c>
      <c r="P270" s="304">
        <f t="shared" si="24"/>
        <v>0.66666666666666663</v>
      </c>
    </row>
    <row r="271" spans="1:16" x14ac:dyDescent="0.2">
      <c r="A271" s="273" t="s">
        <v>1276</v>
      </c>
      <c r="B271" s="287" t="str">
        <f>VLOOKUP($A271,data!$B$2:$AS$765,44,FALSE)</f>
        <v>19</v>
      </c>
      <c r="C271" s="262" t="str">
        <f>VLOOKUP($A271,DRG!$A$8:$Z$771,2,FALSE)</f>
        <v>Depressive Neuroses</v>
      </c>
      <c r="D271" s="264">
        <f>IF(ISERROR(VLOOKUP($A271,v32_final!$A$9:$F$763,6,FALSE)),0,VLOOKUP($A271,v32_final!$A$9:$F$763,6,FALSE))</f>
        <v>39</v>
      </c>
      <c r="E271" s="221" t="str">
        <f>VLOOKUP($A271,DRG!$A$8:$Z$771,20,FALSE)</f>
        <v>A</v>
      </c>
      <c r="F271" s="293">
        <f>VLOOKUP($A271,DRG!$A$8:$Z$771,21,FALSE)</f>
        <v>0.51080000000000003</v>
      </c>
      <c r="G271" s="16"/>
      <c r="H271" s="263">
        <f>VLOOKUP($A271,DRG!$A$8:$Z$771,9,FALSE)</f>
        <v>52</v>
      </c>
      <c r="I271" s="299" t="str">
        <f>VLOOKUP($A271,DRG!$A$8:$Z$771,18,FALSE)</f>
        <v>A</v>
      </c>
      <c r="J271" s="293">
        <f>VLOOKUP($A271,DRG!$A$8:$Z$771,22,FALSE)</f>
        <v>0.5363</v>
      </c>
      <c r="K271" s="16"/>
      <c r="L271" s="301">
        <f t="shared" si="20"/>
        <v>19.921200000000002</v>
      </c>
      <c r="M271" s="207">
        <f t="shared" si="21"/>
        <v>27.887599999999999</v>
      </c>
      <c r="N271" s="357">
        <f t="shared" si="22"/>
        <v>7.9663999999999966</v>
      </c>
      <c r="O271" s="288">
        <f t="shared" si="23"/>
        <v>4.9921691464369547E-2</v>
      </c>
      <c r="P271" s="304">
        <f t="shared" si="24"/>
        <v>0.33333333333333331</v>
      </c>
    </row>
    <row r="272" spans="1:16" x14ac:dyDescent="0.2">
      <c r="A272" s="273" t="s">
        <v>1199</v>
      </c>
      <c r="B272" s="287" t="str">
        <f>VLOOKUP($A272,data!$B$2:$AS$765,44,FALSE)</f>
        <v>14</v>
      </c>
      <c r="C272" s="262" t="str">
        <f>VLOOKUP($A272,DRG!$A$8:$Z$771,2,FALSE)</f>
        <v>Postpartum &amp; Post Abortion Diagnoses W O.R. Procedure</v>
      </c>
      <c r="D272" s="264">
        <f>IF(ISERROR(VLOOKUP($A272,v32_final!$A$9:$F$763,6,FALSE)),0,VLOOKUP($A272,v32_final!$A$9:$F$763,6,FALSE))</f>
        <v>18</v>
      </c>
      <c r="E272" s="221" t="str">
        <f>VLOOKUP($A272,DRG!$A$8:$Z$771,20,FALSE)</f>
        <v>A</v>
      </c>
      <c r="F272" s="293">
        <f>VLOOKUP($A272,DRG!$A$8:$Z$771,21,FALSE)</f>
        <v>1.1809000000000001</v>
      </c>
      <c r="G272" s="16"/>
      <c r="H272" s="263">
        <f>VLOOKUP($A272,DRG!$A$8:$Z$771,9,FALSE)</f>
        <v>20</v>
      </c>
      <c r="I272" s="299" t="str">
        <f>VLOOKUP($A272,DRG!$A$8:$Z$771,18,FALSE)</f>
        <v>A</v>
      </c>
      <c r="J272" s="293">
        <f>VLOOKUP($A272,DRG!$A$8:$Z$771,22,FALSE)</f>
        <v>1.4591000000000001</v>
      </c>
      <c r="K272" s="16"/>
      <c r="L272" s="301">
        <f t="shared" si="20"/>
        <v>21.2562</v>
      </c>
      <c r="M272" s="207">
        <f t="shared" si="21"/>
        <v>29.182000000000002</v>
      </c>
      <c r="N272" s="357">
        <f t="shared" si="22"/>
        <v>7.9258000000000024</v>
      </c>
      <c r="O272" s="288">
        <f t="shared" si="23"/>
        <v>0.23558302989245489</v>
      </c>
      <c r="P272" s="304">
        <f t="shared" si="24"/>
        <v>0.1111111111111111</v>
      </c>
    </row>
    <row r="273" spans="1:16" x14ac:dyDescent="0.2">
      <c r="A273" s="284" t="s">
        <v>280</v>
      </c>
      <c r="B273" s="289" t="str">
        <f>VLOOKUP($A273,data!$B$2:$AS$765,44,FALSE)</f>
        <v>07</v>
      </c>
      <c r="C273" s="267" t="str">
        <f>VLOOKUP($A273,DRG!$A$8:$Z$771,2,FALSE)</f>
        <v>Disorders of Pancreas Except Malignancy W MCC</v>
      </c>
      <c r="D273" s="269">
        <f>IF(ISERROR(VLOOKUP($A273,v32_final!$A$9:$F$763,6,FALSE)),0,VLOOKUP($A273,v32_final!$A$9:$F$763,6,FALSE))</f>
        <v>105</v>
      </c>
      <c r="E273" s="222" t="str">
        <f>VLOOKUP($A273,DRG!$A$8:$Z$771,20,FALSE)</f>
        <v>A</v>
      </c>
      <c r="F273" s="292">
        <f>VLOOKUP($A273,DRG!$A$8:$Z$771,21,FALSE)</f>
        <v>2.0733999999999999</v>
      </c>
      <c r="G273" s="16"/>
      <c r="H273" s="268">
        <f>VLOOKUP($A273,DRG!$A$8:$Z$771,9,FALSE)</f>
        <v>124</v>
      </c>
      <c r="I273" s="300" t="str">
        <f>VLOOKUP($A273,DRG!$A$8:$Z$771,18,FALSE)</f>
        <v>A</v>
      </c>
      <c r="J273" s="292">
        <f>VLOOKUP($A273,DRG!$A$8:$Z$771,22,FALSE)</f>
        <v>1.8194999999999999</v>
      </c>
      <c r="K273" s="16"/>
      <c r="L273" s="302">
        <f t="shared" si="20"/>
        <v>217.70699999999999</v>
      </c>
      <c r="M273" s="208">
        <f t="shared" si="21"/>
        <v>225.61799999999999</v>
      </c>
      <c r="N273" s="358">
        <f t="shared" si="22"/>
        <v>7.9110000000000014</v>
      </c>
      <c r="O273" s="308">
        <f t="shared" si="23"/>
        <v>-0.12245586958618696</v>
      </c>
      <c r="P273" s="303">
        <f t="shared" si="24"/>
        <v>0.18095238095238095</v>
      </c>
    </row>
    <row r="274" spans="1:16" x14ac:dyDescent="0.2">
      <c r="A274" s="273" t="s">
        <v>508</v>
      </c>
      <c r="B274" s="287" t="str">
        <f>VLOOKUP($A274,data!$B$2:$AS$765,44,FALSE)</f>
        <v>01</v>
      </c>
      <c r="C274" s="262" t="str">
        <f>VLOOKUP($A274,DRG!$A$8:$Z$771,2,FALSE)</f>
        <v>Traumatic Stupor &amp; Coma, Coma &gt;1 Hr W/O CC/MCC</v>
      </c>
      <c r="D274" s="264">
        <f>IF(ISERROR(VLOOKUP($A274,v32_final!$A$9:$F$763,6,FALSE)),0,VLOOKUP($A274,v32_final!$A$9:$F$763,6,FALSE))</f>
        <v>27</v>
      </c>
      <c r="E274" s="221" t="str">
        <f>VLOOKUP($A274,DRG!$A$8:$Z$771,20,FALSE)</f>
        <v>A</v>
      </c>
      <c r="F274" s="293">
        <f>VLOOKUP($A274,DRG!$A$8:$Z$771,21,FALSE)</f>
        <v>0.91069999999999995</v>
      </c>
      <c r="G274" s="16"/>
      <c r="H274" s="263">
        <f>VLOOKUP($A274,DRG!$A$8:$Z$771,9,FALSE)</f>
        <v>34</v>
      </c>
      <c r="I274" s="299" t="str">
        <f>VLOOKUP($A274,DRG!$A$8:$Z$771,18,FALSE)</f>
        <v>A</v>
      </c>
      <c r="J274" s="293">
        <f>VLOOKUP($A274,DRG!$A$8:$Z$771,22,FALSE)</f>
        <v>0.95579999999999998</v>
      </c>
      <c r="K274" s="16"/>
      <c r="L274" s="301">
        <f t="shared" si="20"/>
        <v>24.588899999999999</v>
      </c>
      <c r="M274" s="207">
        <f t="shared" si="21"/>
        <v>32.497199999999999</v>
      </c>
      <c r="N274" s="357">
        <f t="shared" si="22"/>
        <v>7.9083000000000006</v>
      </c>
      <c r="O274" s="288">
        <f t="shared" si="23"/>
        <v>4.952234544855609E-2</v>
      </c>
      <c r="P274" s="304">
        <f t="shared" si="24"/>
        <v>0.25925925925925924</v>
      </c>
    </row>
    <row r="275" spans="1:16" x14ac:dyDescent="0.2">
      <c r="A275" s="273" t="s">
        <v>5</v>
      </c>
      <c r="B275" s="287" t="str">
        <f>VLOOKUP($A275,data!$B$2:$AS$765,44,FALSE)</f>
        <v>08</v>
      </c>
      <c r="C275" s="262" t="str">
        <f>VLOOKUP($A275,DRG!$A$8:$Z$771,2,FALSE)</f>
        <v>Arthroscopy</v>
      </c>
      <c r="D275" s="264">
        <f>IF(ISERROR(VLOOKUP($A275,v32_final!$A$9:$F$763,6,FALSE)),0,VLOOKUP($A275,v32_final!$A$9:$F$763,6,FALSE))</f>
        <v>0</v>
      </c>
      <c r="E275" s="221" t="str">
        <f>VLOOKUP($A275,DRG!$A$8:$Z$771,20,FALSE)</f>
        <v>M</v>
      </c>
      <c r="F275" s="293">
        <f>VLOOKUP($A275,DRG!$A$8:$Z$771,21,FALSE)</f>
        <v>2.3338999999999999</v>
      </c>
      <c r="G275" s="16"/>
      <c r="H275" s="263">
        <f>VLOOKUP($A275,DRG!$A$8:$Z$771,9,FALSE)</f>
        <v>3</v>
      </c>
      <c r="I275" s="299" t="str">
        <f>VLOOKUP($A275,DRG!$A$8:$Z$771,18,FALSE)</f>
        <v>M</v>
      </c>
      <c r="J275" s="293">
        <f>VLOOKUP($A275,DRG!$A$8:$Z$771,22,FALSE)</f>
        <v>2.6272000000000002</v>
      </c>
      <c r="K275" s="16"/>
      <c r="L275" s="301">
        <f t="shared" si="20"/>
        <v>0</v>
      </c>
      <c r="M275" s="207">
        <f t="shared" si="21"/>
        <v>7.8816000000000006</v>
      </c>
      <c r="N275" s="357">
        <f t="shared" si="22"/>
        <v>7.8816000000000006</v>
      </c>
      <c r="O275" s="288">
        <f t="shared" si="23"/>
        <v>0.12566948026907765</v>
      </c>
      <c r="P275" s="304">
        <f t="shared" si="24"/>
        <v>0</v>
      </c>
    </row>
    <row r="276" spans="1:16" x14ac:dyDescent="0.2">
      <c r="A276" s="273" t="s">
        <v>1096</v>
      </c>
      <c r="B276" s="287" t="str">
        <f>VLOOKUP($A276,data!$B$2:$AS$765,44,FALSE)</f>
        <v>11</v>
      </c>
      <c r="C276" s="262" t="str">
        <f>VLOOKUP($A276,DRG!$A$8:$Z$771,2,FALSE)</f>
        <v>Urinary Stones W ESW Lithotripsy W CC/MCC</v>
      </c>
      <c r="D276" s="264">
        <f>IF(ISERROR(VLOOKUP($A276,v32_final!$A$9:$F$763,6,FALSE)),0,VLOOKUP($A276,v32_final!$A$9:$F$763,6,FALSE))</f>
        <v>16</v>
      </c>
      <c r="E276" s="221" t="str">
        <f>VLOOKUP($A276,DRG!$A$8:$Z$771,20,FALSE)</f>
        <v>AP</v>
      </c>
      <c r="F276" s="293">
        <f>VLOOKUP($A276,DRG!$A$8:$Z$771,21,FALSE)</f>
        <v>1.5351999999999999</v>
      </c>
      <c r="G276" s="16"/>
      <c r="H276" s="263">
        <f>VLOOKUP($A276,DRG!$A$8:$Z$771,9,FALSE)</f>
        <v>20</v>
      </c>
      <c r="I276" s="299" t="str">
        <f>VLOOKUP($A276,DRG!$A$8:$Z$771,18,FALSE)</f>
        <v>AP</v>
      </c>
      <c r="J276" s="293">
        <f>VLOOKUP($A276,DRG!$A$8:$Z$771,22,FALSE)</f>
        <v>1.6221000000000001</v>
      </c>
      <c r="K276" s="16"/>
      <c r="L276" s="301">
        <f t="shared" si="20"/>
        <v>24.563199999999998</v>
      </c>
      <c r="M276" s="207">
        <f t="shared" si="21"/>
        <v>32.442</v>
      </c>
      <c r="N276" s="357">
        <f t="shared" si="22"/>
        <v>7.8788000000000018</v>
      </c>
      <c r="O276" s="288">
        <f t="shared" si="23"/>
        <v>5.6605002605523841E-2</v>
      </c>
      <c r="P276" s="304">
        <f t="shared" si="24"/>
        <v>0.25</v>
      </c>
    </row>
    <row r="277" spans="1:16" x14ac:dyDescent="0.2">
      <c r="A277" s="273" t="s">
        <v>556</v>
      </c>
      <c r="B277" s="287" t="str">
        <f>VLOOKUP($A277,data!$B$2:$AS$765,44,FALSE)</f>
        <v>10</v>
      </c>
      <c r="C277" s="262" t="str">
        <f>VLOOKUP($A277,DRG!$A$8:$Z$771,2,FALSE)</f>
        <v>Misc Disorders of Nutrition, Metabolism, Fluids/Electrolytes W/O MCC</v>
      </c>
      <c r="D277" s="264">
        <f>IF(ISERROR(VLOOKUP($A277,v32_final!$A$9:$F$763,6,FALSE)),0,VLOOKUP($A277,v32_final!$A$9:$F$763,6,FALSE))</f>
        <v>569</v>
      </c>
      <c r="E277" s="221" t="str">
        <f>VLOOKUP($A277,DRG!$A$8:$Z$771,20,FALSE)</f>
        <v>A</v>
      </c>
      <c r="F277" s="293">
        <f>VLOOKUP($A277,DRG!$A$8:$Z$771,21,FALSE)</f>
        <v>0.64849999999999997</v>
      </c>
      <c r="G277" s="16"/>
      <c r="H277" s="263">
        <f>VLOOKUP($A277,DRG!$A$8:$Z$771,9,FALSE)</f>
        <v>563</v>
      </c>
      <c r="I277" s="299" t="str">
        <f>VLOOKUP($A277,DRG!$A$8:$Z$771,18,FALSE)</f>
        <v>A</v>
      </c>
      <c r="J277" s="293">
        <f>VLOOKUP($A277,DRG!$A$8:$Z$771,22,FALSE)</f>
        <v>0.6694</v>
      </c>
      <c r="K277" s="16"/>
      <c r="L277" s="301">
        <f t="shared" si="20"/>
        <v>368.99649999999997</v>
      </c>
      <c r="M277" s="207">
        <f t="shared" si="21"/>
        <v>376.87220000000002</v>
      </c>
      <c r="N277" s="357">
        <f t="shared" si="22"/>
        <v>7.8757000000000517</v>
      </c>
      <c r="O277" s="288">
        <f t="shared" si="23"/>
        <v>3.222821896684662E-2</v>
      </c>
      <c r="P277" s="304">
        <f t="shared" si="24"/>
        <v>-1.054481546572935E-2</v>
      </c>
    </row>
    <row r="278" spans="1:16" x14ac:dyDescent="0.2">
      <c r="A278" s="282" t="s">
        <v>533</v>
      </c>
      <c r="B278" s="289" t="str">
        <f>VLOOKUP($A278,data!$B$2:$AS$765,44,FALSE)</f>
        <v>09</v>
      </c>
      <c r="C278" s="267" t="str">
        <f>VLOOKUP($A278,DRG!$A$8:$Z$771,2,FALSE)</f>
        <v>Minor Skin Disorders W MCC</v>
      </c>
      <c r="D278" s="269">
        <f>IF(ISERROR(VLOOKUP($A278,v32_final!$A$9:$F$763,6,FALSE)),0,VLOOKUP($A278,v32_final!$A$9:$F$763,6,FALSE))</f>
        <v>11</v>
      </c>
      <c r="E278" s="222" t="str">
        <f>VLOOKUP($A278,DRG!$A$8:$Z$771,20,FALSE)</f>
        <v>A</v>
      </c>
      <c r="F278" s="292">
        <f>VLOOKUP($A278,DRG!$A$8:$Z$771,21,FALSE)</f>
        <v>1.1003000000000001</v>
      </c>
      <c r="G278" s="16"/>
      <c r="H278" s="268">
        <f>VLOOKUP($A278,DRG!$A$8:$Z$771,9,FALSE)</f>
        <v>17</v>
      </c>
      <c r="I278" s="300" t="str">
        <f>VLOOKUP($A278,DRG!$A$8:$Z$771,18,FALSE)</f>
        <v>A</v>
      </c>
      <c r="J278" s="292">
        <f>VLOOKUP($A278,DRG!$A$8:$Z$771,22,FALSE)</f>
        <v>1.1740999999999999</v>
      </c>
      <c r="K278" s="16"/>
      <c r="L278" s="302">
        <f t="shared" si="20"/>
        <v>12.103300000000001</v>
      </c>
      <c r="M278" s="208">
        <f t="shared" si="21"/>
        <v>19.959699999999998</v>
      </c>
      <c r="N278" s="358">
        <f t="shared" si="22"/>
        <v>7.8563999999999972</v>
      </c>
      <c r="O278" s="308">
        <f t="shared" si="23"/>
        <v>6.7072616559120113E-2</v>
      </c>
      <c r="P278" s="303">
        <f t="shared" si="24"/>
        <v>0.54545454545454541</v>
      </c>
    </row>
    <row r="279" spans="1:16" x14ac:dyDescent="0.2">
      <c r="A279" s="273" t="s">
        <v>1048</v>
      </c>
      <c r="B279" s="287" t="str">
        <f>VLOOKUP($A279,data!$B$2:$AS$765,44,FALSE)</f>
        <v>05</v>
      </c>
      <c r="C279" s="262" t="str">
        <f>VLOOKUP($A279,DRG!$A$8:$Z$771,2,FALSE)</f>
        <v>Hypertension W MCC</v>
      </c>
      <c r="D279" s="264">
        <f>IF(ISERROR(VLOOKUP($A279,v32_final!$A$9:$F$763,6,FALSE)),0,VLOOKUP($A279,v32_final!$A$9:$F$763,6,FALSE))</f>
        <v>13</v>
      </c>
      <c r="E279" s="221" t="str">
        <f>VLOOKUP($A279,DRG!$A$8:$Z$771,20,FALSE)</f>
        <v>A</v>
      </c>
      <c r="F279" s="293">
        <f>VLOOKUP($A279,DRG!$A$8:$Z$771,21,FALSE)</f>
        <v>0.97289999999999999</v>
      </c>
      <c r="G279" s="16"/>
      <c r="H279" s="263">
        <f>VLOOKUP($A279,DRG!$A$8:$Z$771,9,FALSE)</f>
        <v>18</v>
      </c>
      <c r="I279" s="299" t="str">
        <f>VLOOKUP($A279,DRG!$A$8:$Z$771,18,FALSE)</f>
        <v>A</v>
      </c>
      <c r="J279" s="293">
        <f>VLOOKUP($A279,DRG!$A$8:$Z$771,22,FALSE)</f>
        <v>1.1385000000000001</v>
      </c>
      <c r="K279" s="16"/>
      <c r="L279" s="301">
        <f t="shared" si="20"/>
        <v>12.6477</v>
      </c>
      <c r="M279" s="207">
        <f t="shared" si="21"/>
        <v>20.493000000000002</v>
      </c>
      <c r="N279" s="357">
        <f t="shared" si="22"/>
        <v>7.8453000000000017</v>
      </c>
      <c r="O279" s="288">
        <f t="shared" si="23"/>
        <v>0.17021276595744689</v>
      </c>
      <c r="P279" s="304">
        <f t="shared" si="24"/>
        <v>0.38461538461538464</v>
      </c>
    </row>
    <row r="280" spans="1:16" x14ac:dyDescent="0.2">
      <c r="A280" s="283" t="s">
        <v>1091</v>
      </c>
      <c r="B280" s="287" t="str">
        <f>VLOOKUP($A280,data!$B$2:$AS$765,44,FALSE)</f>
        <v>11</v>
      </c>
      <c r="C280" s="262" t="str">
        <f>VLOOKUP($A280,DRG!$A$8:$Z$771,2,FALSE)</f>
        <v>Kidney &amp; Urinary Tract Neoplasms W MCC</v>
      </c>
      <c r="D280" s="264">
        <f>IF(ISERROR(VLOOKUP($A280,v32_final!$A$9:$F$763,6,FALSE)),0,VLOOKUP($A280,v32_final!$A$9:$F$763,6,FALSE))</f>
        <v>1</v>
      </c>
      <c r="E280" s="221" t="str">
        <f>VLOOKUP($A280,DRG!$A$8:$Z$771,20,FALSE)</f>
        <v>M</v>
      </c>
      <c r="F280" s="293">
        <f>VLOOKUP($A280,DRG!$A$8:$Z$771,21,FALSE)</f>
        <v>2.7418999999999998</v>
      </c>
      <c r="G280" s="16"/>
      <c r="H280" s="263">
        <f>VLOOKUP($A280,DRG!$A$8:$Z$771,9,FALSE)</f>
        <v>4</v>
      </c>
      <c r="I280" s="299" t="str">
        <f>VLOOKUP($A280,DRG!$A$8:$Z$771,18,FALSE)</f>
        <v>M</v>
      </c>
      <c r="J280" s="293">
        <f>VLOOKUP($A280,DRG!$A$8:$Z$771,22,FALSE)</f>
        <v>2.6442999999999999</v>
      </c>
      <c r="K280" s="16"/>
      <c r="L280" s="301">
        <f t="shared" si="20"/>
        <v>2.7418999999999998</v>
      </c>
      <c r="M280" s="207">
        <f t="shared" si="21"/>
        <v>10.577199999999999</v>
      </c>
      <c r="N280" s="357">
        <f t="shared" si="22"/>
        <v>7.8353000000000002</v>
      </c>
      <c r="O280" s="288">
        <f t="shared" si="23"/>
        <v>-3.5595754768591094E-2</v>
      </c>
      <c r="P280" s="304">
        <f t="shared" si="24"/>
        <v>3</v>
      </c>
    </row>
    <row r="281" spans="1:16" x14ac:dyDescent="0.2">
      <c r="A281" s="273" t="s">
        <v>684</v>
      </c>
      <c r="B281" s="287" t="str">
        <f>VLOOKUP($A281,data!$B$2:$AS$765,44,FALSE)</f>
        <v>01</v>
      </c>
      <c r="C281" s="262" t="str">
        <f>VLOOKUP($A281,DRG!$A$8:$Z$771,2,FALSE)</f>
        <v>Bacterial &amp; Tuberculous Infections of Nervous System W MCC</v>
      </c>
      <c r="D281" s="264">
        <f>IF(ISERROR(VLOOKUP($A281,v32_final!$A$9:$F$763,6,FALSE)),0,VLOOKUP($A281,v32_final!$A$9:$F$763,6,FALSE))</f>
        <v>10</v>
      </c>
      <c r="E281" s="221" t="str">
        <f>VLOOKUP($A281,DRG!$A$8:$Z$771,20,FALSE)</f>
        <v>AP</v>
      </c>
      <c r="F281" s="293">
        <f>VLOOKUP($A281,DRG!$A$8:$Z$771,21,FALSE)</f>
        <v>4.0967000000000002</v>
      </c>
      <c r="G281" s="16"/>
      <c r="H281" s="263">
        <f>VLOOKUP($A281,DRG!$A$8:$Z$771,9,FALSE)</f>
        <v>12</v>
      </c>
      <c r="I281" s="299" t="str">
        <f>VLOOKUP($A281,DRG!$A$8:$Z$771,18,FALSE)</f>
        <v>A</v>
      </c>
      <c r="J281" s="293">
        <f>VLOOKUP($A281,DRG!$A$8:$Z$771,22,FALSE)</f>
        <v>4.0517000000000003</v>
      </c>
      <c r="K281" s="16"/>
      <c r="L281" s="301">
        <f t="shared" si="20"/>
        <v>40.966999999999999</v>
      </c>
      <c r="M281" s="207">
        <f t="shared" si="21"/>
        <v>48.620400000000004</v>
      </c>
      <c r="N281" s="357">
        <f t="shared" si="22"/>
        <v>7.6534000000000049</v>
      </c>
      <c r="O281" s="288">
        <f t="shared" si="23"/>
        <v>-1.0984450899504462E-2</v>
      </c>
      <c r="P281" s="304">
        <f t="shared" si="24"/>
        <v>0.2</v>
      </c>
    </row>
    <row r="282" spans="1:16" x14ac:dyDescent="0.2">
      <c r="A282" s="273" t="s">
        <v>667</v>
      </c>
      <c r="B282" s="287" t="str">
        <f>VLOOKUP($A282,data!$B$2:$AS$765,44,FALSE)</f>
        <v>08</v>
      </c>
      <c r="C282" s="262" t="str">
        <f>VLOOKUP($A282,DRG!$A$8:$Z$771,2,FALSE)</f>
        <v>Fx, Sprn, Strn &amp; Disl Except Femur, Hip, Pelvis &amp; Thigh W/O MCC</v>
      </c>
      <c r="D282" s="264">
        <f>IF(ISERROR(VLOOKUP($A282,v32_final!$A$9:$F$763,6,FALSE)),0,VLOOKUP($A282,v32_final!$A$9:$F$763,6,FALSE))</f>
        <v>78</v>
      </c>
      <c r="E282" s="221" t="str">
        <f>VLOOKUP($A282,DRG!$A$8:$Z$771,20,FALSE)</f>
        <v>AO</v>
      </c>
      <c r="F282" s="293">
        <f>VLOOKUP($A282,DRG!$A$8:$Z$771,21,FALSE)</f>
        <v>0.78500000000000003</v>
      </c>
      <c r="G282" s="16"/>
      <c r="H282" s="263">
        <f>VLOOKUP($A282,DRG!$A$8:$Z$771,9,FALSE)</f>
        <v>68</v>
      </c>
      <c r="I282" s="299" t="str">
        <f>VLOOKUP($A282,DRG!$A$8:$Z$771,18,FALSE)</f>
        <v>A</v>
      </c>
      <c r="J282" s="293">
        <f>VLOOKUP($A282,DRG!$A$8:$Z$771,22,FALSE)</f>
        <v>1.0102</v>
      </c>
      <c r="K282" s="16"/>
      <c r="L282" s="301">
        <f t="shared" si="20"/>
        <v>61.230000000000004</v>
      </c>
      <c r="M282" s="207">
        <f t="shared" si="21"/>
        <v>68.693600000000004</v>
      </c>
      <c r="N282" s="357">
        <f t="shared" si="22"/>
        <v>7.4635999999999996</v>
      </c>
      <c r="O282" s="288">
        <f t="shared" si="23"/>
        <v>0.2868789808917197</v>
      </c>
      <c r="P282" s="304">
        <f t="shared" si="24"/>
        <v>-0.12820512820512819</v>
      </c>
    </row>
    <row r="283" spans="1:16" x14ac:dyDescent="0.2">
      <c r="A283" s="282" t="s">
        <v>591</v>
      </c>
      <c r="B283" s="289" t="str">
        <f>VLOOKUP($A283,data!$B$2:$AS$765,44,FALSE)</f>
        <v>01</v>
      </c>
      <c r="C283" s="267" t="str">
        <f>VLOOKUP($A283,DRG!$A$8:$Z$771,2,FALSE)</f>
        <v>Spinal Procedures W CC or Spinal Neurostimulators</v>
      </c>
      <c r="D283" s="269">
        <f>IF(ISERROR(VLOOKUP($A283,v32_final!$A$9:$F$763,6,FALSE)),0,VLOOKUP($A283,v32_final!$A$9:$F$763,6,FALSE))</f>
        <v>27</v>
      </c>
      <c r="E283" s="222" t="str">
        <f>VLOOKUP($A283,DRG!$A$8:$Z$771,20,FALSE)</f>
        <v>A</v>
      </c>
      <c r="F283" s="292">
        <f>VLOOKUP($A283,DRG!$A$8:$Z$771,21,FALSE)</f>
        <v>4.3787000000000003</v>
      </c>
      <c r="G283" s="16"/>
      <c r="H283" s="268">
        <f>VLOOKUP($A283,DRG!$A$8:$Z$771,9,FALSE)</f>
        <v>28</v>
      </c>
      <c r="I283" s="300" t="str">
        <f>VLOOKUP($A283,DRG!$A$8:$Z$771,18,FALSE)</f>
        <v>A</v>
      </c>
      <c r="J283" s="292">
        <f>VLOOKUP($A283,DRG!$A$8:$Z$771,22,FALSE)</f>
        <v>4.4848999999999997</v>
      </c>
      <c r="K283" s="16"/>
      <c r="L283" s="302">
        <f t="shared" si="20"/>
        <v>118.22490000000001</v>
      </c>
      <c r="M283" s="208">
        <f t="shared" si="21"/>
        <v>125.57719999999999</v>
      </c>
      <c r="N283" s="358">
        <f t="shared" si="22"/>
        <v>7.3522999999999854</v>
      </c>
      <c r="O283" s="308">
        <f t="shared" si="23"/>
        <v>2.4253773951172584E-2</v>
      </c>
      <c r="P283" s="303">
        <f t="shared" si="24"/>
        <v>3.7037037037037035E-2</v>
      </c>
    </row>
    <row r="284" spans="1:16" x14ac:dyDescent="0.2">
      <c r="A284" s="273" t="s">
        <v>1267</v>
      </c>
      <c r="B284" s="287" t="str">
        <f>VLOOKUP($A284,data!$B$2:$AS$765,44,FALSE)</f>
        <v>18</v>
      </c>
      <c r="C284" s="262" t="str">
        <f>VLOOKUP($A284,DRG!$A$8:$Z$771,2,FALSE)</f>
        <v>Viral Illness W/O MCC</v>
      </c>
      <c r="D284" s="264">
        <f>IF(ISERROR(VLOOKUP($A284,v32_final!$A$9:$F$763,6,FALSE)),0,VLOOKUP($A284,v32_final!$A$9:$F$763,6,FALSE))</f>
        <v>63</v>
      </c>
      <c r="E284" s="221" t="str">
        <f>VLOOKUP($A284,DRG!$A$8:$Z$771,20,FALSE)</f>
        <v>A</v>
      </c>
      <c r="F284" s="293">
        <f>VLOOKUP($A284,DRG!$A$8:$Z$771,21,FALSE)</f>
        <v>0.52039999999999997</v>
      </c>
      <c r="G284" s="16"/>
      <c r="H284" s="263">
        <f>VLOOKUP($A284,DRG!$A$8:$Z$771,9,FALSE)</f>
        <v>73</v>
      </c>
      <c r="I284" s="299" t="str">
        <f>VLOOKUP($A284,DRG!$A$8:$Z$771,18,FALSE)</f>
        <v>A</v>
      </c>
      <c r="J284" s="293">
        <f>VLOOKUP($A284,DRG!$A$8:$Z$771,22,FALSE)</f>
        <v>0.54900000000000004</v>
      </c>
      <c r="K284" s="16"/>
      <c r="L284" s="301">
        <f t="shared" si="20"/>
        <v>32.785199999999996</v>
      </c>
      <c r="M284" s="207">
        <f t="shared" si="21"/>
        <v>40.077000000000005</v>
      </c>
      <c r="N284" s="357">
        <f t="shared" si="22"/>
        <v>7.2918000000000092</v>
      </c>
      <c r="O284" s="288">
        <f t="shared" si="23"/>
        <v>5.4957724827056249E-2</v>
      </c>
      <c r="P284" s="304">
        <f t="shared" si="24"/>
        <v>0.15873015873015872</v>
      </c>
    </row>
    <row r="285" spans="1:16" x14ac:dyDescent="0.2">
      <c r="A285" s="273" t="s">
        <v>1094</v>
      </c>
      <c r="B285" s="287" t="str">
        <f>VLOOKUP($A285,data!$B$2:$AS$765,44,FALSE)</f>
        <v>11</v>
      </c>
      <c r="C285" s="262" t="str">
        <f>VLOOKUP($A285,DRG!$A$8:$Z$771,2,FALSE)</f>
        <v>Kidney &amp; Urinary Tract Infections W MCC</v>
      </c>
      <c r="D285" s="264">
        <f>IF(ISERROR(VLOOKUP($A285,v32_final!$A$9:$F$763,6,FALSE)),0,VLOOKUP($A285,v32_final!$A$9:$F$763,6,FALSE))</f>
        <v>122</v>
      </c>
      <c r="E285" s="221" t="str">
        <f>VLOOKUP($A285,DRG!$A$8:$Z$771,20,FALSE)</f>
        <v>A</v>
      </c>
      <c r="F285" s="293">
        <f>VLOOKUP($A285,DRG!$A$8:$Z$771,21,FALSE)</f>
        <v>1.2478</v>
      </c>
      <c r="G285" s="16"/>
      <c r="H285" s="263">
        <f>VLOOKUP($A285,DRG!$A$8:$Z$771,9,FALSE)</f>
        <v>133</v>
      </c>
      <c r="I285" s="299" t="str">
        <f>VLOOKUP($A285,DRG!$A$8:$Z$771,18,FALSE)</f>
        <v>A</v>
      </c>
      <c r="J285" s="293">
        <f>VLOOKUP($A285,DRG!$A$8:$Z$771,22,FALSE)</f>
        <v>1.1993</v>
      </c>
      <c r="K285" s="16"/>
      <c r="L285" s="301">
        <f t="shared" si="20"/>
        <v>152.23160000000001</v>
      </c>
      <c r="M285" s="207">
        <f t="shared" si="21"/>
        <v>159.5069</v>
      </c>
      <c r="N285" s="357">
        <f t="shared" si="22"/>
        <v>7.2752999999999872</v>
      </c>
      <c r="O285" s="288">
        <f t="shared" si="23"/>
        <v>-3.8868408398781848E-2</v>
      </c>
      <c r="P285" s="304">
        <f t="shared" si="24"/>
        <v>9.0163934426229511E-2</v>
      </c>
    </row>
    <row r="286" spans="1:16" x14ac:dyDescent="0.2">
      <c r="A286" s="273" t="s">
        <v>1166</v>
      </c>
      <c r="B286" s="287" t="str">
        <f>VLOOKUP($A286,data!$B$2:$AS$765,44,FALSE)</f>
        <v>06</v>
      </c>
      <c r="C286" s="262" t="str">
        <f>VLOOKUP($A286,DRG!$A$8:$Z$771,2,FALSE)</f>
        <v>Digestive Malignancy W MCC</v>
      </c>
      <c r="D286" s="264">
        <f>IF(ISERROR(VLOOKUP($A286,v32_final!$A$9:$F$763,6,FALSE)),0,VLOOKUP($A286,v32_final!$A$9:$F$763,6,FALSE))</f>
        <v>34</v>
      </c>
      <c r="E286" s="221" t="str">
        <f>VLOOKUP($A286,DRG!$A$8:$Z$771,20,FALSE)</f>
        <v>A</v>
      </c>
      <c r="F286" s="293">
        <f>VLOOKUP($A286,DRG!$A$8:$Z$771,21,FALSE)</f>
        <v>1.8708</v>
      </c>
      <c r="G286" s="16"/>
      <c r="H286" s="263">
        <f>VLOOKUP($A286,DRG!$A$8:$Z$771,9,FALSE)</f>
        <v>32</v>
      </c>
      <c r="I286" s="299" t="str">
        <f>VLOOKUP($A286,DRG!$A$8:$Z$771,18,FALSE)</f>
        <v>A</v>
      </c>
      <c r="J286" s="293">
        <f>VLOOKUP($A286,DRG!$A$8:$Z$771,22,FALSE)</f>
        <v>2.2143000000000002</v>
      </c>
      <c r="K286" s="16"/>
      <c r="L286" s="301">
        <f t="shared" si="20"/>
        <v>63.607199999999999</v>
      </c>
      <c r="M286" s="207">
        <f t="shared" si="21"/>
        <v>70.857600000000005</v>
      </c>
      <c r="N286" s="357">
        <f t="shared" si="22"/>
        <v>7.2504000000000062</v>
      </c>
      <c r="O286" s="288">
        <f t="shared" si="23"/>
        <v>0.18361128928800521</v>
      </c>
      <c r="P286" s="304">
        <f t="shared" si="24"/>
        <v>-5.8823529411764705E-2</v>
      </c>
    </row>
    <row r="287" spans="1:16" x14ac:dyDescent="0.2">
      <c r="A287" s="273" t="s">
        <v>975</v>
      </c>
      <c r="B287" s="287" t="str">
        <f>VLOOKUP($A287,data!$B$2:$AS$765,44,FALSE)</f>
        <v>05</v>
      </c>
      <c r="C287" s="262" t="str">
        <f>VLOOKUP($A287,DRG!$A$8:$Z$771,2,FALSE)</f>
        <v>Amputation for Circ Sys Disorders Exc Upper Limb &amp; Toe W/O CC/MCC</v>
      </c>
      <c r="D287" s="264">
        <f>IF(ISERROR(VLOOKUP($A287,v32_final!$A$9:$F$763,6,FALSE)),0,VLOOKUP($A287,v32_final!$A$9:$F$763,6,FALSE))</f>
        <v>3</v>
      </c>
      <c r="E287" s="221" t="str">
        <f>VLOOKUP($A287,DRG!$A$8:$Z$771,20,FALSE)</f>
        <v>M</v>
      </c>
      <c r="F287" s="293">
        <f>VLOOKUP($A287,DRG!$A$8:$Z$771,21,FALSE)</f>
        <v>2.1937000000000002</v>
      </c>
      <c r="G287" s="16"/>
      <c r="H287" s="263">
        <f>VLOOKUP($A287,DRG!$A$8:$Z$771,9,FALSE)</f>
        <v>6</v>
      </c>
      <c r="I287" s="299" t="str">
        <f>VLOOKUP($A287,DRG!$A$8:$Z$771,18,FALSE)</f>
        <v>M</v>
      </c>
      <c r="J287" s="293">
        <f>VLOOKUP($A287,DRG!$A$8:$Z$771,22,FALSE)</f>
        <v>2.2961</v>
      </c>
      <c r="K287" s="16"/>
      <c r="L287" s="301">
        <f t="shared" si="20"/>
        <v>6.5811000000000011</v>
      </c>
      <c r="M287" s="207">
        <f t="shared" si="21"/>
        <v>13.7766</v>
      </c>
      <c r="N287" s="357">
        <f t="shared" si="22"/>
        <v>7.1954999999999991</v>
      </c>
      <c r="O287" s="288">
        <f t="shared" si="23"/>
        <v>4.667912658977974E-2</v>
      </c>
      <c r="P287" s="304">
        <f t="shared" si="24"/>
        <v>1</v>
      </c>
    </row>
    <row r="288" spans="1:16" x14ac:dyDescent="0.2">
      <c r="A288" s="282" t="s">
        <v>682</v>
      </c>
      <c r="B288" s="289" t="str">
        <f>VLOOKUP($A288,data!$B$2:$AS$765,44,FALSE)</f>
        <v>01</v>
      </c>
      <c r="C288" s="267" t="str">
        <f>VLOOKUP($A288,DRG!$A$8:$Z$771,2,FALSE)</f>
        <v>Other Disorders of Nervous System W/O CC/MCC</v>
      </c>
      <c r="D288" s="269">
        <f>IF(ISERROR(VLOOKUP($A288,v32_final!$A$9:$F$763,6,FALSE)),0,VLOOKUP($A288,v32_final!$A$9:$F$763,6,FALSE))</f>
        <v>62</v>
      </c>
      <c r="E288" s="222" t="str">
        <f>VLOOKUP($A288,DRG!$A$8:$Z$771,20,FALSE)</f>
        <v>A</v>
      </c>
      <c r="F288" s="292">
        <f>VLOOKUP($A288,DRG!$A$8:$Z$771,21,FALSE)</f>
        <v>0.77959999999999996</v>
      </c>
      <c r="G288" s="16"/>
      <c r="H288" s="268">
        <f>VLOOKUP($A288,DRG!$A$8:$Z$771,9,FALSE)</f>
        <v>72</v>
      </c>
      <c r="I288" s="300" t="str">
        <f>VLOOKUP($A288,DRG!$A$8:$Z$771,18,FALSE)</f>
        <v>A</v>
      </c>
      <c r="J288" s="292">
        <f>VLOOKUP($A288,DRG!$A$8:$Z$771,22,FALSE)</f>
        <v>0.77059999999999995</v>
      </c>
      <c r="K288" s="16"/>
      <c r="L288" s="302">
        <f t="shared" si="20"/>
        <v>48.3352</v>
      </c>
      <c r="M288" s="208">
        <f t="shared" si="21"/>
        <v>55.483199999999997</v>
      </c>
      <c r="N288" s="358">
        <f t="shared" si="22"/>
        <v>7.1479999999999961</v>
      </c>
      <c r="O288" s="308">
        <f t="shared" si="23"/>
        <v>-1.1544381734222689E-2</v>
      </c>
      <c r="P288" s="303">
        <f t="shared" si="24"/>
        <v>0.16129032258064516</v>
      </c>
    </row>
    <row r="289" spans="1:16" x14ac:dyDescent="0.2">
      <c r="A289" s="273" t="s">
        <v>664</v>
      </c>
      <c r="B289" s="287" t="str">
        <f>VLOOKUP($A289,data!$B$2:$AS$765,44,FALSE)</f>
        <v>08</v>
      </c>
      <c r="C289" s="262" t="str">
        <f>VLOOKUP($A289,DRG!$A$8:$Z$771,2,FALSE)</f>
        <v>Aftercare, Musculoskeletal System &amp; Connective Tissue W CC</v>
      </c>
      <c r="D289" s="264">
        <f>IF(ISERROR(VLOOKUP($A289,v32_final!$A$9:$F$763,6,FALSE)),0,VLOOKUP($A289,v32_final!$A$9:$F$763,6,FALSE))</f>
        <v>22</v>
      </c>
      <c r="E289" s="221" t="str">
        <f>VLOOKUP($A289,DRG!$A$8:$Z$771,20,FALSE)</f>
        <v>AP</v>
      </c>
      <c r="F289" s="293">
        <f>VLOOKUP($A289,DRG!$A$8:$Z$771,21,FALSE)</f>
        <v>0.99950000000000006</v>
      </c>
      <c r="G289" s="16"/>
      <c r="H289" s="263">
        <f>VLOOKUP($A289,DRG!$A$8:$Z$771,9,FALSE)</f>
        <v>25</v>
      </c>
      <c r="I289" s="299" t="str">
        <f>VLOOKUP($A289,DRG!$A$8:$Z$771,18,FALSE)</f>
        <v>A</v>
      </c>
      <c r="J289" s="293">
        <f>VLOOKUP($A289,DRG!$A$8:$Z$771,22,FALSE)</f>
        <v>1.1614</v>
      </c>
      <c r="K289" s="16"/>
      <c r="L289" s="301">
        <f t="shared" si="20"/>
        <v>21.989000000000001</v>
      </c>
      <c r="M289" s="207">
        <f t="shared" si="21"/>
        <v>29.035</v>
      </c>
      <c r="N289" s="357">
        <f t="shared" si="22"/>
        <v>7.0459999999999994</v>
      </c>
      <c r="O289" s="288">
        <f t="shared" si="23"/>
        <v>0.16198099049524756</v>
      </c>
      <c r="P289" s="304">
        <f t="shared" si="24"/>
        <v>0.13636363636363635</v>
      </c>
    </row>
    <row r="290" spans="1:16" x14ac:dyDescent="0.2">
      <c r="A290" s="273" t="s">
        <v>1237</v>
      </c>
      <c r="B290" s="287" t="str">
        <f>VLOOKUP($A290,data!$B$2:$AS$765,44,FALSE)</f>
        <v>17</v>
      </c>
      <c r="C290" s="262" t="str">
        <f>VLOOKUP($A290,DRG!$A$8:$Z$771,2,FALSE)</f>
        <v>Myeloprolif Disord or Poorly Diff Neopl W Maj O.R. Proc W CC</v>
      </c>
      <c r="D290" s="264">
        <f>IF(ISERROR(VLOOKUP($A290,v32_final!$A$9:$F$763,6,FALSE)),0,VLOOKUP($A290,v32_final!$A$9:$F$763,6,FALSE))</f>
        <v>9</v>
      </c>
      <c r="E290" s="221" t="str">
        <f>VLOOKUP($A290,DRG!$A$8:$Z$771,20,FALSE)</f>
        <v>M</v>
      </c>
      <c r="F290" s="293">
        <f>VLOOKUP($A290,DRG!$A$8:$Z$771,21,FALSE)</f>
        <v>3.6089000000000002</v>
      </c>
      <c r="G290" s="16"/>
      <c r="H290" s="263">
        <f>VLOOKUP($A290,DRG!$A$8:$Z$771,9,FALSE)</f>
        <v>15</v>
      </c>
      <c r="I290" s="299" t="str">
        <f>VLOOKUP($A290,DRG!$A$8:$Z$771,18,FALSE)</f>
        <v>AO</v>
      </c>
      <c r="J290" s="293">
        <f>VLOOKUP($A290,DRG!$A$8:$Z$771,22,FALSE)</f>
        <v>2.6339999999999999</v>
      </c>
      <c r="K290" s="16"/>
      <c r="L290" s="301">
        <f t="shared" si="20"/>
        <v>32.4801</v>
      </c>
      <c r="M290" s="207">
        <f t="shared" si="21"/>
        <v>39.51</v>
      </c>
      <c r="N290" s="357">
        <f t="shared" si="22"/>
        <v>7.0298999999999978</v>
      </c>
      <c r="O290" s="288">
        <f t="shared" si="23"/>
        <v>-0.2701377150932418</v>
      </c>
      <c r="P290" s="304">
        <f t="shared" si="24"/>
        <v>0.66666666666666663</v>
      </c>
    </row>
    <row r="291" spans="1:16" x14ac:dyDescent="0.2">
      <c r="A291" s="273" t="s">
        <v>1156</v>
      </c>
      <c r="B291" s="287" t="str">
        <f>VLOOKUP($A291,data!$B$2:$AS$765,44,FALSE)</f>
        <v>06</v>
      </c>
      <c r="C291" s="262" t="str">
        <f>VLOOKUP($A291,DRG!$A$8:$Z$771,2,FALSE)</f>
        <v>Major Esophageal Disorders W CC</v>
      </c>
      <c r="D291" s="264">
        <f>IF(ISERROR(VLOOKUP($A291,v32_final!$A$9:$F$763,6,FALSE)),0,VLOOKUP($A291,v32_final!$A$9:$F$763,6,FALSE))</f>
        <v>29</v>
      </c>
      <c r="E291" s="221" t="str">
        <f>VLOOKUP($A291,DRG!$A$8:$Z$771,20,FALSE)</f>
        <v>AP</v>
      </c>
      <c r="F291" s="293">
        <f>VLOOKUP($A291,DRG!$A$8:$Z$771,21,FALSE)</f>
        <v>1.1523000000000001</v>
      </c>
      <c r="G291" s="16"/>
      <c r="H291" s="263">
        <f>VLOOKUP($A291,DRG!$A$8:$Z$771,9,FALSE)</f>
        <v>32</v>
      </c>
      <c r="I291" s="299" t="str">
        <f>VLOOKUP($A291,DRG!$A$8:$Z$771,18,FALSE)</f>
        <v>AO</v>
      </c>
      <c r="J291" s="293">
        <f>VLOOKUP($A291,DRG!$A$8:$Z$771,22,FALSE)</f>
        <v>1.2630999999999999</v>
      </c>
      <c r="K291" s="16"/>
      <c r="L291" s="301">
        <f t="shared" si="20"/>
        <v>33.416700000000006</v>
      </c>
      <c r="M291" s="207">
        <f t="shared" si="21"/>
        <v>40.419199999999996</v>
      </c>
      <c r="N291" s="357">
        <f t="shared" si="22"/>
        <v>7.0024999999999906</v>
      </c>
      <c r="O291" s="288">
        <f t="shared" si="23"/>
        <v>9.6155515056842639E-2</v>
      </c>
      <c r="P291" s="304">
        <f t="shared" si="24"/>
        <v>0.10344827586206896</v>
      </c>
    </row>
    <row r="292" spans="1:16" x14ac:dyDescent="0.2">
      <c r="A292" s="273" t="s">
        <v>565</v>
      </c>
      <c r="B292" s="287" t="str">
        <f>VLOOKUP($A292,data!$B$2:$AS$765,44,FALSE)</f>
        <v>11</v>
      </c>
      <c r="C292" s="262" t="str">
        <f>VLOOKUP($A292,DRG!$A$8:$Z$771,2,FALSE)</f>
        <v>Kidney &amp; Ureter Procedures for Neoplasm W MCC</v>
      </c>
      <c r="D292" s="264">
        <f>IF(ISERROR(VLOOKUP($A292,v32_final!$A$9:$F$763,6,FALSE)),0,VLOOKUP($A292,v32_final!$A$9:$F$763,6,FALSE))</f>
        <v>9</v>
      </c>
      <c r="E292" s="221" t="str">
        <f>VLOOKUP($A292,DRG!$A$8:$Z$771,20,FALSE)</f>
        <v>M</v>
      </c>
      <c r="F292" s="293">
        <f>VLOOKUP($A292,DRG!$A$8:$Z$771,21,FALSE)</f>
        <v>5.3662999999999998</v>
      </c>
      <c r="G292" s="16"/>
      <c r="H292" s="263">
        <f>VLOOKUP($A292,DRG!$A$8:$Z$771,9,FALSE)</f>
        <v>12</v>
      </c>
      <c r="I292" s="299" t="str">
        <f>VLOOKUP($A292,DRG!$A$8:$Z$771,18,FALSE)</f>
        <v>A</v>
      </c>
      <c r="J292" s="293">
        <f>VLOOKUP($A292,DRG!$A$8:$Z$771,22,FALSE)</f>
        <v>4.5960000000000001</v>
      </c>
      <c r="K292" s="16"/>
      <c r="L292" s="301">
        <f t="shared" si="20"/>
        <v>48.296700000000001</v>
      </c>
      <c r="M292" s="207">
        <f t="shared" si="21"/>
        <v>55.152000000000001</v>
      </c>
      <c r="N292" s="357">
        <f t="shared" si="22"/>
        <v>6.8552999999999997</v>
      </c>
      <c r="O292" s="288">
        <f t="shared" si="23"/>
        <v>-0.14354396884259168</v>
      </c>
      <c r="P292" s="304">
        <f t="shared" si="24"/>
        <v>0.33333333333333331</v>
      </c>
    </row>
    <row r="293" spans="1:16" x14ac:dyDescent="0.2">
      <c r="A293" s="282" t="s">
        <v>1371</v>
      </c>
      <c r="B293" s="289" t="str">
        <f>VLOOKUP($A293,data!$B$2:$AS$765,44,FALSE)</f>
        <v>05</v>
      </c>
      <c r="C293" s="267" t="str">
        <f>VLOOKUP($A293,DRG!$A$8:$Z$771,2,FALSE)</f>
        <v>Upper Limb &amp; Toe Amputation for Circ System Disorders W CC</v>
      </c>
      <c r="D293" s="269">
        <f>IF(ISERROR(VLOOKUP($A293,v32_final!$A$9:$F$763,6,FALSE)),0,VLOOKUP($A293,v32_final!$A$9:$F$763,6,FALSE))</f>
        <v>22</v>
      </c>
      <c r="E293" s="222" t="str">
        <f>VLOOKUP($A293,DRG!$A$8:$Z$771,20,FALSE)</f>
        <v>AO</v>
      </c>
      <c r="F293" s="292">
        <f>VLOOKUP($A293,DRG!$A$8:$Z$771,21,FALSE)</f>
        <v>1.67</v>
      </c>
      <c r="G293" s="16"/>
      <c r="H293" s="268">
        <f>VLOOKUP($A293,DRG!$A$8:$Z$771,9,FALSE)</f>
        <v>29</v>
      </c>
      <c r="I293" s="300" t="str">
        <f>VLOOKUP($A293,DRG!$A$8:$Z$771,18,FALSE)</f>
        <v>A</v>
      </c>
      <c r="J293" s="292">
        <f>VLOOKUP($A293,DRG!$A$8:$Z$771,22,FALSE)</f>
        <v>1.5027999999999999</v>
      </c>
      <c r="K293" s="16"/>
      <c r="L293" s="302">
        <f t="shared" si="20"/>
        <v>36.739999999999995</v>
      </c>
      <c r="M293" s="208">
        <f t="shared" si="21"/>
        <v>43.581199999999995</v>
      </c>
      <c r="N293" s="358">
        <f t="shared" si="22"/>
        <v>6.8412000000000006</v>
      </c>
      <c r="O293" s="308">
        <f t="shared" si="23"/>
        <v>-0.10011976047904193</v>
      </c>
      <c r="P293" s="303">
        <f t="shared" si="24"/>
        <v>0.31818181818181818</v>
      </c>
    </row>
    <row r="294" spans="1:16" x14ac:dyDescent="0.2">
      <c r="A294" s="273" t="s">
        <v>726</v>
      </c>
      <c r="B294" s="287" t="str">
        <f>VLOOKUP($A294,data!$B$2:$AS$765,44,FALSE)</f>
        <v>02</v>
      </c>
      <c r="C294" s="262" t="str">
        <f>VLOOKUP($A294,DRG!$A$8:$Z$771,2,FALSE)</f>
        <v>Extraocular Procedures Except Orbit</v>
      </c>
      <c r="D294" s="264">
        <f>IF(ISERROR(VLOOKUP($A294,v32_final!$A$9:$F$763,6,FALSE)),0,VLOOKUP($A294,v32_final!$A$9:$F$763,6,FALSE))</f>
        <v>4</v>
      </c>
      <c r="E294" s="221" t="str">
        <f>VLOOKUP($A294,DRG!$A$8:$Z$771,20,FALSE)</f>
        <v>M</v>
      </c>
      <c r="F294" s="293">
        <f>VLOOKUP($A294,DRG!$A$8:$Z$771,21,FALSE)</f>
        <v>1.9867999999999999</v>
      </c>
      <c r="G294" s="16"/>
      <c r="H294" s="263">
        <f>VLOOKUP($A294,DRG!$A$8:$Z$771,9,FALSE)</f>
        <v>7</v>
      </c>
      <c r="I294" s="299" t="str">
        <f>VLOOKUP($A294,DRG!$A$8:$Z$771,18,FALSE)</f>
        <v>M</v>
      </c>
      <c r="J294" s="293">
        <f>VLOOKUP($A294,DRG!$A$8:$Z$771,22,FALSE)</f>
        <v>2.0859999999999999</v>
      </c>
      <c r="K294" s="16"/>
      <c r="L294" s="301">
        <f t="shared" si="20"/>
        <v>7.9471999999999996</v>
      </c>
      <c r="M294" s="207">
        <f t="shared" si="21"/>
        <v>14.601999999999999</v>
      </c>
      <c r="N294" s="357">
        <f t="shared" si="22"/>
        <v>6.6547999999999989</v>
      </c>
      <c r="O294" s="288">
        <f t="shared" si="23"/>
        <v>4.9929534930541551E-2</v>
      </c>
      <c r="P294" s="304">
        <f t="shared" si="24"/>
        <v>0.75</v>
      </c>
    </row>
    <row r="295" spans="1:16" x14ac:dyDescent="0.2">
      <c r="A295" s="273" t="s">
        <v>222</v>
      </c>
      <c r="B295" s="287" t="str">
        <f>VLOOKUP($A295,data!$B$2:$AS$765,44,FALSE)</f>
        <v>07</v>
      </c>
      <c r="C295" s="262" t="str">
        <f>VLOOKUP($A295,DRG!$A$8:$Z$771,2,FALSE)</f>
        <v>Biliary Tract Proc Except Only Cholecyst W or W/O C.D.E. W CC</v>
      </c>
      <c r="D295" s="264">
        <f>IF(ISERROR(VLOOKUP($A295,v32_final!$A$9:$F$763,6,FALSE)),0,VLOOKUP($A295,v32_final!$A$9:$F$763,6,FALSE))</f>
        <v>6</v>
      </c>
      <c r="E295" s="221" t="str">
        <f>VLOOKUP($A295,DRG!$A$8:$Z$771,20,FALSE)</f>
        <v>M</v>
      </c>
      <c r="F295" s="293">
        <f>VLOOKUP($A295,DRG!$A$8:$Z$771,21,FALSE)</f>
        <v>3.4540000000000002</v>
      </c>
      <c r="G295" s="16"/>
      <c r="H295" s="263">
        <f>VLOOKUP($A295,DRG!$A$8:$Z$771,9,FALSE)</f>
        <v>7</v>
      </c>
      <c r="I295" s="299" t="str">
        <f>VLOOKUP($A295,DRG!$A$8:$Z$771,18,FALSE)</f>
        <v>M</v>
      </c>
      <c r="J295" s="293">
        <f>VLOOKUP($A295,DRG!$A$8:$Z$771,22,FALSE)</f>
        <v>3.9097</v>
      </c>
      <c r="K295" s="16"/>
      <c r="L295" s="301">
        <f t="shared" si="20"/>
        <v>20.724</v>
      </c>
      <c r="M295" s="207">
        <f t="shared" si="21"/>
        <v>27.367899999999999</v>
      </c>
      <c r="N295" s="357">
        <f t="shared" si="22"/>
        <v>6.6438999999999986</v>
      </c>
      <c r="O295" s="288">
        <f t="shared" si="23"/>
        <v>0.1319339895773016</v>
      </c>
      <c r="P295" s="304">
        <f t="shared" si="24"/>
        <v>0.16666666666666666</v>
      </c>
    </row>
    <row r="296" spans="1:16" x14ac:dyDescent="0.2">
      <c r="A296" s="214" t="s">
        <v>1385</v>
      </c>
      <c r="B296" s="287" t="str">
        <f>VLOOKUP($A296,data!$B$2:$AS$765,44,FALSE)</f>
        <v>05</v>
      </c>
      <c r="C296" s="262" t="str">
        <f>VLOOKUP($A296,DRG!$A$8:$Z$771,2,FALSE)</f>
        <v>Vein Ligation &amp; Stripping</v>
      </c>
      <c r="D296" s="264">
        <f>IF(ISERROR(VLOOKUP($A296,v32_final!$A$9:$F$763,6,FALSE)),0,VLOOKUP($A296,v32_final!$A$9:$F$763,6,FALSE))</f>
        <v>0</v>
      </c>
      <c r="E296" s="221" t="str">
        <f>VLOOKUP($A296,DRG!$A$8:$Z$771,20,FALSE)</f>
        <v>M</v>
      </c>
      <c r="F296" s="293">
        <f>VLOOKUP($A296,DRG!$A$8:$Z$771,21,FALSE)</f>
        <v>2.8115000000000001</v>
      </c>
      <c r="G296" s="16"/>
      <c r="H296" s="263">
        <f>VLOOKUP($A296,DRG!$A$8:$Z$771,9,FALSE)</f>
        <v>2</v>
      </c>
      <c r="I296" s="299" t="str">
        <f>VLOOKUP($A296,DRG!$A$8:$Z$771,18,FALSE)</f>
        <v>M</v>
      </c>
      <c r="J296" s="293">
        <f>VLOOKUP($A296,DRG!$A$8:$Z$771,22,FALSE)</f>
        <v>3.3079000000000001</v>
      </c>
      <c r="K296" s="16"/>
      <c r="L296" s="301">
        <f t="shared" si="20"/>
        <v>0</v>
      </c>
      <c r="M296" s="207">
        <f t="shared" si="21"/>
        <v>6.6158000000000001</v>
      </c>
      <c r="N296" s="357">
        <f t="shared" si="22"/>
        <v>6.6158000000000001</v>
      </c>
      <c r="O296" s="288">
        <f t="shared" si="23"/>
        <v>0.17656055486395161</v>
      </c>
      <c r="P296" s="304">
        <f t="shared" si="24"/>
        <v>0</v>
      </c>
    </row>
    <row r="297" spans="1:16" x14ac:dyDescent="0.2">
      <c r="A297" s="273" t="s">
        <v>174</v>
      </c>
      <c r="B297" s="287" t="str">
        <f>VLOOKUP($A297,data!$B$2:$AS$765,44,FALSE)</f>
        <v>06</v>
      </c>
      <c r="C297" s="262" t="str">
        <f>VLOOKUP($A297,DRG!$A$8:$Z$771,2,FALSE)</f>
        <v>Inflammatory Bowel Disease W MCC</v>
      </c>
      <c r="D297" s="264">
        <f>IF(ISERROR(VLOOKUP($A297,v32_final!$A$9:$F$763,6,FALSE)),0,VLOOKUP($A297,v32_final!$A$9:$F$763,6,FALSE))</f>
        <v>27</v>
      </c>
      <c r="E297" s="221" t="str">
        <f>VLOOKUP($A297,DRG!$A$8:$Z$771,20,FALSE)</f>
        <v>A</v>
      </c>
      <c r="F297" s="293">
        <f>VLOOKUP($A297,DRG!$A$8:$Z$771,21,FALSE)</f>
        <v>1.3703000000000001</v>
      </c>
      <c r="G297" s="16"/>
      <c r="H297" s="263">
        <f>VLOOKUP($A297,DRG!$A$8:$Z$771,9,FALSE)</f>
        <v>25</v>
      </c>
      <c r="I297" s="299" t="str">
        <f>VLOOKUP($A297,DRG!$A$8:$Z$771,18,FALSE)</f>
        <v>A</v>
      </c>
      <c r="J297" s="293">
        <f>VLOOKUP($A297,DRG!$A$8:$Z$771,22,FALSE)</f>
        <v>1.7436</v>
      </c>
      <c r="K297" s="16"/>
      <c r="L297" s="301">
        <f t="shared" si="20"/>
        <v>36.998100000000001</v>
      </c>
      <c r="M297" s="207">
        <f t="shared" si="21"/>
        <v>43.59</v>
      </c>
      <c r="N297" s="357">
        <f t="shared" si="22"/>
        <v>6.5919000000000025</v>
      </c>
      <c r="O297" s="288">
        <f t="shared" si="23"/>
        <v>0.27242209735094502</v>
      </c>
      <c r="P297" s="304">
        <f t="shared" si="24"/>
        <v>-7.407407407407407E-2</v>
      </c>
    </row>
    <row r="298" spans="1:16" x14ac:dyDescent="0.2">
      <c r="A298" s="282" t="s">
        <v>1120</v>
      </c>
      <c r="B298" s="289" t="str">
        <f>VLOOKUP($A298,data!$B$2:$AS$765,44,FALSE)</f>
        <v>06</v>
      </c>
      <c r="C298" s="267" t="str">
        <f>VLOOKUP($A298,DRG!$A$8:$Z$771,2,FALSE)</f>
        <v>Inguinal &amp; Femoral Hernia Procedures W CC</v>
      </c>
      <c r="D298" s="269">
        <f>IF(ISERROR(VLOOKUP($A298,v32_final!$A$9:$F$763,6,FALSE)),0,VLOOKUP($A298,v32_final!$A$9:$F$763,6,FALSE))</f>
        <v>13</v>
      </c>
      <c r="E298" s="222" t="str">
        <f>VLOOKUP($A298,DRG!$A$8:$Z$771,20,FALSE)</f>
        <v>A</v>
      </c>
      <c r="F298" s="292">
        <f>VLOOKUP($A298,DRG!$A$8:$Z$771,21,FALSE)</f>
        <v>1.3989</v>
      </c>
      <c r="G298" s="16"/>
      <c r="H298" s="268">
        <f>VLOOKUP($A298,DRG!$A$8:$Z$771,9,FALSE)</f>
        <v>17</v>
      </c>
      <c r="I298" s="300" t="str">
        <f>VLOOKUP($A298,DRG!$A$8:$Z$771,18,FALSE)</f>
        <v>A</v>
      </c>
      <c r="J298" s="292">
        <f>VLOOKUP($A298,DRG!$A$8:$Z$771,22,FALSE)</f>
        <v>1.4495</v>
      </c>
      <c r="K298" s="16"/>
      <c r="L298" s="302">
        <f t="shared" si="20"/>
        <v>18.185700000000001</v>
      </c>
      <c r="M298" s="208">
        <f t="shared" si="21"/>
        <v>24.641500000000001</v>
      </c>
      <c r="N298" s="358">
        <f t="shared" si="22"/>
        <v>6.4558</v>
      </c>
      <c r="O298" s="308">
        <f t="shared" si="23"/>
        <v>3.6171277432268195E-2</v>
      </c>
      <c r="P298" s="303">
        <f t="shared" si="24"/>
        <v>0.30769230769230771</v>
      </c>
    </row>
    <row r="299" spans="1:16" x14ac:dyDescent="0.2">
      <c r="A299" s="273" t="s">
        <v>1214</v>
      </c>
      <c r="B299" s="287" t="str">
        <f>VLOOKUP($A299,data!$B$2:$AS$765,44,FALSE)</f>
        <v>Neo</v>
      </c>
      <c r="C299" s="262" t="str">
        <f>VLOOKUP($A299,DRG!$A$8:$Z$771,2,FALSE)</f>
        <v>Prematurity W Major Problems</v>
      </c>
      <c r="D299" s="264">
        <f>IF(ISERROR(VLOOKUP($A299,v32_final!$A$9:$F$763,6,FALSE)),0,VLOOKUP($A299,v32_final!$A$9:$F$763,6,FALSE))</f>
        <v>42</v>
      </c>
      <c r="E299" s="221" t="str">
        <f>VLOOKUP($A299,DRG!$A$8:$Z$771,20,FALSE)</f>
        <v>A</v>
      </c>
      <c r="F299" s="293">
        <f>VLOOKUP($A299,DRG!$A$8:$Z$771,21,FALSE)</f>
        <v>0.71189999999999998</v>
      </c>
      <c r="G299" s="16"/>
      <c r="H299" s="263">
        <f>VLOOKUP($A299,DRG!$A$8:$Z$771,9,FALSE)</f>
        <v>47</v>
      </c>
      <c r="I299" s="299" t="str">
        <f>VLOOKUP($A299,DRG!$A$8:$Z$771,18,FALSE)</f>
        <v>A</v>
      </c>
      <c r="J299" s="293">
        <f>VLOOKUP($A299,DRG!$A$8:$Z$771,22,FALSE)</f>
        <v>0.77329999999999999</v>
      </c>
      <c r="K299" s="16"/>
      <c r="L299" s="301">
        <f t="shared" si="20"/>
        <v>29.899799999999999</v>
      </c>
      <c r="M299" s="207">
        <f t="shared" si="21"/>
        <v>36.345100000000002</v>
      </c>
      <c r="N299" s="357">
        <f t="shared" si="22"/>
        <v>6.4453000000000031</v>
      </c>
      <c r="O299" s="288">
        <f t="shared" si="23"/>
        <v>8.6248068548953519E-2</v>
      </c>
      <c r="P299" s="304">
        <f t="shared" si="24"/>
        <v>0.11904761904761904</v>
      </c>
    </row>
    <row r="300" spans="1:16" x14ac:dyDescent="0.2">
      <c r="A300" s="273" t="s">
        <v>13</v>
      </c>
      <c r="B300" s="287" t="str">
        <f>VLOOKUP($A300,data!$B$2:$AS$765,44,FALSE)</f>
        <v>16</v>
      </c>
      <c r="C300" s="262" t="str">
        <f>VLOOKUP($A300,DRG!$A$8:$Z$771,2,FALSE)</f>
        <v>Other O.R. Proc of the Blood &amp; Blood Forming Organs W MCC</v>
      </c>
      <c r="D300" s="264">
        <f>IF(ISERROR(VLOOKUP($A300,v32_final!$A$9:$F$763,6,FALSE)),0,VLOOKUP($A300,v32_final!$A$9:$F$763,6,FALSE))</f>
        <v>7</v>
      </c>
      <c r="E300" s="221" t="str">
        <f>VLOOKUP($A300,DRG!$A$8:$Z$771,20,FALSE)</f>
        <v>M</v>
      </c>
      <c r="F300" s="293">
        <f>VLOOKUP($A300,DRG!$A$8:$Z$771,21,FALSE)</f>
        <v>5.2239000000000004</v>
      </c>
      <c r="G300" s="16"/>
      <c r="H300" s="263">
        <f>VLOOKUP($A300,DRG!$A$8:$Z$771,9,FALSE)</f>
        <v>8</v>
      </c>
      <c r="I300" s="299" t="str">
        <f>VLOOKUP($A300,DRG!$A$8:$Z$771,18,FALSE)</f>
        <v>M</v>
      </c>
      <c r="J300" s="293">
        <f>VLOOKUP($A300,DRG!$A$8:$Z$771,22,FALSE)</f>
        <v>5.3742000000000001</v>
      </c>
      <c r="K300" s="16"/>
      <c r="L300" s="301">
        <f t="shared" si="20"/>
        <v>36.567300000000003</v>
      </c>
      <c r="M300" s="207">
        <f t="shared" si="21"/>
        <v>42.993600000000001</v>
      </c>
      <c r="N300" s="357">
        <f t="shared" si="22"/>
        <v>6.4262999999999977</v>
      </c>
      <c r="O300" s="288">
        <f t="shared" si="23"/>
        <v>2.87716074197438E-2</v>
      </c>
      <c r="P300" s="304">
        <f t="shared" si="24"/>
        <v>0.14285714285714285</v>
      </c>
    </row>
    <row r="301" spans="1:16" x14ac:dyDescent="0.2">
      <c r="A301" s="273" t="s">
        <v>484</v>
      </c>
      <c r="B301" s="287" t="str">
        <f>VLOOKUP($A301,data!$B$2:$AS$765,44,FALSE)</f>
        <v>01</v>
      </c>
      <c r="C301" s="262" t="str">
        <f>VLOOKUP($A301,DRG!$A$8:$Z$771,2,FALSE)</f>
        <v>Nonspecific Cerebrovascular Disorders W/O CC/MCC</v>
      </c>
      <c r="D301" s="264">
        <f>IF(ISERROR(VLOOKUP($A301,v32_final!$A$9:$F$763,6,FALSE)),0,VLOOKUP($A301,v32_final!$A$9:$F$763,6,FALSE))</f>
        <v>13</v>
      </c>
      <c r="E301" s="221" t="str">
        <f>VLOOKUP($A301,DRG!$A$8:$Z$771,20,FALSE)</f>
        <v>A</v>
      </c>
      <c r="F301" s="293">
        <f>VLOOKUP($A301,DRG!$A$8:$Z$771,21,FALSE)</f>
        <v>0.67530000000000001</v>
      </c>
      <c r="G301" s="16"/>
      <c r="H301" s="263">
        <f>VLOOKUP($A301,DRG!$A$8:$Z$771,9,FALSE)</f>
        <v>17</v>
      </c>
      <c r="I301" s="299" t="str">
        <f>VLOOKUP($A301,DRG!$A$8:$Z$771,18,FALSE)</f>
        <v>A</v>
      </c>
      <c r="J301" s="293">
        <f>VLOOKUP($A301,DRG!$A$8:$Z$771,22,FALSE)</f>
        <v>0.89329999999999998</v>
      </c>
      <c r="K301" s="16"/>
      <c r="L301" s="301">
        <f t="shared" si="20"/>
        <v>8.7789000000000001</v>
      </c>
      <c r="M301" s="207">
        <f t="shared" si="21"/>
        <v>15.1861</v>
      </c>
      <c r="N301" s="357">
        <f t="shared" si="22"/>
        <v>6.4071999999999996</v>
      </c>
      <c r="O301" s="288">
        <f t="shared" si="23"/>
        <v>0.32281948763512508</v>
      </c>
      <c r="P301" s="304">
        <f t="shared" si="24"/>
        <v>0.30769230769230771</v>
      </c>
    </row>
    <row r="302" spans="1:16" x14ac:dyDescent="0.2">
      <c r="A302" s="273" t="s">
        <v>1231</v>
      </c>
      <c r="B302" s="287" t="str">
        <f>VLOOKUP($A302,data!$B$2:$AS$765,44,FALSE)</f>
        <v>17</v>
      </c>
      <c r="C302" s="262" t="str">
        <f>VLOOKUP($A302,DRG!$A$8:$Z$771,2,FALSE)</f>
        <v>Lymphoma &amp; Leukemia W Major O.R. Procedure W CC</v>
      </c>
      <c r="D302" s="264">
        <f>IF(ISERROR(VLOOKUP($A302,v32_final!$A$9:$F$763,6,FALSE)),0,VLOOKUP($A302,v32_final!$A$9:$F$763,6,FALSE))</f>
        <v>11</v>
      </c>
      <c r="E302" s="221" t="str">
        <f>VLOOKUP($A302,DRG!$A$8:$Z$771,20,FALSE)</f>
        <v>A</v>
      </c>
      <c r="F302" s="293">
        <f>VLOOKUP($A302,DRG!$A$8:$Z$771,21,FALSE)</f>
        <v>3.9416000000000002</v>
      </c>
      <c r="G302" s="16"/>
      <c r="H302" s="263">
        <f>VLOOKUP($A302,DRG!$A$8:$Z$771,9,FALSE)</f>
        <v>13</v>
      </c>
      <c r="I302" s="299" t="str">
        <f>VLOOKUP($A302,DRG!$A$8:$Z$771,18,FALSE)</f>
        <v>A</v>
      </c>
      <c r="J302" s="293">
        <f>VLOOKUP($A302,DRG!$A$8:$Z$771,22,FALSE)</f>
        <v>3.8224999999999998</v>
      </c>
      <c r="K302" s="16"/>
      <c r="L302" s="301">
        <f t="shared" si="20"/>
        <v>43.357600000000005</v>
      </c>
      <c r="M302" s="207">
        <f t="shared" si="21"/>
        <v>49.692499999999995</v>
      </c>
      <c r="N302" s="357">
        <f t="shared" si="22"/>
        <v>6.3348999999999904</v>
      </c>
      <c r="O302" s="288">
        <f t="shared" si="23"/>
        <v>-3.0216155875786591E-2</v>
      </c>
      <c r="P302" s="304">
        <f t="shared" si="24"/>
        <v>0.18181818181818182</v>
      </c>
    </row>
    <row r="303" spans="1:16" x14ac:dyDescent="0.2">
      <c r="A303" s="282" t="s">
        <v>520</v>
      </c>
      <c r="B303" s="289" t="str">
        <f>VLOOKUP($A303,data!$B$2:$AS$765,44,FALSE)</f>
        <v>01</v>
      </c>
      <c r="C303" s="267" t="str">
        <f>VLOOKUP($A303,DRG!$A$8:$Z$771,2,FALSE)</f>
        <v>Concussion W/O CC/MCC</v>
      </c>
      <c r="D303" s="269">
        <f>IF(ISERROR(VLOOKUP($A303,v32_final!$A$9:$F$763,6,FALSE)),0,VLOOKUP($A303,v32_final!$A$9:$F$763,6,FALSE))</f>
        <v>18</v>
      </c>
      <c r="E303" s="222" t="str">
        <f>VLOOKUP($A303,DRG!$A$8:$Z$771,20,FALSE)</f>
        <v>A</v>
      </c>
      <c r="F303" s="292">
        <f>VLOOKUP($A303,DRG!$A$8:$Z$771,21,FALSE)</f>
        <v>0.78359999999999996</v>
      </c>
      <c r="G303" s="16"/>
      <c r="H303" s="268">
        <f>VLOOKUP($A303,DRG!$A$8:$Z$771,9,FALSE)</f>
        <v>25</v>
      </c>
      <c r="I303" s="300" t="str">
        <f>VLOOKUP($A303,DRG!$A$8:$Z$771,18,FALSE)</f>
        <v>A</v>
      </c>
      <c r="J303" s="292">
        <f>VLOOKUP($A303,DRG!$A$8:$Z$771,22,FALSE)</f>
        <v>0.81730000000000003</v>
      </c>
      <c r="K303" s="16"/>
      <c r="L303" s="302">
        <f t="shared" si="20"/>
        <v>14.104799999999999</v>
      </c>
      <c r="M303" s="208">
        <f t="shared" si="21"/>
        <v>20.432500000000001</v>
      </c>
      <c r="N303" s="358">
        <f t="shared" si="22"/>
        <v>6.3277000000000019</v>
      </c>
      <c r="O303" s="308">
        <f t="shared" si="23"/>
        <v>4.3006636038795384E-2</v>
      </c>
      <c r="P303" s="303">
        <f t="shared" si="24"/>
        <v>0.3888888888888889</v>
      </c>
    </row>
    <row r="304" spans="1:16" x14ac:dyDescent="0.2">
      <c r="A304" s="273" t="s">
        <v>448</v>
      </c>
      <c r="B304" s="287" t="str">
        <f>VLOOKUP($A304,data!$B$2:$AS$765,44,FALSE)</f>
        <v>01</v>
      </c>
      <c r="C304" s="262" t="str">
        <f>VLOOKUP($A304,DRG!$A$8:$Z$771,2,FALSE)</f>
        <v>Nervous System Neoplasms W MCC</v>
      </c>
      <c r="D304" s="264">
        <f>IF(ISERROR(VLOOKUP($A304,v32_final!$A$9:$F$763,6,FALSE)),0,VLOOKUP($A304,v32_final!$A$9:$F$763,6,FALSE))</f>
        <v>61</v>
      </c>
      <c r="E304" s="221" t="str">
        <f>VLOOKUP($A304,DRG!$A$8:$Z$771,20,FALSE)</f>
        <v>A</v>
      </c>
      <c r="F304" s="293">
        <f>VLOOKUP($A304,DRG!$A$8:$Z$771,21,FALSE)</f>
        <v>1.4601</v>
      </c>
      <c r="G304" s="16"/>
      <c r="H304" s="263">
        <f>VLOOKUP($A304,DRG!$A$8:$Z$771,9,FALSE)</f>
        <v>71</v>
      </c>
      <c r="I304" s="299" t="str">
        <f>VLOOKUP($A304,DRG!$A$8:$Z$771,18,FALSE)</f>
        <v>A</v>
      </c>
      <c r="J304" s="293">
        <f>VLOOKUP($A304,DRG!$A$8:$Z$771,22,FALSE)</f>
        <v>1.3432999999999999</v>
      </c>
      <c r="K304" s="16"/>
      <c r="L304" s="301">
        <f t="shared" si="20"/>
        <v>89.066099999999992</v>
      </c>
      <c r="M304" s="207">
        <f t="shared" si="21"/>
        <v>95.374299999999991</v>
      </c>
      <c r="N304" s="357">
        <f t="shared" si="22"/>
        <v>6.3081999999999994</v>
      </c>
      <c r="O304" s="288">
        <f t="shared" si="23"/>
        <v>-7.9994520923224455E-2</v>
      </c>
      <c r="P304" s="304">
        <f t="shared" si="24"/>
        <v>0.16393442622950818</v>
      </c>
    </row>
    <row r="305" spans="1:16" x14ac:dyDescent="0.2">
      <c r="A305" s="273" t="s">
        <v>528</v>
      </c>
      <c r="B305" s="287" t="str">
        <f>VLOOKUP($A305,data!$B$2:$AS$765,44,FALSE)</f>
        <v>09</v>
      </c>
      <c r="C305" s="262" t="str">
        <f>VLOOKUP($A305,DRG!$A$8:$Z$771,2,FALSE)</f>
        <v>Non-Malignant Breast Disorders W/O CC/MCC</v>
      </c>
      <c r="D305" s="264">
        <f>IF(ISERROR(VLOOKUP($A305,v32_final!$A$9:$F$763,6,FALSE)),0,VLOOKUP($A305,v32_final!$A$9:$F$763,6,FALSE))</f>
        <v>14</v>
      </c>
      <c r="E305" s="221" t="str">
        <f>VLOOKUP($A305,DRG!$A$8:$Z$771,20,FALSE)</f>
        <v>AP</v>
      </c>
      <c r="F305" s="293">
        <f>VLOOKUP($A305,DRG!$A$8:$Z$771,21,FALSE)</f>
        <v>0.49469999999999997</v>
      </c>
      <c r="G305" s="16"/>
      <c r="H305" s="263">
        <f>VLOOKUP($A305,DRG!$A$8:$Z$771,9,FALSE)</f>
        <v>22</v>
      </c>
      <c r="I305" s="299" t="str">
        <f>VLOOKUP($A305,DRG!$A$8:$Z$771,18,FALSE)</f>
        <v>A</v>
      </c>
      <c r="J305" s="293">
        <f>VLOOKUP($A305,DRG!$A$8:$Z$771,22,FALSE)</f>
        <v>0.60140000000000005</v>
      </c>
      <c r="K305" s="16"/>
      <c r="L305" s="301">
        <f t="shared" si="20"/>
        <v>6.9257999999999997</v>
      </c>
      <c r="M305" s="207">
        <f t="shared" si="21"/>
        <v>13.2308</v>
      </c>
      <c r="N305" s="357">
        <f t="shared" si="22"/>
        <v>6.3050000000000006</v>
      </c>
      <c r="O305" s="288">
        <f t="shared" si="23"/>
        <v>0.21568627450980407</v>
      </c>
      <c r="P305" s="304">
        <f t="shared" si="24"/>
        <v>0.5714285714285714</v>
      </c>
    </row>
    <row r="306" spans="1:16" x14ac:dyDescent="0.2">
      <c r="A306" s="273" t="s">
        <v>456</v>
      </c>
      <c r="B306" s="287" t="str">
        <f>VLOOKUP($A306,data!$B$2:$AS$765,44,FALSE)</f>
        <v>01</v>
      </c>
      <c r="C306" s="262" t="str">
        <f>VLOOKUP($A306,DRG!$A$8:$Z$771,2,FALSE)</f>
        <v>Multiple Sclerosis &amp; Cerebellar Ataxia W MCC</v>
      </c>
      <c r="D306" s="264">
        <f>IF(ISERROR(VLOOKUP($A306,v32_final!$A$9:$F$763,6,FALSE)),0,VLOOKUP($A306,v32_final!$A$9:$F$763,6,FALSE))</f>
        <v>4</v>
      </c>
      <c r="E306" s="221" t="str">
        <f>VLOOKUP($A306,DRG!$A$8:$Z$771,20,FALSE)</f>
        <v>M</v>
      </c>
      <c r="F306" s="293">
        <f>VLOOKUP($A306,DRG!$A$8:$Z$771,21,FALSE)</f>
        <v>2.5398000000000001</v>
      </c>
      <c r="G306" s="16"/>
      <c r="H306" s="263">
        <f>VLOOKUP($A306,DRG!$A$8:$Z$771,9,FALSE)</f>
        <v>6</v>
      </c>
      <c r="I306" s="299" t="str">
        <f>VLOOKUP($A306,DRG!$A$8:$Z$771,18,FALSE)</f>
        <v>M</v>
      </c>
      <c r="J306" s="293">
        <f>VLOOKUP($A306,DRG!$A$8:$Z$771,22,FALSE)</f>
        <v>2.7280000000000002</v>
      </c>
      <c r="K306" s="16"/>
      <c r="L306" s="301">
        <f t="shared" si="20"/>
        <v>10.1592</v>
      </c>
      <c r="M306" s="207">
        <f t="shared" si="21"/>
        <v>16.368000000000002</v>
      </c>
      <c r="N306" s="357">
        <f t="shared" si="22"/>
        <v>6.2088000000000019</v>
      </c>
      <c r="O306" s="288">
        <f t="shared" si="23"/>
        <v>7.4100322860067777E-2</v>
      </c>
      <c r="P306" s="304">
        <f t="shared" si="24"/>
        <v>0.5</v>
      </c>
    </row>
    <row r="307" spans="1:16" x14ac:dyDescent="0.2">
      <c r="A307" s="283" t="s">
        <v>291</v>
      </c>
      <c r="B307" s="287" t="str">
        <f>VLOOKUP($A307,data!$B$2:$AS$765,44,FALSE)</f>
        <v>07</v>
      </c>
      <c r="C307" s="262" t="str">
        <f>VLOOKUP($A307,DRG!$A$8:$Z$771,2,FALSE)</f>
        <v>Disorders of the Biliary Tract W MCC</v>
      </c>
      <c r="D307" s="264">
        <f>IF(ISERROR(VLOOKUP($A307,v32_final!$A$9:$F$763,6,FALSE)),0,VLOOKUP($A307,v32_final!$A$9:$F$763,6,FALSE))</f>
        <v>45</v>
      </c>
      <c r="E307" s="221" t="str">
        <f>VLOOKUP($A307,DRG!$A$8:$Z$771,20,FALSE)</f>
        <v>A</v>
      </c>
      <c r="F307" s="293">
        <f>VLOOKUP($A307,DRG!$A$8:$Z$771,21,FALSE)</f>
        <v>1.2613000000000001</v>
      </c>
      <c r="G307" s="16"/>
      <c r="H307" s="263">
        <f>VLOOKUP($A307,DRG!$A$8:$Z$771,9,FALSE)</f>
        <v>44</v>
      </c>
      <c r="I307" s="299" t="str">
        <f>VLOOKUP($A307,DRG!$A$8:$Z$771,18,FALSE)</f>
        <v>A</v>
      </c>
      <c r="J307" s="293">
        <f>VLOOKUP($A307,DRG!$A$8:$Z$771,22,FALSE)</f>
        <v>1.4296</v>
      </c>
      <c r="K307" s="16"/>
      <c r="L307" s="301">
        <f t="shared" si="20"/>
        <v>56.758500000000005</v>
      </c>
      <c r="M307" s="207">
        <f t="shared" si="21"/>
        <v>62.9024</v>
      </c>
      <c r="N307" s="357">
        <f t="shared" si="22"/>
        <v>6.143899999999995</v>
      </c>
      <c r="O307" s="288">
        <f t="shared" si="23"/>
        <v>0.1334337588202647</v>
      </c>
      <c r="P307" s="304">
        <f t="shared" si="24"/>
        <v>-2.2222222222222223E-2</v>
      </c>
    </row>
    <row r="308" spans="1:16" x14ac:dyDescent="0.2">
      <c r="A308" s="282" t="s">
        <v>790</v>
      </c>
      <c r="B308" s="289" t="str">
        <f>VLOOKUP($A308,data!$B$2:$AS$765,44,FALSE)</f>
        <v>03</v>
      </c>
      <c r="C308" s="267" t="str">
        <f>VLOOKUP($A308,DRG!$A$8:$Z$771,2,FALSE)</f>
        <v>Ear, Nose, Mouth &amp; Throat Malignancy W CC</v>
      </c>
      <c r="D308" s="269">
        <f>IF(ISERROR(VLOOKUP($A308,v32_final!$A$9:$F$763,6,FALSE)),0,VLOOKUP($A308,v32_final!$A$9:$F$763,6,FALSE))</f>
        <v>10</v>
      </c>
      <c r="E308" s="222" t="str">
        <f>VLOOKUP($A308,DRG!$A$8:$Z$771,20,FALSE)</f>
        <v>AP</v>
      </c>
      <c r="F308" s="292">
        <f>VLOOKUP($A308,DRG!$A$8:$Z$771,21,FALSE)</f>
        <v>1.2766999999999999</v>
      </c>
      <c r="G308" s="16"/>
      <c r="H308" s="268">
        <f>VLOOKUP($A308,DRG!$A$8:$Z$771,9,FALSE)</f>
        <v>11</v>
      </c>
      <c r="I308" s="300" t="str">
        <f>VLOOKUP($A308,DRG!$A$8:$Z$771,18,FALSE)</f>
        <v>A</v>
      </c>
      <c r="J308" s="292">
        <f>VLOOKUP($A308,DRG!$A$8:$Z$771,22,FALSE)</f>
        <v>1.7136</v>
      </c>
      <c r="K308" s="16"/>
      <c r="L308" s="302">
        <f t="shared" si="20"/>
        <v>12.766999999999999</v>
      </c>
      <c r="M308" s="208">
        <f t="shared" si="21"/>
        <v>18.849599999999999</v>
      </c>
      <c r="N308" s="358">
        <f t="shared" si="22"/>
        <v>6.0825999999999993</v>
      </c>
      <c r="O308" s="308">
        <f t="shared" si="23"/>
        <v>0.34221038615179766</v>
      </c>
      <c r="P308" s="303">
        <f t="shared" si="24"/>
        <v>0.1</v>
      </c>
    </row>
    <row r="309" spans="1:16" x14ac:dyDescent="0.2">
      <c r="A309" s="273" t="s">
        <v>1505</v>
      </c>
      <c r="B309" s="287" t="str">
        <f>VLOOKUP($A309,data!$B$2:$AS$765,44,FALSE)</f>
        <v>06</v>
      </c>
      <c r="C309" s="262" t="str">
        <f>VLOOKUP($A309,DRG!$A$8:$Z$771,2,FALSE)</f>
        <v>Appendectomy W Complicated Principal Diag W/O CC/MCC</v>
      </c>
      <c r="D309" s="264">
        <f>IF(ISERROR(VLOOKUP($A309,v32_final!$A$9:$F$763,6,FALSE)),0,VLOOKUP($A309,v32_final!$A$9:$F$763,6,FALSE))</f>
        <v>59</v>
      </c>
      <c r="E309" s="221" t="str">
        <f>VLOOKUP($A309,DRG!$A$8:$Z$771,20,FALSE)</f>
        <v>A</v>
      </c>
      <c r="F309" s="293">
        <f>VLOOKUP($A309,DRG!$A$8:$Z$771,21,FALSE)</f>
        <v>1.486</v>
      </c>
      <c r="G309" s="16"/>
      <c r="H309" s="263">
        <f>VLOOKUP($A309,DRG!$A$8:$Z$771,9,FALSE)</f>
        <v>62</v>
      </c>
      <c r="I309" s="299" t="str">
        <f>VLOOKUP($A309,DRG!$A$8:$Z$771,18,FALSE)</f>
        <v>A</v>
      </c>
      <c r="J309" s="293">
        <f>VLOOKUP($A309,DRG!$A$8:$Z$771,22,FALSE)</f>
        <v>1.5117</v>
      </c>
      <c r="K309" s="16"/>
      <c r="L309" s="301">
        <f t="shared" si="20"/>
        <v>87.673999999999992</v>
      </c>
      <c r="M309" s="207">
        <f t="shared" si="21"/>
        <v>93.725400000000008</v>
      </c>
      <c r="N309" s="357">
        <f t="shared" si="22"/>
        <v>6.0514000000000152</v>
      </c>
      <c r="O309" s="288">
        <f t="shared" si="23"/>
        <v>1.7294751009421305E-2</v>
      </c>
      <c r="P309" s="304">
        <f t="shared" si="24"/>
        <v>5.0847457627118647E-2</v>
      </c>
    </row>
    <row r="310" spans="1:16" x14ac:dyDescent="0.2">
      <c r="A310" s="273" t="s">
        <v>597</v>
      </c>
      <c r="B310" s="287" t="str">
        <f>VLOOKUP($A310,data!$B$2:$AS$765,44,FALSE)</f>
        <v>01</v>
      </c>
      <c r="C310" s="262" t="str">
        <f>VLOOKUP($A310,DRG!$A$8:$Z$771,2,FALSE)</f>
        <v>Ventricular Shunt Procedures W CC</v>
      </c>
      <c r="D310" s="264">
        <f>IF(ISERROR(VLOOKUP($A310,v32_final!$A$9:$F$763,6,FALSE)),0,VLOOKUP($A310,v32_final!$A$9:$F$763,6,FALSE))</f>
        <v>36</v>
      </c>
      <c r="E310" s="221" t="str">
        <f>VLOOKUP($A310,DRG!$A$8:$Z$771,20,FALSE)</f>
        <v>A</v>
      </c>
      <c r="F310" s="293">
        <f>VLOOKUP($A310,DRG!$A$8:$Z$771,21,FALSE)</f>
        <v>2.1086999999999998</v>
      </c>
      <c r="G310" s="16"/>
      <c r="H310" s="263">
        <f>VLOOKUP($A310,DRG!$A$8:$Z$771,9,FALSE)</f>
        <v>37</v>
      </c>
      <c r="I310" s="299" t="str">
        <f>VLOOKUP($A310,DRG!$A$8:$Z$771,18,FALSE)</f>
        <v>A</v>
      </c>
      <c r="J310" s="293">
        <f>VLOOKUP($A310,DRG!$A$8:$Z$771,22,FALSE)</f>
        <v>2.2128999999999999</v>
      </c>
      <c r="K310" s="16"/>
      <c r="L310" s="301">
        <f t="shared" si="20"/>
        <v>75.913199999999989</v>
      </c>
      <c r="M310" s="207">
        <f t="shared" si="21"/>
        <v>81.877299999999991</v>
      </c>
      <c r="N310" s="357">
        <f t="shared" si="22"/>
        <v>5.964100000000002</v>
      </c>
      <c r="O310" s="288">
        <f t="shared" si="23"/>
        <v>4.9414331104471985E-2</v>
      </c>
      <c r="P310" s="304">
        <f t="shared" si="24"/>
        <v>2.7777777777777776E-2</v>
      </c>
    </row>
    <row r="311" spans="1:16" x14ac:dyDescent="0.2">
      <c r="A311" s="273" t="s">
        <v>1090</v>
      </c>
      <c r="B311" s="287" t="str">
        <f>VLOOKUP($A311,data!$B$2:$AS$765,44,FALSE)</f>
        <v>11</v>
      </c>
      <c r="C311" s="262" t="str">
        <f>VLOOKUP($A311,DRG!$A$8:$Z$771,2,FALSE)</f>
        <v>Admit for Renal Dialysis</v>
      </c>
      <c r="D311" s="264">
        <f>IF(ISERROR(VLOOKUP($A311,v32_final!$A$9:$F$763,6,FALSE)),0,VLOOKUP($A311,v32_final!$A$9:$F$763,6,FALSE))</f>
        <v>10</v>
      </c>
      <c r="E311" s="221" t="str">
        <f>VLOOKUP($A311,DRG!$A$8:$Z$771,20,FALSE)</f>
        <v>A</v>
      </c>
      <c r="F311" s="293">
        <f>VLOOKUP($A311,DRG!$A$8:$Z$771,21,FALSE)</f>
        <v>0.89380000000000004</v>
      </c>
      <c r="G311" s="16"/>
      <c r="H311" s="263">
        <f>VLOOKUP($A311,DRG!$A$8:$Z$771,9,FALSE)</f>
        <v>9</v>
      </c>
      <c r="I311" s="299" t="str">
        <f>VLOOKUP($A311,DRG!$A$8:$Z$771,18,FALSE)</f>
        <v>M</v>
      </c>
      <c r="J311" s="293">
        <f>VLOOKUP($A311,DRG!$A$8:$Z$771,22,FALSE)</f>
        <v>1.6448</v>
      </c>
      <c r="K311" s="16"/>
      <c r="L311" s="301">
        <f t="shared" si="20"/>
        <v>8.9380000000000006</v>
      </c>
      <c r="M311" s="207">
        <f t="shared" si="21"/>
        <v>14.8032</v>
      </c>
      <c r="N311" s="357">
        <f t="shared" si="22"/>
        <v>5.8651999999999997</v>
      </c>
      <c r="O311" s="288">
        <f t="shared" si="23"/>
        <v>0.84023271425374801</v>
      </c>
      <c r="P311" s="304">
        <f t="shared" si="24"/>
        <v>-0.1</v>
      </c>
    </row>
    <row r="312" spans="1:16" x14ac:dyDescent="0.2">
      <c r="A312" s="273" t="s">
        <v>1098</v>
      </c>
      <c r="B312" s="287" t="str">
        <f>VLOOKUP($A312,data!$B$2:$AS$765,44,FALSE)</f>
        <v>11</v>
      </c>
      <c r="C312" s="262" t="str">
        <f>VLOOKUP($A312,DRG!$A$8:$Z$771,2,FALSE)</f>
        <v>Urinary Stones W/O ESW Lithotripsy W MCC</v>
      </c>
      <c r="D312" s="264">
        <f>IF(ISERROR(VLOOKUP($A312,v32_final!$A$9:$F$763,6,FALSE)),0,VLOOKUP($A312,v32_final!$A$9:$F$763,6,FALSE))</f>
        <v>17</v>
      </c>
      <c r="E312" s="221" t="str">
        <f>VLOOKUP($A312,DRG!$A$8:$Z$771,20,FALSE)</f>
        <v>A</v>
      </c>
      <c r="F312" s="293">
        <f>VLOOKUP($A312,DRG!$A$8:$Z$771,21,FALSE)</f>
        <v>0.9829</v>
      </c>
      <c r="G312" s="16"/>
      <c r="H312" s="263">
        <f>VLOOKUP($A312,DRG!$A$8:$Z$771,9,FALSE)</f>
        <v>18</v>
      </c>
      <c r="I312" s="299" t="str">
        <f>VLOOKUP($A312,DRG!$A$8:$Z$771,18,FALSE)</f>
        <v>A</v>
      </c>
      <c r="J312" s="293">
        <f>VLOOKUP($A312,DRG!$A$8:$Z$771,22,FALSE)</f>
        <v>1.2534000000000001</v>
      </c>
      <c r="K312" s="16"/>
      <c r="L312" s="301">
        <f t="shared" si="20"/>
        <v>16.709299999999999</v>
      </c>
      <c r="M312" s="207">
        <f t="shared" si="21"/>
        <v>22.561199999999999</v>
      </c>
      <c r="N312" s="357">
        <f t="shared" si="22"/>
        <v>5.8519000000000005</v>
      </c>
      <c r="O312" s="288">
        <f t="shared" si="23"/>
        <v>0.27520602299318353</v>
      </c>
      <c r="P312" s="304">
        <f t="shared" si="24"/>
        <v>5.8823529411764705E-2</v>
      </c>
    </row>
    <row r="313" spans="1:16" x14ac:dyDescent="0.2">
      <c r="A313" s="282" t="s">
        <v>482</v>
      </c>
      <c r="B313" s="289" t="str">
        <f>VLOOKUP($A313,data!$B$2:$AS$765,44,FALSE)</f>
        <v>01</v>
      </c>
      <c r="C313" s="267" t="str">
        <f>VLOOKUP($A313,DRG!$A$8:$Z$771,2,FALSE)</f>
        <v>Nonspecific Cerebrovascular Disorders W CC</v>
      </c>
      <c r="D313" s="269">
        <f>IF(ISERROR(VLOOKUP($A313,v32_final!$A$9:$F$763,6,FALSE)),0,VLOOKUP($A313,v32_final!$A$9:$F$763,6,FALSE))</f>
        <v>25</v>
      </c>
      <c r="E313" s="222" t="str">
        <f>VLOOKUP($A313,DRG!$A$8:$Z$771,20,FALSE)</f>
        <v>A</v>
      </c>
      <c r="F313" s="292">
        <f>VLOOKUP($A313,DRG!$A$8:$Z$771,21,FALSE)</f>
        <v>1.1536</v>
      </c>
      <c r="G313" s="16"/>
      <c r="H313" s="268">
        <f>VLOOKUP($A313,DRG!$A$8:$Z$771,9,FALSE)</f>
        <v>26</v>
      </c>
      <c r="I313" s="300" t="str">
        <f>VLOOKUP($A313,DRG!$A$8:$Z$771,18,FALSE)</f>
        <v>A</v>
      </c>
      <c r="J313" s="292">
        <f>VLOOKUP($A313,DRG!$A$8:$Z$771,22,FALSE)</f>
        <v>1.333</v>
      </c>
      <c r="K313" s="16"/>
      <c r="L313" s="302">
        <f t="shared" si="20"/>
        <v>28.84</v>
      </c>
      <c r="M313" s="208">
        <f t="shared" si="21"/>
        <v>34.658000000000001</v>
      </c>
      <c r="N313" s="358">
        <f t="shared" si="22"/>
        <v>5.8180000000000014</v>
      </c>
      <c r="O313" s="308">
        <f t="shared" si="23"/>
        <v>0.15551317614424412</v>
      </c>
      <c r="P313" s="303">
        <f t="shared" si="24"/>
        <v>0.04</v>
      </c>
    </row>
    <row r="314" spans="1:16" x14ac:dyDescent="0.2">
      <c r="A314" s="273" t="s">
        <v>1188</v>
      </c>
      <c r="B314" s="287" t="str">
        <f>VLOOKUP($A314,data!$B$2:$AS$765,44,FALSE)</f>
        <v>13</v>
      </c>
      <c r="C314" s="262" t="str">
        <f>VLOOKUP($A314,DRG!$A$8:$Z$771,2,FALSE)</f>
        <v>Malignancy, Female Reproductive System W CC</v>
      </c>
      <c r="D314" s="264">
        <f>IF(ISERROR(VLOOKUP($A314,v32_final!$A$9:$F$763,6,FALSE)),0,VLOOKUP($A314,v32_final!$A$9:$F$763,6,FALSE))</f>
        <v>23</v>
      </c>
      <c r="E314" s="221" t="str">
        <f>VLOOKUP($A314,DRG!$A$8:$Z$771,20,FALSE)</f>
        <v>A</v>
      </c>
      <c r="F314" s="293">
        <f>VLOOKUP($A314,DRG!$A$8:$Z$771,21,FALSE)</f>
        <v>1.3157000000000001</v>
      </c>
      <c r="G314" s="16"/>
      <c r="H314" s="263">
        <f>VLOOKUP($A314,DRG!$A$8:$Z$771,9,FALSE)</f>
        <v>27</v>
      </c>
      <c r="I314" s="299" t="str">
        <f>VLOOKUP($A314,DRG!$A$8:$Z$771,18,FALSE)</f>
        <v>A</v>
      </c>
      <c r="J314" s="293">
        <f>VLOOKUP($A314,DRG!$A$8:$Z$771,22,FALSE)</f>
        <v>1.3354999999999999</v>
      </c>
      <c r="K314" s="16"/>
      <c r="L314" s="301">
        <f t="shared" si="20"/>
        <v>30.261100000000003</v>
      </c>
      <c r="M314" s="207">
        <f t="shared" si="21"/>
        <v>36.058499999999995</v>
      </c>
      <c r="N314" s="357">
        <f t="shared" si="22"/>
        <v>5.7973999999999926</v>
      </c>
      <c r="O314" s="288">
        <f t="shared" si="23"/>
        <v>1.5049023333586544E-2</v>
      </c>
      <c r="P314" s="304">
        <f t="shared" si="24"/>
        <v>0.17391304347826086</v>
      </c>
    </row>
    <row r="315" spans="1:16" x14ac:dyDescent="0.2">
      <c r="A315" s="273" t="s">
        <v>1077</v>
      </c>
      <c r="B315" s="287" t="str">
        <f>VLOOKUP($A315,data!$B$2:$AS$765,44,FALSE)</f>
        <v>11</v>
      </c>
      <c r="C315" s="262" t="str">
        <f>VLOOKUP($A315,DRG!$A$8:$Z$771,2,FALSE)</f>
        <v>Prostatectomy W CC</v>
      </c>
      <c r="D315" s="264">
        <f>IF(ISERROR(VLOOKUP($A315,v32_final!$A$9:$F$763,6,FALSE)),0,VLOOKUP($A315,v32_final!$A$9:$F$763,6,FALSE))</f>
        <v>1</v>
      </c>
      <c r="E315" s="221" t="str">
        <f>VLOOKUP($A315,DRG!$A$8:$Z$771,20,FALSE)</f>
        <v>M</v>
      </c>
      <c r="F315" s="293">
        <f>VLOOKUP($A315,DRG!$A$8:$Z$771,21,FALSE)</f>
        <v>2.7225999999999999</v>
      </c>
      <c r="G315" s="16"/>
      <c r="H315" s="263">
        <f>VLOOKUP($A315,DRG!$A$8:$Z$771,9,FALSE)</f>
        <v>3</v>
      </c>
      <c r="I315" s="299" t="str">
        <f>VLOOKUP($A315,DRG!$A$8:$Z$771,18,FALSE)</f>
        <v>M</v>
      </c>
      <c r="J315" s="293">
        <f>VLOOKUP($A315,DRG!$A$8:$Z$771,22,FALSE)</f>
        <v>2.8359000000000001</v>
      </c>
      <c r="K315" s="16"/>
      <c r="L315" s="301">
        <f t="shared" si="20"/>
        <v>2.7225999999999999</v>
      </c>
      <c r="M315" s="207">
        <f t="shared" si="21"/>
        <v>8.5076999999999998</v>
      </c>
      <c r="N315" s="357">
        <f t="shared" si="22"/>
        <v>5.7850999999999999</v>
      </c>
      <c r="O315" s="288">
        <f t="shared" si="23"/>
        <v>4.1614633071328941E-2</v>
      </c>
      <c r="P315" s="304">
        <f t="shared" si="24"/>
        <v>2</v>
      </c>
    </row>
    <row r="316" spans="1:16" x14ac:dyDescent="0.2">
      <c r="A316" s="273" t="s">
        <v>564</v>
      </c>
      <c r="B316" s="287" t="str">
        <f>VLOOKUP($A316,data!$B$2:$AS$765,44,FALSE)</f>
        <v>11</v>
      </c>
      <c r="C316" s="262" t="str">
        <f>VLOOKUP($A316,DRG!$A$8:$Z$771,2,FALSE)</f>
        <v>Major Bladder Procedures W/O CC/MCC</v>
      </c>
      <c r="D316" s="264">
        <f>IF(ISERROR(VLOOKUP($A316,v32_final!$A$9:$F$763,6,FALSE)),0,VLOOKUP($A316,v32_final!$A$9:$F$763,6,FALSE))</f>
        <v>5</v>
      </c>
      <c r="E316" s="221" t="str">
        <f>VLOOKUP($A316,DRG!$A$8:$Z$771,20,FALSE)</f>
        <v>MP</v>
      </c>
      <c r="F316" s="293">
        <f>VLOOKUP($A316,DRG!$A$8:$Z$771,21,FALSE)</f>
        <v>2.4889999999999999</v>
      </c>
      <c r="G316" s="16"/>
      <c r="H316" s="263">
        <f>VLOOKUP($A316,DRG!$A$8:$Z$771,9,FALSE)</f>
        <v>7</v>
      </c>
      <c r="I316" s="299" t="str">
        <f>VLOOKUP($A316,DRG!$A$8:$Z$771,18,FALSE)</f>
        <v>MP</v>
      </c>
      <c r="J316" s="293">
        <f>VLOOKUP($A316,DRG!$A$8:$Z$771,22,FALSE)</f>
        <v>2.6025999999999998</v>
      </c>
      <c r="K316" s="16"/>
      <c r="L316" s="301">
        <f t="shared" si="20"/>
        <v>12.445</v>
      </c>
      <c r="M316" s="207">
        <f t="shared" si="21"/>
        <v>18.2182</v>
      </c>
      <c r="N316" s="357">
        <f t="shared" si="22"/>
        <v>5.7731999999999992</v>
      </c>
      <c r="O316" s="288">
        <f t="shared" si="23"/>
        <v>4.5640819606267549E-2</v>
      </c>
      <c r="P316" s="304">
        <f t="shared" si="24"/>
        <v>0.4</v>
      </c>
    </row>
    <row r="317" spans="1:16" x14ac:dyDescent="0.2">
      <c r="A317" s="283" t="s">
        <v>1383</v>
      </c>
      <c r="B317" s="287" t="str">
        <f>VLOOKUP($A317,data!$B$2:$AS$765,44,FALSE)</f>
        <v>05</v>
      </c>
      <c r="C317" s="262" t="str">
        <f>VLOOKUP($A317,DRG!$A$8:$Z$771,2,FALSE)</f>
        <v>Cardiac Pacemaker Revision Except Device Replacement W/O CC/MCC</v>
      </c>
      <c r="D317" s="264">
        <f>IF(ISERROR(VLOOKUP($A317,v32_final!$A$9:$F$763,6,FALSE)),0,VLOOKUP($A317,v32_final!$A$9:$F$763,6,FALSE))</f>
        <v>5</v>
      </c>
      <c r="E317" s="221" t="str">
        <f>VLOOKUP($A317,DRG!$A$8:$Z$771,20,FALSE)</f>
        <v>MO</v>
      </c>
      <c r="F317" s="293">
        <f>VLOOKUP($A317,DRG!$A$8:$Z$771,21,FALSE)</f>
        <v>1.6757</v>
      </c>
      <c r="G317" s="16"/>
      <c r="H317" s="263">
        <f>VLOOKUP($A317,DRG!$A$8:$Z$771,9,FALSE)</f>
        <v>7</v>
      </c>
      <c r="I317" s="299" t="str">
        <f>VLOOKUP($A317,DRG!$A$8:$Z$771,18,FALSE)</f>
        <v>MO</v>
      </c>
      <c r="J317" s="293">
        <f>VLOOKUP($A317,DRG!$A$8:$Z$771,22,FALSE)</f>
        <v>2.0146999999999999</v>
      </c>
      <c r="K317" s="16"/>
      <c r="L317" s="301">
        <f t="shared" si="20"/>
        <v>8.3784999999999989</v>
      </c>
      <c r="M317" s="207">
        <f t="shared" si="21"/>
        <v>14.1029</v>
      </c>
      <c r="N317" s="357">
        <f t="shared" si="22"/>
        <v>5.724400000000001</v>
      </c>
      <c r="O317" s="288">
        <f t="shared" si="23"/>
        <v>0.20230351494897653</v>
      </c>
      <c r="P317" s="304">
        <f t="shared" si="24"/>
        <v>0.4</v>
      </c>
    </row>
    <row r="318" spans="1:16" x14ac:dyDescent="0.2">
      <c r="A318" s="282" t="s">
        <v>1170</v>
      </c>
      <c r="B318" s="289" t="str">
        <f>VLOOKUP($A318,data!$B$2:$AS$765,44,FALSE)</f>
        <v>06</v>
      </c>
      <c r="C318" s="267" t="str">
        <f>VLOOKUP($A318,DRG!$A$8:$Z$771,2,FALSE)</f>
        <v>Digestive Malignancy W/O CC/MCC</v>
      </c>
      <c r="D318" s="269">
        <f>IF(ISERROR(VLOOKUP($A318,v32_final!$A$9:$F$763,6,FALSE)),0,VLOOKUP($A318,v32_final!$A$9:$F$763,6,FALSE))</f>
        <v>8</v>
      </c>
      <c r="E318" s="222" t="str">
        <f>VLOOKUP($A318,DRG!$A$8:$Z$771,20,FALSE)</f>
        <v>MO</v>
      </c>
      <c r="F318" s="292">
        <f>VLOOKUP($A318,DRG!$A$8:$Z$771,21,FALSE)</f>
        <v>1.0188999999999999</v>
      </c>
      <c r="G318" s="16"/>
      <c r="H318" s="268">
        <f>VLOOKUP($A318,DRG!$A$8:$Z$771,9,FALSE)</f>
        <v>14</v>
      </c>
      <c r="I318" s="300" t="str">
        <f>VLOOKUP($A318,DRG!$A$8:$Z$771,18,FALSE)</f>
        <v>A</v>
      </c>
      <c r="J318" s="292">
        <f>VLOOKUP($A318,DRG!$A$8:$Z$771,22,FALSE)</f>
        <v>0.99</v>
      </c>
      <c r="K318" s="16"/>
      <c r="L318" s="302">
        <f t="shared" si="20"/>
        <v>8.1511999999999993</v>
      </c>
      <c r="M318" s="208">
        <f t="shared" si="21"/>
        <v>13.86</v>
      </c>
      <c r="N318" s="358">
        <f t="shared" si="22"/>
        <v>5.7088000000000001</v>
      </c>
      <c r="O318" s="308">
        <f t="shared" si="23"/>
        <v>-2.8363921876533447E-2</v>
      </c>
      <c r="P318" s="303">
        <f t="shared" si="24"/>
        <v>0.75</v>
      </c>
    </row>
    <row r="319" spans="1:16" x14ac:dyDescent="0.2">
      <c r="A319" s="273" t="s">
        <v>539</v>
      </c>
      <c r="B319" s="287" t="str">
        <f>VLOOKUP($A319,data!$B$2:$AS$765,44,FALSE)</f>
        <v>10</v>
      </c>
      <c r="C319" s="262" t="str">
        <f>VLOOKUP($A319,DRG!$A$8:$Z$771,2,FALSE)</f>
        <v>Amputat of Lower Limb for Endocrine, Nutrit &amp; Metabol Dis W/O CC/MCC</v>
      </c>
      <c r="D319" s="264">
        <f>IF(ISERROR(VLOOKUP($A319,v32_final!$A$9:$F$763,6,FALSE)),0,VLOOKUP($A319,v32_final!$A$9:$F$763,6,FALSE))</f>
        <v>4</v>
      </c>
      <c r="E319" s="221" t="str">
        <f>VLOOKUP($A319,DRG!$A$8:$Z$771,20,FALSE)</f>
        <v>MP</v>
      </c>
      <c r="F319" s="293">
        <f>VLOOKUP($A319,DRG!$A$8:$Z$771,21,FALSE)</f>
        <v>1.4003000000000001</v>
      </c>
      <c r="G319" s="16"/>
      <c r="H319" s="263">
        <f>VLOOKUP($A319,DRG!$A$8:$Z$771,9,FALSE)</f>
        <v>6</v>
      </c>
      <c r="I319" s="299" t="str">
        <f>VLOOKUP($A319,DRG!$A$8:$Z$771,18,FALSE)</f>
        <v>M</v>
      </c>
      <c r="J319" s="293">
        <f>VLOOKUP($A319,DRG!$A$8:$Z$771,22,FALSE)</f>
        <v>1.8724000000000001</v>
      </c>
      <c r="K319" s="16"/>
      <c r="L319" s="301">
        <f t="shared" si="20"/>
        <v>5.6012000000000004</v>
      </c>
      <c r="M319" s="207">
        <f t="shared" si="21"/>
        <v>11.234400000000001</v>
      </c>
      <c r="N319" s="357">
        <f t="shared" si="22"/>
        <v>5.6332000000000004</v>
      </c>
      <c r="O319" s="288">
        <f t="shared" si="23"/>
        <v>0.33714204099121614</v>
      </c>
      <c r="P319" s="304">
        <f t="shared" si="24"/>
        <v>0.5</v>
      </c>
    </row>
    <row r="320" spans="1:16" x14ac:dyDescent="0.2">
      <c r="A320" s="273" t="s">
        <v>1277</v>
      </c>
      <c r="B320" s="287" t="str">
        <f>VLOOKUP($A320,data!$B$2:$AS$765,44,FALSE)</f>
        <v>19</v>
      </c>
      <c r="C320" s="262" t="str">
        <f>VLOOKUP($A320,DRG!$A$8:$Z$771,2,FALSE)</f>
        <v>Neuroses Except Depressive</v>
      </c>
      <c r="D320" s="264">
        <f>IF(ISERROR(VLOOKUP($A320,v32_final!$A$9:$F$763,6,FALSE)),0,VLOOKUP($A320,v32_final!$A$9:$F$763,6,FALSE))</f>
        <v>19</v>
      </c>
      <c r="E320" s="221" t="str">
        <f>VLOOKUP($A320,DRG!$A$8:$Z$771,20,FALSE)</f>
        <v>A</v>
      </c>
      <c r="F320" s="293">
        <f>VLOOKUP($A320,DRG!$A$8:$Z$771,21,FALSE)</f>
        <v>0.59640000000000004</v>
      </c>
      <c r="G320" s="16"/>
      <c r="H320" s="263">
        <f>VLOOKUP($A320,DRG!$A$8:$Z$771,9,FALSE)</f>
        <v>26</v>
      </c>
      <c r="I320" s="299" t="str">
        <f>VLOOKUP($A320,DRG!$A$8:$Z$771,18,FALSE)</f>
        <v>A</v>
      </c>
      <c r="J320" s="293">
        <f>VLOOKUP($A320,DRG!$A$8:$Z$771,22,FALSE)</f>
        <v>0.64929999999999999</v>
      </c>
      <c r="K320" s="16"/>
      <c r="L320" s="301">
        <f t="shared" si="20"/>
        <v>11.331600000000002</v>
      </c>
      <c r="M320" s="207">
        <f t="shared" si="21"/>
        <v>16.881799999999998</v>
      </c>
      <c r="N320" s="357">
        <f t="shared" si="22"/>
        <v>5.5501999999999967</v>
      </c>
      <c r="O320" s="288">
        <f t="shared" si="23"/>
        <v>8.8698859825620299E-2</v>
      </c>
      <c r="P320" s="304">
        <f t="shared" si="24"/>
        <v>0.36842105263157893</v>
      </c>
    </row>
    <row r="321" spans="1:16" x14ac:dyDescent="0.2">
      <c r="A321" s="273" t="s">
        <v>1122</v>
      </c>
      <c r="B321" s="287" t="str">
        <f>VLOOKUP($A321,data!$B$2:$AS$765,44,FALSE)</f>
        <v>06</v>
      </c>
      <c r="C321" s="262" t="str">
        <f>VLOOKUP($A321,DRG!$A$8:$Z$771,2,FALSE)</f>
        <v>Inguinal &amp; Femoral Hernia Procedures W/O CC/MCC</v>
      </c>
      <c r="D321" s="264">
        <f>IF(ISERROR(VLOOKUP($A321,v32_final!$A$9:$F$763,6,FALSE)),0,VLOOKUP($A321,v32_final!$A$9:$F$763,6,FALSE))</f>
        <v>15</v>
      </c>
      <c r="E321" s="221" t="str">
        <f>VLOOKUP($A321,DRG!$A$8:$Z$771,20,FALSE)</f>
        <v>A</v>
      </c>
      <c r="F321" s="293">
        <f>VLOOKUP($A321,DRG!$A$8:$Z$771,21,FALSE)</f>
        <v>0.78439999999999999</v>
      </c>
      <c r="G321" s="16"/>
      <c r="H321" s="263">
        <f>VLOOKUP($A321,DRG!$A$8:$Z$771,9,FALSE)</f>
        <v>15</v>
      </c>
      <c r="I321" s="299" t="str">
        <f>VLOOKUP($A321,DRG!$A$8:$Z$771,18,FALSE)</f>
        <v>A</v>
      </c>
      <c r="J321" s="293">
        <f>VLOOKUP($A321,DRG!$A$8:$Z$771,22,FALSE)</f>
        <v>1.1543000000000001</v>
      </c>
      <c r="K321" s="16"/>
      <c r="L321" s="301">
        <f t="shared" si="20"/>
        <v>11.766</v>
      </c>
      <c r="M321" s="207">
        <f t="shared" si="21"/>
        <v>17.314500000000002</v>
      </c>
      <c r="N321" s="357">
        <f t="shared" si="22"/>
        <v>5.5485000000000024</v>
      </c>
      <c r="O321" s="288">
        <f t="shared" si="23"/>
        <v>0.47157062723100474</v>
      </c>
      <c r="P321" s="304">
        <f t="shared" si="24"/>
        <v>0</v>
      </c>
    </row>
    <row r="322" spans="1:16" x14ac:dyDescent="0.2">
      <c r="A322" s="273" t="s">
        <v>1377</v>
      </c>
      <c r="B322" s="287" t="str">
        <f>VLOOKUP($A322,data!$B$2:$AS$765,44,FALSE)</f>
        <v>05</v>
      </c>
      <c r="C322" s="262" t="str">
        <f>VLOOKUP($A322,DRG!$A$8:$Z$771,2,FALSE)</f>
        <v>Cardiac Pacemaker Device Replacement W/O MCC</v>
      </c>
      <c r="D322" s="264">
        <f>IF(ISERROR(VLOOKUP($A322,v32_final!$A$9:$F$763,6,FALSE)),0,VLOOKUP($A322,v32_final!$A$9:$F$763,6,FALSE))</f>
        <v>5</v>
      </c>
      <c r="E322" s="221" t="str">
        <f>VLOOKUP($A322,DRG!$A$8:$Z$771,20,FALSE)</f>
        <v>M</v>
      </c>
      <c r="F322" s="293">
        <f>VLOOKUP($A322,DRG!$A$8:$Z$771,21,FALSE)</f>
        <v>3.0973999999999999</v>
      </c>
      <c r="G322" s="16"/>
      <c r="H322" s="263">
        <f>VLOOKUP($A322,DRG!$A$8:$Z$771,9,FALSE)</f>
        <v>10</v>
      </c>
      <c r="I322" s="299" t="str">
        <f>VLOOKUP($A322,DRG!$A$8:$Z$771,18,FALSE)</f>
        <v>A</v>
      </c>
      <c r="J322" s="293">
        <f>VLOOKUP($A322,DRG!$A$8:$Z$771,22,FALSE)</f>
        <v>2.1013999999999999</v>
      </c>
      <c r="K322" s="16"/>
      <c r="L322" s="301">
        <f t="shared" si="20"/>
        <v>15.487</v>
      </c>
      <c r="M322" s="207">
        <f t="shared" si="21"/>
        <v>21.013999999999999</v>
      </c>
      <c r="N322" s="357">
        <f t="shared" si="22"/>
        <v>5.5269999999999992</v>
      </c>
      <c r="O322" s="288">
        <f t="shared" si="23"/>
        <v>-0.32156001807967971</v>
      </c>
      <c r="P322" s="304">
        <f t="shared" si="24"/>
        <v>1</v>
      </c>
    </row>
    <row r="323" spans="1:16" x14ac:dyDescent="0.2">
      <c r="A323" s="284" t="s">
        <v>188</v>
      </c>
      <c r="B323" s="289" t="str">
        <f>VLOOKUP($A323,data!$B$2:$AS$765,44,FALSE)</f>
        <v>06</v>
      </c>
      <c r="C323" s="267" t="str">
        <f>VLOOKUP($A323,DRG!$A$8:$Z$771,2,FALSE)</f>
        <v>Esophagitis, Gastroent &amp; Misc Digest Disorders W/O MCC</v>
      </c>
      <c r="D323" s="269">
        <f>IF(ISERROR(VLOOKUP($A323,v32_final!$A$9:$F$763,6,FALSE)),0,VLOOKUP($A323,v32_final!$A$9:$F$763,6,FALSE))</f>
        <v>1478</v>
      </c>
      <c r="E323" s="222" t="str">
        <f>VLOOKUP($A323,DRG!$A$8:$Z$771,20,FALSE)</f>
        <v>A</v>
      </c>
      <c r="F323" s="292">
        <f>VLOOKUP($A323,DRG!$A$8:$Z$771,21,FALSE)</f>
        <v>0.73750000000000004</v>
      </c>
      <c r="G323" s="16"/>
      <c r="H323" s="268">
        <f>VLOOKUP($A323,DRG!$A$8:$Z$771,9,FALSE)</f>
        <v>1452</v>
      </c>
      <c r="I323" s="300" t="str">
        <f>VLOOKUP($A323,DRG!$A$8:$Z$771,18,FALSE)</f>
        <v>A</v>
      </c>
      <c r="J323" s="292">
        <f>VLOOKUP($A323,DRG!$A$8:$Z$771,22,FALSE)</f>
        <v>0.75449999999999995</v>
      </c>
      <c r="K323" s="16"/>
      <c r="L323" s="302">
        <f t="shared" si="20"/>
        <v>1090.0250000000001</v>
      </c>
      <c r="M323" s="208">
        <f t="shared" si="21"/>
        <v>1095.5339999999999</v>
      </c>
      <c r="N323" s="358">
        <f t="shared" si="22"/>
        <v>5.5089999999997872</v>
      </c>
      <c r="O323" s="308">
        <f t="shared" si="23"/>
        <v>2.3050847457626988E-2</v>
      </c>
      <c r="P323" s="303">
        <f t="shared" si="24"/>
        <v>-1.7591339648173207E-2</v>
      </c>
    </row>
    <row r="324" spans="1:16" x14ac:dyDescent="0.2">
      <c r="A324" s="273" t="s">
        <v>1281</v>
      </c>
      <c r="B324" s="287" t="str">
        <f>VLOOKUP($A324,data!$B$2:$AS$765,44,FALSE)</f>
        <v>19</v>
      </c>
      <c r="C324" s="262" t="str">
        <f>VLOOKUP($A324,DRG!$A$8:$Z$771,2,FALSE)</f>
        <v>Behavioral &amp; Developmental Disorders</v>
      </c>
      <c r="D324" s="264">
        <f>IF(ISERROR(VLOOKUP($A324,v32_final!$A$9:$F$763,6,FALSE)),0,VLOOKUP($A324,v32_final!$A$9:$F$763,6,FALSE))</f>
        <v>12</v>
      </c>
      <c r="E324" s="221" t="str">
        <f>VLOOKUP($A324,DRG!$A$8:$Z$771,20,FALSE)</f>
        <v>A</v>
      </c>
      <c r="F324" s="293">
        <f>VLOOKUP($A324,DRG!$A$8:$Z$771,21,FALSE)</f>
        <v>0.46700000000000003</v>
      </c>
      <c r="G324" s="16"/>
      <c r="H324" s="263">
        <f>VLOOKUP($A324,DRG!$A$8:$Z$771,9,FALSE)</f>
        <v>8</v>
      </c>
      <c r="I324" s="299" t="str">
        <f>VLOOKUP($A324,DRG!$A$8:$Z$771,18,FALSE)</f>
        <v>M</v>
      </c>
      <c r="J324" s="293">
        <f>VLOOKUP($A324,DRG!$A$8:$Z$771,22,FALSE)</f>
        <v>1.3828</v>
      </c>
      <c r="K324" s="16"/>
      <c r="L324" s="301">
        <f t="shared" si="20"/>
        <v>5.6040000000000001</v>
      </c>
      <c r="M324" s="207">
        <f t="shared" si="21"/>
        <v>11.0624</v>
      </c>
      <c r="N324" s="357">
        <f t="shared" si="22"/>
        <v>5.4584000000000001</v>
      </c>
      <c r="O324" s="288">
        <f t="shared" si="23"/>
        <v>1.9610278372591003</v>
      </c>
      <c r="P324" s="304">
        <f t="shared" si="24"/>
        <v>-0.33333333333333331</v>
      </c>
    </row>
    <row r="325" spans="1:16" x14ac:dyDescent="0.2">
      <c r="A325" s="273" t="s">
        <v>878</v>
      </c>
      <c r="B325" s="287" t="str">
        <f>VLOOKUP($A325,data!$B$2:$AS$765,44,FALSE)</f>
        <v>04</v>
      </c>
      <c r="C325" s="262" t="str">
        <f>VLOOKUP($A325,DRG!$A$8:$Z$771,2,FALSE)</f>
        <v>Chronic Obstructive Pulmonary Disease W CC</v>
      </c>
      <c r="D325" s="264">
        <f>IF(ISERROR(VLOOKUP($A325,v32_final!$A$9:$F$763,6,FALSE)),0,VLOOKUP($A325,v32_final!$A$9:$F$763,6,FALSE))</f>
        <v>831</v>
      </c>
      <c r="E325" s="221" t="str">
        <f>VLOOKUP($A325,DRG!$A$8:$Z$771,20,FALSE)</f>
        <v>A</v>
      </c>
      <c r="F325" s="293">
        <f>VLOOKUP($A325,DRG!$A$8:$Z$771,21,FALSE)</f>
        <v>0.9052</v>
      </c>
      <c r="G325" s="16"/>
      <c r="H325" s="263">
        <f>VLOOKUP($A325,DRG!$A$8:$Z$771,9,FALSE)</f>
        <v>800</v>
      </c>
      <c r="I325" s="299" t="str">
        <f>VLOOKUP($A325,DRG!$A$8:$Z$771,18,FALSE)</f>
        <v>A</v>
      </c>
      <c r="J325" s="293">
        <f>VLOOKUP($A325,DRG!$A$8:$Z$771,22,FALSE)</f>
        <v>0.94699999999999995</v>
      </c>
      <c r="K325" s="16"/>
      <c r="L325" s="301">
        <f t="shared" si="20"/>
        <v>752.22119999999995</v>
      </c>
      <c r="M325" s="207">
        <f t="shared" si="21"/>
        <v>757.59999999999991</v>
      </c>
      <c r="N325" s="357">
        <f t="shared" si="22"/>
        <v>5.3787999999999556</v>
      </c>
      <c r="O325" s="288">
        <f t="shared" si="23"/>
        <v>4.6177640300486024E-2</v>
      </c>
      <c r="P325" s="304">
        <f t="shared" si="24"/>
        <v>-3.7304452466907341E-2</v>
      </c>
    </row>
    <row r="326" spans="1:16" x14ac:dyDescent="0.2">
      <c r="A326" s="273" t="s">
        <v>1299</v>
      </c>
      <c r="B326" s="287" t="str">
        <f>VLOOKUP($A326,data!$B$2:$AS$765,44,FALSE)</f>
        <v>21</v>
      </c>
      <c r="C326" s="262" t="str">
        <f>VLOOKUP($A326,DRG!$A$8:$Z$771,2,FALSE)</f>
        <v>Allergic Reactions W MCC</v>
      </c>
      <c r="D326" s="264">
        <f>IF(ISERROR(VLOOKUP($A326,v32_final!$A$9:$F$763,6,FALSE)),0,VLOOKUP($A326,v32_final!$A$9:$F$763,6,FALSE))</f>
        <v>11</v>
      </c>
      <c r="E326" s="221" t="str">
        <f>VLOOKUP($A326,DRG!$A$8:$Z$771,20,FALSE)</f>
        <v>A</v>
      </c>
      <c r="F326" s="293">
        <f>VLOOKUP($A326,DRG!$A$8:$Z$771,21,FALSE)</f>
        <v>1.6695</v>
      </c>
      <c r="G326" s="16"/>
      <c r="H326" s="263">
        <f>VLOOKUP($A326,DRG!$A$8:$Z$771,9,FALSE)</f>
        <v>14</v>
      </c>
      <c r="I326" s="299" t="str">
        <f>VLOOKUP($A326,DRG!$A$8:$Z$771,18,FALSE)</f>
        <v>A</v>
      </c>
      <c r="J326" s="293">
        <f>VLOOKUP($A326,DRG!$A$8:$Z$771,22,FALSE)</f>
        <v>1.6957</v>
      </c>
      <c r="K326" s="16"/>
      <c r="L326" s="301">
        <f t="shared" si="20"/>
        <v>18.3645</v>
      </c>
      <c r="M326" s="207">
        <f t="shared" si="21"/>
        <v>23.739799999999999</v>
      </c>
      <c r="N326" s="357">
        <f t="shared" si="22"/>
        <v>5.3752999999999993</v>
      </c>
      <c r="O326" s="288">
        <f t="shared" si="23"/>
        <v>1.5693321353698712E-2</v>
      </c>
      <c r="P326" s="304">
        <f t="shared" si="24"/>
        <v>0.27272727272727271</v>
      </c>
    </row>
    <row r="327" spans="1:16" x14ac:dyDescent="0.2">
      <c r="A327" s="273" t="s">
        <v>1344</v>
      </c>
      <c r="B327" s="287" t="str">
        <f>VLOOKUP($A327,data!$B$2:$AS$765,44,FALSE)</f>
        <v/>
      </c>
      <c r="C327" s="262" t="str">
        <f>VLOOKUP($A327,DRG!$A$8:$Z$771,2,FALSE)</f>
        <v>Prostatic O.R. Procedure Unrelated to Principal Diagnosis W MCC</v>
      </c>
      <c r="D327" s="264">
        <f>IF(ISERROR(VLOOKUP($A327,v32_final!$A$9:$F$763,6,FALSE)),0,VLOOKUP($A327,v32_final!$A$9:$F$763,6,FALSE))</f>
        <v>0</v>
      </c>
      <c r="E327" s="221" t="str">
        <f>VLOOKUP($A327,DRG!$A$8:$Z$771,20,FALSE)</f>
        <v>M</v>
      </c>
      <c r="F327" s="293">
        <f>VLOOKUP($A327,DRG!$A$8:$Z$771,21,FALSE)</f>
        <v>5.1734</v>
      </c>
      <c r="G327" s="16"/>
      <c r="H327" s="263">
        <f>VLOOKUP($A327,DRG!$A$8:$Z$771,9,FALSE)</f>
        <v>1</v>
      </c>
      <c r="I327" s="299" t="str">
        <f>VLOOKUP($A327,DRG!$A$8:$Z$771,18,FALSE)</f>
        <v>M</v>
      </c>
      <c r="J327" s="293">
        <f>VLOOKUP($A327,DRG!$A$8:$Z$771,22,FALSE)</f>
        <v>5.3685</v>
      </c>
      <c r="K327" s="16"/>
      <c r="L327" s="301">
        <f t="shared" si="20"/>
        <v>0</v>
      </c>
      <c r="M327" s="207">
        <f t="shared" si="21"/>
        <v>5.3685</v>
      </c>
      <c r="N327" s="357">
        <f t="shared" si="22"/>
        <v>5.3685</v>
      </c>
      <c r="O327" s="288">
        <f t="shared" si="23"/>
        <v>3.7712142884756647E-2</v>
      </c>
      <c r="P327" s="304">
        <f t="shared" si="24"/>
        <v>0</v>
      </c>
    </row>
    <row r="328" spans="1:16" x14ac:dyDescent="0.2">
      <c r="A328" s="282" t="s">
        <v>774</v>
      </c>
      <c r="B328" s="289" t="str">
        <f>VLOOKUP($A328,data!$B$2:$AS$765,44,FALSE)</f>
        <v>03</v>
      </c>
      <c r="C328" s="267" t="str">
        <f>VLOOKUP($A328,DRG!$A$8:$Z$771,2,FALSE)</f>
        <v>Salivary Gland Procedures</v>
      </c>
      <c r="D328" s="269">
        <f>IF(ISERROR(VLOOKUP($A328,v32_final!$A$9:$F$763,6,FALSE)),0,VLOOKUP($A328,v32_final!$A$9:$F$763,6,FALSE))</f>
        <v>9</v>
      </c>
      <c r="E328" s="222" t="str">
        <f>VLOOKUP($A328,DRG!$A$8:$Z$771,20,FALSE)</f>
        <v>M</v>
      </c>
      <c r="F328" s="292">
        <f>VLOOKUP($A328,DRG!$A$8:$Z$771,21,FALSE)</f>
        <v>1.5321</v>
      </c>
      <c r="G328" s="16"/>
      <c r="H328" s="268">
        <f>VLOOKUP($A328,DRG!$A$8:$Z$771,9,FALSE)</f>
        <v>10</v>
      </c>
      <c r="I328" s="300" t="str">
        <f>VLOOKUP($A328,DRG!$A$8:$Z$771,18,FALSE)</f>
        <v>A</v>
      </c>
      <c r="J328" s="292">
        <f>VLOOKUP($A328,DRG!$A$8:$Z$771,22,FALSE)</f>
        <v>1.9111</v>
      </c>
      <c r="K328" s="16"/>
      <c r="L328" s="302">
        <f t="shared" si="20"/>
        <v>13.7889</v>
      </c>
      <c r="M328" s="208">
        <f t="shared" si="21"/>
        <v>19.111000000000001</v>
      </c>
      <c r="N328" s="358">
        <f t="shared" si="22"/>
        <v>5.3221000000000007</v>
      </c>
      <c r="O328" s="308">
        <f t="shared" si="23"/>
        <v>0.2473728868872789</v>
      </c>
      <c r="P328" s="303">
        <f t="shared" si="24"/>
        <v>0.1111111111111111</v>
      </c>
    </row>
    <row r="329" spans="1:16" x14ac:dyDescent="0.2">
      <c r="A329" s="273" t="s">
        <v>722</v>
      </c>
      <c r="B329" s="287" t="str">
        <f>VLOOKUP($A329,data!$B$2:$AS$765,44,FALSE)</f>
        <v>02</v>
      </c>
      <c r="C329" s="262" t="str">
        <f>VLOOKUP($A329,DRG!$A$8:$Z$771,2,FALSE)</f>
        <v>Orbital Procedures W CC/MCC</v>
      </c>
      <c r="D329" s="264">
        <f>IF(ISERROR(VLOOKUP($A329,v32_final!$A$9:$F$763,6,FALSE)),0,VLOOKUP($A329,v32_final!$A$9:$F$763,6,FALSE))</f>
        <v>7</v>
      </c>
      <c r="E329" s="221" t="str">
        <f>VLOOKUP($A329,DRG!$A$8:$Z$771,20,FALSE)</f>
        <v>M</v>
      </c>
      <c r="F329" s="293">
        <f>VLOOKUP($A329,DRG!$A$8:$Z$771,21,FALSE)</f>
        <v>2.8933</v>
      </c>
      <c r="G329" s="16"/>
      <c r="H329" s="263">
        <f>VLOOKUP($A329,DRG!$A$8:$Z$771,9,FALSE)</f>
        <v>8</v>
      </c>
      <c r="I329" s="299" t="str">
        <f>VLOOKUP($A329,DRG!$A$8:$Z$771,18,FALSE)</f>
        <v>M</v>
      </c>
      <c r="J329" s="293">
        <f>VLOOKUP($A329,DRG!$A$8:$Z$771,22,FALSE)</f>
        <v>3.1911</v>
      </c>
      <c r="K329" s="16"/>
      <c r="L329" s="301">
        <f t="shared" ref="L329:L392" si="25">D329*F329</f>
        <v>20.2531</v>
      </c>
      <c r="M329" s="207">
        <f t="shared" ref="M329:M392" si="26">H329*J329</f>
        <v>25.5288</v>
      </c>
      <c r="N329" s="357">
        <f t="shared" ref="N329:N392" si="27">M329-L329</f>
        <v>5.2757000000000005</v>
      </c>
      <c r="O329" s="288">
        <f t="shared" ref="O329:O392" si="28">(J329-F329)/F329</f>
        <v>0.10292745308125673</v>
      </c>
      <c r="P329" s="304">
        <f t="shared" ref="P329:P392" si="29">IF(D329=0,0,(H329-D329)/D329)</f>
        <v>0.14285714285714285</v>
      </c>
    </row>
    <row r="330" spans="1:16" x14ac:dyDescent="0.2">
      <c r="A330" s="273" t="s">
        <v>1452</v>
      </c>
      <c r="B330" s="287" t="str">
        <f>VLOOKUP($A330,data!$B$2:$AS$765,44,FALSE)</f>
        <v>08</v>
      </c>
      <c r="C330" s="262" t="str">
        <f>VLOOKUP($A330,DRG!$A$8:$Z$771,2,FALSE)</f>
        <v>Osteomyelitis W CC</v>
      </c>
      <c r="D330" s="264">
        <f>IF(ISERROR(VLOOKUP($A330,v32_final!$A$9:$F$763,6,FALSE)),0,VLOOKUP($A330,v32_final!$A$9:$F$763,6,FALSE))</f>
        <v>35</v>
      </c>
      <c r="E330" s="221" t="str">
        <f>VLOOKUP($A330,DRG!$A$8:$Z$771,20,FALSE)</f>
        <v>A</v>
      </c>
      <c r="F330" s="293">
        <f>VLOOKUP($A330,DRG!$A$8:$Z$771,21,FALSE)</f>
        <v>1.2136</v>
      </c>
      <c r="G330" s="16"/>
      <c r="H330" s="263">
        <f>VLOOKUP($A330,DRG!$A$8:$Z$771,9,FALSE)</f>
        <v>36</v>
      </c>
      <c r="I330" s="299" t="str">
        <f>VLOOKUP($A330,DRG!$A$8:$Z$771,18,FALSE)</f>
        <v>A</v>
      </c>
      <c r="J330" s="293">
        <f>VLOOKUP($A330,DRG!$A$8:$Z$771,22,FALSE)</f>
        <v>1.3264</v>
      </c>
      <c r="K330" s="16"/>
      <c r="L330" s="301">
        <f t="shared" si="25"/>
        <v>42.475999999999999</v>
      </c>
      <c r="M330" s="207">
        <f t="shared" si="26"/>
        <v>47.750399999999999</v>
      </c>
      <c r="N330" s="357">
        <f t="shared" si="27"/>
        <v>5.2744</v>
      </c>
      <c r="O330" s="288">
        <f t="shared" si="28"/>
        <v>9.2946605141727104E-2</v>
      </c>
      <c r="P330" s="304">
        <f t="shared" si="29"/>
        <v>2.8571428571428571E-2</v>
      </c>
    </row>
    <row r="331" spans="1:16" x14ac:dyDescent="0.2">
      <c r="A331" s="214" t="s">
        <v>1192</v>
      </c>
      <c r="B331" s="287" t="str">
        <f>VLOOKUP($A331,data!$B$2:$AS$765,44,FALSE)</f>
        <v>13</v>
      </c>
      <c r="C331" s="262" t="str">
        <f>VLOOKUP($A331,DRG!$A$8:$Z$771,2,FALSE)</f>
        <v>Infections, Female Reproductive System W/O CC/MCC</v>
      </c>
      <c r="D331" s="264">
        <f>IF(ISERROR(VLOOKUP($A331,v32_final!$A$9:$F$763,6,FALSE)),0,VLOOKUP($A331,v32_final!$A$9:$F$763,6,FALSE))</f>
        <v>16</v>
      </c>
      <c r="E331" s="221" t="str">
        <f>VLOOKUP($A331,DRG!$A$8:$Z$771,20,FALSE)</f>
        <v>A</v>
      </c>
      <c r="F331" s="293">
        <f>VLOOKUP($A331,DRG!$A$8:$Z$771,21,FALSE)</f>
        <v>0.48530000000000001</v>
      </c>
      <c r="G331" s="16"/>
      <c r="H331" s="263">
        <f>VLOOKUP($A331,DRG!$A$8:$Z$771,9,FALSE)</f>
        <v>21</v>
      </c>
      <c r="I331" s="299" t="str">
        <f>VLOOKUP($A331,DRG!$A$8:$Z$771,18,FALSE)</f>
        <v>A</v>
      </c>
      <c r="J331" s="293">
        <f>VLOOKUP($A331,DRG!$A$8:$Z$771,22,FALSE)</f>
        <v>0.61409999999999998</v>
      </c>
      <c r="K331" s="16"/>
      <c r="L331" s="301">
        <f t="shared" si="25"/>
        <v>7.7648000000000001</v>
      </c>
      <c r="M331" s="207">
        <f t="shared" si="26"/>
        <v>12.896099999999999</v>
      </c>
      <c r="N331" s="357">
        <f t="shared" si="27"/>
        <v>5.1312999999999986</v>
      </c>
      <c r="O331" s="288">
        <f t="shared" si="28"/>
        <v>0.26540284360189564</v>
      </c>
      <c r="P331" s="304">
        <f t="shared" si="29"/>
        <v>0.3125</v>
      </c>
    </row>
    <row r="332" spans="1:16" x14ac:dyDescent="0.2">
      <c r="A332" s="273" t="s">
        <v>810</v>
      </c>
      <c r="B332" s="287" t="str">
        <f>VLOOKUP($A332,data!$B$2:$AS$765,44,FALSE)</f>
        <v>03</v>
      </c>
      <c r="C332" s="262" t="str">
        <f>VLOOKUP($A332,DRG!$A$8:$Z$771,2,FALSE)</f>
        <v>Dental &amp; Oral Diseases W MCC</v>
      </c>
      <c r="D332" s="264">
        <f>IF(ISERROR(VLOOKUP($A332,v32_final!$A$9:$F$763,6,FALSE)),0,VLOOKUP($A332,v32_final!$A$9:$F$763,6,FALSE))</f>
        <v>13</v>
      </c>
      <c r="E332" s="221" t="str">
        <f>VLOOKUP($A332,DRG!$A$8:$Z$771,20,FALSE)</f>
        <v>A</v>
      </c>
      <c r="F332" s="293">
        <f>VLOOKUP($A332,DRG!$A$8:$Z$771,21,FALSE)</f>
        <v>1.2475000000000001</v>
      </c>
      <c r="G332" s="16"/>
      <c r="H332" s="263">
        <f>VLOOKUP($A332,DRG!$A$8:$Z$771,9,FALSE)</f>
        <v>9</v>
      </c>
      <c r="I332" s="299" t="str">
        <f>VLOOKUP($A332,DRG!$A$8:$Z$771,18,FALSE)</f>
        <v>M</v>
      </c>
      <c r="J332" s="293">
        <f>VLOOKUP($A332,DRG!$A$8:$Z$771,22,FALSE)</f>
        <v>2.3712</v>
      </c>
      <c r="K332" s="16"/>
      <c r="L332" s="301">
        <f t="shared" si="25"/>
        <v>16.217500000000001</v>
      </c>
      <c r="M332" s="207">
        <f t="shared" si="26"/>
        <v>21.340800000000002</v>
      </c>
      <c r="N332" s="357">
        <f t="shared" si="27"/>
        <v>5.1233000000000004</v>
      </c>
      <c r="O332" s="288">
        <f t="shared" si="28"/>
        <v>0.90076152304609203</v>
      </c>
      <c r="P332" s="304">
        <f t="shared" si="29"/>
        <v>-0.30769230769230771</v>
      </c>
    </row>
    <row r="333" spans="1:16" x14ac:dyDescent="0.2">
      <c r="A333" s="282" t="s">
        <v>996</v>
      </c>
      <c r="B333" s="289" t="str">
        <f>VLOOKUP($A333,data!$B$2:$AS$765,44,FALSE)</f>
        <v>09</v>
      </c>
      <c r="C333" s="267" t="str">
        <f>VLOOKUP($A333,DRG!$A$8:$Z$771,2,FALSE)</f>
        <v>Breast Biopsy, Local Excision &amp; Other Breast Procedures W CC/MCC</v>
      </c>
      <c r="D333" s="269">
        <f>IF(ISERROR(VLOOKUP($A333,v32_final!$A$9:$F$763,6,FALSE)),0,VLOOKUP($A333,v32_final!$A$9:$F$763,6,FALSE))</f>
        <v>15</v>
      </c>
      <c r="E333" s="222" t="str">
        <f>VLOOKUP($A333,DRG!$A$8:$Z$771,20,FALSE)</f>
        <v>A</v>
      </c>
      <c r="F333" s="292">
        <f>VLOOKUP($A333,DRG!$A$8:$Z$771,21,FALSE)</f>
        <v>2.2924000000000002</v>
      </c>
      <c r="G333" s="16"/>
      <c r="H333" s="268">
        <f>VLOOKUP($A333,DRG!$A$8:$Z$771,9,FALSE)</f>
        <v>16</v>
      </c>
      <c r="I333" s="300" t="str">
        <f>VLOOKUP($A333,DRG!$A$8:$Z$771,18,FALSE)</f>
        <v>A</v>
      </c>
      <c r="J333" s="292">
        <f>VLOOKUP($A333,DRG!$A$8:$Z$771,22,FALSE)</f>
        <v>2.4605000000000001</v>
      </c>
      <c r="K333" s="16"/>
      <c r="L333" s="302">
        <f t="shared" si="25"/>
        <v>34.386000000000003</v>
      </c>
      <c r="M333" s="208">
        <f t="shared" si="26"/>
        <v>39.368000000000002</v>
      </c>
      <c r="N333" s="358">
        <f t="shared" si="27"/>
        <v>4.9819999999999993</v>
      </c>
      <c r="O333" s="308">
        <f t="shared" si="28"/>
        <v>7.3329261908916379E-2</v>
      </c>
      <c r="P333" s="303">
        <f t="shared" si="29"/>
        <v>6.6666666666666666E-2</v>
      </c>
    </row>
    <row r="334" spans="1:16" x14ac:dyDescent="0.2">
      <c r="A334" s="273" t="s">
        <v>1076</v>
      </c>
      <c r="B334" s="287" t="str">
        <f>VLOOKUP($A334,data!$B$2:$AS$765,44,FALSE)</f>
        <v>11</v>
      </c>
      <c r="C334" s="262" t="str">
        <f>VLOOKUP($A334,DRG!$A$8:$Z$771,2,FALSE)</f>
        <v>Prostatectomy W MCC</v>
      </c>
      <c r="D334" s="264">
        <f>IF(ISERROR(VLOOKUP($A334,v32_final!$A$9:$F$763,6,FALSE)),0,VLOOKUP($A334,v32_final!$A$9:$F$763,6,FALSE))</f>
        <v>0</v>
      </c>
      <c r="E334" s="221" t="str">
        <f>VLOOKUP($A334,DRG!$A$8:$Z$771,20,FALSE)</f>
        <v>M</v>
      </c>
      <c r="F334" s="293">
        <f>VLOOKUP($A334,DRG!$A$8:$Z$771,21,FALSE)</f>
        <v>4.7577999999999996</v>
      </c>
      <c r="G334" s="16"/>
      <c r="H334" s="263">
        <f>VLOOKUP($A334,DRG!$A$8:$Z$771,9,FALSE)</f>
        <v>1</v>
      </c>
      <c r="I334" s="299" t="str">
        <f>VLOOKUP($A334,DRG!$A$8:$Z$771,18,FALSE)</f>
        <v>M</v>
      </c>
      <c r="J334" s="293">
        <f>VLOOKUP($A334,DRG!$A$8:$Z$771,22,FALSE)</f>
        <v>4.9382000000000001</v>
      </c>
      <c r="K334" s="16"/>
      <c r="L334" s="301">
        <f t="shared" si="25"/>
        <v>0</v>
      </c>
      <c r="M334" s="207">
        <f t="shared" si="26"/>
        <v>4.9382000000000001</v>
      </c>
      <c r="N334" s="357">
        <f t="shared" si="27"/>
        <v>4.9382000000000001</v>
      </c>
      <c r="O334" s="288">
        <f t="shared" si="28"/>
        <v>3.7916684181764804E-2</v>
      </c>
      <c r="P334" s="304">
        <f t="shared" si="29"/>
        <v>0</v>
      </c>
    </row>
    <row r="335" spans="1:16" x14ac:dyDescent="0.2">
      <c r="A335" s="273" t="s">
        <v>957</v>
      </c>
      <c r="B335" s="287" t="str">
        <f>VLOOKUP($A335,data!$B$2:$AS$765,44,FALSE)</f>
        <v>05</v>
      </c>
      <c r="C335" s="262" t="str">
        <f>VLOOKUP($A335,DRG!$A$8:$Z$771,2,FALSE)</f>
        <v>Coronary Bypass W PTCA W/O MCC</v>
      </c>
      <c r="D335" s="264">
        <f>IF(ISERROR(VLOOKUP($A335,v32_final!$A$9:$F$763,6,FALSE)),0,VLOOKUP($A335,v32_final!$A$9:$F$763,6,FALSE))</f>
        <v>7</v>
      </c>
      <c r="E335" s="221" t="str">
        <f>VLOOKUP($A335,DRG!$A$8:$Z$771,20,FALSE)</f>
        <v>A</v>
      </c>
      <c r="F335" s="293">
        <f>VLOOKUP($A335,DRG!$A$8:$Z$771,21,FALSE)</f>
        <v>6.6487999999999996</v>
      </c>
      <c r="G335" s="16"/>
      <c r="H335" s="263">
        <f>VLOOKUP($A335,DRG!$A$8:$Z$771,9,FALSE)</f>
        <v>8</v>
      </c>
      <c r="I335" s="299" t="str">
        <f>VLOOKUP($A335,DRG!$A$8:$Z$771,18,FALSE)</f>
        <v>A</v>
      </c>
      <c r="J335" s="293">
        <f>VLOOKUP($A335,DRG!$A$8:$Z$771,22,FALSE)</f>
        <v>6.4229000000000003</v>
      </c>
      <c r="K335" s="16"/>
      <c r="L335" s="301">
        <f t="shared" si="25"/>
        <v>46.541599999999995</v>
      </c>
      <c r="M335" s="207">
        <f t="shared" si="26"/>
        <v>51.383200000000002</v>
      </c>
      <c r="N335" s="357">
        <f t="shared" si="27"/>
        <v>4.8416000000000068</v>
      </c>
      <c r="O335" s="288">
        <f t="shared" si="28"/>
        <v>-3.3976055829623292E-2</v>
      </c>
      <c r="P335" s="304">
        <f t="shared" si="29"/>
        <v>0.14285714285714285</v>
      </c>
    </row>
    <row r="336" spans="1:16" x14ac:dyDescent="0.2">
      <c r="A336" s="273" t="s">
        <v>1375</v>
      </c>
      <c r="B336" s="287" t="str">
        <f>VLOOKUP($A336,data!$B$2:$AS$765,44,FALSE)</f>
        <v>05</v>
      </c>
      <c r="C336" s="262" t="str">
        <f>VLOOKUP($A336,DRG!$A$8:$Z$771,2,FALSE)</f>
        <v>Cardiac Pacemaker Device Replacement W MCC</v>
      </c>
      <c r="D336" s="264">
        <f>IF(ISERROR(VLOOKUP($A336,v32_final!$A$9:$F$763,6,FALSE)),0,VLOOKUP($A336,v32_final!$A$9:$F$763,6,FALSE))</f>
        <v>1</v>
      </c>
      <c r="E336" s="221" t="str">
        <f>VLOOKUP($A336,DRG!$A$8:$Z$771,20,FALSE)</f>
        <v>M</v>
      </c>
      <c r="F336" s="293">
        <f>VLOOKUP($A336,DRG!$A$8:$Z$771,21,FALSE)</f>
        <v>4.2927999999999997</v>
      </c>
      <c r="G336" s="16"/>
      <c r="H336" s="263">
        <f>VLOOKUP($A336,DRG!$A$8:$Z$771,9,FALSE)</f>
        <v>2</v>
      </c>
      <c r="I336" s="299" t="str">
        <f>VLOOKUP($A336,DRG!$A$8:$Z$771,18,FALSE)</f>
        <v>M</v>
      </c>
      <c r="J336" s="293">
        <f>VLOOKUP($A336,DRG!$A$8:$Z$771,22,FALSE)</f>
        <v>4.5350999999999999</v>
      </c>
      <c r="K336" s="16"/>
      <c r="L336" s="301">
        <f t="shared" si="25"/>
        <v>4.2927999999999997</v>
      </c>
      <c r="M336" s="207">
        <f t="shared" si="26"/>
        <v>9.0701999999999998</v>
      </c>
      <c r="N336" s="357">
        <f t="shared" si="27"/>
        <v>4.7774000000000001</v>
      </c>
      <c r="O336" s="288">
        <f t="shared" si="28"/>
        <v>5.6443346999627331E-2</v>
      </c>
      <c r="P336" s="304">
        <f t="shared" si="29"/>
        <v>1</v>
      </c>
    </row>
    <row r="337" spans="1:16" x14ac:dyDescent="0.2">
      <c r="A337" s="273" t="s">
        <v>529</v>
      </c>
      <c r="B337" s="287" t="str">
        <f>VLOOKUP($A337,data!$B$2:$AS$765,44,FALSE)</f>
        <v>09</v>
      </c>
      <c r="C337" s="262" t="str">
        <f>VLOOKUP($A337,DRG!$A$8:$Z$771,2,FALSE)</f>
        <v>Cellulitis W MCC</v>
      </c>
      <c r="D337" s="264">
        <f>IF(ISERROR(VLOOKUP($A337,v32_final!$A$9:$F$763,6,FALSE)),0,VLOOKUP($A337,v32_final!$A$9:$F$763,6,FALSE))</f>
        <v>110</v>
      </c>
      <c r="E337" s="221" t="str">
        <f>VLOOKUP($A337,DRG!$A$8:$Z$771,20,FALSE)</f>
        <v>A</v>
      </c>
      <c r="F337" s="293">
        <f>VLOOKUP($A337,DRG!$A$8:$Z$771,21,FALSE)</f>
        <v>1.5187999999999999</v>
      </c>
      <c r="G337" s="16"/>
      <c r="H337" s="263">
        <f>VLOOKUP($A337,DRG!$A$8:$Z$771,9,FALSE)</f>
        <v>120</v>
      </c>
      <c r="I337" s="299" t="str">
        <f>VLOOKUP($A337,DRG!$A$8:$Z$771,18,FALSE)</f>
        <v>A</v>
      </c>
      <c r="J337" s="293">
        <f>VLOOKUP($A337,DRG!$A$8:$Z$771,22,FALSE)</f>
        <v>1.4319999999999999</v>
      </c>
      <c r="K337" s="16"/>
      <c r="L337" s="301">
        <f t="shared" si="25"/>
        <v>167.06799999999998</v>
      </c>
      <c r="M337" s="207">
        <f t="shared" si="26"/>
        <v>171.84</v>
      </c>
      <c r="N337" s="357">
        <f t="shared" si="27"/>
        <v>4.7720000000000198</v>
      </c>
      <c r="O337" s="288">
        <f t="shared" si="28"/>
        <v>-5.7150381880431915E-2</v>
      </c>
      <c r="P337" s="304">
        <f t="shared" si="29"/>
        <v>9.0909090909090912E-2</v>
      </c>
    </row>
    <row r="338" spans="1:16" x14ac:dyDescent="0.2">
      <c r="A338" s="282" t="s">
        <v>1016</v>
      </c>
      <c r="B338" s="289" t="str">
        <f>VLOOKUP($A338,data!$B$2:$AS$765,44,FALSE)</f>
        <v>05</v>
      </c>
      <c r="C338" s="267" t="str">
        <f>VLOOKUP($A338,DRG!$A$8:$Z$771,2,FALSE)</f>
        <v>Acute &amp; Subacute Endocarditis W MCC</v>
      </c>
      <c r="D338" s="269">
        <f>IF(ISERROR(VLOOKUP($A338,v32_final!$A$9:$F$763,6,FALSE)),0,VLOOKUP($A338,v32_final!$A$9:$F$763,6,FALSE))</f>
        <v>18</v>
      </c>
      <c r="E338" s="222" t="str">
        <f>VLOOKUP($A338,DRG!$A$8:$Z$771,20,FALSE)</f>
        <v>A</v>
      </c>
      <c r="F338" s="292">
        <f>VLOOKUP($A338,DRG!$A$8:$Z$771,21,FALSE)</f>
        <v>3.7208000000000001</v>
      </c>
      <c r="G338" s="16"/>
      <c r="H338" s="268">
        <f>VLOOKUP($A338,DRG!$A$8:$Z$771,9,FALSE)</f>
        <v>18</v>
      </c>
      <c r="I338" s="300" t="str">
        <f>VLOOKUP($A338,DRG!$A$8:$Z$771,18,FALSE)</f>
        <v>A</v>
      </c>
      <c r="J338" s="292">
        <f>VLOOKUP($A338,DRG!$A$8:$Z$771,22,FALSE)</f>
        <v>3.9799000000000002</v>
      </c>
      <c r="K338" s="16"/>
      <c r="L338" s="302">
        <f t="shared" si="25"/>
        <v>66.974400000000003</v>
      </c>
      <c r="M338" s="208">
        <f t="shared" si="26"/>
        <v>71.638199999999998</v>
      </c>
      <c r="N338" s="358">
        <f t="shared" si="27"/>
        <v>4.6637999999999948</v>
      </c>
      <c r="O338" s="308">
        <f t="shared" si="28"/>
        <v>6.9635562244678595E-2</v>
      </c>
      <c r="P338" s="303">
        <f t="shared" si="29"/>
        <v>0</v>
      </c>
    </row>
    <row r="339" spans="1:16" x14ac:dyDescent="0.2">
      <c r="A339" s="273" t="s">
        <v>432</v>
      </c>
      <c r="B339" s="287" t="str">
        <f>VLOOKUP($A339,data!$B$2:$AS$765,44,FALSE)</f>
        <v>PRE</v>
      </c>
      <c r="C339" s="262" t="str">
        <f>VLOOKUP($A339,DRG!$A$8:$Z$771,2,FALSE)</f>
        <v>Tracheostomy for Face, Mouth &amp; Neck Diagnoses W/O CC/MCC</v>
      </c>
      <c r="D339" s="264">
        <f>IF(ISERROR(VLOOKUP($A339,v32_final!$A$9:$F$763,6,FALSE)),0,VLOOKUP($A339,v32_final!$A$9:$F$763,6,FALSE))</f>
        <v>10</v>
      </c>
      <c r="E339" s="221" t="str">
        <f>VLOOKUP($A339,DRG!$A$8:$Z$771,20,FALSE)</f>
        <v>AT</v>
      </c>
      <c r="F339" s="293">
        <f>VLOOKUP($A339,DRG!$A$8:$Z$771,21,FALSE)</f>
        <v>2.2397</v>
      </c>
      <c r="G339" s="16"/>
      <c r="H339" s="263">
        <f>VLOOKUP($A339,DRG!$A$8:$Z$771,9,FALSE)</f>
        <v>10</v>
      </c>
      <c r="I339" s="299" t="str">
        <f>VLOOKUP($A339,DRG!$A$8:$Z$771,18,FALSE)</f>
        <v>AO</v>
      </c>
      <c r="J339" s="293">
        <f>VLOOKUP($A339,DRG!$A$8:$Z$771,22,FALSE)</f>
        <v>2.7059000000000002</v>
      </c>
      <c r="K339" s="16"/>
      <c r="L339" s="301">
        <f t="shared" si="25"/>
        <v>22.396999999999998</v>
      </c>
      <c r="M339" s="207">
        <f t="shared" si="26"/>
        <v>27.059000000000001</v>
      </c>
      <c r="N339" s="357">
        <f t="shared" si="27"/>
        <v>4.6620000000000026</v>
      </c>
      <c r="O339" s="288">
        <f t="shared" si="28"/>
        <v>0.20815287761753815</v>
      </c>
      <c r="P339" s="304">
        <f t="shared" si="29"/>
        <v>0</v>
      </c>
    </row>
    <row r="340" spans="1:16" x14ac:dyDescent="0.2">
      <c r="A340" s="273" t="s">
        <v>989</v>
      </c>
      <c r="B340" s="287" t="str">
        <f>VLOOKUP($A340,data!$B$2:$AS$765,44,FALSE)</f>
        <v>05</v>
      </c>
      <c r="C340" s="262" t="str">
        <f>VLOOKUP($A340,DRG!$A$8:$Z$771,2,FALSE)</f>
        <v>Perc Cardiovasc Proc W Non-Drug-Eluting Stent W MCC or 4+ Ves/Stents</v>
      </c>
      <c r="D340" s="264">
        <f>IF(ISERROR(VLOOKUP($A340,v32_final!$A$9:$F$763,6,FALSE)),0,VLOOKUP($A340,v32_final!$A$9:$F$763,6,FALSE))</f>
        <v>35</v>
      </c>
      <c r="E340" s="221" t="str">
        <f>VLOOKUP($A340,DRG!$A$8:$Z$771,20,FALSE)</f>
        <v>A</v>
      </c>
      <c r="F340" s="293">
        <f>VLOOKUP($A340,DRG!$A$8:$Z$771,21,FALSE)</f>
        <v>3.3431999999999999</v>
      </c>
      <c r="G340" s="16"/>
      <c r="H340" s="263">
        <f>VLOOKUP($A340,DRG!$A$8:$Z$771,9,FALSE)</f>
        <v>32</v>
      </c>
      <c r="I340" s="299" t="str">
        <f>VLOOKUP($A340,DRG!$A$8:$Z$771,18,FALSE)</f>
        <v>A</v>
      </c>
      <c r="J340" s="293">
        <f>VLOOKUP($A340,DRG!$A$8:$Z$771,22,FALSE)</f>
        <v>3.8010999999999999</v>
      </c>
      <c r="K340" s="16"/>
      <c r="L340" s="301">
        <f t="shared" si="25"/>
        <v>117.012</v>
      </c>
      <c r="M340" s="207">
        <f t="shared" si="26"/>
        <v>121.6352</v>
      </c>
      <c r="N340" s="357">
        <f t="shared" si="27"/>
        <v>4.6231999999999971</v>
      </c>
      <c r="O340" s="288">
        <f t="shared" si="28"/>
        <v>0.13696458482890644</v>
      </c>
      <c r="P340" s="304">
        <f t="shared" si="29"/>
        <v>-8.5714285714285715E-2</v>
      </c>
    </row>
    <row r="341" spans="1:16" x14ac:dyDescent="0.2">
      <c r="A341" s="273" t="s">
        <v>1249</v>
      </c>
      <c r="B341" s="287" t="str">
        <f>VLOOKUP($A341,data!$B$2:$AS$765,44,FALSE)</f>
        <v>17</v>
      </c>
      <c r="C341" s="262" t="str">
        <f>VLOOKUP($A341,DRG!$A$8:$Z$771,2,FALSE)</f>
        <v>Lymphoma &amp; Non-Acute Leukemia W/O CC/MCC</v>
      </c>
      <c r="D341" s="264">
        <f>IF(ISERROR(VLOOKUP($A341,v32_final!$A$9:$F$763,6,FALSE)),0,VLOOKUP($A341,v32_final!$A$9:$F$763,6,FALSE))</f>
        <v>17</v>
      </c>
      <c r="E341" s="221" t="str">
        <f>VLOOKUP($A341,DRG!$A$8:$Z$771,20,FALSE)</f>
        <v>AP</v>
      </c>
      <c r="F341" s="293">
        <f>VLOOKUP($A341,DRG!$A$8:$Z$771,21,FALSE)</f>
        <v>1.1437999999999999</v>
      </c>
      <c r="G341" s="16"/>
      <c r="H341" s="263">
        <f>VLOOKUP($A341,DRG!$A$8:$Z$771,9,FALSE)</f>
        <v>17</v>
      </c>
      <c r="I341" s="299" t="str">
        <f>VLOOKUP($A341,DRG!$A$8:$Z$771,18,FALSE)</f>
        <v>A</v>
      </c>
      <c r="J341" s="293">
        <f>VLOOKUP($A341,DRG!$A$8:$Z$771,22,FALSE)</f>
        <v>1.4157</v>
      </c>
      <c r="K341" s="16"/>
      <c r="L341" s="301">
        <f t="shared" si="25"/>
        <v>19.444599999999998</v>
      </c>
      <c r="M341" s="207">
        <f t="shared" si="26"/>
        <v>24.0669</v>
      </c>
      <c r="N341" s="357">
        <f t="shared" si="27"/>
        <v>4.6223000000000027</v>
      </c>
      <c r="O341" s="288">
        <f t="shared" si="28"/>
        <v>0.2377163839832139</v>
      </c>
      <c r="P341" s="304">
        <f t="shared" si="29"/>
        <v>0</v>
      </c>
    </row>
    <row r="342" spans="1:16" x14ac:dyDescent="0.2">
      <c r="A342" s="273" t="s">
        <v>163</v>
      </c>
      <c r="B342" s="287" t="str">
        <f>VLOOKUP($A342,data!$B$2:$AS$765,44,FALSE)</f>
        <v>06</v>
      </c>
      <c r="C342" s="262" t="str">
        <f>VLOOKUP($A342,DRG!$A$8:$Z$771,2,FALSE)</f>
        <v>Complicated Peptic Ulcer W CC</v>
      </c>
      <c r="D342" s="264">
        <f>IF(ISERROR(VLOOKUP($A342,v32_final!$A$9:$F$763,6,FALSE)),0,VLOOKUP($A342,v32_final!$A$9:$F$763,6,FALSE))</f>
        <v>28</v>
      </c>
      <c r="E342" s="221" t="str">
        <f>VLOOKUP($A342,DRG!$A$8:$Z$771,20,FALSE)</f>
        <v>A</v>
      </c>
      <c r="F342" s="293">
        <f>VLOOKUP($A342,DRG!$A$8:$Z$771,21,FALSE)</f>
        <v>1.1317999999999999</v>
      </c>
      <c r="G342" s="16"/>
      <c r="H342" s="263">
        <f>VLOOKUP($A342,DRG!$A$8:$Z$771,9,FALSE)</f>
        <v>32</v>
      </c>
      <c r="I342" s="299" t="str">
        <f>VLOOKUP($A342,DRG!$A$8:$Z$771,18,FALSE)</f>
        <v>A</v>
      </c>
      <c r="J342" s="293">
        <f>VLOOKUP($A342,DRG!$A$8:$Z$771,22,FALSE)</f>
        <v>1.1335</v>
      </c>
      <c r="K342" s="16"/>
      <c r="L342" s="301">
        <f t="shared" si="25"/>
        <v>31.690399999999997</v>
      </c>
      <c r="M342" s="207">
        <f t="shared" si="26"/>
        <v>36.271999999999998</v>
      </c>
      <c r="N342" s="357">
        <f t="shared" si="27"/>
        <v>4.5816000000000017</v>
      </c>
      <c r="O342" s="288">
        <f t="shared" si="28"/>
        <v>1.5020321611592463E-3</v>
      </c>
      <c r="P342" s="304">
        <f t="shared" si="29"/>
        <v>0.14285714285714285</v>
      </c>
    </row>
    <row r="343" spans="1:16" x14ac:dyDescent="0.2">
      <c r="A343" s="282" t="s">
        <v>1206</v>
      </c>
      <c r="B343" s="289" t="str">
        <f>VLOOKUP($A343,data!$B$2:$AS$765,44,FALSE)</f>
        <v>14</v>
      </c>
      <c r="C343" s="267" t="str">
        <f>VLOOKUP($A343,DRG!$A$8:$Z$771,2,FALSE)</f>
        <v>Ectopic Pregnancy</v>
      </c>
      <c r="D343" s="269">
        <f>IF(ISERROR(VLOOKUP($A343,v32_final!$A$9:$F$763,6,FALSE)),0,VLOOKUP($A343,v32_final!$A$9:$F$763,6,FALSE))</f>
        <v>18</v>
      </c>
      <c r="E343" s="222" t="str">
        <f>VLOOKUP($A343,DRG!$A$8:$Z$771,20,FALSE)</f>
        <v>A</v>
      </c>
      <c r="F343" s="292">
        <f>VLOOKUP($A343,DRG!$A$8:$Z$771,21,FALSE)</f>
        <v>1.1606000000000001</v>
      </c>
      <c r="G343" s="16"/>
      <c r="H343" s="268">
        <f>VLOOKUP($A343,DRG!$A$8:$Z$771,9,FALSE)</f>
        <v>20</v>
      </c>
      <c r="I343" s="300" t="str">
        <f>VLOOKUP($A343,DRG!$A$8:$Z$771,18,FALSE)</f>
        <v>A</v>
      </c>
      <c r="J343" s="292">
        <f>VLOOKUP($A343,DRG!$A$8:$Z$771,22,FALSE)</f>
        <v>1.2723</v>
      </c>
      <c r="K343" s="16"/>
      <c r="L343" s="302">
        <f t="shared" si="25"/>
        <v>20.890800000000002</v>
      </c>
      <c r="M343" s="208">
        <f t="shared" si="26"/>
        <v>25.445999999999998</v>
      </c>
      <c r="N343" s="358">
        <f t="shared" si="27"/>
        <v>4.5551999999999957</v>
      </c>
      <c r="O343" s="308">
        <f t="shared" si="28"/>
        <v>9.6243322419438143E-2</v>
      </c>
      <c r="P343" s="303">
        <f t="shared" si="29"/>
        <v>0.1111111111111111</v>
      </c>
    </row>
    <row r="344" spans="1:16" x14ac:dyDescent="0.2">
      <c r="A344" s="273" t="s">
        <v>1181</v>
      </c>
      <c r="B344" s="287" t="str">
        <f>VLOOKUP($A344,data!$B$2:$AS$765,44,FALSE)</f>
        <v>13</v>
      </c>
      <c r="C344" s="262" t="str">
        <f>VLOOKUP($A344,DRG!$A$8:$Z$771,2,FALSE)</f>
        <v>D&amp;C, Conization, Laparoscopy &amp; Tubal Interruption W/O CC/MCC</v>
      </c>
      <c r="D344" s="264">
        <f>IF(ISERROR(VLOOKUP($A344,v32_final!$A$9:$F$763,6,FALSE)),0,VLOOKUP($A344,v32_final!$A$9:$F$763,6,FALSE))</f>
        <v>8</v>
      </c>
      <c r="E344" s="221" t="str">
        <f>VLOOKUP($A344,DRG!$A$8:$Z$771,20,FALSE)</f>
        <v>MP</v>
      </c>
      <c r="F344" s="293">
        <f>VLOOKUP($A344,DRG!$A$8:$Z$771,21,FALSE)</f>
        <v>0.89190000000000003</v>
      </c>
      <c r="G344" s="16"/>
      <c r="H344" s="263">
        <f>VLOOKUP($A344,DRG!$A$8:$Z$771,9,FALSE)</f>
        <v>12</v>
      </c>
      <c r="I344" s="299" t="str">
        <f>VLOOKUP($A344,DRG!$A$8:$Z$771,18,FALSE)</f>
        <v>A</v>
      </c>
      <c r="J344" s="293">
        <f>VLOOKUP($A344,DRG!$A$8:$Z$771,22,FALSE)</f>
        <v>0.96760000000000002</v>
      </c>
      <c r="K344" s="16"/>
      <c r="L344" s="301">
        <f t="shared" si="25"/>
        <v>7.1352000000000002</v>
      </c>
      <c r="M344" s="207">
        <f t="shared" si="26"/>
        <v>11.6112</v>
      </c>
      <c r="N344" s="357">
        <f t="shared" si="27"/>
        <v>4.476</v>
      </c>
      <c r="O344" s="288">
        <f t="shared" si="28"/>
        <v>8.4874985984975879E-2</v>
      </c>
      <c r="P344" s="304">
        <f t="shared" si="29"/>
        <v>0.5</v>
      </c>
    </row>
    <row r="345" spans="1:16" x14ac:dyDescent="0.2">
      <c r="A345" s="273" t="s">
        <v>1434</v>
      </c>
      <c r="B345" s="287" t="str">
        <f>VLOOKUP($A345,data!$B$2:$AS$765,44,FALSE)</f>
        <v>08</v>
      </c>
      <c r="C345" s="262" t="str">
        <f>VLOOKUP($A345,DRG!$A$8:$Z$771,2,FALSE)</f>
        <v>Septic Arthritis W CC</v>
      </c>
      <c r="D345" s="264">
        <f>IF(ISERROR(VLOOKUP($A345,v32_final!$A$9:$F$763,6,FALSE)),0,VLOOKUP($A345,v32_final!$A$9:$F$763,6,FALSE))</f>
        <v>12</v>
      </c>
      <c r="E345" s="221" t="str">
        <f>VLOOKUP($A345,DRG!$A$8:$Z$771,20,FALSE)</f>
        <v>AP</v>
      </c>
      <c r="F345" s="293">
        <f>VLOOKUP($A345,DRG!$A$8:$Z$771,21,FALSE)</f>
        <v>1.1107</v>
      </c>
      <c r="G345" s="16"/>
      <c r="H345" s="263">
        <f>VLOOKUP($A345,DRG!$A$8:$Z$771,9,FALSE)</f>
        <v>13</v>
      </c>
      <c r="I345" s="299" t="str">
        <f>VLOOKUP($A345,DRG!$A$8:$Z$771,18,FALSE)</f>
        <v>AO</v>
      </c>
      <c r="J345" s="293">
        <f>VLOOKUP($A345,DRG!$A$8:$Z$771,22,FALSE)</f>
        <v>1.3665</v>
      </c>
      <c r="K345" s="16"/>
      <c r="L345" s="301">
        <f t="shared" si="25"/>
        <v>13.3284</v>
      </c>
      <c r="M345" s="207">
        <f t="shared" si="26"/>
        <v>17.764500000000002</v>
      </c>
      <c r="N345" s="357">
        <f t="shared" si="27"/>
        <v>4.4361000000000015</v>
      </c>
      <c r="O345" s="288">
        <f t="shared" si="28"/>
        <v>0.23030521292878367</v>
      </c>
      <c r="P345" s="304">
        <f t="shared" si="29"/>
        <v>8.3333333333333329E-2</v>
      </c>
    </row>
    <row r="346" spans="1:16" x14ac:dyDescent="0.2">
      <c r="A346" s="273" t="s">
        <v>516</v>
      </c>
      <c r="B346" s="287" t="str">
        <f>VLOOKUP($A346,data!$B$2:$AS$765,44,FALSE)</f>
        <v>01</v>
      </c>
      <c r="C346" s="262" t="str">
        <f>VLOOKUP($A346,DRG!$A$8:$Z$771,2,FALSE)</f>
        <v>Concussion W MCC</v>
      </c>
      <c r="D346" s="264">
        <f>IF(ISERROR(VLOOKUP($A346,v32_final!$A$9:$F$763,6,FALSE)),0,VLOOKUP($A346,v32_final!$A$9:$F$763,6,FALSE))</f>
        <v>15</v>
      </c>
      <c r="E346" s="221" t="str">
        <f>VLOOKUP($A346,DRG!$A$8:$Z$771,20,FALSE)</f>
        <v>A</v>
      </c>
      <c r="F346" s="293">
        <f>VLOOKUP($A346,DRG!$A$8:$Z$771,21,FALSE)</f>
        <v>1.752</v>
      </c>
      <c r="G346" s="16"/>
      <c r="H346" s="263">
        <f>VLOOKUP($A346,DRG!$A$8:$Z$771,9,FALSE)</f>
        <v>17</v>
      </c>
      <c r="I346" s="299" t="str">
        <f>VLOOKUP($A346,DRG!$A$8:$Z$771,18,FALSE)</f>
        <v>A</v>
      </c>
      <c r="J346" s="293">
        <f>VLOOKUP($A346,DRG!$A$8:$Z$771,22,FALSE)</f>
        <v>1.8037000000000001</v>
      </c>
      <c r="K346" s="16"/>
      <c r="L346" s="301">
        <f t="shared" si="25"/>
        <v>26.28</v>
      </c>
      <c r="M346" s="207">
        <f t="shared" si="26"/>
        <v>30.6629</v>
      </c>
      <c r="N346" s="357">
        <f t="shared" si="27"/>
        <v>4.3828999999999994</v>
      </c>
      <c r="O346" s="288">
        <f t="shared" si="28"/>
        <v>2.9509132420091368E-2</v>
      </c>
      <c r="P346" s="304">
        <f t="shared" si="29"/>
        <v>0.13333333333333333</v>
      </c>
    </row>
    <row r="347" spans="1:16" x14ac:dyDescent="0.2">
      <c r="A347" s="273" t="s">
        <v>1074</v>
      </c>
      <c r="B347" s="287" t="str">
        <f>VLOOKUP($A347,data!$B$2:$AS$765,44,FALSE)</f>
        <v>11</v>
      </c>
      <c r="C347" s="262" t="str">
        <f>VLOOKUP($A347,DRG!$A$8:$Z$771,2,FALSE)</f>
        <v>Minor Bladder Procedures W CC</v>
      </c>
      <c r="D347" s="264">
        <f>IF(ISERROR(VLOOKUP($A347,v32_final!$A$9:$F$763,6,FALSE)),0,VLOOKUP($A347,v32_final!$A$9:$F$763,6,FALSE))</f>
        <v>10</v>
      </c>
      <c r="E347" s="221" t="str">
        <f>VLOOKUP($A347,DRG!$A$8:$Z$771,20,FALSE)</f>
        <v>AP</v>
      </c>
      <c r="F347" s="293">
        <f>VLOOKUP($A347,DRG!$A$8:$Z$771,21,FALSE)</f>
        <v>1.9428000000000001</v>
      </c>
      <c r="G347" s="16"/>
      <c r="H347" s="263">
        <f>VLOOKUP($A347,DRG!$A$8:$Z$771,9,FALSE)</f>
        <v>9</v>
      </c>
      <c r="I347" s="299" t="str">
        <f>VLOOKUP($A347,DRG!$A$8:$Z$771,18,FALSE)</f>
        <v>M</v>
      </c>
      <c r="J347" s="293">
        <f>VLOOKUP($A347,DRG!$A$8:$Z$771,22,FALSE)</f>
        <v>2.6413000000000002</v>
      </c>
      <c r="K347" s="16"/>
      <c r="L347" s="301">
        <f t="shared" si="25"/>
        <v>19.428000000000001</v>
      </c>
      <c r="M347" s="207">
        <f t="shared" si="26"/>
        <v>23.771700000000003</v>
      </c>
      <c r="N347" s="357">
        <f t="shared" si="27"/>
        <v>4.3437000000000019</v>
      </c>
      <c r="O347" s="288">
        <f t="shared" si="28"/>
        <v>0.35953263331274454</v>
      </c>
      <c r="P347" s="304">
        <f t="shared" si="29"/>
        <v>-0.1</v>
      </c>
    </row>
    <row r="348" spans="1:16" x14ac:dyDescent="0.2">
      <c r="A348" s="282" t="s">
        <v>603</v>
      </c>
      <c r="B348" s="289" t="str">
        <f>VLOOKUP($A348,data!$B$2:$AS$765,44,FALSE)</f>
        <v>01</v>
      </c>
      <c r="C348" s="267" t="str">
        <f>VLOOKUP($A348,DRG!$A$8:$Z$771,2,FALSE)</f>
        <v>Carotid Artery Stent Procedure W CC</v>
      </c>
      <c r="D348" s="269">
        <f>IF(ISERROR(VLOOKUP($A348,v32_final!$A$9:$F$763,6,FALSE)),0,VLOOKUP($A348,v32_final!$A$9:$F$763,6,FALSE))</f>
        <v>3</v>
      </c>
      <c r="E348" s="222" t="str">
        <f>VLOOKUP($A348,DRG!$A$8:$Z$771,20,FALSE)</f>
        <v>M</v>
      </c>
      <c r="F348" s="292">
        <f>VLOOKUP($A348,DRG!$A$8:$Z$771,21,FALSE)</f>
        <v>3.4371999999999998</v>
      </c>
      <c r="G348" s="16"/>
      <c r="H348" s="268">
        <f>VLOOKUP($A348,DRG!$A$8:$Z$771,9,FALSE)</f>
        <v>4</v>
      </c>
      <c r="I348" s="300" t="str">
        <f>VLOOKUP($A348,DRG!$A$8:$Z$771,18,FALSE)</f>
        <v>M</v>
      </c>
      <c r="J348" s="292">
        <f>VLOOKUP($A348,DRG!$A$8:$Z$771,22,FALSE)</f>
        <v>3.6558999999999999</v>
      </c>
      <c r="K348" s="16"/>
      <c r="L348" s="302">
        <f t="shared" si="25"/>
        <v>10.311599999999999</v>
      </c>
      <c r="M348" s="208">
        <f t="shared" si="26"/>
        <v>14.6236</v>
      </c>
      <c r="N348" s="358">
        <f t="shared" si="27"/>
        <v>4.3120000000000012</v>
      </c>
      <c r="O348" s="308">
        <f t="shared" si="28"/>
        <v>6.3627371116024706E-2</v>
      </c>
      <c r="P348" s="303">
        <f t="shared" si="29"/>
        <v>0.33333333333333331</v>
      </c>
    </row>
    <row r="349" spans="1:16" x14ac:dyDescent="0.2">
      <c r="A349" s="273" t="s">
        <v>994</v>
      </c>
      <c r="B349" s="287" t="str">
        <f>VLOOKUP($A349,data!$B$2:$AS$765,44,FALSE)</f>
        <v>09</v>
      </c>
      <c r="C349" s="262" t="str">
        <f>VLOOKUP($A349,DRG!$A$8:$Z$771,2,FALSE)</f>
        <v>Mastectomy for Malignancy W CC/MCC</v>
      </c>
      <c r="D349" s="264">
        <f>IF(ISERROR(VLOOKUP($A349,v32_final!$A$9:$F$763,6,FALSE)),0,VLOOKUP($A349,v32_final!$A$9:$F$763,6,FALSE))</f>
        <v>30</v>
      </c>
      <c r="E349" s="221" t="str">
        <f>VLOOKUP($A349,DRG!$A$8:$Z$771,20,FALSE)</f>
        <v>AP</v>
      </c>
      <c r="F349" s="293">
        <f>VLOOKUP($A349,DRG!$A$8:$Z$771,21,FALSE)</f>
        <v>1.9494</v>
      </c>
      <c r="G349" s="16"/>
      <c r="H349" s="263">
        <f>VLOOKUP($A349,DRG!$A$8:$Z$771,9,FALSE)</f>
        <v>28</v>
      </c>
      <c r="I349" s="299" t="str">
        <f>VLOOKUP($A349,DRG!$A$8:$Z$771,18,FALSE)</f>
        <v>A</v>
      </c>
      <c r="J349" s="293">
        <f>VLOOKUP($A349,DRG!$A$8:$Z$771,22,FALSE)</f>
        <v>2.2423999999999999</v>
      </c>
      <c r="K349" s="16"/>
      <c r="L349" s="301">
        <f t="shared" si="25"/>
        <v>58.481999999999999</v>
      </c>
      <c r="M349" s="207">
        <f t="shared" si="26"/>
        <v>62.787199999999999</v>
      </c>
      <c r="N349" s="357">
        <f t="shared" si="27"/>
        <v>4.3051999999999992</v>
      </c>
      <c r="O349" s="288">
        <f t="shared" si="28"/>
        <v>0.15030265722786496</v>
      </c>
      <c r="P349" s="304">
        <f t="shared" si="29"/>
        <v>-6.6666666666666666E-2</v>
      </c>
    </row>
    <row r="350" spans="1:16" x14ac:dyDescent="0.2">
      <c r="A350" s="283" t="s">
        <v>1304</v>
      </c>
      <c r="B350" s="287" t="str">
        <f>VLOOKUP($A350,data!$B$2:$AS$765,44,FALSE)</f>
        <v>21</v>
      </c>
      <c r="C350" s="262" t="str">
        <f>VLOOKUP($A350,DRG!$A$8:$Z$771,2,FALSE)</f>
        <v>Complications of Treatment W CC</v>
      </c>
      <c r="D350" s="264">
        <f>IF(ISERROR(VLOOKUP($A350,v32_final!$A$9:$F$763,6,FALSE)),0,VLOOKUP($A350,v32_final!$A$9:$F$763,6,FALSE))</f>
        <v>89</v>
      </c>
      <c r="E350" s="221" t="str">
        <f>VLOOKUP($A350,DRG!$A$8:$Z$771,20,FALSE)</f>
        <v>A</v>
      </c>
      <c r="F350" s="293">
        <f>VLOOKUP($A350,DRG!$A$8:$Z$771,21,FALSE)</f>
        <v>1.0811999999999999</v>
      </c>
      <c r="G350" s="16"/>
      <c r="H350" s="263">
        <f>VLOOKUP($A350,DRG!$A$8:$Z$771,9,FALSE)</f>
        <v>86</v>
      </c>
      <c r="I350" s="299" t="str">
        <f>VLOOKUP($A350,DRG!$A$8:$Z$771,18,FALSE)</f>
        <v>A</v>
      </c>
      <c r="J350" s="293">
        <f>VLOOKUP($A350,DRG!$A$8:$Z$771,22,FALSE)</f>
        <v>1.1689000000000001</v>
      </c>
      <c r="K350" s="16"/>
      <c r="L350" s="301">
        <f t="shared" si="25"/>
        <v>96.226799999999997</v>
      </c>
      <c r="M350" s="207">
        <f t="shared" si="26"/>
        <v>100.5254</v>
      </c>
      <c r="N350" s="357">
        <f t="shared" si="27"/>
        <v>4.2986000000000075</v>
      </c>
      <c r="O350" s="288">
        <f t="shared" si="28"/>
        <v>8.1113577506474396E-2</v>
      </c>
      <c r="P350" s="304">
        <f t="shared" si="29"/>
        <v>-3.3707865168539325E-2</v>
      </c>
    </row>
    <row r="351" spans="1:16" x14ac:dyDescent="0.2">
      <c r="A351" s="273" t="s">
        <v>756</v>
      </c>
      <c r="B351" s="287" t="str">
        <f>VLOOKUP($A351,data!$B$2:$AS$765,44,FALSE)</f>
        <v>03</v>
      </c>
      <c r="C351" s="262" t="str">
        <f>VLOOKUP($A351,DRG!$A$8:$Z$771,2,FALSE)</f>
        <v>Major Head &amp; Neck Procedures W/O CC/MCC</v>
      </c>
      <c r="D351" s="264">
        <f>IF(ISERROR(VLOOKUP($A351,v32_final!$A$9:$F$763,6,FALSE)),0,VLOOKUP($A351,v32_final!$A$9:$F$763,6,FALSE))</f>
        <v>8</v>
      </c>
      <c r="E351" s="221" t="str">
        <f>VLOOKUP($A351,DRG!$A$8:$Z$771,20,FALSE)</f>
        <v>M</v>
      </c>
      <c r="F351" s="293">
        <f>VLOOKUP($A351,DRG!$A$8:$Z$771,21,FALSE)</f>
        <v>1.9585999999999999</v>
      </c>
      <c r="G351" s="16"/>
      <c r="H351" s="263">
        <f>VLOOKUP($A351,DRG!$A$8:$Z$771,9,FALSE)</f>
        <v>10</v>
      </c>
      <c r="I351" s="299" t="str">
        <f>VLOOKUP($A351,DRG!$A$8:$Z$771,18,FALSE)</f>
        <v>AO</v>
      </c>
      <c r="J351" s="293">
        <f>VLOOKUP($A351,DRG!$A$8:$Z$771,22,FALSE)</f>
        <v>1.9951000000000001</v>
      </c>
      <c r="K351" s="16"/>
      <c r="L351" s="301">
        <f t="shared" si="25"/>
        <v>15.668799999999999</v>
      </c>
      <c r="M351" s="207">
        <f t="shared" si="26"/>
        <v>19.951000000000001</v>
      </c>
      <c r="N351" s="357">
        <f t="shared" si="27"/>
        <v>4.2822000000000013</v>
      </c>
      <c r="O351" s="288">
        <f t="shared" si="28"/>
        <v>1.8635760236904015E-2</v>
      </c>
      <c r="P351" s="304">
        <f t="shared" si="29"/>
        <v>0.25</v>
      </c>
    </row>
    <row r="352" spans="1:16" x14ac:dyDescent="0.2">
      <c r="A352" s="273" t="s">
        <v>1503</v>
      </c>
      <c r="B352" s="287" t="str">
        <f>VLOOKUP($A352,data!$B$2:$AS$765,44,FALSE)</f>
        <v>06</v>
      </c>
      <c r="C352" s="262" t="str">
        <f>VLOOKUP($A352,DRG!$A$8:$Z$771,2,FALSE)</f>
        <v>Appendectomy W Complicated Principal Diag W CC</v>
      </c>
      <c r="D352" s="264">
        <f>IF(ISERROR(VLOOKUP($A352,v32_final!$A$9:$F$763,6,FALSE)),0,VLOOKUP($A352,v32_final!$A$9:$F$763,6,FALSE))</f>
        <v>29</v>
      </c>
      <c r="E352" s="221" t="str">
        <f>VLOOKUP($A352,DRG!$A$8:$Z$771,20,FALSE)</f>
        <v>A</v>
      </c>
      <c r="F352" s="293">
        <f>VLOOKUP($A352,DRG!$A$8:$Z$771,21,FALSE)</f>
        <v>1.9534</v>
      </c>
      <c r="G352" s="16"/>
      <c r="H352" s="263">
        <f>VLOOKUP($A352,DRG!$A$8:$Z$771,9,FALSE)</f>
        <v>31</v>
      </c>
      <c r="I352" s="299" t="str">
        <f>VLOOKUP($A352,DRG!$A$8:$Z$771,18,FALSE)</f>
        <v>A</v>
      </c>
      <c r="J352" s="293">
        <f>VLOOKUP($A352,DRG!$A$8:$Z$771,22,FALSE)</f>
        <v>1.9649000000000001</v>
      </c>
      <c r="K352" s="16"/>
      <c r="L352" s="301">
        <f t="shared" si="25"/>
        <v>56.648600000000002</v>
      </c>
      <c r="M352" s="207">
        <f t="shared" si="26"/>
        <v>60.911900000000003</v>
      </c>
      <c r="N352" s="357">
        <f t="shared" si="27"/>
        <v>4.263300000000001</v>
      </c>
      <c r="O352" s="288">
        <f t="shared" si="28"/>
        <v>5.8871710863110807E-3</v>
      </c>
      <c r="P352" s="304">
        <f t="shared" si="29"/>
        <v>6.8965517241379309E-2</v>
      </c>
    </row>
    <row r="353" spans="1:16" x14ac:dyDescent="0.2">
      <c r="A353" s="282" t="s">
        <v>1083</v>
      </c>
      <c r="B353" s="289" t="str">
        <f>VLOOKUP($A353,data!$B$2:$AS$765,44,FALSE)</f>
        <v>11</v>
      </c>
      <c r="C353" s="267" t="str">
        <f>VLOOKUP($A353,DRG!$A$8:$Z$771,2,FALSE)</f>
        <v>Urethral Procedures W/O CC/MCC</v>
      </c>
      <c r="D353" s="269">
        <f>IF(ISERROR(VLOOKUP($A353,v32_final!$A$9:$F$763,6,FALSE)),0,VLOOKUP($A353,v32_final!$A$9:$F$763,6,FALSE))</f>
        <v>1</v>
      </c>
      <c r="E353" s="222" t="str">
        <f>VLOOKUP($A353,DRG!$A$8:$Z$771,20,FALSE)</f>
        <v>M</v>
      </c>
      <c r="F353" s="292">
        <f>VLOOKUP($A353,DRG!$A$8:$Z$771,21,FALSE)</f>
        <v>1.3209</v>
      </c>
      <c r="G353" s="16"/>
      <c r="H353" s="268">
        <f>VLOOKUP($A353,DRG!$A$8:$Z$771,9,FALSE)</f>
        <v>4</v>
      </c>
      <c r="I353" s="300" t="str">
        <f>VLOOKUP($A353,DRG!$A$8:$Z$771,18,FALSE)</f>
        <v>M</v>
      </c>
      <c r="J353" s="292">
        <f>VLOOKUP($A353,DRG!$A$8:$Z$771,22,FALSE)</f>
        <v>1.3867</v>
      </c>
      <c r="K353" s="16"/>
      <c r="L353" s="302">
        <f t="shared" si="25"/>
        <v>1.3209</v>
      </c>
      <c r="M353" s="208">
        <f t="shared" si="26"/>
        <v>5.5468000000000002</v>
      </c>
      <c r="N353" s="358">
        <f t="shared" si="27"/>
        <v>4.2259000000000002</v>
      </c>
      <c r="O353" s="308">
        <f t="shared" si="28"/>
        <v>4.981452040275576E-2</v>
      </c>
      <c r="P353" s="303">
        <f t="shared" si="29"/>
        <v>3</v>
      </c>
    </row>
    <row r="354" spans="1:16" x14ac:dyDescent="0.2">
      <c r="A354" s="273" t="s">
        <v>573</v>
      </c>
      <c r="B354" s="287" t="str">
        <f>VLOOKUP($A354,data!$B$2:$AS$765,44,FALSE)</f>
        <v>01</v>
      </c>
      <c r="C354" s="262" t="str">
        <f>VLOOKUP($A354,DRG!$A$8:$Z$771,2,FALSE)</f>
        <v>Intracranial Vascular Procedures W PDX Hemorrhage W MCC</v>
      </c>
      <c r="D354" s="264">
        <f>IF(ISERROR(VLOOKUP($A354,v32_final!$A$9:$F$763,6,FALSE)),0,VLOOKUP($A354,v32_final!$A$9:$F$763,6,FALSE))</f>
        <v>14</v>
      </c>
      <c r="E354" s="221" t="str">
        <f>VLOOKUP($A354,DRG!$A$8:$Z$771,20,FALSE)</f>
        <v>A</v>
      </c>
      <c r="F354" s="293">
        <f>VLOOKUP($A354,DRG!$A$8:$Z$771,21,FALSE)</f>
        <v>14.2591</v>
      </c>
      <c r="G354" s="16"/>
      <c r="H354" s="263">
        <f>VLOOKUP($A354,DRG!$A$8:$Z$771,9,FALSE)</f>
        <v>17</v>
      </c>
      <c r="I354" s="299" t="str">
        <f>VLOOKUP($A354,DRG!$A$8:$Z$771,18,FALSE)</f>
        <v>A</v>
      </c>
      <c r="J354" s="293">
        <f>VLOOKUP($A354,DRG!$A$8:$Z$771,22,FALSE)</f>
        <v>11.987399999999999</v>
      </c>
      <c r="K354" s="16"/>
      <c r="L354" s="301">
        <f t="shared" si="25"/>
        <v>199.62739999999999</v>
      </c>
      <c r="M354" s="207">
        <f t="shared" si="26"/>
        <v>203.78579999999999</v>
      </c>
      <c r="N354" s="357">
        <f t="shared" si="27"/>
        <v>4.1584000000000003</v>
      </c>
      <c r="O354" s="288">
        <f t="shared" si="28"/>
        <v>-0.15931580534535847</v>
      </c>
      <c r="P354" s="304">
        <f t="shared" si="29"/>
        <v>0.21428571428571427</v>
      </c>
    </row>
    <row r="355" spans="1:16" x14ac:dyDescent="0.2">
      <c r="A355" s="273" t="s">
        <v>234</v>
      </c>
      <c r="B355" s="287" t="str">
        <f>VLOOKUP($A355,data!$B$2:$AS$765,44,FALSE)</f>
        <v>07</v>
      </c>
      <c r="C355" s="262" t="str">
        <f>VLOOKUP($A355,DRG!$A$8:$Z$771,2,FALSE)</f>
        <v>Cholecystectomy Except by Laparoscope W/O C.D.E. W CC</v>
      </c>
      <c r="D355" s="264">
        <f>IF(ISERROR(VLOOKUP($A355,v32_final!$A$9:$F$763,6,FALSE)),0,VLOOKUP($A355,v32_final!$A$9:$F$763,6,FALSE))</f>
        <v>20</v>
      </c>
      <c r="E355" s="221" t="str">
        <f>VLOOKUP($A355,DRG!$A$8:$Z$771,20,FALSE)</f>
        <v>A</v>
      </c>
      <c r="F355" s="293">
        <f>VLOOKUP($A355,DRG!$A$8:$Z$771,21,FALSE)</f>
        <v>1.7324999999999999</v>
      </c>
      <c r="G355" s="16"/>
      <c r="H355" s="263">
        <f>VLOOKUP($A355,DRG!$A$8:$Z$771,9,FALSE)</f>
        <v>21</v>
      </c>
      <c r="I355" s="299" t="str">
        <f>VLOOKUP($A355,DRG!$A$8:$Z$771,18,FALSE)</f>
        <v>A</v>
      </c>
      <c r="J355" s="293">
        <f>VLOOKUP($A355,DRG!$A$8:$Z$771,22,FALSE)</f>
        <v>1.8464</v>
      </c>
      <c r="K355" s="16"/>
      <c r="L355" s="301">
        <f t="shared" si="25"/>
        <v>34.65</v>
      </c>
      <c r="M355" s="207">
        <f t="shared" si="26"/>
        <v>38.7744</v>
      </c>
      <c r="N355" s="357">
        <f t="shared" si="27"/>
        <v>4.1244000000000014</v>
      </c>
      <c r="O355" s="288">
        <f t="shared" si="28"/>
        <v>6.5743145743145812E-2</v>
      </c>
      <c r="P355" s="304">
        <f t="shared" si="29"/>
        <v>0.05</v>
      </c>
    </row>
    <row r="356" spans="1:16" x14ac:dyDescent="0.2">
      <c r="A356" s="273" t="s">
        <v>462</v>
      </c>
      <c r="B356" s="287" t="str">
        <f>VLOOKUP($A356,data!$B$2:$AS$765,44,FALSE)</f>
        <v>01</v>
      </c>
      <c r="C356" s="262" t="str">
        <f>VLOOKUP($A356,DRG!$A$8:$Z$771,2,FALSE)</f>
        <v>Acute Ischemic Stroke W Use of Thrombolytic Agent W MCC</v>
      </c>
      <c r="D356" s="264">
        <f>IF(ISERROR(VLOOKUP($A356,v32_final!$A$9:$F$763,6,FALSE)),0,VLOOKUP($A356,v32_final!$A$9:$F$763,6,FALSE))</f>
        <v>5</v>
      </c>
      <c r="E356" s="221" t="str">
        <f>VLOOKUP($A356,DRG!$A$8:$Z$771,20,FALSE)</f>
        <v>M</v>
      </c>
      <c r="F356" s="293">
        <f>VLOOKUP($A356,DRG!$A$8:$Z$771,21,FALSE)</f>
        <v>4.2862</v>
      </c>
      <c r="G356" s="16"/>
      <c r="H356" s="263">
        <f>VLOOKUP($A356,DRG!$A$8:$Z$771,9,FALSE)</f>
        <v>6</v>
      </c>
      <c r="I356" s="299" t="str">
        <f>VLOOKUP($A356,DRG!$A$8:$Z$771,18,FALSE)</f>
        <v>M</v>
      </c>
      <c r="J356" s="293">
        <f>VLOOKUP($A356,DRG!$A$8:$Z$771,22,FALSE)</f>
        <v>4.2579000000000002</v>
      </c>
      <c r="K356" s="16"/>
      <c r="L356" s="301">
        <f t="shared" si="25"/>
        <v>21.431000000000001</v>
      </c>
      <c r="M356" s="207">
        <f t="shared" si="26"/>
        <v>25.547400000000003</v>
      </c>
      <c r="N356" s="357">
        <f t="shared" si="27"/>
        <v>4.1164000000000023</v>
      </c>
      <c r="O356" s="288">
        <f t="shared" si="28"/>
        <v>-6.6025850403620386E-3</v>
      </c>
      <c r="P356" s="304">
        <f t="shared" si="29"/>
        <v>0.2</v>
      </c>
    </row>
    <row r="357" spans="1:16" x14ac:dyDescent="0.2">
      <c r="A357" s="273" t="s">
        <v>1118</v>
      </c>
      <c r="B357" s="287" t="str">
        <f>VLOOKUP($A357,data!$B$2:$AS$765,44,FALSE)</f>
        <v>06</v>
      </c>
      <c r="C357" s="262" t="str">
        <f>VLOOKUP($A357,DRG!$A$8:$Z$771,2,FALSE)</f>
        <v>Inguinal &amp; Femoral Hernia Procedures W MCC</v>
      </c>
      <c r="D357" s="264">
        <f>IF(ISERROR(VLOOKUP($A357,v32_final!$A$9:$F$763,6,FALSE)),0,VLOOKUP($A357,v32_final!$A$9:$F$763,6,FALSE))</f>
        <v>1</v>
      </c>
      <c r="E357" s="221" t="str">
        <f>VLOOKUP($A357,DRG!$A$8:$Z$771,20,FALSE)</f>
        <v>M</v>
      </c>
      <c r="F357" s="293">
        <f>VLOOKUP($A357,DRG!$A$8:$Z$771,21,FALSE)</f>
        <v>3.8344999999999998</v>
      </c>
      <c r="G357" s="16"/>
      <c r="H357" s="263">
        <f>VLOOKUP($A357,DRG!$A$8:$Z$771,9,FALSE)</f>
        <v>2</v>
      </c>
      <c r="I357" s="299" t="str">
        <f>VLOOKUP($A357,DRG!$A$8:$Z$771,18,FALSE)</f>
        <v>M</v>
      </c>
      <c r="J357" s="293">
        <f>VLOOKUP($A357,DRG!$A$8:$Z$771,22,FALSE)</f>
        <v>3.9626999999999999</v>
      </c>
      <c r="K357" s="16"/>
      <c r="L357" s="301">
        <f t="shared" si="25"/>
        <v>3.8344999999999998</v>
      </c>
      <c r="M357" s="207">
        <f t="shared" si="26"/>
        <v>7.9253999999999998</v>
      </c>
      <c r="N357" s="357">
        <f t="shared" si="27"/>
        <v>4.0908999999999995</v>
      </c>
      <c r="O357" s="288">
        <f t="shared" si="28"/>
        <v>3.3433302907810693E-2</v>
      </c>
      <c r="P357" s="304">
        <f t="shared" si="29"/>
        <v>1</v>
      </c>
    </row>
    <row r="358" spans="1:16" x14ac:dyDescent="0.2">
      <c r="A358" s="282" t="s">
        <v>607</v>
      </c>
      <c r="B358" s="289" t="str">
        <f>VLOOKUP($A358,data!$B$2:$AS$765,44,FALSE)</f>
        <v>01</v>
      </c>
      <c r="C358" s="267" t="str">
        <f>VLOOKUP($A358,DRG!$A$8:$Z$771,2,FALSE)</f>
        <v>Extracranial Procedures W MCC</v>
      </c>
      <c r="D358" s="269">
        <f>IF(ISERROR(VLOOKUP($A358,v32_final!$A$9:$F$763,6,FALSE)),0,VLOOKUP($A358,v32_final!$A$9:$F$763,6,FALSE))</f>
        <v>15</v>
      </c>
      <c r="E358" s="222" t="str">
        <f>VLOOKUP($A358,DRG!$A$8:$Z$771,20,FALSE)</f>
        <v>A</v>
      </c>
      <c r="F358" s="292">
        <f>VLOOKUP($A358,DRG!$A$8:$Z$771,21,FALSE)</f>
        <v>3.1316999999999999</v>
      </c>
      <c r="G358" s="16"/>
      <c r="H358" s="268">
        <f>VLOOKUP($A358,DRG!$A$8:$Z$771,9,FALSE)</f>
        <v>16</v>
      </c>
      <c r="I358" s="300" t="str">
        <f>VLOOKUP($A358,DRG!$A$8:$Z$771,18,FALSE)</f>
        <v>A</v>
      </c>
      <c r="J358" s="292">
        <f>VLOOKUP($A358,DRG!$A$8:$Z$771,22,FALSE)</f>
        <v>3.1905000000000001</v>
      </c>
      <c r="K358" s="16"/>
      <c r="L358" s="302">
        <f t="shared" si="25"/>
        <v>46.975499999999997</v>
      </c>
      <c r="M358" s="208">
        <f t="shared" si="26"/>
        <v>51.048000000000002</v>
      </c>
      <c r="N358" s="358">
        <f t="shared" si="27"/>
        <v>4.0725000000000051</v>
      </c>
      <c r="O358" s="308">
        <f t="shared" si="28"/>
        <v>1.8775744803142123E-2</v>
      </c>
      <c r="P358" s="303">
        <f t="shared" si="29"/>
        <v>6.6666666666666666E-2</v>
      </c>
    </row>
    <row r="359" spans="1:16" x14ac:dyDescent="0.2">
      <c r="A359" s="273" t="s">
        <v>1002</v>
      </c>
      <c r="B359" s="287" t="str">
        <f>VLOOKUP($A359,data!$B$2:$AS$765,44,FALSE)</f>
        <v>09</v>
      </c>
      <c r="C359" s="262" t="str">
        <f>VLOOKUP($A359,DRG!$A$8:$Z$771,2,FALSE)</f>
        <v>Malignant Breast Disorders W MCC</v>
      </c>
      <c r="D359" s="264">
        <f>IF(ISERROR(VLOOKUP($A359,v32_final!$A$9:$F$763,6,FALSE)),0,VLOOKUP($A359,v32_final!$A$9:$F$763,6,FALSE))</f>
        <v>8</v>
      </c>
      <c r="E359" s="221" t="str">
        <f>VLOOKUP($A359,DRG!$A$8:$Z$771,20,FALSE)</f>
        <v>M</v>
      </c>
      <c r="F359" s="293">
        <f>VLOOKUP($A359,DRG!$A$8:$Z$771,21,FALSE)</f>
        <v>2.6053000000000002</v>
      </c>
      <c r="G359" s="16"/>
      <c r="H359" s="263">
        <f>VLOOKUP($A359,DRG!$A$8:$Z$771,9,FALSE)</f>
        <v>9</v>
      </c>
      <c r="I359" s="299" t="str">
        <f>VLOOKUP($A359,DRG!$A$8:$Z$771,18,FALSE)</f>
        <v>M</v>
      </c>
      <c r="J359" s="293">
        <f>VLOOKUP($A359,DRG!$A$8:$Z$771,22,FALSE)</f>
        <v>2.7595999999999998</v>
      </c>
      <c r="K359" s="16"/>
      <c r="L359" s="301">
        <f t="shared" si="25"/>
        <v>20.842400000000001</v>
      </c>
      <c r="M359" s="207">
        <f t="shared" si="26"/>
        <v>24.836399999999998</v>
      </c>
      <c r="N359" s="357">
        <f t="shared" si="27"/>
        <v>3.9939999999999962</v>
      </c>
      <c r="O359" s="288">
        <f t="shared" si="28"/>
        <v>5.9225425094998521E-2</v>
      </c>
      <c r="P359" s="304">
        <f t="shared" si="29"/>
        <v>0.125</v>
      </c>
    </row>
    <row r="360" spans="1:16" x14ac:dyDescent="0.2">
      <c r="A360" s="273" t="s">
        <v>252</v>
      </c>
      <c r="B360" s="287" t="str">
        <f>VLOOKUP($A360,data!$B$2:$AS$765,44,FALSE)</f>
        <v>07</v>
      </c>
      <c r="C360" s="262" t="str">
        <f>VLOOKUP($A360,DRG!$A$8:$Z$771,2,FALSE)</f>
        <v>Other Hepatobiliary or Pancreas O.R. Procedures W CC</v>
      </c>
      <c r="D360" s="264">
        <f>IF(ISERROR(VLOOKUP($A360,v32_final!$A$9:$F$763,6,FALSE)),0,VLOOKUP($A360,v32_final!$A$9:$F$763,6,FALSE))</f>
        <v>4</v>
      </c>
      <c r="E360" s="221" t="str">
        <f>VLOOKUP($A360,DRG!$A$8:$Z$771,20,FALSE)</f>
        <v>M</v>
      </c>
      <c r="F360" s="293">
        <f>VLOOKUP($A360,DRG!$A$8:$Z$771,21,FALSE)</f>
        <v>3.5746000000000002</v>
      </c>
      <c r="G360" s="16"/>
      <c r="H360" s="263">
        <f>VLOOKUP($A360,DRG!$A$8:$Z$771,9,FALSE)</f>
        <v>5</v>
      </c>
      <c r="I360" s="299" t="str">
        <f>VLOOKUP($A360,DRG!$A$8:$Z$771,18,FALSE)</f>
        <v>M</v>
      </c>
      <c r="J360" s="293">
        <f>VLOOKUP($A360,DRG!$A$8:$Z$771,22,FALSE)</f>
        <v>3.6560000000000001</v>
      </c>
      <c r="K360" s="16"/>
      <c r="L360" s="301">
        <f t="shared" si="25"/>
        <v>14.298400000000001</v>
      </c>
      <c r="M360" s="207">
        <f t="shared" si="26"/>
        <v>18.28</v>
      </c>
      <c r="N360" s="357">
        <f t="shared" si="27"/>
        <v>3.9816000000000003</v>
      </c>
      <c r="O360" s="288">
        <f t="shared" si="28"/>
        <v>2.2771778660549406E-2</v>
      </c>
      <c r="P360" s="304">
        <f t="shared" si="29"/>
        <v>0.25</v>
      </c>
    </row>
    <row r="361" spans="1:16" x14ac:dyDescent="0.2">
      <c r="A361" s="273" t="s">
        <v>796</v>
      </c>
      <c r="B361" s="287" t="str">
        <f>VLOOKUP($A361,data!$B$2:$AS$765,44,FALSE)</f>
        <v>03</v>
      </c>
      <c r="C361" s="262" t="str">
        <f>VLOOKUP($A361,DRG!$A$8:$Z$771,2,FALSE)</f>
        <v>Epistaxis W MCC</v>
      </c>
      <c r="D361" s="264">
        <f>IF(ISERROR(VLOOKUP($A361,v32_final!$A$9:$F$763,6,FALSE)),0,VLOOKUP($A361,v32_final!$A$9:$F$763,6,FALSE))</f>
        <v>1</v>
      </c>
      <c r="E361" s="221" t="str">
        <f>VLOOKUP($A361,DRG!$A$8:$Z$771,20,FALSE)</f>
        <v>M</v>
      </c>
      <c r="F361" s="293">
        <f>VLOOKUP($A361,DRG!$A$8:$Z$771,21,FALSE)</f>
        <v>2.0122</v>
      </c>
      <c r="G361" s="16"/>
      <c r="H361" s="263">
        <f>VLOOKUP($A361,DRG!$A$8:$Z$771,9,FALSE)</f>
        <v>3</v>
      </c>
      <c r="I361" s="299" t="str">
        <f>VLOOKUP($A361,DRG!$A$8:$Z$771,18,FALSE)</f>
        <v>M</v>
      </c>
      <c r="J361" s="293">
        <f>VLOOKUP($A361,DRG!$A$8:$Z$771,22,FALSE)</f>
        <v>1.9923</v>
      </c>
      <c r="K361" s="16"/>
      <c r="L361" s="301">
        <f t="shared" si="25"/>
        <v>2.0122</v>
      </c>
      <c r="M361" s="207">
        <f t="shared" si="26"/>
        <v>5.9768999999999997</v>
      </c>
      <c r="N361" s="357">
        <f t="shared" si="27"/>
        <v>3.9646999999999997</v>
      </c>
      <c r="O361" s="288">
        <f t="shared" si="28"/>
        <v>-9.8896729947321477E-3</v>
      </c>
      <c r="P361" s="304">
        <f t="shared" si="29"/>
        <v>2</v>
      </c>
    </row>
    <row r="362" spans="1:16" x14ac:dyDescent="0.2">
      <c r="A362" s="273" t="s">
        <v>652</v>
      </c>
      <c r="B362" s="287" t="str">
        <f>VLOOKUP($A362,data!$B$2:$AS$765,44,FALSE)</f>
        <v>12</v>
      </c>
      <c r="C362" s="262" t="str">
        <f>VLOOKUP($A362,DRG!$A$8:$Z$771,2,FALSE)</f>
        <v>Benign Prostatic Hypertrophy W/O MCC</v>
      </c>
      <c r="D362" s="264">
        <f>IF(ISERROR(VLOOKUP($A362,v32_final!$A$9:$F$763,6,FALSE)),0,VLOOKUP($A362,v32_final!$A$9:$F$763,6,FALSE))</f>
        <v>4</v>
      </c>
      <c r="E362" s="221" t="str">
        <f>VLOOKUP($A362,DRG!$A$8:$Z$771,20,FALSE)</f>
        <v>M</v>
      </c>
      <c r="F362" s="293">
        <f>VLOOKUP($A362,DRG!$A$8:$Z$771,21,FALSE)</f>
        <v>1.0929</v>
      </c>
      <c r="G362" s="16"/>
      <c r="H362" s="263">
        <f>VLOOKUP($A362,DRG!$A$8:$Z$771,9,FALSE)</f>
        <v>7</v>
      </c>
      <c r="I362" s="299" t="str">
        <f>VLOOKUP($A362,DRG!$A$8:$Z$771,18,FALSE)</f>
        <v>M</v>
      </c>
      <c r="J362" s="293">
        <f>VLOOKUP($A362,DRG!$A$8:$Z$771,22,FALSE)</f>
        <v>1.1747000000000001</v>
      </c>
      <c r="K362" s="16"/>
      <c r="L362" s="301">
        <f t="shared" si="25"/>
        <v>4.3715999999999999</v>
      </c>
      <c r="M362" s="207">
        <f t="shared" si="26"/>
        <v>8.222900000000001</v>
      </c>
      <c r="N362" s="357">
        <f t="shared" si="27"/>
        <v>3.8513000000000011</v>
      </c>
      <c r="O362" s="288">
        <f t="shared" si="28"/>
        <v>7.4846738036416963E-2</v>
      </c>
      <c r="P362" s="304">
        <f t="shared" si="29"/>
        <v>0.75</v>
      </c>
    </row>
    <row r="363" spans="1:16" x14ac:dyDescent="0.2">
      <c r="A363" s="282" t="s">
        <v>559</v>
      </c>
      <c r="B363" s="289" t="str">
        <f>VLOOKUP($A363,data!$B$2:$AS$765,44,FALSE)</f>
        <v>10</v>
      </c>
      <c r="C363" s="267" t="str">
        <f>VLOOKUP($A363,DRG!$A$8:$Z$771,2,FALSE)</f>
        <v>Endocrine Disorders W CC</v>
      </c>
      <c r="D363" s="269">
        <f>IF(ISERROR(VLOOKUP($A363,v32_final!$A$9:$F$763,6,FALSE)),0,VLOOKUP($A363,v32_final!$A$9:$F$763,6,FALSE))</f>
        <v>61</v>
      </c>
      <c r="E363" s="222" t="str">
        <f>VLOOKUP($A363,DRG!$A$8:$Z$771,20,FALSE)</f>
        <v>A</v>
      </c>
      <c r="F363" s="292">
        <f>VLOOKUP($A363,DRG!$A$8:$Z$771,21,FALSE)</f>
        <v>0.9859</v>
      </c>
      <c r="G363" s="16"/>
      <c r="H363" s="268">
        <f>VLOOKUP($A363,DRG!$A$8:$Z$771,9,FALSE)</f>
        <v>68</v>
      </c>
      <c r="I363" s="300" t="str">
        <f>VLOOKUP($A363,DRG!$A$8:$Z$771,18,FALSE)</f>
        <v>A</v>
      </c>
      <c r="J363" s="292">
        <f>VLOOKUP($A363,DRG!$A$8:$Z$771,22,FALSE)</f>
        <v>0.94079999999999997</v>
      </c>
      <c r="K363" s="16"/>
      <c r="L363" s="302">
        <f t="shared" si="25"/>
        <v>60.139899999999997</v>
      </c>
      <c r="M363" s="208">
        <f t="shared" si="26"/>
        <v>63.974399999999996</v>
      </c>
      <c r="N363" s="358">
        <f t="shared" si="27"/>
        <v>3.8344999999999985</v>
      </c>
      <c r="O363" s="308">
        <f t="shared" si="28"/>
        <v>-4.5745004564357469E-2</v>
      </c>
      <c r="P363" s="303">
        <f t="shared" si="29"/>
        <v>0.11475409836065574</v>
      </c>
    </row>
    <row r="364" spans="1:16" x14ac:dyDescent="0.2">
      <c r="A364" s="273" t="s">
        <v>1158</v>
      </c>
      <c r="B364" s="287" t="str">
        <f>VLOOKUP($A364,data!$B$2:$AS$765,44,FALSE)</f>
        <v>06</v>
      </c>
      <c r="C364" s="262" t="str">
        <f>VLOOKUP($A364,DRG!$A$8:$Z$771,2,FALSE)</f>
        <v>Major Esophageal Disorders W/O CC/MCC</v>
      </c>
      <c r="D364" s="264">
        <f>IF(ISERROR(VLOOKUP($A364,v32_final!$A$9:$F$763,6,FALSE)),0,VLOOKUP($A364,v32_final!$A$9:$F$763,6,FALSE))</f>
        <v>4</v>
      </c>
      <c r="E364" s="221" t="str">
        <f>VLOOKUP($A364,DRG!$A$8:$Z$771,20,FALSE)</f>
        <v>MP</v>
      </c>
      <c r="F364" s="293">
        <f>VLOOKUP($A364,DRG!$A$8:$Z$771,21,FALSE)</f>
        <v>0.79269999999999996</v>
      </c>
      <c r="G364" s="16"/>
      <c r="H364" s="263">
        <f>VLOOKUP($A364,DRG!$A$8:$Z$771,9,FALSE)</f>
        <v>8</v>
      </c>
      <c r="I364" s="299" t="str">
        <f>VLOOKUP($A364,DRG!$A$8:$Z$771,18,FALSE)</f>
        <v>MO</v>
      </c>
      <c r="J364" s="293">
        <f>VLOOKUP($A364,DRG!$A$8:$Z$771,22,FALSE)</f>
        <v>0.87509999999999999</v>
      </c>
      <c r="K364" s="16"/>
      <c r="L364" s="301">
        <f t="shared" si="25"/>
        <v>3.1707999999999998</v>
      </c>
      <c r="M364" s="207">
        <f t="shared" si="26"/>
        <v>7.0007999999999999</v>
      </c>
      <c r="N364" s="357">
        <f t="shared" si="27"/>
        <v>3.83</v>
      </c>
      <c r="O364" s="288">
        <f t="shared" si="28"/>
        <v>0.10394853033934658</v>
      </c>
      <c r="P364" s="304">
        <f t="shared" si="29"/>
        <v>1</v>
      </c>
    </row>
    <row r="365" spans="1:16" x14ac:dyDescent="0.2">
      <c r="A365" s="273" t="s">
        <v>1154</v>
      </c>
      <c r="B365" s="287" t="str">
        <f>VLOOKUP($A365,data!$B$2:$AS$765,44,FALSE)</f>
        <v>06</v>
      </c>
      <c r="C365" s="262" t="str">
        <f>VLOOKUP($A365,DRG!$A$8:$Z$771,2,FALSE)</f>
        <v>Major Esophageal Disorders W MCC</v>
      </c>
      <c r="D365" s="264">
        <f>IF(ISERROR(VLOOKUP($A365,v32_final!$A$9:$F$763,6,FALSE)),0,VLOOKUP($A365,v32_final!$A$9:$F$763,6,FALSE))</f>
        <v>29</v>
      </c>
      <c r="E365" s="221" t="str">
        <f>VLOOKUP($A365,DRG!$A$8:$Z$771,20,FALSE)</f>
        <v>A</v>
      </c>
      <c r="F365" s="293">
        <f>VLOOKUP($A365,DRG!$A$8:$Z$771,21,FALSE)</f>
        <v>1.3884000000000001</v>
      </c>
      <c r="G365" s="16"/>
      <c r="H365" s="263">
        <f>VLOOKUP($A365,DRG!$A$8:$Z$771,9,FALSE)</f>
        <v>22</v>
      </c>
      <c r="I365" s="299" t="str">
        <f>VLOOKUP($A365,DRG!$A$8:$Z$771,18,FALSE)</f>
        <v>A</v>
      </c>
      <c r="J365" s="293">
        <f>VLOOKUP($A365,DRG!$A$8:$Z$771,22,FALSE)</f>
        <v>2.0032999999999999</v>
      </c>
      <c r="K365" s="16"/>
      <c r="L365" s="301">
        <f t="shared" si="25"/>
        <v>40.263600000000004</v>
      </c>
      <c r="M365" s="207">
        <f t="shared" si="26"/>
        <v>44.072599999999994</v>
      </c>
      <c r="N365" s="357">
        <f t="shared" si="27"/>
        <v>3.8089999999999904</v>
      </c>
      <c r="O365" s="288">
        <f t="shared" si="28"/>
        <v>0.44288389513108595</v>
      </c>
      <c r="P365" s="304">
        <f t="shared" si="29"/>
        <v>-0.2413793103448276</v>
      </c>
    </row>
    <row r="366" spans="1:16" x14ac:dyDescent="0.2">
      <c r="A366" s="273" t="s">
        <v>1440</v>
      </c>
      <c r="B366" s="287" t="str">
        <f>VLOOKUP($A366,data!$B$2:$AS$765,44,FALSE)</f>
        <v>08</v>
      </c>
      <c r="C366" s="262" t="str">
        <f>VLOOKUP($A366,DRG!$A$8:$Z$771,2,FALSE)</f>
        <v>Signs &amp; Symptoms of Musculoskeletal System &amp; Conn Tissue W MCC</v>
      </c>
      <c r="D366" s="264">
        <f>IF(ISERROR(VLOOKUP($A366,v32_final!$A$9:$F$763,6,FALSE)),0,VLOOKUP($A366,v32_final!$A$9:$F$763,6,FALSE))</f>
        <v>6</v>
      </c>
      <c r="E366" s="221" t="str">
        <f>VLOOKUP($A366,DRG!$A$8:$Z$771,20,FALSE)</f>
        <v>MO</v>
      </c>
      <c r="F366" s="293">
        <f>VLOOKUP($A366,DRG!$A$8:$Z$771,21,FALSE)</f>
        <v>1.4937</v>
      </c>
      <c r="G366" s="16"/>
      <c r="H366" s="263">
        <f>VLOOKUP($A366,DRG!$A$8:$Z$771,9,FALSE)</f>
        <v>9</v>
      </c>
      <c r="I366" s="299" t="str">
        <f>VLOOKUP($A366,DRG!$A$8:$Z$771,18,FALSE)</f>
        <v>MO</v>
      </c>
      <c r="J366" s="293">
        <f>VLOOKUP($A366,DRG!$A$8:$Z$771,22,FALSE)</f>
        <v>1.4132</v>
      </c>
      <c r="K366" s="16"/>
      <c r="L366" s="301">
        <f t="shared" si="25"/>
        <v>8.9621999999999993</v>
      </c>
      <c r="M366" s="207">
        <f t="shared" si="26"/>
        <v>12.7188</v>
      </c>
      <c r="N366" s="357">
        <f t="shared" si="27"/>
        <v>3.7566000000000006</v>
      </c>
      <c r="O366" s="288">
        <f t="shared" si="28"/>
        <v>-5.3893017339492547E-2</v>
      </c>
      <c r="P366" s="304">
        <f t="shared" si="29"/>
        <v>0.5</v>
      </c>
    </row>
    <row r="367" spans="1:16" x14ac:dyDescent="0.2">
      <c r="A367" s="273" t="s">
        <v>142</v>
      </c>
      <c r="B367" s="287" t="str">
        <f>VLOOKUP($A367,data!$B$2:$AS$765,44,FALSE)</f>
        <v>08</v>
      </c>
      <c r="C367" s="262" t="str">
        <f>VLOOKUP($A367,DRG!$A$8:$Z$771,2,FALSE)</f>
        <v>Other Musculoskelet Sys &amp; Conn Tiss O.R. Proc W/O CC/MCC</v>
      </c>
      <c r="D367" s="264">
        <f>IF(ISERROR(VLOOKUP($A367,v32_final!$A$9:$F$763,6,FALSE)),0,VLOOKUP($A367,v32_final!$A$9:$F$763,6,FALSE))</f>
        <v>30</v>
      </c>
      <c r="E367" s="221" t="str">
        <f>VLOOKUP($A367,DRG!$A$8:$Z$771,20,FALSE)</f>
        <v>AO</v>
      </c>
      <c r="F367" s="293">
        <f>VLOOKUP($A367,DRG!$A$8:$Z$771,21,FALSE)</f>
        <v>1.7517</v>
      </c>
      <c r="G367" s="16"/>
      <c r="H367" s="263">
        <f>VLOOKUP($A367,DRG!$A$8:$Z$771,9,FALSE)</f>
        <v>27</v>
      </c>
      <c r="I367" s="299" t="str">
        <f>VLOOKUP($A367,DRG!$A$8:$Z$771,18,FALSE)</f>
        <v>A</v>
      </c>
      <c r="J367" s="293">
        <f>VLOOKUP($A367,DRG!$A$8:$Z$771,22,FALSE)</f>
        <v>2.0785</v>
      </c>
      <c r="K367" s="16"/>
      <c r="L367" s="301">
        <f t="shared" si="25"/>
        <v>52.551000000000002</v>
      </c>
      <c r="M367" s="207">
        <f t="shared" si="26"/>
        <v>56.119500000000002</v>
      </c>
      <c r="N367" s="357">
        <f t="shared" si="27"/>
        <v>3.5685000000000002</v>
      </c>
      <c r="O367" s="288">
        <f t="shared" si="28"/>
        <v>0.18656162584917507</v>
      </c>
      <c r="P367" s="304">
        <f t="shared" si="29"/>
        <v>-0.1</v>
      </c>
    </row>
    <row r="368" spans="1:16" x14ac:dyDescent="0.2">
      <c r="A368" s="282" t="s">
        <v>1539</v>
      </c>
      <c r="B368" s="289" t="str">
        <f>VLOOKUP($A368,data!$B$2:$AS$765,44,FALSE)</f>
        <v>08</v>
      </c>
      <c r="C368" s="267" t="str">
        <f>VLOOKUP($A368,DRG!$A$8:$Z$771,2,FALSE)</f>
        <v>Foot Procedures W MCC</v>
      </c>
      <c r="D368" s="269">
        <f>IF(ISERROR(VLOOKUP($A368,v32_final!$A$9:$F$763,6,FALSE)),0,VLOOKUP($A368,v32_final!$A$9:$F$763,6,FALSE))</f>
        <v>6</v>
      </c>
      <c r="E368" s="222" t="str">
        <f>VLOOKUP($A368,DRG!$A$8:$Z$771,20,FALSE)</f>
        <v>M</v>
      </c>
      <c r="F368" s="292">
        <f>VLOOKUP($A368,DRG!$A$8:$Z$771,21,FALSE)</f>
        <v>3.6282999999999999</v>
      </c>
      <c r="G368" s="16"/>
      <c r="H368" s="268">
        <f>VLOOKUP($A368,DRG!$A$8:$Z$771,9,FALSE)</f>
        <v>7</v>
      </c>
      <c r="I368" s="300" t="str">
        <f>VLOOKUP($A368,DRG!$A$8:$Z$771,18,FALSE)</f>
        <v>M</v>
      </c>
      <c r="J368" s="292">
        <f>VLOOKUP($A368,DRG!$A$8:$Z$771,22,FALSE)</f>
        <v>3.5973000000000002</v>
      </c>
      <c r="K368" s="16"/>
      <c r="L368" s="302">
        <f t="shared" si="25"/>
        <v>21.7698</v>
      </c>
      <c r="M368" s="208">
        <f t="shared" si="26"/>
        <v>25.181100000000001</v>
      </c>
      <c r="N368" s="358">
        <f t="shared" si="27"/>
        <v>3.4113000000000007</v>
      </c>
      <c r="O368" s="308">
        <f t="shared" si="28"/>
        <v>-8.543946200699969E-3</v>
      </c>
      <c r="P368" s="303">
        <f t="shared" si="29"/>
        <v>0.16666666666666666</v>
      </c>
    </row>
    <row r="369" spans="1:16" x14ac:dyDescent="0.2">
      <c r="A369" s="273" t="s">
        <v>1239</v>
      </c>
      <c r="B369" s="287" t="str">
        <f>VLOOKUP($A369,data!$B$2:$AS$765,44,FALSE)</f>
        <v>17</v>
      </c>
      <c r="C369" s="262" t="str">
        <f>VLOOKUP($A369,DRG!$A$8:$Z$771,2,FALSE)</f>
        <v>Myeloprolif Disord or Poorly Diff Neopl W Other O.R. Proc W CC/MCC</v>
      </c>
      <c r="D369" s="264">
        <f>IF(ISERROR(VLOOKUP($A369,v32_final!$A$9:$F$763,6,FALSE)),0,VLOOKUP($A369,v32_final!$A$9:$F$763,6,FALSE))</f>
        <v>6</v>
      </c>
      <c r="E369" s="221" t="str">
        <f>VLOOKUP($A369,DRG!$A$8:$Z$771,20,FALSE)</f>
        <v>M</v>
      </c>
      <c r="F369" s="293">
        <f>VLOOKUP($A369,DRG!$A$8:$Z$771,21,FALSE)</f>
        <v>5.3219000000000003</v>
      </c>
      <c r="G369" s="16"/>
      <c r="H369" s="263">
        <f>VLOOKUP($A369,DRG!$A$8:$Z$771,9,FALSE)</f>
        <v>9</v>
      </c>
      <c r="I369" s="299" t="str">
        <f>VLOOKUP($A369,DRG!$A$8:$Z$771,18,FALSE)</f>
        <v>M</v>
      </c>
      <c r="J369" s="293">
        <f>VLOOKUP($A369,DRG!$A$8:$Z$771,22,FALSE)</f>
        <v>3.9228999999999998</v>
      </c>
      <c r="K369" s="16"/>
      <c r="L369" s="301">
        <f t="shared" si="25"/>
        <v>31.931400000000004</v>
      </c>
      <c r="M369" s="207">
        <f t="shared" si="26"/>
        <v>35.306100000000001</v>
      </c>
      <c r="N369" s="357">
        <f t="shared" si="27"/>
        <v>3.3746999999999971</v>
      </c>
      <c r="O369" s="288">
        <f t="shared" si="28"/>
        <v>-0.26287604051184732</v>
      </c>
      <c r="P369" s="304">
        <f t="shared" si="29"/>
        <v>0.5</v>
      </c>
    </row>
    <row r="370" spans="1:16" x14ac:dyDescent="0.2">
      <c r="A370" s="273" t="s">
        <v>3</v>
      </c>
      <c r="B370" s="287" t="str">
        <f>VLOOKUP($A370,data!$B$2:$AS$765,44,FALSE)</f>
        <v>08</v>
      </c>
      <c r="C370" s="262" t="str">
        <f>VLOOKUP($A370,DRG!$A$8:$Z$771,2,FALSE)</f>
        <v>Major Shoulder or Elbow Joint Procedures W/O CC/MCC</v>
      </c>
      <c r="D370" s="264">
        <f>IF(ISERROR(VLOOKUP($A370,v32_final!$A$9:$F$763,6,FALSE)),0,VLOOKUP($A370,v32_final!$A$9:$F$763,6,FALSE))</f>
        <v>4</v>
      </c>
      <c r="E370" s="221" t="str">
        <f>VLOOKUP($A370,DRG!$A$8:$Z$771,20,FALSE)</f>
        <v>M</v>
      </c>
      <c r="F370" s="293">
        <f>VLOOKUP($A370,DRG!$A$8:$Z$771,21,FALSE)</f>
        <v>2.3626999999999998</v>
      </c>
      <c r="G370" s="16"/>
      <c r="H370" s="263">
        <f>VLOOKUP($A370,DRG!$A$8:$Z$771,9,FALSE)</f>
        <v>5</v>
      </c>
      <c r="I370" s="299" t="str">
        <f>VLOOKUP($A370,DRG!$A$8:$Z$771,18,FALSE)</f>
        <v>M</v>
      </c>
      <c r="J370" s="293">
        <f>VLOOKUP($A370,DRG!$A$8:$Z$771,22,FALSE)</f>
        <v>2.5592000000000001</v>
      </c>
      <c r="K370" s="16"/>
      <c r="L370" s="301">
        <f t="shared" si="25"/>
        <v>9.4507999999999992</v>
      </c>
      <c r="M370" s="207">
        <f t="shared" si="26"/>
        <v>12.796000000000001</v>
      </c>
      <c r="N370" s="357">
        <f t="shared" si="27"/>
        <v>3.3452000000000019</v>
      </c>
      <c r="O370" s="288">
        <f t="shared" si="28"/>
        <v>8.316756253438877E-2</v>
      </c>
      <c r="P370" s="304">
        <f t="shared" si="29"/>
        <v>0.25</v>
      </c>
    </row>
    <row r="371" spans="1:16" x14ac:dyDescent="0.2">
      <c r="A371" s="273" t="s">
        <v>496</v>
      </c>
      <c r="B371" s="287" t="str">
        <f>VLOOKUP($A371,data!$B$2:$AS$765,44,FALSE)</f>
        <v>01</v>
      </c>
      <c r="C371" s="262" t="str">
        <f>VLOOKUP($A371,DRG!$A$8:$Z$771,2,FALSE)</f>
        <v>Hypertensive Encephalopathy W CC</v>
      </c>
      <c r="D371" s="264">
        <f>IF(ISERROR(VLOOKUP($A371,v32_final!$A$9:$F$763,6,FALSE)),0,VLOOKUP($A371,v32_final!$A$9:$F$763,6,FALSE))</f>
        <v>12</v>
      </c>
      <c r="E371" s="221" t="str">
        <f>VLOOKUP($A371,DRG!$A$8:$Z$771,20,FALSE)</f>
        <v>A</v>
      </c>
      <c r="F371" s="293">
        <f>VLOOKUP($A371,DRG!$A$8:$Z$771,21,FALSE)</f>
        <v>1.1197999999999999</v>
      </c>
      <c r="G371" s="16"/>
      <c r="H371" s="263">
        <f>VLOOKUP($A371,DRG!$A$8:$Z$771,9,FALSE)</f>
        <v>14</v>
      </c>
      <c r="I371" s="299" t="str">
        <f>VLOOKUP($A371,DRG!$A$8:$Z$771,18,FALSE)</f>
        <v>AO</v>
      </c>
      <c r="J371" s="293">
        <f>VLOOKUP($A371,DRG!$A$8:$Z$771,22,FALSE)</f>
        <v>1.1897</v>
      </c>
      <c r="K371" s="16"/>
      <c r="L371" s="301">
        <f t="shared" si="25"/>
        <v>13.4376</v>
      </c>
      <c r="M371" s="207">
        <f t="shared" si="26"/>
        <v>16.655799999999999</v>
      </c>
      <c r="N371" s="357">
        <f t="shared" si="27"/>
        <v>3.2181999999999995</v>
      </c>
      <c r="O371" s="288">
        <f t="shared" si="28"/>
        <v>6.242186104661554E-2</v>
      </c>
      <c r="P371" s="304">
        <f t="shared" si="29"/>
        <v>0.16666666666666666</v>
      </c>
    </row>
    <row r="372" spans="1:16" x14ac:dyDescent="0.2">
      <c r="A372" s="273" t="s">
        <v>1509</v>
      </c>
      <c r="B372" s="287" t="str">
        <f>VLOOKUP($A372,data!$B$2:$AS$765,44,FALSE)</f>
        <v>06</v>
      </c>
      <c r="C372" s="262" t="str">
        <f>VLOOKUP($A372,DRG!$A$8:$Z$771,2,FALSE)</f>
        <v>Appendectomy W/O Complicated Principal Diag W CC</v>
      </c>
      <c r="D372" s="264">
        <f>IF(ISERROR(VLOOKUP($A372,v32_final!$A$9:$F$763,6,FALSE)),0,VLOOKUP($A372,v32_final!$A$9:$F$763,6,FALSE))</f>
        <v>41</v>
      </c>
      <c r="E372" s="221" t="str">
        <f>VLOOKUP($A372,DRG!$A$8:$Z$771,20,FALSE)</f>
        <v>A</v>
      </c>
      <c r="F372" s="293">
        <f>VLOOKUP($A372,DRG!$A$8:$Z$771,21,FALSE)</f>
        <v>1.5888</v>
      </c>
      <c r="G372" s="16"/>
      <c r="H372" s="263">
        <f>VLOOKUP($A372,DRG!$A$8:$Z$771,9,FALSE)</f>
        <v>49</v>
      </c>
      <c r="I372" s="299" t="str">
        <f>VLOOKUP($A372,DRG!$A$8:$Z$771,18,FALSE)</f>
        <v>A</v>
      </c>
      <c r="J372" s="293">
        <f>VLOOKUP($A372,DRG!$A$8:$Z$771,22,FALSE)</f>
        <v>1.3947000000000001</v>
      </c>
      <c r="K372" s="16"/>
      <c r="L372" s="301">
        <f t="shared" si="25"/>
        <v>65.140799999999999</v>
      </c>
      <c r="M372" s="207">
        <f t="shared" si="26"/>
        <v>68.340299999999999</v>
      </c>
      <c r="N372" s="357">
        <f t="shared" si="27"/>
        <v>3.1995000000000005</v>
      </c>
      <c r="O372" s="288">
        <f t="shared" si="28"/>
        <v>-0.12216767371601205</v>
      </c>
      <c r="P372" s="304">
        <f t="shared" si="29"/>
        <v>0.1951219512195122</v>
      </c>
    </row>
    <row r="373" spans="1:16" x14ac:dyDescent="0.2">
      <c r="A373" s="282" t="s">
        <v>476</v>
      </c>
      <c r="B373" s="289" t="str">
        <f>VLOOKUP($A373,data!$B$2:$AS$765,44,FALSE)</f>
        <v>01</v>
      </c>
      <c r="C373" s="267" t="str">
        <f>VLOOKUP($A373,DRG!$A$8:$Z$771,2,FALSE)</f>
        <v>Nonspecific CVA &amp; Precerebral Occlusion W/O Infarct W/O MCC</v>
      </c>
      <c r="D373" s="269">
        <f>IF(ISERROR(VLOOKUP($A373,v32_final!$A$9:$F$763,6,FALSE)),0,VLOOKUP($A373,v32_final!$A$9:$F$763,6,FALSE))</f>
        <v>23</v>
      </c>
      <c r="E373" s="222" t="str">
        <f>VLOOKUP($A373,DRG!$A$8:$Z$771,20,FALSE)</f>
        <v>A</v>
      </c>
      <c r="F373" s="292">
        <f>VLOOKUP($A373,DRG!$A$8:$Z$771,21,FALSE)</f>
        <v>1.2292000000000001</v>
      </c>
      <c r="G373" s="16"/>
      <c r="H373" s="268">
        <f>VLOOKUP($A373,DRG!$A$8:$Z$771,9,FALSE)</f>
        <v>28</v>
      </c>
      <c r="I373" s="300" t="str">
        <f>VLOOKUP($A373,DRG!$A$8:$Z$771,18,FALSE)</f>
        <v>A</v>
      </c>
      <c r="J373" s="292">
        <f>VLOOKUP($A373,DRG!$A$8:$Z$771,22,FALSE)</f>
        <v>1.123</v>
      </c>
      <c r="K373" s="16"/>
      <c r="L373" s="302">
        <f t="shared" si="25"/>
        <v>28.271600000000003</v>
      </c>
      <c r="M373" s="208">
        <f t="shared" si="26"/>
        <v>31.443999999999999</v>
      </c>
      <c r="N373" s="358">
        <f t="shared" si="27"/>
        <v>3.1723999999999961</v>
      </c>
      <c r="O373" s="308">
        <f t="shared" si="28"/>
        <v>-8.639765701269124E-2</v>
      </c>
      <c r="P373" s="303">
        <f t="shared" si="29"/>
        <v>0.21739130434782608</v>
      </c>
    </row>
    <row r="374" spans="1:16" x14ac:dyDescent="0.2">
      <c r="A374" s="273" t="s">
        <v>746</v>
      </c>
      <c r="B374" s="287" t="str">
        <f>VLOOKUP($A374,data!$B$2:$AS$765,44,FALSE)</f>
        <v>02</v>
      </c>
      <c r="C374" s="262" t="str">
        <f>VLOOKUP($A374,DRG!$A$8:$Z$771,2,FALSE)</f>
        <v>Other Disorders of the Eye W/O MCC</v>
      </c>
      <c r="D374" s="264">
        <f>IF(ISERROR(VLOOKUP($A374,v32_final!$A$9:$F$763,6,FALSE)),0,VLOOKUP($A374,v32_final!$A$9:$F$763,6,FALSE))</f>
        <v>38</v>
      </c>
      <c r="E374" s="221" t="str">
        <f>VLOOKUP($A374,DRG!$A$8:$Z$771,20,FALSE)</f>
        <v>A</v>
      </c>
      <c r="F374" s="293">
        <f>VLOOKUP($A374,DRG!$A$8:$Z$771,21,FALSE)</f>
        <v>0.61650000000000005</v>
      </c>
      <c r="G374" s="16"/>
      <c r="H374" s="263">
        <f>VLOOKUP($A374,DRG!$A$8:$Z$771,9,FALSE)</f>
        <v>40</v>
      </c>
      <c r="I374" s="299" t="str">
        <f>VLOOKUP($A374,DRG!$A$8:$Z$771,18,FALSE)</f>
        <v>A</v>
      </c>
      <c r="J374" s="293">
        <f>VLOOKUP($A374,DRG!$A$8:$Z$771,22,FALSE)</f>
        <v>0.66469999999999996</v>
      </c>
      <c r="K374" s="16"/>
      <c r="L374" s="301">
        <f t="shared" si="25"/>
        <v>23.427000000000003</v>
      </c>
      <c r="M374" s="207">
        <f t="shared" si="26"/>
        <v>26.587999999999997</v>
      </c>
      <c r="N374" s="357">
        <f t="shared" si="27"/>
        <v>3.1609999999999943</v>
      </c>
      <c r="O374" s="288">
        <f t="shared" si="28"/>
        <v>7.8183292781832781E-2</v>
      </c>
      <c r="P374" s="304">
        <f t="shared" si="29"/>
        <v>5.2631578947368418E-2</v>
      </c>
    </row>
    <row r="375" spans="1:16" x14ac:dyDescent="0.2">
      <c r="A375" s="273" t="s">
        <v>812</v>
      </c>
      <c r="B375" s="287" t="str">
        <f>VLOOKUP($A375,data!$B$2:$AS$765,44,FALSE)</f>
        <v>03</v>
      </c>
      <c r="C375" s="262" t="str">
        <f>VLOOKUP($A375,DRG!$A$8:$Z$771,2,FALSE)</f>
        <v>Dental &amp; Oral Diseases W CC</v>
      </c>
      <c r="D375" s="264">
        <f>IF(ISERROR(VLOOKUP($A375,v32_final!$A$9:$F$763,6,FALSE)),0,VLOOKUP($A375,v32_final!$A$9:$F$763,6,FALSE))</f>
        <v>40</v>
      </c>
      <c r="E375" s="221" t="str">
        <f>VLOOKUP($A375,DRG!$A$8:$Z$771,20,FALSE)</f>
        <v>A</v>
      </c>
      <c r="F375" s="293">
        <f>VLOOKUP($A375,DRG!$A$8:$Z$771,21,FALSE)</f>
        <v>0.88129999999999997</v>
      </c>
      <c r="G375" s="16"/>
      <c r="H375" s="263">
        <f>VLOOKUP($A375,DRG!$A$8:$Z$771,9,FALSE)</f>
        <v>45</v>
      </c>
      <c r="I375" s="299" t="str">
        <f>VLOOKUP($A375,DRG!$A$8:$Z$771,18,FALSE)</f>
        <v>A</v>
      </c>
      <c r="J375" s="293">
        <f>VLOOKUP($A375,DRG!$A$8:$Z$771,22,FALSE)</f>
        <v>0.85319999999999996</v>
      </c>
      <c r="K375" s="16"/>
      <c r="L375" s="301">
        <f t="shared" si="25"/>
        <v>35.251999999999995</v>
      </c>
      <c r="M375" s="207">
        <f t="shared" si="26"/>
        <v>38.393999999999998</v>
      </c>
      <c r="N375" s="357">
        <f t="shared" si="27"/>
        <v>3.142000000000003</v>
      </c>
      <c r="O375" s="288">
        <f t="shared" si="28"/>
        <v>-3.1884715760807911E-2</v>
      </c>
      <c r="P375" s="304">
        <f t="shared" si="29"/>
        <v>0.125</v>
      </c>
    </row>
    <row r="376" spans="1:16" x14ac:dyDescent="0.2">
      <c r="A376" s="273" t="s">
        <v>230</v>
      </c>
      <c r="B376" s="287" t="str">
        <f>VLOOKUP($A376,data!$B$2:$AS$765,44,FALSE)</f>
        <v>07</v>
      </c>
      <c r="C376" s="262" t="str">
        <f>VLOOKUP($A376,DRG!$A$8:$Z$771,2,FALSE)</f>
        <v>Cholecystectomy W C.D.E. W/O CC/MCC</v>
      </c>
      <c r="D376" s="264">
        <f>IF(ISERROR(VLOOKUP($A376,v32_final!$A$9:$F$763,6,FALSE)),0,VLOOKUP($A376,v32_final!$A$9:$F$763,6,FALSE))</f>
        <v>2</v>
      </c>
      <c r="E376" s="221" t="str">
        <f>VLOOKUP($A376,DRG!$A$8:$Z$771,20,FALSE)</f>
        <v>M</v>
      </c>
      <c r="F376" s="293">
        <f>VLOOKUP($A376,DRG!$A$8:$Z$771,21,FALSE)</f>
        <v>2.7530000000000001</v>
      </c>
      <c r="G376" s="16"/>
      <c r="H376" s="263">
        <f>VLOOKUP($A376,DRG!$A$8:$Z$771,9,FALSE)</f>
        <v>3</v>
      </c>
      <c r="I376" s="299" t="str">
        <f>VLOOKUP($A376,DRG!$A$8:$Z$771,18,FALSE)</f>
        <v>M</v>
      </c>
      <c r="J376" s="293">
        <f>VLOOKUP($A376,DRG!$A$8:$Z$771,22,FALSE)</f>
        <v>2.8544</v>
      </c>
      <c r="K376" s="16"/>
      <c r="L376" s="301">
        <f t="shared" si="25"/>
        <v>5.5060000000000002</v>
      </c>
      <c r="M376" s="207">
        <f t="shared" si="26"/>
        <v>8.5632000000000001</v>
      </c>
      <c r="N376" s="357">
        <f t="shared" si="27"/>
        <v>3.0571999999999999</v>
      </c>
      <c r="O376" s="288">
        <f t="shared" si="28"/>
        <v>3.6832546313112939E-2</v>
      </c>
      <c r="P376" s="304">
        <f t="shared" si="29"/>
        <v>0.5</v>
      </c>
    </row>
    <row r="377" spans="1:16" x14ac:dyDescent="0.2">
      <c r="A377" s="273" t="s">
        <v>1198</v>
      </c>
      <c r="B377" s="287" t="str">
        <f>VLOOKUP($A377,data!$B$2:$AS$765,44,FALSE)</f>
        <v>Mat</v>
      </c>
      <c r="C377" s="262" t="str">
        <f>VLOOKUP($A377,DRG!$A$8:$Z$771,2,FALSE)</f>
        <v>Vaginal Delivery W O.R. Proc Except Steril &amp;/or D&amp;C</v>
      </c>
      <c r="D377" s="264">
        <f>IF(ISERROR(VLOOKUP($A377,v32_final!$A$9:$F$763,6,FALSE)),0,VLOOKUP($A377,v32_final!$A$9:$F$763,6,FALSE))</f>
        <v>6</v>
      </c>
      <c r="E377" s="221" t="str">
        <f>VLOOKUP($A377,DRG!$A$8:$Z$771,20,FALSE)</f>
        <v>A</v>
      </c>
      <c r="F377" s="293">
        <f>VLOOKUP($A377,DRG!$A$8:$Z$771,21,FALSE)</f>
        <v>0.49370000000000003</v>
      </c>
      <c r="G377" s="16"/>
      <c r="H377" s="263">
        <f>VLOOKUP($A377,DRG!$A$8:$Z$771,9,FALSE)</f>
        <v>3</v>
      </c>
      <c r="I377" s="299" t="str">
        <f>VLOOKUP($A377,DRG!$A$8:$Z$771,18,FALSE)</f>
        <v>M</v>
      </c>
      <c r="J377" s="293">
        <f>VLOOKUP($A377,DRG!$A$8:$Z$771,22,FALSE)</f>
        <v>2.0015999999999998</v>
      </c>
      <c r="K377" s="16"/>
      <c r="L377" s="301">
        <f t="shared" si="25"/>
        <v>2.9622000000000002</v>
      </c>
      <c r="M377" s="207">
        <f t="shared" si="26"/>
        <v>6.0047999999999995</v>
      </c>
      <c r="N377" s="357">
        <f t="shared" si="27"/>
        <v>3.0425999999999993</v>
      </c>
      <c r="O377" s="288">
        <f t="shared" si="28"/>
        <v>3.0542839781243663</v>
      </c>
      <c r="P377" s="304">
        <f t="shared" si="29"/>
        <v>-0.5</v>
      </c>
    </row>
    <row r="378" spans="1:16" x14ac:dyDescent="0.2">
      <c r="A378" s="282" t="s">
        <v>794</v>
      </c>
      <c r="B378" s="289" t="str">
        <f>VLOOKUP($A378,data!$B$2:$AS$765,44,FALSE)</f>
        <v>03</v>
      </c>
      <c r="C378" s="267" t="str">
        <f>VLOOKUP($A378,DRG!$A$8:$Z$771,2,FALSE)</f>
        <v>Dysequilibrium</v>
      </c>
      <c r="D378" s="269">
        <f>IF(ISERROR(VLOOKUP($A378,v32_final!$A$9:$F$763,6,FALSE)),0,VLOOKUP($A378,v32_final!$A$9:$F$763,6,FALSE))</f>
        <v>42</v>
      </c>
      <c r="E378" s="222" t="str">
        <f>VLOOKUP($A378,DRG!$A$8:$Z$771,20,FALSE)</f>
        <v>A</v>
      </c>
      <c r="F378" s="292">
        <f>VLOOKUP($A378,DRG!$A$8:$Z$771,21,FALSE)</f>
        <v>0.78790000000000004</v>
      </c>
      <c r="G378" s="16"/>
      <c r="H378" s="268">
        <f>VLOOKUP($A378,DRG!$A$8:$Z$771,9,FALSE)</f>
        <v>45</v>
      </c>
      <c r="I378" s="300" t="str">
        <f>VLOOKUP($A378,DRG!$A$8:$Z$771,18,FALSE)</f>
        <v>A</v>
      </c>
      <c r="J378" s="292">
        <f>VLOOKUP($A378,DRG!$A$8:$Z$771,22,FALSE)</f>
        <v>0.80269999999999997</v>
      </c>
      <c r="K378" s="16"/>
      <c r="L378" s="302">
        <f t="shared" si="25"/>
        <v>33.091799999999999</v>
      </c>
      <c r="M378" s="208">
        <f t="shared" si="26"/>
        <v>36.121499999999997</v>
      </c>
      <c r="N378" s="358">
        <f t="shared" si="27"/>
        <v>3.0296999999999983</v>
      </c>
      <c r="O378" s="308">
        <f t="shared" si="28"/>
        <v>1.8784109658586019E-2</v>
      </c>
      <c r="P378" s="303">
        <f t="shared" si="29"/>
        <v>7.1428571428571425E-2</v>
      </c>
    </row>
    <row r="379" spans="1:16" x14ac:dyDescent="0.2">
      <c r="A379" s="273" t="s">
        <v>744</v>
      </c>
      <c r="B379" s="287" t="str">
        <f>VLOOKUP($A379,data!$B$2:$AS$765,44,FALSE)</f>
        <v>02</v>
      </c>
      <c r="C379" s="262" t="str">
        <f>VLOOKUP($A379,DRG!$A$8:$Z$771,2,FALSE)</f>
        <v>Other Disorders of the Eye W MCC</v>
      </c>
      <c r="D379" s="264">
        <f>IF(ISERROR(VLOOKUP($A379,v32_final!$A$9:$F$763,6,FALSE)),0,VLOOKUP($A379,v32_final!$A$9:$F$763,6,FALSE))</f>
        <v>7</v>
      </c>
      <c r="E379" s="221" t="str">
        <f>VLOOKUP($A379,DRG!$A$8:$Z$771,20,FALSE)</f>
        <v>M</v>
      </c>
      <c r="F379" s="293">
        <f>VLOOKUP($A379,DRG!$A$8:$Z$771,21,FALSE)</f>
        <v>1.7771999999999999</v>
      </c>
      <c r="G379" s="16"/>
      <c r="H379" s="263">
        <f>VLOOKUP($A379,DRG!$A$8:$Z$771,9,FALSE)</f>
        <v>8</v>
      </c>
      <c r="I379" s="299" t="str">
        <f>VLOOKUP($A379,DRG!$A$8:$Z$771,18,FALSE)</f>
        <v>M</v>
      </c>
      <c r="J379" s="293">
        <f>VLOOKUP($A379,DRG!$A$8:$Z$771,22,FALSE)</f>
        <v>1.9293</v>
      </c>
      <c r="K379" s="16"/>
      <c r="L379" s="301">
        <f t="shared" si="25"/>
        <v>12.440399999999999</v>
      </c>
      <c r="M379" s="207">
        <f t="shared" si="26"/>
        <v>15.4344</v>
      </c>
      <c r="N379" s="357">
        <f t="shared" si="27"/>
        <v>2.9940000000000015</v>
      </c>
      <c r="O379" s="288">
        <f t="shared" si="28"/>
        <v>8.5584064821066924E-2</v>
      </c>
      <c r="P379" s="304">
        <f t="shared" si="29"/>
        <v>0.14285714285714285</v>
      </c>
    </row>
    <row r="380" spans="1:16" x14ac:dyDescent="0.2">
      <c r="A380" s="273" t="s">
        <v>1307</v>
      </c>
      <c r="B380" s="287" t="str">
        <f>VLOOKUP($A380,data!$B$2:$AS$765,44,FALSE)</f>
        <v>21</v>
      </c>
      <c r="C380" s="262" t="str">
        <f>VLOOKUP($A380,DRG!$A$8:$Z$771,2,FALSE)</f>
        <v>Other Injury, Poisoning &amp; Toxic Effect Diag W/O MCC</v>
      </c>
      <c r="D380" s="264">
        <f>IF(ISERROR(VLOOKUP($A380,v32_final!$A$9:$F$763,6,FALSE)),0,VLOOKUP($A380,v32_final!$A$9:$F$763,6,FALSE))</f>
        <v>18</v>
      </c>
      <c r="E380" s="221" t="str">
        <f>VLOOKUP($A380,DRG!$A$8:$Z$771,20,FALSE)</f>
        <v>A</v>
      </c>
      <c r="F380" s="293">
        <f>VLOOKUP($A380,DRG!$A$8:$Z$771,21,FALSE)</f>
        <v>0.65649999999999997</v>
      </c>
      <c r="G380" s="16"/>
      <c r="H380" s="263">
        <f>VLOOKUP($A380,DRG!$A$8:$Z$771,9,FALSE)</f>
        <v>20</v>
      </c>
      <c r="I380" s="299" t="str">
        <f>VLOOKUP($A380,DRG!$A$8:$Z$771,18,FALSE)</f>
        <v>A</v>
      </c>
      <c r="J380" s="293">
        <f>VLOOKUP($A380,DRG!$A$8:$Z$771,22,FALSE)</f>
        <v>0.74039999999999995</v>
      </c>
      <c r="K380" s="16"/>
      <c r="L380" s="301">
        <f t="shared" si="25"/>
        <v>11.817</v>
      </c>
      <c r="M380" s="207">
        <f t="shared" si="26"/>
        <v>14.808</v>
      </c>
      <c r="N380" s="357">
        <f t="shared" si="27"/>
        <v>2.9909999999999997</v>
      </c>
      <c r="O380" s="288">
        <f t="shared" si="28"/>
        <v>0.12779893373952778</v>
      </c>
      <c r="P380" s="304">
        <f t="shared" si="29"/>
        <v>0.1111111111111111</v>
      </c>
    </row>
    <row r="381" spans="1:16" x14ac:dyDescent="0.2">
      <c r="A381" s="273" t="s">
        <v>1164</v>
      </c>
      <c r="B381" s="287" t="str">
        <f>VLOOKUP($A381,data!$B$2:$AS$765,44,FALSE)</f>
        <v>06</v>
      </c>
      <c r="C381" s="262" t="str">
        <f>VLOOKUP($A381,DRG!$A$8:$Z$771,2,FALSE)</f>
        <v>Major Gastrointestinal Disorders &amp; Peritoneal Infections W/O CC/MCC</v>
      </c>
      <c r="D381" s="264">
        <f>IF(ISERROR(VLOOKUP($A381,v32_final!$A$9:$F$763,6,FALSE)),0,VLOOKUP($A381,v32_final!$A$9:$F$763,6,FALSE))</f>
        <v>57</v>
      </c>
      <c r="E381" s="221" t="str">
        <f>VLOOKUP($A381,DRG!$A$8:$Z$771,20,FALSE)</f>
        <v>A</v>
      </c>
      <c r="F381" s="293">
        <f>VLOOKUP($A381,DRG!$A$8:$Z$771,21,FALSE)</f>
        <v>0.74019999999999997</v>
      </c>
      <c r="G381" s="16"/>
      <c r="H381" s="263">
        <f>VLOOKUP($A381,DRG!$A$8:$Z$771,9,FALSE)</f>
        <v>65</v>
      </c>
      <c r="I381" s="299" t="str">
        <f>VLOOKUP($A381,DRG!$A$8:$Z$771,18,FALSE)</f>
        <v>A</v>
      </c>
      <c r="J381" s="293">
        <f>VLOOKUP($A381,DRG!$A$8:$Z$771,22,FALSE)</f>
        <v>0.69450000000000001</v>
      </c>
      <c r="K381" s="16"/>
      <c r="L381" s="301">
        <f t="shared" si="25"/>
        <v>42.191400000000002</v>
      </c>
      <c r="M381" s="207">
        <f t="shared" si="26"/>
        <v>45.142499999999998</v>
      </c>
      <c r="N381" s="357">
        <f t="shared" si="27"/>
        <v>2.9510999999999967</v>
      </c>
      <c r="O381" s="288">
        <f t="shared" si="28"/>
        <v>-6.1740070251283391E-2</v>
      </c>
      <c r="P381" s="304">
        <f t="shared" si="29"/>
        <v>0.14035087719298245</v>
      </c>
    </row>
    <row r="382" spans="1:16" x14ac:dyDescent="0.2">
      <c r="A382" s="273" t="s">
        <v>466</v>
      </c>
      <c r="B382" s="287" t="str">
        <f>VLOOKUP($A382,data!$B$2:$AS$765,44,FALSE)</f>
        <v>01</v>
      </c>
      <c r="C382" s="262" t="str">
        <f>VLOOKUP($A382,DRG!$A$8:$Z$771,2,FALSE)</f>
        <v>Acute Ischemic Stroke W Use of Thrombolytic Agent W/O CC/MCC</v>
      </c>
      <c r="D382" s="264">
        <f>IF(ISERROR(VLOOKUP($A382,v32_final!$A$9:$F$763,6,FALSE)),0,VLOOKUP($A382,v32_final!$A$9:$F$763,6,FALSE))</f>
        <v>7</v>
      </c>
      <c r="E382" s="221" t="str">
        <f>VLOOKUP($A382,DRG!$A$8:$Z$771,20,FALSE)</f>
        <v>M</v>
      </c>
      <c r="F382" s="293">
        <f>VLOOKUP($A382,DRG!$A$8:$Z$771,21,FALSE)</f>
        <v>2.3473000000000002</v>
      </c>
      <c r="G382" s="16"/>
      <c r="H382" s="263">
        <f>VLOOKUP($A382,DRG!$A$8:$Z$771,9,FALSE)</f>
        <v>8</v>
      </c>
      <c r="I382" s="299" t="str">
        <f>VLOOKUP($A382,DRG!$A$8:$Z$771,18,FALSE)</f>
        <v>M</v>
      </c>
      <c r="J382" s="293">
        <f>VLOOKUP($A382,DRG!$A$8:$Z$771,22,FALSE)</f>
        <v>2.4171</v>
      </c>
      <c r="K382" s="16"/>
      <c r="L382" s="301">
        <f t="shared" si="25"/>
        <v>16.431100000000001</v>
      </c>
      <c r="M382" s="207">
        <f t="shared" si="26"/>
        <v>19.3368</v>
      </c>
      <c r="N382" s="357">
        <f t="shared" si="27"/>
        <v>2.9056999999999995</v>
      </c>
      <c r="O382" s="288">
        <f t="shared" si="28"/>
        <v>2.9736292761896585E-2</v>
      </c>
      <c r="P382" s="304">
        <f t="shared" si="29"/>
        <v>0.14285714285714285</v>
      </c>
    </row>
    <row r="383" spans="1:16" x14ac:dyDescent="0.2">
      <c r="A383" s="282" t="s">
        <v>527</v>
      </c>
      <c r="B383" s="289" t="str">
        <f>VLOOKUP($A383,data!$B$2:$AS$765,44,FALSE)</f>
        <v>09</v>
      </c>
      <c r="C383" s="267" t="str">
        <f>VLOOKUP($A383,DRG!$A$8:$Z$771,2,FALSE)</f>
        <v>Non-Malignant Breast Disorders W CC/MCC</v>
      </c>
      <c r="D383" s="269">
        <f>IF(ISERROR(VLOOKUP($A383,v32_final!$A$9:$F$763,6,FALSE)),0,VLOOKUP($A383,v32_final!$A$9:$F$763,6,FALSE))</f>
        <v>15</v>
      </c>
      <c r="E383" s="222" t="str">
        <f>VLOOKUP($A383,DRG!$A$8:$Z$771,20,FALSE)</f>
        <v>AP</v>
      </c>
      <c r="F383" s="292">
        <f>VLOOKUP($A383,DRG!$A$8:$Z$771,21,FALSE)</f>
        <v>0.84299999999999997</v>
      </c>
      <c r="G383" s="16"/>
      <c r="H383" s="268">
        <f>VLOOKUP($A383,DRG!$A$8:$Z$771,9,FALSE)</f>
        <v>21</v>
      </c>
      <c r="I383" s="300" t="str">
        <f>VLOOKUP($A383,DRG!$A$8:$Z$771,18,FALSE)</f>
        <v>A</v>
      </c>
      <c r="J383" s="292">
        <f>VLOOKUP($A383,DRG!$A$8:$Z$771,22,FALSE)</f>
        <v>0.73960000000000004</v>
      </c>
      <c r="K383" s="16"/>
      <c r="L383" s="302">
        <f t="shared" si="25"/>
        <v>12.645</v>
      </c>
      <c r="M383" s="208">
        <f t="shared" si="26"/>
        <v>15.531600000000001</v>
      </c>
      <c r="N383" s="358">
        <f t="shared" si="27"/>
        <v>2.8866000000000014</v>
      </c>
      <c r="O383" s="308">
        <f t="shared" si="28"/>
        <v>-0.12265717674970338</v>
      </c>
      <c r="P383" s="303">
        <f t="shared" si="29"/>
        <v>0.4</v>
      </c>
    </row>
    <row r="384" spans="1:16" x14ac:dyDescent="0.2">
      <c r="A384" s="283" t="s">
        <v>1176</v>
      </c>
      <c r="B384" s="287" t="str">
        <f>VLOOKUP($A384,data!$B$2:$AS$765,44,FALSE)</f>
        <v>13</v>
      </c>
      <c r="C384" s="262" t="str">
        <f>VLOOKUP($A384,DRG!$A$8:$Z$771,2,FALSE)</f>
        <v>Uterine, Adnexa Proc for Non-Ovarian/Adnexal Malig W CC</v>
      </c>
      <c r="D384" s="264">
        <f>IF(ISERROR(VLOOKUP($A384,v32_final!$A$9:$F$763,6,FALSE)),0,VLOOKUP($A384,v32_final!$A$9:$F$763,6,FALSE))</f>
        <v>40</v>
      </c>
      <c r="E384" s="221" t="str">
        <f>VLOOKUP($A384,DRG!$A$8:$Z$771,20,FALSE)</f>
        <v>A</v>
      </c>
      <c r="F384" s="293">
        <f>VLOOKUP($A384,DRG!$A$8:$Z$771,21,FALSE)</f>
        <v>1.8420000000000001</v>
      </c>
      <c r="G384" s="16"/>
      <c r="H384" s="263">
        <f>VLOOKUP($A384,DRG!$A$8:$Z$771,9,FALSE)</f>
        <v>46</v>
      </c>
      <c r="I384" s="299" t="str">
        <f>VLOOKUP($A384,DRG!$A$8:$Z$771,18,FALSE)</f>
        <v>A</v>
      </c>
      <c r="J384" s="293">
        <f>VLOOKUP($A384,DRG!$A$8:$Z$771,22,FALSE)</f>
        <v>1.6644000000000001</v>
      </c>
      <c r="K384" s="16"/>
      <c r="L384" s="301">
        <f t="shared" si="25"/>
        <v>73.680000000000007</v>
      </c>
      <c r="M384" s="207">
        <f t="shared" si="26"/>
        <v>76.562400000000011</v>
      </c>
      <c r="N384" s="357">
        <f t="shared" si="27"/>
        <v>2.8824000000000041</v>
      </c>
      <c r="O384" s="288">
        <f t="shared" si="28"/>
        <v>-9.6416938110749167E-2</v>
      </c>
      <c r="P384" s="304">
        <f t="shared" si="29"/>
        <v>0.15</v>
      </c>
    </row>
    <row r="385" spans="1:16" x14ac:dyDescent="0.2">
      <c r="A385" s="273" t="s">
        <v>672</v>
      </c>
      <c r="B385" s="287" t="str">
        <f>VLOOKUP($A385,data!$B$2:$AS$765,44,FALSE)</f>
        <v>09</v>
      </c>
      <c r="C385" s="262" t="str">
        <f>VLOOKUP($A385,DRG!$A$8:$Z$771,2,FALSE)</f>
        <v>Skin Graft for Skin Ulcer or Cellulitis W CC</v>
      </c>
      <c r="D385" s="264">
        <f>IF(ISERROR(VLOOKUP($A385,v32_final!$A$9:$F$763,6,FALSE)),0,VLOOKUP($A385,v32_final!$A$9:$F$763,6,FALSE))</f>
        <v>11</v>
      </c>
      <c r="E385" s="221" t="str">
        <f>VLOOKUP($A385,DRG!$A$8:$Z$771,20,FALSE)</f>
        <v>A</v>
      </c>
      <c r="F385" s="293">
        <f>VLOOKUP($A385,DRG!$A$8:$Z$771,21,FALSE)</f>
        <v>3.0203000000000002</v>
      </c>
      <c r="G385" s="16"/>
      <c r="H385" s="263">
        <f>VLOOKUP($A385,DRG!$A$8:$Z$771,9,FALSE)</f>
        <v>8</v>
      </c>
      <c r="I385" s="299" t="str">
        <f>VLOOKUP($A385,DRG!$A$8:$Z$771,18,FALSE)</f>
        <v>M</v>
      </c>
      <c r="J385" s="293">
        <f>VLOOKUP($A385,DRG!$A$8:$Z$771,22,FALSE)</f>
        <v>4.5095000000000001</v>
      </c>
      <c r="K385" s="16"/>
      <c r="L385" s="301">
        <f t="shared" si="25"/>
        <v>33.223300000000002</v>
      </c>
      <c r="M385" s="207">
        <f t="shared" si="26"/>
        <v>36.076000000000001</v>
      </c>
      <c r="N385" s="357">
        <f t="shared" si="27"/>
        <v>2.8526999999999987</v>
      </c>
      <c r="O385" s="288">
        <f t="shared" si="28"/>
        <v>0.49306360295334895</v>
      </c>
      <c r="P385" s="304">
        <f t="shared" si="29"/>
        <v>-0.27272727272727271</v>
      </c>
    </row>
    <row r="386" spans="1:16" x14ac:dyDescent="0.2">
      <c r="A386" s="273" t="s">
        <v>644</v>
      </c>
      <c r="B386" s="287" t="str">
        <f>VLOOKUP($A386,data!$B$2:$AS$765,44,FALSE)</f>
        <v>12</v>
      </c>
      <c r="C386" s="262" t="str">
        <f>VLOOKUP($A386,DRG!$A$8:$Z$771,2,FALSE)</f>
        <v>Other Male Reproductive System O.R. Proc for Malignancy W CC/MCC</v>
      </c>
      <c r="D386" s="264">
        <f>IF(ISERROR(VLOOKUP($A386,v32_final!$A$9:$F$763,6,FALSE)),0,VLOOKUP($A386,v32_final!$A$9:$F$763,6,FALSE))</f>
        <v>1</v>
      </c>
      <c r="E386" s="221" t="str">
        <f>VLOOKUP($A386,DRG!$A$8:$Z$771,20,FALSE)</f>
        <v>M</v>
      </c>
      <c r="F386" s="293">
        <f>VLOOKUP($A386,DRG!$A$8:$Z$771,21,FALSE)</f>
        <v>3.1172</v>
      </c>
      <c r="G386" s="16"/>
      <c r="H386" s="263">
        <f>VLOOKUP($A386,DRG!$A$8:$Z$771,9,FALSE)</f>
        <v>2</v>
      </c>
      <c r="I386" s="299" t="str">
        <f>VLOOKUP($A386,DRG!$A$8:$Z$771,18,FALSE)</f>
        <v>M</v>
      </c>
      <c r="J386" s="293">
        <f>VLOOKUP($A386,DRG!$A$8:$Z$771,22,FALSE)</f>
        <v>2.9809000000000001</v>
      </c>
      <c r="K386" s="16"/>
      <c r="L386" s="301">
        <f t="shared" si="25"/>
        <v>3.1172</v>
      </c>
      <c r="M386" s="207">
        <f t="shared" si="26"/>
        <v>5.9618000000000002</v>
      </c>
      <c r="N386" s="357">
        <f t="shared" si="27"/>
        <v>2.8446000000000002</v>
      </c>
      <c r="O386" s="288">
        <f t="shared" si="28"/>
        <v>-4.3725137944308955E-2</v>
      </c>
      <c r="P386" s="304">
        <f t="shared" si="29"/>
        <v>1</v>
      </c>
    </row>
    <row r="387" spans="1:16" x14ac:dyDescent="0.2">
      <c r="A387" s="273" t="s">
        <v>758</v>
      </c>
      <c r="B387" s="287" t="str">
        <f>VLOOKUP($A387,data!$B$2:$AS$765,44,FALSE)</f>
        <v>03</v>
      </c>
      <c r="C387" s="262" t="str">
        <f>VLOOKUP($A387,DRG!$A$8:$Z$771,2,FALSE)</f>
        <v>Cranial/Facial Procedures W CC/MCC</v>
      </c>
      <c r="D387" s="264">
        <f>IF(ISERROR(VLOOKUP($A387,v32_final!$A$9:$F$763,6,FALSE)),0,VLOOKUP($A387,v32_final!$A$9:$F$763,6,FALSE))</f>
        <v>29</v>
      </c>
      <c r="E387" s="221" t="str">
        <f>VLOOKUP($A387,DRG!$A$8:$Z$771,20,FALSE)</f>
        <v>A</v>
      </c>
      <c r="F387" s="293">
        <f>VLOOKUP($A387,DRG!$A$8:$Z$771,21,FALSE)</f>
        <v>3.6305999999999998</v>
      </c>
      <c r="G387" s="16"/>
      <c r="H387" s="263">
        <f>VLOOKUP($A387,DRG!$A$8:$Z$771,9,FALSE)</f>
        <v>35</v>
      </c>
      <c r="I387" s="299" t="str">
        <f>VLOOKUP($A387,DRG!$A$8:$Z$771,18,FALSE)</f>
        <v>A</v>
      </c>
      <c r="J387" s="293">
        <f>VLOOKUP($A387,DRG!$A$8:$Z$771,22,FALSE)</f>
        <v>3.0871</v>
      </c>
      <c r="K387" s="16"/>
      <c r="L387" s="301">
        <f t="shared" si="25"/>
        <v>105.28739999999999</v>
      </c>
      <c r="M387" s="207">
        <f t="shared" si="26"/>
        <v>108.0485</v>
      </c>
      <c r="N387" s="357">
        <f t="shared" si="27"/>
        <v>2.7611000000000132</v>
      </c>
      <c r="O387" s="288">
        <f t="shared" si="28"/>
        <v>-0.14969977414201507</v>
      </c>
      <c r="P387" s="304">
        <f t="shared" si="29"/>
        <v>0.20689655172413793</v>
      </c>
    </row>
    <row r="388" spans="1:16" x14ac:dyDescent="0.2">
      <c r="A388" s="282" t="s">
        <v>15</v>
      </c>
      <c r="B388" s="289" t="str">
        <f>VLOOKUP($A388,data!$B$2:$AS$765,44,FALSE)</f>
        <v>16</v>
      </c>
      <c r="C388" s="267" t="str">
        <f>VLOOKUP($A388,DRG!$A$8:$Z$771,2,FALSE)</f>
        <v>Other O.R. Proc of the Blood &amp; Blood Forming Organs W CC</v>
      </c>
      <c r="D388" s="269">
        <f>IF(ISERROR(VLOOKUP($A388,v32_final!$A$9:$F$763,6,FALSE)),0,VLOOKUP($A388,v32_final!$A$9:$F$763,6,FALSE))</f>
        <v>9</v>
      </c>
      <c r="E388" s="222" t="str">
        <f>VLOOKUP($A388,DRG!$A$8:$Z$771,20,FALSE)</f>
        <v>M</v>
      </c>
      <c r="F388" s="292">
        <f>VLOOKUP($A388,DRG!$A$8:$Z$771,21,FALSE)</f>
        <v>2.8666999999999998</v>
      </c>
      <c r="G388" s="16"/>
      <c r="H388" s="268">
        <f>VLOOKUP($A388,DRG!$A$8:$Z$771,9,FALSE)</f>
        <v>15</v>
      </c>
      <c r="I388" s="300" t="str">
        <f>VLOOKUP($A388,DRG!$A$8:$Z$771,18,FALSE)</f>
        <v>A</v>
      </c>
      <c r="J388" s="292">
        <f>VLOOKUP($A388,DRG!$A$8:$Z$771,22,FALSE)</f>
        <v>1.8985000000000001</v>
      </c>
      <c r="K388" s="16"/>
      <c r="L388" s="302">
        <f t="shared" si="25"/>
        <v>25.8003</v>
      </c>
      <c r="M388" s="208">
        <f t="shared" si="26"/>
        <v>28.477500000000003</v>
      </c>
      <c r="N388" s="358">
        <f t="shared" si="27"/>
        <v>2.6772000000000027</v>
      </c>
      <c r="O388" s="308">
        <f t="shared" si="28"/>
        <v>-0.3377402588341995</v>
      </c>
      <c r="P388" s="303">
        <f t="shared" si="29"/>
        <v>0.66666666666666663</v>
      </c>
    </row>
    <row r="389" spans="1:16" x14ac:dyDescent="0.2">
      <c r="A389" s="273" t="s">
        <v>641</v>
      </c>
      <c r="B389" s="287" t="str">
        <f>VLOOKUP($A389,data!$B$2:$AS$765,44,FALSE)</f>
        <v>12</v>
      </c>
      <c r="C389" s="262" t="str">
        <f>VLOOKUP($A389,DRG!$A$8:$Z$771,2,FALSE)</f>
        <v>Testes Procedures W/O CC/MCC</v>
      </c>
      <c r="D389" s="264">
        <f>IF(ISERROR(VLOOKUP($A389,v32_final!$A$9:$F$763,6,FALSE)),0,VLOOKUP($A389,v32_final!$A$9:$F$763,6,FALSE))</f>
        <v>2</v>
      </c>
      <c r="E389" s="221" t="str">
        <f>VLOOKUP($A389,DRG!$A$8:$Z$771,20,FALSE)</f>
        <v>M</v>
      </c>
      <c r="F389" s="293">
        <f>VLOOKUP($A389,DRG!$A$8:$Z$771,21,FALSE)</f>
        <v>1.6529</v>
      </c>
      <c r="G389" s="16"/>
      <c r="H389" s="263">
        <f>VLOOKUP($A389,DRG!$A$8:$Z$771,9,FALSE)</f>
        <v>6</v>
      </c>
      <c r="I389" s="299" t="str">
        <f>VLOOKUP($A389,DRG!$A$8:$Z$771,18,FALSE)</f>
        <v>MP</v>
      </c>
      <c r="J389" s="293">
        <f>VLOOKUP($A389,DRG!$A$8:$Z$771,22,FALSE)</f>
        <v>0.99119999999999997</v>
      </c>
      <c r="K389" s="16"/>
      <c r="L389" s="301">
        <f t="shared" si="25"/>
        <v>3.3058000000000001</v>
      </c>
      <c r="M389" s="207">
        <f t="shared" si="26"/>
        <v>5.9471999999999996</v>
      </c>
      <c r="N389" s="357">
        <f t="shared" si="27"/>
        <v>2.6413999999999995</v>
      </c>
      <c r="O389" s="288">
        <f t="shared" si="28"/>
        <v>-0.40032669852985664</v>
      </c>
      <c r="P389" s="304">
        <f t="shared" si="29"/>
        <v>2</v>
      </c>
    </row>
    <row r="390" spans="1:16" x14ac:dyDescent="0.2">
      <c r="A390" s="273" t="s">
        <v>1448</v>
      </c>
      <c r="B390" s="287" t="str">
        <f>VLOOKUP($A390,data!$B$2:$AS$765,44,FALSE)</f>
        <v>08</v>
      </c>
      <c r="C390" s="262" t="str">
        <f>VLOOKUP($A390,DRG!$A$8:$Z$771,2,FALSE)</f>
        <v>Fractures of Hip &amp; Pelvis W/O MCC</v>
      </c>
      <c r="D390" s="264">
        <f>IF(ISERROR(VLOOKUP($A390,v32_final!$A$9:$F$763,6,FALSE)),0,VLOOKUP($A390,v32_final!$A$9:$F$763,6,FALSE))</f>
        <v>23</v>
      </c>
      <c r="E390" s="221" t="str">
        <f>VLOOKUP($A390,DRG!$A$8:$Z$771,20,FALSE)</f>
        <v>A</v>
      </c>
      <c r="F390" s="293">
        <f>VLOOKUP($A390,DRG!$A$8:$Z$771,21,FALSE)</f>
        <v>0.84079999999999999</v>
      </c>
      <c r="G390" s="16"/>
      <c r="H390" s="263">
        <f>VLOOKUP($A390,DRG!$A$8:$Z$771,9,FALSE)</f>
        <v>23</v>
      </c>
      <c r="I390" s="299" t="str">
        <f>VLOOKUP($A390,DRG!$A$8:$Z$771,18,FALSE)</f>
        <v>A</v>
      </c>
      <c r="J390" s="293">
        <f>VLOOKUP($A390,DRG!$A$8:$Z$771,22,FALSE)</f>
        <v>0.95309999999999995</v>
      </c>
      <c r="K390" s="16"/>
      <c r="L390" s="301">
        <f t="shared" si="25"/>
        <v>19.3384</v>
      </c>
      <c r="M390" s="207">
        <f t="shared" si="26"/>
        <v>21.921299999999999</v>
      </c>
      <c r="N390" s="357">
        <f t="shared" si="27"/>
        <v>2.5828999999999986</v>
      </c>
      <c r="O390" s="288">
        <f t="shared" si="28"/>
        <v>0.13356327307326352</v>
      </c>
      <c r="P390" s="304">
        <f t="shared" si="29"/>
        <v>0</v>
      </c>
    </row>
    <row r="391" spans="1:16" x14ac:dyDescent="0.2">
      <c r="A391" s="273" t="s">
        <v>1346</v>
      </c>
      <c r="B391" s="287" t="str">
        <f>VLOOKUP($A391,data!$B$2:$AS$765,44,FALSE)</f>
        <v/>
      </c>
      <c r="C391" s="262" t="str">
        <f>VLOOKUP($A391,DRG!$A$8:$Z$771,2,FALSE)</f>
        <v>Prostatic O.R. Procedure Unrelated to Principal Diagnosis W/O CC/MCC</v>
      </c>
      <c r="D391" s="264">
        <f>IF(ISERROR(VLOOKUP($A391,v32_final!$A$9:$F$763,6,FALSE)),0,VLOOKUP($A391,v32_final!$A$9:$F$763,6,FALSE))</f>
        <v>2</v>
      </c>
      <c r="E391" s="221" t="str">
        <f>VLOOKUP($A391,DRG!$A$8:$Z$771,20,FALSE)</f>
        <v>M</v>
      </c>
      <c r="F391" s="293">
        <f>VLOOKUP($A391,DRG!$A$8:$Z$771,21,FALSE)</f>
        <v>1.6251</v>
      </c>
      <c r="G391" s="16"/>
      <c r="H391" s="263">
        <f>VLOOKUP($A391,DRG!$A$8:$Z$771,9,FALSE)</f>
        <v>3</v>
      </c>
      <c r="I391" s="299" t="str">
        <f>VLOOKUP($A391,DRG!$A$8:$Z$771,18,FALSE)</f>
        <v>M</v>
      </c>
      <c r="J391" s="293">
        <f>VLOOKUP($A391,DRG!$A$8:$Z$771,22,FALSE)</f>
        <v>1.9159999999999999</v>
      </c>
      <c r="K391" s="16"/>
      <c r="L391" s="301">
        <f t="shared" si="25"/>
        <v>3.2502</v>
      </c>
      <c r="M391" s="207">
        <f t="shared" si="26"/>
        <v>5.7479999999999993</v>
      </c>
      <c r="N391" s="357">
        <f t="shared" si="27"/>
        <v>2.4977999999999994</v>
      </c>
      <c r="O391" s="288">
        <f t="shared" si="28"/>
        <v>0.17900436896190999</v>
      </c>
      <c r="P391" s="304">
        <f t="shared" si="29"/>
        <v>0.5</v>
      </c>
    </row>
    <row r="392" spans="1:16" x14ac:dyDescent="0.2">
      <c r="A392" s="273" t="s">
        <v>1324</v>
      </c>
      <c r="B392" s="287" t="str">
        <f>VLOOKUP($A392,data!$B$2:$AS$765,44,FALSE)</f>
        <v>23</v>
      </c>
      <c r="C392" s="262" t="str">
        <f>VLOOKUP($A392,DRG!$A$8:$Z$771,2,FALSE)</f>
        <v>Aftercare W CC/MCC</v>
      </c>
      <c r="D392" s="264">
        <f>IF(ISERROR(VLOOKUP($A392,v32_final!$A$9:$F$763,6,FALSE)),0,VLOOKUP($A392,v32_final!$A$9:$F$763,6,FALSE))</f>
        <v>5</v>
      </c>
      <c r="E392" s="221" t="str">
        <f>VLOOKUP($A392,DRG!$A$8:$Z$771,20,FALSE)</f>
        <v>M</v>
      </c>
      <c r="F392" s="293">
        <f>VLOOKUP($A392,DRG!$A$8:$Z$771,21,FALSE)</f>
        <v>1.6361000000000001</v>
      </c>
      <c r="G392" s="16"/>
      <c r="H392" s="263">
        <f>VLOOKUP($A392,DRG!$A$8:$Z$771,9,FALSE)</f>
        <v>6</v>
      </c>
      <c r="I392" s="299" t="str">
        <f>VLOOKUP($A392,DRG!$A$8:$Z$771,18,FALSE)</f>
        <v>M</v>
      </c>
      <c r="J392" s="293">
        <f>VLOOKUP($A392,DRG!$A$8:$Z$771,22,FALSE)</f>
        <v>1.7761</v>
      </c>
      <c r="K392" s="16"/>
      <c r="L392" s="301">
        <f t="shared" si="25"/>
        <v>8.1805000000000003</v>
      </c>
      <c r="M392" s="207">
        <f t="shared" si="26"/>
        <v>10.656600000000001</v>
      </c>
      <c r="N392" s="357">
        <f t="shared" si="27"/>
        <v>2.4761000000000006</v>
      </c>
      <c r="O392" s="288">
        <f t="shared" si="28"/>
        <v>8.5569341727278217E-2</v>
      </c>
      <c r="P392" s="304">
        <f t="shared" si="29"/>
        <v>0.2</v>
      </c>
    </row>
    <row r="393" spans="1:16" x14ac:dyDescent="0.2">
      <c r="A393" s="282" t="s">
        <v>1507</v>
      </c>
      <c r="B393" s="289" t="str">
        <f>VLOOKUP($A393,data!$B$2:$AS$765,44,FALSE)</f>
        <v>06</v>
      </c>
      <c r="C393" s="267" t="str">
        <f>VLOOKUP($A393,DRG!$A$8:$Z$771,2,FALSE)</f>
        <v>Appendectomy W/O Complicated Principal Diag W MCC</v>
      </c>
      <c r="D393" s="269">
        <f>IF(ISERROR(VLOOKUP($A393,v32_final!$A$9:$F$763,6,FALSE)),0,VLOOKUP($A393,v32_final!$A$9:$F$763,6,FALSE))</f>
        <v>7</v>
      </c>
      <c r="E393" s="222" t="str">
        <f>VLOOKUP($A393,DRG!$A$8:$Z$771,20,FALSE)</f>
        <v>M</v>
      </c>
      <c r="F393" s="292">
        <f>VLOOKUP($A393,DRG!$A$8:$Z$771,21,FALSE)</f>
        <v>3.5543</v>
      </c>
      <c r="G393" s="16"/>
      <c r="H393" s="268">
        <f>VLOOKUP($A393,DRG!$A$8:$Z$771,9,FALSE)</f>
        <v>8</v>
      </c>
      <c r="I393" s="300" t="str">
        <f>VLOOKUP($A393,DRG!$A$8:$Z$771,18,FALSE)</f>
        <v>M</v>
      </c>
      <c r="J393" s="292">
        <f>VLOOKUP($A393,DRG!$A$8:$Z$771,22,FALSE)</f>
        <v>3.4140999999999999</v>
      </c>
      <c r="K393" s="16"/>
      <c r="L393" s="302">
        <f t="shared" ref="L393:L456" si="30">D393*F393</f>
        <v>24.880099999999999</v>
      </c>
      <c r="M393" s="208">
        <f t="shared" ref="M393:M456" si="31">H393*J393</f>
        <v>27.312799999999999</v>
      </c>
      <c r="N393" s="358">
        <f t="shared" ref="N393:N456" si="32">M393-L393</f>
        <v>2.4327000000000005</v>
      </c>
      <c r="O393" s="308">
        <f t="shared" ref="O393:O456" si="33">(J393-F393)/F393</f>
        <v>-3.9445179078862254E-2</v>
      </c>
      <c r="P393" s="303">
        <f t="shared" ref="P393:P456" si="34">IF(D393=0,0,(H393-D393)/D393)</f>
        <v>0.14285714285714285</v>
      </c>
    </row>
    <row r="394" spans="1:16" x14ac:dyDescent="0.2">
      <c r="A394" s="273" t="s">
        <v>1082</v>
      </c>
      <c r="B394" s="287" t="str">
        <f>VLOOKUP($A394,data!$B$2:$AS$765,44,FALSE)</f>
        <v>11</v>
      </c>
      <c r="C394" s="262" t="str">
        <f>VLOOKUP($A394,DRG!$A$8:$Z$771,2,FALSE)</f>
        <v>Urethral Procedures W CC/MCC</v>
      </c>
      <c r="D394" s="264">
        <f>IF(ISERROR(VLOOKUP($A394,v32_final!$A$9:$F$763,6,FALSE)),0,VLOOKUP($A394,v32_final!$A$9:$F$763,6,FALSE))</f>
        <v>3</v>
      </c>
      <c r="E394" s="221" t="str">
        <f>VLOOKUP($A394,DRG!$A$8:$Z$771,20,FALSE)</f>
        <v>M</v>
      </c>
      <c r="F394" s="293">
        <f>VLOOKUP($A394,DRG!$A$8:$Z$771,21,FALSE)</f>
        <v>2.5139</v>
      </c>
      <c r="G394" s="16"/>
      <c r="H394" s="263">
        <f>VLOOKUP($A394,DRG!$A$8:$Z$771,9,FALSE)</f>
        <v>4</v>
      </c>
      <c r="I394" s="299" t="str">
        <f>VLOOKUP($A394,DRG!$A$8:$Z$771,18,FALSE)</f>
        <v>M</v>
      </c>
      <c r="J394" s="293">
        <f>VLOOKUP($A394,DRG!$A$8:$Z$771,22,FALSE)</f>
        <v>2.4912000000000001</v>
      </c>
      <c r="K394" s="16"/>
      <c r="L394" s="301">
        <f t="shared" si="30"/>
        <v>7.5417000000000005</v>
      </c>
      <c r="M394" s="207">
        <f t="shared" si="31"/>
        <v>9.9648000000000003</v>
      </c>
      <c r="N394" s="357">
        <f t="shared" si="32"/>
        <v>2.4230999999999998</v>
      </c>
      <c r="O394" s="288">
        <f t="shared" si="33"/>
        <v>-9.0297943434503921E-3</v>
      </c>
      <c r="P394" s="304">
        <f t="shared" si="34"/>
        <v>0.33333333333333331</v>
      </c>
    </row>
    <row r="395" spans="1:16" x14ac:dyDescent="0.2">
      <c r="A395" s="273" t="s">
        <v>224</v>
      </c>
      <c r="B395" s="287" t="str">
        <f>VLOOKUP($A395,data!$B$2:$AS$765,44,FALSE)</f>
        <v>07</v>
      </c>
      <c r="C395" s="262" t="str">
        <f>VLOOKUP($A395,DRG!$A$8:$Z$771,2,FALSE)</f>
        <v>Biliary Tract Proc Except Only Cholecyst W or W/O C.D.E. W/O CC/MCC</v>
      </c>
      <c r="D395" s="264">
        <f>IF(ISERROR(VLOOKUP($A395,v32_final!$A$9:$F$763,6,FALSE)),0,VLOOKUP($A395,v32_final!$A$9:$F$763,6,FALSE))</f>
        <v>1</v>
      </c>
      <c r="E395" s="221" t="str">
        <f>VLOOKUP($A395,DRG!$A$8:$Z$771,20,FALSE)</f>
        <v>M</v>
      </c>
      <c r="F395" s="293">
        <f>VLOOKUP($A395,DRG!$A$8:$Z$771,21,FALSE)</f>
        <v>2.5194999999999999</v>
      </c>
      <c r="G395" s="16"/>
      <c r="H395" s="263">
        <f>VLOOKUP($A395,DRG!$A$8:$Z$771,9,FALSE)</f>
        <v>2</v>
      </c>
      <c r="I395" s="299" t="str">
        <f>VLOOKUP($A395,DRG!$A$8:$Z$771,18,FALSE)</f>
        <v>M</v>
      </c>
      <c r="J395" s="293">
        <f>VLOOKUP($A395,DRG!$A$8:$Z$771,22,FALSE)</f>
        <v>2.4706999999999999</v>
      </c>
      <c r="K395" s="16"/>
      <c r="L395" s="301">
        <f t="shared" si="30"/>
        <v>2.5194999999999999</v>
      </c>
      <c r="M395" s="207">
        <f t="shared" si="31"/>
        <v>4.9413999999999998</v>
      </c>
      <c r="N395" s="357">
        <f t="shared" si="32"/>
        <v>2.4218999999999999</v>
      </c>
      <c r="O395" s="288">
        <f t="shared" si="33"/>
        <v>-1.9368922405239117E-2</v>
      </c>
      <c r="P395" s="304">
        <f t="shared" si="34"/>
        <v>1</v>
      </c>
    </row>
    <row r="396" spans="1:16" x14ac:dyDescent="0.2">
      <c r="A396" s="273" t="s">
        <v>1289</v>
      </c>
      <c r="B396" s="287" t="str">
        <f>VLOOKUP($A396,data!$B$2:$AS$765,44,FALSE)</f>
        <v>21</v>
      </c>
      <c r="C396" s="262" t="str">
        <f>VLOOKUP($A396,DRG!$A$8:$Z$771,2,FALSE)</f>
        <v>Wound Debridements for Injuries W CC</v>
      </c>
      <c r="D396" s="264">
        <f>IF(ISERROR(VLOOKUP($A396,v32_final!$A$9:$F$763,6,FALSE)),0,VLOOKUP($A396,v32_final!$A$9:$F$763,6,FALSE))</f>
        <v>17</v>
      </c>
      <c r="E396" s="221" t="str">
        <f>VLOOKUP($A396,DRG!$A$8:$Z$771,20,FALSE)</f>
        <v>AO</v>
      </c>
      <c r="F396" s="293">
        <f>VLOOKUP($A396,DRG!$A$8:$Z$771,21,FALSE)</f>
        <v>1.9636</v>
      </c>
      <c r="G396" s="16"/>
      <c r="H396" s="263">
        <f>VLOOKUP($A396,DRG!$A$8:$Z$771,9,FALSE)</f>
        <v>20</v>
      </c>
      <c r="I396" s="299" t="str">
        <f>VLOOKUP($A396,DRG!$A$8:$Z$771,18,FALSE)</f>
        <v>A</v>
      </c>
      <c r="J396" s="293">
        <f>VLOOKUP($A396,DRG!$A$8:$Z$771,22,FALSE)</f>
        <v>1.7896000000000001</v>
      </c>
      <c r="K396" s="16"/>
      <c r="L396" s="301">
        <f t="shared" si="30"/>
        <v>33.3812</v>
      </c>
      <c r="M396" s="207">
        <f t="shared" si="31"/>
        <v>35.792000000000002</v>
      </c>
      <c r="N396" s="357">
        <f t="shared" si="32"/>
        <v>2.4108000000000018</v>
      </c>
      <c r="O396" s="288">
        <f t="shared" si="33"/>
        <v>-8.8612752088001595E-2</v>
      </c>
      <c r="P396" s="304">
        <f t="shared" si="34"/>
        <v>0.17647058823529413</v>
      </c>
    </row>
    <row r="397" spans="1:16" x14ac:dyDescent="0.2">
      <c r="A397" s="273" t="s">
        <v>1030</v>
      </c>
      <c r="B397" s="287" t="str">
        <f>VLOOKUP($A397,data!$B$2:$AS$765,44,FALSE)</f>
        <v>05</v>
      </c>
      <c r="C397" s="262" t="str">
        <f>VLOOKUP($A397,DRG!$A$8:$Z$771,2,FALSE)</f>
        <v>Deep Vein Thrombophlebitis W/O CC/MCC</v>
      </c>
      <c r="D397" s="264">
        <f>IF(ISERROR(VLOOKUP($A397,v32_final!$A$9:$F$763,6,FALSE)),0,VLOOKUP($A397,v32_final!$A$9:$F$763,6,FALSE))</f>
        <v>0</v>
      </c>
      <c r="E397" s="221" t="str">
        <f>VLOOKUP($A397,DRG!$A$8:$Z$771,20,FALSE)</f>
        <v>M</v>
      </c>
      <c r="F397" s="293">
        <f>VLOOKUP($A397,DRG!$A$8:$Z$771,21,FALSE)</f>
        <v>1.0432999999999999</v>
      </c>
      <c r="G397" s="16"/>
      <c r="H397" s="263">
        <f>VLOOKUP($A397,DRG!$A$8:$Z$771,9,FALSE)</f>
        <v>2</v>
      </c>
      <c r="I397" s="299" t="str">
        <f>VLOOKUP($A397,DRG!$A$8:$Z$771,18,FALSE)</f>
        <v>M</v>
      </c>
      <c r="J397" s="293">
        <f>VLOOKUP($A397,DRG!$A$8:$Z$771,22,FALSE)</f>
        <v>1.1781999999999999</v>
      </c>
      <c r="K397" s="16"/>
      <c r="L397" s="301">
        <f t="shared" si="30"/>
        <v>0</v>
      </c>
      <c r="M397" s="207">
        <f t="shared" si="31"/>
        <v>2.3563999999999998</v>
      </c>
      <c r="N397" s="357">
        <f t="shared" si="32"/>
        <v>2.3563999999999998</v>
      </c>
      <c r="O397" s="288">
        <f t="shared" si="33"/>
        <v>0.12930125563117037</v>
      </c>
      <c r="P397" s="304">
        <f t="shared" si="34"/>
        <v>0</v>
      </c>
    </row>
    <row r="398" spans="1:16" x14ac:dyDescent="0.2">
      <c r="A398" s="282" t="s">
        <v>651</v>
      </c>
      <c r="B398" s="289" t="str">
        <f>VLOOKUP($A398,data!$B$2:$AS$765,44,FALSE)</f>
        <v>12</v>
      </c>
      <c r="C398" s="267" t="str">
        <f>VLOOKUP($A398,DRG!$A$8:$Z$771,2,FALSE)</f>
        <v>Benign Prostatic Hypertrophy W MCC</v>
      </c>
      <c r="D398" s="269">
        <f>IF(ISERROR(VLOOKUP($A398,v32_final!$A$9:$F$763,6,FALSE)),0,VLOOKUP($A398,v32_final!$A$9:$F$763,6,FALSE))</f>
        <v>1</v>
      </c>
      <c r="E398" s="222" t="str">
        <f>VLOOKUP($A398,DRG!$A$8:$Z$771,20,FALSE)</f>
        <v>M</v>
      </c>
      <c r="F398" s="292">
        <f>VLOOKUP($A398,DRG!$A$8:$Z$771,21,FALSE)</f>
        <v>1.8329</v>
      </c>
      <c r="G398" s="16"/>
      <c r="H398" s="268">
        <f>VLOOKUP($A398,DRG!$A$8:$Z$771,9,FALSE)</f>
        <v>2</v>
      </c>
      <c r="I398" s="300" t="str">
        <f>VLOOKUP($A398,DRG!$A$8:$Z$771,18,FALSE)</f>
        <v>M</v>
      </c>
      <c r="J398" s="292">
        <f>VLOOKUP($A398,DRG!$A$8:$Z$771,22,FALSE)</f>
        <v>2.0935000000000001</v>
      </c>
      <c r="K398" s="16"/>
      <c r="L398" s="302">
        <f t="shared" si="30"/>
        <v>1.8329</v>
      </c>
      <c r="M398" s="208">
        <f t="shared" si="31"/>
        <v>4.1870000000000003</v>
      </c>
      <c r="N398" s="358">
        <f t="shared" si="32"/>
        <v>2.3541000000000003</v>
      </c>
      <c r="O398" s="308">
        <f t="shared" si="33"/>
        <v>0.14217906050521043</v>
      </c>
      <c r="P398" s="303">
        <f t="shared" si="34"/>
        <v>1</v>
      </c>
    </row>
    <row r="399" spans="1:16" x14ac:dyDescent="0.2">
      <c r="A399" s="283" t="s">
        <v>1283</v>
      </c>
      <c r="B399" s="287" t="str">
        <f>VLOOKUP($A399,data!$B$2:$AS$765,44,FALSE)</f>
        <v>19</v>
      </c>
      <c r="C399" s="262" t="str">
        <f>VLOOKUP($A399,DRG!$A$8:$Z$771,2,FALSE)</f>
        <v>Other Mental Disorder Diagnoses</v>
      </c>
      <c r="D399" s="264">
        <f>IF(ISERROR(VLOOKUP($A399,v32_final!$A$9:$F$763,6,FALSE)),0,VLOOKUP($A399,v32_final!$A$9:$F$763,6,FALSE))</f>
        <v>6</v>
      </c>
      <c r="E399" s="221" t="str">
        <f>VLOOKUP($A399,DRG!$A$8:$Z$771,20,FALSE)</f>
        <v>M</v>
      </c>
      <c r="F399" s="293">
        <f>VLOOKUP($A399,DRG!$A$8:$Z$771,21,FALSE)</f>
        <v>1.4502999999999999</v>
      </c>
      <c r="G399" s="16"/>
      <c r="H399" s="263">
        <f>VLOOKUP($A399,DRG!$A$8:$Z$771,9,FALSE)</f>
        <v>7</v>
      </c>
      <c r="I399" s="299" t="str">
        <f>VLOOKUP($A399,DRG!$A$8:$Z$771,18,FALSE)</f>
        <v>M</v>
      </c>
      <c r="J399" s="293">
        <f>VLOOKUP($A399,DRG!$A$8:$Z$771,22,FALSE)</f>
        <v>1.5766</v>
      </c>
      <c r="K399" s="16"/>
      <c r="L399" s="301">
        <f t="shared" si="30"/>
        <v>8.7017999999999986</v>
      </c>
      <c r="M399" s="207">
        <f t="shared" si="31"/>
        <v>11.036200000000001</v>
      </c>
      <c r="N399" s="357">
        <f t="shared" si="32"/>
        <v>2.3344000000000023</v>
      </c>
      <c r="O399" s="288">
        <f t="shared" si="33"/>
        <v>8.7085430600565464E-2</v>
      </c>
      <c r="P399" s="304">
        <f t="shared" si="34"/>
        <v>0.16666666666666666</v>
      </c>
    </row>
    <row r="400" spans="1:16" x14ac:dyDescent="0.2">
      <c r="A400" s="273" t="s">
        <v>1034</v>
      </c>
      <c r="B400" s="287" t="str">
        <f>VLOOKUP($A400,data!$B$2:$AS$765,44,FALSE)</f>
        <v>05</v>
      </c>
      <c r="C400" s="262" t="str">
        <f>VLOOKUP($A400,DRG!$A$8:$Z$771,2,FALSE)</f>
        <v>Cardiac Arrest, Unexplained W CC</v>
      </c>
      <c r="D400" s="264">
        <f>IF(ISERROR(VLOOKUP($A400,v32_final!$A$9:$F$763,6,FALSE)),0,VLOOKUP($A400,v32_final!$A$9:$F$763,6,FALSE))</f>
        <v>2</v>
      </c>
      <c r="E400" s="221" t="str">
        <f>VLOOKUP($A400,DRG!$A$8:$Z$771,20,FALSE)</f>
        <v>M</v>
      </c>
      <c r="F400" s="293">
        <f>VLOOKUP($A400,DRG!$A$8:$Z$771,21,FALSE)</f>
        <v>1.0065999999999999</v>
      </c>
      <c r="G400" s="16"/>
      <c r="H400" s="263">
        <f>VLOOKUP($A400,DRG!$A$8:$Z$771,9,FALSE)</f>
        <v>6</v>
      </c>
      <c r="I400" s="299" t="str">
        <f>VLOOKUP($A400,DRG!$A$8:$Z$771,18,FALSE)</f>
        <v>MP</v>
      </c>
      <c r="J400" s="293">
        <f>VLOOKUP($A400,DRG!$A$8:$Z$771,22,FALSE)</f>
        <v>0.7228</v>
      </c>
      <c r="K400" s="16"/>
      <c r="L400" s="301">
        <f t="shared" si="30"/>
        <v>2.0131999999999999</v>
      </c>
      <c r="M400" s="207">
        <f t="shared" si="31"/>
        <v>4.3368000000000002</v>
      </c>
      <c r="N400" s="357">
        <f t="shared" si="32"/>
        <v>2.3236000000000003</v>
      </c>
      <c r="O400" s="288">
        <f t="shared" si="33"/>
        <v>-0.28193920127160738</v>
      </c>
      <c r="P400" s="304">
        <f t="shared" si="34"/>
        <v>2</v>
      </c>
    </row>
    <row r="401" spans="1:16" x14ac:dyDescent="0.2">
      <c r="A401" s="273" t="s">
        <v>11</v>
      </c>
      <c r="B401" s="287" t="str">
        <f>VLOOKUP($A401,data!$B$2:$AS$765,44,FALSE)</f>
        <v>16</v>
      </c>
      <c r="C401" s="262" t="str">
        <f>VLOOKUP($A401,DRG!$A$8:$Z$771,2,FALSE)</f>
        <v>Splenectomy W/O CC/MCC</v>
      </c>
      <c r="D401" s="264">
        <f>IF(ISERROR(VLOOKUP($A401,v32_final!$A$9:$F$763,6,FALSE)),0,VLOOKUP($A401,v32_final!$A$9:$F$763,6,FALSE))</f>
        <v>11</v>
      </c>
      <c r="E401" s="221" t="str">
        <f>VLOOKUP($A401,DRG!$A$8:$Z$771,20,FALSE)</f>
        <v>A</v>
      </c>
      <c r="F401" s="293">
        <f>VLOOKUP($A401,DRG!$A$8:$Z$771,21,FALSE)</f>
        <v>1.9417</v>
      </c>
      <c r="G401" s="16"/>
      <c r="H401" s="263">
        <f>VLOOKUP($A401,DRG!$A$8:$Z$771,9,FALSE)</f>
        <v>14</v>
      </c>
      <c r="I401" s="299" t="str">
        <f>VLOOKUP($A401,DRG!$A$8:$Z$771,18,FALSE)</f>
        <v>A</v>
      </c>
      <c r="J401" s="293">
        <f>VLOOKUP($A401,DRG!$A$8:$Z$771,22,FALSE)</f>
        <v>1.6908000000000001</v>
      </c>
      <c r="K401" s="16"/>
      <c r="L401" s="301">
        <f t="shared" si="30"/>
        <v>21.358699999999999</v>
      </c>
      <c r="M401" s="207">
        <f t="shared" si="31"/>
        <v>23.671200000000002</v>
      </c>
      <c r="N401" s="357">
        <f t="shared" si="32"/>
        <v>2.3125000000000036</v>
      </c>
      <c r="O401" s="288">
        <f t="shared" si="33"/>
        <v>-0.12921666580831226</v>
      </c>
      <c r="P401" s="304">
        <f t="shared" si="34"/>
        <v>0.27272727272727271</v>
      </c>
    </row>
    <row r="402" spans="1:16" x14ac:dyDescent="0.2">
      <c r="A402" s="273" t="s">
        <v>1100</v>
      </c>
      <c r="B402" s="287" t="str">
        <f>VLOOKUP($A402,data!$B$2:$AS$765,44,FALSE)</f>
        <v>11</v>
      </c>
      <c r="C402" s="262" t="str">
        <f>VLOOKUP($A402,DRG!$A$8:$Z$771,2,FALSE)</f>
        <v>Kidney &amp; Urinary Tract Signs &amp; Symptoms W MCC</v>
      </c>
      <c r="D402" s="264">
        <f>IF(ISERROR(VLOOKUP($A402,v32_final!$A$9:$F$763,6,FALSE)),0,VLOOKUP($A402,v32_final!$A$9:$F$763,6,FALSE))</f>
        <v>7</v>
      </c>
      <c r="E402" s="221" t="str">
        <f>VLOOKUP($A402,DRG!$A$8:$Z$771,20,FALSE)</f>
        <v>M</v>
      </c>
      <c r="F402" s="293">
        <f>VLOOKUP($A402,DRG!$A$8:$Z$771,21,FALSE)</f>
        <v>1.9356</v>
      </c>
      <c r="G402" s="16"/>
      <c r="H402" s="263">
        <f>VLOOKUP($A402,DRG!$A$8:$Z$771,9,FALSE)</f>
        <v>8</v>
      </c>
      <c r="I402" s="299" t="str">
        <f>VLOOKUP($A402,DRG!$A$8:$Z$771,18,FALSE)</f>
        <v>M</v>
      </c>
      <c r="J402" s="293">
        <f>VLOOKUP($A402,DRG!$A$8:$Z$771,22,FALSE)</f>
        <v>1.9818</v>
      </c>
      <c r="K402" s="16"/>
      <c r="L402" s="301">
        <f t="shared" si="30"/>
        <v>13.549199999999999</v>
      </c>
      <c r="M402" s="207">
        <f t="shared" si="31"/>
        <v>15.8544</v>
      </c>
      <c r="N402" s="357">
        <f t="shared" si="32"/>
        <v>2.305200000000001</v>
      </c>
      <c r="O402" s="288">
        <f t="shared" si="33"/>
        <v>2.3868567885926853E-2</v>
      </c>
      <c r="P402" s="304">
        <f t="shared" si="34"/>
        <v>0.14285714285714285</v>
      </c>
    </row>
    <row r="403" spans="1:16" x14ac:dyDescent="0.2">
      <c r="A403" s="282" t="s">
        <v>675</v>
      </c>
      <c r="B403" s="289" t="str">
        <f>VLOOKUP($A403,data!$B$2:$AS$765,44,FALSE)</f>
        <v>09</v>
      </c>
      <c r="C403" s="267" t="str">
        <f>VLOOKUP($A403,DRG!$A$8:$Z$771,2,FALSE)</f>
        <v>Skin Graft Exc for Skin Ulcer or Cellulitis W CC</v>
      </c>
      <c r="D403" s="269">
        <f>IF(ISERROR(VLOOKUP($A403,v32_final!$A$9:$F$763,6,FALSE)),0,VLOOKUP($A403,v32_final!$A$9:$F$763,6,FALSE))</f>
        <v>9</v>
      </c>
      <c r="E403" s="222" t="str">
        <f>VLOOKUP($A403,DRG!$A$8:$Z$771,20,FALSE)</f>
        <v>M</v>
      </c>
      <c r="F403" s="292">
        <f>VLOOKUP($A403,DRG!$A$8:$Z$771,21,FALSE)</f>
        <v>3.0800999999999998</v>
      </c>
      <c r="G403" s="16"/>
      <c r="H403" s="268">
        <f>VLOOKUP($A403,DRG!$A$8:$Z$771,9,FALSE)</f>
        <v>11</v>
      </c>
      <c r="I403" s="300" t="str">
        <f>VLOOKUP($A403,DRG!$A$8:$Z$771,18,FALSE)</f>
        <v>A</v>
      </c>
      <c r="J403" s="292">
        <f>VLOOKUP($A403,DRG!$A$8:$Z$771,22,FALSE)</f>
        <v>2.7174999999999998</v>
      </c>
      <c r="K403" s="16"/>
      <c r="L403" s="302">
        <f t="shared" si="30"/>
        <v>27.7209</v>
      </c>
      <c r="M403" s="208">
        <f t="shared" si="31"/>
        <v>29.892499999999998</v>
      </c>
      <c r="N403" s="358">
        <f t="shared" si="32"/>
        <v>2.171599999999998</v>
      </c>
      <c r="O403" s="308">
        <f t="shared" si="33"/>
        <v>-0.11772345053732024</v>
      </c>
      <c r="P403" s="303">
        <f t="shared" si="34"/>
        <v>0.22222222222222221</v>
      </c>
    </row>
    <row r="404" spans="1:16" x14ac:dyDescent="0.2">
      <c r="A404" s="273" t="s">
        <v>1006</v>
      </c>
      <c r="B404" s="287" t="str">
        <f>VLOOKUP($A404,data!$B$2:$AS$765,44,FALSE)</f>
        <v>05</v>
      </c>
      <c r="C404" s="262" t="str">
        <f>VLOOKUP($A404,DRG!$A$8:$Z$771,2,FALSE)</f>
        <v>Acute Myocardial Infarction, Expired W MCC</v>
      </c>
      <c r="D404" s="264">
        <f>IF(ISERROR(VLOOKUP($A404,v32_final!$A$9:$F$763,6,FALSE)),0,VLOOKUP($A404,v32_final!$A$9:$F$763,6,FALSE))</f>
        <v>14</v>
      </c>
      <c r="E404" s="221" t="str">
        <f>VLOOKUP($A404,DRG!$A$8:$Z$771,20,FALSE)</f>
        <v>A</v>
      </c>
      <c r="F404" s="293">
        <f>VLOOKUP($A404,DRG!$A$8:$Z$771,21,FALSE)</f>
        <v>2.3694000000000002</v>
      </c>
      <c r="G404" s="16"/>
      <c r="H404" s="263">
        <f>VLOOKUP($A404,DRG!$A$8:$Z$771,9,FALSE)</f>
        <v>18</v>
      </c>
      <c r="I404" s="299" t="str">
        <f>VLOOKUP($A404,DRG!$A$8:$Z$771,18,FALSE)</f>
        <v>A</v>
      </c>
      <c r="J404" s="293">
        <f>VLOOKUP($A404,DRG!$A$8:$Z$771,22,FALSE)</f>
        <v>1.9630000000000001</v>
      </c>
      <c r="K404" s="16"/>
      <c r="L404" s="301">
        <f t="shared" si="30"/>
        <v>33.171600000000005</v>
      </c>
      <c r="M404" s="207">
        <f t="shared" si="31"/>
        <v>35.334000000000003</v>
      </c>
      <c r="N404" s="357">
        <f t="shared" si="32"/>
        <v>2.1623999999999981</v>
      </c>
      <c r="O404" s="288">
        <f t="shared" si="33"/>
        <v>-0.17152021608846124</v>
      </c>
      <c r="P404" s="304">
        <f t="shared" si="34"/>
        <v>0.2857142857142857</v>
      </c>
    </row>
    <row r="405" spans="1:16" x14ac:dyDescent="0.2">
      <c r="A405" s="273" t="s">
        <v>860</v>
      </c>
      <c r="B405" s="287" t="str">
        <f>VLOOKUP($A405,data!$B$2:$AS$765,44,FALSE)</f>
        <v>04</v>
      </c>
      <c r="C405" s="262" t="str">
        <f>VLOOKUP($A405,DRG!$A$8:$Z$771,2,FALSE)</f>
        <v>Respiratory Neoplasms W/O CC/MCC</v>
      </c>
      <c r="D405" s="264">
        <f>IF(ISERROR(VLOOKUP($A405,v32_final!$A$9:$F$763,6,FALSE)),0,VLOOKUP($A405,v32_final!$A$9:$F$763,6,FALSE))</f>
        <v>8</v>
      </c>
      <c r="E405" s="221" t="str">
        <f>VLOOKUP($A405,DRG!$A$8:$Z$771,20,FALSE)</f>
        <v>M</v>
      </c>
      <c r="F405" s="293">
        <f>VLOOKUP($A405,DRG!$A$8:$Z$771,21,FALSE)</f>
        <v>1.2573000000000001</v>
      </c>
      <c r="G405" s="16"/>
      <c r="H405" s="263">
        <f>VLOOKUP($A405,DRG!$A$8:$Z$771,9,FALSE)</f>
        <v>9</v>
      </c>
      <c r="I405" s="299" t="str">
        <f>VLOOKUP($A405,DRG!$A$8:$Z$771,18,FALSE)</f>
        <v>M</v>
      </c>
      <c r="J405" s="293">
        <f>VLOOKUP($A405,DRG!$A$8:$Z$771,22,FALSE)</f>
        <v>1.3566</v>
      </c>
      <c r="K405" s="16"/>
      <c r="L405" s="301">
        <f t="shared" si="30"/>
        <v>10.058400000000001</v>
      </c>
      <c r="M405" s="207">
        <f t="shared" si="31"/>
        <v>12.2094</v>
      </c>
      <c r="N405" s="357">
        <f t="shared" si="32"/>
        <v>2.1509999999999998</v>
      </c>
      <c r="O405" s="288">
        <f t="shared" si="33"/>
        <v>7.8978764018134043E-2</v>
      </c>
      <c r="P405" s="304">
        <f t="shared" si="34"/>
        <v>0.125</v>
      </c>
    </row>
    <row r="406" spans="1:16" x14ac:dyDescent="0.2">
      <c r="A406" s="273" t="s">
        <v>1234</v>
      </c>
      <c r="B406" s="287" t="str">
        <f>VLOOKUP($A406,data!$B$2:$AS$765,44,FALSE)</f>
        <v>17</v>
      </c>
      <c r="C406" s="262" t="str">
        <f>VLOOKUP($A406,DRG!$A$8:$Z$771,2,FALSE)</f>
        <v>Lymphoma &amp; Non-Acute Leukemia W Other O.R. Proc W CC</v>
      </c>
      <c r="D406" s="264">
        <f>IF(ISERROR(VLOOKUP($A406,v32_final!$A$9:$F$763,6,FALSE)),0,VLOOKUP($A406,v32_final!$A$9:$F$763,6,FALSE))</f>
        <v>13</v>
      </c>
      <c r="E406" s="221" t="str">
        <f>VLOOKUP($A406,DRG!$A$8:$Z$771,20,FALSE)</f>
        <v>A</v>
      </c>
      <c r="F406" s="293">
        <f>VLOOKUP($A406,DRG!$A$8:$Z$771,21,FALSE)</f>
        <v>2.6145</v>
      </c>
      <c r="G406" s="16"/>
      <c r="H406" s="263">
        <f>VLOOKUP($A406,DRG!$A$8:$Z$771,9,FALSE)</f>
        <v>13</v>
      </c>
      <c r="I406" s="299" t="str">
        <f>VLOOKUP($A406,DRG!$A$8:$Z$771,18,FALSE)</f>
        <v>A</v>
      </c>
      <c r="J406" s="293">
        <f>VLOOKUP($A406,DRG!$A$8:$Z$771,22,FALSE)</f>
        <v>2.7787000000000002</v>
      </c>
      <c r="K406" s="16"/>
      <c r="L406" s="301">
        <f t="shared" si="30"/>
        <v>33.988500000000002</v>
      </c>
      <c r="M406" s="207">
        <f t="shared" si="31"/>
        <v>36.123100000000001</v>
      </c>
      <c r="N406" s="357">
        <f t="shared" si="32"/>
        <v>2.1345999999999989</v>
      </c>
      <c r="O406" s="288">
        <f t="shared" si="33"/>
        <v>6.2803595333715864E-2</v>
      </c>
      <c r="P406" s="304">
        <f t="shared" si="34"/>
        <v>0</v>
      </c>
    </row>
    <row r="407" spans="1:16" x14ac:dyDescent="0.2">
      <c r="A407" s="273" t="s">
        <v>677</v>
      </c>
      <c r="B407" s="287" t="str">
        <f>VLOOKUP($A407,data!$B$2:$AS$765,44,FALSE)</f>
        <v>09</v>
      </c>
      <c r="C407" s="262" t="str">
        <f>VLOOKUP($A407,DRG!$A$8:$Z$771,2,FALSE)</f>
        <v>Other Skin, Subcut Tiss &amp; Breast Proc W MCC</v>
      </c>
      <c r="D407" s="264">
        <f>IF(ISERROR(VLOOKUP($A407,v32_final!$A$9:$F$763,6,FALSE)),0,VLOOKUP($A407,v32_final!$A$9:$F$763,6,FALSE))</f>
        <v>37</v>
      </c>
      <c r="E407" s="221" t="str">
        <f>VLOOKUP($A407,DRG!$A$8:$Z$771,20,FALSE)</f>
        <v>A</v>
      </c>
      <c r="F407" s="293">
        <f>VLOOKUP($A407,DRG!$A$8:$Z$771,21,FALSE)</f>
        <v>2.7843</v>
      </c>
      <c r="G407" s="16"/>
      <c r="H407" s="263">
        <f>VLOOKUP($A407,DRG!$A$8:$Z$771,9,FALSE)</f>
        <v>41</v>
      </c>
      <c r="I407" s="299" t="str">
        <f>VLOOKUP($A407,DRG!$A$8:$Z$771,18,FALSE)</f>
        <v>A</v>
      </c>
      <c r="J407" s="293">
        <f>VLOOKUP($A407,DRG!$A$8:$Z$771,22,FALSE)</f>
        <v>2.5644</v>
      </c>
      <c r="K407" s="16"/>
      <c r="L407" s="301">
        <f t="shared" si="30"/>
        <v>103.01909999999999</v>
      </c>
      <c r="M407" s="207">
        <f t="shared" si="31"/>
        <v>105.1404</v>
      </c>
      <c r="N407" s="357">
        <f t="shared" si="32"/>
        <v>2.1213000000000051</v>
      </c>
      <c r="O407" s="288">
        <f t="shared" si="33"/>
        <v>-7.8978558345005917E-2</v>
      </c>
      <c r="P407" s="304">
        <f t="shared" si="34"/>
        <v>0.10810810810810811</v>
      </c>
    </row>
    <row r="408" spans="1:16" x14ac:dyDescent="0.2">
      <c r="A408" s="282" t="s">
        <v>798</v>
      </c>
      <c r="B408" s="289" t="str">
        <f>VLOOKUP($A408,data!$B$2:$AS$765,44,FALSE)</f>
        <v>03</v>
      </c>
      <c r="C408" s="267" t="str">
        <f>VLOOKUP($A408,DRG!$A$8:$Z$771,2,FALSE)</f>
        <v>Epistaxis W/O MCC</v>
      </c>
      <c r="D408" s="269">
        <f>IF(ISERROR(VLOOKUP($A408,v32_final!$A$9:$F$763,6,FALSE)),0,VLOOKUP($A408,v32_final!$A$9:$F$763,6,FALSE))</f>
        <v>12</v>
      </c>
      <c r="E408" s="222" t="str">
        <f>VLOOKUP($A408,DRG!$A$8:$Z$771,20,FALSE)</f>
        <v>A</v>
      </c>
      <c r="F408" s="292">
        <f>VLOOKUP($A408,DRG!$A$8:$Z$771,21,FALSE)</f>
        <v>0.70840000000000003</v>
      </c>
      <c r="G408" s="16"/>
      <c r="H408" s="268">
        <f>VLOOKUP($A408,DRG!$A$8:$Z$771,9,FALSE)</f>
        <v>14</v>
      </c>
      <c r="I408" s="300" t="str">
        <f>VLOOKUP($A408,DRG!$A$8:$Z$771,18,FALSE)</f>
        <v>A</v>
      </c>
      <c r="J408" s="292">
        <f>VLOOKUP($A408,DRG!$A$8:$Z$771,22,FALSE)</f>
        <v>0.75819999999999999</v>
      </c>
      <c r="K408" s="16"/>
      <c r="L408" s="302">
        <f t="shared" si="30"/>
        <v>8.5007999999999999</v>
      </c>
      <c r="M408" s="208">
        <f t="shared" si="31"/>
        <v>10.614799999999999</v>
      </c>
      <c r="N408" s="358">
        <f t="shared" si="32"/>
        <v>2.113999999999999</v>
      </c>
      <c r="O408" s="308">
        <f t="shared" si="33"/>
        <v>7.0299265951439802E-2</v>
      </c>
      <c r="P408" s="303">
        <f t="shared" si="34"/>
        <v>0.16666666666666666</v>
      </c>
    </row>
    <row r="409" spans="1:16" x14ac:dyDescent="0.2">
      <c r="A409" s="273" t="s">
        <v>1191</v>
      </c>
      <c r="B409" s="287" t="str">
        <f>VLOOKUP($A409,data!$B$2:$AS$765,44,FALSE)</f>
        <v>13</v>
      </c>
      <c r="C409" s="262" t="str">
        <f>VLOOKUP($A409,DRG!$A$8:$Z$771,2,FALSE)</f>
        <v>Infections, Female Reproductive System W CC</v>
      </c>
      <c r="D409" s="264">
        <f>IF(ISERROR(VLOOKUP($A409,v32_final!$A$9:$F$763,6,FALSE)),0,VLOOKUP($A409,v32_final!$A$9:$F$763,6,FALSE))</f>
        <v>18</v>
      </c>
      <c r="E409" s="221" t="str">
        <f>VLOOKUP($A409,DRG!$A$8:$Z$771,20,FALSE)</f>
        <v>A</v>
      </c>
      <c r="F409" s="293">
        <f>VLOOKUP($A409,DRG!$A$8:$Z$771,21,FALSE)</f>
        <v>0.91690000000000005</v>
      </c>
      <c r="G409" s="16"/>
      <c r="H409" s="263">
        <f>VLOOKUP($A409,DRG!$A$8:$Z$771,9,FALSE)</f>
        <v>22</v>
      </c>
      <c r="I409" s="299" t="str">
        <f>VLOOKUP($A409,DRG!$A$8:$Z$771,18,FALSE)</f>
        <v>A</v>
      </c>
      <c r="J409" s="293">
        <f>VLOOKUP($A409,DRG!$A$8:$Z$771,22,FALSE)</f>
        <v>0.84570000000000001</v>
      </c>
      <c r="K409" s="16"/>
      <c r="L409" s="301">
        <f t="shared" si="30"/>
        <v>16.504200000000001</v>
      </c>
      <c r="M409" s="207">
        <f t="shared" si="31"/>
        <v>18.605399999999999</v>
      </c>
      <c r="N409" s="357">
        <f t="shared" si="32"/>
        <v>2.1011999999999986</v>
      </c>
      <c r="O409" s="288">
        <f t="shared" si="33"/>
        <v>-7.7652961064456363E-2</v>
      </c>
      <c r="P409" s="304">
        <f t="shared" si="34"/>
        <v>0.22222222222222221</v>
      </c>
    </row>
    <row r="410" spans="1:16" x14ac:dyDescent="0.2">
      <c r="A410" s="283" t="s">
        <v>1335</v>
      </c>
      <c r="B410" s="287" t="str">
        <f>VLOOKUP($A410,data!$B$2:$AS$765,44,FALSE)</f>
        <v>25</v>
      </c>
      <c r="C410" s="262" t="str">
        <f>VLOOKUP($A410,DRG!$A$8:$Z$771,2,FALSE)</f>
        <v>HIV W Extensive O.R. Procedure W MCC</v>
      </c>
      <c r="D410" s="264">
        <f>IF(ISERROR(VLOOKUP($A410,v32_final!$A$9:$F$763,6,FALSE)),0,VLOOKUP($A410,v32_final!$A$9:$F$763,6,FALSE))</f>
        <v>4</v>
      </c>
      <c r="E410" s="221" t="str">
        <f>VLOOKUP($A410,DRG!$A$8:$Z$771,20,FALSE)</f>
        <v>M</v>
      </c>
      <c r="F410" s="293">
        <f>VLOOKUP($A410,DRG!$A$8:$Z$771,21,FALSE)</f>
        <v>9.4544999999999995</v>
      </c>
      <c r="G410" s="16"/>
      <c r="H410" s="263">
        <f>VLOOKUP($A410,DRG!$A$8:$Z$771,9,FALSE)</f>
        <v>5</v>
      </c>
      <c r="I410" s="299" t="str">
        <f>VLOOKUP($A410,DRG!$A$8:$Z$771,18,FALSE)</f>
        <v>M</v>
      </c>
      <c r="J410" s="293">
        <f>VLOOKUP($A410,DRG!$A$8:$Z$771,22,FALSE)</f>
        <v>7.9771999999999998</v>
      </c>
      <c r="K410" s="16"/>
      <c r="L410" s="301">
        <f t="shared" si="30"/>
        <v>37.817999999999998</v>
      </c>
      <c r="M410" s="207">
        <f t="shared" si="31"/>
        <v>39.885999999999996</v>
      </c>
      <c r="N410" s="357">
        <f t="shared" si="32"/>
        <v>2.0679999999999978</v>
      </c>
      <c r="O410" s="288">
        <f t="shared" si="33"/>
        <v>-0.15625363583478763</v>
      </c>
      <c r="P410" s="304">
        <f t="shared" si="34"/>
        <v>0.25</v>
      </c>
    </row>
    <row r="411" spans="1:16" x14ac:dyDescent="0.2">
      <c r="A411" s="273" t="s">
        <v>674</v>
      </c>
      <c r="B411" s="287" t="str">
        <f>VLOOKUP($A411,data!$B$2:$AS$765,44,FALSE)</f>
        <v>09</v>
      </c>
      <c r="C411" s="262" t="str">
        <f>VLOOKUP($A411,DRG!$A$8:$Z$771,2,FALSE)</f>
        <v>Skin Graft Exc for Skin Ulcer or Cellulitis W MCC</v>
      </c>
      <c r="D411" s="264">
        <f>IF(ISERROR(VLOOKUP($A411,v32_final!$A$9:$F$763,6,FALSE)),0,VLOOKUP($A411,v32_final!$A$9:$F$763,6,FALSE))</f>
        <v>1</v>
      </c>
      <c r="E411" s="221" t="str">
        <f>VLOOKUP($A411,DRG!$A$8:$Z$771,20,FALSE)</f>
        <v>M</v>
      </c>
      <c r="F411" s="293">
        <f>VLOOKUP($A411,DRG!$A$8:$Z$771,21,FALSE)</f>
        <v>6.4398</v>
      </c>
      <c r="G411" s="16"/>
      <c r="H411" s="263">
        <f>VLOOKUP($A411,DRG!$A$8:$Z$771,9,FALSE)</f>
        <v>1</v>
      </c>
      <c r="I411" s="299" t="str">
        <f>VLOOKUP($A411,DRG!$A$8:$Z$771,18,FALSE)</f>
        <v>M</v>
      </c>
      <c r="J411" s="293">
        <f>VLOOKUP($A411,DRG!$A$8:$Z$771,22,FALSE)</f>
        <v>8.4852000000000007</v>
      </c>
      <c r="K411" s="16"/>
      <c r="L411" s="301">
        <f t="shared" si="30"/>
        <v>6.4398</v>
      </c>
      <c r="M411" s="207">
        <f t="shared" si="31"/>
        <v>8.4852000000000007</v>
      </c>
      <c r="N411" s="357">
        <f t="shared" si="32"/>
        <v>2.0454000000000008</v>
      </c>
      <c r="O411" s="288">
        <f t="shared" si="33"/>
        <v>0.31761855958259583</v>
      </c>
      <c r="P411" s="304">
        <f t="shared" si="34"/>
        <v>0</v>
      </c>
    </row>
    <row r="412" spans="1:16" x14ac:dyDescent="0.2">
      <c r="A412" s="273" t="s">
        <v>498</v>
      </c>
      <c r="B412" s="287" t="str">
        <f>VLOOKUP($A412,data!$B$2:$AS$765,44,FALSE)</f>
        <v>01</v>
      </c>
      <c r="C412" s="262" t="str">
        <f>VLOOKUP($A412,DRG!$A$8:$Z$771,2,FALSE)</f>
        <v>Hypertensive Encephalopathy W/O CC/MCC</v>
      </c>
      <c r="D412" s="264">
        <f>IF(ISERROR(VLOOKUP($A412,v32_final!$A$9:$F$763,6,FALSE)),0,VLOOKUP($A412,v32_final!$A$9:$F$763,6,FALSE))</f>
        <v>2</v>
      </c>
      <c r="E412" s="221" t="str">
        <f>VLOOKUP($A412,DRG!$A$8:$Z$771,20,FALSE)</f>
        <v>M</v>
      </c>
      <c r="F412" s="293">
        <f>VLOOKUP($A412,DRG!$A$8:$Z$771,21,FALSE)</f>
        <v>1.0381</v>
      </c>
      <c r="G412" s="16"/>
      <c r="H412" s="263">
        <f>VLOOKUP($A412,DRG!$A$8:$Z$771,9,FALSE)</f>
        <v>5</v>
      </c>
      <c r="I412" s="299" t="str">
        <f>VLOOKUP($A412,DRG!$A$8:$Z$771,18,FALSE)</f>
        <v>MO</v>
      </c>
      <c r="J412" s="293">
        <f>VLOOKUP($A412,DRG!$A$8:$Z$771,22,FALSE)</f>
        <v>0.82430000000000003</v>
      </c>
      <c r="K412" s="16"/>
      <c r="L412" s="301">
        <f t="shared" si="30"/>
        <v>2.0762</v>
      </c>
      <c r="M412" s="207">
        <f t="shared" si="31"/>
        <v>4.1215000000000002</v>
      </c>
      <c r="N412" s="357">
        <f t="shared" si="32"/>
        <v>2.0453000000000001</v>
      </c>
      <c r="O412" s="288">
        <f t="shared" si="33"/>
        <v>-0.20595318370099219</v>
      </c>
      <c r="P412" s="304">
        <f t="shared" si="34"/>
        <v>1.5</v>
      </c>
    </row>
    <row r="413" spans="1:16" x14ac:dyDescent="0.2">
      <c r="A413" s="282" t="s">
        <v>1279</v>
      </c>
      <c r="B413" s="289" t="str">
        <f>VLOOKUP($A413,data!$B$2:$AS$765,44,FALSE)</f>
        <v>19</v>
      </c>
      <c r="C413" s="267" t="str">
        <f>VLOOKUP($A413,DRG!$A$8:$Z$771,2,FALSE)</f>
        <v>Organic Disturbances &amp; Mental Retardation</v>
      </c>
      <c r="D413" s="269">
        <f>IF(ISERROR(VLOOKUP($A413,v32_final!$A$9:$F$763,6,FALSE)),0,VLOOKUP($A413,v32_final!$A$9:$F$763,6,FALSE))</f>
        <v>30</v>
      </c>
      <c r="E413" s="222" t="str">
        <f>VLOOKUP($A413,DRG!$A$8:$Z$771,20,FALSE)</f>
        <v>A</v>
      </c>
      <c r="F413" s="292">
        <f>VLOOKUP($A413,DRG!$A$8:$Z$771,21,FALSE)</f>
        <v>0.57389999999999997</v>
      </c>
      <c r="G413" s="16"/>
      <c r="H413" s="268">
        <f>VLOOKUP($A413,DRG!$A$8:$Z$771,9,FALSE)</f>
        <v>40</v>
      </c>
      <c r="I413" s="300" t="str">
        <f>VLOOKUP($A413,DRG!$A$8:$Z$771,18,FALSE)</f>
        <v>A</v>
      </c>
      <c r="J413" s="292">
        <f>VLOOKUP($A413,DRG!$A$8:$Z$771,22,FALSE)</f>
        <v>0.48139999999999999</v>
      </c>
      <c r="K413" s="16"/>
      <c r="L413" s="302">
        <f t="shared" si="30"/>
        <v>17.216999999999999</v>
      </c>
      <c r="M413" s="208">
        <f t="shared" si="31"/>
        <v>19.256</v>
      </c>
      <c r="N413" s="358">
        <f t="shared" si="32"/>
        <v>2.0390000000000015</v>
      </c>
      <c r="O413" s="308">
        <f t="shared" si="33"/>
        <v>-0.16117790555845962</v>
      </c>
      <c r="P413" s="303">
        <f t="shared" si="34"/>
        <v>0.33333333333333331</v>
      </c>
    </row>
    <row r="414" spans="1:16" x14ac:dyDescent="0.2">
      <c r="A414" s="273" t="s">
        <v>665</v>
      </c>
      <c r="B414" s="287" t="str">
        <f>VLOOKUP($A414,data!$B$2:$AS$765,44,FALSE)</f>
        <v>08</v>
      </c>
      <c r="C414" s="262" t="str">
        <f>VLOOKUP($A414,DRG!$A$8:$Z$771,2,FALSE)</f>
        <v>Aftercare, Musculoskeletal System &amp; Connective Tissue W/O CC/MCC</v>
      </c>
      <c r="D414" s="264">
        <f>IF(ISERROR(VLOOKUP($A414,v32_final!$A$9:$F$763,6,FALSE)),0,VLOOKUP($A414,v32_final!$A$9:$F$763,6,FALSE))</f>
        <v>5</v>
      </c>
      <c r="E414" s="221" t="str">
        <f>VLOOKUP($A414,DRG!$A$8:$Z$771,20,FALSE)</f>
        <v>MP</v>
      </c>
      <c r="F414" s="293">
        <f>VLOOKUP($A414,DRG!$A$8:$Z$771,21,FALSE)</f>
        <v>0.68759999999999999</v>
      </c>
      <c r="G414" s="16"/>
      <c r="H414" s="263">
        <f>VLOOKUP($A414,DRG!$A$8:$Z$771,9,FALSE)</f>
        <v>5</v>
      </c>
      <c r="I414" s="299" t="str">
        <f>VLOOKUP($A414,DRG!$A$8:$Z$771,18,FALSE)</f>
        <v>M</v>
      </c>
      <c r="J414" s="293">
        <f>VLOOKUP($A414,DRG!$A$8:$Z$771,22,FALSE)</f>
        <v>1.0851999999999999</v>
      </c>
      <c r="K414" s="16"/>
      <c r="L414" s="301">
        <f t="shared" si="30"/>
        <v>3.4379999999999997</v>
      </c>
      <c r="M414" s="207">
        <f t="shared" si="31"/>
        <v>5.4260000000000002</v>
      </c>
      <c r="N414" s="357">
        <f t="shared" si="32"/>
        <v>1.9880000000000004</v>
      </c>
      <c r="O414" s="288">
        <f t="shared" si="33"/>
        <v>0.5782431646305991</v>
      </c>
      <c r="P414" s="304">
        <f t="shared" si="34"/>
        <v>0</v>
      </c>
    </row>
    <row r="415" spans="1:16" x14ac:dyDescent="0.2">
      <c r="A415" s="273" t="s">
        <v>1311</v>
      </c>
      <c r="B415" s="287" t="str">
        <f>VLOOKUP($A415,data!$B$2:$AS$765,44,FALSE)</f>
        <v>22</v>
      </c>
      <c r="C415" s="262" t="str">
        <f>VLOOKUP($A415,DRG!$A$8:$Z$771,2,FALSE)</f>
        <v>Full Thickness Burn W Skin Graft or Inhal Inj W/O CC/MCC</v>
      </c>
      <c r="D415" s="264">
        <f>IF(ISERROR(VLOOKUP($A415,v32_final!$A$9:$F$763,6,FALSE)),0,VLOOKUP($A415,v32_final!$A$9:$F$763,6,FALSE))</f>
        <v>7</v>
      </c>
      <c r="E415" s="221" t="str">
        <f>VLOOKUP($A415,DRG!$A$8:$Z$771,20,FALSE)</f>
        <v>M</v>
      </c>
      <c r="F415" s="293">
        <f>VLOOKUP($A415,DRG!$A$8:$Z$771,21,FALSE)</f>
        <v>3.6292</v>
      </c>
      <c r="G415" s="16"/>
      <c r="H415" s="263">
        <f>VLOOKUP($A415,DRG!$A$8:$Z$771,9,FALSE)</f>
        <v>7</v>
      </c>
      <c r="I415" s="299" t="str">
        <f>VLOOKUP($A415,DRG!$A$8:$Z$771,18,FALSE)</f>
        <v>M</v>
      </c>
      <c r="J415" s="293">
        <f>VLOOKUP($A415,DRG!$A$8:$Z$771,22,FALSE)</f>
        <v>3.9119000000000002</v>
      </c>
      <c r="K415" s="16"/>
      <c r="L415" s="301">
        <f t="shared" si="30"/>
        <v>25.404399999999999</v>
      </c>
      <c r="M415" s="207">
        <f t="shared" si="31"/>
        <v>27.383300000000002</v>
      </c>
      <c r="N415" s="357">
        <f t="shared" si="32"/>
        <v>1.978900000000003</v>
      </c>
      <c r="O415" s="288">
        <f t="shared" si="33"/>
        <v>7.7895955031411931E-2</v>
      </c>
      <c r="P415" s="304">
        <f t="shared" si="34"/>
        <v>0</v>
      </c>
    </row>
    <row r="416" spans="1:16" x14ac:dyDescent="0.2">
      <c r="A416" s="273" t="s">
        <v>1208</v>
      </c>
      <c r="B416" s="287" t="str">
        <f>VLOOKUP($A416,data!$B$2:$AS$765,44,FALSE)</f>
        <v>14</v>
      </c>
      <c r="C416" s="262" t="str">
        <f>VLOOKUP($A416,DRG!$A$8:$Z$771,2,FALSE)</f>
        <v>Abortion W/O D&amp;C</v>
      </c>
      <c r="D416" s="264">
        <f>IF(ISERROR(VLOOKUP($A416,v32_final!$A$9:$F$763,6,FALSE)),0,VLOOKUP($A416,v32_final!$A$9:$F$763,6,FALSE))</f>
        <v>21</v>
      </c>
      <c r="E416" s="221" t="str">
        <f>VLOOKUP($A416,DRG!$A$8:$Z$771,20,FALSE)</f>
        <v>A</v>
      </c>
      <c r="F416" s="293">
        <f>VLOOKUP($A416,DRG!$A$8:$Z$771,21,FALSE)</f>
        <v>0.4884</v>
      </c>
      <c r="G416" s="16"/>
      <c r="H416" s="263">
        <f>VLOOKUP($A416,DRG!$A$8:$Z$771,9,FALSE)</f>
        <v>27</v>
      </c>
      <c r="I416" s="299" t="str">
        <f>VLOOKUP($A416,DRG!$A$8:$Z$771,18,FALSE)</f>
        <v>A</v>
      </c>
      <c r="J416" s="293">
        <f>VLOOKUP($A416,DRG!$A$8:$Z$771,22,FALSE)</f>
        <v>0.45190000000000002</v>
      </c>
      <c r="K416" s="16"/>
      <c r="L416" s="301">
        <f t="shared" si="30"/>
        <v>10.256399999999999</v>
      </c>
      <c r="M416" s="207">
        <f t="shared" si="31"/>
        <v>12.2013</v>
      </c>
      <c r="N416" s="357">
        <f t="shared" si="32"/>
        <v>1.9449000000000005</v>
      </c>
      <c r="O416" s="288">
        <f t="shared" si="33"/>
        <v>-7.4733824733824686E-2</v>
      </c>
      <c r="P416" s="304">
        <f t="shared" si="34"/>
        <v>0.2857142857142857</v>
      </c>
    </row>
    <row r="417" spans="1:16" x14ac:dyDescent="0.2">
      <c r="A417" s="273" t="s">
        <v>274</v>
      </c>
      <c r="B417" s="287" t="str">
        <f>VLOOKUP($A417,data!$B$2:$AS$765,44,FALSE)</f>
        <v>07</v>
      </c>
      <c r="C417" s="262" t="str">
        <f>VLOOKUP($A417,DRG!$A$8:$Z$771,2,FALSE)</f>
        <v>Malignancy of Hepatobiliary System or Pancreas W MCC</v>
      </c>
      <c r="D417" s="264">
        <f>IF(ISERROR(VLOOKUP($A417,v32_final!$A$9:$F$763,6,FALSE)),0,VLOOKUP($A417,v32_final!$A$9:$F$763,6,FALSE))</f>
        <v>44</v>
      </c>
      <c r="E417" s="221" t="str">
        <f>VLOOKUP($A417,DRG!$A$8:$Z$771,20,FALSE)</f>
        <v>A</v>
      </c>
      <c r="F417" s="293">
        <f>VLOOKUP($A417,DRG!$A$8:$Z$771,21,FALSE)</f>
        <v>1.6726000000000001</v>
      </c>
      <c r="G417" s="16"/>
      <c r="H417" s="263">
        <f>VLOOKUP($A417,DRG!$A$8:$Z$771,9,FALSE)</f>
        <v>44</v>
      </c>
      <c r="I417" s="299" t="str">
        <f>VLOOKUP($A417,DRG!$A$8:$Z$771,18,FALSE)</f>
        <v>A</v>
      </c>
      <c r="J417" s="293">
        <f>VLOOKUP($A417,DRG!$A$8:$Z$771,22,FALSE)</f>
        <v>1.7161</v>
      </c>
      <c r="K417" s="16"/>
      <c r="L417" s="301">
        <f t="shared" si="30"/>
        <v>73.594400000000007</v>
      </c>
      <c r="M417" s="207">
        <f t="shared" si="31"/>
        <v>75.508399999999995</v>
      </c>
      <c r="N417" s="357">
        <f t="shared" si="32"/>
        <v>1.9139999999999873</v>
      </c>
      <c r="O417" s="288">
        <f t="shared" si="33"/>
        <v>2.6007413607557019E-2</v>
      </c>
      <c r="P417" s="304">
        <f t="shared" si="34"/>
        <v>0</v>
      </c>
    </row>
    <row r="418" spans="1:16" x14ac:dyDescent="0.2">
      <c r="A418" s="282" t="s">
        <v>2285</v>
      </c>
      <c r="B418" s="289" t="str">
        <f>VLOOKUP($A418,data!$B$2:$AS$765,44,FALSE)</f>
        <v>09</v>
      </c>
      <c r="C418" s="267" t="str">
        <f>VLOOKUP($A418,DRG!$A$8:$Z$771,2,FALSE)</f>
        <v>Skin Debridement W CC</v>
      </c>
      <c r="D418" s="269">
        <f>IF(ISERROR(VLOOKUP($A418,v32_final!$A$9:$F$763,6,FALSE)),0,VLOOKUP($A418,v32_final!$A$9:$F$763,6,FALSE))</f>
        <v>59</v>
      </c>
      <c r="E418" s="222" t="str">
        <f>VLOOKUP($A418,DRG!$A$8:$Z$771,20,FALSE)</f>
        <v>A</v>
      </c>
      <c r="F418" s="292">
        <f>VLOOKUP($A418,DRG!$A$8:$Z$771,21,FALSE)</f>
        <v>1.4303999999999999</v>
      </c>
      <c r="G418" s="16"/>
      <c r="H418" s="268">
        <f>VLOOKUP($A418,DRG!$A$8:$Z$771,9,FALSE)</f>
        <v>64</v>
      </c>
      <c r="I418" s="300" t="str">
        <f>VLOOKUP($A418,DRG!$A$8:$Z$771,18,FALSE)</f>
        <v>A</v>
      </c>
      <c r="J418" s="292">
        <f>VLOOKUP($A418,DRG!$A$8:$Z$771,22,FALSE)</f>
        <v>1.3478000000000001</v>
      </c>
      <c r="K418" s="16"/>
      <c r="L418" s="302">
        <f t="shared" si="30"/>
        <v>84.393599999999992</v>
      </c>
      <c r="M418" s="208">
        <f t="shared" si="31"/>
        <v>86.259200000000007</v>
      </c>
      <c r="N418" s="358">
        <f t="shared" si="32"/>
        <v>1.8656000000000148</v>
      </c>
      <c r="O418" s="308">
        <f t="shared" si="33"/>
        <v>-5.7746085011185534E-2</v>
      </c>
      <c r="P418" s="303">
        <f t="shared" si="34"/>
        <v>8.4745762711864403E-2</v>
      </c>
    </row>
    <row r="419" spans="1:16" x14ac:dyDescent="0.2">
      <c r="A419" s="273" t="s">
        <v>892</v>
      </c>
      <c r="B419" s="287" t="str">
        <f>VLOOKUP($A419,data!$B$2:$AS$765,44,FALSE)</f>
        <v>04</v>
      </c>
      <c r="C419" s="262" t="str">
        <f>VLOOKUP($A419,DRG!$A$8:$Z$771,2,FALSE)</f>
        <v>Interstitial Lung Disease W/O CC/MCC</v>
      </c>
      <c r="D419" s="264">
        <f>IF(ISERROR(VLOOKUP($A419,v32_final!$A$9:$F$763,6,FALSE)),0,VLOOKUP($A419,v32_final!$A$9:$F$763,6,FALSE))</f>
        <v>9</v>
      </c>
      <c r="E419" s="221" t="str">
        <f>VLOOKUP($A419,DRG!$A$8:$Z$771,20,FALSE)</f>
        <v>MP</v>
      </c>
      <c r="F419" s="293">
        <f>VLOOKUP($A419,DRG!$A$8:$Z$771,21,FALSE)</f>
        <v>0.82979999999999998</v>
      </c>
      <c r="G419" s="16"/>
      <c r="H419" s="263">
        <f>VLOOKUP($A419,DRG!$A$8:$Z$771,9,FALSE)</f>
        <v>12</v>
      </c>
      <c r="I419" s="299" t="str">
        <f>VLOOKUP($A419,DRG!$A$8:$Z$771,18,FALSE)</f>
        <v>A</v>
      </c>
      <c r="J419" s="293">
        <f>VLOOKUP($A419,DRG!$A$8:$Z$771,22,FALSE)</f>
        <v>0.77610000000000001</v>
      </c>
      <c r="K419" s="16"/>
      <c r="L419" s="301">
        <f t="shared" si="30"/>
        <v>7.4681999999999995</v>
      </c>
      <c r="M419" s="207">
        <f t="shared" si="31"/>
        <v>9.3132000000000001</v>
      </c>
      <c r="N419" s="357">
        <f t="shared" si="32"/>
        <v>1.8450000000000006</v>
      </c>
      <c r="O419" s="288">
        <f t="shared" si="33"/>
        <v>-6.4714389009399825E-2</v>
      </c>
      <c r="P419" s="304">
        <f t="shared" si="34"/>
        <v>0.33333333333333331</v>
      </c>
    </row>
    <row r="420" spans="1:16" x14ac:dyDescent="0.2">
      <c r="A420" s="283" t="s">
        <v>2321</v>
      </c>
      <c r="B420" s="287" t="str">
        <f>VLOOKUP($A420,data!$B$2:$AS$765,44,FALSE)</f>
        <v>08</v>
      </c>
      <c r="C420" s="262" t="str">
        <f>VLOOKUP($A420,DRG!$A$8:$Z$771,2,FALSE)</f>
        <v>Back &amp; Neck Proc Exc Spinal Fusion W MCC or Disc Device/Neurostim</v>
      </c>
      <c r="D420" s="264">
        <f>IF(ISERROR(VLOOKUP($A420,v32_final!$A$9:$F$763,6,FALSE)),0,VLOOKUP($A420,v32_final!$A$9:$F$763,6,FALSE))</f>
        <v>7</v>
      </c>
      <c r="E420" s="221" t="str">
        <f>VLOOKUP($A420,DRG!$A$8:$Z$771,20,FALSE)</f>
        <v>M</v>
      </c>
      <c r="F420" s="293">
        <f>VLOOKUP($A420,DRG!$A$8:$Z$771,21,FALSE)</f>
        <v>4.6951999999999998</v>
      </c>
      <c r="G420" s="16"/>
      <c r="H420" s="263">
        <f>VLOOKUP($A420,DRG!$A$8:$Z$771,9,FALSE)</f>
        <v>11</v>
      </c>
      <c r="I420" s="299" t="str">
        <f>VLOOKUP($A420,DRG!$A$8:$Z$771,18,FALSE)</f>
        <v>A</v>
      </c>
      <c r="J420" s="293">
        <f>VLOOKUP($A420,DRG!$A$8:$Z$771,22,FALSE)</f>
        <v>3.1532</v>
      </c>
      <c r="K420" s="16"/>
      <c r="L420" s="301">
        <f t="shared" si="30"/>
        <v>32.866399999999999</v>
      </c>
      <c r="M420" s="207">
        <f t="shared" si="31"/>
        <v>34.685200000000002</v>
      </c>
      <c r="N420" s="357">
        <f t="shared" si="32"/>
        <v>1.8188000000000031</v>
      </c>
      <c r="O420" s="288">
        <f t="shared" si="33"/>
        <v>-0.32842051456806948</v>
      </c>
      <c r="P420" s="304">
        <f t="shared" si="34"/>
        <v>0.5714285714285714</v>
      </c>
    </row>
    <row r="421" spans="1:16" x14ac:dyDescent="0.2">
      <c r="A421" s="273" t="s">
        <v>1339</v>
      </c>
      <c r="B421" s="287" t="str">
        <f>VLOOKUP($A421,data!$B$2:$AS$765,44,FALSE)</f>
        <v>25</v>
      </c>
      <c r="C421" s="262" t="str">
        <f>VLOOKUP($A421,DRG!$A$8:$Z$771,2,FALSE)</f>
        <v>HIV W Major Related Condition W/O CC/MCC</v>
      </c>
      <c r="D421" s="264">
        <f>IF(ISERROR(VLOOKUP($A421,v32_final!$A$9:$F$763,6,FALSE)),0,VLOOKUP($A421,v32_final!$A$9:$F$763,6,FALSE))</f>
        <v>10</v>
      </c>
      <c r="E421" s="221" t="str">
        <f>VLOOKUP($A421,DRG!$A$8:$Z$771,20,FALSE)</f>
        <v>A</v>
      </c>
      <c r="F421" s="293">
        <f>VLOOKUP($A421,DRG!$A$8:$Z$771,21,FALSE)</f>
        <v>0.9012</v>
      </c>
      <c r="G421" s="16"/>
      <c r="H421" s="263">
        <f>VLOOKUP($A421,DRG!$A$8:$Z$771,9,FALSE)</f>
        <v>10</v>
      </c>
      <c r="I421" s="299" t="str">
        <f>VLOOKUP($A421,DRG!$A$8:$Z$771,18,FALSE)</f>
        <v>A</v>
      </c>
      <c r="J421" s="293">
        <f>VLOOKUP($A421,DRG!$A$8:$Z$771,22,FALSE)</f>
        <v>1.0683</v>
      </c>
      <c r="K421" s="16"/>
      <c r="L421" s="301">
        <f t="shared" si="30"/>
        <v>9.0120000000000005</v>
      </c>
      <c r="M421" s="207">
        <f t="shared" si="31"/>
        <v>10.683</v>
      </c>
      <c r="N421" s="357">
        <f t="shared" si="32"/>
        <v>1.6709999999999994</v>
      </c>
      <c r="O421" s="288">
        <f t="shared" si="33"/>
        <v>0.18541944074567246</v>
      </c>
      <c r="P421" s="304">
        <f t="shared" si="34"/>
        <v>0</v>
      </c>
    </row>
    <row r="422" spans="1:16" x14ac:dyDescent="0.2">
      <c r="A422" s="273" t="s">
        <v>1102</v>
      </c>
      <c r="B422" s="287" t="str">
        <f>VLOOKUP($A422,data!$B$2:$AS$765,44,FALSE)</f>
        <v>11</v>
      </c>
      <c r="C422" s="262" t="str">
        <f>VLOOKUP($A422,DRG!$A$8:$Z$771,2,FALSE)</f>
        <v>Urethral Stricture</v>
      </c>
      <c r="D422" s="264">
        <f>IF(ISERROR(VLOOKUP($A422,v32_final!$A$9:$F$763,6,FALSE)),0,VLOOKUP($A422,v32_final!$A$9:$F$763,6,FALSE))</f>
        <v>3</v>
      </c>
      <c r="E422" s="221" t="str">
        <f>VLOOKUP($A422,DRG!$A$8:$Z$771,20,FALSE)</f>
        <v>M</v>
      </c>
      <c r="F422" s="293">
        <f>VLOOKUP($A422,DRG!$A$8:$Z$771,21,FALSE)</f>
        <v>1.4349000000000001</v>
      </c>
      <c r="G422" s="16"/>
      <c r="H422" s="263">
        <f>VLOOKUP($A422,DRG!$A$8:$Z$771,9,FALSE)</f>
        <v>4</v>
      </c>
      <c r="I422" s="299" t="str">
        <f>VLOOKUP($A422,DRG!$A$8:$Z$771,18,FALSE)</f>
        <v>M</v>
      </c>
      <c r="J422" s="293">
        <f>VLOOKUP($A422,DRG!$A$8:$Z$771,22,FALSE)</f>
        <v>1.4937</v>
      </c>
      <c r="K422" s="16"/>
      <c r="L422" s="301">
        <f t="shared" si="30"/>
        <v>4.3047000000000004</v>
      </c>
      <c r="M422" s="207">
        <f t="shared" si="31"/>
        <v>5.9748000000000001</v>
      </c>
      <c r="N422" s="357">
        <f t="shared" si="32"/>
        <v>1.6700999999999997</v>
      </c>
      <c r="O422" s="288">
        <f t="shared" si="33"/>
        <v>4.097846539828557E-2</v>
      </c>
      <c r="P422" s="304">
        <f t="shared" si="34"/>
        <v>0.33333333333333331</v>
      </c>
    </row>
    <row r="423" spans="1:16" x14ac:dyDescent="0.2">
      <c r="A423" s="282" t="s">
        <v>1300</v>
      </c>
      <c r="B423" s="289" t="str">
        <f>VLOOKUP($A423,data!$B$2:$AS$765,44,FALSE)</f>
        <v>21</v>
      </c>
      <c r="C423" s="267" t="str">
        <f>VLOOKUP($A423,DRG!$A$8:$Z$771,2,FALSE)</f>
        <v>Allergic Reactions W/O MCC</v>
      </c>
      <c r="D423" s="269">
        <f>IF(ISERROR(VLOOKUP($A423,v32_final!$A$9:$F$763,6,FALSE)),0,VLOOKUP($A423,v32_final!$A$9:$F$763,6,FALSE))</f>
        <v>25</v>
      </c>
      <c r="E423" s="222" t="str">
        <f>VLOOKUP($A423,DRG!$A$8:$Z$771,20,FALSE)</f>
        <v>A</v>
      </c>
      <c r="F423" s="292">
        <f>VLOOKUP($A423,DRG!$A$8:$Z$771,21,FALSE)</f>
        <v>0.53559999999999997</v>
      </c>
      <c r="G423" s="16"/>
      <c r="H423" s="268">
        <f>VLOOKUP($A423,DRG!$A$8:$Z$771,9,FALSE)</f>
        <v>25</v>
      </c>
      <c r="I423" s="300" t="str">
        <f>VLOOKUP($A423,DRG!$A$8:$Z$771,18,FALSE)</f>
        <v>A</v>
      </c>
      <c r="J423" s="292">
        <f>VLOOKUP($A423,DRG!$A$8:$Z$771,22,FALSE)</f>
        <v>0.60119999999999996</v>
      </c>
      <c r="K423" s="16"/>
      <c r="L423" s="302">
        <f t="shared" si="30"/>
        <v>13.389999999999999</v>
      </c>
      <c r="M423" s="208">
        <f t="shared" si="31"/>
        <v>15.03</v>
      </c>
      <c r="N423" s="358">
        <f t="shared" si="32"/>
        <v>1.6400000000000006</v>
      </c>
      <c r="O423" s="308">
        <f t="shared" si="33"/>
        <v>0.12247946228528753</v>
      </c>
      <c r="P423" s="303">
        <f t="shared" si="34"/>
        <v>0</v>
      </c>
    </row>
    <row r="424" spans="1:16" x14ac:dyDescent="0.2">
      <c r="A424" s="273" t="s">
        <v>575</v>
      </c>
      <c r="B424" s="287" t="str">
        <f>VLOOKUP($A424,data!$B$2:$AS$765,44,FALSE)</f>
        <v>01</v>
      </c>
      <c r="C424" s="262" t="str">
        <f>VLOOKUP($A424,DRG!$A$8:$Z$771,2,FALSE)</f>
        <v>Intracranial Vascular Procedures W PDX Hemorrhage W CC</v>
      </c>
      <c r="D424" s="264">
        <f>IF(ISERROR(VLOOKUP($A424,v32_final!$A$9:$F$763,6,FALSE)),0,VLOOKUP($A424,v32_final!$A$9:$F$763,6,FALSE))</f>
        <v>7</v>
      </c>
      <c r="E424" s="221" t="str">
        <f>VLOOKUP($A424,DRG!$A$8:$Z$771,20,FALSE)</f>
        <v>M</v>
      </c>
      <c r="F424" s="293">
        <f>VLOOKUP($A424,DRG!$A$8:$Z$771,21,FALSE)</f>
        <v>11.1242</v>
      </c>
      <c r="G424" s="16"/>
      <c r="H424" s="263">
        <f>VLOOKUP($A424,DRG!$A$8:$Z$771,9,FALSE)</f>
        <v>7</v>
      </c>
      <c r="I424" s="299" t="str">
        <f>VLOOKUP($A424,DRG!$A$8:$Z$771,18,FALSE)</f>
        <v>M</v>
      </c>
      <c r="J424" s="293">
        <f>VLOOKUP($A424,DRG!$A$8:$Z$771,22,FALSE)</f>
        <v>11.3492</v>
      </c>
      <c r="K424" s="16"/>
      <c r="L424" s="301">
        <f t="shared" si="30"/>
        <v>77.869399999999999</v>
      </c>
      <c r="M424" s="207">
        <f t="shared" si="31"/>
        <v>79.444400000000002</v>
      </c>
      <c r="N424" s="357">
        <f t="shared" si="32"/>
        <v>1.5750000000000028</v>
      </c>
      <c r="O424" s="288">
        <f t="shared" si="33"/>
        <v>2.0226173567537409E-2</v>
      </c>
      <c r="P424" s="304">
        <f t="shared" si="34"/>
        <v>0</v>
      </c>
    </row>
    <row r="425" spans="1:16" x14ac:dyDescent="0.2">
      <c r="A425" s="273" t="s">
        <v>1373</v>
      </c>
      <c r="B425" s="287" t="str">
        <f>VLOOKUP($A425,data!$B$2:$AS$765,44,FALSE)</f>
        <v>05</v>
      </c>
      <c r="C425" s="262" t="str">
        <f>VLOOKUP($A425,DRG!$A$8:$Z$771,2,FALSE)</f>
        <v>Upper Limb &amp; Toe Amputation for Circ System Disorders W/O CC/MCC</v>
      </c>
      <c r="D425" s="264">
        <f>IF(ISERROR(VLOOKUP($A425,v32_final!$A$9:$F$763,6,FALSE)),0,VLOOKUP($A425,v32_final!$A$9:$F$763,6,FALSE))</f>
        <v>1</v>
      </c>
      <c r="E425" s="221" t="str">
        <f>VLOOKUP($A425,DRG!$A$8:$Z$771,20,FALSE)</f>
        <v>MO</v>
      </c>
      <c r="F425" s="293">
        <f>VLOOKUP($A425,DRG!$A$8:$Z$771,21,FALSE)</f>
        <v>1.1489</v>
      </c>
      <c r="G425" s="16"/>
      <c r="H425" s="263">
        <f>VLOOKUP($A425,DRG!$A$8:$Z$771,9,FALSE)</f>
        <v>3</v>
      </c>
      <c r="I425" s="299" t="str">
        <f>VLOOKUP($A425,DRG!$A$8:$Z$771,18,FALSE)</f>
        <v>A</v>
      </c>
      <c r="J425" s="293">
        <f>VLOOKUP($A425,DRG!$A$8:$Z$771,22,FALSE)</f>
        <v>0.90720000000000001</v>
      </c>
      <c r="K425" s="16"/>
      <c r="L425" s="301">
        <f t="shared" si="30"/>
        <v>1.1489</v>
      </c>
      <c r="M425" s="207">
        <f t="shared" si="31"/>
        <v>2.7216</v>
      </c>
      <c r="N425" s="357">
        <f t="shared" si="32"/>
        <v>1.5727</v>
      </c>
      <c r="O425" s="288">
        <f t="shared" si="33"/>
        <v>-0.21037514143963792</v>
      </c>
      <c r="P425" s="304">
        <f t="shared" si="34"/>
        <v>2</v>
      </c>
    </row>
    <row r="426" spans="1:16" x14ac:dyDescent="0.2">
      <c r="A426" s="273" t="s">
        <v>866</v>
      </c>
      <c r="B426" s="287" t="str">
        <f>VLOOKUP($A426,data!$B$2:$AS$765,44,FALSE)</f>
        <v>04</v>
      </c>
      <c r="C426" s="262" t="str">
        <f>VLOOKUP($A426,DRG!$A$8:$Z$771,2,FALSE)</f>
        <v>Major Chest Trauma W/O CC/MCC</v>
      </c>
      <c r="D426" s="264">
        <f>IF(ISERROR(VLOOKUP($A426,v32_final!$A$9:$F$763,6,FALSE)),0,VLOOKUP($A426,v32_final!$A$9:$F$763,6,FALSE))</f>
        <v>7</v>
      </c>
      <c r="E426" s="221" t="str">
        <f>VLOOKUP($A426,DRG!$A$8:$Z$771,20,FALSE)</f>
        <v>MO</v>
      </c>
      <c r="F426" s="293">
        <f>VLOOKUP($A426,DRG!$A$8:$Z$771,21,FALSE)</f>
        <v>0.65139999999999998</v>
      </c>
      <c r="G426" s="16"/>
      <c r="H426" s="263">
        <f>VLOOKUP($A426,DRG!$A$8:$Z$771,9,FALSE)</f>
        <v>7</v>
      </c>
      <c r="I426" s="299" t="str">
        <f>VLOOKUP($A426,DRG!$A$8:$Z$771,18,FALSE)</f>
        <v>MO</v>
      </c>
      <c r="J426" s="293">
        <f>VLOOKUP($A426,DRG!$A$8:$Z$771,22,FALSE)</f>
        <v>0.87029999999999996</v>
      </c>
      <c r="K426" s="16"/>
      <c r="L426" s="301">
        <f t="shared" si="30"/>
        <v>4.5598000000000001</v>
      </c>
      <c r="M426" s="207">
        <f t="shared" si="31"/>
        <v>6.0920999999999994</v>
      </c>
      <c r="N426" s="357">
        <f t="shared" si="32"/>
        <v>1.5322999999999993</v>
      </c>
      <c r="O426" s="288">
        <f t="shared" si="33"/>
        <v>0.33604544058949953</v>
      </c>
      <c r="P426" s="304">
        <f t="shared" si="34"/>
        <v>0</v>
      </c>
    </row>
    <row r="427" spans="1:16" x14ac:dyDescent="0.2">
      <c r="A427" s="273" t="s">
        <v>1449</v>
      </c>
      <c r="B427" s="287" t="str">
        <f>VLOOKUP($A427,data!$B$2:$AS$765,44,FALSE)</f>
        <v>08</v>
      </c>
      <c r="C427" s="262" t="str">
        <f>VLOOKUP($A427,DRG!$A$8:$Z$771,2,FALSE)</f>
        <v>Sprains, Strains &amp; Dislocations of Hip, Pelvis &amp; Thigh W CC/MCC</v>
      </c>
      <c r="D427" s="264">
        <f>IF(ISERROR(VLOOKUP($A427,v32_final!$A$9:$F$763,6,FALSE)),0,VLOOKUP($A427,v32_final!$A$9:$F$763,6,FALSE))</f>
        <v>1</v>
      </c>
      <c r="E427" s="221" t="str">
        <f>VLOOKUP($A427,DRG!$A$8:$Z$771,20,FALSE)</f>
        <v>M</v>
      </c>
      <c r="F427" s="293">
        <f>VLOOKUP($A427,DRG!$A$8:$Z$771,21,FALSE)</f>
        <v>1.3954</v>
      </c>
      <c r="G427" s="16"/>
      <c r="H427" s="263">
        <f>VLOOKUP($A427,DRG!$A$8:$Z$771,9,FALSE)</f>
        <v>2</v>
      </c>
      <c r="I427" s="299" t="str">
        <f>VLOOKUP($A427,DRG!$A$8:$Z$771,18,FALSE)</f>
        <v>M</v>
      </c>
      <c r="J427" s="293">
        <f>VLOOKUP($A427,DRG!$A$8:$Z$771,22,FALSE)</f>
        <v>1.4348000000000001</v>
      </c>
      <c r="K427" s="16"/>
      <c r="L427" s="301">
        <f t="shared" si="30"/>
        <v>1.3954</v>
      </c>
      <c r="M427" s="207">
        <f t="shared" si="31"/>
        <v>2.8696000000000002</v>
      </c>
      <c r="N427" s="357">
        <f t="shared" si="32"/>
        <v>1.4742000000000002</v>
      </c>
      <c r="O427" s="288">
        <f t="shared" si="33"/>
        <v>2.8235631360183533E-2</v>
      </c>
      <c r="P427" s="304">
        <f t="shared" si="34"/>
        <v>1</v>
      </c>
    </row>
    <row r="428" spans="1:16" x14ac:dyDescent="0.2">
      <c r="A428" s="282" t="s">
        <v>647</v>
      </c>
      <c r="B428" s="289" t="str">
        <f>VLOOKUP($A428,data!$B$2:$AS$765,44,FALSE)</f>
        <v>12</v>
      </c>
      <c r="C428" s="267" t="str">
        <f>VLOOKUP($A428,DRG!$A$8:$Z$771,2,FALSE)</f>
        <v>Other Male Reproductive System O.R. Proc Exc Malignancy W/O CC/MCC</v>
      </c>
      <c r="D428" s="269">
        <f>IF(ISERROR(VLOOKUP($A428,v32_final!$A$9:$F$763,6,FALSE)),0,VLOOKUP($A428,v32_final!$A$9:$F$763,6,FALSE))</f>
        <v>0</v>
      </c>
      <c r="E428" s="222" t="str">
        <f>VLOOKUP($A428,DRG!$A$8:$Z$771,20,FALSE)</f>
        <v>M</v>
      </c>
      <c r="F428" s="292">
        <f>VLOOKUP($A428,DRG!$A$8:$Z$771,21,FALSE)</f>
        <v>1.5212000000000001</v>
      </c>
      <c r="G428" s="16"/>
      <c r="H428" s="268">
        <f>VLOOKUP($A428,DRG!$A$8:$Z$771,9,FALSE)</f>
        <v>1</v>
      </c>
      <c r="I428" s="300" t="str">
        <f>VLOOKUP($A428,DRG!$A$8:$Z$771,18,FALSE)</f>
        <v>M</v>
      </c>
      <c r="J428" s="292">
        <f>VLOOKUP($A428,DRG!$A$8:$Z$771,22,FALSE)</f>
        <v>1.4386000000000001</v>
      </c>
      <c r="K428" s="16"/>
      <c r="L428" s="302">
        <f t="shared" si="30"/>
        <v>0</v>
      </c>
      <c r="M428" s="208">
        <f t="shared" si="31"/>
        <v>1.4386000000000001</v>
      </c>
      <c r="N428" s="358">
        <f t="shared" si="32"/>
        <v>1.4386000000000001</v>
      </c>
      <c r="O428" s="308">
        <f t="shared" si="33"/>
        <v>-5.4299237444123058E-2</v>
      </c>
      <c r="P428" s="303">
        <f t="shared" si="34"/>
        <v>0</v>
      </c>
    </row>
    <row r="429" spans="1:16" x14ac:dyDescent="0.2">
      <c r="A429" s="273" t="s">
        <v>1238</v>
      </c>
      <c r="B429" s="287" t="str">
        <f>VLOOKUP($A429,data!$B$2:$AS$765,44,FALSE)</f>
        <v>17</v>
      </c>
      <c r="C429" s="262" t="str">
        <f>VLOOKUP($A429,DRG!$A$8:$Z$771,2,FALSE)</f>
        <v>Myeloprolif Disord or Poorly Diff Neopl W Maj O.R. Proc W/O CC/MCC</v>
      </c>
      <c r="D429" s="264">
        <f>IF(ISERROR(VLOOKUP($A429,v32_final!$A$9:$F$763,6,FALSE)),0,VLOOKUP($A429,v32_final!$A$9:$F$763,6,FALSE))</f>
        <v>4</v>
      </c>
      <c r="E429" s="221" t="str">
        <f>VLOOKUP($A429,DRG!$A$8:$Z$771,20,FALSE)</f>
        <v>M</v>
      </c>
      <c r="F429" s="293">
        <f>VLOOKUP($A429,DRG!$A$8:$Z$771,21,FALSE)</f>
        <v>2.3818999999999999</v>
      </c>
      <c r="G429" s="16"/>
      <c r="H429" s="263">
        <f>VLOOKUP($A429,DRG!$A$8:$Z$771,9,FALSE)</f>
        <v>6</v>
      </c>
      <c r="I429" s="299" t="str">
        <f>VLOOKUP($A429,DRG!$A$8:$Z$771,18,FALSE)</f>
        <v>MO</v>
      </c>
      <c r="J429" s="293">
        <f>VLOOKUP($A429,DRG!$A$8:$Z$771,22,FALSE)</f>
        <v>1.8248</v>
      </c>
      <c r="K429" s="16"/>
      <c r="L429" s="301">
        <f t="shared" si="30"/>
        <v>9.5275999999999996</v>
      </c>
      <c r="M429" s="207">
        <f t="shared" si="31"/>
        <v>10.9488</v>
      </c>
      <c r="N429" s="357">
        <f t="shared" si="32"/>
        <v>1.4212000000000007</v>
      </c>
      <c r="O429" s="288">
        <f t="shared" si="33"/>
        <v>-0.23388891221293923</v>
      </c>
      <c r="P429" s="304">
        <f t="shared" si="34"/>
        <v>0.5</v>
      </c>
    </row>
    <row r="430" spans="1:16" x14ac:dyDescent="0.2">
      <c r="A430" s="273" t="s">
        <v>814</v>
      </c>
      <c r="B430" s="287" t="str">
        <f>VLOOKUP($A430,data!$B$2:$AS$765,44,FALSE)</f>
        <v>03</v>
      </c>
      <c r="C430" s="262" t="str">
        <f>VLOOKUP($A430,DRG!$A$8:$Z$771,2,FALSE)</f>
        <v>Dental &amp; Oral Diseases W/O CC/MCC</v>
      </c>
      <c r="D430" s="264">
        <f>IF(ISERROR(VLOOKUP($A430,v32_final!$A$9:$F$763,6,FALSE)),0,VLOOKUP($A430,v32_final!$A$9:$F$763,6,FALSE))</f>
        <v>16</v>
      </c>
      <c r="E430" s="221" t="str">
        <f>VLOOKUP($A430,DRG!$A$8:$Z$771,20,FALSE)</f>
        <v>A</v>
      </c>
      <c r="F430" s="293">
        <f>VLOOKUP($A430,DRG!$A$8:$Z$771,21,FALSE)</f>
        <v>0.66180000000000005</v>
      </c>
      <c r="G430" s="16"/>
      <c r="H430" s="263">
        <f>VLOOKUP($A430,DRG!$A$8:$Z$771,9,FALSE)</f>
        <v>18</v>
      </c>
      <c r="I430" s="299" t="str">
        <f>VLOOKUP($A430,DRG!$A$8:$Z$771,18,FALSE)</f>
        <v>A</v>
      </c>
      <c r="J430" s="293">
        <f>VLOOKUP($A430,DRG!$A$8:$Z$771,22,FALSE)</f>
        <v>0.66720000000000002</v>
      </c>
      <c r="K430" s="16"/>
      <c r="L430" s="301">
        <f t="shared" si="30"/>
        <v>10.588800000000001</v>
      </c>
      <c r="M430" s="207">
        <f t="shared" si="31"/>
        <v>12.009600000000001</v>
      </c>
      <c r="N430" s="357">
        <f t="shared" si="32"/>
        <v>1.4207999999999998</v>
      </c>
      <c r="O430" s="288">
        <f t="shared" si="33"/>
        <v>8.1595648232093681E-3</v>
      </c>
      <c r="P430" s="304">
        <f t="shared" si="34"/>
        <v>0.125</v>
      </c>
    </row>
    <row r="431" spans="1:16" x14ac:dyDescent="0.2">
      <c r="A431" s="273" t="s">
        <v>379</v>
      </c>
      <c r="B431" s="287" t="str">
        <f>VLOOKUP($A431,data!$B$2:$AS$765,44,FALSE)</f>
        <v>08</v>
      </c>
      <c r="C431" s="262" t="str">
        <f>VLOOKUP($A431,DRG!$A$8:$Z$771,2,FALSE)</f>
        <v>Knee Procedures W PDX of Infection W CC</v>
      </c>
      <c r="D431" s="264">
        <f>IF(ISERROR(VLOOKUP($A431,v32_final!$A$9:$F$763,6,FALSE)),0,VLOOKUP($A431,v32_final!$A$9:$F$763,6,FALSE))</f>
        <v>8</v>
      </c>
      <c r="E431" s="221" t="str">
        <f>VLOOKUP($A431,DRG!$A$8:$Z$771,20,FALSE)</f>
        <v>M</v>
      </c>
      <c r="F431" s="293">
        <f>VLOOKUP($A431,DRG!$A$8:$Z$771,21,FALSE)</f>
        <v>3.2111999999999998</v>
      </c>
      <c r="G431" s="16"/>
      <c r="H431" s="263">
        <f>VLOOKUP($A431,DRG!$A$8:$Z$771,9,FALSE)</f>
        <v>18</v>
      </c>
      <c r="I431" s="299" t="str">
        <f>VLOOKUP($A431,DRG!$A$8:$Z$771,18,FALSE)</f>
        <v>AO</v>
      </c>
      <c r="J431" s="293">
        <f>VLOOKUP($A431,DRG!$A$8:$Z$771,22,FALSE)</f>
        <v>1.5059</v>
      </c>
      <c r="K431" s="16"/>
      <c r="L431" s="301">
        <f t="shared" si="30"/>
        <v>25.689599999999999</v>
      </c>
      <c r="M431" s="207">
        <f t="shared" si="31"/>
        <v>27.106200000000001</v>
      </c>
      <c r="N431" s="357">
        <f t="shared" si="32"/>
        <v>1.4166000000000025</v>
      </c>
      <c r="O431" s="288">
        <f t="shared" si="33"/>
        <v>-0.53104758345789738</v>
      </c>
      <c r="P431" s="304">
        <f t="shared" si="34"/>
        <v>1.25</v>
      </c>
    </row>
    <row r="432" spans="1:16" x14ac:dyDescent="0.2">
      <c r="A432" s="273" t="s">
        <v>238</v>
      </c>
      <c r="B432" s="287" t="str">
        <f>VLOOKUP($A432,data!$B$2:$AS$765,44,FALSE)</f>
        <v>07</v>
      </c>
      <c r="C432" s="262" t="str">
        <f>VLOOKUP($A432,DRG!$A$8:$Z$771,2,FALSE)</f>
        <v>Laparoscopic Cholecystectomy W/O C.D.E. W MCC</v>
      </c>
      <c r="D432" s="264">
        <f>IF(ISERROR(VLOOKUP($A432,v32_final!$A$9:$F$763,6,FALSE)),0,VLOOKUP($A432,v32_final!$A$9:$F$763,6,FALSE))</f>
        <v>85</v>
      </c>
      <c r="E432" s="221" t="str">
        <f>VLOOKUP($A432,DRG!$A$8:$Z$771,20,FALSE)</f>
        <v>A</v>
      </c>
      <c r="F432" s="293">
        <f>VLOOKUP($A432,DRG!$A$8:$Z$771,21,FALSE)</f>
        <v>2.3839000000000001</v>
      </c>
      <c r="G432" s="16"/>
      <c r="H432" s="263">
        <f>VLOOKUP($A432,DRG!$A$8:$Z$771,9,FALSE)</f>
        <v>90</v>
      </c>
      <c r="I432" s="299" t="str">
        <f>VLOOKUP($A432,DRG!$A$8:$Z$771,18,FALSE)</f>
        <v>A</v>
      </c>
      <c r="J432" s="293">
        <f>VLOOKUP($A432,DRG!$A$8:$Z$771,22,FALSE)</f>
        <v>2.2662</v>
      </c>
      <c r="K432" s="16"/>
      <c r="L432" s="301">
        <f t="shared" si="30"/>
        <v>202.63150000000002</v>
      </c>
      <c r="M432" s="207">
        <f t="shared" si="31"/>
        <v>203.958</v>
      </c>
      <c r="N432" s="357">
        <f t="shared" si="32"/>
        <v>1.3264999999999816</v>
      </c>
      <c r="O432" s="288">
        <f t="shared" si="33"/>
        <v>-4.93728763790428E-2</v>
      </c>
      <c r="P432" s="304">
        <f t="shared" si="34"/>
        <v>5.8823529411764705E-2</v>
      </c>
    </row>
    <row r="433" spans="1:16" x14ac:dyDescent="0.2">
      <c r="A433" s="282" t="s">
        <v>446</v>
      </c>
      <c r="B433" s="289" t="str">
        <f>VLOOKUP($A433,data!$B$2:$AS$765,44,FALSE)</f>
        <v>01</v>
      </c>
      <c r="C433" s="267" t="str">
        <f>VLOOKUP($A433,DRG!$A$8:$Z$771,2,FALSE)</f>
        <v>Spinal Disorders &amp; Injuries W/O CC/MCC</v>
      </c>
      <c r="D433" s="269">
        <f>IF(ISERROR(VLOOKUP($A433,v32_final!$A$9:$F$763,6,FALSE)),0,VLOOKUP($A433,v32_final!$A$9:$F$763,6,FALSE))</f>
        <v>1</v>
      </c>
      <c r="E433" s="222" t="str">
        <f>VLOOKUP($A433,DRG!$A$8:$Z$771,20,FALSE)</f>
        <v>M</v>
      </c>
      <c r="F433" s="292">
        <f>VLOOKUP($A433,DRG!$A$8:$Z$771,21,FALSE)</f>
        <v>1.4449000000000001</v>
      </c>
      <c r="G433" s="16"/>
      <c r="H433" s="268">
        <f>VLOOKUP($A433,DRG!$A$8:$Z$771,9,FALSE)</f>
        <v>2</v>
      </c>
      <c r="I433" s="300" t="str">
        <f>VLOOKUP($A433,DRG!$A$8:$Z$771,18,FALSE)</f>
        <v>M</v>
      </c>
      <c r="J433" s="292">
        <f>VLOOKUP($A433,DRG!$A$8:$Z$771,22,FALSE)</f>
        <v>1.3682000000000001</v>
      </c>
      <c r="K433" s="16"/>
      <c r="L433" s="302">
        <f t="shared" si="30"/>
        <v>1.4449000000000001</v>
      </c>
      <c r="M433" s="208">
        <f t="shared" si="31"/>
        <v>2.7364000000000002</v>
      </c>
      <c r="N433" s="358">
        <f t="shared" si="32"/>
        <v>1.2915000000000001</v>
      </c>
      <c r="O433" s="308">
        <f t="shared" si="33"/>
        <v>-5.3083258356979711E-2</v>
      </c>
      <c r="P433" s="303">
        <f t="shared" si="34"/>
        <v>1</v>
      </c>
    </row>
    <row r="434" spans="1:16" x14ac:dyDescent="0.2">
      <c r="A434" s="273" t="s">
        <v>1479</v>
      </c>
      <c r="B434" s="287" t="str">
        <f>VLOOKUP($A434,data!$B$2:$AS$765,44,FALSE)</f>
        <v>06</v>
      </c>
      <c r="C434" s="262" t="str">
        <f>VLOOKUP($A434,DRG!$A$8:$Z$771,2,FALSE)</f>
        <v>Stomach, Esophageal &amp; Duodenal Proc W CC</v>
      </c>
      <c r="D434" s="264">
        <f>IF(ISERROR(VLOOKUP($A434,v32_final!$A$9:$F$763,6,FALSE)),0,VLOOKUP($A434,v32_final!$A$9:$F$763,6,FALSE))</f>
        <v>62</v>
      </c>
      <c r="E434" s="221" t="str">
        <f>VLOOKUP($A434,DRG!$A$8:$Z$771,20,FALSE)</f>
        <v>A</v>
      </c>
      <c r="F434" s="293">
        <f>VLOOKUP($A434,DRG!$A$8:$Z$771,21,FALSE)</f>
        <v>3.03</v>
      </c>
      <c r="G434" s="16"/>
      <c r="H434" s="263">
        <f>VLOOKUP($A434,DRG!$A$8:$Z$771,9,FALSE)</f>
        <v>75</v>
      </c>
      <c r="I434" s="299" t="str">
        <f>VLOOKUP($A434,DRG!$A$8:$Z$771,18,FALSE)</f>
        <v>A</v>
      </c>
      <c r="J434" s="293">
        <f>VLOOKUP($A434,DRG!$A$8:$Z$771,22,FALSE)</f>
        <v>2.5219</v>
      </c>
      <c r="K434" s="16"/>
      <c r="L434" s="301">
        <f t="shared" si="30"/>
        <v>187.85999999999999</v>
      </c>
      <c r="M434" s="207">
        <f t="shared" si="31"/>
        <v>189.14250000000001</v>
      </c>
      <c r="N434" s="357">
        <f t="shared" si="32"/>
        <v>1.2825000000000273</v>
      </c>
      <c r="O434" s="288">
        <f t="shared" si="33"/>
        <v>-0.16768976897689764</v>
      </c>
      <c r="P434" s="304">
        <f t="shared" si="34"/>
        <v>0.20967741935483872</v>
      </c>
    </row>
    <row r="435" spans="1:16" x14ac:dyDescent="0.2">
      <c r="A435" s="214" t="s">
        <v>1028</v>
      </c>
      <c r="B435" s="287" t="str">
        <f>VLOOKUP($A435,data!$B$2:$AS$765,44,FALSE)</f>
        <v>05</v>
      </c>
      <c r="C435" s="262" t="str">
        <f>VLOOKUP($A435,DRG!$A$8:$Z$771,2,FALSE)</f>
        <v>Deep Vein Thrombophlebitis W CC/MCC</v>
      </c>
      <c r="D435" s="264">
        <f>IF(ISERROR(VLOOKUP($A435,v32_final!$A$9:$F$763,6,FALSE)),0,VLOOKUP($A435,v32_final!$A$9:$F$763,6,FALSE))</f>
        <v>5</v>
      </c>
      <c r="E435" s="221" t="str">
        <f>VLOOKUP($A435,DRG!$A$8:$Z$771,20,FALSE)</f>
        <v>M</v>
      </c>
      <c r="F435" s="293">
        <f>VLOOKUP($A435,DRG!$A$8:$Z$771,21,FALSE)</f>
        <v>1.6292</v>
      </c>
      <c r="G435" s="16"/>
      <c r="H435" s="263">
        <f>VLOOKUP($A435,DRG!$A$8:$Z$771,9,FALSE)</f>
        <v>6</v>
      </c>
      <c r="I435" s="299" t="str">
        <f>VLOOKUP($A435,DRG!$A$8:$Z$771,18,FALSE)</f>
        <v>M</v>
      </c>
      <c r="J435" s="293">
        <f>VLOOKUP($A435,DRG!$A$8:$Z$771,22,FALSE)</f>
        <v>1.5586</v>
      </c>
      <c r="K435" s="16"/>
      <c r="L435" s="301">
        <f t="shared" si="30"/>
        <v>8.1460000000000008</v>
      </c>
      <c r="M435" s="207">
        <f t="shared" si="31"/>
        <v>9.3515999999999995</v>
      </c>
      <c r="N435" s="357">
        <f t="shared" si="32"/>
        <v>1.2055999999999987</v>
      </c>
      <c r="O435" s="288">
        <f t="shared" si="33"/>
        <v>-4.3334151730910875E-2</v>
      </c>
      <c r="P435" s="304">
        <f t="shared" si="34"/>
        <v>0.2</v>
      </c>
    </row>
    <row r="436" spans="1:16" x14ac:dyDescent="0.2">
      <c r="A436" s="273" t="s">
        <v>526</v>
      </c>
      <c r="B436" s="287" t="str">
        <f>VLOOKUP($A436,data!$B$2:$AS$765,44,FALSE)</f>
        <v>09</v>
      </c>
      <c r="C436" s="262" t="str">
        <f>VLOOKUP($A436,DRG!$A$8:$Z$771,2,FALSE)</f>
        <v>Malignant Breast Disorders W/O CC/MCC</v>
      </c>
      <c r="D436" s="264">
        <f>IF(ISERROR(VLOOKUP($A436,v32_final!$A$9:$F$763,6,FALSE)),0,VLOOKUP($A436,v32_final!$A$9:$F$763,6,FALSE))</f>
        <v>0</v>
      </c>
      <c r="E436" s="221" t="str">
        <f>VLOOKUP($A436,DRG!$A$8:$Z$771,20,FALSE)</f>
        <v>M</v>
      </c>
      <c r="F436" s="293">
        <f>VLOOKUP($A436,DRG!$A$8:$Z$771,21,FALSE)</f>
        <v>1.0934999999999999</v>
      </c>
      <c r="G436" s="16"/>
      <c r="H436" s="263">
        <f>VLOOKUP($A436,DRG!$A$8:$Z$771,9,FALSE)</f>
        <v>1</v>
      </c>
      <c r="I436" s="299" t="str">
        <f>VLOOKUP($A436,DRG!$A$8:$Z$771,18,FALSE)</f>
        <v>M</v>
      </c>
      <c r="J436" s="293">
        <f>VLOOKUP($A436,DRG!$A$8:$Z$771,22,FALSE)</f>
        <v>1.1437999999999999</v>
      </c>
      <c r="K436" s="16"/>
      <c r="L436" s="301">
        <f t="shared" si="30"/>
        <v>0</v>
      </c>
      <c r="M436" s="207">
        <f t="shared" si="31"/>
        <v>1.1437999999999999</v>
      </c>
      <c r="N436" s="357">
        <f t="shared" si="32"/>
        <v>1.1437999999999999</v>
      </c>
      <c r="O436" s="288">
        <f t="shared" si="33"/>
        <v>4.5999085505258358E-2</v>
      </c>
      <c r="P436" s="304">
        <f t="shared" si="34"/>
        <v>0</v>
      </c>
    </row>
    <row r="437" spans="1:16" x14ac:dyDescent="0.2">
      <c r="A437" s="273" t="s">
        <v>1441</v>
      </c>
      <c r="B437" s="287" t="str">
        <f>VLOOKUP($A437,data!$B$2:$AS$765,44,FALSE)</f>
        <v>08</v>
      </c>
      <c r="C437" s="262" t="str">
        <f>VLOOKUP($A437,DRG!$A$8:$Z$771,2,FALSE)</f>
        <v>Signs &amp; Symptoms of Musculoskeletal System &amp; Conn Tissue W/O MCC</v>
      </c>
      <c r="D437" s="264">
        <f>IF(ISERROR(VLOOKUP($A437,v32_final!$A$9:$F$763,6,FALSE)),0,VLOOKUP($A437,v32_final!$A$9:$F$763,6,FALSE))</f>
        <v>90</v>
      </c>
      <c r="E437" s="221" t="str">
        <f>VLOOKUP($A437,DRG!$A$8:$Z$771,20,FALSE)</f>
        <v>AO</v>
      </c>
      <c r="F437" s="293">
        <f>VLOOKUP($A437,DRG!$A$8:$Z$771,21,FALSE)</f>
        <v>0.87239999999999995</v>
      </c>
      <c r="G437" s="16"/>
      <c r="H437" s="263">
        <f>VLOOKUP($A437,DRG!$A$8:$Z$771,9,FALSE)</f>
        <v>95</v>
      </c>
      <c r="I437" s="299" t="str">
        <f>VLOOKUP($A437,DRG!$A$8:$Z$771,18,FALSE)</f>
        <v>AO</v>
      </c>
      <c r="J437" s="293">
        <f>VLOOKUP($A437,DRG!$A$8:$Z$771,22,FALSE)</f>
        <v>0.83799999999999997</v>
      </c>
      <c r="K437" s="16"/>
      <c r="L437" s="301">
        <f t="shared" si="30"/>
        <v>78.515999999999991</v>
      </c>
      <c r="M437" s="207">
        <f t="shared" si="31"/>
        <v>79.61</v>
      </c>
      <c r="N437" s="357">
        <f t="shared" si="32"/>
        <v>1.0940000000000083</v>
      </c>
      <c r="O437" s="288">
        <f t="shared" si="33"/>
        <v>-3.9431453461714797E-2</v>
      </c>
      <c r="P437" s="304">
        <f t="shared" si="34"/>
        <v>5.5555555555555552E-2</v>
      </c>
    </row>
    <row r="438" spans="1:16" x14ac:dyDescent="0.2">
      <c r="A438" s="284" t="s">
        <v>650</v>
      </c>
      <c r="B438" s="289" t="str">
        <f>VLOOKUP($A438,data!$B$2:$AS$765,44,FALSE)</f>
        <v>12</v>
      </c>
      <c r="C438" s="267" t="str">
        <f>VLOOKUP($A438,DRG!$A$8:$Z$771,2,FALSE)</f>
        <v>Malignancy, Male Reproductive System W/O CC/MCC</v>
      </c>
      <c r="D438" s="269">
        <f>IF(ISERROR(VLOOKUP($A438,v32_final!$A$9:$F$763,6,FALSE)),0,VLOOKUP($A438,v32_final!$A$9:$F$763,6,FALSE))</f>
        <v>1</v>
      </c>
      <c r="E438" s="222" t="str">
        <f>VLOOKUP($A438,DRG!$A$8:$Z$771,20,FALSE)</f>
        <v>M</v>
      </c>
      <c r="F438" s="292">
        <f>VLOOKUP($A438,DRG!$A$8:$Z$771,21,FALSE)</f>
        <v>0.99690000000000001</v>
      </c>
      <c r="G438" s="16"/>
      <c r="H438" s="268">
        <f>VLOOKUP($A438,DRG!$A$8:$Z$771,9,FALSE)</f>
        <v>2</v>
      </c>
      <c r="I438" s="300" t="str">
        <f>VLOOKUP($A438,DRG!$A$8:$Z$771,18,FALSE)</f>
        <v>M</v>
      </c>
      <c r="J438" s="292">
        <f>VLOOKUP($A438,DRG!$A$8:$Z$771,22,FALSE)</f>
        <v>1.0381</v>
      </c>
      <c r="K438" s="16"/>
      <c r="L438" s="302">
        <f t="shared" si="30"/>
        <v>0.99690000000000001</v>
      </c>
      <c r="M438" s="208">
        <f t="shared" si="31"/>
        <v>2.0762</v>
      </c>
      <c r="N438" s="358">
        <f t="shared" si="32"/>
        <v>1.0792999999999999</v>
      </c>
      <c r="O438" s="308">
        <f t="shared" si="33"/>
        <v>4.1328117163205953E-2</v>
      </c>
      <c r="P438" s="303">
        <f t="shared" si="34"/>
        <v>1</v>
      </c>
    </row>
    <row r="439" spans="1:16" x14ac:dyDescent="0.2">
      <c r="A439" s="273" t="s">
        <v>635</v>
      </c>
      <c r="B439" s="287" t="str">
        <f>VLOOKUP($A439,data!$B$2:$AS$765,44,FALSE)</f>
        <v>11</v>
      </c>
      <c r="C439" s="262" t="str">
        <f>VLOOKUP($A439,DRG!$A$8:$Z$771,2,FALSE)</f>
        <v>Other Kidney &amp; Urinary Tract Diagnoses W/O CC/MCC</v>
      </c>
      <c r="D439" s="264">
        <f>IF(ISERROR(VLOOKUP($A439,v32_final!$A$9:$F$763,6,FALSE)),0,VLOOKUP($A439,v32_final!$A$9:$F$763,6,FALSE))</f>
        <v>32</v>
      </c>
      <c r="E439" s="221" t="str">
        <f>VLOOKUP($A439,DRG!$A$8:$Z$771,20,FALSE)</f>
        <v>A</v>
      </c>
      <c r="F439" s="293">
        <f>VLOOKUP($A439,DRG!$A$8:$Z$771,21,FALSE)</f>
        <v>0.69410000000000005</v>
      </c>
      <c r="G439" s="16"/>
      <c r="H439" s="263">
        <f>VLOOKUP($A439,DRG!$A$8:$Z$771,9,FALSE)</f>
        <v>33</v>
      </c>
      <c r="I439" s="299" t="str">
        <f>VLOOKUP($A439,DRG!$A$8:$Z$771,18,FALSE)</f>
        <v>A</v>
      </c>
      <c r="J439" s="293">
        <f>VLOOKUP($A439,DRG!$A$8:$Z$771,22,FALSE)</f>
        <v>0.70430000000000004</v>
      </c>
      <c r="K439" s="16"/>
      <c r="L439" s="301">
        <f t="shared" si="30"/>
        <v>22.211200000000002</v>
      </c>
      <c r="M439" s="207">
        <f t="shared" si="31"/>
        <v>23.241900000000001</v>
      </c>
      <c r="N439" s="357">
        <f t="shared" si="32"/>
        <v>1.0306999999999995</v>
      </c>
      <c r="O439" s="288">
        <f t="shared" si="33"/>
        <v>1.4695288863276165E-2</v>
      </c>
      <c r="P439" s="304">
        <f t="shared" si="34"/>
        <v>3.125E-2</v>
      </c>
    </row>
    <row r="440" spans="1:16" x14ac:dyDescent="0.2">
      <c r="A440" s="273" t="s">
        <v>531</v>
      </c>
      <c r="B440" s="287" t="str">
        <f>VLOOKUP($A440,data!$B$2:$AS$765,44,FALSE)</f>
        <v>09</v>
      </c>
      <c r="C440" s="262" t="str">
        <f>VLOOKUP($A440,DRG!$A$8:$Z$771,2,FALSE)</f>
        <v>Trauma to the Skin, Subcut Tiss &amp; Breast W MCC</v>
      </c>
      <c r="D440" s="264">
        <f>IF(ISERROR(VLOOKUP($A440,v32_final!$A$9:$F$763,6,FALSE)),0,VLOOKUP($A440,v32_final!$A$9:$F$763,6,FALSE))</f>
        <v>15</v>
      </c>
      <c r="E440" s="221" t="str">
        <f>VLOOKUP($A440,DRG!$A$8:$Z$771,20,FALSE)</f>
        <v>AO</v>
      </c>
      <c r="F440" s="293">
        <f>VLOOKUP($A440,DRG!$A$8:$Z$771,21,FALSE)</f>
        <v>1.0168999999999999</v>
      </c>
      <c r="G440" s="16"/>
      <c r="H440" s="263">
        <f>VLOOKUP($A440,DRG!$A$8:$Z$771,9,FALSE)</f>
        <v>16</v>
      </c>
      <c r="I440" s="299" t="str">
        <f>VLOOKUP($A440,DRG!$A$8:$Z$771,18,FALSE)</f>
        <v>AO</v>
      </c>
      <c r="J440" s="293">
        <f>VLOOKUP($A440,DRG!$A$8:$Z$771,22,FALSE)</f>
        <v>1.0174000000000001</v>
      </c>
      <c r="K440" s="16"/>
      <c r="L440" s="301">
        <f t="shared" si="30"/>
        <v>15.253499999999999</v>
      </c>
      <c r="M440" s="207">
        <f t="shared" si="31"/>
        <v>16.278400000000001</v>
      </c>
      <c r="N440" s="357">
        <f t="shared" si="32"/>
        <v>1.0249000000000024</v>
      </c>
      <c r="O440" s="288">
        <f t="shared" si="33"/>
        <v>4.9169043170436326E-4</v>
      </c>
      <c r="P440" s="304">
        <f t="shared" si="34"/>
        <v>6.6666666666666666E-2</v>
      </c>
    </row>
    <row r="441" spans="1:16" x14ac:dyDescent="0.2">
      <c r="A441" s="214" t="s">
        <v>1270</v>
      </c>
      <c r="B441" s="287" t="str">
        <f>VLOOKUP($A441,data!$B$2:$AS$765,44,FALSE)</f>
        <v>18</v>
      </c>
      <c r="C441" s="262" t="str">
        <f>VLOOKUP($A441,DRG!$A$8:$Z$771,2,FALSE)</f>
        <v>Other Infectious &amp; Parasitic Diseases Diagnoses W/O CC/MCC</v>
      </c>
      <c r="D441" s="264">
        <f>IF(ISERROR(VLOOKUP($A441,v32_final!$A$9:$F$763,6,FALSE)),0,VLOOKUP($A441,v32_final!$A$9:$F$763,6,FALSE))</f>
        <v>5</v>
      </c>
      <c r="E441" s="221" t="str">
        <f>VLOOKUP($A441,DRG!$A$8:$Z$771,20,FALSE)</f>
        <v>MP</v>
      </c>
      <c r="F441" s="293">
        <f>VLOOKUP($A441,DRG!$A$8:$Z$771,21,FALSE)</f>
        <v>0.71789999999999998</v>
      </c>
      <c r="G441" s="16"/>
      <c r="H441" s="263">
        <f>VLOOKUP($A441,DRG!$A$8:$Z$771,9,FALSE)</f>
        <v>6</v>
      </c>
      <c r="I441" s="299" t="str">
        <f>VLOOKUP($A441,DRG!$A$8:$Z$771,18,FALSE)</f>
        <v>MP</v>
      </c>
      <c r="J441" s="293">
        <f>VLOOKUP($A441,DRG!$A$8:$Z$771,22,FALSE)</f>
        <v>0.76759999999999995</v>
      </c>
      <c r="K441" s="16"/>
      <c r="L441" s="301">
        <f t="shared" si="30"/>
        <v>3.5895000000000001</v>
      </c>
      <c r="M441" s="207">
        <f t="shared" si="31"/>
        <v>4.6055999999999999</v>
      </c>
      <c r="N441" s="357">
        <f t="shared" si="32"/>
        <v>1.0160999999999998</v>
      </c>
      <c r="O441" s="288">
        <f t="shared" si="33"/>
        <v>6.922969772948874E-2</v>
      </c>
      <c r="P441" s="304">
        <f t="shared" si="34"/>
        <v>0.2</v>
      </c>
    </row>
    <row r="442" spans="1:16" x14ac:dyDescent="0.2">
      <c r="A442" s="273" t="s">
        <v>1444</v>
      </c>
      <c r="B442" s="287" t="str">
        <f>VLOOKUP($A442,data!$B$2:$AS$765,44,FALSE)</f>
        <v>08</v>
      </c>
      <c r="C442" s="262" t="str">
        <f>VLOOKUP($A442,DRG!$A$8:$Z$771,2,FALSE)</f>
        <v>Aftercare, Musculoskeletal System &amp; Connective Tissue W MCC</v>
      </c>
      <c r="D442" s="264">
        <f>IF(ISERROR(VLOOKUP($A442,v32_final!$A$9:$F$763,6,FALSE)),0,VLOOKUP($A442,v32_final!$A$9:$F$763,6,FALSE))</f>
        <v>6</v>
      </c>
      <c r="E442" s="221" t="str">
        <f>VLOOKUP($A442,DRG!$A$8:$Z$771,20,FALSE)</f>
        <v>M</v>
      </c>
      <c r="F442" s="293">
        <f>VLOOKUP($A442,DRG!$A$8:$Z$771,21,FALSE)</f>
        <v>2.8845999999999998</v>
      </c>
      <c r="G442" s="16"/>
      <c r="H442" s="263">
        <f>VLOOKUP($A442,DRG!$A$8:$Z$771,9,FALSE)</f>
        <v>6</v>
      </c>
      <c r="I442" s="299" t="str">
        <f>VLOOKUP($A442,DRG!$A$8:$Z$771,18,FALSE)</f>
        <v>M</v>
      </c>
      <c r="J442" s="293">
        <f>VLOOKUP($A442,DRG!$A$8:$Z$771,22,FALSE)</f>
        <v>3.0457000000000001</v>
      </c>
      <c r="K442" s="16"/>
      <c r="L442" s="301">
        <f t="shared" si="30"/>
        <v>17.307600000000001</v>
      </c>
      <c r="M442" s="207">
        <f t="shared" si="31"/>
        <v>18.2742</v>
      </c>
      <c r="N442" s="357">
        <f t="shared" si="32"/>
        <v>0.96659999999999968</v>
      </c>
      <c r="O442" s="288">
        <f t="shared" si="33"/>
        <v>5.5848297857588658E-2</v>
      </c>
      <c r="P442" s="304">
        <f t="shared" si="34"/>
        <v>0</v>
      </c>
    </row>
    <row r="443" spans="1:16" x14ac:dyDescent="0.2">
      <c r="A443" s="282" t="s">
        <v>661</v>
      </c>
      <c r="B443" s="289" t="str">
        <f>VLOOKUP($A443,data!$B$2:$AS$765,44,FALSE)</f>
        <v>13</v>
      </c>
      <c r="C443" s="267" t="str">
        <f>VLOOKUP($A443,DRG!$A$8:$Z$771,2,FALSE)</f>
        <v>Uterine &amp; Adnexa Proc for Ovarian or Adnexal Malignancy W/O CC/MCC</v>
      </c>
      <c r="D443" s="269">
        <f>IF(ISERROR(VLOOKUP($A443,v32_final!$A$9:$F$763,6,FALSE)),0,VLOOKUP($A443,v32_final!$A$9:$F$763,6,FALSE))</f>
        <v>6</v>
      </c>
      <c r="E443" s="222" t="str">
        <f>VLOOKUP($A443,DRG!$A$8:$Z$771,20,FALSE)</f>
        <v>M</v>
      </c>
      <c r="F443" s="292">
        <f>VLOOKUP($A443,DRG!$A$8:$Z$771,21,FALSE)</f>
        <v>1.9816</v>
      </c>
      <c r="G443" s="16"/>
      <c r="H443" s="268">
        <f>VLOOKUP($A443,DRG!$A$8:$Z$771,9,FALSE)</f>
        <v>6</v>
      </c>
      <c r="I443" s="300" t="str">
        <f>VLOOKUP($A443,DRG!$A$8:$Z$771,18,FALSE)</f>
        <v>M</v>
      </c>
      <c r="J443" s="292">
        <f>VLOOKUP($A443,DRG!$A$8:$Z$771,22,FALSE)</f>
        <v>2.141</v>
      </c>
      <c r="K443" s="16"/>
      <c r="L443" s="302">
        <f t="shared" si="30"/>
        <v>11.8896</v>
      </c>
      <c r="M443" s="208">
        <f t="shared" si="31"/>
        <v>12.846</v>
      </c>
      <c r="N443" s="358">
        <f t="shared" si="32"/>
        <v>0.95640000000000036</v>
      </c>
      <c r="O443" s="308">
        <f t="shared" si="33"/>
        <v>8.0440048445700435E-2</v>
      </c>
      <c r="P443" s="303">
        <f t="shared" si="34"/>
        <v>0</v>
      </c>
    </row>
    <row r="444" spans="1:16" x14ac:dyDescent="0.2">
      <c r="A444" s="273" t="s">
        <v>1275</v>
      </c>
      <c r="B444" s="287" t="str">
        <f>VLOOKUP($A444,data!$B$2:$AS$765,44,FALSE)</f>
        <v>19</v>
      </c>
      <c r="C444" s="262" t="str">
        <f>VLOOKUP($A444,DRG!$A$8:$Z$771,2,FALSE)</f>
        <v>Acute Adjustment Reaction &amp; Psychosocial Dysfunction</v>
      </c>
      <c r="D444" s="264">
        <f>IF(ISERROR(VLOOKUP($A444,v32_final!$A$9:$F$763,6,FALSE)),0,VLOOKUP($A444,v32_final!$A$9:$F$763,6,FALSE))</f>
        <v>100</v>
      </c>
      <c r="E444" s="221" t="str">
        <f>VLOOKUP($A444,DRG!$A$8:$Z$771,20,FALSE)</f>
        <v>A</v>
      </c>
      <c r="F444" s="293">
        <f>VLOOKUP($A444,DRG!$A$8:$Z$771,21,FALSE)</f>
        <v>0.7268</v>
      </c>
      <c r="G444" s="16"/>
      <c r="H444" s="263">
        <f>VLOOKUP($A444,DRG!$A$8:$Z$771,9,FALSE)</f>
        <v>93</v>
      </c>
      <c r="I444" s="299" t="str">
        <f>VLOOKUP($A444,DRG!$A$8:$Z$771,18,FALSE)</f>
        <v>A</v>
      </c>
      <c r="J444" s="293">
        <f>VLOOKUP($A444,DRG!$A$8:$Z$771,22,FALSE)</f>
        <v>0.79139999999999999</v>
      </c>
      <c r="K444" s="16"/>
      <c r="L444" s="301">
        <f t="shared" si="30"/>
        <v>72.680000000000007</v>
      </c>
      <c r="M444" s="207">
        <f t="shared" si="31"/>
        <v>73.600200000000001</v>
      </c>
      <c r="N444" s="357">
        <f t="shared" si="32"/>
        <v>0.92019999999999413</v>
      </c>
      <c r="O444" s="288">
        <f t="shared" si="33"/>
        <v>8.8882773802971923E-2</v>
      </c>
      <c r="P444" s="304">
        <f t="shared" si="34"/>
        <v>-7.0000000000000007E-2</v>
      </c>
    </row>
    <row r="445" spans="1:16" x14ac:dyDescent="0.2">
      <c r="A445" s="273" t="s">
        <v>1334</v>
      </c>
      <c r="B445" s="287" t="str">
        <f>VLOOKUP($A445,data!$B$2:$AS$765,44,FALSE)</f>
        <v>24</v>
      </c>
      <c r="C445" s="262" t="str">
        <f>VLOOKUP($A445,DRG!$A$8:$Z$771,2,FALSE)</f>
        <v>Other Multiple Significant Trauma W/O CC/MCC</v>
      </c>
      <c r="D445" s="264">
        <f>IF(ISERROR(VLOOKUP($A445,v32_final!$A$9:$F$763,6,FALSE)),0,VLOOKUP($A445,v32_final!$A$9:$F$763,6,FALSE))</f>
        <v>9</v>
      </c>
      <c r="E445" s="221" t="str">
        <f>VLOOKUP($A445,DRG!$A$8:$Z$771,20,FALSE)</f>
        <v>M</v>
      </c>
      <c r="F445" s="293">
        <f>VLOOKUP($A445,DRG!$A$8:$Z$771,21,FALSE)</f>
        <v>1.4642999999999999</v>
      </c>
      <c r="G445" s="16"/>
      <c r="H445" s="263">
        <f>VLOOKUP($A445,DRG!$A$8:$Z$771,9,FALSE)</f>
        <v>11</v>
      </c>
      <c r="I445" s="299" t="str">
        <f>VLOOKUP($A445,DRG!$A$8:$Z$771,18,FALSE)</f>
        <v>A</v>
      </c>
      <c r="J445" s="293">
        <f>VLOOKUP($A445,DRG!$A$8:$Z$771,22,FALSE)</f>
        <v>1.2794000000000001</v>
      </c>
      <c r="K445" s="16"/>
      <c r="L445" s="301">
        <f t="shared" si="30"/>
        <v>13.178699999999999</v>
      </c>
      <c r="M445" s="207">
        <f t="shared" si="31"/>
        <v>14.073400000000001</v>
      </c>
      <c r="N445" s="357">
        <f t="shared" si="32"/>
        <v>0.89470000000000205</v>
      </c>
      <c r="O445" s="288">
        <f t="shared" si="33"/>
        <v>-0.12627193881035298</v>
      </c>
      <c r="P445" s="304">
        <f t="shared" si="34"/>
        <v>0.22222222222222221</v>
      </c>
    </row>
    <row r="446" spans="1:16" x14ac:dyDescent="0.2">
      <c r="A446" s="273" t="s">
        <v>688</v>
      </c>
      <c r="B446" s="287" t="str">
        <f>VLOOKUP($A446,data!$B$2:$AS$765,44,FALSE)</f>
        <v>01</v>
      </c>
      <c r="C446" s="262" t="str">
        <f>VLOOKUP($A446,DRG!$A$8:$Z$771,2,FALSE)</f>
        <v>Bacterial &amp; Tuberculous Infections of Nervous System W/O CC/MCC</v>
      </c>
      <c r="D446" s="264">
        <f>IF(ISERROR(VLOOKUP($A446,v32_final!$A$9:$F$763,6,FALSE)),0,VLOOKUP($A446,v32_final!$A$9:$F$763,6,FALSE))</f>
        <v>12</v>
      </c>
      <c r="E446" s="221" t="str">
        <f>VLOOKUP($A446,DRG!$A$8:$Z$771,20,FALSE)</f>
        <v>A</v>
      </c>
      <c r="F446" s="293">
        <f>VLOOKUP($A446,DRG!$A$8:$Z$771,21,FALSE)</f>
        <v>2.0548000000000002</v>
      </c>
      <c r="G446" s="16"/>
      <c r="H446" s="263">
        <f>VLOOKUP($A446,DRG!$A$8:$Z$771,9,FALSE)</f>
        <v>11</v>
      </c>
      <c r="I446" s="299" t="str">
        <f>VLOOKUP($A446,DRG!$A$8:$Z$771,18,FALSE)</f>
        <v>A</v>
      </c>
      <c r="J446" s="293">
        <f>VLOOKUP($A446,DRG!$A$8:$Z$771,22,FALSE)</f>
        <v>2.3203</v>
      </c>
      <c r="K446" s="16"/>
      <c r="L446" s="301">
        <f t="shared" si="30"/>
        <v>24.657600000000002</v>
      </c>
      <c r="M446" s="207">
        <f t="shared" si="31"/>
        <v>25.523299999999999</v>
      </c>
      <c r="N446" s="357">
        <f t="shared" si="32"/>
        <v>0.86569999999999681</v>
      </c>
      <c r="O446" s="288">
        <f t="shared" si="33"/>
        <v>0.12920965544091872</v>
      </c>
      <c r="P446" s="304">
        <f t="shared" si="34"/>
        <v>-8.3333333333333329E-2</v>
      </c>
    </row>
    <row r="447" spans="1:16" x14ac:dyDescent="0.2">
      <c r="A447" s="273" t="s">
        <v>680</v>
      </c>
      <c r="B447" s="287" t="str">
        <f>VLOOKUP($A447,data!$B$2:$AS$765,44,FALSE)</f>
        <v>01</v>
      </c>
      <c r="C447" s="262" t="str">
        <f>VLOOKUP($A447,DRG!$A$8:$Z$771,2,FALSE)</f>
        <v>Other Disorders of Nervous System W CC</v>
      </c>
      <c r="D447" s="264">
        <f>IF(ISERROR(VLOOKUP($A447,v32_final!$A$9:$F$763,6,FALSE)),0,VLOOKUP($A447,v32_final!$A$9:$F$763,6,FALSE))</f>
        <v>71</v>
      </c>
      <c r="E447" s="221" t="str">
        <f>VLOOKUP($A447,DRG!$A$8:$Z$771,20,FALSE)</f>
        <v>A</v>
      </c>
      <c r="F447" s="293">
        <f>VLOOKUP($A447,DRG!$A$8:$Z$771,21,FALSE)</f>
        <v>0.9012</v>
      </c>
      <c r="G447" s="16"/>
      <c r="H447" s="263">
        <f>VLOOKUP($A447,DRG!$A$8:$Z$771,9,FALSE)</f>
        <v>75</v>
      </c>
      <c r="I447" s="299" t="str">
        <f>VLOOKUP($A447,DRG!$A$8:$Z$771,18,FALSE)</f>
        <v>A</v>
      </c>
      <c r="J447" s="293">
        <f>VLOOKUP($A447,DRG!$A$8:$Z$771,22,FALSE)</f>
        <v>0.86399999999999999</v>
      </c>
      <c r="K447" s="16"/>
      <c r="L447" s="301">
        <f t="shared" si="30"/>
        <v>63.985199999999999</v>
      </c>
      <c r="M447" s="207">
        <f t="shared" si="31"/>
        <v>64.8</v>
      </c>
      <c r="N447" s="357">
        <f t="shared" si="32"/>
        <v>0.81479999999999819</v>
      </c>
      <c r="O447" s="288">
        <f t="shared" si="33"/>
        <v>-4.127829560585887E-2</v>
      </c>
      <c r="P447" s="304">
        <f t="shared" si="34"/>
        <v>5.6338028169014086E-2</v>
      </c>
    </row>
    <row r="448" spans="1:16" x14ac:dyDescent="0.2">
      <c r="A448" s="282" t="s">
        <v>738</v>
      </c>
      <c r="B448" s="289" t="str">
        <f>VLOOKUP($A448,data!$B$2:$AS$765,44,FALSE)</f>
        <v>02</v>
      </c>
      <c r="C448" s="267" t="str">
        <f>VLOOKUP($A448,DRG!$A$8:$Z$771,2,FALSE)</f>
        <v>Acute Major Eye Infections W CC/MCC</v>
      </c>
      <c r="D448" s="269">
        <f>IF(ISERROR(VLOOKUP($A448,v32_final!$A$9:$F$763,6,FALSE)),0,VLOOKUP($A448,v32_final!$A$9:$F$763,6,FALSE))</f>
        <v>10</v>
      </c>
      <c r="E448" s="222" t="str">
        <f>VLOOKUP($A448,DRG!$A$8:$Z$771,20,FALSE)</f>
        <v>A</v>
      </c>
      <c r="F448" s="292">
        <f>VLOOKUP($A448,DRG!$A$8:$Z$771,21,FALSE)</f>
        <v>0.71579999999999999</v>
      </c>
      <c r="G448" s="16"/>
      <c r="H448" s="268">
        <f>VLOOKUP($A448,DRG!$A$8:$Z$771,9,FALSE)</f>
        <v>10</v>
      </c>
      <c r="I448" s="300" t="str">
        <f>VLOOKUP($A448,DRG!$A$8:$Z$771,18,FALSE)</f>
        <v>AP</v>
      </c>
      <c r="J448" s="292">
        <f>VLOOKUP($A448,DRG!$A$8:$Z$771,22,FALSE)</f>
        <v>0.79690000000000005</v>
      </c>
      <c r="K448" s="16"/>
      <c r="L448" s="302">
        <f t="shared" si="30"/>
        <v>7.1579999999999995</v>
      </c>
      <c r="M448" s="208">
        <f t="shared" si="31"/>
        <v>7.9690000000000003</v>
      </c>
      <c r="N448" s="358">
        <f t="shared" si="32"/>
        <v>0.81100000000000083</v>
      </c>
      <c r="O448" s="308">
        <f t="shared" si="33"/>
        <v>0.11329980441464105</v>
      </c>
      <c r="P448" s="303">
        <f t="shared" si="34"/>
        <v>0</v>
      </c>
    </row>
    <row r="449" spans="1:16" x14ac:dyDescent="0.2">
      <c r="A449" s="273" t="s">
        <v>1112</v>
      </c>
      <c r="B449" s="287" t="str">
        <f>VLOOKUP($A449,data!$B$2:$AS$765,44,FALSE)</f>
        <v>08</v>
      </c>
      <c r="C449" s="262" t="str">
        <f>VLOOKUP($A449,DRG!$A$8:$Z$771,2,FALSE)</f>
        <v>Osteomyelitis W/O CC/MCC</v>
      </c>
      <c r="D449" s="264">
        <f>IF(ISERROR(VLOOKUP($A449,v32_final!$A$9:$F$763,6,FALSE)),0,VLOOKUP($A449,v32_final!$A$9:$F$763,6,FALSE))</f>
        <v>19</v>
      </c>
      <c r="E449" s="221" t="str">
        <f>VLOOKUP($A449,DRG!$A$8:$Z$771,20,FALSE)</f>
        <v>A</v>
      </c>
      <c r="F449" s="293">
        <f>VLOOKUP($A449,DRG!$A$8:$Z$771,21,FALSE)</f>
        <v>0.75439999999999996</v>
      </c>
      <c r="G449" s="16"/>
      <c r="H449" s="263">
        <f>VLOOKUP($A449,DRG!$A$8:$Z$771,9,FALSE)</f>
        <v>19</v>
      </c>
      <c r="I449" s="299" t="str">
        <f>VLOOKUP($A449,DRG!$A$8:$Z$771,18,FALSE)</f>
        <v>A</v>
      </c>
      <c r="J449" s="293">
        <f>VLOOKUP($A449,DRG!$A$8:$Z$771,22,FALSE)</f>
        <v>0.79349999999999998</v>
      </c>
      <c r="K449" s="16"/>
      <c r="L449" s="301">
        <f t="shared" si="30"/>
        <v>14.333599999999999</v>
      </c>
      <c r="M449" s="207">
        <f t="shared" si="31"/>
        <v>15.076499999999999</v>
      </c>
      <c r="N449" s="357">
        <f t="shared" si="32"/>
        <v>0.74290000000000056</v>
      </c>
      <c r="O449" s="288">
        <f t="shared" si="33"/>
        <v>5.1829268292682959E-2</v>
      </c>
      <c r="P449" s="304">
        <f t="shared" si="34"/>
        <v>0</v>
      </c>
    </row>
    <row r="450" spans="1:16" x14ac:dyDescent="0.2">
      <c r="A450" s="273" t="s">
        <v>1269</v>
      </c>
      <c r="B450" s="287" t="str">
        <f>VLOOKUP($A450,data!$B$2:$AS$765,44,FALSE)</f>
        <v>18</v>
      </c>
      <c r="C450" s="262" t="str">
        <f>VLOOKUP($A450,DRG!$A$8:$Z$771,2,FALSE)</f>
        <v>Other Infectious &amp; Parasitic Diseases Diagnoses W CC</v>
      </c>
      <c r="D450" s="264">
        <f>IF(ISERROR(VLOOKUP($A450,v32_final!$A$9:$F$763,6,FALSE)),0,VLOOKUP($A450,v32_final!$A$9:$F$763,6,FALSE))</f>
        <v>11</v>
      </c>
      <c r="E450" s="221" t="str">
        <f>VLOOKUP($A450,DRG!$A$8:$Z$771,20,FALSE)</f>
        <v>AP</v>
      </c>
      <c r="F450" s="293">
        <f>VLOOKUP($A450,DRG!$A$8:$Z$771,21,FALSE)</f>
        <v>1.0436000000000001</v>
      </c>
      <c r="G450" s="16"/>
      <c r="H450" s="263">
        <f>VLOOKUP($A450,DRG!$A$8:$Z$771,9,FALSE)</f>
        <v>11</v>
      </c>
      <c r="I450" s="299" t="str">
        <f>VLOOKUP($A450,DRG!$A$8:$Z$771,18,FALSE)</f>
        <v>AP</v>
      </c>
      <c r="J450" s="293">
        <f>VLOOKUP($A450,DRG!$A$8:$Z$771,22,FALSE)</f>
        <v>1.1080000000000001</v>
      </c>
      <c r="K450" s="16"/>
      <c r="L450" s="301">
        <f t="shared" si="30"/>
        <v>11.479600000000001</v>
      </c>
      <c r="M450" s="207">
        <f t="shared" si="31"/>
        <v>12.188000000000001</v>
      </c>
      <c r="N450" s="357">
        <f t="shared" si="32"/>
        <v>0.70839999999999925</v>
      </c>
      <c r="O450" s="288">
        <f t="shared" si="33"/>
        <v>6.1709467228823311E-2</v>
      </c>
      <c r="P450" s="304">
        <f t="shared" si="34"/>
        <v>0</v>
      </c>
    </row>
    <row r="451" spans="1:16" x14ac:dyDescent="0.2">
      <c r="A451" s="273" t="s">
        <v>639</v>
      </c>
      <c r="B451" s="287" t="str">
        <f>VLOOKUP($A451,data!$B$2:$AS$765,44,FALSE)</f>
        <v>12</v>
      </c>
      <c r="C451" s="262" t="str">
        <f>VLOOKUP($A451,DRG!$A$8:$Z$771,2,FALSE)</f>
        <v>Penis Procedures W/O CC/MCC</v>
      </c>
      <c r="D451" s="264">
        <f>IF(ISERROR(VLOOKUP($A451,v32_final!$A$9:$F$763,6,FALSE)),0,VLOOKUP($A451,v32_final!$A$9:$F$763,6,FALSE))</f>
        <v>5</v>
      </c>
      <c r="E451" s="221" t="str">
        <f>VLOOKUP($A451,DRG!$A$8:$Z$771,20,FALSE)</f>
        <v>M</v>
      </c>
      <c r="F451" s="293">
        <f>VLOOKUP($A451,DRG!$A$8:$Z$771,21,FALSE)</f>
        <v>2.0131000000000001</v>
      </c>
      <c r="G451" s="16"/>
      <c r="H451" s="263">
        <f>VLOOKUP($A451,DRG!$A$8:$Z$771,9,FALSE)</f>
        <v>10</v>
      </c>
      <c r="I451" s="299" t="str">
        <f>VLOOKUP($A451,DRG!$A$8:$Z$771,18,FALSE)</f>
        <v>A</v>
      </c>
      <c r="J451" s="293">
        <f>VLOOKUP($A451,DRG!$A$8:$Z$771,22,FALSE)</f>
        <v>1.0769</v>
      </c>
      <c r="K451" s="16"/>
      <c r="L451" s="301">
        <f t="shared" si="30"/>
        <v>10.0655</v>
      </c>
      <c r="M451" s="207">
        <f t="shared" si="31"/>
        <v>10.769</v>
      </c>
      <c r="N451" s="357">
        <f t="shared" si="32"/>
        <v>0.70350000000000001</v>
      </c>
      <c r="O451" s="288">
        <f t="shared" si="33"/>
        <v>-0.46505389697481503</v>
      </c>
      <c r="P451" s="304">
        <f t="shared" si="34"/>
        <v>1</v>
      </c>
    </row>
    <row r="452" spans="1:16" x14ac:dyDescent="0.2">
      <c r="A452" s="273" t="s">
        <v>1212</v>
      </c>
      <c r="B452" s="287" t="str">
        <f>VLOOKUP($A452,data!$B$2:$AS$765,44,FALSE)</f>
        <v>Neo</v>
      </c>
      <c r="C452" s="262" t="str">
        <f>VLOOKUP($A452,DRG!$A$8:$Z$771,2,FALSE)</f>
        <v>Neonates, Died or Transferred to Another Acute Care Facility</v>
      </c>
      <c r="D452" s="264">
        <f>IF(ISERROR(VLOOKUP($A452,v32_final!$A$9:$F$763,6,FALSE)),0,VLOOKUP($A452,v32_final!$A$9:$F$763,6,FALSE))</f>
        <v>118</v>
      </c>
      <c r="E452" s="221" t="str">
        <f>VLOOKUP($A452,DRG!$A$8:$Z$771,20,FALSE)</f>
        <v>A</v>
      </c>
      <c r="F452" s="293">
        <f>VLOOKUP($A452,DRG!$A$8:$Z$771,21,FALSE)</f>
        <v>0.17879999999999999</v>
      </c>
      <c r="G452" s="16"/>
      <c r="H452" s="263">
        <f>VLOOKUP($A452,DRG!$A$8:$Z$771,9,FALSE)</f>
        <v>126</v>
      </c>
      <c r="I452" s="299" t="str">
        <f>VLOOKUP($A452,DRG!$A$8:$Z$771,18,FALSE)</f>
        <v>A</v>
      </c>
      <c r="J452" s="293">
        <f>VLOOKUP($A452,DRG!$A$8:$Z$771,22,FALSE)</f>
        <v>0.17280000000000001</v>
      </c>
      <c r="K452" s="16"/>
      <c r="L452" s="301">
        <f t="shared" si="30"/>
        <v>21.098399999999998</v>
      </c>
      <c r="M452" s="207">
        <f t="shared" si="31"/>
        <v>21.7728</v>
      </c>
      <c r="N452" s="357">
        <f t="shared" si="32"/>
        <v>0.67440000000000211</v>
      </c>
      <c r="O452" s="288">
        <f t="shared" si="33"/>
        <v>-3.3557046979865647E-2</v>
      </c>
      <c r="P452" s="304">
        <f t="shared" si="34"/>
        <v>6.7796610169491525E-2</v>
      </c>
    </row>
    <row r="453" spans="1:16" x14ac:dyDescent="0.2">
      <c r="A453" s="282" t="s">
        <v>1116</v>
      </c>
      <c r="B453" s="289" t="str">
        <f>VLOOKUP($A453,data!$B$2:$AS$765,44,FALSE)</f>
        <v>06</v>
      </c>
      <c r="C453" s="267" t="str">
        <f>VLOOKUP($A453,DRG!$A$8:$Z$771,2,FALSE)</f>
        <v>Anal &amp; Stomal Procedures W/O CC/MCC</v>
      </c>
      <c r="D453" s="269">
        <f>IF(ISERROR(VLOOKUP($A453,v32_final!$A$9:$F$763,6,FALSE)),0,VLOOKUP($A453,v32_final!$A$9:$F$763,6,FALSE))</f>
        <v>30</v>
      </c>
      <c r="E453" s="222" t="str">
        <f>VLOOKUP($A453,DRG!$A$8:$Z$771,20,FALSE)</f>
        <v>A</v>
      </c>
      <c r="F453" s="292">
        <f>VLOOKUP($A453,DRG!$A$8:$Z$771,21,FALSE)</f>
        <v>0.99580000000000002</v>
      </c>
      <c r="G453" s="16"/>
      <c r="H453" s="268">
        <f>VLOOKUP($A453,DRG!$A$8:$Z$771,9,FALSE)</f>
        <v>32</v>
      </c>
      <c r="I453" s="300" t="str">
        <f>VLOOKUP($A453,DRG!$A$8:$Z$771,18,FALSE)</f>
        <v>A</v>
      </c>
      <c r="J453" s="292">
        <f>VLOOKUP($A453,DRG!$A$8:$Z$771,22,FALSE)</f>
        <v>0.95440000000000003</v>
      </c>
      <c r="K453" s="16"/>
      <c r="L453" s="302">
        <f t="shared" si="30"/>
        <v>29.874000000000002</v>
      </c>
      <c r="M453" s="208">
        <f t="shared" si="31"/>
        <v>30.540800000000001</v>
      </c>
      <c r="N453" s="358">
        <f t="shared" si="32"/>
        <v>0.66679999999999851</v>
      </c>
      <c r="O453" s="308">
        <f t="shared" si="33"/>
        <v>-4.1574613376179945E-2</v>
      </c>
      <c r="P453" s="303">
        <f t="shared" si="34"/>
        <v>6.6666666666666666E-2</v>
      </c>
    </row>
    <row r="454" spans="1:16" x14ac:dyDescent="0.2">
      <c r="A454" s="273" t="s">
        <v>668</v>
      </c>
      <c r="B454" s="287" t="str">
        <f>VLOOKUP($A454,data!$B$2:$AS$765,44,FALSE)</f>
        <v>08</v>
      </c>
      <c r="C454" s="262" t="str">
        <f>VLOOKUP($A454,DRG!$A$8:$Z$771,2,FALSE)</f>
        <v>Other Musculoskeletal Sys &amp; Connective Tissue Diagnoses W MCC</v>
      </c>
      <c r="D454" s="264">
        <f>IF(ISERROR(VLOOKUP($A454,v32_final!$A$9:$F$763,6,FALSE)),0,VLOOKUP($A454,v32_final!$A$9:$F$763,6,FALSE))</f>
        <v>8</v>
      </c>
      <c r="E454" s="221" t="str">
        <f>VLOOKUP($A454,DRG!$A$8:$Z$771,20,FALSE)</f>
        <v>M</v>
      </c>
      <c r="F454" s="293">
        <f>VLOOKUP($A454,DRG!$A$8:$Z$771,21,FALSE)</f>
        <v>2.3376000000000001</v>
      </c>
      <c r="G454" s="16"/>
      <c r="H454" s="263">
        <f>VLOOKUP($A454,DRG!$A$8:$Z$771,9,FALSE)</f>
        <v>8</v>
      </c>
      <c r="I454" s="299" t="str">
        <f>VLOOKUP($A454,DRG!$A$8:$Z$771,18,FALSE)</f>
        <v>M</v>
      </c>
      <c r="J454" s="293">
        <f>VLOOKUP($A454,DRG!$A$8:$Z$771,22,FALSE)</f>
        <v>2.4150999999999998</v>
      </c>
      <c r="K454" s="16"/>
      <c r="L454" s="301">
        <f t="shared" si="30"/>
        <v>18.700800000000001</v>
      </c>
      <c r="M454" s="207">
        <f t="shared" si="31"/>
        <v>19.320799999999998</v>
      </c>
      <c r="N454" s="357">
        <f t="shared" si="32"/>
        <v>0.61999999999999744</v>
      </c>
      <c r="O454" s="288">
        <f t="shared" si="33"/>
        <v>3.3153661875427648E-2</v>
      </c>
      <c r="P454" s="304">
        <f t="shared" si="34"/>
        <v>0</v>
      </c>
    </row>
    <row r="455" spans="1:16" x14ac:dyDescent="0.2">
      <c r="A455" s="273" t="s">
        <v>1345</v>
      </c>
      <c r="B455" s="287" t="str">
        <f>VLOOKUP($A455,data!$B$2:$AS$765,44,FALSE)</f>
        <v/>
      </c>
      <c r="C455" s="262" t="str">
        <f>VLOOKUP($A455,DRG!$A$8:$Z$771,2,FALSE)</f>
        <v>Prostatic O.R. Procedure Unrelated to Principal Diagnosis W CC</v>
      </c>
      <c r="D455" s="264">
        <f>IF(ISERROR(VLOOKUP($A455,v32_final!$A$9:$F$763,6,FALSE)),0,VLOOKUP($A455,v32_final!$A$9:$F$763,6,FALSE))</f>
        <v>3</v>
      </c>
      <c r="E455" s="221" t="str">
        <f>VLOOKUP($A455,DRG!$A$8:$Z$771,20,FALSE)</f>
        <v>M</v>
      </c>
      <c r="F455" s="293">
        <f>VLOOKUP($A455,DRG!$A$8:$Z$771,21,FALSE)</f>
        <v>2.8774999999999999</v>
      </c>
      <c r="G455" s="16"/>
      <c r="H455" s="263">
        <f>VLOOKUP($A455,DRG!$A$8:$Z$771,9,FALSE)</f>
        <v>3</v>
      </c>
      <c r="I455" s="299" t="str">
        <f>VLOOKUP($A455,DRG!$A$8:$Z$771,18,FALSE)</f>
        <v>M</v>
      </c>
      <c r="J455" s="293">
        <f>VLOOKUP($A455,DRG!$A$8:$Z$771,22,FALSE)</f>
        <v>3.0676999999999999</v>
      </c>
      <c r="K455" s="16"/>
      <c r="L455" s="301">
        <f t="shared" si="30"/>
        <v>8.6325000000000003</v>
      </c>
      <c r="M455" s="207">
        <f t="shared" si="31"/>
        <v>9.2030999999999992</v>
      </c>
      <c r="N455" s="357">
        <f t="shared" si="32"/>
        <v>0.57059999999999889</v>
      </c>
      <c r="O455" s="288">
        <f t="shared" si="33"/>
        <v>6.6099044309296237E-2</v>
      </c>
      <c r="P455" s="304">
        <f t="shared" si="34"/>
        <v>0</v>
      </c>
    </row>
    <row r="456" spans="1:16" x14ac:dyDescent="0.2">
      <c r="A456" s="273" t="s">
        <v>808</v>
      </c>
      <c r="B456" s="287" t="str">
        <f>VLOOKUP($A456,data!$B$2:$AS$765,44,FALSE)</f>
        <v>03</v>
      </c>
      <c r="C456" s="262" t="str">
        <f>VLOOKUP($A456,DRG!$A$8:$Z$771,2,FALSE)</f>
        <v>Other Ear, Nose, Mouth &amp; Throat Diagnoses W/O CC/MCC</v>
      </c>
      <c r="D456" s="264">
        <f>IF(ISERROR(VLOOKUP($A456,v32_final!$A$9:$F$763,6,FALSE)),0,VLOOKUP($A456,v32_final!$A$9:$F$763,6,FALSE))</f>
        <v>25</v>
      </c>
      <c r="E456" s="221" t="str">
        <f>VLOOKUP($A456,DRG!$A$8:$Z$771,20,FALSE)</f>
        <v>A</v>
      </c>
      <c r="F456" s="293">
        <f>VLOOKUP($A456,DRG!$A$8:$Z$771,21,FALSE)</f>
        <v>0.45419999999999999</v>
      </c>
      <c r="G456" s="16"/>
      <c r="H456" s="263">
        <f>VLOOKUP($A456,DRG!$A$8:$Z$771,9,FALSE)</f>
        <v>23</v>
      </c>
      <c r="I456" s="299" t="str">
        <f>VLOOKUP($A456,DRG!$A$8:$Z$771,18,FALSE)</f>
        <v>A</v>
      </c>
      <c r="J456" s="293">
        <f>VLOOKUP($A456,DRG!$A$8:$Z$771,22,FALSE)</f>
        <v>0.51770000000000005</v>
      </c>
      <c r="K456" s="16"/>
      <c r="L456" s="301">
        <f t="shared" si="30"/>
        <v>11.355</v>
      </c>
      <c r="M456" s="207">
        <f t="shared" si="31"/>
        <v>11.907100000000002</v>
      </c>
      <c r="N456" s="357">
        <f t="shared" si="32"/>
        <v>0.55210000000000115</v>
      </c>
      <c r="O456" s="288">
        <f t="shared" si="33"/>
        <v>0.13980625275209171</v>
      </c>
      <c r="P456" s="304">
        <f t="shared" si="34"/>
        <v>-0.08</v>
      </c>
    </row>
    <row r="457" spans="1:16" x14ac:dyDescent="0.2">
      <c r="A457" s="273" t="s">
        <v>1263</v>
      </c>
      <c r="B457" s="287" t="str">
        <f>VLOOKUP($A457,data!$B$2:$AS$765,44,FALSE)</f>
        <v>18</v>
      </c>
      <c r="C457" s="262" t="str">
        <f>VLOOKUP($A457,DRG!$A$8:$Z$771,2,FALSE)</f>
        <v>Postoperative &amp; Post-Traumatic Infections W MCC</v>
      </c>
      <c r="D457" s="264">
        <f>IF(ISERROR(VLOOKUP($A457,v32_final!$A$9:$F$763,6,FALSE)),0,VLOOKUP($A457,v32_final!$A$9:$F$763,6,FALSE))</f>
        <v>67</v>
      </c>
      <c r="E457" s="221" t="str">
        <f>VLOOKUP($A457,DRG!$A$8:$Z$771,20,FALSE)</f>
        <v>A</v>
      </c>
      <c r="F457" s="293">
        <f>VLOOKUP($A457,DRG!$A$8:$Z$771,21,FALSE)</f>
        <v>1.9298999999999999</v>
      </c>
      <c r="G457" s="16"/>
      <c r="H457" s="263">
        <f>VLOOKUP($A457,DRG!$A$8:$Z$771,9,FALSE)</f>
        <v>71</v>
      </c>
      <c r="I457" s="299" t="str">
        <f>VLOOKUP($A457,DRG!$A$8:$Z$771,18,FALSE)</f>
        <v>A</v>
      </c>
      <c r="J457" s="293">
        <f>VLOOKUP($A457,DRG!$A$8:$Z$771,22,FALSE)</f>
        <v>1.8289</v>
      </c>
      <c r="K457" s="16"/>
      <c r="L457" s="301">
        <f t="shared" ref="L457:L520" si="35">D457*F457</f>
        <v>129.30330000000001</v>
      </c>
      <c r="M457" s="207">
        <f t="shared" ref="M457:M520" si="36">H457*J457</f>
        <v>129.8519</v>
      </c>
      <c r="N457" s="357">
        <f t="shared" ref="N457:N520" si="37">M457-L457</f>
        <v>0.54859999999999332</v>
      </c>
      <c r="O457" s="288">
        <f t="shared" ref="O457:O520" si="38">(J457-F457)/F457</f>
        <v>-5.2334317840302597E-2</v>
      </c>
      <c r="P457" s="304">
        <f t="shared" ref="P457:P520" si="39">IF(D457=0,0,(H457-D457)/D457)</f>
        <v>5.9701492537313432E-2</v>
      </c>
    </row>
    <row r="458" spans="1:16" x14ac:dyDescent="0.2">
      <c r="A458" s="282" t="s">
        <v>1292</v>
      </c>
      <c r="B458" s="289" t="str">
        <f>VLOOKUP($A458,data!$B$2:$AS$765,44,FALSE)</f>
        <v>21</v>
      </c>
      <c r="C458" s="267" t="str">
        <f>VLOOKUP($A458,DRG!$A$8:$Z$771,2,FALSE)</f>
        <v>Skin Grafts for Injuries W/O CC/MCC</v>
      </c>
      <c r="D458" s="269">
        <f>IF(ISERROR(VLOOKUP($A458,v32_final!$A$9:$F$763,6,FALSE)),0,VLOOKUP($A458,v32_final!$A$9:$F$763,6,FALSE))</f>
        <v>12</v>
      </c>
      <c r="E458" s="222" t="str">
        <f>VLOOKUP($A458,DRG!$A$8:$Z$771,20,FALSE)</f>
        <v>A</v>
      </c>
      <c r="F458" s="292">
        <f>VLOOKUP($A458,DRG!$A$8:$Z$771,21,FALSE)</f>
        <v>1.3633999999999999</v>
      </c>
      <c r="G458" s="16"/>
      <c r="H458" s="268">
        <f>VLOOKUP($A458,DRG!$A$8:$Z$771,9,FALSE)</f>
        <v>11</v>
      </c>
      <c r="I458" s="300" t="str">
        <f>VLOOKUP($A458,DRG!$A$8:$Z$771,18,FALSE)</f>
        <v>A</v>
      </c>
      <c r="J458" s="292">
        <f>VLOOKUP($A458,DRG!$A$8:$Z$771,22,FALSE)</f>
        <v>1.5345</v>
      </c>
      <c r="K458" s="16"/>
      <c r="L458" s="302">
        <f t="shared" si="35"/>
        <v>16.360799999999998</v>
      </c>
      <c r="M458" s="208">
        <f t="shared" si="36"/>
        <v>16.8795</v>
      </c>
      <c r="N458" s="358">
        <f t="shared" si="37"/>
        <v>0.5187000000000026</v>
      </c>
      <c r="O458" s="308">
        <f t="shared" si="38"/>
        <v>0.12549508581487462</v>
      </c>
      <c r="P458" s="303">
        <f t="shared" si="39"/>
        <v>-8.3333333333333329E-2</v>
      </c>
    </row>
    <row r="459" spans="1:16" x14ac:dyDescent="0.2">
      <c r="A459" s="273" t="s">
        <v>657</v>
      </c>
      <c r="B459" s="287" t="str">
        <f>VLOOKUP($A459,data!$B$2:$AS$765,44,FALSE)</f>
        <v>13</v>
      </c>
      <c r="C459" s="262" t="str">
        <f>VLOOKUP($A459,DRG!$A$8:$Z$771,2,FALSE)</f>
        <v>Pelvic Evisceration, Rad Hysterectomy &amp; Rad Vulvectomy W CC/MCC</v>
      </c>
      <c r="D459" s="264">
        <f>IF(ISERROR(VLOOKUP($A459,v32_final!$A$9:$F$763,6,FALSE)),0,VLOOKUP($A459,v32_final!$A$9:$F$763,6,FALSE))</f>
        <v>19</v>
      </c>
      <c r="E459" s="221" t="str">
        <f>VLOOKUP($A459,DRG!$A$8:$Z$771,20,FALSE)</f>
        <v>A</v>
      </c>
      <c r="F459" s="293">
        <f>VLOOKUP($A459,DRG!$A$8:$Z$771,21,FALSE)</f>
        <v>2.7806000000000002</v>
      </c>
      <c r="G459" s="16"/>
      <c r="H459" s="263">
        <f>VLOOKUP($A459,DRG!$A$8:$Z$771,9,FALSE)</f>
        <v>18</v>
      </c>
      <c r="I459" s="299" t="str">
        <f>VLOOKUP($A459,DRG!$A$8:$Z$771,18,FALSE)</f>
        <v>A</v>
      </c>
      <c r="J459" s="293">
        <f>VLOOKUP($A459,DRG!$A$8:$Z$771,22,FALSE)</f>
        <v>2.9634999999999998</v>
      </c>
      <c r="K459" s="16"/>
      <c r="L459" s="301">
        <f t="shared" si="35"/>
        <v>52.831400000000002</v>
      </c>
      <c r="M459" s="207">
        <f t="shared" si="36"/>
        <v>53.342999999999996</v>
      </c>
      <c r="N459" s="357">
        <f t="shared" si="37"/>
        <v>0.51159999999999428</v>
      </c>
      <c r="O459" s="288">
        <f t="shared" si="38"/>
        <v>6.5777170394878667E-2</v>
      </c>
      <c r="P459" s="304">
        <f t="shared" si="39"/>
        <v>-5.2631578947368418E-2</v>
      </c>
    </row>
    <row r="460" spans="1:16" x14ac:dyDescent="0.2">
      <c r="A460" s="273" t="s">
        <v>670</v>
      </c>
      <c r="B460" s="287" t="str">
        <f>VLOOKUP($A460,data!$B$2:$AS$765,44,FALSE)</f>
        <v>08</v>
      </c>
      <c r="C460" s="262" t="str">
        <f>VLOOKUP($A460,DRG!$A$8:$Z$771,2,FALSE)</f>
        <v>Other Musculoskeletal Sys &amp; Connective Tissue Diagnoses W/O CC/MCC</v>
      </c>
      <c r="D460" s="264">
        <f>IF(ISERROR(VLOOKUP($A460,v32_final!$A$9:$F$763,6,FALSE)),0,VLOOKUP($A460,v32_final!$A$9:$F$763,6,FALSE))</f>
        <v>13</v>
      </c>
      <c r="E460" s="221" t="str">
        <f>VLOOKUP($A460,DRG!$A$8:$Z$771,20,FALSE)</f>
        <v>A</v>
      </c>
      <c r="F460" s="293">
        <f>VLOOKUP($A460,DRG!$A$8:$Z$771,21,FALSE)</f>
        <v>0.59209999999999996</v>
      </c>
      <c r="G460" s="16"/>
      <c r="H460" s="263">
        <f>VLOOKUP($A460,DRG!$A$8:$Z$771,9,FALSE)</f>
        <v>12</v>
      </c>
      <c r="I460" s="299" t="str">
        <f>VLOOKUP($A460,DRG!$A$8:$Z$771,18,FALSE)</f>
        <v>A</v>
      </c>
      <c r="J460" s="293">
        <f>VLOOKUP($A460,DRG!$A$8:$Z$771,22,FALSE)</f>
        <v>0.6835</v>
      </c>
      <c r="K460" s="16"/>
      <c r="L460" s="301">
        <f t="shared" si="35"/>
        <v>7.6972999999999994</v>
      </c>
      <c r="M460" s="207">
        <f t="shared" si="36"/>
        <v>8.202</v>
      </c>
      <c r="N460" s="357">
        <f t="shared" si="37"/>
        <v>0.50470000000000059</v>
      </c>
      <c r="O460" s="288">
        <f t="shared" si="38"/>
        <v>0.1543658165850364</v>
      </c>
      <c r="P460" s="304">
        <f t="shared" si="39"/>
        <v>-7.6923076923076927E-2</v>
      </c>
    </row>
    <row r="461" spans="1:16" x14ac:dyDescent="0.2">
      <c r="A461" s="273" t="s">
        <v>560</v>
      </c>
      <c r="B461" s="287" t="str">
        <f>VLOOKUP($A461,data!$B$2:$AS$765,44,FALSE)</f>
        <v>10</v>
      </c>
      <c r="C461" s="262" t="str">
        <f>VLOOKUP($A461,DRG!$A$8:$Z$771,2,FALSE)</f>
        <v>Endocrine Disorders W/O CC/MCC</v>
      </c>
      <c r="D461" s="264">
        <f>IF(ISERROR(VLOOKUP($A461,v32_final!$A$9:$F$763,6,FALSE)),0,VLOOKUP($A461,v32_final!$A$9:$F$763,6,FALSE))</f>
        <v>26</v>
      </c>
      <c r="E461" s="221" t="str">
        <f>VLOOKUP($A461,DRG!$A$8:$Z$771,20,FALSE)</f>
        <v>A</v>
      </c>
      <c r="F461" s="293">
        <f>VLOOKUP($A461,DRG!$A$8:$Z$771,21,FALSE)</f>
        <v>0.47470000000000001</v>
      </c>
      <c r="G461" s="16"/>
      <c r="H461" s="263">
        <f>VLOOKUP($A461,DRG!$A$8:$Z$771,9,FALSE)</f>
        <v>22</v>
      </c>
      <c r="I461" s="299" t="str">
        <f>VLOOKUP($A461,DRG!$A$8:$Z$771,18,FALSE)</f>
        <v>A</v>
      </c>
      <c r="J461" s="293">
        <f>VLOOKUP($A461,DRG!$A$8:$Z$771,22,FALSE)</f>
        <v>0.58120000000000005</v>
      </c>
      <c r="K461" s="16"/>
      <c r="L461" s="301">
        <f t="shared" si="35"/>
        <v>12.3422</v>
      </c>
      <c r="M461" s="207">
        <f t="shared" si="36"/>
        <v>12.7864</v>
      </c>
      <c r="N461" s="357">
        <f t="shared" si="37"/>
        <v>0.44420000000000037</v>
      </c>
      <c r="O461" s="288">
        <f t="shared" si="38"/>
        <v>0.22435222245628825</v>
      </c>
      <c r="P461" s="304">
        <f t="shared" si="39"/>
        <v>-0.15384615384615385</v>
      </c>
    </row>
    <row r="462" spans="1:16" x14ac:dyDescent="0.2">
      <c r="A462" s="283" t="s">
        <v>2325</v>
      </c>
      <c r="B462" s="287" t="str">
        <f>VLOOKUP($A462,data!$B$2:$AS$765,44,FALSE)</f>
        <v>08</v>
      </c>
      <c r="C462" s="262" t="str">
        <f>VLOOKUP($A462,DRG!$A$8:$Z$771,2,FALSE)</f>
        <v>Back &amp; Neck Proc Exc Spinal Fusion W/O CC/MCC</v>
      </c>
      <c r="D462" s="264">
        <f>IF(ISERROR(VLOOKUP($A462,v32_final!$A$9:$F$763,6,FALSE)),0,VLOOKUP($A462,v32_final!$A$9:$F$763,6,FALSE))</f>
        <v>175</v>
      </c>
      <c r="E462" s="221" t="str">
        <f>VLOOKUP($A462,DRG!$A$8:$Z$771,20,FALSE)</f>
        <v>A</v>
      </c>
      <c r="F462" s="293">
        <f>VLOOKUP($A462,DRG!$A$8:$Z$771,21,FALSE)</f>
        <v>1.131</v>
      </c>
      <c r="G462" s="16"/>
      <c r="H462" s="263">
        <f>VLOOKUP($A462,DRG!$A$8:$Z$771,9,FALSE)</f>
        <v>159</v>
      </c>
      <c r="I462" s="299" t="str">
        <f>VLOOKUP($A462,DRG!$A$8:$Z$771,18,FALSE)</f>
        <v>A</v>
      </c>
      <c r="J462" s="293">
        <f>VLOOKUP($A462,DRG!$A$8:$Z$771,22,FALSE)</f>
        <v>1.2473000000000001</v>
      </c>
      <c r="K462" s="16"/>
      <c r="L462" s="301">
        <f t="shared" si="35"/>
        <v>197.92500000000001</v>
      </c>
      <c r="M462" s="207">
        <f t="shared" si="36"/>
        <v>198.32070000000002</v>
      </c>
      <c r="N462" s="357">
        <f t="shared" si="37"/>
        <v>0.39570000000000505</v>
      </c>
      <c r="O462" s="288">
        <f t="shared" si="38"/>
        <v>0.10282935455349254</v>
      </c>
      <c r="P462" s="304">
        <f t="shared" si="39"/>
        <v>-9.1428571428571428E-2</v>
      </c>
    </row>
    <row r="463" spans="1:16" x14ac:dyDescent="0.2">
      <c r="A463" s="282" t="s">
        <v>1325</v>
      </c>
      <c r="B463" s="289" t="str">
        <f>VLOOKUP($A463,data!$B$2:$AS$765,44,FALSE)</f>
        <v>23</v>
      </c>
      <c r="C463" s="267" t="str">
        <f>VLOOKUP($A463,DRG!$A$8:$Z$771,2,FALSE)</f>
        <v>Aftercare W/O CC/MCC</v>
      </c>
      <c r="D463" s="269">
        <f>IF(ISERROR(VLOOKUP($A463,v32_final!$A$9:$F$763,6,FALSE)),0,VLOOKUP($A463,v32_final!$A$9:$F$763,6,FALSE))</f>
        <v>6</v>
      </c>
      <c r="E463" s="222" t="str">
        <f>VLOOKUP($A463,DRG!$A$8:$Z$771,20,FALSE)</f>
        <v>M</v>
      </c>
      <c r="F463" s="292">
        <f>VLOOKUP($A463,DRG!$A$8:$Z$771,21,FALSE)</f>
        <v>0.85640000000000005</v>
      </c>
      <c r="G463" s="16"/>
      <c r="H463" s="268">
        <f>VLOOKUP($A463,DRG!$A$8:$Z$771,9,FALSE)</f>
        <v>6</v>
      </c>
      <c r="I463" s="300" t="str">
        <f>VLOOKUP($A463,DRG!$A$8:$Z$771,18,FALSE)</f>
        <v>M</v>
      </c>
      <c r="J463" s="292">
        <f>VLOOKUP($A463,DRG!$A$8:$Z$771,22,FALSE)</f>
        <v>0.91959999999999997</v>
      </c>
      <c r="K463" s="16"/>
      <c r="L463" s="302">
        <f t="shared" si="35"/>
        <v>5.1384000000000007</v>
      </c>
      <c r="M463" s="208">
        <f t="shared" si="36"/>
        <v>5.5175999999999998</v>
      </c>
      <c r="N463" s="358">
        <f t="shared" si="37"/>
        <v>0.37919999999999909</v>
      </c>
      <c r="O463" s="308">
        <f t="shared" si="38"/>
        <v>7.3797290985520694E-2</v>
      </c>
      <c r="P463" s="303">
        <f t="shared" si="39"/>
        <v>0</v>
      </c>
    </row>
    <row r="464" spans="1:16" x14ac:dyDescent="0.2">
      <c r="A464" s="283" t="s">
        <v>724</v>
      </c>
      <c r="B464" s="287" t="str">
        <f>VLOOKUP($A464,data!$B$2:$AS$765,44,FALSE)</f>
        <v>02</v>
      </c>
      <c r="C464" s="262" t="str">
        <f>VLOOKUP($A464,DRG!$A$8:$Z$771,2,FALSE)</f>
        <v>Orbital Procedures W/O CC/MCC</v>
      </c>
      <c r="D464" s="264">
        <f>IF(ISERROR(VLOOKUP($A464,v32_final!$A$9:$F$763,6,FALSE)),0,VLOOKUP($A464,v32_final!$A$9:$F$763,6,FALSE))</f>
        <v>3</v>
      </c>
      <c r="E464" s="221" t="str">
        <f>VLOOKUP($A464,DRG!$A$8:$Z$771,20,FALSE)</f>
        <v>M</v>
      </c>
      <c r="F464" s="293">
        <f>VLOOKUP($A464,DRG!$A$8:$Z$771,21,FALSE)</f>
        <v>1.7985</v>
      </c>
      <c r="G464" s="16"/>
      <c r="H464" s="263">
        <f>VLOOKUP($A464,DRG!$A$8:$Z$771,9,FALSE)</f>
        <v>3</v>
      </c>
      <c r="I464" s="299" t="str">
        <f>VLOOKUP($A464,DRG!$A$8:$Z$771,18,FALSE)</f>
        <v>M</v>
      </c>
      <c r="J464" s="293">
        <f>VLOOKUP($A464,DRG!$A$8:$Z$771,22,FALSE)</f>
        <v>1.9184000000000001</v>
      </c>
      <c r="K464" s="16"/>
      <c r="L464" s="301">
        <f t="shared" si="35"/>
        <v>5.3955000000000002</v>
      </c>
      <c r="M464" s="207">
        <f t="shared" si="36"/>
        <v>5.7552000000000003</v>
      </c>
      <c r="N464" s="357">
        <f t="shared" si="37"/>
        <v>0.35970000000000013</v>
      </c>
      <c r="O464" s="288">
        <f t="shared" si="38"/>
        <v>6.6666666666666735E-2</v>
      </c>
      <c r="P464" s="304">
        <f t="shared" si="39"/>
        <v>0</v>
      </c>
    </row>
    <row r="465" spans="1:16" x14ac:dyDescent="0.2">
      <c r="A465" s="283" t="s">
        <v>1097</v>
      </c>
      <c r="B465" s="287" t="str">
        <f>VLOOKUP($A465,data!$B$2:$AS$765,44,FALSE)</f>
        <v>11</v>
      </c>
      <c r="C465" s="262" t="str">
        <f>VLOOKUP($A465,DRG!$A$8:$Z$771,2,FALSE)</f>
        <v>Urinary Stones W ESW Lithotripsy W/O CC/MCC</v>
      </c>
      <c r="D465" s="264">
        <f>IF(ISERROR(VLOOKUP($A465,v32_final!$A$9:$F$763,6,FALSE)),0,VLOOKUP($A465,v32_final!$A$9:$F$763,6,FALSE))</f>
        <v>5</v>
      </c>
      <c r="E465" s="221" t="str">
        <f>VLOOKUP($A465,DRG!$A$8:$Z$771,20,FALSE)</f>
        <v>MP</v>
      </c>
      <c r="F465" s="293">
        <f>VLOOKUP($A465,DRG!$A$8:$Z$771,21,FALSE)</f>
        <v>0.90090000000000003</v>
      </c>
      <c r="G465" s="16"/>
      <c r="H465" s="263">
        <f>VLOOKUP($A465,DRG!$A$8:$Z$771,9,FALSE)</f>
        <v>5</v>
      </c>
      <c r="I465" s="299" t="str">
        <f>VLOOKUP($A465,DRG!$A$8:$Z$771,18,FALSE)</f>
        <v>MP</v>
      </c>
      <c r="J465" s="293">
        <f>VLOOKUP($A465,DRG!$A$8:$Z$771,22,FALSE)</f>
        <v>0.97050000000000003</v>
      </c>
      <c r="K465" s="16"/>
      <c r="L465" s="301">
        <f t="shared" si="35"/>
        <v>4.5045000000000002</v>
      </c>
      <c r="M465" s="207">
        <f t="shared" si="36"/>
        <v>4.8525</v>
      </c>
      <c r="N465" s="357">
        <f t="shared" si="37"/>
        <v>0.34799999999999986</v>
      </c>
      <c r="O465" s="288">
        <f t="shared" si="38"/>
        <v>7.7256077256077249E-2</v>
      </c>
      <c r="P465" s="304">
        <f t="shared" si="39"/>
        <v>0</v>
      </c>
    </row>
    <row r="466" spans="1:16" x14ac:dyDescent="0.2">
      <c r="A466" s="273" t="s">
        <v>1493</v>
      </c>
      <c r="B466" s="287" t="str">
        <f>VLOOKUP($A466,data!$B$2:$AS$765,44,FALSE)</f>
        <v>06</v>
      </c>
      <c r="C466" s="262" t="str">
        <f>VLOOKUP($A466,DRG!$A$8:$Z$771,2,FALSE)</f>
        <v>Rectal Resection W/O CC/MCC</v>
      </c>
      <c r="D466" s="264">
        <f>IF(ISERROR(VLOOKUP($A466,v32_final!$A$9:$F$763,6,FALSE)),0,VLOOKUP($A466,v32_final!$A$9:$F$763,6,FALSE))</f>
        <v>14</v>
      </c>
      <c r="E466" s="221" t="str">
        <f>VLOOKUP($A466,DRG!$A$8:$Z$771,20,FALSE)</f>
        <v>A</v>
      </c>
      <c r="F466" s="293">
        <f>VLOOKUP($A466,DRG!$A$8:$Z$771,21,FALSE)</f>
        <v>2.4584000000000001</v>
      </c>
      <c r="G466" s="16"/>
      <c r="H466" s="263">
        <f>VLOOKUP($A466,DRG!$A$8:$Z$771,9,FALSE)</f>
        <v>12</v>
      </c>
      <c r="I466" s="299" t="str">
        <f>VLOOKUP($A466,DRG!$A$8:$Z$771,18,FALSE)</f>
        <v>A</v>
      </c>
      <c r="J466" s="293">
        <f>VLOOKUP($A466,DRG!$A$8:$Z$771,22,FALSE)</f>
        <v>2.8963999999999999</v>
      </c>
      <c r="K466" s="16"/>
      <c r="L466" s="301">
        <f t="shared" si="35"/>
        <v>34.4176</v>
      </c>
      <c r="M466" s="207">
        <f t="shared" si="36"/>
        <v>34.756799999999998</v>
      </c>
      <c r="N466" s="357">
        <f t="shared" si="37"/>
        <v>0.33919999999999817</v>
      </c>
      <c r="O466" s="288">
        <f t="shared" si="38"/>
        <v>0.17816465994142519</v>
      </c>
      <c r="P466" s="304">
        <f t="shared" si="39"/>
        <v>-0.14285714285714285</v>
      </c>
    </row>
    <row r="467" spans="1:16" x14ac:dyDescent="0.2">
      <c r="A467" s="214" t="s">
        <v>365</v>
      </c>
      <c r="B467" s="287" t="str">
        <f>VLOOKUP($A467,data!$B$2:$AS$765,44,FALSE)</f>
        <v>08</v>
      </c>
      <c r="C467" s="262" t="str">
        <f>VLOOKUP($A467,DRG!$A$8:$Z$771,2,FALSE)</f>
        <v>Biopsies of Musculoskeletal System &amp; Connective Tissue W/O CC/MCC</v>
      </c>
      <c r="D467" s="264">
        <f>IF(ISERROR(VLOOKUP($A467,v32_final!$A$9:$F$763,6,FALSE)),0,VLOOKUP($A467,v32_final!$A$9:$F$763,6,FALSE))</f>
        <v>13</v>
      </c>
      <c r="E467" s="221" t="str">
        <f>VLOOKUP($A467,DRG!$A$8:$Z$771,20,FALSE)</f>
        <v>A</v>
      </c>
      <c r="F467" s="293">
        <f>VLOOKUP($A467,DRG!$A$8:$Z$771,21,FALSE)</f>
        <v>1.9402999999999999</v>
      </c>
      <c r="G467" s="16"/>
      <c r="H467" s="263">
        <f>VLOOKUP($A467,DRG!$A$8:$Z$771,9,FALSE)</f>
        <v>17</v>
      </c>
      <c r="I467" s="299" t="str">
        <f>VLOOKUP($A467,DRG!$A$8:$Z$771,18,FALSE)</f>
        <v>A</v>
      </c>
      <c r="J467" s="293">
        <f>VLOOKUP($A467,DRG!$A$8:$Z$771,22,FALSE)</f>
        <v>1.5029999999999999</v>
      </c>
      <c r="K467" s="16"/>
      <c r="L467" s="301">
        <f t="shared" si="35"/>
        <v>25.2239</v>
      </c>
      <c r="M467" s="207">
        <f t="shared" si="36"/>
        <v>25.550999999999998</v>
      </c>
      <c r="N467" s="357">
        <f t="shared" si="37"/>
        <v>0.32709999999999795</v>
      </c>
      <c r="O467" s="288">
        <f t="shared" si="38"/>
        <v>-0.22537751894037006</v>
      </c>
      <c r="P467" s="304">
        <f t="shared" si="39"/>
        <v>0.30769230769230771</v>
      </c>
    </row>
    <row r="468" spans="1:16" x14ac:dyDescent="0.2">
      <c r="A468" s="282" t="s">
        <v>1221</v>
      </c>
      <c r="B468" s="289" t="str">
        <f>VLOOKUP($A468,data!$B$2:$AS$765,44,FALSE)</f>
        <v>16</v>
      </c>
      <c r="C468" s="267" t="str">
        <f>VLOOKUP($A468,DRG!$A$8:$Z$771,2,FALSE)</f>
        <v>Major Hematol/Immun Diag Exc Sickle Cell Crisis &amp; Coagul W MCC</v>
      </c>
      <c r="D468" s="269">
        <f>IF(ISERROR(VLOOKUP($A468,v32_final!$A$9:$F$763,6,FALSE)),0,VLOOKUP($A468,v32_final!$A$9:$F$763,6,FALSE))</f>
        <v>65</v>
      </c>
      <c r="E468" s="222" t="str">
        <f>VLOOKUP($A468,DRG!$A$8:$Z$771,20,FALSE)</f>
        <v>A</v>
      </c>
      <c r="F468" s="292">
        <f>VLOOKUP($A468,DRG!$A$8:$Z$771,21,FALSE)</f>
        <v>2.5404</v>
      </c>
      <c r="G468" s="16"/>
      <c r="H468" s="268">
        <f>VLOOKUP($A468,DRG!$A$8:$Z$771,9,FALSE)</f>
        <v>67</v>
      </c>
      <c r="I468" s="300" t="str">
        <f>VLOOKUP($A468,DRG!$A$8:$Z$771,18,FALSE)</f>
        <v>A</v>
      </c>
      <c r="J468" s="292">
        <f>VLOOKUP($A468,DRG!$A$8:$Z$771,22,FALSE)</f>
        <v>2.4693999999999998</v>
      </c>
      <c r="K468" s="16"/>
      <c r="L468" s="302">
        <f t="shared" si="35"/>
        <v>165.126</v>
      </c>
      <c r="M468" s="208">
        <f t="shared" si="36"/>
        <v>165.44979999999998</v>
      </c>
      <c r="N468" s="358">
        <f t="shared" si="37"/>
        <v>0.32379999999997722</v>
      </c>
      <c r="O468" s="308">
        <f t="shared" si="38"/>
        <v>-2.7948354589828441E-2</v>
      </c>
      <c r="P468" s="303">
        <f t="shared" si="39"/>
        <v>3.0769230769230771E-2</v>
      </c>
    </row>
    <row r="469" spans="1:16" x14ac:dyDescent="0.2">
      <c r="A469" s="273" t="s">
        <v>1235</v>
      </c>
      <c r="B469" s="287" t="str">
        <f>VLOOKUP($A469,data!$B$2:$AS$765,44,FALSE)</f>
        <v>17</v>
      </c>
      <c r="C469" s="262" t="str">
        <f>VLOOKUP($A469,DRG!$A$8:$Z$771,2,FALSE)</f>
        <v>Lymphoma &amp; Non-Acute Leukemia W Other O.R. Proc W/O CC/MCC</v>
      </c>
      <c r="D469" s="264">
        <f>IF(ISERROR(VLOOKUP($A469,v32_final!$A$9:$F$763,6,FALSE)),0,VLOOKUP($A469,v32_final!$A$9:$F$763,6,FALSE))</f>
        <v>11</v>
      </c>
      <c r="E469" s="221" t="str">
        <f>VLOOKUP($A469,DRG!$A$8:$Z$771,20,FALSE)</f>
        <v>A</v>
      </c>
      <c r="F469" s="293">
        <f>VLOOKUP($A469,DRG!$A$8:$Z$771,21,FALSE)</f>
        <v>1.5834999999999999</v>
      </c>
      <c r="G469" s="16"/>
      <c r="H469" s="263">
        <f>VLOOKUP($A469,DRG!$A$8:$Z$771,9,FALSE)</f>
        <v>8</v>
      </c>
      <c r="I469" s="299" t="str">
        <f>VLOOKUP($A469,DRG!$A$8:$Z$771,18,FALSE)</f>
        <v>M</v>
      </c>
      <c r="J469" s="293">
        <f>VLOOKUP($A469,DRG!$A$8:$Z$771,22,FALSE)</f>
        <v>2.2153999999999998</v>
      </c>
      <c r="K469" s="16"/>
      <c r="L469" s="301">
        <f t="shared" si="35"/>
        <v>17.418499999999998</v>
      </c>
      <c r="M469" s="207">
        <f t="shared" si="36"/>
        <v>17.723199999999999</v>
      </c>
      <c r="N469" s="357">
        <f t="shared" si="37"/>
        <v>0.30470000000000041</v>
      </c>
      <c r="O469" s="288">
        <f t="shared" si="38"/>
        <v>0.39905273129144297</v>
      </c>
      <c r="P469" s="304">
        <f t="shared" si="39"/>
        <v>-0.27272727272727271</v>
      </c>
    </row>
    <row r="470" spans="1:16" x14ac:dyDescent="0.2">
      <c r="A470" s="273" t="s">
        <v>1078</v>
      </c>
      <c r="B470" s="287" t="str">
        <f>VLOOKUP($A470,data!$B$2:$AS$765,44,FALSE)</f>
        <v>11</v>
      </c>
      <c r="C470" s="262" t="str">
        <f>VLOOKUP($A470,DRG!$A$8:$Z$771,2,FALSE)</f>
        <v>Prostatectomy W/O CC/MCC</v>
      </c>
      <c r="D470" s="264">
        <f>IF(ISERROR(VLOOKUP($A470,v32_final!$A$9:$F$763,6,FALSE)),0,VLOOKUP($A470,v32_final!$A$9:$F$763,6,FALSE))</f>
        <v>4</v>
      </c>
      <c r="E470" s="221" t="str">
        <f>VLOOKUP($A470,DRG!$A$8:$Z$771,20,FALSE)</f>
        <v>M</v>
      </c>
      <c r="F470" s="293">
        <f>VLOOKUP($A470,DRG!$A$8:$Z$771,21,FALSE)</f>
        <v>1.5064</v>
      </c>
      <c r="G470" s="16"/>
      <c r="H470" s="263">
        <f>VLOOKUP($A470,DRG!$A$8:$Z$771,9,FALSE)</f>
        <v>4</v>
      </c>
      <c r="I470" s="299" t="str">
        <f>VLOOKUP($A470,DRG!$A$8:$Z$771,18,FALSE)</f>
        <v>M</v>
      </c>
      <c r="J470" s="293">
        <f>VLOOKUP($A470,DRG!$A$8:$Z$771,22,FALSE)</f>
        <v>1.5805</v>
      </c>
      <c r="K470" s="16"/>
      <c r="L470" s="301">
        <f t="shared" si="35"/>
        <v>6.0255999999999998</v>
      </c>
      <c r="M470" s="207">
        <f t="shared" si="36"/>
        <v>6.3220000000000001</v>
      </c>
      <c r="N470" s="357">
        <f t="shared" si="37"/>
        <v>0.29640000000000022</v>
      </c>
      <c r="O470" s="288">
        <f t="shared" si="38"/>
        <v>4.9190122145512515E-2</v>
      </c>
      <c r="P470" s="304">
        <f t="shared" si="39"/>
        <v>0</v>
      </c>
    </row>
    <row r="471" spans="1:16" x14ac:dyDescent="0.2">
      <c r="A471" s="273" t="s">
        <v>1446</v>
      </c>
      <c r="B471" s="287" t="str">
        <f>VLOOKUP($A471,data!$B$2:$AS$765,44,FALSE)</f>
        <v>08</v>
      </c>
      <c r="C471" s="262" t="str">
        <f>VLOOKUP($A471,DRG!$A$8:$Z$771,2,FALSE)</f>
        <v>Fractures of Femur W/O MCC</v>
      </c>
      <c r="D471" s="264">
        <f>IF(ISERROR(VLOOKUP($A471,v32_final!$A$9:$F$763,6,FALSE)),0,VLOOKUP($A471,v32_final!$A$9:$F$763,6,FALSE))</f>
        <v>13</v>
      </c>
      <c r="E471" s="221" t="str">
        <f>VLOOKUP($A471,DRG!$A$8:$Z$771,20,FALSE)</f>
        <v>A</v>
      </c>
      <c r="F471" s="293">
        <f>VLOOKUP($A471,DRG!$A$8:$Z$771,21,FALSE)</f>
        <v>0.69610000000000005</v>
      </c>
      <c r="G471" s="16"/>
      <c r="H471" s="263">
        <f>VLOOKUP($A471,DRG!$A$8:$Z$771,9,FALSE)</f>
        <v>8</v>
      </c>
      <c r="I471" s="299" t="str">
        <f>VLOOKUP($A471,DRG!$A$8:$Z$771,18,FALSE)</f>
        <v>M</v>
      </c>
      <c r="J471" s="293">
        <f>VLOOKUP($A471,DRG!$A$8:$Z$771,22,FALSE)</f>
        <v>1.1664000000000001</v>
      </c>
      <c r="K471" s="16"/>
      <c r="L471" s="301">
        <f t="shared" si="35"/>
        <v>9.0493000000000006</v>
      </c>
      <c r="M471" s="207">
        <f t="shared" si="36"/>
        <v>9.3312000000000008</v>
      </c>
      <c r="N471" s="357">
        <f t="shared" si="37"/>
        <v>0.28190000000000026</v>
      </c>
      <c r="O471" s="288">
        <f t="shared" si="38"/>
        <v>0.67562131877603793</v>
      </c>
      <c r="P471" s="304">
        <f t="shared" si="39"/>
        <v>-0.38461538461538464</v>
      </c>
    </row>
    <row r="472" spans="1:16" x14ac:dyDescent="0.2">
      <c r="A472" s="273" t="s">
        <v>139</v>
      </c>
      <c r="B472" s="287" t="str">
        <f>VLOOKUP($A472,data!$B$2:$AS$765,44,FALSE)</f>
        <v>08</v>
      </c>
      <c r="C472" s="262" t="str">
        <f>VLOOKUP($A472,DRG!$A$8:$Z$771,2,FALSE)</f>
        <v>Hand or Wrist Proc, Except Major Thumb or Joint Proc W/O CC/MCC</v>
      </c>
      <c r="D472" s="264">
        <f>IF(ISERROR(VLOOKUP($A472,v32_final!$A$9:$F$763,6,FALSE)),0,VLOOKUP($A472,v32_final!$A$9:$F$763,6,FALSE))</f>
        <v>11</v>
      </c>
      <c r="E472" s="221" t="str">
        <f>VLOOKUP($A472,DRG!$A$8:$Z$771,20,FALSE)</f>
        <v>A</v>
      </c>
      <c r="F472" s="293">
        <f>VLOOKUP($A472,DRG!$A$8:$Z$771,21,FALSE)</f>
        <v>0.91559999999999997</v>
      </c>
      <c r="G472" s="16"/>
      <c r="H472" s="263">
        <f>VLOOKUP($A472,DRG!$A$8:$Z$771,9,FALSE)</f>
        <v>10</v>
      </c>
      <c r="I472" s="299" t="str">
        <f>VLOOKUP($A472,DRG!$A$8:$Z$771,18,FALSE)</f>
        <v>A</v>
      </c>
      <c r="J472" s="293">
        <f>VLOOKUP($A472,DRG!$A$8:$Z$771,22,FALSE)</f>
        <v>1.0298</v>
      </c>
      <c r="K472" s="16"/>
      <c r="L472" s="301">
        <f t="shared" si="35"/>
        <v>10.0716</v>
      </c>
      <c r="M472" s="207">
        <f t="shared" si="36"/>
        <v>10.298</v>
      </c>
      <c r="N472" s="357">
        <f t="shared" si="37"/>
        <v>0.22639999999999993</v>
      </c>
      <c r="O472" s="288">
        <f t="shared" si="38"/>
        <v>0.12472695500218445</v>
      </c>
      <c r="P472" s="304">
        <f t="shared" si="39"/>
        <v>-9.0909090909090912E-2</v>
      </c>
    </row>
    <row r="473" spans="1:16" x14ac:dyDescent="0.2">
      <c r="A473" s="282" t="s">
        <v>1086</v>
      </c>
      <c r="B473" s="289" t="str">
        <f>VLOOKUP($A473,data!$B$2:$AS$765,44,FALSE)</f>
        <v>11</v>
      </c>
      <c r="C473" s="267" t="str">
        <f>VLOOKUP($A473,DRG!$A$8:$Z$771,2,FALSE)</f>
        <v>Other Kidney &amp; Urinary Tract Procedures W/O CC/MCC</v>
      </c>
      <c r="D473" s="269">
        <f>IF(ISERROR(VLOOKUP($A473,v32_final!$A$9:$F$763,6,FALSE)),0,VLOOKUP($A473,v32_final!$A$9:$F$763,6,FALSE))</f>
        <v>4</v>
      </c>
      <c r="E473" s="222" t="str">
        <f>VLOOKUP($A473,DRG!$A$8:$Z$771,20,FALSE)</f>
        <v>MP</v>
      </c>
      <c r="F473" s="292">
        <f>VLOOKUP($A473,DRG!$A$8:$Z$771,21,FALSE)</f>
        <v>1.4641</v>
      </c>
      <c r="G473" s="16"/>
      <c r="H473" s="268">
        <f>VLOOKUP($A473,DRG!$A$8:$Z$771,9,FALSE)</f>
        <v>4</v>
      </c>
      <c r="I473" s="300" t="str">
        <f>VLOOKUP($A473,DRG!$A$8:$Z$771,18,FALSE)</f>
        <v>MP</v>
      </c>
      <c r="J473" s="292">
        <f>VLOOKUP($A473,DRG!$A$8:$Z$771,22,FALSE)</f>
        <v>1.5149999999999999</v>
      </c>
      <c r="K473" s="16"/>
      <c r="L473" s="302">
        <f t="shared" si="35"/>
        <v>5.8563999999999998</v>
      </c>
      <c r="M473" s="208">
        <f t="shared" si="36"/>
        <v>6.06</v>
      </c>
      <c r="N473" s="358">
        <f t="shared" si="37"/>
        <v>0.20359999999999978</v>
      </c>
      <c r="O473" s="308">
        <f t="shared" si="38"/>
        <v>3.4765384878082062E-2</v>
      </c>
      <c r="P473" s="303">
        <f t="shared" si="39"/>
        <v>0</v>
      </c>
    </row>
    <row r="474" spans="1:16" x14ac:dyDescent="0.2">
      <c r="A474" s="283" t="s">
        <v>1201</v>
      </c>
      <c r="B474" s="287" t="str">
        <f>VLOOKUP($A474,data!$B$2:$AS$765,44,FALSE)</f>
        <v>14</v>
      </c>
      <c r="C474" s="262" t="str">
        <f>VLOOKUP($A474,DRG!$A$8:$Z$771,2,FALSE)</f>
        <v>Abortion W D&amp;C, Aspiration Curettage or Hysterotomy</v>
      </c>
      <c r="D474" s="264">
        <f>IF(ISERROR(VLOOKUP($A474,v32_final!$A$9:$F$763,6,FALSE)),0,VLOOKUP($A474,v32_final!$A$9:$F$763,6,FALSE))</f>
        <v>20</v>
      </c>
      <c r="E474" s="221" t="str">
        <f>VLOOKUP($A474,DRG!$A$8:$Z$771,20,FALSE)</f>
        <v>A</v>
      </c>
      <c r="F474" s="293">
        <f>VLOOKUP($A474,DRG!$A$8:$Z$771,21,FALSE)</f>
        <v>0.87270000000000003</v>
      </c>
      <c r="G474" s="16"/>
      <c r="H474" s="263">
        <f>VLOOKUP($A474,DRG!$A$8:$Z$771,9,FALSE)</f>
        <v>19</v>
      </c>
      <c r="I474" s="299" t="str">
        <f>VLOOKUP($A474,DRG!$A$8:$Z$771,18,FALSE)</f>
        <v>A</v>
      </c>
      <c r="J474" s="293">
        <f>VLOOKUP($A474,DRG!$A$8:$Z$771,22,FALSE)</f>
        <v>0.92900000000000005</v>
      </c>
      <c r="K474" s="16"/>
      <c r="L474" s="301">
        <f t="shared" si="35"/>
        <v>17.454000000000001</v>
      </c>
      <c r="M474" s="207">
        <f t="shared" si="36"/>
        <v>17.651</v>
      </c>
      <c r="N474" s="357">
        <f t="shared" si="37"/>
        <v>0.19699999999999918</v>
      </c>
      <c r="O474" s="288">
        <f t="shared" si="38"/>
        <v>6.4512432680187942E-2</v>
      </c>
      <c r="P474" s="304">
        <f t="shared" si="39"/>
        <v>-0.05</v>
      </c>
    </row>
    <row r="475" spans="1:16" x14ac:dyDescent="0.2">
      <c r="A475" s="273" t="s">
        <v>730</v>
      </c>
      <c r="B475" s="287" t="str">
        <f>VLOOKUP($A475,data!$B$2:$AS$765,44,FALSE)</f>
        <v>02</v>
      </c>
      <c r="C475" s="262" t="str">
        <f>VLOOKUP($A475,DRG!$A$8:$Z$771,2,FALSE)</f>
        <v>Intraocular Procedures W/O CC/MCC</v>
      </c>
      <c r="D475" s="264">
        <f>IF(ISERROR(VLOOKUP($A475,v32_final!$A$9:$F$763,6,FALSE)),0,VLOOKUP($A475,v32_final!$A$9:$F$763,6,FALSE))</f>
        <v>2</v>
      </c>
      <c r="E475" s="221" t="str">
        <f>VLOOKUP($A475,DRG!$A$8:$Z$771,20,FALSE)</f>
        <v>M</v>
      </c>
      <c r="F475" s="293">
        <f>VLOOKUP($A475,DRG!$A$8:$Z$771,21,FALSE)</f>
        <v>1.2808999999999999</v>
      </c>
      <c r="G475" s="16"/>
      <c r="H475" s="263">
        <f>VLOOKUP($A475,DRG!$A$8:$Z$771,9,FALSE)</f>
        <v>2</v>
      </c>
      <c r="I475" s="299" t="str">
        <f>VLOOKUP($A475,DRG!$A$8:$Z$771,18,FALSE)</f>
        <v>M</v>
      </c>
      <c r="J475" s="293">
        <f>VLOOKUP($A475,DRG!$A$8:$Z$771,22,FALSE)</f>
        <v>1.3229</v>
      </c>
      <c r="K475" s="16"/>
      <c r="L475" s="301">
        <f t="shared" si="35"/>
        <v>2.5617999999999999</v>
      </c>
      <c r="M475" s="207">
        <f t="shared" si="36"/>
        <v>2.6457999999999999</v>
      </c>
      <c r="N475" s="357">
        <f t="shared" si="37"/>
        <v>8.4000000000000075E-2</v>
      </c>
      <c r="O475" s="288">
        <f t="shared" si="38"/>
        <v>3.2789444921539575E-2</v>
      </c>
      <c r="P475" s="304">
        <f t="shared" si="39"/>
        <v>0</v>
      </c>
    </row>
    <row r="476" spans="1:16" x14ac:dyDescent="0.2">
      <c r="A476" s="273" t="s">
        <v>226</v>
      </c>
      <c r="B476" s="287" t="str">
        <f>VLOOKUP($A476,data!$B$2:$AS$765,44,FALSE)</f>
        <v>07</v>
      </c>
      <c r="C476" s="262" t="str">
        <f>VLOOKUP($A476,DRG!$A$8:$Z$771,2,FALSE)</f>
        <v>Cholecystectomy W C.D.E. W MCC</v>
      </c>
      <c r="D476" s="264">
        <f>IF(ISERROR(VLOOKUP($A476,v32_final!$A$9:$F$763,6,FALSE)),0,VLOOKUP($A476,v32_final!$A$9:$F$763,6,FALSE))</f>
        <v>2</v>
      </c>
      <c r="E476" s="221" t="str">
        <f>VLOOKUP($A476,DRG!$A$8:$Z$771,20,FALSE)</f>
        <v>M</v>
      </c>
      <c r="F476" s="293">
        <f>VLOOKUP($A476,DRG!$A$8:$Z$771,21,FALSE)</f>
        <v>5.6372999999999998</v>
      </c>
      <c r="G476" s="16"/>
      <c r="H476" s="263">
        <f>VLOOKUP($A476,DRG!$A$8:$Z$771,9,FALSE)</f>
        <v>2</v>
      </c>
      <c r="I476" s="299" t="str">
        <f>VLOOKUP($A476,DRG!$A$8:$Z$771,18,FALSE)</f>
        <v>M</v>
      </c>
      <c r="J476" s="293">
        <f>VLOOKUP($A476,DRG!$A$8:$Z$771,22,FALSE)</f>
        <v>5.6759000000000004</v>
      </c>
      <c r="K476" s="16"/>
      <c r="L476" s="301">
        <f t="shared" si="35"/>
        <v>11.2746</v>
      </c>
      <c r="M476" s="207">
        <f t="shared" si="36"/>
        <v>11.351800000000001</v>
      </c>
      <c r="N476" s="357">
        <f t="shared" si="37"/>
        <v>7.7200000000001268E-2</v>
      </c>
      <c r="O476" s="288">
        <f t="shared" si="38"/>
        <v>6.8472495698296406E-3</v>
      </c>
      <c r="P476" s="304">
        <f t="shared" si="39"/>
        <v>0</v>
      </c>
    </row>
    <row r="477" spans="1:16" x14ac:dyDescent="0.2">
      <c r="A477" s="273" t="s">
        <v>646</v>
      </c>
      <c r="B477" s="287" t="str">
        <f>VLOOKUP($A477,data!$B$2:$AS$765,44,FALSE)</f>
        <v>12</v>
      </c>
      <c r="C477" s="262" t="str">
        <f>VLOOKUP($A477,DRG!$A$8:$Z$771,2,FALSE)</f>
        <v>Other Male Reproductive System O.R. Proc Exc Malignancy W CC/MCC</v>
      </c>
      <c r="D477" s="264">
        <f>IF(ISERROR(VLOOKUP($A477,v32_final!$A$9:$F$763,6,FALSE)),0,VLOOKUP($A477,v32_final!$A$9:$F$763,6,FALSE))</f>
        <v>1</v>
      </c>
      <c r="E477" s="221" t="str">
        <f>VLOOKUP($A477,DRG!$A$8:$Z$771,20,FALSE)</f>
        <v>M</v>
      </c>
      <c r="F477" s="293">
        <f>VLOOKUP($A477,DRG!$A$8:$Z$771,21,FALSE)</f>
        <v>2.7544</v>
      </c>
      <c r="G477" s="16"/>
      <c r="H477" s="263">
        <f>VLOOKUP($A477,DRG!$A$8:$Z$771,9,FALSE)</f>
        <v>1</v>
      </c>
      <c r="I477" s="299" t="str">
        <f>VLOOKUP($A477,DRG!$A$8:$Z$771,18,FALSE)</f>
        <v>M</v>
      </c>
      <c r="J477" s="293">
        <f>VLOOKUP($A477,DRG!$A$8:$Z$771,22,FALSE)</f>
        <v>2.7989999999999999</v>
      </c>
      <c r="K477" s="16"/>
      <c r="L477" s="301">
        <f t="shared" si="35"/>
        <v>2.7544</v>
      </c>
      <c r="M477" s="207">
        <f t="shared" si="36"/>
        <v>2.7989999999999999</v>
      </c>
      <c r="N477" s="357">
        <f t="shared" si="37"/>
        <v>4.4599999999999973E-2</v>
      </c>
      <c r="O477" s="288">
        <f t="shared" si="38"/>
        <v>1.6192274179494617E-2</v>
      </c>
      <c r="P477" s="304">
        <f t="shared" si="39"/>
        <v>0</v>
      </c>
    </row>
    <row r="478" spans="1:16" x14ac:dyDescent="0.2">
      <c r="A478" s="282" t="s">
        <v>1256</v>
      </c>
      <c r="B478" s="289" t="str">
        <f>VLOOKUP($A478,data!$B$2:$AS$765,44,FALSE)</f>
        <v>17</v>
      </c>
      <c r="C478" s="267" t="str">
        <f>VLOOKUP($A478,DRG!$A$8:$Z$771,2,FALSE)</f>
        <v>Radiotherapy</v>
      </c>
      <c r="D478" s="269">
        <f>IF(ISERROR(VLOOKUP($A478,v32_final!$A$9:$F$763,6,FALSE)),0,VLOOKUP($A478,v32_final!$A$9:$F$763,6,FALSE))</f>
        <v>7</v>
      </c>
      <c r="E478" s="222" t="str">
        <f>VLOOKUP($A478,DRG!$A$8:$Z$771,20,FALSE)</f>
        <v>M</v>
      </c>
      <c r="F478" s="292">
        <f>VLOOKUP($A478,DRG!$A$8:$Z$771,21,FALSE)</f>
        <v>2.2787000000000002</v>
      </c>
      <c r="G478" s="16"/>
      <c r="H478" s="268">
        <f>VLOOKUP($A478,DRG!$A$8:$Z$771,9,FALSE)</f>
        <v>6</v>
      </c>
      <c r="I478" s="300" t="str">
        <f>VLOOKUP($A478,DRG!$A$8:$Z$771,18,FALSE)</f>
        <v>M</v>
      </c>
      <c r="J478" s="292">
        <f>VLOOKUP($A478,DRG!$A$8:$Z$771,22,FALSE)</f>
        <v>2.6560999999999999</v>
      </c>
      <c r="K478" s="16"/>
      <c r="L478" s="302">
        <f t="shared" si="35"/>
        <v>15.950900000000001</v>
      </c>
      <c r="M478" s="208">
        <f t="shared" si="36"/>
        <v>15.936599999999999</v>
      </c>
      <c r="N478" s="358">
        <f t="shared" si="37"/>
        <v>-1.43000000000022E-2</v>
      </c>
      <c r="O478" s="308">
        <f t="shared" si="38"/>
        <v>0.16562074867248858</v>
      </c>
      <c r="P478" s="303">
        <f t="shared" si="39"/>
        <v>-0.14285714285714285</v>
      </c>
    </row>
    <row r="479" spans="1:16" x14ac:dyDescent="0.2">
      <c r="A479" s="273" t="s">
        <v>1</v>
      </c>
      <c r="B479" s="287" t="str">
        <f>VLOOKUP($A479,data!$B$2:$AS$765,44,FALSE)</f>
        <v>08</v>
      </c>
      <c r="C479" s="262" t="str">
        <f>VLOOKUP($A479,DRG!$A$8:$Z$771,2,FALSE)</f>
        <v>Major Shoulder or Elbow Joint Procedures W CC/MCC</v>
      </c>
      <c r="D479" s="264">
        <f>IF(ISERROR(VLOOKUP($A479,v32_final!$A$9:$F$763,6,FALSE)),0,VLOOKUP($A479,v32_final!$A$9:$F$763,6,FALSE))</f>
        <v>5</v>
      </c>
      <c r="E479" s="221" t="str">
        <f>VLOOKUP($A479,DRG!$A$8:$Z$771,20,FALSE)</f>
        <v>M</v>
      </c>
      <c r="F479" s="293">
        <f>VLOOKUP($A479,DRG!$A$8:$Z$771,21,FALSE)</f>
        <v>2.9777999999999998</v>
      </c>
      <c r="G479" s="16"/>
      <c r="H479" s="263">
        <f>VLOOKUP($A479,DRG!$A$8:$Z$771,9,FALSE)</f>
        <v>5</v>
      </c>
      <c r="I479" s="299" t="str">
        <f>VLOOKUP($A479,DRG!$A$8:$Z$771,18,FALSE)</f>
        <v>M</v>
      </c>
      <c r="J479" s="293">
        <f>VLOOKUP($A479,DRG!$A$8:$Z$771,22,FALSE)</f>
        <v>2.9658000000000002</v>
      </c>
      <c r="K479" s="16"/>
      <c r="L479" s="301">
        <f t="shared" si="35"/>
        <v>14.888999999999999</v>
      </c>
      <c r="M479" s="207">
        <f t="shared" si="36"/>
        <v>14.829000000000001</v>
      </c>
      <c r="N479" s="357">
        <f t="shared" si="37"/>
        <v>-5.9999999999998721E-2</v>
      </c>
      <c r="O479" s="288">
        <f t="shared" si="38"/>
        <v>-4.029820672979907E-3</v>
      </c>
      <c r="P479" s="304">
        <f t="shared" si="39"/>
        <v>0</v>
      </c>
    </row>
    <row r="480" spans="1:16" x14ac:dyDescent="0.2">
      <c r="A480" s="273" t="s">
        <v>1429</v>
      </c>
      <c r="B480" s="287" t="str">
        <f>VLOOKUP($A480,data!$B$2:$AS$765,44,FALSE)</f>
        <v>08</v>
      </c>
      <c r="C480" s="262" t="str">
        <f>VLOOKUP($A480,DRG!$A$8:$Z$771,2,FALSE)</f>
        <v>Pathological Fractures &amp; Musculoskelet &amp; Conn Tiss Malig W/O CC/MCC</v>
      </c>
      <c r="D480" s="264">
        <f>IF(ISERROR(VLOOKUP($A480,v32_final!$A$9:$F$763,6,FALSE)),0,VLOOKUP($A480,v32_final!$A$9:$F$763,6,FALSE))</f>
        <v>11</v>
      </c>
      <c r="E480" s="221" t="str">
        <f>VLOOKUP($A480,DRG!$A$8:$Z$771,20,FALSE)</f>
        <v>A</v>
      </c>
      <c r="F480" s="293">
        <f>VLOOKUP($A480,DRG!$A$8:$Z$771,21,FALSE)</f>
        <v>0.71099999999999997</v>
      </c>
      <c r="G480" s="16"/>
      <c r="H480" s="263">
        <f>VLOOKUP($A480,DRG!$A$8:$Z$771,9,FALSE)</f>
        <v>9</v>
      </c>
      <c r="I480" s="299" t="str">
        <f>VLOOKUP($A480,DRG!$A$8:$Z$771,18,FALSE)</f>
        <v>MP</v>
      </c>
      <c r="J480" s="293">
        <f>VLOOKUP($A480,DRG!$A$8:$Z$771,22,FALSE)</f>
        <v>0.85940000000000005</v>
      </c>
      <c r="K480" s="16"/>
      <c r="L480" s="301">
        <f t="shared" si="35"/>
        <v>7.8209999999999997</v>
      </c>
      <c r="M480" s="207">
        <f t="shared" si="36"/>
        <v>7.7346000000000004</v>
      </c>
      <c r="N480" s="357">
        <f t="shared" si="37"/>
        <v>-8.6399999999999366E-2</v>
      </c>
      <c r="O480" s="288">
        <f t="shared" si="38"/>
        <v>0.20872011251758099</v>
      </c>
      <c r="P480" s="304">
        <f t="shared" si="39"/>
        <v>-0.18181818181818182</v>
      </c>
    </row>
    <row r="481" spans="1:16" x14ac:dyDescent="0.2">
      <c r="A481" s="273" t="s">
        <v>742</v>
      </c>
      <c r="B481" s="287" t="str">
        <f>VLOOKUP($A481,data!$B$2:$AS$765,44,FALSE)</f>
        <v>02</v>
      </c>
      <c r="C481" s="262" t="str">
        <f>VLOOKUP($A481,DRG!$A$8:$Z$771,2,FALSE)</f>
        <v>Neurological Eye Disorders</v>
      </c>
      <c r="D481" s="264">
        <f>IF(ISERROR(VLOOKUP($A481,v32_final!$A$9:$F$763,6,FALSE)),0,VLOOKUP($A481,v32_final!$A$9:$F$763,6,FALSE))</f>
        <v>19</v>
      </c>
      <c r="E481" s="221" t="str">
        <f>VLOOKUP($A481,DRG!$A$8:$Z$771,20,FALSE)</f>
        <v>A</v>
      </c>
      <c r="F481" s="293">
        <f>VLOOKUP($A481,DRG!$A$8:$Z$771,21,FALSE)</f>
        <v>0.93159999999999998</v>
      </c>
      <c r="G481" s="16"/>
      <c r="H481" s="263">
        <f>VLOOKUP($A481,DRG!$A$8:$Z$771,9,FALSE)</f>
        <v>21</v>
      </c>
      <c r="I481" s="299" t="str">
        <f>VLOOKUP($A481,DRG!$A$8:$Z$771,18,FALSE)</f>
        <v>A</v>
      </c>
      <c r="J481" s="293">
        <f>VLOOKUP($A481,DRG!$A$8:$Z$771,22,FALSE)</f>
        <v>0.83830000000000005</v>
      </c>
      <c r="K481" s="16"/>
      <c r="L481" s="301">
        <f t="shared" si="35"/>
        <v>17.700399999999998</v>
      </c>
      <c r="M481" s="207">
        <f t="shared" si="36"/>
        <v>17.604300000000002</v>
      </c>
      <c r="N481" s="357">
        <f t="shared" si="37"/>
        <v>-9.6099999999996299E-2</v>
      </c>
      <c r="O481" s="288">
        <f t="shared" si="38"/>
        <v>-0.10015027908973802</v>
      </c>
      <c r="P481" s="304">
        <f t="shared" si="39"/>
        <v>0.10526315789473684</v>
      </c>
    </row>
    <row r="482" spans="1:16" x14ac:dyDescent="0.2">
      <c r="A482" s="273" t="s">
        <v>1227</v>
      </c>
      <c r="B482" s="287" t="str">
        <f>VLOOKUP($A482,data!$B$2:$AS$765,44,FALSE)</f>
        <v>16</v>
      </c>
      <c r="C482" s="262" t="str">
        <f>VLOOKUP($A482,DRG!$A$8:$Z$771,2,FALSE)</f>
        <v>Reticuloendothelial &amp; Immunity Disorders W MCC</v>
      </c>
      <c r="D482" s="264">
        <f>IF(ISERROR(VLOOKUP($A482,v32_final!$A$9:$F$763,6,FALSE)),0,VLOOKUP($A482,v32_final!$A$9:$F$763,6,FALSE))</f>
        <v>9</v>
      </c>
      <c r="E482" s="221" t="str">
        <f>VLOOKUP($A482,DRG!$A$8:$Z$771,20,FALSE)</f>
        <v>M</v>
      </c>
      <c r="F482" s="293">
        <f>VLOOKUP($A482,DRG!$A$8:$Z$771,21,FALSE)</f>
        <v>2.6503999999999999</v>
      </c>
      <c r="G482" s="16"/>
      <c r="H482" s="263">
        <f>VLOOKUP($A482,DRG!$A$8:$Z$771,9,FALSE)</f>
        <v>9</v>
      </c>
      <c r="I482" s="299" t="str">
        <f>VLOOKUP($A482,DRG!$A$8:$Z$771,18,FALSE)</f>
        <v>M</v>
      </c>
      <c r="J482" s="293">
        <f>VLOOKUP($A482,DRG!$A$8:$Z$771,22,FALSE)</f>
        <v>2.6366000000000001</v>
      </c>
      <c r="K482" s="16"/>
      <c r="L482" s="301">
        <f t="shared" si="35"/>
        <v>23.8536</v>
      </c>
      <c r="M482" s="207">
        <f t="shared" si="36"/>
        <v>23.729400000000002</v>
      </c>
      <c r="N482" s="357">
        <f t="shared" si="37"/>
        <v>-0.12419999999999831</v>
      </c>
      <c r="O482" s="288">
        <f t="shared" si="38"/>
        <v>-5.2067612435858033E-3</v>
      </c>
      <c r="P482" s="304">
        <f t="shared" si="39"/>
        <v>0</v>
      </c>
    </row>
    <row r="483" spans="1:16" x14ac:dyDescent="0.2">
      <c r="A483" s="282" t="s">
        <v>1314</v>
      </c>
      <c r="B483" s="289" t="str">
        <f>VLOOKUP($A483,data!$B$2:$AS$765,44,FALSE)</f>
        <v>22</v>
      </c>
      <c r="C483" s="267" t="str">
        <f>VLOOKUP($A483,DRG!$A$8:$Z$771,2,FALSE)</f>
        <v>Full Thickness Burn W/O Skin Grft or Inhal Inj</v>
      </c>
      <c r="D483" s="269">
        <f>IF(ISERROR(VLOOKUP($A483,v32_final!$A$9:$F$763,6,FALSE)),0,VLOOKUP($A483,v32_final!$A$9:$F$763,6,FALSE))</f>
        <v>16</v>
      </c>
      <c r="E483" s="222" t="str">
        <f>VLOOKUP($A483,DRG!$A$8:$Z$771,20,FALSE)</f>
        <v>A</v>
      </c>
      <c r="F483" s="292">
        <f>VLOOKUP($A483,DRG!$A$8:$Z$771,21,FALSE)</f>
        <v>2.0133999999999999</v>
      </c>
      <c r="G483" s="16"/>
      <c r="H483" s="268">
        <f>VLOOKUP($A483,DRG!$A$8:$Z$771,9,FALSE)</f>
        <v>22</v>
      </c>
      <c r="I483" s="300" t="str">
        <f>VLOOKUP($A483,DRG!$A$8:$Z$771,18,FALSE)</f>
        <v>A</v>
      </c>
      <c r="J483" s="292">
        <f>VLOOKUP($A483,DRG!$A$8:$Z$771,22,FALSE)</f>
        <v>1.4584999999999999</v>
      </c>
      <c r="K483" s="16"/>
      <c r="L483" s="302">
        <f t="shared" si="35"/>
        <v>32.214399999999998</v>
      </c>
      <c r="M483" s="208">
        <f t="shared" si="36"/>
        <v>32.086999999999996</v>
      </c>
      <c r="N483" s="358">
        <f t="shared" si="37"/>
        <v>-0.12740000000000151</v>
      </c>
      <c r="O483" s="308">
        <f t="shared" si="38"/>
        <v>-0.27560345683917753</v>
      </c>
      <c r="P483" s="303">
        <f t="shared" si="39"/>
        <v>0.375</v>
      </c>
    </row>
    <row r="484" spans="1:16" x14ac:dyDescent="0.2">
      <c r="A484" s="273" t="s">
        <v>1209</v>
      </c>
      <c r="B484" s="287" t="str">
        <f>VLOOKUP($A484,data!$B$2:$AS$765,44,FALSE)</f>
        <v>14</v>
      </c>
      <c r="C484" s="262" t="str">
        <f>VLOOKUP($A484,DRG!$A$8:$Z$771,2,FALSE)</f>
        <v>False Labor</v>
      </c>
      <c r="D484" s="264">
        <f>IF(ISERROR(VLOOKUP($A484,v32_final!$A$9:$F$763,6,FALSE)),0,VLOOKUP($A484,v32_final!$A$9:$F$763,6,FALSE))</f>
        <v>4</v>
      </c>
      <c r="E484" s="221" t="str">
        <f>VLOOKUP($A484,DRG!$A$8:$Z$771,20,FALSE)</f>
        <v>M</v>
      </c>
      <c r="F484" s="293">
        <f>VLOOKUP($A484,DRG!$A$8:$Z$771,21,FALSE)</f>
        <v>0.44769999999999999</v>
      </c>
      <c r="G484" s="16"/>
      <c r="H484" s="263">
        <f>VLOOKUP($A484,DRG!$A$8:$Z$771,9,FALSE)</f>
        <v>5</v>
      </c>
      <c r="I484" s="299" t="str">
        <f>VLOOKUP($A484,DRG!$A$8:$Z$771,18,FALSE)</f>
        <v>M</v>
      </c>
      <c r="J484" s="293">
        <f>VLOOKUP($A484,DRG!$A$8:$Z$771,22,FALSE)</f>
        <v>0.32719999999999999</v>
      </c>
      <c r="K484" s="16"/>
      <c r="L484" s="301">
        <f t="shared" si="35"/>
        <v>1.7907999999999999</v>
      </c>
      <c r="M484" s="207">
        <f t="shared" si="36"/>
        <v>1.6359999999999999</v>
      </c>
      <c r="N484" s="357">
        <f t="shared" si="37"/>
        <v>-0.15480000000000005</v>
      </c>
      <c r="O484" s="288">
        <f t="shared" si="38"/>
        <v>-0.26915345097163279</v>
      </c>
      <c r="P484" s="304">
        <f t="shared" si="39"/>
        <v>0.25</v>
      </c>
    </row>
    <row r="485" spans="1:16" x14ac:dyDescent="0.2">
      <c r="A485" s="273" t="s">
        <v>551</v>
      </c>
      <c r="B485" s="287" t="str">
        <f>VLOOKUP($A485,data!$B$2:$AS$765,44,FALSE)</f>
        <v>10</v>
      </c>
      <c r="C485" s="262" t="str">
        <f>VLOOKUP($A485,DRG!$A$8:$Z$771,2,FALSE)</f>
        <v>Other Endocrine, Nutrit &amp; Metab O.R. Proc W/O CC/MCC</v>
      </c>
      <c r="D485" s="264">
        <f>IF(ISERROR(VLOOKUP($A485,v32_final!$A$9:$F$763,6,FALSE)),0,VLOOKUP($A485,v32_final!$A$9:$F$763,6,FALSE))</f>
        <v>4</v>
      </c>
      <c r="E485" s="221" t="str">
        <f>VLOOKUP($A485,DRG!$A$8:$Z$771,20,FALSE)</f>
        <v>MP</v>
      </c>
      <c r="F485" s="293">
        <f>VLOOKUP($A485,DRG!$A$8:$Z$771,21,FALSE)</f>
        <v>1.4832000000000001</v>
      </c>
      <c r="G485" s="16"/>
      <c r="H485" s="263">
        <f>VLOOKUP($A485,DRG!$A$8:$Z$771,9,FALSE)</f>
        <v>4</v>
      </c>
      <c r="I485" s="299" t="str">
        <f>VLOOKUP($A485,DRG!$A$8:$Z$771,18,FALSE)</f>
        <v>MP</v>
      </c>
      <c r="J485" s="293">
        <f>VLOOKUP($A485,DRG!$A$8:$Z$771,22,FALSE)</f>
        <v>1.4389000000000001</v>
      </c>
      <c r="K485" s="16"/>
      <c r="L485" s="301">
        <f t="shared" si="35"/>
        <v>5.9328000000000003</v>
      </c>
      <c r="M485" s="207">
        <f t="shared" si="36"/>
        <v>5.7556000000000003</v>
      </c>
      <c r="N485" s="357">
        <f t="shared" si="37"/>
        <v>-0.17720000000000002</v>
      </c>
      <c r="O485" s="288">
        <f t="shared" si="38"/>
        <v>-2.9867853290183391E-2</v>
      </c>
      <c r="P485" s="304">
        <f t="shared" si="39"/>
        <v>0</v>
      </c>
    </row>
    <row r="486" spans="1:16" x14ac:dyDescent="0.2">
      <c r="A486" s="273" t="s">
        <v>872</v>
      </c>
      <c r="B486" s="287" t="str">
        <f>VLOOKUP($A486,data!$B$2:$AS$765,44,FALSE)</f>
        <v>04</v>
      </c>
      <c r="C486" s="262" t="str">
        <f>VLOOKUP($A486,DRG!$A$8:$Z$771,2,FALSE)</f>
        <v>Pleural Effusion W/O CC/MCC</v>
      </c>
      <c r="D486" s="264">
        <f>IF(ISERROR(VLOOKUP($A486,v32_final!$A$9:$F$763,6,FALSE)),0,VLOOKUP($A486,v32_final!$A$9:$F$763,6,FALSE))</f>
        <v>7</v>
      </c>
      <c r="E486" s="221" t="str">
        <f>VLOOKUP($A486,DRG!$A$8:$Z$771,20,FALSE)</f>
        <v>MP</v>
      </c>
      <c r="F486" s="293">
        <f>VLOOKUP($A486,DRG!$A$8:$Z$771,21,FALSE)</f>
        <v>0.83330000000000004</v>
      </c>
      <c r="G486" s="16"/>
      <c r="H486" s="263">
        <f>VLOOKUP($A486,DRG!$A$8:$Z$771,9,FALSE)</f>
        <v>7</v>
      </c>
      <c r="I486" s="299" t="str">
        <f>VLOOKUP($A486,DRG!$A$8:$Z$771,18,FALSE)</f>
        <v>MP</v>
      </c>
      <c r="J486" s="293">
        <f>VLOOKUP($A486,DRG!$A$8:$Z$771,22,FALSE)</f>
        <v>0.80710000000000004</v>
      </c>
      <c r="K486" s="16"/>
      <c r="L486" s="301">
        <f t="shared" si="35"/>
        <v>5.8331</v>
      </c>
      <c r="M486" s="207">
        <f t="shared" si="36"/>
        <v>5.6497000000000002</v>
      </c>
      <c r="N486" s="357">
        <f t="shared" si="37"/>
        <v>-0.18339999999999979</v>
      </c>
      <c r="O486" s="288">
        <f t="shared" si="38"/>
        <v>-3.1441257650306011E-2</v>
      </c>
      <c r="P486" s="304">
        <f t="shared" si="39"/>
        <v>0</v>
      </c>
    </row>
    <row r="487" spans="1:16" x14ac:dyDescent="0.2">
      <c r="A487" s="214" t="s">
        <v>190</v>
      </c>
      <c r="B487" s="287" t="str">
        <f>VLOOKUP($A487,data!$B$2:$AS$765,44,FALSE)</f>
        <v>06</v>
      </c>
      <c r="C487" s="262" t="str">
        <f>VLOOKUP($A487,DRG!$A$8:$Z$771,2,FALSE)</f>
        <v>Other Digestive System Diagnoses W MCC</v>
      </c>
      <c r="D487" s="264">
        <f>IF(ISERROR(VLOOKUP($A487,v32_final!$A$9:$F$763,6,FALSE)),0,VLOOKUP($A487,v32_final!$A$9:$F$763,6,FALSE))</f>
        <v>59</v>
      </c>
      <c r="E487" s="221" t="str">
        <f>VLOOKUP($A487,DRG!$A$8:$Z$771,20,FALSE)</f>
        <v>A</v>
      </c>
      <c r="F487" s="293">
        <f>VLOOKUP($A487,DRG!$A$8:$Z$771,21,FALSE)</f>
        <v>1.8605</v>
      </c>
      <c r="G487" s="16"/>
      <c r="H487" s="263">
        <f>VLOOKUP($A487,DRG!$A$8:$Z$771,9,FALSE)</f>
        <v>60</v>
      </c>
      <c r="I487" s="299" t="str">
        <f>VLOOKUP($A487,DRG!$A$8:$Z$771,18,FALSE)</f>
        <v>A</v>
      </c>
      <c r="J487" s="293">
        <f>VLOOKUP($A487,DRG!$A$8:$Z$771,22,FALSE)</f>
        <v>1.8248</v>
      </c>
      <c r="K487" s="16"/>
      <c r="L487" s="301">
        <f t="shared" si="35"/>
        <v>109.76950000000001</v>
      </c>
      <c r="M487" s="207">
        <f t="shared" si="36"/>
        <v>109.488</v>
      </c>
      <c r="N487" s="357">
        <f t="shared" si="37"/>
        <v>-0.2815000000000083</v>
      </c>
      <c r="O487" s="288">
        <f t="shared" si="38"/>
        <v>-1.9188390217683454E-2</v>
      </c>
      <c r="P487" s="304">
        <f t="shared" si="39"/>
        <v>1.6949152542372881E-2</v>
      </c>
    </row>
    <row r="488" spans="1:16" x14ac:dyDescent="0.2">
      <c r="A488" s="282" t="s">
        <v>1514</v>
      </c>
      <c r="B488" s="289" t="str">
        <f>VLOOKUP($A488,data!$B$2:$AS$765,44,FALSE)</f>
        <v>09</v>
      </c>
      <c r="C488" s="267" t="str">
        <f>VLOOKUP($A488,DRG!$A$8:$Z$771,2,FALSE)</f>
        <v>Breast Biopsy, Local Excision &amp; Other Breast Procedures W/O CC/MCC</v>
      </c>
      <c r="D488" s="269">
        <f>IF(ISERROR(VLOOKUP($A488,v32_final!$A$9:$F$763,6,FALSE)),0,VLOOKUP($A488,v32_final!$A$9:$F$763,6,FALSE))</f>
        <v>26</v>
      </c>
      <c r="E488" s="222" t="str">
        <f>VLOOKUP($A488,DRG!$A$8:$Z$771,20,FALSE)</f>
        <v>A</v>
      </c>
      <c r="F488" s="292">
        <f>VLOOKUP($A488,DRG!$A$8:$Z$771,21,FALSE)</f>
        <v>2.1288</v>
      </c>
      <c r="G488" s="16"/>
      <c r="H488" s="268">
        <f>VLOOKUP($A488,DRG!$A$8:$Z$771,9,FALSE)</f>
        <v>25</v>
      </c>
      <c r="I488" s="300" t="str">
        <f>VLOOKUP($A488,DRG!$A$8:$Z$771,18,FALSE)</f>
        <v>A</v>
      </c>
      <c r="J488" s="292">
        <f>VLOOKUP($A488,DRG!$A$8:$Z$771,22,FALSE)</f>
        <v>2.2023999999999999</v>
      </c>
      <c r="K488" s="16"/>
      <c r="L488" s="302">
        <f t="shared" si="35"/>
        <v>55.348799999999997</v>
      </c>
      <c r="M488" s="208">
        <f t="shared" si="36"/>
        <v>55.059999999999995</v>
      </c>
      <c r="N488" s="358">
        <f t="shared" si="37"/>
        <v>-0.28880000000000194</v>
      </c>
      <c r="O488" s="308">
        <f t="shared" si="38"/>
        <v>3.4573468620819191E-2</v>
      </c>
      <c r="P488" s="303">
        <f t="shared" si="39"/>
        <v>-3.8461538461538464E-2</v>
      </c>
    </row>
    <row r="489" spans="1:16" x14ac:dyDescent="0.2">
      <c r="A489" s="273" t="s">
        <v>1010</v>
      </c>
      <c r="B489" s="287" t="str">
        <f>VLOOKUP($A489,data!$B$2:$AS$765,44,FALSE)</f>
        <v>05</v>
      </c>
      <c r="C489" s="262" t="str">
        <f>VLOOKUP($A489,DRG!$A$8:$Z$771,2,FALSE)</f>
        <v>Acute Myocardial Infarction, Expired W/O CC/MCC</v>
      </c>
      <c r="D489" s="264">
        <f>IF(ISERROR(VLOOKUP($A489,v32_final!$A$9:$F$763,6,FALSE)),0,VLOOKUP($A489,v32_final!$A$9:$F$763,6,FALSE))</f>
        <v>4</v>
      </c>
      <c r="E489" s="221" t="str">
        <f>VLOOKUP($A489,DRG!$A$8:$Z$771,20,FALSE)</f>
        <v>M</v>
      </c>
      <c r="F489" s="293">
        <f>VLOOKUP($A489,DRG!$A$8:$Z$771,21,FALSE)</f>
        <v>0.78749999999999998</v>
      </c>
      <c r="G489" s="16"/>
      <c r="H489" s="263">
        <f>VLOOKUP($A489,DRG!$A$8:$Z$771,9,FALSE)</f>
        <v>3</v>
      </c>
      <c r="I489" s="299" t="str">
        <f>VLOOKUP($A489,DRG!$A$8:$Z$771,18,FALSE)</f>
        <v>M</v>
      </c>
      <c r="J489" s="293">
        <f>VLOOKUP($A489,DRG!$A$8:$Z$771,22,FALSE)</f>
        <v>0.86809999999999998</v>
      </c>
      <c r="K489" s="16"/>
      <c r="L489" s="301">
        <f t="shared" si="35"/>
        <v>3.15</v>
      </c>
      <c r="M489" s="207">
        <f t="shared" si="36"/>
        <v>2.6042999999999998</v>
      </c>
      <c r="N489" s="357">
        <f t="shared" si="37"/>
        <v>-0.54570000000000007</v>
      </c>
      <c r="O489" s="288">
        <f t="shared" si="38"/>
        <v>0.10234920634920636</v>
      </c>
      <c r="P489" s="304">
        <f t="shared" si="39"/>
        <v>-0.25</v>
      </c>
    </row>
    <row r="490" spans="1:16" x14ac:dyDescent="0.2">
      <c r="A490" s="273" t="s">
        <v>1259</v>
      </c>
      <c r="B490" s="287" t="str">
        <f>VLOOKUP($A490,data!$B$2:$AS$765,44,FALSE)</f>
        <v>18</v>
      </c>
      <c r="C490" s="262" t="str">
        <f>VLOOKUP($A490,DRG!$A$8:$Z$771,2,FALSE)</f>
        <v>Infectious &amp; Parasitic Diseases W O.R. Procedure W/O CC/MCC</v>
      </c>
      <c r="D490" s="264">
        <f>IF(ISERROR(VLOOKUP($A490,v32_final!$A$9:$F$763,6,FALSE)),0,VLOOKUP($A490,v32_final!$A$9:$F$763,6,FALSE))</f>
        <v>7</v>
      </c>
      <c r="E490" s="221" t="str">
        <f>VLOOKUP($A490,DRG!$A$8:$Z$771,20,FALSE)</f>
        <v>MP</v>
      </c>
      <c r="F490" s="293">
        <f>VLOOKUP($A490,DRG!$A$8:$Z$771,21,FALSE)</f>
        <v>1.5653999999999999</v>
      </c>
      <c r="G490" s="16"/>
      <c r="H490" s="263">
        <f>VLOOKUP($A490,DRG!$A$8:$Z$771,9,FALSE)</f>
        <v>7</v>
      </c>
      <c r="I490" s="299" t="str">
        <f>VLOOKUP($A490,DRG!$A$8:$Z$771,18,FALSE)</f>
        <v>MP</v>
      </c>
      <c r="J490" s="293">
        <f>VLOOKUP($A490,DRG!$A$8:$Z$771,22,FALSE)</f>
        <v>1.4601999999999999</v>
      </c>
      <c r="K490" s="16"/>
      <c r="L490" s="301">
        <f t="shared" si="35"/>
        <v>10.957799999999999</v>
      </c>
      <c r="M490" s="207">
        <f t="shared" si="36"/>
        <v>10.221399999999999</v>
      </c>
      <c r="N490" s="357">
        <f t="shared" si="37"/>
        <v>-0.73639999999999972</v>
      </c>
      <c r="O490" s="288">
        <f t="shared" si="38"/>
        <v>-6.7203270729525977E-2</v>
      </c>
      <c r="P490" s="304">
        <f t="shared" si="39"/>
        <v>0</v>
      </c>
    </row>
    <row r="491" spans="1:16" x14ac:dyDescent="0.2">
      <c r="A491" s="273" t="s">
        <v>1075</v>
      </c>
      <c r="B491" s="287" t="str">
        <f>VLOOKUP($A491,data!$B$2:$AS$765,44,FALSE)</f>
        <v>11</v>
      </c>
      <c r="C491" s="262" t="str">
        <f>VLOOKUP($A491,DRG!$A$8:$Z$771,2,FALSE)</f>
        <v>Minor Bladder Procedures W/O CC/MCC</v>
      </c>
      <c r="D491" s="264">
        <f>IF(ISERROR(VLOOKUP($A491,v32_final!$A$9:$F$763,6,FALSE)),0,VLOOKUP($A491,v32_final!$A$9:$F$763,6,FALSE))</f>
        <v>5</v>
      </c>
      <c r="E491" s="221" t="str">
        <f>VLOOKUP($A491,DRG!$A$8:$Z$771,20,FALSE)</f>
        <v>MP</v>
      </c>
      <c r="F491" s="293">
        <f>VLOOKUP($A491,DRG!$A$8:$Z$771,21,FALSE)</f>
        <v>1.3366</v>
      </c>
      <c r="G491" s="16"/>
      <c r="H491" s="263">
        <f>VLOOKUP($A491,DRG!$A$8:$Z$771,9,FALSE)</f>
        <v>5</v>
      </c>
      <c r="I491" s="299" t="str">
        <f>VLOOKUP($A491,DRG!$A$8:$Z$771,18,FALSE)</f>
        <v>A</v>
      </c>
      <c r="J491" s="293">
        <f>VLOOKUP($A491,DRG!$A$8:$Z$771,22,FALSE)</f>
        <v>1.1759999999999999</v>
      </c>
      <c r="K491" s="16"/>
      <c r="L491" s="301">
        <f t="shared" si="35"/>
        <v>6.6829999999999998</v>
      </c>
      <c r="M491" s="207">
        <f t="shared" si="36"/>
        <v>5.88</v>
      </c>
      <c r="N491" s="357">
        <f t="shared" si="37"/>
        <v>-0.80299999999999994</v>
      </c>
      <c r="O491" s="288">
        <f t="shared" si="38"/>
        <v>-0.12015561873410151</v>
      </c>
      <c r="P491" s="304">
        <f t="shared" si="39"/>
        <v>0</v>
      </c>
    </row>
    <row r="492" spans="1:16" x14ac:dyDescent="0.2">
      <c r="A492" s="273" t="s">
        <v>1036</v>
      </c>
      <c r="B492" s="287" t="str">
        <f>VLOOKUP($A492,data!$B$2:$AS$765,44,FALSE)</f>
        <v>05</v>
      </c>
      <c r="C492" s="262" t="str">
        <f>VLOOKUP($A492,DRG!$A$8:$Z$771,2,FALSE)</f>
        <v>Cardiac Arrest, Unexplained W/O CC/MCC</v>
      </c>
      <c r="D492" s="264">
        <f>IF(ISERROR(VLOOKUP($A492,v32_final!$A$9:$F$763,6,FALSE)),0,VLOOKUP($A492,v32_final!$A$9:$F$763,6,FALSE))</f>
        <v>2</v>
      </c>
      <c r="E492" s="221" t="str">
        <f>VLOOKUP($A492,DRG!$A$8:$Z$771,20,FALSE)</f>
        <v>M</v>
      </c>
      <c r="F492" s="293">
        <f>VLOOKUP($A492,DRG!$A$8:$Z$771,21,FALSE)</f>
        <v>0.65710000000000002</v>
      </c>
      <c r="G492" s="16"/>
      <c r="H492" s="263">
        <f>VLOOKUP($A492,DRG!$A$8:$Z$771,9,FALSE)</f>
        <v>1</v>
      </c>
      <c r="I492" s="299" t="str">
        <f>VLOOKUP($A492,DRG!$A$8:$Z$771,18,FALSE)</f>
        <v>MO</v>
      </c>
      <c r="J492" s="293">
        <f>VLOOKUP($A492,DRG!$A$8:$Z$771,22,FALSE)</f>
        <v>0.50080000000000002</v>
      </c>
      <c r="K492" s="16"/>
      <c r="L492" s="301">
        <f t="shared" si="35"/>
        <v>1.3142</v>
      </c>
      <c r="M492" s="207">
        <f t="shared" si="36"/>
        <v>0.50080000000000002</v>
      </c>
      <c r="N492" s="357">
        <f t="shared" si="37"/>
        <v>-0.81340000000000001</v>
      </c>
      <c r="O492" s="288">
        <f t="shared" si="38"/>
        <v>-0.23786333891340739</v>
      </c>
      <c r="P492" s="304">
        <f t="shared" si="39"/>
        <v>-0.5</v>
      </c>
    </row>
    <row r="493" spans="1:16" x14ac:dyDescent="0.2">
      <c r="A493" s="282" t="s">
        <v>1089</v>
      </c>
      <c r="B493" s="289" t="str">
        <f>VLOOKUP($A493,data!$B$2:$AS$765,44,FALSE)</f>
        <v>11</v>
      </c>
      <c r="C493" s="267" t="str">
        <f>VLOOKUP($A493,DRG!$A$8:$Z$771,2,FALSE)</f>
        <v>Renal Failure W/O CC/MCC</v>
      </c>
      <c r="D493" s="269">
        <f>IF(ISERROR(VLOOKUP($A493,v32_final!$A$9:$F$763,6,FALSE)),0,VLOOKUP($A493,v32_final!$A$9:$F$763,6,FALSE))</f>
        <v>139</v>
      </c>
      <c r="E493" s="222" t="str">
        <f>VLOOKUP($A493,DRG!$A$8:$Z$771,20,FALSE)</f>
        <v>A</v>
      </c>
      <c r="F493" s="292">
        <f>VLOOKUP($A493,DRG!$A$8:$Z$771,21,FALSE)</f>
        <v>0.63419999999999999</v>
      </c>
      <c r="G493" s="16"/>
      <c r="H493" s="268">
        <f>VLOOKUP($A493,DRG!$A$8:$Z$771,9,FALSE)</f>
        <v>141</v>
      </c>
      <c r="I493" s="300" t="str">
        <f>VLOOKUP($A493,DRG!$A$8:$Z$771,18,FALSE)</f>
        <v>A</v>
      </c>
      <c r="J493" s="292">
        <f>VLOOKUP($A493,DRG!$A$8:$Z$771,22,FALSE)</f>
        <v>0.61939999999999995</v>
      </c>
      <c r="K493" s="16"/>
      <c r="L493" s="302">
        <f t="shared" si="35"/>
        <v>88.153800000000004</v>
      </c>
      <c r="M493" s="208">
        <f t="shared" si="36"/>
        <v>87.335399999999993</v>
      </c>
      <c r="N493" s="358">
        <f t="shared" si="37"/>
        <v>-0.81840000000001112</v>
      </c>
      <c r="O493" s="308">
        <f t="shared" si="38"/>
        <v>-2.333648691264591E-2</v>
      </c>
      <c r="P493" s="303">
        <f t="shared" si="39"/>
        <v>1.4388489208633094E-2</v>
      </c>
    </row>
    <row r="494" spans="1:16" x14ac:dyDescent="0.2">
      <c r="A494" s="273" t="s">
        <v>518</v>
      </c>
      <c r="B494" s="287" t="str">
        <f>VLOOKUP($A494,data!$B$2:$AS$765,44,FALSE)</f>
        <v>01</v>
      </c>
      <c r="C494" s="262" t="str">
        <f>VLOOKUP($A494,DRG!$A$8:$Z$771,2,FALSE)</f>
        <v>Concussion W CC</v>
      </c>
      <c r="D494" s="264">
        <f>IF(ISERROR(VLOOKUP($A494,v32_final!$A$9:$F$763,6,FALSE)),0,VLOOKUP($A494,v32_final!$A$9:$F$763,6,FALSE))</f>
        <v>41</v>
      </c>
      <c r="E494" s="221" t="str">
        <f>VLOOKUP($A494,DRG!$A$8:$Z$771,20,FALSE)</f>
        <v>A</v>
      </c>
      <c r="F494" s="293">
        <f>VLOOKUP($A494,DRG!$A$8:$Z$771,21,FALSE)</f>
        <v>0.97519999999999996</v>
      </c>
      <c r="G494" s="16"/>
      <c r="H494" s="263">
        <f>VLOOKUP($A494,DRG!$A$8:$Z$771,9,FALSE)</f>
        <v>32</v>
      </c>
      <c r="I494" s="299" t="str">
        <f>VLOOKUP($A494,DRG!$A$8:$Z$771,18,FALSE)</f>
        <v>A</v>
      </c>
      <c r="J494" s="293">
        <f>VLOOKUP($A494,DRG!$A$8:$Z$771,22,FALSE)</f>
        <v>1.2222999999999999</v>
      </c>
      <c r="K494" s="16"/>
      <c r="L494" s="301">
        <f t="shared" si="35"/>
        <v>39.983199999999997</v>
      </c>
      <c r="M494" s="207">
        <f t="shared" si="36"/>
        <v>39.113599999999998</v>
      </c>
      <c r="N494" s="357">
        <f t="shared" si="37"/>
        <v>-0.86959999999999837</v>
      </c>
      <c r="O494" s="288">
        <f t="shared" si="38"/>
        <v>0.25338392124692372</v>
      </c>
      <c r="P494" s="304">
        <f t="shared" si="39"/>
        <v>-0.21951219512195122</v>
      </c>
    </row>
    <row r="495" spans="1:16" x14ac:dyDescent="0.2">
      <c r="A495" s="273" t="s">
        <v>1008</v>
      </c>
      <c r="B495" s="287" t="str">
        <f>VLOOKUP($A495,data!$B$2:$AS$765,44,FALSE)</f>
        <v>05</v>
      </c>
      <c r="C495" s="262" t="str">
        <f>VLOOKUP($A495,DRG!$A$8:$Z$771,2,FALSE)</f>
        <v>Acute Myocardial Infarction, Expired W CC</v>
      </c>
      <c r="D495" s="264">
        <f>IF(ISERROR(VLOOKUP($A495,v32_final!$A$9:$F$763,6,FALSE)),0,VLOOKUP($A495,v32_final!$A$9:$F$763,6,FALSE))</f>
        <v>8</v>
      </c>
      <c r="E495" s="221" t="str">
        <f>VLOOKUP($A495,DRG!$A$8:$Z$771,20,FALSE)</f>
        <v>M</v>
      </c>
      <c r="F495" s="293">
        <f>VLOOKUP($A495,DRG!$A$8:$Z$771,21,FALSE)</f>
        <v>1.1976</v>
      </c>
      <c r="G495" s="16"/>
      <c r="H495" s="263">
        <f>VLOOKUP($A495,DRG!$A$8:$Z$771,9,FALSE)</f>
        <v>7</v>
      </c>
      <c r="I495" s="299" t="str">
        <f>VLOOKUP($A495,DRG!$A$8:$Z$771,18,FALSE)</f>
        <v>M</v>
      </c>
      <c r="J495" s="293">
        <f>VLOOKUP($A495,DRG!$A$8:$Z$771,22,FALSE)</f>
        <v>1.2416</v>
      </c>
      <c r="K495" s="16"/>
      <c r="L495" s="301">
        <f t="shared" si="35"/>
        <v>9.5808</v>
      </c>
      <c r="M495" s="207">
        <f t="shared" si="36"/>
        <v>8.6912000000000003</v>
      </c>
      <c r="N495" s="357">
        <f t="shared" si="37"/>
        <v>-0.88959999999999972</v>
      </c>
      <c r="O495" s="288">
        <f t="shared" si="38"/>
        <v>3.6740146960587874E-2</v>
      </c>
      <c r="P495" s="304">
        <f t="shared" si="39"/>
        <v>-0.125</v>
      </c>
    </row>
    <row r="496" spans="1:16" x14ac:dyDescent="0.2">
      <c r="A496" s="273" t="s">
        <v>547</v>
      </c>
      <c r="B496" s="287" t="str">
        <f>VLOOKUP($A496,data!$B$2:$AS$765,44,FALSE)</f>
        <v>10</v>
      </c>
      <c r="C496" s="262" t="str">
        <f>VLOOKUP($A496,DRG!$A$8:$Z$771,2,FALSE)</f>
        <v>Thyroid, Parathyroid &amp; Thyroglossal Procedures W CC</v>
      </c>
      <c r="D496" s="264">
        <f>IF(ISERROR(VLOOKUP($A496,v32_final!$A$9:$F$763,6,FALSE)),0,VLOOKUP($A496,v32_final!$A$9:$F$763,6,FALSE))</f>
        <v>17</v>
      </c>
      <c r="E496" s="221" t="str">
        <f>VLOOKUP($A496,DRG!$A$8:$Z$771,20,FALSE)</f>
        <v>A</v>
      </c>
      <c r="F496" s="293">
        <f>VLOOKUP($A496,DRG!$A$8:$Z$771,21,FALSE)</f>
        <v>1.4397</v>
      </c>
      <c r="G496" s="16"/>
      <c r="H496" s="263">
        <f>VLOOKUP($A496,DRG!$A$8:$Z$771,9,FALSE)</f>
        <v>17</v>
      </c>
      <c r="I496" s="299" t="str">
        <f>VLOOKUP($A496,DRG!$A$8:$Z$771,18,FALSE)</f>
        <v>A</v>
      </c>
      <c r="J496" s="293">
        <f>VLOOKUP($A496,DRG!$A$8:$Z$771,22,FALSE)</f>
        <v>1.3853</v>
      </c>
      <c r="K496" s="16"/>
      <c r="L496" s="301">
        <f t="shared" si="35"/>
        <v>24.474899999999998</v>
      </c>
      <c r="M496" s="207">
        <f t="shared" si="36"/>
        <v>23.5501</v>
      </c>
      <c r="N496" s="357">
        <f t="shared" si="37"/>
        <v>-0.92479999999999762</v>
      </c>
      <c r="O496" s="288">
        <f t="shared" si="38"/>
        <v>-3.7785649788150313E-2</v>
      </c>
      <c r="P496" s="304">
        <f t="shared" si="39"/>
        <v>0</v>
      </c>
    </row>
    <row r="497" spans="1:16" x14ac:dyDescent="0.2">
      <c r="A497" s="273" t="s">
        <v>666</v>
      </c>
      <c r="B497" s="287" t="str">
        <f>VLOOKUP($A497,data!$B$2:$AS$765,44,FALSE)</f>
        <v>08</v>
      </c>
      <c r="C497" s="262" t="str">
        <f>VLOOKUP($A497,DRG!$A$8:$Z$771,2,FALSE)</f>
        <v>Fx, Sprn, Strn &amp; Disl Except Femur, Hip, Pelvis &amp; Thigh W MCC</v>
      </c>
      <c r="D497" s="264">
        <f>IF(ISERROR(VLOOKUP($A497,v32_final!$A$9:$F$763,6,FALSE)),0,VLOOKUP($A497,v32_final!$A$9:$F$763,6,FALSE))</f>
        <v>13</v>
      </c>
      <c r="E497" s="221" t="str">
        <f>VLOOKUP($A497,DRG!$A$8:$Z$771,20,FALSE)</f>
        <v>AO</v>
      </c>
      <c r="F497" s="293">
        <f>VLOOKUP($A497,DRG!$A$8:$Z$771,21,FALSE)</f>
        <v>1.3438000000000001</v>
      </c>
      <c r="G497" s="16"/>
      <c r="H497" s="263">
        <f>VLOOKUP($A497,DRG!$A$8:$Z$771,9,FALSE)</f>
        <v>14</v>
      </c>
      <c r="I497" s="299" t="str">
        <f>VLOOKUP($A497,DRG!$A$8:$Z$771,18,FALSE)</f>
        <v>A</v>
      </c>
      <c r="J497" s="293">
        <f>VLOOKUP($A497,DRG!$A$8:$Z$771,22,FALSE)</f>
        <v>1.1777</v>
      </c>
      <c r="K497" s="16"/>
      <c r="L497" s="301">
        <f t="shared" si="35"/>
        <v>17.4694</v>
      </c>
      <c r="M497" s="207">
        <f t="shared" si="36"/>
        <v>16.4878</v>
      </c>
      <c r="N497" s="357">
        <f t="shared" si="37"/>
        <v>-0.98160000000000025</v>
      </c>
      <c r="O497" s="288">
        <f t="shared" si="38"/>
        <v>-0.12360470308081568</v>
      </c>
      <c r="P497" s="304">
        <f t="shared" si="39"/>
        <v>7.6923076923076927E-2</v>
      </c>
    </row>
    <row r="498" spans="1:16" x14ac:dyDescent="0.2">
      <c r="A498" s="284" t="s">
        <v>1213</v>
      </c>
      <c r="B498" s="289" t="str">
        <f>VLOOKUP($A498,data!$B$2:$AS$765,44,FALSE)</f>
        <v>Neo</v>
      </c>
      <c r="C498" s="267" t="str">
        <f>VLOOKUP($A498,DRG!$A$8:$Z$771,2,FALSE)</f>
        <v>Extreme Immaturity or Respiratory Distress Syndrome, Neonate</v>
      </c>
      <c r="D498" s="269">
        <f>IF(ISERROR(VLOOKUP($A498,v32_final!$A$9:$F$763,6,FALSE)),0,VLOOKUP($A498,v32_final!$A$9:$F$763,6,FALSE))</f>
        <v>19</v>
      </c>
      <c r="E498" s="222" t="str">
        <f>VLOOKUP($A498,DRG!$A$8:$Z$771,20,FALSE)</f>
        <v>A</v>
      </c>
      <c r="F498" s="292">
        <f>VLOOKUP($A498,DRG!$A$8:$Z$771,21,FALSE)</f>
        <v>1.2692000000000001</v>
      </c>
      <c r="G498" s="16"/>
      <c r="H498" s="268">
        <f>VLOOKUP($A498,DRG!$A$8:$Z$771,9,FALSE)</f>
        <v>22</v>
      </c>
      <c r="I498" s="300" t="str">
        <f>VLOOKUP($A498,DRG!$A$8:$Z$771,18,FALSE)</f>
        <v>A</v>
      </c>
      <c r="J498" s="292">
        <f>VLOOKUP($A498,DRG!$A$8:$Z$771,22,FALSE)</f>
        <v>1.0497000000000001</v>
      </c>
      <c r="K498" s="16"/>
      <c r="L498" s="302">
        <f t="shared" si="35"/>
        <v>24.114800000000002</v>
      </c>
      <c r="M498" s="208">
        <f t="shared" si="36"/>
        <v>23.093400000000003</v>
      </c>
      <c r="N498" s="358">
        <f t="shared" si="37"/>
        <v>-1.0213999999999999</v>
      </c>
      <c r="O498" s="308">
        <f t="shared" si="38"/>
        <v>-0.17294358651118816</v>
      </c>
      <c r="P498" s="303">
        <f t="shared" si="39"/>
        <v>0.15789473684210525</v>
      </c>
    </row>
    <row r="499" spans="1:16" x14ac:dyDescent="0.2">
      <c r="A499" s="273" t="s">
        <v>0</v>
      </c>
      <c r="B499" s="287" t="str">
        <f>VLOOKUP($A499,data!$B$2:$AS$765,44,FALSE)</f>
        <v>08</v>
      </c>
      <c r="C499" s="262" t="str">
        <f>VLOOKUP($A499,DRG!$A$8:$Z$771,2,FALSE)</f>
        <v>Major Thumb or Joint Procedures</v>
      </c>
      <c r="D499" s="264">
        <f>IF(ISERROR(VLOOKUP($A499,v32_final!$A$9:$F$763,6,FALSE)),0,VLOOKUP($A499,v32_final!$A$9:$F$763,6,FALSE))</f>
        <v>8</v>
      </c>
      <c r="E499" s="221" t="str">
        <f>VLOOKUP($A499,DRG!$A$8:$Z$771,20,FALSE)</f>
        <v>M</v>
      </c>
      <c r="F499" s="293">
        <f>VLOOKUP($A499,DRG!$A$8:$Z$771,21,FALSE)</f>
        <v>2.0024999999999999</v>
      </c>
      <c r="G499" s="16"/>
      <c r="H499" s="263">
        <f>VLOOKUP($A499,DRG!$A$8:$Z$771,9,FALSE)</f>
        <v>7</v>
      </c>
      <c r="I499" s="299" t="str">
        <f>VLOOKUP($A499,DRG!$A$8:$Z$771,18,FALSE)</f>
        <v>M</v>
      </c>
      <c r="J499" s="293">
        <f>VLOOKUP($A499,DRG!$A$8:$Z$771,22,FALSE)</f>
        <v>2.1398000000000001</v>
      </c>
      <c r="K499" s="16"/>
      <c r="L499" s="301">
        <f t="shared" si="35"/>
        <v>16.02</v>
      </c>
      <c r="M499" s="207">
        <f t="shared" si="36"/>
        <v>14.9786</v>
      </c>
      <c r="N499" s="357">
        <f t="shared" si="37"/>
        <v>-1.0413999999999994</v>
      </c>
      <c r="O499" s="288">
        <f t="shared" si="38"/>
        <v>6.856429463171046E-2</v>
      </c>
      <c r="P499" s="304">
        <f t="shared" si="39"/>
        <v>-0.125</v>
      </c>
    </row>
    <row r="500" spans="1:16" x14ac:dyDescent="0.2">
      <c r="A500" s="273" t="s">
        <v>1062</v>
      </c>
      <c r="B500" s="287" t="str">
        <f>VLOOKUP($A500,data!$B$2:$AS$765,44,FALSE)</f>
        <v>05</v>
      </c>
      <c r="C500" s="262" t="str">
        <f>VLOOKUP($A500,DRG!$A$8:$Z$771,2,FALSE)</f>
        <v>Angina Pectoris</v>
      </c>
      <c r="D500" s="264">
        <f>IF(ISERROR(VLOOKUP($A500,v32_final!$A$9:$F$763,6,FALSE)),0,VLOOKUP($A500,v32_final!$A$9:$F$763,6,FALSE))</f>
        <v>55</v>
      </c>
      <c r="E500" s="221" t="str">
        <f>VLOOKUP($A500,DRG!$A$8:$Z$771,20,FALSE)</f>
        <v>A</v>
      </c>
      <c r="F500" s="293">
        <f>VLOOKUP($A500,DRG!$A$8:$Z$771,21,FALSE)</f>
        <v>0.73729999999999996</v>
      </c>
      <c r="G500" s="16"/>
      <c r="H500" s="263">
        <f>VLOOKUP($A500,DRG!$A$8:$Z$771,9,FALSE)</f>
        <v>50</v>
      </c>
      <c r="I500" s="299" t="str">
        <f>VLOOKUP($A500,DRG!$A$8:$Z$771,18,FALSE)</f>
        <v>A</v>
      </c>
      <c r="J500" s="293">
        <f>VLOOKUP($A500,DRG!$A$8:$Z$771,22,FALSE)</f>
        <v>0.79020000000000001</v>
      </c>
      <c r="K500" s="16"/>
      <c r="L500" s="301">
        <f t="shared" si="35"/>
        <v>40.551499999999997</v>
      </c>
      <c r="M500" s="207">
        <f t="shared" si="36"/>
        <v>39.51</v>
      </c>
      <c r="N500" s="357">
        <f t="shared" si="37"/>
        <v>-1.0414999999999992</v>
      </c>
      <c r="O500" s="288">
        <f t="shared" si="38"/>
        <v>7.1748270717482784E-2</v>
      </c>
      <c r="P500" s="304">
        <f t="shared" si="39"/>
        <v>-9.0909090909090912E-2</v>
      </c>
    </row>
    <row r="501" spans="1:16" x14ac:dyDescent="0.2">
      <c r="A501" s="273" t="s">
        <v>272</v>
      </c>
      <c r="B501" s="287" t="str">
        <f>VLOOKUP($A501,data!$B$2:$AS$765,44,FALSE)</f>
        <v>07</v>
      </c>
      <c r="C501" s="262" t="str">
        <f>VLOOKUP($A501,DRG!$A$8:$Z$771,2,FALSE)</f>
        <v>Cirrhosis &amp; Alcoholic Hepatitis W/O CC/MCC</v>
      </c>
      <c r="D501" s="264">
        <f>IF(ISERROR(VLOOKUP($A501,v32_final!$A$9:$F$763,6,FALSE)),0,VLOOKUP($A501,v32_final!$A$9:$F$763,6,FALSE))</f>
        <v>13</v>
      </c>
      <c r="E501" s="221" t="str">
        <f>VLOOKUP($A501,DRG!$A$8:$Z$771,20,FALSE)</f>
        <v>A</v>
      </c>
      <c r="F501" s="293">
        <f>VLOOKUP($A501,DRG!$A$8:$Z$771,21,FALSE)</f>
        <v>0.52129999999999999</v>
      </c>
      <c r="G501" s="16"/>
      <c r="H501" s="263">
        <f>VLOOKUP($A501,DRG!$A$8:$Z$771,9,FALSE)</f>
        <v>10</v>
      </c>
      <c r="I501" s="299" t="str">
        <f>VLOOKUP($A501,DRG!$A$8:$Z$771,18,FALSE)</f>
        <v>A</v>
      </c>
      <c r="J501" s="293">
        <f>VLOOKUP($A501,DRG!$A$8:$Z$771,22,FALSE)</f>
        <v>0.57189999999999996</v>
      </c>
      <c r="K501" s="16"/>
      <c r="L501" s="301">
        <f t="shared" si="35"/>
        <v>6.7768999999999995</v>
      </c>
      <c r="M501" s="207">
        <f t="shared" si="36"/>
        <v>5.7189999999999994</v>
      </c>
      <c r="N501" s="357">
        <f t="shared" si="37"/>
        <v>-1.0579000000000001</v>
      </c>
      <c r="O501" s="288">
        <f t="shared" si="38"/>
        <v>9.7065029733358871E-2</v>
      </c>
      <c r="P501" s="304">
        <f t="shared" si="39"/>
        <v>-0.23076923076923078</v>
      </c>
    </row>
    <row r="502" spans="1:16" x14ac:dyDescent="0.2">
      <c r="A502" s="273" t="s">
        <v>609</v>
      </c>
      <c r="B502" s="287" t="str">
        <f>VLOOKUP($A502,data!$B$2:$AS$765,44,FALSE)</f>
        <v>01</v>
      </c>
      <c r="C502" s="262" t="str">
        <f>VLOOKUP($A502,DRG!$A$8:$Z$771,2,FALSE)</f>
        <v>Extracranial Procedures W CC</v>
      </c>
      <c r="D502" s="264">
        <f>IF(ISERROR(VLOOKUP($A502,v32_final!$A$9:$F$763,6,FALSE)),0,VLOOKUP($A502,v32_final!$A$9:$F$763,6,FALSE))</f>
        <v>38</v>
      </c>
      <c r="E502" s="221" t="str">
        <f>VLOOKUP($A502,DRG!$A$8:$Z$771,20,FALSE)</f>
        <v>A</v>
      </c>
      <c r="F502" s="293">
        <f>VLOOKUP($A502,DRG!$A$8:$Z$771,21,FALSE)</f>
        <v>2.1573000000000002</v>
      </c>
      <c r="G502" s="16"/>
      <c r="H502" s="263">
        <f>VLOOKUP($A502,DRG!$A$8:$Z$771,9,FALSE)</f>
        <v>34</v>
      </c>
      <c r="I502" s="299" t="str">
        <f>VLOOKUP($A502,DRG!$A$8:$Z$771,18,FALSE)</f>
        <v>A</v>
      </c>
      <c r="J502" s="293">
        <f>VLOOKUP($A502,DRG!$A$8:$Z$771,22,FALSE)</f>
        <v>2.3795000000000002</v>
      </c>
      <c r="K502" s="16"/>
      <c r="L502" s="301">
        <f t="shared" si="35"/>
        <v>81.977400000000003</v>
      </c>
      <c r="M502" s="207">
        <f t="shared" si="36"/>
        <v>80.903000000000006</v>
      </c>
      <c r="N502" s="357">
        <f t="shared" si="37"/>
        <v>-1.0743999999999971</v>
      </c>
      <c r="O502" s="288">
        <f t="shared" si="38"/>
        <v>0.10299911926945717</v>
      </c>
      <c r="P502" s="304">
        <f t="shared" si="39"/>
        <v>-0.10526315789473684</v>
      </c>
    </row>
    <row r="503" spans="1:16" x14ac:dyDescent="0.2">
      <c r="A503" s="282" t="s">
        <v>1020</v>
      </c>
      <c r="B503" s="289" t="str">
        <f>VLOOKUP($A503,data!$B$2:$AS$765,44,FALSE)</f>
        <v>05</v>
      </c>
      <c r="C503" s="267" t="str">
        <f>VLOOKUP($A503,DRG!$A$8:$Z$771,2,FALSE)</f>
        <v>Acute &amp; Subacute Endocarditis W/O CC/MCC</v>
      </c>
      <c r="D503" s="269">
        <f>IF(ISERROR(VLOOKUP($A503,v32_final!$A$9:$F$763,6,FALSE)),0,VLOOKUP($A503,v32_final!$A$9:$F$763,6,FALSE))</f>
        <v>2</v>
      </c>
      <c r="E503" s="222" t="str">
        <f>VLOOKUP($A503,DRG!$A$8:$Z$771,20,FALSE)</f>
        <v>MO</v>
      </c>
      <c r="F503" s="292">
        <f>VLOOKUP($A503,DRG!$A$8:$Z$771,21,FALSE)</f>
        <v>1.3792</v>
      </c>
      <c r="G503" s="16"/>
      <c r="H503" s="268">
        <f>VLOOKUP($A503,DRG!$A$8:$Z$771,9,FALSE)</f>
        <v>1</v>
      </c>
      <c r="I503" s="300" t="str">
        <f>VLOOKUP($A503,DRG!$A$8:$Z$771,18,FALSE)</f>
        <v>M</v>
      </c>
      <c r="J503" s="292">
        <f>VLOOKUP($A503,DRG!$A$8:$Z$771,22,FALSE)</f>
        <v>1.6728000000000001</v>
      </c>
      <c r="K503" s="16"/>
      <c r="L503" s="302">
        <f t="shared" si="35"/>
        <v>2.7584</v>
      </c>
      <c r="M503" s="208">
        <f t="shared" si="36"/>
        <v>1.6728000000000001</v>
      </c>
      <c r="N503" s="358">
        <f t="shared" si="37"/>
        <v>-1.0855999999999999</v>
      </c>
      <c r="O503" s="308">
        <f t="shared" si="38"/>
        <v>0.21287703016241305</v>
      </c>
      <c r="P503" s="303">
        <f t="shared" si="39"/>
        <v>-0.5</v>
      </c>
    </row>
    <row r="504" spans="1:16" x14ac:dyDescent="0.2">
      <c r="A504" s="273" t="s">
        <v>1435</v>
      </c>
      <c r="B504" s="287" t="str">
        <f>VLOOKUP($A504,data!$B$2:$AS$765,44,FALSE)</f>
        <v>08</v>
      </c>
      <c r="C504" s="262" t="str">
        <f>VLOOKUP($A504,DRG!$A$8:$Z$771,2,FALSE)</f>
        <v>Septic Arthritis W/O CC/MCC</v>
      </c>
      <c r="D504" s="264">
        <f>IF(ISERROR(VLOOKUP($A504,v32_final!$A$9:$F$763,6,FALSE)),0,VLOOKUP($A504,v32_final!$A$9:$F$763,6,FALSE))</f>
        <v>4</v>
      </c>
      <c r="E504" s="221" t="str">
        <f>VLOOKUP($A504,DRG!$A$8:$Z$771,20,FALSE)</f>
        <v>MP</v>
      </c>
      <c r="F504" s="293">
        <f>VLOOKUP($A504,DRG!$A$8:$Z$771,21,FALSE)</f>
        <v>0.7641</v>
      </c>
      <c r="G504" s="16"/>
      <c r="H504" s="263">
        <f>VLOOKUP($A504,DRG!$A$8:$Z$771,9,FALSE)</f>
        <v>2</v>
      </c>
      <c r="I504" s="299" t="str">
        <f>VLOOKUP($A504,DRG!$A$8:$Z$771,18,FALSE)</f>
        <v>MO</v>
      </c>
      <c r="J504" s="293">
        <f>VLOOKUP($A504,DRG!$A$8:$Z$771,22,FALSE)</f>
        <v>0.94669999999999999</v>
      </c>
      <c r="K504" s="16"/>
      <c r="L504" s="301">
        <f t="shared" si="35"/>
        <v>3.0564</v>
      </c>
      <c r="M504" s="207">
        <f t="shared" si="36"/>
        <v>1.8934</v>
      </c>
      <c r="N504" s="357">
        <f t="shared" si="37"/>
        <v>-1.163</v>
      </c>
      <c r="O504" s="288">
        <f t="shared" si="38"/>
        <v>0.2389739562884439</v>
      </c>
      <c r="P504" s="304">
        <f t="shared" si="39"/>
        <v>-0.5</v>
      </c>
    </row>
    <row r="505" spans="1:16" x14ac:dyDescent="0.2">
      <c r="A505" s="273" t="s">
        <v>772</v>
      </c>
      <c r="B505" s="287" t="str">
        <f>VLOOKUP($A505,data!$B$2:$AS$765,44,FALSE)</f>
        <v>03</v>
      </c>
      <c r="C505" s="262" t="str">
        <f>VLOOKUP($A505,DRG!$A$8:$Z$771,2,FALSE)</f>
        <v>Mouth Procedures W/O CC/MCC</v>
      </c>
      <c r="D505" s="264">
        <f>IF(ISERROR(VLOOKUP($A505,v32_final!$A$9:$F$763,6,FALSE)),0,VLOOKUP($A505,v32_final!$A$9:$F$763,6,FALSE))</f>
        <v>12</v>
      </c>
      <c r="E505" s="221" t="str">
        <f>VLOOKUP($A505,DRG!$A$8:$Z$771,20,FALSE)</f>
        <v>AP</v>
      </c>
      <c r="F505" s="293">
        <f>VLOOKUP($A505,DRG!$A$8:$Z$771,21,FALSE)</f>
        <v>0.47339999999999999</v>
      </c>
      <c r="G505" s="16"/>
      <c r="H505" s="263">
        <f>VLOOKUP($A505,DRG!$A$8:$Z$771,9,FALSE)</f>
        <v>11</v>
      </c>
      <c r="I505" s="299" t="str">
        <f>VLOOKUP($A505,DRG!$A$8:$Z$771,18,FALSE)</f>
        <v>AP</v>
      </c>
      <c r="J505" s="293">
        <f>VLOOKUP($A505,DRG!$A$8:$Z$771,22,FALSE)</f>
        <v>0.40820000000000001</v>
      </c>
      <c r="K505" s="16"/>
      <c r="L505" s="301">
        <f t="shared" si="35"/>
        <v>5.6807999999999996</v>
      </c>
      <c r="M505" s="207">
        <f t="shared" si="36"/>
        <v>4.4901999999999997</v>
      </c>
      <c r="N505" s="357">
        <f t="shared" si="37"/>
        <v>-1.1905999999999999</v>
      </c>
      <c r="O505" s="288">
        <f t="shared" si="38"/>
        <v>-0.13772708069286013</v>
      </c>
      <c r="P505" s="304">
        <f t="shared" si="39"/>
        <v>-8.3333333333333329E-2</v>
      </c>
    </row>
    <row r="506" spans="1:16" x14ac:dyDescent="0.2">
      <c r="A506" s="273" t="s">
        <v>452</v>
      </c>
      <c r="B506" s="287" t="str">
        <f>VLOOKUP($A506,data!$B$2:$AS$765,44,FALSE)</f>
        <v>01</v>
      </c>
      <c r="C506" s="262" t="str">
        <f>VLOOKUP($A506,DRG!$A$8:$Z$771,2,FALSE)</f>
        <v>Degenerative Nervous System Disorders W MCC</v>
      </c>
      <c r="D506" s="264">
        <f>IF(ISERROR(VLOOKUP($A506,v32_final!$A$9:$F$763,6,FALSE)),0,VLOOKUP($A506,v32_final!$A$9:$F$763,6,FALSE))</f>
        <v>13</v>
      </c>
      <c r="E506" s="221" t="str">
        <f>VLOOKUP($A506,DRG!$A$8:$Z$771,20,FALSE)</f>
        <v>A</v>
      </c>
      <c r="F506" s="293">
        <f>VLOOKUP($A506,DRG!$A$8:$Z$771,21,FALSE)</f>
        <v>1.4649000000000001</v>
      </c>
      <c r="G506" s="16"/>
      <c r="H506" s="263">
        <f>VLOOKUP($A506,DRG!$A$8:$Z$771,9,FALSE)</f>
        <v>11</v>
      </c>
      <c r="I506" s="299" t="str">
        <f>VLOOKUP($A506,DRG!$A$8:$Z$771,18,FALSE)</f>
        <v>A</v>
      </c>
      <c r="J506" s="293">
        <f>VLOOKUP($A506,DRG!$A$8:$Z$771,22,FALSE)</f>
        <v>1.6206</v>
      </c>
      <c r="K506" s="16"/>
      <c r="L506" s="301">
        <f t="shared" si="35"/>
        <v>19.043700000000001</v>
      </c>
      <c r="M506" s="207">
        <f t="shared" si="36"/>
        <v>17.826599999999999</v>
      </c>
      <c r="N506" s="357">
        <f t="shared" si="37"/>
        <v>-1.2171000000000021</v>
      </c>
      <c r="O506" s="288">
        <f t="shared" si="38"/>
        <v>0.10628711857464669</v>
      </c>
      <c r="P506" s="304">
        <f t="shared" si="39"/>
        <v>-0.15384615384615385</v>
      </c>
    </row>
    <row r="507" spans="1:16" x14ac:dyDescent="0.2">
      <c r="A507" s="273" t="s">
        <v>220</v>
      </c>
      <c r="B507" s="287" t="str">
        <f>VLOOKUP($A507,data!$B$2:$AS$765,44,FALSE)</f>
        <v>07</v>
      </c>
      <c r="C507" s="262" t="str">
        <f>VLOOKUP($A507,DRG!$A$8:$Z$771,2,FALSE)</f>
        <v>Biliary Tract Proc Except Only Cholecyst W or W/O C.D.E. W MCC</v>
      </c>
      <c r="D507" s="264">
        <f>IF(ISERROR(VLOOKUP($A507,v32_final!$A$9:$F$763,6,FALSE)),0,VLOOKUP($A507,v32_final!$A$9:$F$763,6,FALSE))</f>
        <v>5</v>
      </c>
      <c r="E507" s="221" t="str">
        <f>VLOOKUP($A507,DRG!$A$8:$Z$771,20,FALSE)</f>
        <v>M</v>
      </c>
      <c r="F507" s="293">
        <f>VLOOKUP($A507,DRG!$A$8:$Z$771,21,FALSE)</f>
        <v>6.0579000000000001</v>
      </c>
      <c r="G507" s="16"/>
      <c r="H507" s="263">
        <f>VLOOKUP($A507,DRG!$A$8:$Z$771,9,FALSE)</f>
        <v>5</v>
      </c>
      <c r="I507" s="299" t="str">
        <f>VLOOKUP($A507,DRG!$A$8:$Z$771,18,FALSE)</f>
        <v>M</v>
      </c>
      <c r="J507" s="293">
        <f>VLOOKUP($A507,DRG!$A$8:$Z$771,22,FALSE)</f>
        <v>5.7858000000000001</v>
      </c>
      <c r="K507" s="16"/>
      <c r="L507" s="301">
        <f t="shared" si="35"/>
        <v>30.2895</v>
      </c>
      <c r="M507" s="207">
        <f t="shared" si="36"/>
        <v>28.929000000000002</v>
      </c>
      <c r="N507" s="357">
        <f t="shared" si="37"/>
        <v>-1.3604999999999983</v>
      </c>
      <c r="O507" s="288">
        <f t="shared" si="38"/>
        <v>-4.4916555241915519E-2</v>
      </c>
      <c r="P507" s="304">
        <f t="shared" si="39"/>
        <v>0</v>
      </c>
    </row>
    <row r="508" spans="1:16" x14ac:dyDescent="0.2">
      <c r="A508" s="282" t="s">
        <v>17</v>
      </c>
      <c r="B508" s="289" t="str">
        <f>VLOOKUP($A508,data!$B$2:$AS$765,44,FALSE)</f>
        <v>16</v>
      </c>
      <c r="C508" s="267" t="str">
        <f>VLOOKUP($A508,DRG!$A$8:$Z$771,2,FALSE)</f>
        <v>Other O.R. Proc of the Blood &amp; Blood Forming Organs W/O CC/MCC</v>
      </c>
      <c r="D508" s="269">
        <f>IF(ISERROR(VLOOKUP($A508,v32_final!$A$9:$F$763,6,FALSE)),0,VLOOKUP($A508,v32_final!$A$9:$F$763,6,FALSE))</f>
        <v>8</v>
      </c>
      <c r="E508" s="222" t="str">
        <f>VLOOKUP($A508,DRG!$A$8:$Z$771,20,FALSE)</f>
        <v>M</v>
      </c>
      <c r="F508" s="292">
        <f>VLOOKUP($A508,DRG!$A$8:$Z$771,21,FALSE)</f>
        <v>1.9068000000000001</v>
      </c>
      <c r="G508" s="16"/>
      <c r="H508" s="268">
        <f>VLOOKUP($A508,DRG!$A$8:$Z$771,9,FALSE)</f>
        <v>12</v>
      </c>
      <c r="I508" s="300" t="str">
        <f>VLOOKUP($A508,DRG!$A$8:$Z$771,18,FALSE)</f>
        <v>A</v>
      </c>
      <c r="J508" s="292">
        <f>VLOOKUP($A508,DRG!$A$8:$Z$771,22,FALSE)</f>
        <v>1.1575</v>
      </c>
      <c r="K508" s="16"/>
      <c r="L508" s="302">
        <f t="shared" si="35"/>
        <v>15.2544</v>
      </c>
      <c r="M508" s="208">
        <f t="shared" si="36"/>
        <v>13.89</v>
      </c>
      <c r="N508" s="358">
        <f t="shared" si="37"/>
        <v>-1.3643999999999998</v>
      </c>
      <c r="O508" s="308">
        <f t="shared" si="38"/>
        <v>-0.3929620306272289</v>
      </c>
      <c r="P508" s="303">
        <f t="shared" si="39"/>
        <v>0.5</v>
      </c>
    </row>
    <row r="509" spans="1:16" x14ac:dyDescent="0.2">
      <c r="A509" s="273" t="s">
        <v>1093</v>
      </c>
      <c r="B509" s="287" t="str">
        <f>VLOOKUP($A509,data!$B$2:$AS$765,44,FALSE)</f>
        <v>11</v>
      </c>
      <c r="C509" s="262" t="str">
        <f>VLOOKUP($A509,DRG!$A$8:$Z$771,2,FALSE)</f>
        <v>Kidney &amp; Urinary Tract Neoplasms W/O CC/MCC</v>
      </c>
      <c r="D509" s="264">
        <f>IF(ISERROR(VLOOKUP($A509,v32_final!$A$9:$F$763,6,FALSE)),0,VLOOKUP($A509,v32_final!$A$9:$F$763,6,FALSE))</f>
        <v>2</v>
      </c>
      <c r="E509" s="221" t="str">
        <f>VLOOKUP($A509,DRG!$A$8:$Z$771,20,FALSE)</f>
        <v>M</v>
      </c>
      <c r="F509" s="293">
        <f>VLOOKUP($A509,DRG!$A$8:$Z$771,21,FALSE)</f>
        <v>1.0744</v>
      </c>
      <c r="G509" s="16"/>
      <c r="H509" s="263">
        <f>VLOOKUP($A509,DRG!$A$8:$Z$771,9,FALSE)</f>
        <v>1</v>
      </c>
      <c r="I509" s="299" t="str">
        <f>VLOOKUP($A509,DRG!$A$8:$Z$771,18,FALSE)</f>
        <v>MO</v>
      </c>
      <c r="J509" s="293">
        <f>VLOOKUP($A509,DRG!$A$8:$Z$771,22,FALSE)</f>
        <v>0.77300000000000002</v>
      </c>
      <c r="K509" s="16"/>
      <c r="L509" s="301">
        <f t="shared" si="35"/>
        <v>2.1488</v>
      </c>
      <c r="M509" s="207">
        <f t="shared" si="36"/>
        <v>0.77300000000000002</v>
      </c>
      <c r="N509" s="357">
        <f t="shared" si="37"/>
        <v>-1.3757999999999999</v>
      </c>
      <c r="O509" s="288">
        <f t="shared" si="38"/>
        <v>-0.28052866716306774</v>
      </c>
      <c r="P509" s="304">
        <f t="shared" si="39"/>
        <v>-0.5</v>
      </c>
    </row>
    <row r="510" spans="1:16" x14ac:dyDescent="0.2">
      <c r="A510" s="273" t="s">
        <v>649</v>
      </c>
      <c r="B510" s="287" t="str">
        <f>VLOOKUP($A510,data!$B$2:$AS$765,44,FALSE)</f>
        <v>12</v>
      </c>
      <c r="C510" s="262" t="str">
        <f>VLOOKUP($A510,DRG!$A$8:$Z$771,2,FALSE)</f>
        <v>Malignancy, Male Reproductive System W CC</v>
      </c>
      <c r="D510" s="264">
        <f>IF(ISERROR(VLOOKUP($A510,v32_final!$A$9:$F$763,6,FALSE)),0,VLOOKUP($A510,v32_final!$A$9:$F$763,6,FALSE))</f>
        <v>4</v>
      </c>
      <c r="E510" s="221" t="str">
        <f>VLOOKUP($A510,DRG!$A$8:$Z$771,20,FALSE)</f>
        <v>M</v>
      </c>
      <c r="F510" s="293">
        <f>VLOOKUP($A510,DRG!$A$8:$Z$771,21,FALSE)</f>
        <v>1.6534</v>
      </c>
      <c r="G510" s="16"/>
      <c r="H510" s="263">
        <f>VLOOKUP($A510,DRG!$A$8:$Z$771,9,FALSE)</f>
        <v>3</v>
      </c>
      <c r="I510" s="299" t="str">
        <f>VLOOKUP($A510,DRG!$A$8:$Z$771,18,FALSE)</f>
        <v>M</v>
      </c>
      <c r="J510" s="293">
        <f>VLOOKUP($A510,DRG!$A$8:$Z$771,22,FALSE)</f>
        <v>1.7415</v>
      </c>
      <c r="K510" s="16"/>
      <c r="L510" s="301">
        <f t="shared" si="35"/>
        <v>6.6135999999999999</v>
      </c>
      <c r="M510" s="207">
        <f t="shared" si="36"/>
        <v>5.2244999999999999</v>
      </c>
      <c r="N510" s="357">
        <f t="shared" si="37"/>
        <v>-1.3891</v>
      </c>
      <c r="O510" s="288">
        <f t="shared" si="38"/>
        <v>5.3284141768477115E-2</v>
      </c>
      <c r="P510" s="304">
        <f t="shared" si="39"/>
        <v>-0.25</v>
      </c>
    </row>
    <row r="511" spans="1:16" x14ac:dyDescent="0.2">
      <c r="A511" s="273" t="s">
        <v>1369</v>
      </c>
      <c r="B511" s="287" t="str">
        <f>VLOOKUP($A511,data!$B$2:$AS$765,44,FALSE)</f>
        <v>05</v>
      </c>
      <c r="C511" s="262" t="str">
        <f>VLOOKUP($A511,DRG!$A$8:$Z$771,2,FALSE)</f>
        <v>Upper Limb &amp; Toe Amputation for Circ System Disorders W MCC</v>
      </c>
      <c r="D511" s="264">
        <f>IF(ISERROR(VLOOKUP($A511,v32_final!$A$9:$F$763,6,FALSE)),0,VLOOKUP($A511,v32_final!$A$9:$F$763,6,FALSE))</f>
        <v>9</v>
      </c>
      <c r="E511" s="221" t="str">
        <f>VLOOKUP($A511,DRG!$A$8:$Z$771,20,FALSE)</f>
        <v>M</v>
      </c>
      <c r="F511" s="293">
        <f>VLOOKUP($A511,DRG!$A$8:$Z$771,21,FALSE)</f>
        <v>3.8494000000000002</v>
      </c>
      <c r="G511" s="16"/>
      <c r="H511" s="263">
        <f>VLOOKUP($A511,DRG!$A$8:$Z$771,9,FALSE)</f>
        <v>8</v>
      </c>
      <c r="I511" s="299" t="str">
        <f>VLOOKUP($A511,DRG!$A$8:$Z$771,18,FALSE)</f>
        <v>M</v>
      </c>
      <c r="J511" s="293">
        <f>VLOOKUP($A511,DRG!$A$8:$Z$771,22,FALSE)</f>
        <v>4.1563999999999997</v>
      </c>
      <c r="K511" s="16"/>
      <c r="L511" s="301">
        <f t="shared" si="35"/>
        <v>34.644600000000004</v>
      </c>
      <c r="M511" s="207">
        <f t="shared" si="36"/>
        <v>33.251199999999997</v>
      </c>
      <c r="N511" s="357">
        <f t="shared" si="37"/>
        <v>-1.3934000000000069</v>
      </c>
      <c r="O511" s="288">
        <f t="shared" si="38"/>
        <v>7.9752688730711147E-2</v>
      </c>
      <c r="P511" s="304">
        <f t="shared" si="39"/>
        <v>-0.1111111111111111</v>
      </c>
    </row>
    <row r="512" spans="1:16" x14ac:dyDescent="0.2">
      <c r="A512" s="273" t="s">
        <v>700</v>
      </c>
      <c r="B512" s="287" t="str">
        <f>VLOOKUP($A512,data!$B$2:$AS$765,44,FALSE)</f>
        <v>01</v>
      </c>
      <c r="C512" s="262" t="str">
        <f>VLOOKUP($A512,DRG!$A$8:$Z$771,2,FALSE)</f>
        <v>Headaches W MCC</v>
      </c>
      <c r="D512" s="264">
        <f>IF(ISERROR(VLOOKUP($A512,v32_final!$A$9:$F$763,6,FALSE)),0,VLOOKUP($A512,v32_final!$A$9:$F$763,6,FALSE))</f>
        <v>11</v>
      </c>
      <c r="E512" s="221" t="str">
        <f>VLOOKUP($A512,DRG!$A$8:$Z$771,20,FALSE)</f>
        <v>A</v>
      </c>
      <c r="F512" s="293">
        <f>VLOOKUP($A512,DRG!$A$8:$Z$771,21,FALSE)</f>
        <v>1.2190000000000001</v>
      </c>
      <c r="G512" s="16"/>
      <c r="H512" s="263">
        <f>VLOOKUP($A512,DRG!$A$8:$Z$771,9,FALSE)</f>
        <v>13</v>
      </c>
      <c r="I512" s="299" t="str">
        <f>VLOOKUP($A512,DRG!$A$8:$Z$771,18,FALSE)</f>
        <v>A</v>
      </c>
      <c r="J512" s="293">
        <f>VLOOKUP($A512,DRG!$A$8:$Z$771,22,FALSE)</f>
        <v>0.91959999999999997</v>
      </c>
      <c r="K512" s="16"/>
      <c r="L512" s="301">
        <f t="shared" si="35"/>
        <v>13.409000000000001</v>
      </c>
      <c r="M512" s="207">
        <f t="shared" si="36"/>
        <v>11.954799999999999</v>
      </c>
      <c r="N512" s="357">
        <f t="shared" si="37"/>
        <v>-1.4542000000000019</v>
      </c>
      <c r="O512" s="288">
        <f t="shared" si="38"/>
        <v>-0.2456111566858081</v>
      </c>
      <c r="P512" s="304">
        <f t="shared" si="39"/>
        <v>0.18181818181818182</v>
      </c>
    </row>
    <row r="513" spans="1:16" x14ac:dyDescent="0.2">
      <c r="A513" s="282" t="s">
        <v>1457</v>
      </c>
      <c r="B513" s="289" t="str">
        <f>VLOOKUP($A513,data!$B$2:$AS$765,44,FALSE)</f>
        <v>05</v>
      </c>
      <c r="C513" s="267" t="str">
        <f>VLOOKUP($A513,DRG!$A$8:$Z$771,2,FALSE)</f>
        <v>Other Circulatory System Diagnoses W/O CC/MCC</v>
      </c>
      <c r="D513" s="269">
        <f>IF(ISERROR(VLOOKUP($A513,v32_final!$A$9:$F$763,6,FALSE)),0,VLOOKUP($A513,v32_final!$A$9:$F$763,6,FALSE))</f>
        <v>40</v>
      </c>
      <c r="E513" s="222" t="str">
        <f>VLOOKUP($A513,DRG!$A$8:$Z$771,20,FALSE)</f>
        <v>A</v>
      </c>
      <c r="F513" s="292">
        <f>VLOOKUP($A513,DRG!$A$8:$Z$771,21,FALSE)</f>
        <v>0.68159999999999998</v>
      </c>
      <c r="G513" s="16"/>
      <c r="H513" s="268">
        <f>VLOOKUP($A513,DRG!$A$8:$Z$771,9,FALSE)</f>
        <v>38</v>
      </c>
      <c r="I513" s="300" t="str">
        <f>VLOOKUP($A513,DRG!$A$8:$Z$771,18,FALSE)</f>
        <v>A</v>
      </c>
      <c r="J513" s="292">
        <f>VLOOKUP($A513,DRG!$A$8:$Z$771,22,FALSE)</f>
        <v>0.67820000000000003</v>
      </c>
      <c r="K513" s="16"/>
      <c r="L513" s="302">
        <f t="shared" si="35"/>
        <v>27.263999999999999</v>
      </c>
      <c r="M513" s="208">
        <f t="shared" si="36"/>
        <v>25.771599999999999</v>
      </c>
      <c r="N513" s="358">
        <f t="shared" si="37"/>
        <v>-1.4923999999999999</v>
      </c>
      <c r="O513" s="308">
        <f t="shared" si="38"/>
        <v>-4.9882629107980614E-3</v>
      </c>
      <c r="P513" s="303">
        <f t="shared" si="39"/>
        <v>-0.05</v>
      </c>
    </row>
    <row r="514" spans="1:16" x14ac:dyDescent="0.2">
      <c r="A514" s="273" t="s">
        <v>653</v>
      </c>
      <c r="B514" s="287" t="str">
        <f>VLOOKUP($A514,data!$B$2:$AS$765,44,FALSE)</f>
        <v>12</v>
      </c>
      <c r="C514" s="262" t="str">
        <f>VLOOKUP($A514,DRG!$A$8:$Z$771,2,FALSE)</f>
        <v>Inflammation of the Male Reproductive System W MCC</v>
      </c>
      <c r="D514" s="264">
        <f>IF(ISERROR(VLOOKUP($A514,v32_final!$A$9:$F$763,6,FALSE)),0,VLOOKUP($A514,v32_final!$A$9:$F$763,6,FALSE))</f>
        <v>9</v>
      </c>
      <c r="E514" s="221" t="str">
        <f>VLOOKUP($A514,DRG!$A$8:$Z$771,20,FALSE)</f>
        <v>M</v>
      </c>
      <c r="F514" s="293">
        <f>VLOOKUP($A514,DRG!$A$8:$Z$771,21,FALSE)</f>
        <v>2.2067999999999999</v>
      </c>
      <c r="G514" s="16"/>
      <c r="H514" s="263">
        <f>VLOOKUP($A514,DRG!$A$8:$Z$771,9,FALSE)</f>
        <v>8</v>
      </c>
      <c r="I514" s="299" t="str">
        <f>VLOOKUP($A514,DRG!$A$8:$Z$771,18,FALSE)</f>
        <v>M</v>
      </c>
      <c r="J514" s="293">
        <f>VLOOKUP($A514,DRG!$A$8:$Z$771,22,FALSE)</f>
        <v>2.2938000000000001</v>
      </c>
      <c r="K514" s="16"/>
      <c r="L514" s="301">
        <f t="shared" si="35"/>
        <v>19.8612</v>
      </c>
      <c r="M514" s="207">
        <f t="shared" si="36"/>
        <v>18.3504</v>
      </c>
      <c r="N514" s="357">
        <f t="shared" si="37"/>
        <v>-1.5107999999999997</v>
      </c>
      <c r="O514" s="288">
        <f t="shared" si="38"/>
        <v>3.9423599782490569E-2</v>
      </c>
      <c r="P514" s="304">
        <f t="shared" si="39"/>
        <v>-0.1111111111111111</v>
      </c>
    </row>
    <row r="515" spans="1:16" x14ac:dyDescent="0.2">
      <c r="A515" s="273" t="s">
        <v>1194</v>
      </c>
      <c r="B515" s="287" t="str">
        <f>VLOOKUP($A515,data!$B$2:$AS$765,44,FALSE)</f>
        <v>13</v>
      </c>
      <c r="C515" s="262" t="str">
        <f>VLOOKUP($A515,DRG!$A$8:$Z$771,2,FALSE)</f>
        <v>Menstrual &amp; Other Female Reproductive System Disorders W/O CC/MCC</v>
      </c>
      <c r="D515" s="264">
        <f>IF(ISERROR(VLOOKUP($A515,v32_final!$A$9:$F$763,6,FALSE)),0,VLOOKUP($A515,v32_final!$A$9:$F$763,6,FALSE))</f>
        <v>17</v>
      </c>
      <c r="E515" s="221" t="str">
        <f>VLOOKUP($A515,DRG!$A$8:$Z$771,20,FALSE)</f>
        <v>A</v>
      </c>
      <c r="F515" s="293">
        <f>VLOOKUP($A515,DRG!$A$8:$Z$771,21,FALSE)</f>
        <v>0.60729999999999995</v>
      </c>
      <c r="G515" s="16"/>
      <c r="H515" s="263">
        <f>VLOOKUP($A515,DRG!$A$8:$Z$771,9,FALSE)</f>
        <v>14</v>
      </c>
      <c r="I515" s="299" t="str">
        <f>VLOOKUP($A515,DRG!$A$8:$Z$771,18,FALSE)</f>
        <v>A</v>
      </c>
      <c r="J515" s="293">
        <f>VLOOKUP($A515,DRG!$A$8:$Z$771,22,FALSE)</f>
        <v>0.626</v>
      </c>
      <c r="K515" s="16"/>
      <c r="L515" s="301">
        <f t="shared" si="35"/>
        <v>10.3241</v>
      </c>
      <c r="M515" s="207">
        <f t="shared" si="36"/>
        <v>8.7639999999999993</v>
      </c>
      <c r="N515" s="357">
        <f t="shared" si="37"/>
        <v>-1.5601000000000003</v>
      </c>
      <c r="O515" s="288">
        <f t="shared" si="38"/>
        <v>3.079203029804059E-2</v>
      </c>
      <c r="P515" s="304">
        <f t="shared" si="39"/>
        <v>-0.17647058823529413</v>
      </c>
    </row>
    <row r="516" spans="1:16" x14ac:dyDescent="0.2">
      <c r="A516" s="273" t="s">
        <v>656</v>
      </c>
      <c r="B516" s="287" t="str">
        <f>VLOOKUP($A516,data!$B$2:$AS$765,44,FALSE)</f>
        <v>12</v>
      </c>
      <c r="C516" s="262" t="str">
        <f>VLOOKUP($A516,DRG!$A$8:$Z$771,2,FALSE)</f>
        <v>Other Male Reproductive System Diagnoses W/O CC/MCC</v>
      </c>
      <c r="D516" s="264">
        <f>IF(ISERROR(VLOOKUP($A516,v32_final!$A$9:$F$763,6,FALSE)),0,VLOOKUP($A516,v32_final!$A$9:$F$763,6,FALSE))</f>
        <v>5</v>
      </c>
      <c r="E516" s="221" t="str">
        <f>VLOOKUP($A516,DRG!$A$8:$Z$771,20,FALSE)</f>
        <v>M</v>
      </c>
      <c r="F516" s="293">
        <f>VLOOKUP($A516,DRG!$A$8:$Z$771,21,FALSE)</f>
        <v>1.0353000000000001</v>
      </c>
      <c r="G516" s="16"/>
      <c r="H516" s="263">
        <f>VLOOKUP($A516,DRG!$A$8:$Z$771,9,FALSE)</f>
        <v>6</v>
      </c>
      <c r="I516" s="299" t="str">
        <f>VLOOKUP($A516,DRG!$A$8:$Z$771,18,FALSE)</f>
        <v>MP</v>
      </c>
      <c r="J516" s="293">
        <f>VLOOKUP($A516,DRG!$A$8:$Z$771,22,FALSE)</f>
        <v>0.60040000000000004</v>
      </c>
      <c r="K516" s="16"/>
      <c r="L516" s="301">
        <f t="shared" si="35"/>
        <v>5.1765000000000008</v>
      </c>
      <c r="M516" s="207">
        <f t="shared" si="36"/>
        <v>3.6024000000000003</v>
      </c>
      <c r="N516" s="357">
        <f t="shared" si="37"/>
        <v>-1.5741000000000005</v>
      </c>
      <c r="O516" s="288">
        <f t="shared" si="38"/>
        <v>-0.42007147686660873</v>
      </c>
      <c r="P516" s="304">
        <f t="shared" si="39"/>
        <v>0.2</v>
      </c>
    </row>
    <row r="517" spans="1:16" x14ac:dyDescent="0.2">
      <c r="A517" s="273" t="s">
        <v>673</v>
      </c>
      <c r="B517" s="287" t="str">
        <f>VLOOKUP($A517,data!$B$2:$AS$765,44,FALSE)</f>
        <v>09</v>
      </c>
      <c r="C517" s="262" t="str">
        <f>VLOOKUP($A517,DRG!$A$8:$Z$771,2,FALSE)</f>
        <v>Skin Graft for Skin Ulcer or Cellulitis W/O CC/MCC</v>
      </c>
      <c r="D517" s="264">
        <f>IF(ISERROR(VLOOKUP($A517,v32_final!$A$9:$F$763,6,FALSE)),0,VLOOKUP($A517,v32_final!$A$9:$F$763,6,FALSE))</f>
        <v>4</v>
      </c>
      <c r="E517" s="221" t="str">
        <f>VLOOKUP($A517,DRG!$A$8:$Z$771,20,FALSE)</f>
        <v>M</v>
      </c>
      <c r="F517" s="293">
        <f>VLOOKUP($A517,DRG!$A$8:$Z$771,21,FALSE)</f>
        <v>2.3205</v>
      </c>
      <c r="G517" s="16"/>
      <c r="H517" s="263">
        <f>VLOOKUP($A517,DRG!$A$8:$Z$771,9,FALSE)</f>
        <v>3</v>
      </c>
      <c r="I517" s="299" t="str">
        <f>VLOOKUP($A517,DRG!$A$8:$Z$771,18,FALSE)</f>
        <v>M</v>
      </c>
      <c r="J517" s="293">
        <f>VLOOKUP($A517,DRG!$A$8:$Z$771,22,FALSE)</f>
        <v>2.5602999999999998</v>
      </c>
      <c r="K517" s="16"/>
      <c r="L517" s="301">
        <f t="shared" si="35"/>
        <v>9.282</v>
      </c>
      <c r="M517" s="207">
        <f t="shared" si="36"/>
        <v>7.6808999999999994</v>
      </c>
      <c r="N517" s="357">
        <f t="shared" si="37"/>
        <v>-1.6011000000000006</v>
      </c>
      <c r="O517" s="288">
        <f t="shared" si="38"/>
        <v>0.10333979745744443</v>
      </c>
      <c r="P517" s="304">
        <f t="shared" si="39"/>
        <v>-0.25</v>
      </c>
    </row>
    <row r="518" spans="1:16" x14ac:dyDescent="0.2">
      <c r="A518" s="282" t="s">
        <v>1054</v>
      </c>
      <c r="B518" s="289" t="str">
        <f>VLOOKUP($A518,data!$B$2:$AS$765,44,FALSE)</f>
        <v>05</v>
      </c>
      <c r="C518" s="267" t="str">
        <f>VLOOKUP($A518,DRG!$A$8:$Z$771,2,FALSE)</f>
        <v>Cardiac Congenital &amp; Valvular Disorders W/O MCC</v>
      </c>
      <c r="D518" s="269">
        <f>IF(ISERROR(VLOOKUP($A518,v32_final!$A$9:$F$763,6,FALSE)),0,VLOOKUP($A518,v32_final!$A$9:$F$763,6,FALSE))</f>
        <v>12</v>
      </c>
      <c r="E518" s="222" t="str">
        <f>VLOOKUP($A518,DRG!$A$8:$Z$771,20,FALSE)</f>
        <v>A</v>
      </c>
      <c r="F518" s="292">
        <f>VLOOKUP($A518,DRG!$A$8:$Z$771,21,FALSE)</f>
        <v>0.80710000000000004</v>
      </c>
      <c r="G518" s="16"/>
      <c r="H518" s="268">
        <f>VLOOKUP($A518,DRG!$A$8:$Z$771,9,FALSE)</f>
        <v>12</v>
      </c>
      <c r="I518" s="300" t="str">
        <f>VLOOKUP($A518,DRG!$A$8:$Z$771,18,FALSE)</f>
        <v>A</v>
      </c>
      <c r="J518" s="292">
        <f>VLOOKUP($A518,DRG!$A$8:$Z$771,22,FALSE)</f>
        <v>0.67359999999999998</v>
      </c>
      <c r="K518" s="16"/>
      <c r="L518" s="302">
        <f t="shared" si="35"/>
        <v>9.6852</v>
      </c>
      <c r="M518" s="208">
        <f t="shared" si="36"/>
        <v>8.0831999999999997</v>
      </c>
      <c r="N518" s="358">
        <f t="shared" si="37"/>
        <v>-1.6020000000000003</v>
      </c>
      <c r="O518" s="308">
        <f t="shared" si="38"/>
        <v>-0.16540701276173964</v>
      </c>
      <c r="P518" s="303">
        <f t="shared" si="39"/>
        <v>0</v>
      </c>
    </row>
    <row r="519" spans="1:16" x14ac:dyDescent="0.2">
      <c r="A519" s="273" t="s">
        <v>248</v>
      </c>
      <c r="B519" s="287" t="str">
        <f>VLOOKUP($A519,data!$B$2:$AS$765,44,FALSE)</f>
        <v>07</v>
      </c>
      <c r="C519" s="262" t="str">
        <f>VLOOKUP($A519,DRG!$A$8:$Z$771,2,FALSE)</f>
        <v>Hepatobiliary Diagnostic Procedures W/O CC/MCC</v>
      </c>
      <c r="D519" s="264">
        <f>IF(ISERROR(VLOOKUP($A519,v32_final!$A$9:$F$763,6,FALSE)),0,VLOOKUP($A519,v32_final!$A$9:$F$763,6,FALSE))</f>
        <v>3</v>
      </c>
      <c r="E519" s="221" t="str">
        <f>VLOOKUP($A519,DRG!$A$8:$Z$771,20,FALSE)</f>
        <v>M</v>
      </c>
      <c r="F519" s="293">
        <f>VLOOKUP($A519,DRG!$A$8:$Z$771,21,FALSE)</f>
        <v>1.9202999999999999</v>
      </c>
      <c r="G519" s="16"/>
      <c r="H519" s="263">
        <f>VLOOKUP($A519,DRG!$A$8:$Z$771,9,FALSE)</f>
        <v>2</v>
      </c>
      <c r="I519" s="299" t="str">
        <f>VLOOKUP($A519,DRG!$A$8:$Z$771,18,FALSE)</f>
        <v>M</v>
      </c>
      <c r="J519" s="293">
        <f>VLOOKUP($A519,DRG!$A$8:$Z$771,22,FALSE)</f>
        <v>2.0526</v>
      </c>
      <c r="K519" s="16"/>
      <c r="L519" s="301">
        <f t="shared" si="35"/>
        <v>5.7608999999999995</v>
      </c>
      <c r="M519" s="207">
        <f t="shared" si="36"/>
        <v>4.1052</v>
      </c>
      <c r="N519" s="357">
        <f t="shared" si="37"/>
        <v>-1.6556999999999995</v>
      </c>
      <c r="O519" s="288">
        <f t="shared" si="38"/>
        <v>6.8895485080456231E-2</v>
      </c>
      <c r="P519" s="304">
        <f t="shared" si="39"/>
        <v>-0.33333333333333331</v>
      </c>
    </row>
    <row r="520" spans="1:16" x14ac:dyDescent="0.2">
      <c r="A520" s="273" t="s">
        <v>692</v>
      </c>
      <c r="B520" s="287" t="str">
        <f>VLOOKUP($A520,data!$B$2:$AS$765,44,FALSE)</f>
        <v>01</v>
      </c>
      <c r="C520" s="262" t="str">
        <f>VLOOKUP($A520,DRG!$A$8:$Z$771,2,FALSE)</f>
        <v>Non-Bacterial Infect of Nervous Sys Exc Viral Meningitis W CC</v>
      </c>
      <c r="D520" s="264">
        <f>IF(ISERROR(VLOOKUP($A520,v32_final!$A$9:$F$763,6,FALSE)),0,VLOOKUP($A520,v32_final!$A$9:$F$763,6,FALSE))</f>
        <v>5</v>
      </c>
      <c r="E520" s="221" t="str">
        <f>VLOOKUP($A520,DRG!$A$8:$Z$771,20,FALSE)</f>
        <v>M</v>
      </c>
      <c r="F520" s="293">
        <f>VLOOKUP($A520,DRG!$A$8:$Z$771,21,FALSE)</f>
        <v>2.6724000000000001</v>
      </c>
      <c r="G520" s="16"/>
      <c r="H520" s="263">
        <f>VLOOKUP($A520,DRG!$A$8:$Z$771,9,FALSE)</f>
        <v>4</v>
      </c>
      <c r="I520" s="299" t="str">
        <f>VLOOKUP($A520,DRG!$A$8:$Z$771,18,FALSE)</f>
        <v>M</v>
      </c>
      <c r="J520" s="293">
        <f>VLOOKUP($A520,DRG!$A$8:$Z$771,22,FALSE)</f>
        <v>2.9201999999999999</v>
      </c>
      <c r="K520" s="16"/>
      <c r="L520" s="301">
        <f t="shared" si="35"/>
        <v>13.362</v>
      </c>
      <c r="M520" s="207">
        <f t="shared" si="36"/>
        <v>11.6808</v>
      </c>
      <c r="N520" s="357">
        <f t="shared" si="37"/>
        <v>-1.6812000000000005</v>
      </c>
      <c r="O520" s="288">
        <f t="shared" si="38"/>
        <v>9.2725639874270238E-2</v>
      </c>
      <c r="P520" s="304">
        <f t="shared" si="39"/>
        <v>-0.2</v>
      </c>
    </row>
    <row r="521" spans="1:16" x14ac:dyDescent="0.2">
      <c r="A521" s="273" t="s">
        <v>770</v>
      </c>
      <c r="B521" s="287" t="str">
        <f>VLOOKUP($A521,data!$B$2:$AS$765,44,FALSE)</f>
        <v>03</v>
      </c>
      <c r="C521" s="262" t="str">
        <f>VLOOKUP($A521,DRG!$A$8:$Z$771,2,FALSE)</f>
        <v>Mouth Procedures W CC/MCC</v>
      </c>
      <c r="D521" s="264">
        <f>IF(ISERROR(VLOOKUP($A521,v32_final!$A$9:$F$763,6,FALSE)),0,VLOOKUP($A521,v32_final!$A$9:$F$763,6,FALSE))</f>
        <v>14</v>
      </c>
      <c r="E521" s="221" t="str">
        <f>VLOOKUP($A521,DRG!$A$8:$Z$771,20,FALSE)</f>
        <v>AP</v>
      </c>
      <c r="F521" s="293">
        <f>VLOOKUP($A521,DRG!$A$8:$Z$771,21,FALSE)</f>
        <v>0.80679999999999996</v>
      </c>
      <c r="G521" s="16"/>
      <c r="H521" s="263">
        <f>VLOOKUP($A521,DRG!$A$8:$Z$771,9,FALSE)</f>
        <v>14</v>
      </c>
      <c r="I521" s="299" t="str">
        <f>VLOOKUP($A521,DRG!$A$8:$Z$771,18,FALSE)</f>
        <v>AP</v>
      </c>
      <c r="J521" s="293">
        <f>VLOOKUP($A521,DRG!$A$8:$Z$771,22,FALSE)</f>
        <v>0.68240000000000001</v>
      </c>
      <c r="K521" s="16"/>
      <c r="L521" s="301">
        <f t="shared" ref="L521:L584" si="40">D521*F521</f>
        <v>11.295199999999999</v>
      </c>
      <c r="M521" s="207">
        <f t="shared" ref="M521:M584" si="41">H521*J521</f>
        <v>9.5535999999999994</v>
      </c>
      <c r="N521" s="357">
        <f t="shared" ref="N521:N584" si="42">M521-L521</f>
        <v>-1.7416</v>
      </c>
      <c r="O521" s="288">
        <f t="shared" ref="O521:O584" si="43">(J521-F521)/F521</f>
        <v>-0.15418939018344072</v>
      </c>
      <c r="P521" s="304">
        <f t="shared" ref="P521:P584" si="44">IF(D521=0,0,(H521-D521)/D521)</f>
        <v>0</v>
      </c>
    </row>
    <row r="522" spans="1:16" x14ac:dyDescent="0.2">
      <c r="A522" s="273" t="s">
        <v>1204</v>
      </c>
      <c r="B522" s="287" t="str">
        <f>VLOOKUP($A522,data!$B$2:$AS$765,44,FALSE)</f>
        <v>14</v>
      </c>
      <c r="C522" s="262" t="str">
        <f>VLOOKUP($A522,DRG!$A$8:$Z$771,2,FALSE)</f>
        <v>Postpartum &amp; Post Abortion Diagnoses W/O O.R. Procedure</v>
      </c>
      <c r="D522" s="264">
        <f>IF(ISERROR(VLOOKUP($A522,v32_final!$A$9:$F$763,6,FALSE)),0,VLOOKUP($A522,v32_final!$A$9:$F$763,6,FALSE))</f>
        <v>68</v>
      </c>
      <c r="E522" s="221" t="str">
        <f>VLOOKUP($A522,DRG!$A$8:$Z$771,20,FALSE)</f>
        <v>A</v>
      </c>
      <c r="F522" s="293">
        <f>VLOOKUP($A522,DRG!$A$8:$Z$771,21,FALSE)</f>
        <v>0.5796</v>
      </c>
      <c r="G522" s="16"/>
      <c r="H522" s="263">
        <f>VLOOKUP($A522,DRG!$A$8:$Z$771,9,FALSE)</f>
        <v>63</v>
      </c>
      <c r="I522" s="299" t="str">
        <f>VLOOKUP($A522,DRG!$A$8:$Z$771,18,FALSE)</f>
        <v>A</v>
      </c>
      <c r="J522" s="293">
        <f>VLOOKUP($A522,DRG!$A$8:$Z$771,22,FALSE)</f>
        <v>0.59789999999999999</v>
      </c>
      <c r="K522" s="16"/>
      <c r="L522" s="301">
        <f t="shared" si="40"/>
        <v>39.412799999999997</v>
      </c>
      <c r="M522" s="207">
        <f t="shared" si="41"/>
        <v>37.667699999999996</v>
      </c>
      <c r="N522" s="357">
        <f t="shared" si="42"/>
        <v>-1.7451000000000008</v>
      </c>
      <c r="O522" s="288">
        <f t="shared" si="43"/>
        <v>3.1573498964803284E-2</v>
      </c>
      <c r="P522" s="304">
        <f t="shared" si="44"/>
        <v>-7.3529411764705885E-2</v>
      </c>
    </row>
    <row r="523" spans="1:16" x14ac:dyDescent="0.2">
      <c r="A523" s="282" t="s">
        <v>999</v>
      </c>
      <c r="B523" s="289" t="str">
        <f>VLOOKUP($A523,data!$B$2:$AS$765,44,FALSE)</f>
        <v>09</v>
      </c>
      <c r="C523" s="267" t="str">
        <f>VLOOKUP($A523,DRG!$A$8:$Z$771,2,FALSE)</f>
        <v>Skin Ulcers W/O CC/MCC</v>
      </c>
      <c r="D523" s="269">
        <f>IF(ISERROR(VLOOKUP($A523,v32_final!$A$9:$F$763,6,FALSE)),0,VLOOKUP($A523,v32_final!$A$9:$F$763,6,FALSE))</f>
        <v>8</v>
      </c>
      <c r="E523" s="222" t="str">
        <f>VLOOKUP($A523,DRG!$A$8:$Z$771,20,FALSE)</f>
        <v>MT</v>
      </c>
      <c r="F523" s="292">
        <f>VLOOKUP($A523,DRG!$A$8:$Z$771,21,FALSE)</f>
        <v>0.51670000000000005</v>
      </c>
      <c r="G523" s="16"/>
      <c r="H523" s="268">
        <f>VLOOKUP($A523,DRG!$A$8:$Z$771,9,FALSE)</f>
        <v>5</v>
      </c>
      <c r="I523" s="300" t="str">
        <f>VLOOKUP($A523,DRG!$A$8:$Z$771,18,FALSE)</f>
        <v>MT</v>
      </c>
      <c r="J523" s="292">
        <f>VLOOKUP($A523,DRG!$A$8:$Z$771,22,FALSE)</f>
        <v>0.4738</v>
      </c>
      <c r="K523" s="16"/>
      <c r="L523" s="302">
        <f t="shared" si="40"/>
        <v>4.1336000000000004</v>
      </c>
      <c r="M523" s="208">
        <f t="shared" si="41"/>
        <v>2.3689999999999998</v>
      </c>
      <c r="N523" s="358">
        <f t="shared" si="42"/>
        <v>-1.7646000000000006</v>
      </c>
      <c r="O523" s="308">
        <f t="shared" si="43"/>
        <v>-8.3026901490226526E-2</v>
      </c>
      <c r="P523" s="303">
        <f t="shared" si="44"/>
        <v>-0.375</v>
      </c>
    </row>
    <row r="524" spans="1:16" x14ac:dyDescent="0.2">
      <c r="A524" s="273" t="s">
        <v>532</v>
      </c>
      <c r="B524" s="287" t="str">
        <f>VLOOKUP($A524,data!$B$2:$AS$765,44,FALSE)</f>
        <v>09</v>
      </c>
      <c r="C524" s="262" t="str">
        <f>VLOOKUP($A524,DRG!$A$8:$Z$771,2,FALSE)</f>
        <v>Trauma to the Skin, Subcut Tiss &amp; Breast W/O MCC</v>
      </c>
      <c r="D524" s="264">
        <f>IF(ISERROR(VLOOKUP($A524,v32_final!$A$9:$F$763,6,FALSE)),0,VLOOKUP($A524,v32_final!$A$9:$F$763,6,FALSE))</f>
        <v>66</v>
      </c>
      <c r="E524" s="221" t="str">
        <f>VLOOKUP($A524,DRG!$A$8:$Z$771,20,FALSE)</f>
        <v>AO</v>
      </c>
      <c r="F524" s="293">
        <f>VLOOKUP($A524,DRG!$A$8:$Z$771,21,FALSE)</f>
        <v>0.59409999999999996</v>
      </c>
      <c r="G524" s="16"/>
      <c r="H524" s="263">
        <f>VLOOKUP($A524,DRG!$A$8:$Z$771,9,FALSE)</f>
        <v>62</v>
      </c>
      <c r="I524" s="299" t="str">
        <f>VLOOKUP($A524,DRG!$A$8:$Z$771,18,FALSE)</f>
        <v>AO</v>
      </c>
      <c r="J524" s="293">
        <f>VLOOKUP($A524,DRG!$A$8:$Z$771,22,FALSE)</f>
        <v>0.60329999999999995</v>
      </c>
      <c r="K524" s="16"/>
      <c r="L524" s="301">
        <f t="shared" si="40"/>
        <v>39.210599999999999</v>
      </c>
      <c r="M524" s="207">
        <f t="shared" si="41"/>
        <v>37.404599999999995</v>
      </c>
      <c r="N524" s="357">
        <f t="shared" si="42"/>
        <v>-1.8060000000000045</v>
      </c>
      <c r="O524" s="288">
        <f t="shared" si="43"/>
        <v>1.5485608483420277E-2</v>
      </c>
      <c r="P524" s="304">
        <f t="shared" si="44"/>
        <v>-6.0606060606060608E-2</v>
      </c>
    </row>
    <row r="525" spans="1:16" x14ac:dyDescent="0.2">
      <c r="A525" s="273" t="s">
        <v>740</v>
      </c>
      <c r="B525" s="287" t="str">
        <f>VLOOKUP($A525,data!$B$2:$AS$765,44,FALSE)</f>
        <v>02</v>
      </c>
      <c r="C525" s="262" t="str">
        <f>VLOOKUP($A525,DRG!$A$8:$Z$771,2,FALSE)</f>
        <v>Acute Major Eye Infections W/O CC/MCC</v>
      </c>
      <c r="D525" s="264">
        <f>IF(ISERROR(VLOOKUP($A525,v32_final!$A$9:$F$763,6,FALSE)),0,VLOOKUP($A525,v32_final!$A$9:$F$763,6,FALSE))</f>
        <v>10</v>
      </c>
      <c r="E525" s="221" t="str">
        <f>VLOOKUP($A525,DRG!$A$8:$Z$771,20,FALSE)</f>
        <v>A</v>
      </c>
      <c r="F525" s="293">
        <f>VLOOKUP($A525,DRG!$A$8:$Z$771,21,FALSE)</f>
        <v>0.46899999999999997</v>
      </c>
      <c r="G525" s="16"/>
      <c r="H525" s="263">
        <f>VLOOKUP($A525,DRG!$A$8:$Z$771,9,FALSE)</f>
        <v>6</v>
      </c>
      <c r="I525" s="299" t="str">
        <f>VLOOKUP($A525,DRG!$A$8:$Z$771,18,FALSE)</f>
        <v>MP</v>
      </c>
      <c r="J525" s="293">
        <f>VLOOKUP($A525,DRG!$A$8:$Z$771,22,FALSE)</f>
        <v>0.4768</v>
      </c>
      <c r="K525" s="16"/>
      <c r="L525" s="301">
        <f t="shared" si="40"/>
        <v>4.6899999999999995</v>
      </c>
      <c r="M525" s="207">
        <f t="shared" si="41"/>
        <v>2.8608000000000002</v>
      </c>
      <c r="N525" s="357">
        <f t="shared" si="42"/>
        <v>-1.8291999999999993</v>
      </c>
      <c r="O525" s="288">
        <f t="shared" si="43"/>
        <v>1.6631130063965948E-2</v>
      </c>
      <c r="P525" s="304">
        <f t="shared" si="44"/>
        <v>-0.4</v>
      </c>
    </row>
    <row r="526" spans="1:16" x14ac:dyDescent="0.2">
      <c r="A526" s="273" t="s">
        <v>1185</v>
      </c>
      <c r="B526" s="287" t="str">
        <f>VLOOKUP($A526,data!$B$2:$AS$765,44,FALSE)</f>
        <v>13</v>
      </c>
      <c r="C526" s="262" t="str">
        <f>VLOOKUP($A526,DRG!$A$8:$Z$771,2,FALSE)</f>
        <v>Other Female Reproductive System O.R. Procedures W CC/MCC</v>
      </c>
      <c r="D526" s="264">
        <f>IF(ISERROR(VLOOKUP($A526,v32_final!$A$9:$F$763,6,FALSE)),0,VLOOKUP($A526,v32_final!$A$9:$F$763,6,FALSE))</f>
        <v>14</v>
      </c>
      <c r="E526" s="221" t="str">
        <f>VLOOKUP($A526,DRG!$A$8:$Z$771,20,FALSE)</f>
        <v>A</v>
      </c>
      <c r="F526" s="293">
        <f>VLOOKUP($A526,DRG!$A$8:$Z$771,21,FALSE)</f>
        <v>3.0489000000000002</v>
      </c>
      <c r="G526" s="16"/>
      <c r="H526" s="263">
        <f>VLOOKUP($A526,DRG!$A$8:$Z$771,9,FALSE)</f>
        <v>12</v>
      </c>
      <c r="I526" s="299" t="str">
        <f>VLOOKUP($A526,DRG!$A$8:$Z$771,18,FALSE)</f>
        <v>A</v>
      </c>
      <c r="J526" s="293">
        <f>VLOOKUP($A526,DRG!$A$8:$Z$771,22,FALSE)</f>
        <v>3.3934000000000002</v>
      </c>
      <c r="K526" s="16"/>
      <c r="L526" s="301">
        <f t="shared" si="40"/>
        <v>42.684600000000003</v>
      </c>
      <c r="M526" s="207">
        <f t="shared" si="41"/>
        <v>40.720800000000004</v>
      </c>
      <c r="N526" s="357">
        <f t="shared" si="42"/>
        <v>-1.9637999999999991</v>
      </c>
      <c r="O526" s="288">
        <f t="shared" si="43"/>
        <v>0.11299157073042737</v>
      </c>
      <c r="P526" s="304">
        <f t="shared" si="44"/>
        <v>-0.14285714285714285</v>
      </c>
    </row>
    <row r="527" spans="1:16" x14ac:dyDescent="0.2">
      <c r="A527" s="273" t="s">
        <v>1071</v>
      </c>
      <c r="B527" s="287" t="str">
        <f>VLOOKUP($A527,data!$B$2:$AS$765,44,FALSE)</f>
        <v>11</v>
      </c>
      <c r="C527" s="262" t="str">
        <f>VLOOKUP($A527,DRG!$A$8:$Z$771,2,FALSE)</f>
        <v>Kidney &amp; Ureter Procedures for Non-Neoplasm W CC</v>
      </c>
      <c r="D527" s="264">
        <f>IF(ISERROR(VLOOKUP($A527,v32_final!$A$9:$F$763,6,FALSE)),0,VLOOKUP($A527,v32_final!$A$9:$F$763,6,FALSE))</f>
        <v>62</v>
      </c>
      <c r="E527" s="221" t="str">
        <f>VLOOKUP($A527,DRG!$A$8:$Z$771,20,FALSE)</f>
        <v>A</v>
      </c>
      <c r="F527" s="293">
        <f>VLOOKUP($A527,DRG!$A$8:$Z$771,21,FALSE)</f>
        <v>2.6315</v>
      </c>
      <c r="G527" s="16"/>
      <c r="H527" s="263">
        <f>VLOOKUP($A527,DRG!$A$8:$Z$771,9,FALSE)</f>
        <v>73</v>
      </c>
      <c r="I527" s="299" t="str">
        <f>VLOOKUP($A527,DRG!$A$8:$Z$771,18,FALSE)</f>
        <v>AP</v>
      </c>
      <c r="J527" s="293">
        <f>VLOOKUP($A527,DRG!$A$8:$Z$771,22,FALSE)</f>
        <v>2.2067999999999999</v>
      </c>
      <c r="K527" s="16"/>
      <c r="L527" s="301">
        <f t="shared" si="40"/>
        <v>163.15299999999999</v>
      </c>
      <c r="M527" s="207">
        <f t="shared" si="41"/>
        <v>161.09639999999999</v>
      </c>
      <c r="N527" s="357">
        <f t="shared" si="42"/>
        <v>-2.0566000000000031</v>
      </c>
      <c r="O527" s="288">
        <f t="shared" si="43"/>
        <v>-0.16139084172525178</v>
      </c>
      <c r="P527" s="304">
        <f t="shared" si="44"/>
        <v>0.17741935483870969</v>
      </c>
    </row>
    <row r="528" spans="1:16" x14ac:dyDescent="0.2">
      <c r="A528" s="282" t="s">
        <v>254</v>
      </c>
      <c r="B528" s="289" t="str">
        <f>VLOOKUP($A528,data!$B$2:$AS$765,44,FALSE)</f>
        <v>07</v>
      </c>
      <c r="C528" s="267" t="str">
        <f>VLOOKUP($A528,DRG!$A$8:$Z$771,2,FALSE)</f>
        <v>Other Hepatobiliary or Pancreas O.R. Procedures W/O CC/MCC</v>
      </c>
      <c r="D528" s="269">
        <f>IF(ISERROR(VLOOKUP($A528,v32_final!$A$9:$F$763,6,FALSE)),0,VLOOKUP($A528,v32_final!$A$9:$F$763,6,FALSE))</f>
        <v>1</v>
      </c>
      <c r="E528" s="222" t="str">
        <f>VLOOKUP($A528,DRG!$A$8:$Z$771,20,FALSE)</f>
        <v>M</v>
      </c>
      <c r="F528" s="292">
        <f>VLOOKUP($A528,DRG!$A$8:$Z$771,21,FALSE)</f>
        <v>2.1442999999999999</v>
      </c>
      <c r="G528" s="16"/>
      <c r="H528" s="268">
        <f>VLOOKUP($A528,DRG!$A$8:$Z$771,9,FALSE)</f>
        <v>0</v>
      </c>
      <c r="I528" s="300" t="str">
        <f>VLOOKUP($A528,DRG!$A$8:$Z$771,18,FALSE)</f>
        <v>M</v>
      </c>
      <c r="J528" s="292">
        <f>VLOOKUP($A528,DRG!$A$8:$Z$771,22,FALSE)</f>
        <v>2.4630000000000001</v>
      </c>
      <c r="K528" s="16"/>
      <c r="L528" s="302">
        <f t="shared" si="40"/>
        <v>2.1442999999999999</v>
      </c>
      <c r="M528" s="208">
        <f t="shared" si="41"/>
        <v>0</v>
      </c>
      <c r="N528" s="358">
        <f t="shared" si="42"/>
        <v>-2.1442999999999999</v>
      </c>
      <c r="O528" s="308">
        <f t="shared" si="43"/>
        <v>0.14862659142843829</v>
      </c>
      <c r="P528" s="303">
        <f t="shared" si="44"/>
        <v>-1</v>
      </c>
    </row>
    <row r="529" spans="1:16" x14ac:dyDescent="0.2">
      <c r="A529" s="273" t="s">
        <v>1252</v>
      </c>
      <c r="B529" s="287" t="str">
        <f>VLOOKUP($A529,data!$B$2:$AS$765,44,FALSE)</f>
        <v>17</v>
      </c>
      <c r="C529" s="262" t="str">
        <f>VLOOKUP($A529,DRG!$A$8:$Z$771,2,FALSE)</f>
        <v>Other Myeloprolif Dis or Poorly Diff Neopl Diag W/O CC/MCC</v>
      </c>
      <c r="D529" s="264">
        <f>IF(ISERROR(VLOOKUP($A529,v32_final!$A$9:$F$763,6,FALSE)),0,VLOOKUP($A529,v32_final!$A$9:$F$763,6,FALSE))</f>
        <v>4</v>
      </c>
      <c r="E529" s="221" t="str">
        <f>VLOOKUP($A529,DRG!$A$8:$Z$771,20,FALSE)</f>
        <v>MP</v>
      </c>
      <c r="F529" s="293">
        <f>VLOOKUP($A529,DRG!$A$8:$Z$771,21,FALSE)</f>
        <v>0.95389999999999997</v>
      </c>
      <c r="G529" s="16"/>
      <c r="H529" s="263">
        <f>VLOOKUP($A529,DRG!$A$8:$Z$771,9,FALSE)</f>
        <v>2</v>
      </c>
      <c r="I529" s="299" t="str">
        <f>VLOOKUP($A529,DRG!$A$8:$Z$771,18,FALSE)</f>
        <v>MP</v>
      </c>
      <c r="J529" s="293">
        <f>VLOOKUP($A529,DRG!$A$8:$Z$771,22,FALSE)</f>
        <v>0.82730000000000004</v>
      </c>
      <c r="K529" s="16"/>
      <c r="L529" s="301">
        <f t="shared" si="40"/>
        <v>3.8155999999999999</v>
      </c>
      <c r="M529" s="207">
        <f t="shared" si="41"/>
        <v>1.6546000000000001</v>
      </c>
      <c r="N529" s="357">
        <f t="shared" si="42"/>
        <v>-2.1609999999999996</v>
      </c>
      <c r="O529" s="288">
        <f t="shared" si="43"/>
        <v>-0.13271831428870945</v>
      </c>
      <c r="P529" s="304">
        <f t="shared" si="44"/>
        <v>-0.5</v>
      </c>
    </row>
    <row r="530" spans="1:16" x14ac:dyDescent="0.2">
      <c r="A530" s="273" t="s">
        <v>931</v>
      </c>
      <c r="B530" s="287" t="str">
        <f>VLOOKUP($A530,data!$B$2:$AS$765,44,FALSE)</f>
        <v>05</v>
      </c>
      <c r="C530" s="262" t="str">
        <f>VLOOKUP($A530,DRG!$A$8:$Z$771,2,FALSE)</f>
        <v>Cardiac Valve &amp; Oth Maj Cardiothoracic Proc W Card Cath W/O CC/MCC</v>
      </c>
      <c r="D530" s="264">
        <f>IF(ISERROR(VLOOKUP($A530,v32_final!$A$9:$F$763,6,FALSE)),0,VLOOKUP($A530,v32_final!$A$9:$F$763,6,FALSE))</f>
        <v>4</v>
      </c>
      <c r="E530" s="221" t="str">
        <f>VLOOKUP($A530,DRG!$A$8:$Z$771,20,FALSE)</f>
        <v>MP</v>
      </c>
      <c r="F530" s="293">
        <f>VLOOKUP($A530,DRG!$A$8:$Z$771,21,FALSE)</f>
        <v>6.2293000000000003</v>
      </c>
      <c r="G530" s="16"/>
      <c r="H530" s="263">
        <f>VLOOKUP($A530,DRG!$A$8:$Z$771,9,FALSE)</f>
        <v>4</v>
      </c>
      <c r="I530" s="299" t="str">
        <f>VLOOKUP($A530,DRG!$A$8:$Z$771,18,FALSE)</f>
        <v>MP</v>
      </c>
      <c r="J530" s="293">
        <f>VLOOKUP($A530,DRG!$A$8:$Z$771,22,FALSE)</f>
        <v>5.6852</v>
      </c>
      <c r="K530" s="16"/>
      <c r="L530" s="301">
        <f t="shared" si="40"/>
        <v>24.917200000000001</v>
      </c>
      <c r="M530" s="207">
        <f t="shared" si="41"/>
        <v>22.7408</v>
      </c>
      <c r="N530" s="357">
        <f t="shared" si="42"/>
        <v>-2.176400000000001</v>
      </c>
      <c r="O530" s="288">
        <f t="shared" si="43"/>
        <v>-8.7345287592506413E-2</v>
      </c>
      <c r="P530" s="304">
        <f t="shared" si="44"/>
        <v>0</v>
      </c>
    </row>
    <row r="531" spans="1:16" x14ac:dyDescent="0.2">
      <c r="A531" s="283" t="s">
        <v>543</v>
      </c>
      <c r="B531" s="287" t="str">
        <f>VLOOKUP($A531,data!$B$2:$AS$765,44,FALSE)</f>
        <v>10</v>
      </c>
      <c r="C531" s="262" t="str">
        <f>VLOOKUP($A531,DRG!$A$8:$Z$771,2,FALSE)</f>
        <v>Skin Grafts &amp; Wound Debrid for Endoc, Nutrit &amp; Metab Dis W MCC</v>
      </c>
      <c r="D531" s="264">
        <f>IF(ISERROR(VLOOKUP($A531,v32_final!$A$9:$F$763,6,FALSE)),0,VLOOKUP($A531,v32_final!$A$9:$F$763,6,FALSE))</f>
        <v>12</v>
      </c>
      <c r="E531" s="221" t="str">
        <f>VLOOKUP($A531,DRG!$A$8:$Z$771,20,FALSE)</f>
        <v>A</v>
      </c>
      <c r="F531" s="293">
        <f>VLOOKUP($A531,DRG!$A$8:$Z$771,21,FALSE)</f>
        <v>3.1486000000000001</v>
      </c>
      <c r="G531" s="16"/>
      <c r="H531" s="263">
        <f>VLOOKUP($A531,DRG!$A$8:$Z$771,9,FALSE)</f>
        <v>13</v>
      </c>
      <c r="I531" s="299" t="str">
        <f>VLOOKUP($A531,DRG!$A$8:$Z$771,18,FALSE)</f>
        <v>AO</v>
      </c>
      <c r="J531" s="293">
        <f>VLOOKUP($A531,DRG!$A$8:$Z$771,22,FALSE)</f>
        <v>2.7378</v>
      </c>
      <c r="K531" s="16"/>
      <c r="L531" s="301">
        <f t="shared" si="40"/>
        <v>37.783200000000001</v>
      </c>
      <c r="M531" s="207">
        <f t="shared" si="41"/>
        <v>35.5914</v>
      </c>
      <c r="N531" s="357">
        <f t="shared" si="42"/>
        <v>-2.1918000000000006</v>
      </c>
      <c r="O531" s="288">
        <f t="shared" si="43"/>
        <v>-0.13047068538398018</v>
      </c>
      <c r="P531" s="304">
        <f t="shared" si="44"/>
        <v>8.3333333333333329E-2</v>
      </c>
    </row>
    <row r="532" spans="1:16" x14ac:dyDescent="0.2">
      <c r="A532" s="273" t="s">
        <v>500</v>
      </c>
      <c r="B532" s="287" t="str">
        <f>VLOOKUP($A532,data!$B$2:$AS$765,44,FALSE)</f>
        <v>01</v>
      </c>
      <c r="C532" s="262" t="str">
        <f>VLOOKUP($A532,DRG!$A$8:$Z$771,2,FALSE)</f>
        <v>Nontraumatic Stupor &amp; Coma W MCC</v>
      </c>
      <c r="D532" s="264">
        <f>IF(ISERROR(VLOOKUP($A532,v32_final!$A$9:$F$763,6,FALSE)),0,VLOOKUP($A532,v32_final!$A$9:$F$763,6,FALSE))</f>
        <v>5</v>
      </c>
      <c r="E532" s="221" t="str">
        <f>VLOOKUP($A532,DRG!$A$8:$Z$771,20,FALSE)</f>
        <v>M</v>
      </c>
      <c r="F532" s="293">
        <f>VLOOKUP($A532,DRG!$A$8:$Z$771,21,FALSE)</f>
        <v>1.9883</v>
      </c>
      <c r="G532" s="16"/>
      <c r="H532" s="263">
        <f>VLOOKUP($A532,DRG!$A$8:$Z$771,9,FALSE)</f>
        <v>4</v>
      </c>
      <c r="I532" s="299" t="str">
        <f>VLOOKUP($A532,DRG!$A$8:$Z$771,18,FALSE)</f>
        <v>M</v>
      </c>
      <c r="J532" s="293">
        <f>VLOOKUP($A532,DRG!$A$8:$Z$771,22,FALSE)</f>
        <v>1.9287000000000001</v>
      </c>
      <c r="K532" s="16"/>
      <c r="L532" s="301">
        <f t="shared" si="40"/>
        <v>9.9414999999999996</v>
      </c>
      <c r="M532" s="207">
        <f t="shared" si="41"/>
        <v>7.7148000000000003</v>
      </c>
      <c r="N532" s="357">
        <f t="shared" si="42"/>
        <v>-2.2266999999999992</v>
      </c>
      <c r="O532" s="288">
        <f t="shared" si="43"/>
        <v>-2.9975355831614887E-2</v>
      </c>
      <c r="P532" s="304">
        <f t="shared" si="44"/>
        <v>-0.2</v>
      </c>
    </row>
    <row r="533" spans="1:16" x14ac:dyDescent="0.2">
      <c r="A533" s="282" t="s">
        <v>1445</v>
      </c>
      <c r="B533" s="289" t="str">
        <f>VLOOKUP($A533,data!$B$2:$AS$765,44,FALSE)</f>
        <v>08</v>
      </c>
      <c r="C533" s="267" t="str">
        <f>VLOOKUP($A533,DRG!$A$8:$Z$771,2,FALSE)</f>
        <v>Fractures of Femur W MCC</v>
      </c>
      <c r="D533" s="269">
        <f>IF(ISERROR(VLOOKUP($A533,v32_final!$A$9:$F$763,6,FALSE)),0,VLOOKUP($A533,v32_final!$A$9:$F$763,6,FALSE))</f>
        <v>1</v>
      </c>
      <c r="E533" s="222" t="str">
        <f>VLOOKUP($A533,DRG!$A$8:$Z$771,20,FALSE)</f>
        <v>M</v>
      </c>
      <c r="F533" s="292">
        <f>VLOOKUP($A533,DRG!$A$8:$Z$771,21,FALSE)</f>
        <v>2.2534000000000001</v>
      </c>
      <c r="G533" s="16"/>
      <c r="H533" s="268">
        <f>VLOOKUP($A533,DRG!$A$8:$Z$771,9,FALSE)</f>
        <v>0</v>
      </c>
      <c r="I533" s="300" t="str">
        <f>VLOOKUP($A533,DRG!$A$8:$Z$771,18,FALSE)</f>
        <v>M</v>
      </c>
      <c r="J533" s="292">
        <f>VLOOKUP($A533,DRG!$A$8:$Z$771,22,FALSE)</f>
        <v>2.2214</v>
      </c>
      <c r="K533" s="16"/>
      <c r="L533" s="302">
        <f t="shared" si="40"/>
        <v>2.2534000000000001</v>
      </c>
      <c r="M533" s="208">
        <f t="shared" si="41"/>
        <v>0</v>
      </c>
      <c r="N533" s="358">
        <f t="shared" si="42"/>
        <v>-2.2534000000000001</v>
      </c>
      <c r="O533" s="308">
        <f t="shared" si="43"/>
        <v>-1.4200763291026906E-2</v>
      </c>
      <c r="P533" s="303">
        <f t="shared" si="44"/>
        <v>-1</v>
      </c>
    </row>
    <row r="534" spans="1:16" x14ac:dyDescent="0.2">
      <c r="A534" s="273" t="s">
        <v>1229</v>
      </c>
      <c r="B534" s="287" t="str">
        <f>VLOOKUP($A534,data!$B$2:$AS$765,44,FALSE)</f>
        <v>16</v>
      </c>
      <c r="C534" s="262" t="str">
        <f>VLOOKUP($A534,DRG!$A$8:$Z$771,2,FALSE)</f>
        <v>Reticuloendothelial &amp; Immunity Disorders W/O CC/MCC</v>
      </c>
      <c r="D534" s="264">
        <f>IF(ISERROR(VLOOKUP($A534,v32_final!$A$9:$F$763,6,FALSE)),0,VLOOKUP($A534,v32_final!$A$9:$F$763,6,FALSE))</f>
        <v>21</v>
      </c>
      <c r="E534" s="221" t="str">
        <f>VLOOKUP($A534,DRG!$A$8:$Z$771,20,FALSE)</f>
        <v>A</v>
      </c>
      <c r="F534" s="293">
        <f>VLOOKUP($A534,DRG!$A$8:$Z$771,21,FALSE)</f>
        <v>0.49330000000000002</v>
      </c>
      <c r="G534" s="16"/>
      <c r="H534" s="263">
        <f>VLOOKUP($A534,DRG!$A$8:$Z$771,9,FALSE)</f>
        <v>14</v>
      </c>
      <c r="I534" s="299" t="str">
        <f>VLOOKUP($A534,DRG!$A$8:$Z$771,18,FALSE)</f>
        <v>A</v>
      </c>
      <c r="J534" s="293">
        <f>VLOOKUP($A534,DRG!$A$8:$Z$771,22,FALSE)</f>
        <v>0.57869999999999999</v>
      </c>
      <c r="K534" s="16"/>
      <c r="L534" s="301">
        <f t="shared" si="40"/>
        <v>10.359300000000001</v>
      </c>
      <c r="M534" s="207">
        <f t="shared" si="41"/>
        <v>8.1018000000000008</v>
      </c>
      <c r="N534" s="357">
        <f t="shared" si="42"/>
        <v>-2.2575000000000003</v>
      </c>
      <c r="O534" s="288">
        <f t="shared" si="43"/>
        <v>0.17311980539225619</v>
      </c>
      <c r="P534" s="304">
        <f t="shared" si="44"/>
        <v>-0.33333333333333331</v>
      </c>
    </row>
    <row r="535" spans="1:16" x14ac:dyDescent="0.2">
      <c r="A535" s="283" t="s">
        <v>862</v>
      </c>
      <c r="B535" s="287" t="str">
        <f>VLOOKUP($A535,data!$B$2:$AS$765,44,FALSE)</f>
        <v>04</v>
      </c>
      <c r="C535" s="262" t="str">
        <f>VLOOKUP($A535,DRG!$A$8:$Z$771,2,FALSE)</f>
        <v>Major Chest Trauma W MCC</v>
      </c>
      <c r="D535" s="264">
        <f>IF(ISERROR(VLOOKUP($A535,v32_final!$A$9:$F$763,6,FALSE)),0,VLOOKUP($A535,v32_final!$A$9:$F$763,6,FALSE))</f>
        <v>12</v>
      </c>
      <c r="E535" s="221" t="str">
        <f>VLOOKUP($A535,DRG!$A$8:$Z$771,20,FALSE)</f>
        <v>AO</v>
      </c>
      <c r="F535" s="293">
        <f>VLOOKUP($A535,DRG!$A$8:$Z$771,21,FALSE)</f>
        <v>1.6508</v>
      </c>
      <c r="G535" s="16"/>
      <c r="H535" s="263">
        <f>VLOOKUP($A535,DRG!$A$8:$Z$771,9,FALSE)</f>
        <v>10</v>
      </c>
      <c r="I535" s="299" t="str">
        <f>VLOOKUP($A535,DRG!$A$8:$Z$771,18,FALSE)</f>
        <v>A</v>
      </c>
      <c r="J535" s="293">
        <f>VLOOKUP($A535,DRG!$A$8:$Z$771,22,FALSE)</f>
        <v>1.7547999999999999</v>
      </c>
      <c r="K535" s="16"/>
      <c r="L535" s="301">
        <f t="shared" si="40"/>
        <v>19.8096</v>
      </c>
      <c r="M535" s="207">
        <f t="shared" si="41"/>
        <v>17.547999999999998</v>
      </c>
      <c r="N535" s="357">
        <f t="shared" si="42"/>
        <v>-2.2616000000000014</v>
      </c>
      <c r="O535" s="288">
        <f t="shared" si="43"/>
        <v>6.2999757693239566E-2</v>
      </c>
      <c r="P535" s="304">
        <f t="shared" si="44"/>
        <v>-0.16666666666666666</v>
      </c>
    </row>
    <row r="536" spans="1:16" x14ac:dyDescent="0.2">
      <c r="A536" s="273" t="s">
        <v>1531</v>
      </c>
      <c r="B536" s="287" t="str">
        <f>VLOOKUP($A536,data!$B$2:$AS$765,44,FALSE)</f>
        <v>08</v>
      </c>
      <c r="C536" s="262" t="str">
        <f>VLOOKUP($A536,DRG!$A$8:$Z$771,2,FALSE)</f>
        <v>Local Excision &amp; Removal Int Fix Devices of Hip &amp; Femur W CC/MCC</v>
      </c>
      <c r="D536" s="264">
        <f>IF(ISERROR(VLOOKUP($A536,v32_final!$A$9:$F$763,6,FALSE)),0,VLOOKUP($A536,v32_final!$A$9:$F$763,6,FALSE))</f>
        <v>13</v>
      </c>
      <c r="E536" s="221" t="str">
        <f>VLOOKUP($A536,DRG!$A$8:$Z$771,20,FALSE)</f>
        <v>AO</v>
      </c>
      <c r="F536" s="293">
        <f>VLOOKUP($A536,DRG!$A$8:$Z$771,21,FALSE)</f>
        <v>1.9517</v>
      </c>
      <c r="G536" s="16"/>
      <c r="H536" s="263">
        <f>VLOOKUP($A536,DRG!$A$8:$Z$771,9,FALSE)</f>
        <v>14</v>
      </c>
      <c r="I536" s="299" t="str">
        <f>VLOOKUP($A536,DRG!$A$8:$Z$771,18,FALSE)</f>
        <v>AP</v>
      </c>
      <c r="J536" s="293">
        <f>VLOOKUP($A536,DRG!$A$8:$Z$771,22,FALSE)</f>
        <v>1.6407</v>
      </c>
      <c r="K536" s="16"/>
      <c r="L536" s="301">
        <f t="shared" si="40"/>
        <v>25.3721</v>
      </c>
      <c r="M536" s="207">
        <f t="shared" si="41"/>
        <v>22.969799999999999</v>
      </c>
      <c r="N536" s="357">
        <f t="shared" si="42"/>
        <v>-2.4023000000000003</v>
      </c>
      <c r="O536" s="288">
        <f t="shared" si="43"/>
        <v>-0.1593482604908541</v>
      </c>
      <c r="P536" s="304">
        <f t="shared" si="44"/>
        <v>7.6923076923076927E-2</v>
      </c>
    </row>
    <row r="537" spans="1:16" x14ac:dyDescent="0.2">
      <c r="A537" s="273" t="s">
        <v>168</v>
      </c>
      <c r="B537" s="287" t="str">
        <f>VLOOKUP($A537,data!$B$2:$AS$765,44,FALSE)</f>
        <v>06</v>
      </c>
      <c r="C537" s="262" t="str">
        <f>VLOOKUP($A537,DRG!$A$8:$Z$771,2,FALSE)</f>
        <v>Complicated Peptic Ulcer W/O CC/MCC</v>
      </c>
      <c r="D537" s="264">
        <f>IF(ISERROR(VLOOKUP($A537,v32_final!$A$9:$F$763,6,FALSE)),0,VLOOKUP($A537,v32_final!$A$9:$F$763,6,FALSE))</f>
        <v>10</v>
      </c>
      <c r="E537" s="221" t="str">
        <f>VLOOKUP($A537,DRG!$A$8:$Z$771,20,FALSE)</f>
        <v>A</v>
      </c>
      <c r="F537" s="293">
        <f>VLOOKUP($A537,DRG!$A$8:$Z$771,21,FALSE)</f>
        <v>1.0488999999999999</v>
      </c>
      <c r="G537" s="16"/>
      <c r="H537" s="263">
        <f>VLOOKUP($A537,DRG!$A$8:$Z$771,9,FALSE)</f>
        <v>13</v>
      </c>
      <c r="I537" s="299" t="str">
        <f>VLOOKUP($A537,DRG!$A$8:$Z$771,18,FALSE)</f>
        <v>A</v>
      </c>
      <c r="J537" s="293">
        <f>VLOOKUP($A537,DRG!$A$8:$Z$771,22,FALSE)</f>
        <v>0.61829999999999996</v>
      </c>
      <c r="K537" s="16"/>
      <c r="L537" s="301">
        <f t="shared" si="40"/>
        <v>10.488999999999999</v>
      </c>
      <c r="M537" s="207">
        <f t="shared" si="41"/>
        <v>8.0378999999999987</v>
      </c>
      <c r="N537" s="357">
        <f t="shared" si="42"/>
        <v>-2.4511000000000003</v>
      </c>
      <c r="O537" s="288">
        <f t="shared" si="43"/>
        <v>-0.41052531223186195</v>
      </c>
      <c r="P537" s="304">
        <f t="shared" si="44"/>
        <v>0.3</v>
      </c>
    </row>
    <row r="538" spans="1:16" x14ac:dyDescent="0.2">
      <c r="A538" s="282" t="s">
        <v>1305</v>
      </c>
      <c r="B538" s="289" t="str">
        <f>VLOOKUP($A538,data!$B$2:$AS$765,44,FALSE)</f>
        <v>21</v>
      </c>
      <c r="C538" s="267" t="str">
        <f>VLOOKUP($A538,DRG!$A$8:$Z$771,2,FALSE)</f>
        <v>Complications of Treatment W/O CC/MCC</v>
      </c>
      <c r="D538" s="269">
        <f>IF(ISERROR(VLOOKUP($A538,v32_final!$A$9:$F$763,6,FALSE)),0,VLOOKUP($A538,v32_final!$A$9:$F$763,6,FALSE))</f>
        <v>43</v>
      </c>
      <c r="E538" s="222" t="str">
        <f>VLOOKUP($A538,DRG!$A$8:$Z$771,20,FALSE)</f>
        <v>A</v>
      </c>
      <c r="F538" s="292">
        <f>VLOOKUP($A538,DRG!$A$8:$Z$771,21,FALSE)</f>
        <v>0.68579999999999997</v>
      </c>
      <c r="G538" s="16"/>
      <c r="H538" s="268">
        <f>VLOOKUP($A538,DRG!$A$8:$Z$771,9,FALSE)</f>
        <v>44</v>
      </c>
      <c r="I538" s="300" t="str">
        <f>VLOOKUP($A538,DRG!$A$8:$Z$771,18,FALSE)</f>
        <v>A</v>
      </c>
      <c r="J538" s="292">
        <f>VLOOKUP($A538,DRG!$A$8:$Z$771,22,FALSE)</f>
        <v>0.61439999999999995</v>
      </c>
      <c r="K538" s="16"/>
      <c r="L538" s="302">
        <f t="shared" si="40"/>
        <v>29.4894</v>
      </c>
      <c r="M538" s="208">
        <f t="shared" si="41"/>
        <v>27.033599999999996</v>
      </c>
      <c r="N538" s="358">
        <f t="shared" si="42"/>
        <v>-2.4558000000000035</v>
      </c>
      <c r="O538" s="308">
        <f t="shared" si="43"/>
        <v>-0.10411198600174981</v>
      </c>
      <c r="P538" s="303">
        <f t="shared" si="44"/>
        <v>2.3255813953488372E-2</v>
      </c>
    </row>
    <row r="539" spans="1:16" x14ac:dyDescent="0.2">
      <c r="A539" s="273" t="s">
        <v>557</v>
      </c>
      <c r="B539" s="287" t="str">
        <f>VLOOKUP($A539,data!$B$2:$AS$765,44,FALSE)</f>
        <v>10</v>
      </c>
      <c r="C539" s="262" t="str">
        <f>VLOOKUP($A539,DRG!$A$8:$Z$771,2,FALSE)</f>
        <v>Inborn and Other Disorders of Metabolism</v>
      </c>
      <c r="D539" s="264">
        <f>IF(ISERROR(VLOOKUP($A539,v32_final!$A$9:$F$763,6,FALSE)),0,VLOOKUP($A539,v32_final!$A$9:$F$763,6,FALSE))</f>
        <v>25</v>
      </c>
      <c r="E539" s="221" t="str">
        <f>VLOOKUP($A539,DRG!$A$8:$Z$771,20,FALSE)</f>
        <v>A</v>
      </c>
      <c r="F539" s="293">
        <f>VLOOKUP($A539,DRG!$A$8:$Z$771,21,FALSE)</f>
        <v>0.79849999999999999</v>
      </c>
      <c r="G539" s="16"/>
      <c r="H539" s="263">
        <f>VLOOKUP($A539,DRG!$A$8:$Z$771,9,FALSE)</f>
        <v>23</v>
      </c>
      <c r="I539" s="299" t="str">
        <f>VLOOKUP($A539,DRG!$A$8:$Z$771,18,FALSE)</f>
        <v>A</v>
      </c>
      <c r="J539" s="293">
        <f>VLOOKUP($A539,DRG!$A$8:$Z$771,22,FALSE)</f>
        <v>0.76100000000000001</v>
      </c>
      <c r="K539" s="16"/>
      <c r="L539" s="301">
        <f t="shared" si="40"/>
        <v>19.962499999999999</v>
      </c>
      <c r="M539" s="207">
        <f t="shared" si="41"/>
        <v>17.503</v>
      </c>
      <c r="N539" s="357">
        <f t="shared" si="42"/>
        <v>-2.4594999999999985</v>
      </c>
      <c r="O539" s="288">
        <f t="shared" si="43"/>
        <v>-4.6963055729492775E-2</v>
      </c>
      <c r="P539" s="304">
        <f t="shared" si="44"/>
        <v>-0.08</v>
      </c>
    </row>
    <row r="540" spans="1:16" x14ac:dyDescent="0.2">
      <c r="A540" s="273" t="s">
        <v>1211</v>
      </c>
      <c r="B540" s="287" t="str">
        <f>VLOOKUP($A540,data!$B$2:$AS$765,44,FALSE)</f>
        <v>14</v>
      </c>
      <c r="C540" s="262" t="str">
        <f>VLOOKUP($A540,DRG!$A$8:$Z$771,2,FALSE)</f>
        <v>Other Antepartum Diagnoses W/O Medical Complications</v>
      </c>
      <c r="D540" s="264">
        <f>IF(ISERROR(VLOOKUP($A540,v32_final!$A$9:$F$763,6,FALSE)),0,VLOOKUP($A540,v32_final!$A$9:$F$763,6,FALSE))</f>
        <v>47</v>
      </c>
      <c r="E540" s="221" t="str">
        <f>VLOOKUP($A540,DRG!$A$8:$Z$771,20,FALSE)</f>
        <v>A</v>
      </c>
      <c r="F540" s="293">
        <f>VLOOKUP($A540,DRG!$A$8:$Z$771,21,FALSE)</f>
        <v>0.43159999999999998</v>
      </c>
      <c r="G540" s="16"/>
      <c r="H540" s="263">
        <f>VLOOKUP($A540,DRG!$A$8:$Z$771,9,FALSE)</f>
        <v>35</v>
      </c>
      <c r="I540" s="299" t="str">
        <f>VLOOKUP($A540,DRG!$A$8:$Z$771,18,FALSE)</f>
        <v>A</v>
      </c>
      <c r="J540" s="293">
        <f>VLOOKUP($A540,DRG!$A$8:$Z$771,22,FALSE)</f>
        <v>0.50519999999999998</v>
      </c>
      <c r="K540" s="16"/>
      <c r="L540" s="301">
        <f t="shared" si="40"/>
        <v>20.2852</v>
      </c>
      <c r="M540" s="207">
        <f t="shared" si="41"/>
        <v>17.681999999999999</v>
      </c>
      <c r="N540" s="357">
        <f t="shared" si="42"/>
        <v>-2.6032000000000011</v>
      </c>
      <c r="O540" s="288">
        <f t="shared" si="43"/>
        <v>0.1705282669138091</v>
      </c>
      <c r="P540" s="304">
        <f t="shared" si="44"/>
        <v>-0.25531914893617019</v>
      </c>
    </row>
    <row r="541" spans="1:16" x14ac:dyDescent="0.2">
      <c r="A541" s="273" t="s">
        <v>1340</v>
      </c>
      <c r="B541" s="287" t="str">
        <f>VLOOKUP($A541,data!$B$2:$AS$765,44,FALSE)</f>
        <v>25</v>
      </c>
      <c r="C541" s="262" t="str">
        <f>VLOOKUP($A541,DRG!$A$8:$Z$771,2,FALSE)</f>
        <v>HIV W or W/O Other Related Condition</v>
      </c>
      <c r="D541" s="264">
        <f>IF(ISERROR(VLOOKUP($A541,v32_final!$A$9:$F$763,6,FALSE)),0,VLOOKUP($A541,v32_final!$A$9:$F$763,6,FALSE))</f>
        <v>17</v>
      </c>
      <c r="E541" s="221" t="str">
        <f>VLOOKUP($A541,DRG!$A$8:$Z$771,20,FALSE)</f>
        <v>A</v>
      </c>
      <c r="F541" s="293">
        <f>VLOOKUP($A541,DRG!$A$8:$Z$771,21,FALSE)</f>
        <v>1.3055000000000001</v>
      </c>
      <c r="G541" s="16"/>
      <c r="H541" s="263">
        <f>VLOOKUP($A541,DRG!$A$8:$Z$771,9,FALSE)</f>
        <v>17</v>
      </c>
      <c r="I541" s="299" t="str">
        <f>VLOOKUP($A541,DRG!$A$8:$Z$771,18,FALSE)</f>
        <v>A</v>
      </c>
      <c r="J541" s="293">
        <f>VLOOKUP($A541,DRG!$A$8:$Z$771,22,FALSE)</f>
        <v>1.1520999999999999</v>
      </c>
      <c r="K541" s="16"/>
      <c r="L541" s="301">
        <f t="shared" si="40"/>
        <v>22.1935</v>
      </c>
      <c r="M541" s="207">
        <f t="shared" si="41"/>
        <v>19.585699999999999</v>
      </c>
      <c r="N541" s="357">
        <f t="shared" si="42"/>
        <v>-2.607800000000001</v>
      </c>
      <c r="O541" s="288">
        <f t="shared" si="43"/>
        <v>-0.11750287246265813</v>
      </c>
      <c r="P541" s="304">
        <f t="shared" si="44"/>
        <v>0</v>
      </c>
    </row>
    <row r="542" spans="1:16" x14ac:dyDescent="0.2">
      <c r="A542" s="273" t="s">
        <v>549</v>
      </c>
      <c r="B542" s="287" t="str">
        <f>VLOOKUP($A542,data!$B$2:$AS$765,44,FALSE)</f>
        <v>10</v>
      </c>
      <c r="C542" s="262" t="str">
        <f>VLOOKUP($A542,DRG!$A$8:$Z$771,2,FALSE)</f>
        <v>Other Endocrine, Nutrit &amp; Metab O.R. Proc W MCC</v>
      </c>
      <c r="D542" s="264">
        <f>IF(ISERROR(VLOOKUP($A542,v32_final!$A$9:$F$763,6,FALSE)),0,VLOOKUP($A542,v32_final!$A$9:$F$763,6,FALSE))</f>
        <v>12</v>
      </c>
      <c r="E542" s="221" t="str">
        <f>VLOOKUP($A542,DRG!$A$8:$Z$771,20,FALSE)</f>
        <v>AO</v>
      </c>
      <c r="F542" s="293">
        <f>VLOOKUP($A542,DRG!$A$8:$Z$771,21,FALSE)</f>
        <v>3.2940999999999998</v>
      </c>
      <c r="G542" s="16"/>
      <c r="H542" s="263">
        <f>VLOOKUP($A542,DRG!$A$8:$Z$771,9,FALSE)</f>
        <v>11</v>
      </c>
      <c r="I542" s="299" t="str">
        <f>VLOOKUP($A542,DRG!$A$8:$Z$771,18,FALSE)</f>
        <v>A</v>
      </c>
      <c r="J542" s="293">
        <f>VLOOKUP($A542,DRG!$A$8:$Z$771,22,FALSE)</f>
        <v>3.3552</v>
      </c>
      <c r="K542" s="16"/>
      <c r="L542" s="301">
        <f t="shared" si="40"/>
        <v>39.529199999999996</v>
      </c>
      <c r="M542" s="207">
        <f t="shared" si="41"/>
        <v>36.907200000000003</v>
      </c>
      <c r="N542" s="357">
        <f t="shared" si="42"/>
        <v>-2.6219999999999928</v>
      </c>
      <c r="O542" s="288">
        <f t="shared" si="43"/>
        <v>1.8548313651680325E-2</v>
      </c>
      <c r="P542" s="304">
        <f t="shared" si="44"/>
        <v>-8.3333333333333329E-2</v>
      </c>
    </row>
    <row r="543" spans="1:16" x14ac:dyDescent="0.2">
      <c r="A543" s="282" t="s">
        <v>658</v>
      </c>
      <c r="B543" s="289" t="str">
        <f>VLOOKUP($A543,data!$B$2:$AS$765,44,FALSE)</f>
        <v>13</v>
      </c>
      <c r="C543" s="267" t="str">
        <f>VLOOKUP($A543,DRG!$A$8:$Z$771,2,FALSE)</f>
        <v>Pelvic Evisceration, Rad Hysterectomy &amp; Rad Vulvectomy W/O CC/MCC</v>
      </c>
      <c r="D543" s="269">
        <f>IF(ISERROR(VLOOKUP($A543,v32_final!$A$9:$F$763,6,FALSE)),0,VLOOKUP($A543,v32_final!$A$9:$F$763,6,FALSE))</f>
        <v>25</v>
      </c>
      <c r="E543" s="222" t="str">
        <f>VLOOKUP($A543,DRG!$A$8:$Z$771,20,FALSE)</f>
        <v>A</v>
      </c>
      <c r="F543" s="292">
        <f>VLOOKUP($A543,DRG!$A$8:$Z$771,21,FALSE)</f>
        <v>1.6279999999999999</v>
      </c>
      <c r="G543" s="16"/>
      <c r="H543" s="268">
        <f>VLOOKUP($A543,DRG!$A$8:$Z$771,9,FALSE)</f>
        <v>24</v>
      </c>
      <c r="I543" s="300" t="str">
        <f>VLOOKUP($A543,DRG!$A$8:$Z$771,18,FALSE)</f>
        <v>A</v>
      </c>
      <c r="J543" s="292">
        <f>VLOOKUP($A543,DRG!$A$8:$Z$771,22,FALSE)</f>
        <v>1.5841000000000001</v>
      </c>
      <c r="K543" s="16"/>
      <c r="L543" s="302">
        <f t="shared" si="40"/>
        <v>40.699999999999996</v>
      </c>
      <c r="M543" s="208">
        <f t="shared" si="41"/>
        <v>38.0184</v>
      </c>
      <c r="N543" s="358">
        <f t="shared" si="42"/>
        <v>-2.681599999999996</v>
      </c>
      <c r="O543" s="308">
        <f t="shared" si="43"/>
        <v>-2.6965601965601861E-2</v>
      </c>
      <c r="P543" s="303">
        <f t="shared" si="44"/>
        <v>-0.04</v>
      </c>
    </row>
    <row r="544" spans="1:16" x14ac:dyDescent="0.2">
      <c r="A544" s="273" t="s">
        <v>648</v>
      </c>
      <c r="B544" s="287" t="str">
        <f>VLOOKUP($A544,data!$B$2:$AS$765,44,FALSE)</f>
        <v>12</v>
      </c>
      <c r="C544" s="262" t="str">
        <f>VLOOKUP($A544,DRG!$A$8:$Z$771,2,FALSE)</f>
        <v>Malignancy, Male Reproductive System W MCC</v>
      </c>
      <c r="D544" s="264">
        <f>IF(ISERROR(VLOOKUP($A544,v32_final!$A$9:$F$763,6,FALSE)),0,VLOOKUP($A544,v32_final!$A$9:$F$763,6,FALSE))</f>
        <v>3</v>
      </c>
      <c r="E544" s="221" t="str">
        <f>VLOOKUP($A544,DRG!$A$8:$Z$771,20,FALSE)</f>
        <v>M</v>
      </c>
      <c r="F544" s="293">
        <f>VLOOKUP($A544,DRG!$A$8:$Z$771,21,FALSE)</f>
        <v>2.7313000000000001</v>
      </c>
      <c r="G544" s="16"/>
      <c r="H544" s="263">
        <f>VLOOKUP($A544,DRG!$A$8:$Z$771,9,FALSE)</f>
        <v>2</v>
      </c>
      <c r="I544" s="299" t="str">
        <f>VLOOKUP($A544,DRG!$A$8:$Z$771,18,FALSE)</f>
        <v>M</v>
      </c>
      <c r="J544" s="293">
        <f>VLOOKUP($A544,DRG!$A$8:$Z$771,22,FALSE)</f>
        <v>2.7551999999999999</v>
      </c>
      <c r="K544" s="16"/>
      <c r="L544" s="301">
        <f t="shared" si="40"/>
        <v>8.1938999999999993</v>
      </c>
      <c r="M544" s="207">
        <f t="shared" si="41"/>
        <v>5.5103999999999997</v>
      </c>
      <c r="N544" s="357">
        <f t="shared" si="42"/>
        <v>-2.6834999999999996</v>
      </c>
      <c r="O544" s="288">
        <f t="shared" si="43"/>
        <v>8.7504118917730786E-3</v>
      </c>
      <c r="P544" s="304">
        <f t="shared" si="44"/>
        <v>-0.33333333333333331</v>
      </c>
    </row>
    <row r="545" spans="1:16" x14ac:dyDescent="0.2">
      <c r="A545" s="273" t="s">
        <v>535</v>
      </c>
      <c r="B545" s="287" t="str">
        <f>VLOOKUP($A545,data!$B$2:$AS$765,44,FALSE)</f>
        <v>10</v>
      </c>
      <c r="C545" s="262" t="str">
        <f>VLOOKUP($A545,DRG!$A$8:$Z$771,2,FALSE)</f>
        <v>Adrenal &amp; Pituitary Procedures W CC/MCC</v>
      </c>
      <c r="D545" s="264">
        <f>IF(ISERROR(VLOOKUP($A545,v32_final!$A$9:$F$763,6,FALSE)),0,VLOOKUP($A545,v32_final!$A$9:$F$763,6,FALSE))</f>
        <v>17</v>
      </c>
      <c r="E545" s="221" t="str">
        <f>VLOOKUP($A545,DRG!$A$8:$Z$771,20,FALSE)</f>
        <v>A</v>
      </c>
      <c r="F545" s="293">
        <f>VLOOKUP($A545,DRG!$A$8:$Z$771,21,FALSE)</f>
        <v>3.028</v>
      </c>
      <c r="G545" s="16"/>
      <c r="H545" s="263">
        <f>VLOOKUP($A545,DRG!$A$8:$Z$771,9,FALSE)</f>
        <v>15</v>
      </c>
      <c r="I545" s="299" t="str">
        <f>VLOOKUP($A545,DRG!$A$8:$Z$771,18,FALSE)</f>
        <v>A</v>
      </c>
      <c r="J545" s="293">
        <f>VLOOKUP($A545,DRG!$A$8:$Z$771,22,FALSE)</f>
        <v>3.2490999999999999</v>
      </c>
      <c r="K545" s="16"/>
      <c r="L545" s="301">
        <f t="shared" si="40"/>
        <v>51.475999999999999</v>
      </c>
      <c r="M545" s="207">
        <f t="shared" si="41"/>
        <v>48.736499999999999</v>
      </c>
      <c r="N545" s="357">
        <f t="shared" si="42"/>
        <v>-2.7394999999999996</v>
      </c>
      <c r="O545" s="288">
        <f t="shared" si="43"/>
        <v>7.3018494055482122E-2</v>
      </c>
      <c r="P545" s="304">
        <f t="shared" si="44"/>
        <v>-0.11764705882352941</v>
      </c>
    </row>
    <row r="546" spans="1:16" x14ac:dyDescent="0.2">
      <c r="A546" s="273" t="s">
        <v>178</v>
      </c>
      <c r="B546" s="287" t="str">
        <f>VLOOKUP($A546,data!$B$2:$AS$765,44,FALSE)</f>
        <v>06</v>
      </c>
      <c r="C546" s="262" t="str">
        <f>VLOOKUP($A546,DRG!$A$8:$Z$771,2,FALSE)</f>
        <v>Inflammatory Bowel Disease W/O CC/MCC</v>
      </c>
      <c r="D546" s="264">
        <f>IF(ISERROR(VLOOKUP($A546,v32_final!$A$9:$F$763,6,FALSE)),0,VLOOKUP($A546,v32_final!$A$9:$F$763,6,FALSE))</f>
        <v>95</v>
      </c>
      <c r="E546" s="221" t="str">
        <f>VLOOKUP($A546,DRG!$A$8:$Z$771,20,FALSE)</f>
        <v>A</v>
      </c>
      <c r="F546" s="293">
        <f>VLOOKUP($A546,DRG!$A$8:$Z$771,21,FALSE)</f>
        <v>0.74670000000000003</v>
      </c>
      <c r="G546" s="16"/>
      <c r="H546" s="263">
        <f>VLOOKUP($A546,DRG!$A$8:$Z$771,9,FALSE)</f>
        <v>94</v>
      </c>
      <c r="I546" s="299" t="str">
        <f>VLOOKUP($A546,DRG!$A$8:$Z$771,18,FALSE)</f>
        <v>A</v>
      </c>
      <c r="J546" s="293">
        <f>VLOOKUP($A546,DRG!$A$8:$Z$771,22,FALSE)</f>
        <v>0.72550000000000003</v>
      </c>
      <c r="K546" s="16"/>
      <c r="L546" s="301">
        <f t="shared" si="40"/>
        <v>70.936500000000009</v>
      </c>
      <c r="M546" s="207">
        <f t="shared" si="41"/>
        <v>68.197000000000003</v>
      </c>
      <c r="N546" s="357">
        <f t="shared" si="42"/>
        <v>-2.7395000000000067</v>
      </c>
      <c r="O546" s="288">
        <f t="shared" si="43"/>
        <v>-2.8391589661175835E-2</v>
      </c>
      <c r="P546" s="304">
        <f t="shared" si="44"/>
        <v>-1.0526315789473684E-2</v>
      </c>
    </row>
    <row r="547" spans="1:16" x14ac:dyDescent="0.2">
      <c r="A547" s="273" t="s">
        <v>186</v>
      </c>
      <c r="B547" s="287" t="str">
        <f>VLOOKUP($A547,data!$B$2:$AS$765,44,FALSE)</f>
        <v>06</v>
      </c>
      <c r="C547" s="262" t="str">
        <f>VLOOKUP($A547,DRG!$A$8:$Z$771,2,FALSE)</f>
        <v>Esophagitis, Gastroent &amp; Misc Digest Disorders W MCC</v>
      </c>
      <c r="D547" s="264">
        <f>IF(ISERROR(VLOOKUP($A547,v32_final!$A$9:$F$763,6,FALSE)),0,VLOOKUP($A547,v32_final!$A$9:$F$763,6,FALSE))</f>
        <v>196</v>
      </c>
      <c r="E547" s="221" t="str">
        <f>VLOOKUP($A547,DRG!$A$8:$Z$771,20,FALSE)</f>
        <v>A</v>
      </c>
      <c r="F547" s="293">
        <f>VLOOKUP($A547,DRG!$A$8:$Z$771,21,FALSE)</f>
        <v>1.3440000000000001</v>
      </c>
      <c r="G547" s="16"/>
      <c r="H547" s="263">
        <f>VLOOKUP($A547,DRG!$A$8:$Z$771,9,FALSE)</f>
        <v>192</v>
      </c>
      <c r="I547" s="299" t="str">
        <f>VLOOKUP($A547,DRG!$A$8:$Z$771,18,FALSE)</f>
        <v>A</v>
      </c>
      <c r="J547" s="293">
        <f>VLOOKUP($A547,DRG!$A$8:$Z$771,22,FALSE)</f>
        <v>1.3575999999999999</v>
      </c>
      <c r="K547" s="16"/>
      <c r="L547" s="301">
        <f t="shared" si="40"/>
        <v>263.42400000000004</v>
      </c>
      <c r="M547" s="207">
        <f t="shared" si="41"/>
        <v>260.6592</v>
      </c>
      <c r="N547" s="357">
        <f t="shared" si="42"/>
        <v>-2.7648000000000366</v>
      </c>
      <c r="O547" s="288">
        <f t="shared" si="43"/>
        <v>1.0119047619047495E-2</v>
      </c>
      <c r="P547" s="304">
        <f t="shared" si="44"/>
        <v>-2.0408163265306121E-2</v>
      </c>
    </row>
    <row r="548" spans="1:16" x14ac:dyDescent="0.2">
      <c r="A548" s="282" t="s">
        <v>546</v>
      </c>
      <c r="B548" s="289" t="str">
        <f>VLOOKUP($A548,data!$B$2:$AS$765,44,FALSE)</f>
        <v>10</v>
      </c>
      <c r="C548" s="267" t="str">
        <f>VLOOKUP($A548,DRG!$A$8:$Z$771,2,FALSE)</f>
        <v>Thyroid, Parathyroid &amp; Thyroglossal Procedures W MCC</v>
      </c>
      <c r="D548" s="269">
        <f>IF(ISERROR(VLOOKUP($A548,v32_final!$A$9:$F$763,6,FALSE)),0,VLOOKUP($A548,v32_final!$A$9:$F$763,6,FALSE))</f>
        <v>5</v>
      </c>
      <c r="E548" s="222" t="str">
        <f>VLOOKUP($A548,DRG!$A$8:$Z$771,20,FALSE)</f>
        <v>M</v>
      </c>
      <c r="F548" s="292">
        <f>VLOOKUP($A548,DRG!$A$8:$Z$771,21,FALSE)</f>
        <v>3.8702999999999999</v>
      </c>
      <c r="G548" s="16"/>
      <c r="H548" s="268">
        <f>VLOOKUP($A548,DRG!$A$8:$Z$771,9,FALSE)</f>
        <v>4</v>
      </c>
      <c r="I548" s="300" t="str">
        <f>VLOOKUP($A548,DRG!$A$8:$Z$771,18,FALSE)</f>
        <v>M</v>
      </c>
      <c r="J548" s="292">
        <f>VLOOKUP($A548,DRG!$A$8:$Z$771,22,FALSE)</f>
        <v>4.1452</v>
      </c>
      <c r="K548" s="16"/>
      <c r="L548" s="302">
        <f t="shared" si="40"/>
        <v>19.351499999999998</v>
      </c>
      <c r="M548" s="208">
        <f t="shared" si="41"/>
        <v>16.5808</v>
      </c>
      <c r="N548" s="358">
        <f t="shared" si="42"/>
        <v>-2.7706999999999979</v>
      </c>
      <c r="O548" s="308">
        <f t="shared" si="43"/>
        <v>7.1028085678112848E-2</v>
      </c>
      <c r="P548" s="303">
        <f t="shared" si="44"/>
        <v>-0.2</v>
      </c>
    </row>
    <row r="549" spans="1:16" x14ac:dyDescent="0.2">
      <c r="A549" s="273" t="s">
        <v>1285</v>
      </c>
      <c r="B549" s="287" t="str">
        <f>VLOOKUP($A549,data!$B$2:$AS$765,44,FALSE)</f>
        <v>20</v>
      </c>
      <c r="C549" s="262" t="str">
        <f>VLOOKUP($A549,DRG!$A$8:$Z$771,2,FALSE)</f>
        <v>Alcohol/Drug Abuse or Dependence W Rehabilitation Therapy</v>
      </c>
      <c r="D549" s="264">
        <f>IF(ISERROR(VLOOKUP($A549,v32_final!$A$9:$F$763,6,FALSE)),0,VLOOKUP($A549,v32_final!$A$9:$F$763,6,FALSE))</f>
        <v>3</v>
      </c>
      <c r="E549" s="221" t="str">
        <f>VLOOKUP($A549,DRG!$A$8:$Z$771,20,FALSE)</f>
        <v>M</v>
      </c>
      <c r="F549" s="293">
        <f>VLOOKUP($A549,DRG!$A$8:$Z$771,21,FALSE)</f>
        <v>1.8891</v>
      </c>
      <c r="G549" s="16"/>
      <c r="H549" s="263">
        <f>VLOOKUP($A549,DRG!$A$8:$Z$771,9,FALSE)</f>
        <v>4</v>
      </c>
      <c r="I549" s="299" t="str">
        <f>VLOOKUP($A549,DRG!$A$8:$Z$771,18,FALSE)</f>
        <v>A</v>
      </c>
      <c r="J549" s="293">
        <f>VLOOKUP($A549,DRG!$A$8:$Z$771,22,FALSE)</f>
        <v>0.7026</v>
      </c>
      <c r="K549" s="16"/>
      <c r="L549" s="301">
        <f t="shared" si="40"/>
        <v>5.6673</v>
      </c>
      <c r="M549" s="207">
        <f t="shared" si="41"/>
        <v>2.8104</v>
      </c>
      <c r="N549" s="357">
        <f t="shared" si="42"/>
        <v>-2.8569</v>
      </c>
      <c r="O549" s="288">
        <f t="shared" si="43"/>
        <v>-0.62807686199777679</v>
      </c>
      <c r="P549" s="304">
        <f t="shared" si="44"/>
        <v>0.33333333333333331</v>
      </c>
    </row>
    <row r="550" spans="1:16" x14ac:dyDescent="0.2">
      <c r="A550" s="273" t="s">
        <v>545</v>
      </c>
      <c r="B550" s="287" t="str">
        <f>VLOOKUP($A550,data!$B$2:$AS$765,44,FALSE)</f>
        <v>10</v>
      </c>
      <c r="C550" s="262" t="str">
        <f>VLOOKUP($A550,DRG!$A$8:$Z$771,2,FALSE)</f>
        <v>Skin Grafts &amp; Wound Debrid for Endoc, Nutrit &amp; Metab Dis W/O CC/MCC</v>
      </c>
      <c r="D550" s="264">
        <f>IF(ISERROR(VLOOKUP($A550,v32_final!$A$9:$F$763,6,FALSE)),0,VLOOKUP($A550,v32_final!$A$9:$F$763,6,FALSE))</f>
        <v>6</v>
      </c>
      <c r="E550" s="221" t="str">
        <f>VLOOKUP($A550,DRG!$A$8:$Z$771,20,FALSE)</f>
        <v>M</v>
      </c>
      <c r="F550" s="293">
        <f>VLOOKUP($A550,DRG!$A$8:$Z$771,21,FALSE)</f>
        <v>1.7588999999999999</v>
      </c>
      <c r="G550" s="16"/>
      <c r="H550" s="263">
        <f>VLOOKUP($A550,DRG!$A$8:$Z$771,9,FALSE)</f>
        <v>6</v>
      </c>
      <c r="I550" s="299" t="str">
        <f>VLOOKUP($A550,DRG!$A$8:$Z$771,18,FALSE)</f>
        <v>MP</v>
      </c>
      <c r="J550" s="293">
        <f>VLOOKUP($A550,DRG!$A$8:$Z$771,22,FALSE)</f>
        <v>1.2755000000000001</v>
      </c>
      <c r="K550" s="16"/>
      <c r="L550" s="301">
        <f t="shared" si="40"/>
        <v>10.5534</v>
      </c>
      <c r="M550" s="207">
        <f t="shared" si="41"/>
        <v>7.6530000000000005</v>
      </c>
      <c r="N550" s="357">
        <f t="shared" si="42"/>
        <v>-2.9003999999999994</v>
      </c>
      <c r="O550" s="288">
        <f t="shared" si="43"/>
        <v>-0.27483086019671377</v>
      </c>
      <c r="P550" s="304">
        <f t="shared" si="44"/>
        <v>0</v>
      </c>
    </row>
    <row r="551" spans="1:16" x14ac:dyDescent="0.2">
      <c r="A551" s="273" t="s">
        <v>1228</v>
      </c>
      <c r="B551" s="287" t="str">
        <f>VLOOKUP($A551,data!$B$2:$AS$765,44,FALSE)</f>
        <v>16</v>
      </c>
      <c r="C551" s="262" t="str">
        <f>VLOOKUP($A551,DRG!$A$8:$Z$771,2,FALSE)</f>
        <v>Reticuloendothelial &amp; Immunity Disorders W CC</v>
      </c>
      <c r="D551" s="264">
        <f>IF(ISERROR(VLOOKUP($A551,v32_final!$A$9:$F$763,6,FALSE)),0,VLOOKUP($A551,v32_final!$A$9:$F$763,6,FALSE))</f>
        <v>32</v>
      </c>
      <c r="E551" s="221" t="str">
        <f>VLOOKUP($A551,DRG!$A$8:$Z$771,20,FALSE)</f>
        <v>A</v>
      </c>
      <c r="F551" s="293">
        <f>VLOOKUP($A551,DRG!$A$8:$Z$771,21,FALSE)</f>
        <v>0.98270000000000002</v>
      </c>
      <c r="G551" s="16"/>
      <c r="H551" s="263">
        <f>VLOOKUP($A551,DRG!$A$8:$Z$771,9,FALSE)</f>
        <v>33</v>
      </c>
      <c r="I551" s="299" t="str">
        <f>VLOOKUP($A551,DRG!$A$8:$Z$771,18,FALSE)</f>
        <v>A</v>
      </c>
      <c r="J551" s="293">
        <f>VLOOKUP($A551,DRG!$A$8:$Z$771,22,FALSE)</f>
        <v>0.86370000000000002</v>
      </c>
      <c r="K551" s="16"/>
      <c r="L551" s="301">
        <f t="shared" si="40"/>
        <v>31.446400000000001</v>
      </c>
      <c r="M551" s="207">
        <f t="shared" si="41"/>
        <v>28.502100000000002</v>
      </c>
      <c r="N551" s="357">
        <f t="shared" si="42"/>
        <v>-2.9442999999999984</v>
      </c>
      <c r="O551" s="288">
        <f t="shared" si="43"/>
        <v>-0.12109494250534242</v>
      </c>
      <c r="P551" s="304">
        <f t="shared" si="44"/>
        <v>3.125E-2</v>
      </c>
    </row>
    <row r="552" spans="1:16" x14ac:dyDescent="0.2">
      <c r="A552" s="273" t="s">
        <v>614</v>
      </c>
      <c r="B552" s="287" t="str">
        <f>VLOOKUP($A552,data!$B$2:$AS$765,44,FALSE)</f>
        <v>01</v>
      </c>
      <c r="C552" s="262" t="str">
        <f>VLOOKUP($A552,DRG!$A$8:$Z$771,2,FALSE)</f>
        <v>Periph/Cranial Nerve &amp; Other Nerv Syst Proc W MCC</v>
      </c>
      <c r="D552" s="264">
        <f>IF(ISERROR(VLOOKUP($A552,v32_final!$A$9:$F$763,6,FALSE)),0,VLOOKUP($A552,v32_final!$A$9:$F$763,6,FALSE))</f>
        <v>25</v>
      </c>
      <c r="E552" s="221" t="str">
        <f>VLOOKUP($A552,DRG!$A$8:$Z$771,20,FALSE)</f>
        <v>AO</v>
      </c>
      <c r="F552" s="293">
        <f>VLOOKUP($A552,DRG!$A$8:$Z$771,21,FALSE)</f>
        <v>3.4451999999999998</v>
      </c>
      <c r="G552" s="16"/>
      <c r="H552" s="263">
        <f>VLOOKUP($A552,DRG!$A$8:$Z$771,9,FALSE)</f>
        <v>26</v>
      </c>
      <c r="I552" s="299" t="str">
        <f>VLOOKUP($A552,DRG!$A$8:$Z$771,18,FALSE)</f>
        <v>A</v>
      </c>
      <c r="J552" s="293">
        <f>VLOOKUP($A552,DRG!$A$8:$Z$771,22,FALSE)</f>
        <v>3.1993</v>
      </c>
      <c r="K552" s="16"/>
      <c r="L552" s="301">
        <f t="shared" si="40"/>
        <v>86.13</v>
      </c>
      <c r="M552" s="207">
        <f t="shared" si="41"/>
        <v>83.181799999999996</v>
      </c>
      <c r="N552" s="357">
        <f t="shared" si="42"/>
        <v>-2.9481999999999999</v>
      </c>
      <c r="O552" s="288">
        <f t="shared" si="43"/>
        <v>-7.1374666202252357E-2</v>
      </c>
      <c r="P552" s="304">
        <f t="shared" si="44"/>
        <v>0.04</v>
      </c>
    </row>
    <row r="553" spans="1:16" x14ac:dyDescent="0.2">
      <c r="A553" s="282" t="s">
        <v>1433</v>
      </c>
      <c r="B553" s="289" t="str">
        <f>VLOOKUP($A553,data!$B$2:$AS$765,44,FALSE)</f>
        <v>08</v>
      </c>
      <c r="C553" s="267" t="str">
        <f>VLOOKUP($A553,DRG!$A$8:$Z$771,2,FALSE)</f>
        <v>Septic Arthritis W MCC</v>
      </c>
      <c r="D553" s="269">
        <f>IF(ISERROR(VLOOKUP($A553,v32_final!$A$9:$F$763,6,FALSE)),0,VLOOKUP($A553,v32_final!$A$9:$F$763,6,FALSE))</f>
        <v>5</v>
      </c>
      <c r="E553" s="222" t="str">
        <f>VLOOKUP($A553,DRG!$A$8:$Z$771,20,FALSE)</f>
        <v>M</v>
      </c>
      <c r="F553" s="292">
        <f>VLOOKUP($A553,DRG!$A$8:$Z$771,21,FALSE)</f>
        <v>2.9729000000000001</v>
      </c>
      <c r="G553" s="16"/>
      <c r="H553" s="268">
        <f>VLOOKUP($A553,DRG!$A$8:$Z$771,9,FALSE)</f>
        <v>4</v>
      </c>
      <c r="I553" s="300" t="str">
        <f>VLOOKUP($A553,DRG!$A$8:$Z$771,18,FALSE)</f>
        <v>M</v>
      </c>
      <c r="J553" s="292">
        <f>VLOOKUP($A553,DRG!$A$8:$Z$771,22,FALSE)</f>
        <v>2.9714999999999998</v>
      </c>
      <c r="K553" s="16"/>
      <c r="L553" s="302">
        <f t="shared" si="40"/>
        <v>14.8645</v>
      </c>
      <c r="M553" s="208">
        <f t="shared" si="41"/>
        <v>11.885999999999999</v>
      </c>
      <c r="N553" s="358">
        <f t="shared" si="42"/>
        <v>-2.9785000000000004</v>
      </c>
      <c r="O553" s="308">
        <f t="shared" si="43"/>
        <v>-4.7092064987059435E-4</v>
      </c>
      <c r="P553" s="303">
        <f t="shared" si="44"/>
        <v>-0.2</v>
      </c>
    </row>
    <row r="554" spans="1:16" x14ac:dyDescent="0.2">
      <c r="A554" s="273" t="s">
        <v>1186</v>
      </c>
      <c r="B554" s="287" t="str">
        <f>VLOOKUP($A554,data!$B$2:$AS$765,44,FALSE)</f>
        <v>13</v>
      </c>
      <c r="C554" s="262" t="str">
        <f>VLOOKUP($A554,DRG!$A$8:$Z$771,2,FALSE)</f>
        <v>Other Female Reproductive System O.R. Procedures W/O CC/MCC</v>
      </c>
      <c r="D554" s="264">
        <f>IF(ISERROR(VLOOKUP($A554,v32_final!$A$9:$F$763,6,FALSE)),0,VLOOKUP($A554,v32_final!$A$9:$F$763,6,FALSE))</f>
        <v>10</v>
      </c>
      <c r="E554" s="221" t="str">
        <f>VLOOKUP($A554,DRG!$A$8:$Z$771,20,FALSE)</f>
        <v>A</v>
      </c>
      <c r="F554" s="293">
        <f>VLOOKUP($A554,DRG!$A$8:$Z$771,21,FALSE)</f>
        <v>1.6902999999999999</v>
      </c>
      <c r="G554" s="16"/>
      <c r="H554" s="263">
        <f>VLOOKUP($A554,DRG!$A$8:$Z$771,9,FALSE)</f>
        <v>10</v>
      </c>
      <c r="I554" s="299" t="str">
        <f>VLOOKUP($A554,DRG!$A$8:$Z$771,18,FALSE)</f>
        <v>A</v>
      </c>
      <c r="J554" s="293">
        <f>VLOOKUP($A554,DRG!$A$8:$Z$771,22,FALSE)</f>
        <v>1.3911</v>
      </c>
      <c r="K554" s="16"/>
      <c r="L554" s="301">
        <f t="shared" si="40"/>
        <v>16.902999999999999</v>
      </c>
      <c r="M554" s="207">
        <f t="shared" si="41"/>
        <v>13.911</v>
      </c>
      <c r="N554" s="357">
        <f t="shared" si="42"/>
        <v>-2.9919999999999991</v>
      </c>
      <c r="O554" s="288">
        <f t="shared" si="43"/>
        <v>-0.17700999822516708</v>
      </c>
      <c r="P554" s="304">
        <f t="shared" si="44"/>
        <v>0</v>
      </c>
    </row>
    <row r="555" spans="1:16" x14ac:dyDescent="0.2">
      <c r="A555" s="273" t="s">
        <v>768</v>
      </c>
      <c r="B555" s="287" t="str">
        <f>VLOOKUP($A555,data!$B$2:$AS$765,44,FALSE)</f>
        <v>03</v>
      </c>
      <c r="C555" s="262" t="str">
        <f>VLOOKUP($A555,DRG!$A$8:$Z$771,2,FALSE)</f>
        <v>Sinus &amp; Mastoid Procedures W/O CC/MCC</v>
      </c>
      <c r="D555" s="264">
        <f>IF(ISERROR(VLOOKUP($A555,v32_final!$A$9:$F$763,6,FALSE)),0,VLOOKUP($A555,v32_final!$A$9:$F$763,6,FALSE))</f>
        <v>3</v>
      </c>
      <c r="E555" s="221" t="str">
        <f>VLOOKUP($A555,DRG!$A$8:$Z$771,20,FALSE)</f>
        <v>M</v>
      </c>
      <c r="F555" s="293">
        <f>VLOOKUP($A555,DRG!$A$8:$Z$771,21,FALSE)</f>
        <v>1.6337999999999999</v>
      </c>
      <c r="G555" s="16"/>
      <c r="H555" s="263">
        <f>VLOOKUP($A555,DRG!$A$8:$Z$771,9,FALSE)</f>
        <v>1</v>
      </c>
      <c r="I555" s="299" t="str">
        <f>VLOOKUP($A555,DRG!$A$8:$Z$771,18,FALSE)</f>
        <v>M</v>
      </c>
      <c r="J555" s="293">
        <f>VLOOKUP($A555,DRG!$A$8:$Z$771,22,FALSE)</f>
        <v>1.8884000000000001</v>
      </c>
      <c r="K555" s="16"/>
      <c r="L555" s="301">
        <f t="shared" si="40"/>
        <v>4.9013999999999998</v>
      </c>
      <c r="M555" s="207">
        <f t="shared" si="41"/>
        <v>1.8884000000000001</v>
      </c>
      <c r="N555" s="357">
        <f t="shared" si="42"/>
        <v>-3.0129999999999999</v>
      </c>
      <c r="O555" s="288">
        <f t="shared" si="43"/>
        <v>0.15583302729832305</v>
      </c>
      <c r="P555" s="304">
        <f t="shared" si="44"/>
        <v>-0.66666666666666663</v>
      </c>
    </row>
    <row r="556" spans="1:16" x14ac:dyDescent="0.2">
      <c r="A556" s="273" t="s">
        <v>1032</v>
      </c>
      <c r="B556" s="287" t="str">
        <f>VLOOKUP($A556,data!$B$2:$AS$765,44,FALSE)</f>
        <v>05</v>
      </c>
      <c r="C556" s="262" t="str">
        <f>VLOOKUP($A556,DRG!$A$8:$Z$771,2,FALSE)</f>
        <v>Cardiac Arrest, Unexplained W MCC</v>
      </c>
      <c r="D556" s="264">
        <f>IF(ISERROR(VLOOKUP($A556,v32_final!$A$9:$F$763,6,FALSE)),0,VLOOKUP($A556,v32_final!$A$9:$F$763,6,FALSE))</f>
        <v>9</v>
      </c>
      <c r="E556" s="221" t="str">
        <f>VLOOKUP($A556,DRG!$A$8:$Z$771,20,FALSE)</f>
        <v>M</v>
      </c>
      <c r="F556" s="293">
        <f>VLOOKUP($A556,DRG!$A$8:$Z$771,21,FALSE)</f>
        <v>1.9196</v>
      </c>
      <c r="G556" s="16"/>
      <c r="H556" s="263">
        <f>VLOOKUP($A556,DRG!$A$8:$Z$771,9,FALSE)</f>
        <v>12</v>
      </c>
      <c r="I556" s="299" t="str">
        <f>VLOOKUP($A556,DRG!$A$8:$Z$771,18,FALSE)</f>
        <v>AP</v>
      </c>
      <c r="J556" s="293">
        <f>VLOOKUP($A556,DRG!$A$8:$Z$771,22,FALSE)</f>
        <v>1.1830000000000001</v>
      </c>
      <c r="K556" s="16"/>
      <c r="L556" s="301">
        <f t="shared" si="40"/>
        <v>17.276399999999999</v>
      </c>
      <c r="M556" s="207">
        <f t="shared" si="41"/>
        <v>14.196000000000002</v>
      </c>
      <c r="N556" s="357">
        <f t="shared" si="42"/>
        <v>-3.0803999999999974</v>
      </c>
      <c r="O556" s="288">
        <f t="shared" si="43"/>
        <v>-0.38372577620337567</v>
      </c>
      <c r="P556" s="304">
        <f t="shared" si="44"/>
        <v>0.33333333333333331</v>
      </c>
    </row>
    <row r="557" spans="1:16" x14ac:dyDescent="0.2">
      <c r="A557" s="273" t="s">
        <v>1187</v>
      </c>
      <c r="B557" s="287" t="str">
        <f>VLOOKUP($A557,data!$B$2:$AS$765,44,FALSE)</f>
        <v>13</v>
      </c>
      <c r="C557" s="262" t="str">
        <f>VLOOKUP($A557,DRG!$A$8:$Z$771,2,FALSE)</f>
        <v>Malignancy, Female Reproductive System W MCC</v>
      </c>
      <c r="D557" s="264">
        <f>IF(ISERROR(VLOOKUP($A557,v32_final!$A$9:$F$763,6,FALSE)),0,VLOOKUP($A557,v32_final!$A$9:$F$763,6,FALSE))</f>
        <v>7</v>
      </c>
      <c r="E557" s="221" t="str">
        <f>VLOOKUP($A557,DRG!$A$8:$Z$771,20,FALSE)</f>
        <v>M</v>
      </c>
      <c r="F557" s="293">
        <f>VLOOKUP($A557,DRG!$A$8:$Z$771,21,FALSE)</f>
        <v>3.0512000000000001</v>
      </c>
      <c r="G557" s="16"/>
      <c r="H557" s="263">
        <f>VLOOKUP($A557,DRG!$A$8:$Z$771,9,FALSE)</f>
        <v>6</v>
      </c>
      <c r="I557" s="299" t="str">
        <f>VLOOKUP($A557,DRG!$A$8:$Z$771,18,FALSE)</f>
        <v>M</v>
      </c>
      <c r="J557" s="293">
        <f>VLOOKUP($A557,DRG!$A$8:$Z$771,22,FALSE)</f>
        <v>3.0461999999999998</v>
      </c>
      <c r="K557" s="16"/>
      <c r="L557" s="301">
        <f t="shared" si="40"/>
        <v>21.3584</v>
      </c>
      <c r="M557" s="207">
        <f t="shared" si="41"/>
        <v>18.277200000000001</v>
      </c>
      <c r="N557" s="357">
        <f t="shared" si="42"/>
        <v>-3.0811999999999991</v>
      </c>
      <c r="O557" s="288">
        <f t="shared" si="43"/>
        <v>-1.6386995280546464E-3</v>
      </c>
      <c r="P557" s="304">
        <f t="shared" si="44"/>
        <v>-0.14285714285714285</v>
      </c>
    </row>
    <row r="558" spans="1:16" x14ac:dyDescent="0.2">
      <c r="A558" s="282" t="s">
        <v>1189</v>
      </c>
      <c r="B558" s="289" t="str">
        <f>VLOOKUP($A558,data!$B$2:$AS$765,44,FALSE)</f>
        <v>13</v>
      </c>
      <c r="C558" s="267" t="str">
        <f>VLOOKUP($A558,DRG!$A$8:$Z$771,2,FALSE)</f>
        <v>Malignancy, Female Reproductive System W/O CC/MCC</v>
      </c>
      <c r="D558" s="269">
        <f>IF(ISERROR(VLOOKUP($A558,v32_final!$A$9:$F$763,6,FALSE)),0,VLOOKUP($A558,v32_final!$A$9:$F$763,6,FALSE))</f>
        <v>3</v>
      </c>
      <c r="E558" s="222" t="str">
        <f>VLOOKUP($A558,DRG!$A$8:$Z$771,20,FALSE)</f>
        <v>M</v>
      </c>
      <c r="F558" s="292">
        <f>VLOOKUP($A558,DRG!$A$8:$Z$771,21,FALSE)</f>
        <v>1.0342</v>
      </c>
      <c r="G558" s="16"/>
      <c r="H558" s="268">
        <f>VLOOKUP($A558,DRG!$A$8:$Z$771,9,FALSE)</f>
        <v>0</v>
      </c>
      <c r="I558" s="300" t="str">
        <f>VLOOKUP($A558,DRG!$A$8:$Z$771,18,FALSE)</f>
        <v>M</v>
      </c>
      <c r="J558" s="292">
        <f>VLOOKUP($A558,DRG!$A$8:$Z$771,22,FALSE)</f>
        <v>0.90939999999999999</v>
      </c>
      <c r="K558" s="16"/>
      <c r="L558" s="302">
        <f t="shared" si="40"/>
        <v>3.1025999999999998</v>
      </c>
      <c r="M558" s="208">
        <f t="shared" si="41"/>
        <v>0</v>
      </c>
      <c r="N558" s="358">
        <f t="shared" si="42"/>
        <v>-3.1025999999999998</v>
      </c>
      <c r="O558" s="308">
        <f t="shared" si="43"/>
        <v>-0.12067298394894607</v>
      </c>
      <c r="P558" s="303">
        <f t="shared" si="44"/>
        <v>-1</v>
      </c>
    </row>
    <row r="559" spans="1:16" x14ac:dyDescent="0.2">
      <c r="A559" s="273" t="s">
        <v>792</v>
      </c>
      <c r="B559" s="287" t="str">
        <f>VLOOKUP($A559,data!$B$2:$AS$765,44,FALSE)</f>
        <v>03</v>
      </c>
      <c r="C559" s="262" t="str">
        <f>VLOOKUP($A559,DRG!$A$8:$Z$771,2,FALSE)</f>
        <v>Ear, Nose, Mouth &amp; Throat Malignancy W/O CC/MCC</v>
      </c>
      <c r="D559" s="264">
        <f>IF(ISERROR(VLOOKUP($A559,v32_final!$A$9:$F$763,6,FALSE)),0,VLOOKUP($A559,v32_final!$A$9:$F$763,6,FALSE))</f>
        <v>8</v>
      </c>
      <c r="E559" s="221" t="str">
        <f>VLOOKUP($A559,DRG!$A$8:$Z$771,20,FALSE)</f>
        <v>MP</v>
      </c>
      <c r="F559" s="293">
        <f>VLOOKUP($A559,DRG!$A$8:$Z$771,21,FALSE)</f>
        <v>0.87819999999999998</v>
      </c>
      <c r="G559" s="16"/>
      <c r="H559" s="263">
        <f>VLOOKUP($A559,DRG!$A$8:$Z$771,9,FALSE)</f>
        <v>3</v>
      </c>
      <c r="I559" s="299" t="str">
        <f>VLOOKUP($A559,DRG!$A$8:$Z$771,18,FALSE)</f>
        <v>M</v>
      </c>
      <c r="J559" s="293">
        <f>VLOOKUP($A559,DRG!$A$8:$Z$771,22,FALSE)</f>
        <v>1.2839</v>
      </c>
      <c r="K559" s="16"/>
      <c r="L559" s="301">
        <f t="shared" si="40"/>
        <v>7.0255999999999998</v>
      </c>
      <c r="M559" s="207">
        <f t="shared" si="41"/>
        <v>3.8517000000000001</v>
      </c>
      <c r="N559" s="357">
        <f t="shared" si="42"/>
        <v>-3.1738999999999997</v>
      </c>
      <c r="O559" s="288">
        <f t="shared" si="43"/>
        <v>0.46196766112502857</v>
      </c>
      <c r="P559" s="304">
        <f t="shared" si="44"/>
        <v>-0.625</v>
      </c>
    </row>
    <row r="560" spans="1:16" x14ac:dyDescent="0.2">
      <c r="A560" s="273" t="s">
        <v>1439</v>
      </c>
      <c r="B560" s="287" t="str">
        <f>VLOOKUP($A560,data!$B$2:$AS$765,44,FALSE)</f>
        <v>08</v>
      </c>
      <c r="C560" s="262" t="str">
        <f>VLOOKUP($A560,DRG!$A$8:$Z$771,2,FALSE)</f>
        <v>Bone Diseases &amp; Arthropathies W/O MCC</v>
      </c>
      <c r="D560" s="264">
        <f>IF(ISERROR(VLOOKUP($A560,v32_final!$A$9:$F$763,6,FALSE)),0,VLOOKUP($A560,v32_final!$A$9:$F$763,6,FALSE))</f>
        <v>26</v>
      </c>
      <c r="E560" s="221" t="str">
        <f>VLOOKUP($A560,DRG!$A$8:$Z$771,20,FALSE)</f>
        <v>A</v>
      </c>
      <c r="F560" s="293">
        <f>VLOOKUP($A560,DRG!$A$8:$Z$771,21,FALSE)</f>
        <v>0.84419999999999995</v>
      </c>
      <c r="G560" s="16"/>
      <c r="H560" s="263">
        <f>VLOOKUP($A560,DRG!$A$8:$Z$771,9,FALSE)</f>
        <v>25</v>
      </c>
      <c r="I560" s="299" t="str">
        <f>VLOOKUP($A560,DRG!$A$8:$Z$771,18,FALSE)</f>
        <v>A</v>
      </c>
      <c r="J560" s="293">
        <f>VLOOKUP($A560,DRG!$A$8:$Z$771,22,FALSE)</f>
        <v>0.74550000000000005</v>
      </c>
      <c r="K560" s="16"/>
      <c r="L560" s="301">
        <f t="shared" si="40"/>
        <v>21.949199999999998</v>
      </c>
      <c r="M560" s="207">
        <f t="shared" si="41"/>
        <v>18.637500000000003</v>
      </c>
      <c r="N560" s="357">
        <f t="shared" si="42"/>
        <v>-3.3116999999999948</v>
      </c>
      <c r="O560" s="288">
        <f t="shared" si="43"/>
        <v>-0.11691542288557202</v>
      </c>
      <c r="P560" s="304">
        <f t="shared" si="44"/>
        <v>-3.8461538461538464E-2</v>
      </c>
    </row>
    <row r="561" spans="1:16" x14ac:dyDescent="0.2">
      <c r="A561" s="273" t="s">
        <v>228</v>
      </c>
      <c r="B561" s="287" t="str">
        <f>VLOOKUP($A561,data!$B$2:$AS$765,44,FALSE)</f>
        <v>07</v>
      </c>
      <c r="C561" s="262" t="str">
        <f>VLOOKUP($A561,DRG!$A$8:$Z$771,2,FALSE)</f>
        <v>Cholecystectomy W C.D.E. W CC</v>
      </c>
      <c r="D561" s="264">
        <f>IF(ISERROR(VLOOKUP($A561,v32_final!$A$9:$F$763,6,FALSE)),0,VLOOKUP($A561,v32_final!$A$9:$F$763,6,FALSE))</f>
        <v>3</v>
      </c>
      <c r="E561" s="221" t="str">
        <f>VLOOKUP($A561,DRG!$A$8:$Z$771,20,FALSE)</f>
        <v>M</v>
      </c>
      <c r="F561" s="293">
        <f>VLOOKUP($A561,DRG!$A$8:$Z$771,21,FALSE)</f>
        <v>3.7570000000000001</v>
      </c>
      <c r="G561" s="16"/>
      <c r="H561" s="263">
        <f>VLOOKUP($A561,DRG!$A$8:$Z$771,9,FALSE)</f>
        <v>2</v>
      </c>
      <c r="I561" s="299" t="str">
        <f>VLOOKUP($A561,DRG!$A$8:$Z$771,18,FALSE)</f>
        <v>M</v>
      </c>
      <c r="J561" s="293">
        <f>VLOOKUP($A561,DRG!$A$8:$Z$771,22,FALSE)</f>
        <v>3.9624999999999999</v>
      </c>
      <c r="K561" s="16"/>
      <c r="L561" s="301">
        <f t="shared" si="40"/>
        <v>11.271000000000001</v>
      </c>
      <c r="M561" s="207">
        <f t="shared" si="41"/>
        <v>7.9249999999999998</v>
      </c>
      <c r="N561" s="357">
        <f t="shared" si="42"/>
        <v>-3.346000000000001</v>
      </c>
      <c r="O561" s="288">
        <f t="shared" si="43"/>
        <v>5.4697897258450832E-2</v>
      </c>
      <c r="P561" s="304">
        <f t="shared" si="44"/>
        <v>-0.33333333333333331</v>
      </c>
    </row>
    <row r="562" spans="1:16" x14ac:dyDescent="0.2">
      <c r="A562" s="273" t="s">
        <v>1001</v>
      </c>
      <c r="B562" s="287" t="str">
        <f>VLOOKUP($A562,data!$B$2:$AS$765,44,FALSE)</f>
        <v>09</v>
      </c>
      <c r="C562" s="262" t="str">
        <f>VLOOKUP($A562,DRG!$A$8:$Z$771,2,FALSE)</f>
        <v>Major Skin Disorders W/O MCC</v>
      </c>
      <c r="D562" s="264">
        <f>IF(ISERROR(VLOOKUP($A562,v32_final!$A$9:$F$763,6,FALSE)),0,VLOOKUP($A562,v32_final!$A$9:$F$763,6,FALSE))</f>
        <v>13</v>
      </c>
      <c r="E562" s="221" t="str">
        <f>VLOOKUP($A562,DRG!$A$8:$Z$771,20,FALSE)</f>
        <v>A</v>
      </c>
      <c r="F562" s="293">
        <f>VLOOKUP($A562,DRG!$A$8:$Z$771,21,FALSE)</f>
        <v>0.85099999999999998</v>
      </c>
      <c r="G562" s="16"/>
      <c r="H562" s="263">
        <f>VLOOKUP($A562,DRG!$A$8:$Z$771,9,FALSE)</f>
        <v>14</v>
      </c>
      <c r="I562" s="299" t="str">
        <f>VLOOKUP($A562,DRG!$A$8:$Z$771,18,FALSE)</f>
        <v>A</v>
      </c>
      <c r="J562" s="293">
        <f>VLOOKUP($A562,DRG!$A$8:$Z$771,22,FALSE)</f>
        <v>0.55110000000000003</v>
      </c>
      <c r="K562" s="16"/>
      <c r="L562" s="301">
        <f t="shared" si="40"/>
        <v>11.062999999999999</v>
      </c>
      <c r="M562" s="207">
        <f t="shared" si="41"/>
        <v>7.7154000000000007</v>
      </c>
      <c r="N562" s="357">
        <f t="shared" si="42"/>
        <v>-3.3475999999999981</v>
      </c>
      <c r="O562" s="288">
        <f t="shared" si="43"/>
        <v>-0.35240893066980017</v>
      </c>
      <c r="P562" s="304">
        <f t="shared" si="44"/>
        <v>7.6923076923076927E-2</v>
      </c>
    </row>
    <row r="563" spans="1:16" x14ac:dyDescent="0.2">
      <c r="A563" s="282" t="s">
        <v>605</v>
      </c>
      <c r="B563" s="289" t="str">
        <f>VLOOKUP($A563,data!$B$2:$AS$765,44,FALSE)</f>
        <v>01</v>
      </c>
      <c r="C563" s="267" t="str">
        <f>VLOOKUP($A563,DRG!$A$8:$Z$771,2,FALSE)</f>
        <v>Carotid Artery Stent Procedure W/O CC/MCC</v>
      </c>
      <c r="D563" s="269">
        <f>IF(ISERROR(VLOOKUP($A563,v32_final!$A$9:$F$763,6,FALSE)),0,VLOOKUP($A563,v32_final!$A$9:$F$763,6,FALSE))</f>
        <v>14</v>
      </c>
      <c r="E563" s="222" t="str">
        <f>VLOOKUP($A563,DRG!$A$8:$Z$771,20,FALSE)</f>
        <v>A</v>
      </c>
      <c r="F563" s="292">
        <f>VLOOKUP($A563,DRG!$A$8:$Z$771,21,FALSE)</f>
        <v>1.8145</v>
      </c>
      <c r="G563" s="16"/>
      <c r="H563" s="268">
        <f>VLOOKUP($A563,DRG!$A$8:$Z$771,9,FALSE)</f>
        <v>12</v>
      </c>
      <c r="I563" s="300" t="str">
        <f>VLOOKUP($A563,DRG!$A$8:$Z$771,18,FALSE)</f>
        <v>A</v>
      </c>
      <c r="J563" s="292">
        <f>VLOOKUP($A563,DRG!$A$8:$Z$771,22,FALSE)</f>
        <v>1.8363</v>
      </c>
      <c r="K563" s="16"/>
      <c r="L563" s="302">
        <f t="shared" si="40"/>
        <v>25.402999999999999</v>
      </c>
      <c r="M563" s="208">
        <f t="shared" si="41"/>
        <v>22.035600000000002</v>
      </c>
      <c r="N563" s="358">
        <f t="shared" si="42"/>
        <v>-3.3673999999999964</v>
      </c>
      <c r="O563" s="308">
        <f t="shared" si="43"/>
        <v>1.2014329016257945E-2</v>
      </c>
      <c r="P563" s="303">
        <f t="shared" si="44"/>
        <v>-0.14285714285714285</v>
      </c>
    </row>
    <row r="564" spans="1:16" x14ac:dyDescent="0.2">
      <c r="A564" s="273" t="s">
        <v>536</v>
      </c>
      <c r="B564" s="287" t="str">
        <f>VLOOKUP($A564,data!$B$2:$AS$765,44,FALSE)</f>
        <v>10</v>
      </c>
      <c r="C564" s="262" t="str">
        <f>VLOOKUP($A564,DRG!$A$8:$Z$771,2,FALSE)</f>
        <v>Adrenal &amp; Pituitary Procedures W/O CC/MCC</v>
      </c>
      <c r="D564" s="264">
        <f>IF(ISERROR(VLOOKUP($A564,v32_final!$A$9:$F$763,6,FALSE)),0,VLOOKUP($A564,v32_final!$A$9:$F$763,6,FALSE))</f>
        <v>22</v>
      </c>
      <c r="E564" s="221" t="str">
        <f>VLOOKUP($A564,DRG!$A$8:$Z$771,20,FALSE)</f>
        <v>A</v>
      </c>
      <c r="F564" s="293">
        <f>VLOOKUP($A564,DRG!$A$8:$Z$771,21,FALSE)</f>
        <v>2.3290000000000002</v>
      </c>
      <c r="G564" s="16"/>
      <c r="H564" s="263">
        <f>VLOOKUP($A564,DRG!$A$8:$Z$771,9,FALSE)</f>
        <v>19</v>
      </c>
      <c r="I564" s="299" t="str">
        <f>VLOOKUP($A564,DRG!$A$8:$Z$771,18,FALSE)</f>
        <v>A</v>
      </c>
      <c r="J564" s="293">
        <f>VLOOKUP($A564,DRG!$A$8:$Z$771,22,FALSE)</f>
        <v>2.5171999999999999</v>
      </c>
      <c r="K564" s="16"/>
      <c r="L564" s="301">
        <f t="shared" si="40"/>
        <v>51.238000000000007</v>
      </c>
      <c r="M564" s="207">
        <f t="shared" si="41"/>
        <v>47.826799999999999</v>
      </c>
      <c r="N564" s="357">
        <f t="shared" si="42"/>
        <v>-3.411200000000008</v>
      </c>
      <c r="O564" s="288">
        <f t="shared" si="43"/>
        <v>8.0807213396307295E-2</v>
      </c>
      <c r="P564" s="304">
        <f t="shared" si="44"/>
        <v>-0.13636363636363635</v>
      </c>
    </row>
    <row r="565" spans="1:16" x14ac:dyDescent="0.2">
      <c r="A565" s="273" t="s">
        <v>1336</v>
      </c>
      <c r="B565" s="287" t="str">
        <f>VLOOKUP($A565,data!$B$2:$AS$765,44,FALSE)</f>
        <v>25</v>
      </c>
      <c r="C565" s="262" t="str">
        <f>VLOOKUP($A565,DRG!$A$8:$Z$771,2,FALSE)</f>
        <v>HIV W Extensive O.R. Procedure W/O MCC</v>
      </c>
      <c r="D565" s="264">
        <f>IF(ISERROR(VLOOKUP($A565,v32_final!$A$9:$F$763,6,FALSE)),0,VLOOKUP($A565,v32_final!$A$9:$F$763,6,FALSE))</f>
        <v>1</v>
      </c>
      <c r="E565" s="221" t="str">
        <f>VLOOKUP($A565,DRG!$A$8:$Z$771,20,FALSE)</f>
        <v>M</v>
      </c>
      <c r="F565" s="293">
        <f>VLOOKUP($A565,DRG!$A$8:$Z$771,21,FALSE)</f>
        <v>3.4333999999999998</v>
      </c>
      <c r="G565" s="16"/>
      <c r="H565" s="263">
        <f>VLOOKUP($A565,DRG!$A$8:$Z$771,9,FALSE)</f>
        <v>0</v>
      </c>
      <c r="I565" s="299" t="str">
        <f>VLOOKUP($A565,DRG!$A$8:$Z$771,18,FALSE)</f>
        <v>M</v>
      </c>
      <c r="J565" s="293">
        <f>VLOOKUP($A565,DRG!$A$8:$Z$771,22,FALSE)</f>
        <v>4.2904999999999998</v>
      </c>
      <c r="K565" s="16"/>
      <c r="L565" s="301">
        <f t="shared" si="40"/>
        <v>3.4333999999999998</v>
      </c>
      <c r="M565" s="207">
        <f t="shared" si="41"/>
        <v>0</v>
      </c>
      <c r="N565" s="357">
        <f t="shared" si="42"/>
        <v>-3.4333999999999998</v>
      </c>
      <c r="O565" s="288">
        <f t="shared" si="43"/>
        <v>0.24963592939942914</v>
      </c>
      <c r="P565" s="304">
        <f t="shared" si="44"/>
        <v>-1</v>
      </c>
    </row>
    <row r="566" spans="1:16" x14ac:dyDescent="0.2">
      <c r="A566" s="273" t="s">
        <v>1251</v>
      </c>
      <c r="B566" s="287" t="str">
        <f>VLOOKUP($A566,data!$B$2:$AS$765,44,FALSE)</f>
        <v>17</v>
      </c>
      <c r="C566" s="262" t="str">
        <f>VLOOKUP($A566,DRG!$A$8:$Z$771,2,FALSE)</f>
        <v>Other Myeloprolif Dis or Poorly Diff Neopl Diag W CC</v>
      </c>
      <c r="D566" s="264">
        <f>IF(ISERROR(VLOOKUP($A566,v32_final!$A$9:$F$763,6,FALSE)),0,VLOOKUP($A566,v32_final!$A$9:$F$763,6,FALSE))</f>
        <v>12</v>
      </c>
      <c r="E566" s="221" t="str">
        <f>VLOOKUP($A566,DRG!$A$8:$Z$771,20,FALSE)</f>
        <v>AP</v>
      </c>
      <c r="F566" s="293">
        <f>VLOOKUP($A566,DRG!$A$8:$Z$771,21,FALSE)</f>
        <v>1.3866000000000001</v>
      </c>
      <c r="G566" s="16"/>
      <c r="H566" s="263">
        <f>VLOOKUP($A566,DRG!$A$8:$Z$771,9,FALSE)</f>
        <v>11</v>
      </c>
      <c r="I566" s="299" t="str">
        <f>VLOOKUP($A566,DRG!$A$8:$Z$771,18,FALSE)</f>
        <v>AP</v>
      </c>
      <c r="J566" s="293">
        <f>VLOOKUP($A566,DRG!$A$8:$Z$771,22,FALSE)</f>
        <v>1.1940999999999999</v>
      </c>
      <c r="K566" s="16"/>
      <c r="L566" s="301">
        <f t="shared" si="40"/>
        <v>16.639200000000002</v>
      </c>
      <c r="M566" s="207">
        <f t="shared" si="41"/>
        <v>13.1351</v>
      </c>
      <c r="N566" s="357">
        <f t="shared" si="42"/>
        <v>-3.5041000000000029</v>
      </c>
      <c r="O566" s="288">
        <f t="shared" si="43"/>
        <v>-0.13882878984566574</v>
      </c>
      <c r="P566" s="304">
        <f t="shared" si="44"/>
        <v>-8.3333333333333329E-2</v>
      </c>
    </row>
    <row r="567" spans="1:16" x14ac:dyDescent="0.2">
      <c r="A567" s="273" t="s">
        <v>1113</v>
      </c>
      <c r="B567" s="287" t="str">
        <f>VLOOKUP($A567,data!$B$2:$AS$765,44,FALSE)</f>
        <v>08</v>
      </c>
      <c r="C567" s="262" t="str">
        <f>VLOOKUP($A567,DRG!$A$8:$Z$771,2,FALSE)</f>
        <v>Pathological Fractures &amp; Musculoskelet &amp; Conn Tiss Malig W MCC</v>
      </c>
      <c r="D567" s="264">
        <f>IF(ISERROR(VLOOKUP($A567,v32_final!$A$9:$F$763,6,FALSE)),0,VLOOKUP($A567,v32_final!$A$9:$F$763,6,FALSE))</f>
        <v>12</v>
      </c>
      <c r="E567" s="221" t="str">
        <f>VLOOKUP($A567,DRG!$A$8:$Z$771,20,FALSE)</f>
        <v>A</v>
      </c>
      <c r="F567" s="293">
        <f>VLOOKUP($A567,DRG!$A$8:$Z$771,21,FALSE)</f>
        <v>2.5461</v>
      </c>
      <c r="G567" s="16"/>
      <c r="H567" s="263">
        <f>VLOOKUP($A567,DRG!$A$8:$Z$771,9,FALSE)</f>
        <v>13</v>
      </c>
      <c r="I567" s="299" t="str">
        <f>VLOOKUP($A567,DRG!$A$8:$Z$771,18,FALSE)</f>
        <v>A</v>
      </c>
      <c r="J567" s="293">
        <f>VLOOKUP($A567,DRG!$A$8:$Z$771,22,FALSE)</f>
        <v>2.0720999999999998</v>
      </c>
      <c r="K567" s="16"/>
      <c r="L567" s="301">
        <f t="shared" si="40"/>
        <v>30.5532</v>
      </c>
      <c r="M567" s="207">
        <f t="shared" si="41"/>
        <v>26.937299999999997</v>
      </c>
      <c r="N567" s="357">
        <f t="shared" si="42"/>
        <v>-3.6159000000000034</v>
      </c>
      <c r="O567" s="288">
        <f t="shared" si="43"/>
        <v>-0.18616707906209504</v>
      </c>
      <c r="P567" s="304">
        <f t="shared" si="44"/>
        <v>8.3333333333333329E-2</v>
      </c>
    </row>
    <row r="568" spans="1:16" x14ac:dyDescent="0.2">
      <c r="A568" s="213" t="s">
        <v>1052</v>
      </c>
      <c r="B568" s="289" t="str">
        <f>VLOOKUP($A568,data!$B$2:$AS$765,44,FALSE)</f>
        <v>05</v>
      </c>
      <c r="C568" s="267" t="str">
        <f>VLOOKUP($A568,DRG!$A$8:$Z$771,2,FALSE)</f>
        <v>Cardiac Congenital &amp; Valvular Disorders W MCC</v>
      </c>
      <c r="D568" s="269">
        <f>IF(ISERROR(VLOOKUP($A568,v32_final!$A$9:$F$763,6,FALSE)),0,VLOOKUP($A568,v32_final!$A$9:$F$763,6,FALSE))</f>
        <v>8</v>
      </c>
      <c r="E568" s="222" t="str">
        <f>VLOOKUP($A568,DRG!$A$8:$Z$771,20,FALSE)</f>
        <v>M</v>
      </c>
      <c r="F568" s="292">
        <f>VLOOKUP($A568,DRG!$A$8:$Z$771,21,FALSE)</f>
        <v>2.1278999999999999</v>
      </c>
      <c r="G568" s="16"/>
      <c r="H568" s="268">
        <f>VLOOKUP($A568,DRG!$A$8:$Z$771,9,FALSE)</f>
        <v>6</v>
      </c>
      <c r="I568" s="300" t="str">
        <f>VLOOKUP($A568,DRG!$A$8:$Z$771,18,FALSE)</f>
        <v>M</v>
      </c>
      <c r="J568" s="292">
        <f>VLOOKUP($A568,DRG!$A$8:$Z$771,22,FALSE)</f>
        <v>2.2252999999999998</v>
      </c>
      <c r="K568" s="16"/>
      <c r="L568" s="302">
        <f t="shared" si="40"/>
        <v>17.023199999999999</v>
      </c>
      <c r="M568" s="208">
        <f t="shared" si="41"/>
        <v>13.351799999999999</v>
      </c>
      <c r="N568" s="358">
        <f t="shared" si="42"/>
        <v>-3.6714000000000002</v>
      </c>
      <c r="O568" s="308">
        <f t="shared" si="43"/>
        <v>4.5772827670473207E-2</v>
      </c>
      <c r="P568" s="303">
        <f t="shared" si="44"/>
        <v>-0.25</v>
      </c>
    </row>
    <row r="569" spans="1:16" x14ac:dyDescent="0.2">
      <c r="A569" s="283" t="s">
        <v>1101</v>
      </c>
      <c r="B569" s="287" t="str">
        <f>VLOOKUP($A569,data!$B$2:$AS$765,44,FALSE)</f>
        <v>11</v>
      </c>
      <c r="C569" s="262" t="str">
        <f>VLOOKUP($A569,DRG!$A$8:$Z$771,2,FALSE)</f>
        <v>Kidney &amp; Urinary Tract Signs &amp; Symptoms W/O MCC</v>
      </c>
      <c r="D569" s="264">
        <f>IF(ISERROR(VLOOKUP($A569,v32_final!$A$9:$F$763,6,FALSE)),0,VLOOKUP($A569,v32_final!$A$9:$F$763,6,FALSE))</f>
        <v>28</v>
      </c>
      <c r="E569" s="221" t="str">
        <f>VLOOKUP($A569,DRG!$A$8:$Z$771,20,FALSE)</f>
        <v>A</v>
      </c>
      <c r="F569" s="293">
        <f>VLOOKUP($A569,DRG!$A$8:$Z$771,21,FALSE)</f>
        <v>0.69110000000000005</v>
      </c>
      <c r="G569" s="16"/>
      <c r="H569" s="263">
        <f>VLOOKUP($A569,DRG!$A$8:$Z$771,9,FALSE)</f>
        <v>24</v>
      </c>
      <c r="I569" s="299" t="str">
        <f>VLOOKUP($A569,DRG!$A$8:$Z$771,18,FALSE)</f>
        <v>A</v>
      </c>
      <c r="J569" s="293">
        <f>VLOOKUP($A569,DRG!$A$8:$Z$771,22,FALSE)</f>
        <v>0.65310000000000001</v>
      </c>
      <c r="K569" s="16"/>
      <c r="L569" s="301">
        <f t="shared" si="40"/>
        <v>19.3508</v>
      </c>
      <c r="M569" s="207">
        <f t="shared" si="41"/>
        <v>15.6744</v>
      </c>
      <c r="N569" s="357">
        <f t="shared" si="42"/>
        <v>-3.6763999999999992</v>
      </c>
      <c r="O569" s="288">
        <f t="shared" si="43"/>
        <v>-5.498480682969184E-2</v>
      </c>
      <c r="P569" s="304">
        <f t="shared" si="44"/>
        <v>-0.14285714285714285</v>
      </c>
    </row>
    <row r="570" spans="1:16" x14ac:dyDescent="0.2">
      <c r="A570" s="273" t="s">
        <v>1124</v>
      </c>
      <c r="B570" s="287" t="str">
        <f>VLOOKUP($A570,data!$B$2:$AS$765,44,FALSE)</f>
        <v>06</v>
      </c>
      <c r="C570" s="262" t="str">
        <f>VLOOKUP($A570,DRG!$A$8:$Z$771,2,FALSE)</f>
        <v>Hernia Procedures Except Inguinal &amp; Femoral W MCC</v>
      </c>
      <c r="D570" s="264">
        <f>IF(ISERROR(VLOOKUP($A570,v32_final!$A$9:$F$763,6,FALSE)),0,VLOOKUP($A570,v32_final!$A$9:$F$763,6,FALSE))</f>
        <v>14</v>
      </c>
      <c r="E570" s="221" t="str">
        <f>VLOOKUP($A570,DRG!$A$8:$Z$771,20,FALSE)</f>
        <v>A</v>
      </c>
      <c r="F570" s="293">
        <f>VLOOKUP($A570,DRG!$A$8:$Z$771,21,FALSE)</f>
        <v>2.2450000000000001</v>
      </c>
      <c r="G570" s="16"/>
      <c r="H570" s="263">
        <f>VLOOKUP($A570,DRG!$A$8:$Z$771,9,FALSE)</f>
        <v>6</v>
      </c>
      <c r="I570" s="299" t="str">
        <f>VLOOKUP($A570,DRG!$A$8:$Z$771,18,FALSE)</f>
        <v>M</v>
      </c>
      <c r="J570" s="293">
        <f>VLOOKUP($A570,DRG!$A$8:$Z$771,22,FALSE)</f>
        <v>4.6224999999999996</v>
      </c>
      <c r="K570" s="16"/>
      <c r="L570" s="301">
        <f t="shared" si="40"/>
        <v>31.43</v>
      </c>
      <c r="M570" s="207">
        <f t="shared" si="41"/>
        <v>27.734999999999999</v>
      </c>
      <c r="N570" s="357">
        <f t="shared" si="42"/>
        <v>-3.6950000000000003</v>
      </c>
      <c r="O570" s="288">
        <f t="shared" si="43"/>
        <v>1.0590200445434295</v>
      </c>
      <c r="P570" s="304">
        <f t="shared" si="44"/>
        <v>-0.5714285714285714</v>
      </c>
    </row>
    <row r="571" spans="1:16" x14ac:dyDescent="0.2">
      <c r="A571" s="283" t="s">
        <v>278</v>
      </c>
      <c r="B571" s="287" t="str">
        <f>VLOOKUP($A571,data!$B$2:$AS$765,44,FALSE)</f>
        <v>07</v>
      </c>
      <c r="C571" s="262" t="str">
        <f>VLOOKUP($A571,DRG!$A$8:$Z$771,2,FALSE)</f>
        <v>Malignancy of Hepatobiliary System or Pancreas W/O CC/MCC</v>
      </c>
      <c r="D571" s="264">
        <f>IF(ISERROR(VLOOKUP($A571,v32_final!$A$9:$F$763,6,FALSE)),0,VLOOKUP($A571,v32_final!$A$9:$F$763,6,FALSE))</f>
        <v>8</v>
      </c>
      <c r="E571" s="221" t="str">
        <f>VLOOKUP($A571,DRG!$A$8:$Z$771,20,FALSE)</f>
        <v>M</v>
      </c>
      <c r="F571" s="293">
        <f>VLOOKUP($A571,DRG!$A$8:$Z$771,21,FALSE)</f>
        <v>1.3947000000000001</v>
      </c>
      <c r="G571" s="16"/>
      <c r="H571" s="263">
        <f>VLOOKUP($A571,DRG!$A$8:$Z$771,9,FALSE)</f>
        <v>7</v>
      </c>
      <c r="I571" s="299" t="str">
        <f>VLOOKUP($A571,DRG!$A$8:$Z$771,18,FALSE)</f>
        <v>MO</v>
      </c>
      <c r="J571" s="293">
        <f>VLOOKUP($A571,DRG!$A$8:$Z$771,22,FALSE)</f>
        <v>1.0566</v>
      </c>
      <c r="K571" s="16"/>
      <c r="L571" s="301">
        <f t="shared" si="40"/>
        <v>11.1576</v>
      </c>
      <c r="M571" s="207">
        <f t="shared" si="41"/>
        <v>7.3962000000000003</v>
      </c>
      <c r="N571" s="357">
        <f t="shared" si="42"/>
        <v>-3.7614000000000001</v>
      </c>
      <c r="O571" s="288">
        <f t="shared" si="43"/>
        <v>-0.24241772424177246</v>
      </c>
      <c r="P571" s="304">
        <f t="shared" si="44"/>
        <v>-0.125</v>
      </c>
    </row>
    <row r="572" spans="1:16" x14ac:dyDescent="0.2">
      <c r="A572" s="273" t="s">
        <v>170</v>
      </c>
      <c r="B572" s="287" t="str">
        <f>VLOOKUP($A572,data!$B$2:$AS$765,44,FALSE)</f>
        <v>06</v>
      </c>
      <c r="C572" s="262" t="str">
        <f>VLOOKUP($A572,DRG!$A$8:$Z$771,2,FALSE)</f>
        <v>Uncomplicated Peptic Ulcer W MCC</v>
      </c>
      <c r="D572" s="264">
        <f>IF(ISERROR(VLOOKUP($A572,v32_final!$A$9:$F$763,6,FALSE)),0,VLOOKUP($A572,v32_final!$A$9:$F$763,6,FALSE))</f>
        <v>5</v>
      </c>
      <c r="E572" s="221" t="str">
        <f>VLOOKUP($A572,DRG!$A$8:$Z$771,20,FALSE)</f>
        <v>M</v>
      </c>
      <c r="F572" s="293">
        <f>VLOOKUP($A572,DRG!$A$8:$Z$771,21,FALSE)</f>
        <v>2.0545</v>
      </c>
      <c r="G572" s="16"/>
      <c r="H572" s="263">
        <f>VLOOKUP($A572,DRG!$A$8:$Z$771,9,FALSE)</f>
        <v>4</v>
      </c>
      <c r="I572" s="299" t="str">
        <f>VLOOKUP($A572,DRG!$A$8:$Z$771,18,FALSE)</f>
        <v>A</v>
      </c>
      <c r="J572" s="293">
        <f>VLOOKUP($A572,DRG!$A$8:$Z$771,22,FALSE)</f>
        <v>1.5875999999999999</v>
      </c>
      <c r="K572" s="16"/>
      <c r="L572" s="301">
        <f t="shared" si="40"/>
        <v>10.272500000000001</v>
      </c>
      <c r="M572" s="207">
        <f t="shared" si="41"/>
        <v>6.3503999999999996</v>
      </c>
      <c r="N572" s="357">
        <f t="shared" si="42"/>
        <v>-3.9221000000000013</v>
      </c>
      <c r="O572" s="288">
        <f t="shared" si="43"/>
        <v>-0.22725724020442933</v>
      </c>
      <c r="P572" s="304">
        <f t="shared" si="44"/>
        <v>-0.2</v>
      </c>
    </row>
    <row r="573" spans="1:16" x14ac:dyDescent="0.2">
      <c r="A573" s="282" t="s">
        <v>638</v>
      </c>
      <c r="B573" s="289" t="str">
        <f>VLOOKUP($A573,data!$B$2:$AS$765,44,FALSE)</f>
        <v>12</v>
      </c>
      <c r="C573" s="267" t="str">
        <f>VLOOKUP($A573,DRG!$A$8:$Z$771,2,FALSE)</f>
        <v>Penis Procedures W CC/MCC</v>
      </c>
      <c r="D573" s="269">
        <f>IF(ISERROR(VLOOKUP($A573,v32_final!$A$9:$F$763,6,FALSE)),0,VLOOKUP($A573,v32_final!$A$9:$F$763,6,FALSE))</f>
        <v>5</v>
      </c>
      <c r="E573" s="222" t="str">
        <f>VLOOKUP($A573,DRG!$A$8:$Z$771,20,FALSE)</f>
        <v>M</v>
      </c>
      <c r="F573" s="292">
        <f>VLOOKUP($A573,DRG!$A$8:$Z$771,21,FALSE)</f>
        <v>3.3178000000000001</v>
      </c>
      <c r="G573" s="16"/>
      <c r="H573" s="268">
        <f>VLOOKUP($A573,DRG!$A$8:$Z$771,9,FALSE)</f>
        <v>4</v>
      </c>
      <c r="I573" s="300" t="str">
        <f>VLOOKUP($A573,DRG!$A$8:$Z$771,18,FALSE)</f>
        <v>M</v>
      </c>
      <c r="J573" s="292">
        <f>VLOOKUP($A573,DRG!$A$8:$Z$771,22,FALSE)</f>
        <v>3.1282000000000001</v>
      </c>
      <c r="K573" s="16"/>
      <c r="L573" s="302">
        <f t="shared" si="40"/>
        <v>16.588999999999999</v>
      </c>
      <c r="M573" s="208">
        <f t="shared" si="41"/>
        <v>12.5128</v>
      </c>
      <c r="N573" s="358">
        <f t="shared" si="42"/>
        <v>-4.0761999999999983</v>
      </c>
      <c r="O573" s="308">
        <f t="shared" si="43"/>
        <v>-5.7146301766230631E-2</v>
      </c>
      <c r="P573" s="303">
        <f t="shared" si="44"/>
        <v>-0.2</v>
      </c>
    </row>
    <row r="574" spans="1:16" x14ac:dyDescent="0.2">
      <c r="A574" s="273" t="s">
        <v>1294</v>
      </c>
      <c r="B574" s="287" t="str">
        <f>VLOOKUP($A574,data!$B$2:$AS$765,44,FALSE)</f>
        <v>21</v>
      </c>
      <c r="C574" s="262" t="str">
        <f>VLOOKUP($A574,DRG!$A$8:$Z$771,2,FALSE)</f>
        <v>Other O.R. Procedures for Injuries W MCC</v>
      </c>
      <c r="D574" s="264">
        <f>IF(ISERROR(VLOOKUP($A574,v32_final!$A$9:$F$763,6,FALSE)),0,VLOOKUP($A574,v32_final!$A$9:$F$763,6,FALSE))</f>
        <v>44</v>
      </c>
      <c r="E574" s="221" t="str">
        <f>VLOOKUP($A574,DRG!$A$8:$Z$771,20,FALSE)</f>
        <v>A</v>
      </c>
      <c r="F574" s="293">
        <f>VLOOKUP($A574,DRG!$A$8:$Z$771,21,FALSE)</f>
        <v>3.7505999999999999</v>
      </c>
      <c r="G574" s="16"/>
      <c r="H574" s="263">
        <f>VLOOKUP($A574,DRG!$A$8:$Z$771,9,FALSE)</f>
        <v>53</v>
      </c>
      <c r="I574" s="299" t="str">
        <f>VLOOKUP($A574,DRG!$A$8:$Z$771,18,FALSE)</f>
        <v>A</v>
      </c>
      <c r="J574" s="293">
        <f>VLOOKUP($A574,DRG!$A$8:$Z$771,22,FALSE)</f>
        <v>3.0358999999999998</v>
      </c>
      <c r="K574" s="16"/>
      <c r="L574" s="301">
        <f t="shared" si="40"/>
        <v>165.0264</v>
      </c>
      <c r="M574" s="207">
        <f t="shared" si="41"/>
        <v>160.90269999999998</v>
      </c>
      <c r="N574" s="357">
        <f t="shared" si="42"/>
        <v>-4.1237000000000137</v>
      </c>
      <c r="O574" s="288">
        <f t="shared" si="43"/>
        <v>-0.19055617767823818</v>
      </c>
      <c r="P574" s="304">
        <f t="shared" si="44"/>
        <v>0.20454545454545456</v>
      </c>
    </row>
    <row r="575" spans="1:16" x14ac:dyDescent="0.2">
      <c r="A575" s="273" t="s">
        <v>1175</v>
      </c>
      <c r="B575" s="287" t="str">
        <f>VLOOKUP($A575,data!$B$2:$AS$765,44,FALSE)</f>
        <v>13</v>
      </c>
      <c r="C575" s="262" t="str">
        <f>VLOOKUP($A575,DRG!$A$8:$Z$771,2,FALSE)</f>
        <v>Uterine, Adnexa Proc for Non-Ovarian/Adnexal Malig W MCC</v>
      </c>
      <c r="D575" s="264">
        <f>IF(ISERROR(VLOOKUP($A575,v32_final!$A$9:$F$763,6,FALSE)),0,VLOOKUP($A575,v32_final!$A$9:$F$763,6,FALSE))</f>
        <v>5</v>
      </c>
      <c r="E575" s="221" t="str">
        <f>VLOOKUP($A575,DRG!$A$8:$Z$771,20,FALSE)</f>
        <v>M</v>
      </c>
      <c r="F575" s="293">
        <f>VLOOKUP($A575,DRG!$A$8:$Z$771,21,FALSE)</f>
        <v>5.1510999999999996</v>
      </c>
      <c r="G575" s="16"/>
      <c r="H575" s="263">
        <f>VLOOKUP($A575,DRG!$A$8:$Z$771,9,FALSE)</f>
        <v>4</v>
      </c>
      <c r="I575" s="299" t="str">
        <f>VLOOKUP($A575,DRG!$A$8:$Z$771,18,FALSE)</f>
        <v>M</v>
      </c>
      <c r="J575" s="293">
        <f>VLOOKUP($A575,DRG!$A$8:$Z$771,22,FALSE)</f>
        <v>5.4061000000000003</v>
      </c>
      <c r="K575" s="16"/>
      <c r="L575" s="301">
        <f t="shared" si="40"/>
        <v>25.755499999999998</v>
      </c>
      <c r="M575" s="207">
        <f t="shared" si="41"/>
        <v>21.624400000000001</v>
      </c>
      <c r="N575" s="357">
        <f t="shared" si="42"/>
        <v>-4.1310999999999964</v>
      </c>
      <c r="O575" s="288">
        <f t="shared" si="43"/>
        <v>4.9503989439149076E-2</v>
      </c>
      <c r="P575" s="304">
        <f t="shared" si="44"/>
        <v>-0.2</v>
      </c>
    </row>
    <row r="576" spans="1:16" x14ac:dyDescent="0.2">
      <c r="A576" s="273" t="s">
        <v>1134</v>
      </c>
      <c r="B576" s="287" t="str">
        <f>VLOOKUP($A576,data!$B$2:$AS$765,44,FALSE)</f>
        <v>06</v>
      </c>
      <c r="C576" s="262" t="str">
        <f>VLOOKUP($A576,DRG!$A$8:$Z$771,2,FALSE)</f>
        <v>Other Digestive System O.R. Procedures W/O CC/MCC</v>
      </c>
      <c r="D576" s="264">
        <f>IF(ISERROR(VLOOKUP($A576,v32_final!$A$9:$F$763,6,FALSE)),0,VLOOKUP($A576,v32_final!$A$9:$F$763,6,FALSE))</f>
        <v>24</v>
      </c>
      <c r="E576" s="221" t="str">
        <f>VLOOKUP($A576,DRG!$A$8:$Z$771,20,FALSE)</f>
        <v>A</v>
      </c>
      <c r="F576" s="293">
        <f>VLOOKUP($A576,DRG!$A$8:$Z$771,21,FALSE)</f>
        <v>1.6738</v>
      </c>
      <c r="G576" s="16"/>
      <c r="H576" s="263">
        <f>VLOOKUP($A576,DRG!$A$8:$Z$771,9,FALSE)</f>
        <v>21</v>
      </c>
      <c r="I576" s="299" t="str">
        <f>VLOOKUP($A576,DRG!$A$8:$Z$771,18,FALSE)</f>
        <v>A</v>
      </c>
      <c r="J576" s="293">
        <f>VLOOKUP($A576,DRG!$A$8:$Z$771,22,FALSE)</f>
        <v>1.7131000000000001</v>
      </c>
      <c r="K576" s="16"/>
      <c r="L576" s="301">
        <f t="shared" si="40"/>
        <v>40.171199999999999</v>
      </c>
      <c r="M576" s="207">
        <f t="shared" si="41"/>
        <v>35.975100000000005</v>
      </c>
      <c r="N576" s="357">
        <f t="shared" si="42"/>
        <v>-4.1960999999999942</v>
      </c>
      <c r="O576" s="288">
        <f t="shared" si="43"/>
        <v>2.3479507707014048E-2</v>
      </c>
      <c r="P576" s="304">
        <f t="shared" si="44"/>
        <v>-0.125</v>
      </c>
    </row>
    <row r="577" spans="1:16" x14ac:dyDescent="0.2">
      <c r="A577" s="273" t="s">
        <v>645</v>
      </c>
      <c r="B577" s="287" t="str">
        <f>VLOOKUP($A577,data!$B$2:$AS$765,44,FALSE)</f>
        <v>12</v>
      </c>
      <c r="C577" s="262" t="str">
        <f>VLOOKUP($A577,DRG!$A$8:$Z$771,2,FALSE)</f>
        <v>Other Male Reproductive System O.R. Proc for Malignancy W/O CC/MCC</v>
      </c>
      <c r="D577" s="264">
        <f>IF(ISERROR(VLOOKUP($A577,v32_final!$A$9:$F$763,6,FALSE)),0,VLOOKUP($A577,v32_final!$A$9:$F$763,6,FALSE))</f>
        <v>3</v>
      </c>
      <c r="E577" s="221" t="str">
        <f>VLOOKUP($A577,DRG!$A$8:$Z$771,20,FALSE)</f>
        <v>A</v>
      </c>
      <c r="F577" s="293">
        <f>VLOOKUP($A577,DRG!$A$8:$Z$771,21,FALSE)</f>
        <v>1.4327000000000001</v>
      </c>
      <c r="G577" s="16"/>
      <c r="H577" s="263">
        <f>VLOOKUP($A577,DRG!$A$8:$Z$771,9,FALSE)</f>
        <v>0</v>
      </c>
      <c r="I577" s="299" t="str">
        <f>VLOOKUP($A577,DRG!$A$8:$Z$771,18,FALSE)</f>
        <v>M</v>
      </c>
      <c r="J577" s="293">
        <f>VLOOKUP($A577,DRG!$A$8:$Z$771,22,FALSE)</f>
        <v>1.7715000000000001</v>
      </c>
      <c r="K577" s="16"/>
      <c r="L577" s="301">
        <f t="shared" si="40"/>
        <v>4.2980999999999998</v>
      </c>
      <c r="M577" s="207">
        <f t="shared" si="41"/>
        <v>0</v>
      </c>
      <c r="N577" s="357">
        <f t="shared" si="42"/>
        <v>-4.2980999999999998</v>
      </c>
      <c r="O577" s="288">
        <f t="shared" si="43"/>
        <v>0.23647658267606614</v>
      </c>
      <c r="P577" s="304">
        <f t="shared" si="44"/>
        <v>-1</v>
      </c>
    </row>
    <row r="578" spans="1:16" x14ac:dyDescent="0.2">
      <c r="A578" s="282" t="s">
        <v>347</v>
      </c>
      <c r="B578" s="289" t="str">
        <f>VLOOKUP($A578,data!$B$2:$AS$765,44,FALSE)</f>
        <v>08</v>
      </c>
      <c r="C578" s="267" t="str">
        <f>VLOOKUP($A578,DRG!$A$8:$Z$771,2,FALSE)</f>
        <v>Major Joint Replacement or Reattachment of Lower Extremity W MCC</v>
      </c>
      <c r="D578" s="269">
        <f>IF(ISERROR(VLOOKUP($A578,v32_final!$A$9:$F$763,6,FALSE)),0,VLOOKUP($A578,v32_final!$A$9:$F$763,6,FALSE))</f>
        <v>39</v>
      </c>
      <c r="E578" s="222" t="str">
        <f>VLOOKUP($A578,DRG!$A$8:$Z$771,20,FALSE)</f>
        <v>A</v>
      </c>
      <c r="F578" s="292">
        <f>VLOOKUP($A578,DRG!$A$8:$Z$771,21,FALSE)</f>
        <v>3.2706</v>
      </c>
      <c r="G578" s="16"/>
      <c r="H578" s="268">
        <f>VLOOKUP($A578,DRG!$A$8:$Z$771,9,FALSE)</f>
        <v>38</v>
      </c>
      <c r="I578" s="300" t="str">
        <f>VLOOKUP($A578,DRG!$A$8:$Z$771,18,FALSE)</f>
        <v>A</v>
      </c>
      <c r="J578" s="292">
        <f>VLOOKUP($A578,DRG!$A$8:$Z$771,22,FALSE)</f>
        <v>3.2361</v>
      </c>
      <c r="K578" s="16"/>
      <c r="L578" s="302">
        <f t="shared" si="40"/>
        <v>127.5534</v>
      </c>
      <c r="M578" s="208">
        <f t="shared" si="41"/>
        <v>122.9718</v>
      </c>
      <c r="N578" s="358">
        <f t="shared" si="42"/>
        <v>-4.5815999999999946</v>
      </c>
      <c r="O578" s="308">
        <f t="shared" si="43"/>
        <v>-1.0548523206751047E-2</v>
      </c>
      <c r="P578" s="303">
        <f t="shared" si="44"/>
        <v>-2.564102564102564E-2</v>
      </c>
    </row>
    <row r="579" spans="1:16" x14ac:dyDescent="0.2">
      <c r="A579" s="273" t="s">
        <v>804</v>
      </c>
      <c r="B579" s="287" t="str">
        <f>VLOOKUP($A579,data!$B$2:$AS$765,44,FALSE)</f>
        <v>03</v>
      </c>
      <c r="C579" s="262" t="str">
        <f>VLOOKUP($A579,DRG!$A$8:$Z$771,2,FALSE)</f>
        <v>Other Ear, Nose, Mouth &amp; Throat Diagnoses W MCC</v>
      </c>
      <c r="D579" s="264">
        <f>IF(ISERROR(VLOOKUP($A579,v32_final!$A$9:$F$763,6,FALSE)),0,VLOOKUP($A579,v32_final!$A$9:$F$763,6,FALSE))</f>
        <v>9</v>
      </c>
      <c r="E579" s="221" t="str">
        <f>VLOOKUP($A579,DRG!$A$8:$Z$771,20,FALSE)</f>
        <v>M</v>
      </c>
      <c r="F579" s="293">
        <f>VLOOKUP($A579,DRG!$A$8:$Z$771,21,FALSE)</f>
        <v>2.1303000000000001</v>
      </c>
      <c r="G579" s="16"/>
      <c r="H579" s="263">
        <f>VLOOKUP($A579,DRG!$A$8:$Z$771,9,FALSE)</f>
        <v>11</v>
      </c>
      <c r="I579" s="299" t="str">
        <f>VLOOKUP($A579,DRG!$A$8:$Z$771,18,FALSE)</f>
        <v>AP</v>
      </c>
      <c r="J579" s="293">
        <f>VLOOKUP($A579,DRG!$A$8:$Z$771,22,FALSE)</f>
        <v>1.3253999999999999</v>
      </c>
      <c r="K579" s="16"/>
      <c r="L579" s="301">
        <f t="shared" si="40"/>
        <v>19.172699999999999</v>
      </c>
      <c r="M579" s="207">
        <f t="shared" si="41"/>
        <v>14.5794</v>
      </c>
      <c r="N579" s="357">
        <f t="shared" si="42"/>
        <v>-4.5932999999999993</v>
      </c>
      <c r="O579" s="288">
        <f t="shared" si="43"/>
        <v>-0.37783410787213073</v>
      </c>
      <c r="P579" s="304">
        <f t="shared" si="44"/>
        <v>0.22222222222222221</v>
      </c>
    </row>
    <row r="580" spans="1:16" x14ac:dyDescent="0.2">
      <c r="A580" s="273" t="s">
        <v>655</v>
      </c>
      <c r="B580" s="287" t="str">
        <f>VLOOKUP($A580,data!$B$2:$AS$765,44,FALSE)</f>
        <v>12</v>
      </c>
      <c r="C580" s="262" t="str">
        <f>VLOOKUP($A580,DRG!$A$8:$Z$771,2,FALSE)</f>
        <v>Other Male Reproductive System Diagnoses W CC/MCC</v>
      </c>
      <c r="D580" s="264">
        <f>IF(ISERROR(VLOOKUP($A580,v32_final!$A$9:$F$763,6,FALSE)),0,VLOOKUP($A580,v32_final!$A$9:$F$763,6,FALSE))</f>
        <v>10</v>
      </c>
      <c r="E580" s="221" t="str">
        <f>VLOOKUP($A580,DRG!$A$8:$Z$771,20,FALSE)</f>
        <v>A</v>
      </c>
      <c r="F580" s="293">
        <f>VLOOKUP($A580,DRG!$A$8:$Z$771,21,FALSE)</f>
        <v>1.5740000000000001</v>
      </c>
      <c r="G580" s="16"/>
      <c r="H580" s="263">
        <f>VLOOKUP($A580,DRG!$A$8:$Z$771,9,FALSE)</f>
        <v>11</v>
      </c>
      <c r="I580" s="299" t="str">
        <f>VLOOKUP($A580,DRG!$A$8:$Z$771,18,FALSE)</f>
        <v>AP</v>
      </c>
      <c r="J580" s="293">
        <f>VLOOKUP($A580,DRG!$A$8:$Z$771,22,FALSE)</f>
        <v>1.0038</v>
      </c>
      <c r="K580" s="16"/>
      <c r="L580" s="301">
        <f t="shared" si="40"/>
        <v>15.74</v>
      </c>
      <c r="M580" s="207">
        <f t="shared" si="41"/>
        <v>11.0418</v>
      </c>
      <c r="N580" s="357">
        <f t="shared" si="42"/>
        <v>-4.6981999999999999</v>
      </c>
      <c r="O580" s="288">
        <f t="shared" si="43"/>
        <v>-0.36226175349428208</v>
      </c>
      <c r="P580" s="304">
        <f t="shared" si="44"/>
        <v>0.1</v>
      </c>
    </row>
    <row r="581" spans="1:16" x14ac:dyDescent="0.2">
      <c r="A581" s="273" t="s">
        <v>1533</v>
      </c>
      <c r="B581" s="287" t="str">
        <f>VLOOKUP($A581,data!$B$2:$AS$765,44,FALSE)</f>
        <v>08</v>
      </c>
      <c r="C581" s="262" t="str">
        <f>VLOOKUP($A581,DRG!$A$8:$Z$771,2,FALSE)</f>
        <v>Local Excision &amp; Removal Int Fix Devices of Hip &amp; Femur W/O CC/MCC</v>
      </c>
      <c r="D581" s="264">
        <f>IF(ISERROR(VLOOKUP($A581,v32_final!$A$9:$F$763,6,FALSE)),0,VLOOKUP($A581,v32_final!$A$9:$F$763,6,FALSE))</f>
        <v>6</v>
      </c>
      <c r="E581" s="221" t="str">
        <f>VLOOKUP($A581,DRG!$A$8:$Z$771,20,FALSE)</f>
        <v>MO</v>
      </c>
      <c r="F581" s="293">
        <f>VLOOKUP($A581,DRG!$A$8:$Z$771,21,FALSE)</f>
        <v>1.145</v>
      </c>
      <c r="G581" s="16"/>
      <c r="H581" s="263">
        <f>VLOOKUP($A581,DRG!$A$8:$Z$771,9,FALSE)</f>
        <v>2</v>
      </c>
      <c r="I581" s="299" t="str">
        <f>VLOOKUP($A581,DRG!$A$8:$Z$771,18,FALSE)</f>
        <v>MP</v>
      </c>
      <c r="J581" s="293">
        <f>VLOOKUP($A581,DRG!$A$8:$Z$771,22,FALSE)</f>
        <v>0.98150000000000004</v>
      </c>
      <c r="K581" s="16"/>
      <c r="L581" s="301">
        <f t="shared" si="40"/>
        <v>6.87</v>
      </c>
      <c r="M581" s="207">
        <f t="shared" si="41"/>
        <v>1.9630000000000001</v>
      </c>
      <c r="N581" s="357">
        <f t="shared" si="42"/>
        <v>-4.907</v>
      </c>
      <c r="O581" s="288">
        <f t="shared" si="43"/>
        <v>-0.14279475982532749</v>
      </c>
      <c r="P581" s="304">
        <f t="shared" si="44"/>
        <v>-0.66666666666666663</v>
      </c>
    </row>
    <row r="582" spans="1:16" x14ac:dyDescent="0.2">
      <c r="A582" s="273" t="s">
        <v>458</v>
      </c>
      <c r="B582" s="287" t="str">
        <f>VLOOKUP($A582,data!$B$2:$AS$765,44,FALSE)</f>
        <v>01</v>
      </c>
      <c r="C582" s="262" t="str">
        <f>VLOOKUP($A582,DRG!$A$8:$Z$771,2,FALSE)</f>
        <v>Multiple Sclerosis &amp; Cerebellar Ataxia W CC</v>
      </c>
      <c r="D582" s="264">
        <f>IF(ISERROR(VLOOKUP($A582,v32_final!$A$9:$F$763,6,FALSE)),0,VLOOKUP($A582,v32_final!$A$9:$F$763,6,FALSE))</f>
        <v>36</v>
      </c>
      <c r="E582" s="221" t="str">
        <f>VLOOKUP($A582,DRG!$A$8:$Z$771,20,FALSE)</f>
        <v>AO</v>
      </c>
      <c r="F582" s="293">
        <f>VLOOKUP($A582,DRG!$A$8:$Z$771,21,FALSE)</f>
        <v>1.1215999999999999</v>
      </c>
      <c r="G582" s="16"/>
      <c r="H582" s="263">
        <f>VLOOKUP($A582,DRG!$A$8:$Z$771,9,FALSE)</f>
        <v>37</v>
      </c>
      <c r="I582" s="299" t="str">
        <f>VLOOKUP($A582,DRG!$A$8:$Z$771,18,FALSE)</f>
        <v>A</v>
      </c>
      <c r="J582" s="293">
        <f>VLOOKUP($A582,DRG!$A$8:$Z$771,22,FALSE)</f>
        <v>0.9577</v>
      </c>
      <c r="K582" s="16"/>
      <c r="L582" s="301">
        <f t="shared" si="40"/>
        <v>40.377600000000001</v>
      </c>
      <c r="M582" s="207">
        <f t="shared" si="41"/>
        <v>35.434899999999999</v>
      </c>
      <c r="N582" s="357">
        <f t="shared" si="42"/>
        <v>-4.9427000000000021</v>
      </c>
      <c r="O582" s="288">
        <f t="shared" si="43"/>
        <v>-0.14613052781740365</v>
      </c>
      <c r="P582" s="304">
        <f t="shared" si="44"/>
        <v>2.7777777777777776E-2</v>
      </c>
    </row>
    <row r="583" spans="1:16" x14ac:dyDescent="0.2">
      <c r="A583" s="282" t="s">
        <v>534</v>
      </c>
      <c r="B583" s="289" t="str">
        <f>VLOOKUP($A583,data!$B$2:$AS$765,44,FALSE)</f>
        <v>09</v>
      </c>
      <c r="C583" s="267" t="str">
        <f>VLOOKUP($A583,DRG!$A$8:$Z$771,2,FALSE)</f>
        <v>Minor Skin Disorders W/O MCC</v>
      </c>
      <c r="D583" s="269">
        <f>IF(ISERROR(VLOOKUP($A583,v32_final!$A$9:$F$763,6,FALSE)),0,VLOOKUP($A583,v32_final!$A$9:$F$763,6,FALSE))</f>
        <v>64</v>
      </c>
      <c r="E583" s="222" t="str">
        <f>VLOOKUP($A583,DRG!$A$8:$Z$771,20,FALSE)</f>
        <v>A</v>
      </c>
      <c r="F583" s="292">
        <f>VLOOKUP($A583,DRG!$A$8:$Z$771,21,FALSE)</f>
        <v>0.63170000000000004</v>
      </c>
      <c r="G583" s="16"/>
      <c r="H583" s="268">
        <f>VLOOKUP($A583,DRG!$A$8:$Z$771,9,FALSE)</f>
        <v>56</v>
      </c>
      <c r="I583" s="300" t="str">
        <f>VLOOKUP($A583,DRG!$A$8:$Z$771,18,FALSE)</f>
        <v>A</v>
      </c>
      <c r="J583" s="292">
        <f>VLOOKUP($A583,DRG!$A$8:$Z$771,22,FALSE)</f>
        <v>0.63319999999999999</v>
      </c>
      <c r="K583" s="16"/>
      <c r="L583" s="302">
        <f t="shared" si="40"/>
        <v>40.428800000000003</v>
      </c>
      <c r="M583" s="208">
        <f t="shared" si="41"/>
        <v>35.459199999999996</v>
      </c>
      <c r="N583" s="358">
        <f t="shared" si="42"/>
        <v>-4.9696000000000069</v>
      </c>
      <c r="O583" s="308">
        <f t="shared" si="43"/>
        <v>2.3745448788981254E-3</v>
      </c>
      <c r="P583" s="303">
        <f t="shared" si="44"/>
        <v>-0.125</v>
      </c>
    </row>
    <row r="584" spans="1:16" x14ac:dyDescent="0.2">
      <c r="A584" s="273" t="s">
        <v>1081</v>
      </c>
      <c r="B584" s="287" t="str">
        <f>VLOOKUP($A584,data!$B$2:$AS$765,44,FALSE)</f>
        <v>11</v>
      </c>
      <c r="C584" s="262" t="str">
        <f>VLOOKUP($A584,DRG!$A$8:$Z$771,2,FALSE)</f>
        <v>Transurethral Procedures W/O CC/MCC</v>
      </c>
      <c r="D584" s="264">
        <f>IF(ISERROR(VLOOKUP($A584,v32_final!$A$9:$F$763,6,FALSE)),0,VLOOKUP($A584,v32_final!$A$9:$F$763,6,FALSE))</f>
        <v>28</v>
      </c>
      <c r="E584" s="221" t="str">
        <f>VLOOKUP($A584,DRG!$A$8:$Z$771,20,FALSE)</f>
        <v>A</v>
      </c>
      <c r="F584" s="293">
        <f>VLOOKUP($A584,DRG!$A$8:$Z$771,21,FALSE)</f>
        <v>0.93049999999999999</v>
      </c>
      <c r="G584" s="16"/>
      <c r="H584" s="263">
        <f>VLOOKUP($A584,DRG!$A$8:$Z$771,9,FALSE)</f>
        <v>24</v>
      </c>
      <c r="I584" s="299" t="str">
        <f>VLOOKUP($A584,DRG!$A$8:$Z$771,18,FALSE)</f>
        <v>A</v>
      </c>
      <c r="J584" s="293">
        <f>VLOOKUP($A584,DRG!$A$8:$Z$771,22,FALSE)</f>
        <v>0.87819999999999998</v>
      </c>
      <c r="K584" s="16"/>
      <c r="L584" s="301">
        <f t="shared" si="40"/>
        <v>26.053999999999998</v>
      </c>
      <c r="M584" s="207">
        <f t="shared" si="41"/>
        <v>21.076799999999999</v>
      </c>
      <c r="N584" s="357">
        <f t="shared" si="42"/>
        <v>-4.9771999999999998</v>
      </c>
      <c r="O584" s="288">
        <f t="shared" si="43"/>
        <v>-5.6206340677055364E-2</v>
      </c>
      <c r="P584" s="304">
        <f t="shared" si="44"/>
        <v>-0.14285714285714285</v>
      </c>
    </row>
    <row r="585" spans="1:16" x14ac:dyDescent="0.2">
      <c r="A585" s="273" t="s">
        <v>1092</v>
      </c>
      <c r="B585" s="287" t="str">
        <f>VLOOKUP($A585,data!$B$2:$AS$765,44,FALSE)</f>
        <v>11</v>
      </c>
      <c r="C585" s="262" t="str">
        <f>VLOOKUP($A585,DRG!$A$8:$Z$771,2,FALSE)</f>
        <v>Kidney &amp; Urinary Tract Neoplasms W CC</v>
      </c>
      <c r="D585" s="264">
        <f>IF(ISERROR(VLOOKUP($A585,v32_final!$A$9:$F$763,6,FALSE)),0,VLOOKUP($A585,v32_final!$A$9:$F$763,6,FALSE))</f>
        <v>13</v>
      </c>
      <c r="E585" s="221" t="str">
        <f>VLOOKUP($A585,DRG!$A$8:$Z$771,20,FALSE)</f>
        <v>A</v>
      </c>
      <c r="F585" s="293">
        <f>VLOOKUP($A585,DRG!$A$8:$Z$771,21,FALSE)</f>
        <v>1.2423</v>
      </c>
      <c r="G585" s="16"/>
      <c r="H585" s="263">
        <f>VLOOKUP($A585,DRG!$A$8:$Z$771,9,FALSE)</f>
        <v>10</v>
      </c>
      <c r="I585" s="299" t="str">
        <f>VLOOKUP($A585,DRG!$A$8:$Z$771,18,FALSE)</f>
        <v>AO</v>
      </c>
      <c r="J585" s="293">
        <f>VLOOKUP($A585,DRG!$A$8:$Z$771,22,FALSE)</f>
        <v>1.1154999999999999</v>
      </c>
      <c r="K585" s="16"/>
      <c r="L585" s="301">
        <f t="shared" ref="L585:L648" si="45">D585*F585</f>
        <v>16.149899999999999</v>
      </c>
      <c r="M585" s="207">
        <f t="shared" ref="M585:M648" si="46">H585*J585</f>
        <v>11.154999999999999</v>
      </c>
      <c r="N585" s="357">
        <f t="shared" ref="N585:N648" si="47">M585-L585</f>
        <v>-4.9948999999999995</v>
      </c>
      <c r="O585" s="288">
        <f t="shared" ref="O585:O648" si="48">(J585-F585)/F585</f>
        <v>-0.10206874345971184</v>
      </c>
      <c r="P585" s="304">
        <f t="shared" ref="P585:P648" si="49">IF(D585=0,0,(H585-D585)/D585)</f>
        <v>-0.23076923076923078</v>
      </c>
    </row>
    <row r="586" spans="1:16" x14ac:dyDescent="0.2">
      <c r="A586" s="273" t="s">
        <v>1255</v>
      </c>
      <c r="B586" s="287" t="str">
        <f>VLOOKUP($A586,data!$B$2:$AS$765,44,FALSE)</f>
        <v>17</v>
      </c>
      <c r="C586" s="262" t="str">
        <f>VLOOKUP($A586,DRG!$A$8:$Z$771,2,FALSE)</f>
        <v>Chemotherapy W/O Acute Leukemia as Secondary Diagnosis W/O CC/MCC</v>
      </c>
      <c r="D586" s="264">
        <f>IF(ISERROR(VLOOKUP($A586,v32_final!$A$9:$F$763,6,FALSE)),0,VLOOKUP($A586,v32_final!$A$9:$F$763,6,FALSE))</f>
        <v>38</v>
      </c>
      <c r="E586" s="221" t="str">
        <f>VLOOKUP($A586,DRG!$A$8:$Z$771,20,FALSE)</f>
        <v>A</v>
      </c>
      <c r="F586" s="293">
        <f>VLOOKUP($A586,DRG!$A$8:$Z$771,21,FALSE)</f>
        <v>0.63449999999999995</v>
      </c>
      <c r="G586" s="16"/>
      <c r="H586" s="263">
        <f>VLOOKUP($A586,DRG!$A$8:$Z$771,9,FALSE)</f>
        <v>34</v>
      </c>
      <c r="I586" s="299" t="str">
        <f>VLOOKUP($A586,DRG!$A$8:$Z$771,18,FALSE)</f>
        <v>A</v>
      </c>
      <c r="J586" s="293">
        <f>VLOOKUP($A586,DRG!$A$8:$Z$771,22,FALSE)</f>
        <v>0.56100000000000005</v>
      </c>
      <c r="K586" s="16"/>
      <c r="L586" s="301">
        <f t="shared" si="45"/>
        <v>24.110999999999997</v>
      </c>
      <c r="M586" s="207">
        <f t="shared" si="46"/>
        <v>19.074000000000002</v>
      </c>
      <c r="N586" s="357">
        <f t="shared" si="47"/>
        <v>-5.0369999999999955</v>
      </c>
      <c r="O586" s="288">
        <f t="shared" si="48"/>
        <v>-0.11583924349881781</v>
      </c>
      <c r="P586" s="304">
        <f t="shared" si="49"/>
        <v>-0.10526315789473684</v>
      </c>
    </row>
    <row r="587" spans="1:16" x14ac:dyDescent="0.2">
      <c r="A587" s="273" t="s">
        <v>1516</v>
      </c>
      <c r="B587" s="287" t="str">
        <f>VLOOKUP($A587,data!$B$2:$AS$765,44,FALSE)</f>
        <v>06</v>
      </c>
      <c r="C587" s="262" t="str">
        <f>VLOOKUP($A587,DRG!$A$8:$Z$771,2,FALSE)</f>
        <v>Minor Small &amp; Large Bowel Procedures W CC</v>
      </c>
      <c r="D587" s="264">
        <f>IF(ISERROR(VLOOKUP($A587,v32_final!$A$9:$F$763,6,FALSE)),0,VLOOKUP($A587,v32_final!$A$9:$F$763,6,FALSE))</f>
        <v>25</v>
      </c>
      <c r="E587" s="221" t="str">
        <f>VLOOKUP($A587,DRG!$A$8:$Z$771,20,FALSE)</f>
        <v>A</v>
      </c>
      <c r="F587" s="293">
        <f>VLOOKUP($A587,DRG!$A$8:$Z$771,21,FALSE)</f>
        <v>1.8168</v>
      </c>
      <c r="G587" s="16"/>
      <c r="H587" s="263">
        <f>VLOOKUP($A587,DRG!$A$8:$Z$771,9,FALSE)</f>
        <v>23</v>
      </c>
      <c r="I587" s="299" t="str">
        <f>VLOOKUP($A587,DRG!$A$8:$Z$771,18,FALSE)</f>
        <v>A</v>
      </c>
      <c r="J587" s="293">
        <f>VLOOKUP($A587,DRG!$A$8:$Z$771,22,FALSE)</f>
        <v>1.7483</v>
      </c>
      <c r="K587" s="16"/>
      <c r="L587" s="301">
        <f t="shared" si="45"/>
        <v>45.42</v>
      </c>
      <c r="M587" s="207">
        <f t="shared" si="46"/>
        <v>40.210900000000002</v>
      </c>
      <c r="N587" s="357">
        <f t="shared" si="47"/>
        <v>-5.2090999999999994</v>
      </c>
      <c r="O587" s="288">
        <f t="shared" si="48"/>
        <v>-3.7703654777631004E-2</v>
      </c>
      <c r="P587" s="304">
        <f t="shared" si="49"/>
        <v>-0.08</v>
      </c>
    </row>
    <row r="588" spans="1:16" x14ac:dyDescent="0.2">
      <c r="A588" s="282" t="s">
        <v>1243</v>
      </c>
      <c r="B588" s="289" t="str">
        <f>VLOOKUP($A588,data!$B$2:$AS$765,44,FALSE)</f>
        <v>17</v>
      </c>
      <c r="C588" s="267" t="str">
        <f>VLOOKUP($A588,DRG!$A$8:$Z$771,2,FALSE)</f>
        <v>Acute Leukemia W/O Major O.R. Procedure W/O CC/MCC</v>
      </c>
      <c r="D588" s="269">
        <f>IF(ISERROR(VLOOKUP($A588,v32_final!$A$9:$F$763,6,FALSE)),0,VLOOKUP($A588,v32_final!$A$9:$F$763,6,FALSE))</f>
        <v>11</v>
      </c>
      <c r="E588" s="222" t="str">
        <f>VLOOKUP($A588,DRG!$A$8:$Z$771,20,FALSE)</f>
        <v>A</v>
      </c>
      <c r="F588" s="292">
        <f>VLOOKUP($A588,DRG!$A$8:$Z$771,21,FALSE)</f>
        <v>0.99919999999999998</v>
      </c>
      <c r="G588" s="16"/>
      <c r="H588" s="268">
        <f>VLOOKUP($A588,DRG!$A$8:$Z$771,9,FALSE)</f>
        <v>10</v>
      </c>
      <c r="I588" s="300" t="str">
        <f>VLOOKUP($A588,DRG!$A$8:$Z$771,18,FALSE)</f>
        <v>A</v>
      </c>
      <c r="J588" s="292">
        <f>VLOOKUP($A588,DRG!$A$8:$Z$771,22,FALSE)</f>
        <v>0.57520000000000004</v>
      </c>
      <c r="K588" s="16"/>
      <c r="L588" s="302">
        <f t="shared" si="45"/>
        <v>10.991199999999999</v>
      </c>
      <c r="M588" s="208">
        <f t="shared" si="46"/>
        <v>5.7520000000000007</v>
      </c>
      <c r="N588" s="358">
        <f t="shared" si="47"/>
        <v>-5.2391999999999985</v>
      </c>
      <c r="O588" s="308">
        <f t="shared" si="48"/>
        <v>-0.42433947157726176</v>
      </c>
      <c r="P588" s="303">
        <f t="shared" si="49"/>
        <v>-9.0909090909090912E-2</v>
      </c>
    </row>
    <row r="589" spans="1:16" x14ac:dyDescent="0.2">
      <c r="A589" s="273" t="s">
        <v>643</v>
      </c>
      <c r="B589" s="287" t="str">
        <f>VLOOKUP($A589,data!$B$2:$AS$765,44,FALSE)</f>
        <v>12</v>
      </c>
      <c r="C589" s="262" t="str">
        <f>VLOOKUP($A589,DRG!$A$8:$Z$771,2,FALSE)</f>
        <v>Transurethral Prostatectomy W/O CC/MCC</v>
      </c>
      <c r="D589" s="264">
        <f>IF(ISERROR(VLOOKUP($A589,v32_final!$A$9:$F$763,6,FALSE)),0,VLOOKUP($A589,v32_final!$A$9:$F$763,6,FALSE))</f>
        <v>22</v>
      </c>
      <c r="E589" s="221" t="str">
        <f>VLOOKUP($A589,DRG!$A$8:$Z$771,20,FALSE)</f>
        <v>A</v>
      </c>
      <c r="F589" s="293">
        <f>VLOOKUP($A589,DRG!$A$8:$Z$771,21,FALSE)</f>
        <v>0.71099999999999997</v>
      </c>
      <c r="G589" s="16"/>
      <c r="H589" s="263">
        <f>VLOOKUP($A589,DRG!$A$8:$Z$771,9,FALSE)</f>
        <v>13</v>
      </c>
      <c r="I589" s="299" t="str">
        <f>VLOOKUP($A589,DRG!$A$8:$Z$771,18,FALSE)</f>
        <v>A</v>
      </c>
      <c r="J589" s="293">
        <f>VLOOKUP($A589,DRG!$A$8:$Z$771,22,FALSE)</f>
        <v>0.79849999999999999</v>
      </c>
      <c r="K589" s="16"/>
      <c r="L589" s="301">
        <f t="shared" si="45"/>
        <v>15.641999999999999</v>
      </c>
      <c r="M589" s="207">
        <f t="shared" si="46"/>
        <v>10.3805</v>
      </c>
      <c r="N589" s="357">
        <f t="shared" si="47"/>
        <v>-5.2614999999999998</v>
      </c>
      <c r="O589" s="288">
        <f t="shared" si="48"/>
        <v>0.12306610407876234</v>
      </c>
      <c r="P589" s="304">
        <f t="shared" si="49"/>
        <v>-0.40909090909090912</v>
      </c>
    </row>
    <row r="590" spans="1:16" x14ac:dyDescent="0.2">
      <c r="A590" s="273" t="s">
        <v>676</v>
      </c>
      <c r="B590" s="287" t="str">
        <f>VLOOKUP($A590,data!$B$2:$AS$765,44,FALSE)</f>
        <v>09</v>
      </c>
      <c r="C590" s="262" t="str">
        <f>VLOOKUP($A590,DRG!$A$8:$Z$771,2,FALSE)</f>
        <v>Skin Graft Exc for Skin Ulcer or Cellulitis W/O CC/MCC</v>
      </c>
      <c r="D590" s="264">
        <f>IF(ISERROR(VLOOKUP($A590,v32_final!$A$9:$F$763,6,FALSE)),0,VLOOKUP($A590,v32_final!$A$9:$F$763,6,FALSE))</f>
        <v>12</v>
      </c>
      <c r="E590" s="221" t="str">
        <f>VLOOKUP($A590,DRG!$A$8:$Z$771,20,FALSE)</f>
        <v>A</v>
      </c>
      <c r="F590" s="293">
        <f>VLOOKUP($A590,DRG!$A$8:$Z$771,21,FALSE)</f>
        <v>2.1886999999999999</v>
      </c>
      <c r="G590" s="16"/>
      <c r="H590" s="263">
        <f>VLOOKUP($A590,DRG!$A$8:$Z$771,9,FALSE)</f>
        <v>13</v>
      </c>
      <c r="I590" s="299" t="str">
        <f>VLOOKUP($A590,DRG!$A$8:$Z$771,18,FALSE)</f>
        <v>A</v>
      </c>
      <c r="J590" s="293">
        <f>VLOOKUP($A590,DRG!$A$8:$Z$771,22,FALSE)</f>
        <v>1.613</v>
      </c>
      <c r="K590" s="16"/>
      <c r="L590" s="301">
        <f t="shared" si="45"/>
        <v>26.264399999999998</v>
      </c>
      <c r="M590" s="207">
        <f t="shared" si="46"/>
        <v>20.969000000000001</v>
      </c>
      <c r="N590" s="357">
        <f t="shared" si="47"/>
        <v>-5.2953999999999972</v>
      </c>
      <c r="O590" s="288">
        <f t="shared" si="48"/>
        <v>-0.26303285055055509</v>
      </c>
      <c r="P590" s="304">
        <f t="shared" si="49"/>
        <v>8.3333333333333329E-2</v>
      </c>
    </row>
    <row r="591" spans="1:16" x14ac:dyDescent="0.2">
      <c r="A591" s="273" t="s">
        <v>1168</v>
      </c>
      <c r="B591" s="287" t="str">
        <f>VLOOKUP($A591,data!$B$2:$AS$765,44,FALSE)</f>
        <v>06</v>
      </c>
      <c r="C591" s="262" t="str">
        <f>VLOOKUP($A591,DRG!$A$8:$Z$771,2,FALSE)</f>
        <v>Digestive Malignancy W CC</v>
      </c>
      <c r="D591" s="264">
        <f>IF(ISERROR(VLOOKUP($A591,v32_final!$A$9:$F$763,6,FALSE)),0,VLOOKUP($A591,v32_final!$A$9:$F$763,6,FALSE))</f>
        <v>63</v>
      </c>
      <c r="E591" s="221" t="str">
        <f>VLOOKUP($A591,DRG!$A$8:$Z$771,20,FALSE)</f>
        <v>AO</v>
      </c>
      <c r="F591" s="293">
        <f>VLOOKUP($A591,DRG!$A$8:$Z$771,21,FALSE)</f>
        <v>1.4809000000000001</v>
      </c>
      <c r="G591" s="16"/>
      <c r="H591" s="263">
        <f>VLOOKUP($A591,DRG!$A$8:$Z$771,9,FALSE)</f>
        <v>64</v>
      </c>
      <c r="I591" s="299" t="str">
        <f>VLOOKUP($A591,DRG!$A$8:$Z$771,18,FALSE)</f>
        <v>A</v>
      </c>
      <c r="J591" s="293">
        <f>VLOOKUP($A591,DRG!$A$8:$Z$771,22,FALSE)</f>
        <v>1.3746</v>
      </c>
      <c r="K591" s="16"/>
      <c r="L591" s="301">
        <f t="shared" si="45"/>
        <v>93.296700000000001</v>
      </c>
      <c r="M591" s="207">
        <f t="shared" si="46"/>
        <v>87.974400000000003</v>
      </c>
      <c r="N591" s="357">
        <f t="shared" si="47"/>
        <v>-5.3222999999999985</v>
      </c>
      <c r="O591" s="288">
        <f t="shared" si="48"/>
        <v>-7.1780673914511484E-2</v>
      </c>
      <c r="P591" s="304">
        <f t="shared" si="49"/>
        <v>1.5873015873015872E-2</v>
      </c>
    </row>
    <row r="592" spans="1:16" x14ac:dyDescent="0.2">
      <c r="A592" s="273" t="s">
        <v>1240</v>
      </c>
      <c r="B592" s="287" t="str">
        <f>VLOOKUP($A592,data!$B$2:$AS$765,44,FALSE)</f>
        <v>17</v>
      </c>
      <c r="C592" s="262" t="str">
        <f>VLOOKUP($A592,DRG!$A$8:$Z$771,2,FALSE)</f>
        <v>Myeloprolif Disord or Poorly Diff Neopl W Other O.R. Proc W/O CC/MCC</v>
      </c>
      <c r="D592" s="264">
        <f>IF(ISERROR(VLOOKUP($A592,v32_final!$A$9:$F$763,6,FALSE)),0,VLOOKUP($A592,v32_final!$A$9:$F$763,6,FALSE))</f>
        <v>5</v>
      </c>
      <c r="E592" s="221" t="str">
        <f>VLOOKUP($A592,DRG!$A$8:$Z$771,20,FALSE)</f>
        <v>M</v>
      </c>
      <c r="F592" s="293">
        <f>VLOOKUP($A592,DRG!$A$8:$Z$771,21,FALSE)</f>
        <v>1.9469000000000001</v>
      </c>
      <c r="G592" s="16"/>
      <c r="H592" s="263">
        <f>VLOOKUP($A592,DRG!$A$8:$Z$771,9,FALSE)</f>
        <v>2</v>
      </c>
      <c r="I592" s="299" t="str">
        <f>VLOOKUP($A592,DRG!$A$8:$Z$771,18,FALSE)</f>
        <v>M</v>
      </c>
      <c r="J592" s="293">
        <f>VLOOKUP($A592,DRG!$A$8:$Z$771,22,FALSE)</f>
        <v>2.1682999999999999</v>
      </c>
      <c r="K592" s="16"/>
      <c r="L592" s="301">
        <f t="shared" si="45"/>
        <v>9.7345000000000006</v>
      </c>
      <c r="M592" s="207">
        <f t="shared" si="46"/>
        <v>4.3365999999999998</v>
      </c>
      <c r="N592" s="357">
        <f t="shared" si="47"/>
        <v>-5.3979000000000008</v>
      </c>
      <c r="O592" s="288">
        <f t="shared" si="48"/>
        <v>0.11371924598078988</v>
      </c>
      <c r="P592" s="304">
        <f t="shared" si="49"/>
        <v>-0.6</v>
      </c>
    </row>
    <row r="593" spans="1:16" x14ac:dyDescent="0.2">
      <c r="A593" s="282" t="s">
        <v>555</v>
      </c>
      <c r="B593" s="289" t="str">
        <f>VLOOKUP($A593,data!$B$2:$AS$765,44,FALSE)</f>
        <v>10</v>
      </c>
      <c r="C593" s="267" t="str">
        <f>VLOOKUP($A593,DRG!$A$8:$Z$771,2,FALSE)</f>
        <v>Misc Disorders of Nutrition, Metabolism, Fluids/Electrolytes W MCC</v>
      </c>
      <c r="D593" s="269">
        <f>IF(ISERROR(VLOOKUP($A593,v32_final!$A$9:$F$763,6,FALSE)),0,VLOOKUP($A593,v32_final!$A$9:$F$763,6,FALSE))</f>
        <v>169</v>
      </c>
      <c r="E593" s="222" t="str">
        <f>VLOOKUP($A593,DRG!$A$8:$Z$771,20,FALSE)</f>
        <v>A</v>
      </c>
      <c r="F593" s="292">
        <f>VLOOKUP($A593,DRG!$A$8:$Z$771,21,FALSE)</f>
        <v>1.2375</v>
      </c>
      <c r="G593" s="16"/>
      <c r="H593" s="268">
        <f>VLOOKUP($A593,DRG!$A$8:$Z$771,9,FALSE)</f>
        <v>191</v>
      </c>
      <c r="I593" s="300" t="str">
        <f>VLOOKUP($A593,DRG!$A$8:$Z$771,18,FALSE)</f>
        <v>A</v>
      </c>
      <c r="J593" s="292">
        <f>VLOOKUP($A593,DRG!$A$8:$Z$771,22,FALSE)</f>
        <v>1.0660000000000001</v>
      </c>
      <c r="K593" s="16"/>
      <c r="L593" s="302">
        <f t="shared" si="45"/>
        <v>209.13750000000002</v>
      </c>
      <c r="M593" s="208">
        <f t="shared" si="46"/>
        <v>203.60600000000002</v>
      </c>
      <c r="N593" s="358">
        <f t="shared" si="47"/>
        <v>-5.5314999999999941</v>
      </c>
      <c r="O593" s="308">
        <f t="shared" si="48"/>
        <v>-0.13858585858585856</v>
      </c>
      <c r="P593" s="303">
        <f t="shared" si="49"/>
        <v>0.13017751479289941</v>
      </c>
    </row>
    <row r="594" spans="1:16" x14ac:dyDescent="0.2">
      <c r="A594" s="273" t="s">
        <v>1223</v>
      </c>
      <c r="B594" s="287" t="str">
        <f>VLOOKUP($A594,data!$B$2:$AS$765,44,FALSE)</f>
        <v>16</v>
      </c>
      <c r="C594" s="262" t="str">
        <f>VLOOKUP($A594,DRG!$A$8:$Z$771,2,FALSE)</f>
        <v>Major Hematol/Immun Diag Exc Sickle Cell Crisis &amp; Coagul W/O CC/MCC</v>
      </c>
      <c r="D594" s="264">
        <f>IF(ISERROR(VLOOKUP($A594,v32_final!$A$9:$F$763,6,FALSE)),0,VLOOKUP($A594,v32_final!$A$9:$F$763,6,FALSE))</f>
        <v>43</v>
      </c>
      <c r="E594" s="221" t="str">
        <f>VLOOKUP($A594,DRG!$A$8:$Z$771,20,FALSE)</f>
        <v>A</v>
      </c>
      <c r="F594" s="293">
        <f>VLOOKUP($A594,DRG!$A$8:$Z$771,21,FALSE)</f>
        <v>0.81220000000000003</v>
      </c>
      <c r="G594" s="16"/>
      <c r="H594" s="263">
        <f>VLOOKUP($A594,DRG!$A$8:$Z$771,9,FALSE)</f>
        <v>38</v>
      </c>
      <c r="I594" s="299" t="str">
        <f>VLOOKUP($A594,DRG!$A$8:$Z$771,18,FALSE)</f>
        <v>A</v>
      </c>
      <c r="J594" s="293">
        <f>VLOOKUP($A594,DRG!$A$8:$Z$771,22,FALSE)</f>
        <v>0.77339999999999998</v>
      </c>
      <c r="K594" s="16"/>
      <c r="L594" s="301">
        <f t="shared" si="45"/>
        <v>34.924599999999998</v>
      </c>
      <c r="M594" s="207">
        <f t="shared" si="46"/>
        <v>29.389199999999999</v>
      </c>
      <c r="N594" s="357">
        <f t="shared" si="47"/>
        <v>-5.5353999999999992</v>
      </c>
      <c r="O594" s="288">
        <f t="shared" si="48"/>
        <v>-4.7771484855946879E-2</v>
      </c>
      <c r="P594" s="304">
        <f t="shared" si="49"/>
        <v>-0.11627906976744186</v>
      </c>
    </row>
    <row r="595" spans="1:16" x14ac:dyDescent="0.2">
      <c r="A595" s="273" t="s">
        <v>1379</v>
      </c>
      <c r="B595" s="287" t="str">
        <f>VLOOKUP($A595,data!$B$2:$AS$765,44,FALSE)</f>
        <v>05</v>
      </c>
      <c r="C595" s="262" t="str">
        <f>VLOOKUP($A595,DRG!$A$8:$Z$771,2,FALSE)</f>
        <v>Cardiac Pacemaker Revision Except Device Replacement W MCC</v>
      </c>
      <c r="D595" s="264">
        <f>IF(ISERROR(VLOOKUP($A595,v32_final!$A$9:$F$763,6,FALSE)),0,VLOOKUP($A595,v32_final!$A$9:$F$763,6,FALSE))</f>
        <v>4</v>
      </c>
      <c r="E595" s="221" t="str">
        <f>VLOOKUP($A595,DRG!$A$8:$Z$771,20,FALSE)</f>
        <v>M</v>
      </c>
      <c r="F595" s="293">
        <f>VLOOKUP($A595,DRG!$A$8:$Z$771,21,FALSE)</f>
        <v>5.8231000000000002</v>
      </c>
      <c r="G595" s="16"/>
      <c r="H595" s="263">
        <f>VLOOKUP($A595,DRG!$A$8:$Z$771,9,FALSE)</f>
        <v>3</v>
      </c>
      <c r="I595" s="299" t="str">
        <f>VLOOKUP($A595,DRG!$A$8:$Z$771,18,FALSE)</f>
        <v>M</v>
      </c>
      <c r="J595" s="293">
        <f>VLOOKUP($A595,DRG!$A$8:$Z$771,22,FALSE)</f>
        <v>5.9165000000000001</v>
      </c>
      <c r="K595" s="16"/>
      <c r="L595" s="301">
        <f t="shared" si="45"/>
        <v>23.292400000000001</v>
      </c>
      <c r="M595" s="207">
        <f t="shared" si="46"/>
        <v>17.749500000000001</v>
      </c>
      <c r="N595" s="357">
        <f t="shared" si="47"/>
        <v>-5.5428999999999995</v>
      </c>
      <c r="O595" s="288">
        <f t="shared" si="48"/>
        <v>1.6039566553897395E-2</v>
      </c>
      <c r="P595" s="304">
        <f t="shared" si="49"/>
        <v>-0.25</v>
      </c>
    </row>
    <row r="596" spans="1:16" x14ac:dyDescent="0.2">
      <c r="A596" s="273" t="s">
        <v>172</v>
      </c>
      <c r="B596" s="287" t="str">
        <f>VLOOKUP($A596,data!$B$2:$AS$765,44,FALSE)</f>
        <v>06</v>
      </c>
      <c r="C596" s="262" t="str">
        <f>VLOOKUP($A596,DRG!$A$8:$Z$771,2,FALSE)</f>
        <v>Uncomplicated Peptic Ulcer W/O MCC</v>
      </c>
      <c r="D596" s="264">
        <f>IF(ISERROR(VLOOKUP($A596,v32_final!$A$9:$F$763,6,FALSE)),0,VLOOKUP($A596,v32_final!$A$9:$F$763,6,FALSE))</f>
        <v>32</v>
      </c>
      <c r="E596" s="221" t="str">
        <f>VLOOKUP($A596,DRG!$A$8:$Z$771,20,FALSE)</f>
        <v>A</v>
      </c>
      <c r="F596" s="293">
        <f>VLOOKUP($A596,DRG!$A$8:$Z$771,21,FALSE)</f>
        <v>1.0644</v>
      </c>
      <c r="G596" s="16"/>
      <c r="H596" s="263">
        <f>VLOOKUP($A596,DRG!$A$8:$Z$771,9,FALSE)</f>
        <v>30</v>
      </c>
      <c r="I596" s="299" t="str">
        <f>VLOOKUP($A596,DRG!$A$8:$Z$771,18,FALSE)</f>
        <v>A</v>
      </c>
      <c r="J596" s="293">
        <f>VLOOKUP($A596,DRG!$A$8:$Z$771,22,FALSE)</f>
        <v>0.95020000000000004</v>
      </c>
      <c r="K596" s="16"/>
      <c r="L596" s="301">
        <f t="shared" si="45"/>
        <v>34.0608</v>
      </c>
      <c r="M596" s="207">
        <f t="shared" si="46"/>
        <v>28.506</v>
      </c>
      <c r="N596" s="357">
        <f t="shared" si="47"/>
        <v>-5.5548000000000002</v>
      </c>
      <c r="O596" s="288">
        <f t="shared" si="48"/>
        <v>-0.10729049229612925</v>
      </c>
      <c r="P596" s="304">
        <f t="shared" si="49"/>
        <v>-6.25E-2</v>
      </c>
    </row>
    <row r="597" spans="1:16" x14ac:dyDescent="0.2">
      <c r="A597" s="273" t="s">
        <v>563</v>
      </c>
      <c r="B597" s="287" t="str">
        <f>VLOOKUP($A597,data!$B$2:$AS$765,44,FALSE)</f>
        <v>11</v>
      </c>
      <c r="C597" s="262" t="str">
        <f>VLOOKUP($A597,DRG!$A$8:$Z$771,2,FALSE)</f>
        <v>Major Bladder Procedures W CC</v>
      </c>
      <c r="D597" s="264">
        <f>IF(ISERROR(VLOOKUP($A597,v32_final!$A$9:$F$763,6,FALSE)),0,VLOOKUP($A597,v32_final!$A$9:$F$763,6,FALSE))</f>
        <v>13</v>
      </c>
      <c r="E597" s="221" t="str">
        <f>VLOOKUP($A597,DRG!$A$8:$Z$771,20,FALSE)</f>
        <v>AP</v>
      </c>
      <c r="F597" s="293">
        <f>VLOOKUP($A597,DRG!$A$8:$Z$771,21,FALSE)</f>
        <v>3.6179999999999999</v>
      </c>
      <c r="G597" s="16"/>
      <c r="H597" s="263">
        <f>VLOOKUP($A597,DRG!$A$8:$Z$771,9,FALSE)</f>
        <v>11</v>
      </c>
      <c r="I597" s="299" t="str">
        <f>VLOOKUP($A597,DRG!$A$8:$Z$771,18,FALSE)</f>
        <v>AP</v>
      </c>
      <c r="J597" s="293">
        <f>VLOOKUP($A597,DRG!$A$8:$Z$771,22,FALSE)</f>
        <v>3.7566000000000002</v>
      </c>
      <c r="K597" s="16"/>
      <c r="L597" s="301">
        <f t="shared" si="45"/>
        <v>47.033999999999999</v>
      </c>
      <c r="M597" s="207">
        <f t="shared" si="46"/>
        <v>41.322600000000001</v>
      </c>
      <c r="N597" s="357">
        <f t="shared" si="47"/>
        <v>-5.7113999999999976</v>
      </c>
      <c r="O597" s="288">
        <f t="shared" si="48"/>
        <v>3.8308457711442867E-2</v>
      </c>
      <c r="P597" s="304">
        <f t="shared" si="49"/>
        <v>-0.15384615384615385</v>
      </c>
    </row>
    <row r="598" spans="1:16" x14ac:dyDescent="0.2">
      <c r="A598" s="282" t="s">
        <v>1044</v>
      </c>
      <c r="B598" s="289" t="str">
        <f>VLOOKUP($A598,data!$B$2:$AS$765,44,FALSE)</f>
        <v>05</v>
      </c>
      <c r="C598" s="267" t="str">
        <f>VLOOKUP($A598,DRG!$A$8:$Z$771,2,FALSE)</f>
        <v>Atherosclerosis W MCC</v>
      </c>
      <c r="D598" s="269">
        <f>IF(ISERROR(VLOOKUP($A598,v32_final!$A$9:$F$763,6,FALSE)),0,VLOOKUP($A598,v32_final!$A$9:$F$763,6,FALSE))</f>
        <v>19</v>
      </c>
      <c r="E598" s="222" t="str">
        <f>VLOOKUP($A598,DRG!$A$8:$Z$771,20,FALSE)</f>
        <v>A</v>
      </c>
      <c r="F598" s="292">
        <f>VLOOKUP($A598,DRG!$A$8:$Z$771,21,FALSE)</f>
        <v>1.1772</v>
      </c>
      <c r="G598" s="16"/>
      <c r="H598" s="268">
        <f>VLOOKUP($A598,DRG!$A$8:$Z$771,9,FALSE)</f>
        <v>13</v>
      </c>
      <c r="I598" s="300" t="str">
        <f>VLOOKUP($A598,DRG!$A$8:$Z$771,18,FALSE)</f>
        <v>A</v>
      </c>
      <c r="J598" s="292">
        <f>VLOOKUP($A598,DRG!$A$8:$Z$771,22,FALSE)</f>
        <v>1.2722</v>
      </c>
      <c r="K598" s="16"/>
      <c r="L598" s="302">
        <f t="shared" si="45"/>
        <v>22.366800000000001</v>
      </c>
      <c r="M598" s="208">
        <f t="shared" si="46"/>
        <v>16.538599999999999</v>
      </c>
      <c r="N598" s="358">
        <f t="shared" si="47"/>
        <v>-5.8282000000000025</v>
      </c>
      <c r="O598" s="308">
        <f t="shared" si="48"/>
        <v>8.069996602106691E-2</v>
      </c>
      <c r="P598" s="303">
        <f t="shared" si="49"/>
        <v>-0.31578947368421051</v>
      </c>
    </row>
    <row r="599" spans="1:16" x14ac:dyDescent="0.2">
      <c r="A599" s="273" t="s">
        <v>642</v>
      </c>
      <c r="B599" s="287" t="str">
        <f>VLOOKUP($A599,data!$B$2:$AS$765,44,FALSE)</f>
        <v>12</v>
      </c>
      <c r="C599" s="262" t="str">
        <f>VLOOKUP($A599,DRG!$A$8:$Z$771,2,FALSE)</f>
        <v>Transurethral Prostatectomy W CC/MCC</v>
      </c>
      <c r="D599" s="264">
        <f>IF(ISERROR(VLOOKUP($A599,v32_final!$A$9:$F$763,6,FALSE)),0,VLOOKUP($A599,v32_final!$A$9:$F$763,6,FALSE))</f>
        <v>15</v>
      </c>
      <c r="E599" s="221" t="str">
        <f>VLOOKUP($A599,DRG!$A$8:$Z$771,20,FALSE)</f>
        <v>A</v>
      </c>
      <c r="F599" s="293">
        <f>VLOOKUP($A599,DRG!$A$8:$Z$771,21,FALSE)</f>
        <v>1.1498999999999999</v>
      </c>
      <c r="G599" s="16"/>
      <c r="H599" s="263">
        <f>VLOOKUP($A599,DRG!$A$8:$Z$771,9,FALSE)</f>
        <v>10</v>
      </c>
      <c r="I599" s="299" t="str">
        <f>VLOOKUP($A599,DRG!$A$8:$Z$771,18,FALSE)</f>
        <v>A</v>
      </c>
      <c r="J599" s="293">
        <f>VLOOKUP($A599,DRG!$A$8:$Z$771,22,FALSE)</f>
        <v>1.141</v>
      </c>
      <c r="K599" s="16"/>
      <c r="L599" s="301">
        <f t="shared" si="45"/>
        <v>17.2485</v>
      </c>
      <c r="M599" s="207">
        <f t="shared" si="46"/>
        <v>11.41</v>
      </c>
      <c r="N599" s="357">
        <f t="shared" si="47"/>
        <v>-5.8384999999999998</v>
      </c>
      <c r="O599" s="288">
        <f t="shared" si="48"/>
        <v>-7.7398034611704568E-3</v>
      </c>
      <c r="P599" s="304">
        <f t="shared" si="49"/>
        <v>-0.33333333333333331</v>
      </c>
    </row>
    <row r="600" spans="1:16" x14ac:dyDescent="0.2">
      <c r="A600" s="273" t="s">
        <v>694</v>
      </c>
      <c r="B600" s="287" t="str">
        <f>VLOOKUP($A600,data!$B$2:$AS$765,44,FALSE)</f>
        <v>01</v>
      </c>
      <c r="C600" s="262" t="str">
        <f>VLOOKUP($A600,DRG!$A$8:$Z$771,2,FALSE)</f>
        <v>Non-Bacterial Infect of Nervous Sys Exc Viral Meningitis W/O CC/MCC</v>
      </c>
      <c r="D600" s="264">
        <f>IF(ISERROR(VLOOKUP($A600,v32_final!$A$9:$F$763,6,FALSE)),0,VLOOKUP($A600,v32_final!$A$9:$F$763,6,FALSE))</f>
        <v>16</v>
      </c>
      <c r="E600" s="221" t="str">
        <f>VLOOKUP($A600,DRG!$A$8:$Z$771,20,FALSE)</f>
        <v>A</v>
      </c>
      <c r="F600" s="293">
        <f>VLOOKUP($A600,DRG!$A$8:$Z$771,21,FALSE)</f>
        <v>1.2087000000000001</v>
      </c>
      <c r="G600" s="16"/>
      <c r="H600" s="263">
        <f>VLOOKUP($A600,DRG!$A$8:$Z$771,9,FALSE)</f>
        <v>10</v>
      </c>
      <c r="I600" s="299" t="str">
        <f>VLOOKUP($A600,DRG!$A$8:$Z$771,18,FALSE)</f>
        <v>A</v>
      </c>
      <c r="J600" s="293">
        <f>VLOOKUP($A600,DRG!$A$8:$Z$771,22,FALSE)</f>
        <v>1.3456999999999999</v>
      </c>
      <c r="K600" s="16"/>
      <c r="L600" s="301">
        <f t="shared" si="45"/>
        <v>19.339200000000002</v>
      </c>
      <c r="M600" s="207">
        <f t="shared" si="46"/>
        <v>13.456999999999999</v>
      </c>
      <c r="N600" s="357">
        <f t="shared" si="47"/>
        <v>-5.8822000000000028</v>
      </c>
      <c r="O600" s="288">
        <f t="shared" si="48"/>
        <v>0.11334491602548173</v>
      </c>
      <c r="P600" s="304">
        <f t="shared" si="49"/>
        <v>-0.375</v>
      </c>
    </row>
    <row r="601" spans="1:16" x14ac:dyDescent="0.2">
      <c r="A601" s="273" t="s">
        <v>1348</v>
      </c>
      <c r="B601" s="287" t="str">
        <f>VLOOKUP($A601,data!$B$2:$AS$765,44,FALSE)</f>
        <v/>
      </c>
      <c r="C601" s="262" t="str">
        <f>VLOOKUP($A601,DRG!$A$8:$Z$771,2,FALSE)</f>
        <v>Non-Extensive O.R. Proc Unrelated to Principal Diagnosis W CC</v>
      </c>
      <c r="D601" s="264">
        <f>IF(ISERROR(VLOOKUP($A601,v32_final!$A$9:$F$763,6,FALSE)),0,VLOOKUP($A601,v32_final!$A$9:$F$763,6,FALSE))</f>
        <v>66</v>
      </c>
      <c r="E601" s="221" t="str">
        <f>VLOOKUP($A601,DRG!$A$8:$Z$771,20,FALSE)</f>
        <v>A</v>
      </c>
      <c r="F601" s="293">
        <f>VLOOKUP($A601,DRG!$A$8:$Z$771,21,FALSE)</f>
        <v>1.6672</v>
      </c>
      <c r="G601" s="16"/>
      <c r="H601" s="263">
        <f>VLOOKUP($A601,DRG!$A$8:$Z$771,9,FALSE)</f>
        <v>62</v>
      </c>
      <c r="I601" s="299" t="str">
        <f>VLOOKUP($A601,DRG!$A$8:$Z$771,18,FALSE)</f>
        <v>A</v>
      </c>
      <c r="J601" s="293">
        <f>VLOOKUP($A601,DRG!$A$8:$Z$771,22,FALSE)</f>
        <v>1.6782999999999999</v>
      </c>
      <c r="K601" s="16"/>
      <c r="L601" s="301">
        <f t="shared" si="45"/>
        <v>110.0352</v>
      </c>
      <c r="M601" s="207">
        <f t="shared" si="46"/>
        <v>104.05459999999999</v>
      </c>
      <c r="N601" s="357">
        <f t="shared" si="47"/>
        <v>-5.9806000000000097</v>
      </c>
      <c r="O601" s="288">
        <f t="shared" si="48"/>
        <v>6.6578694817657673E-3</v>
      </c>
      <c r="P601" s="304">
        <f t="shared" si="49"/>
        <v>-6.0606060606060608E-2</v>
      </c>
    </row>
    <row r="602" spans="1:16" x14ac:dyDescent="0.2">
      <c r="A602" s="273" t="s">
        <v>1447</v>
      </c>
      <c r="B602" s="287" t="str">
        <f>VLOOKUP($A602,data!$B$2:$AS$765,44,FALSE)</f>
        <v>08</v>
      </c>
      <c r="C602" s="262" t="str">
        <f>VLOOKUP($A602,DRG!$A$8:$Z$771,2,FALSE)</f>
        <v>Fractures of Hip &amp; Pelvis W MCC</v>
      </c>
      <c r="D602" s="264">
        <f>IF(ISERROR(VLOOKUP($A602,v32_final!$A$9:$F$763,6,FALSE)),0,VLOOKUP($A602,v32_final!$A$9:$F$763,6,FALSE))</f>
        <v>13</v>
      </c>
      <c r="E602" s="221" t="str">
        <f>VLOOKUP($A602,DRG!$A$8:$Z$771,20,FALSE)</f>
        <v>A</v>
      </c>
      <c r="F602" s="293">
        <f>VLOOKUP($A602,DRG!$A$8:$Z$771,21,FALSE)</f>
        <v>1.3624000000000001</v>
      </c>
      <c r="G602" s="16"/>
      <c r="H602" s="263">
        <f>VLOOKUP($A602,DRG!$A$8:$Z$771,9,FALSE)</f>
        <v>6</v>
      </c>
      <c r="I602" s="299" t="str">
        <f>VLOOKUP($A602,DRG!$A$8:$Z$771,18,FALSE)</f>
        <v>M</v>
      </c>
      <c r="J602" s="293">
        <f>VLOOKUP($A602,DRG!$A$8:$Z$771,22,FALSE)</f>
        <v>1.9406000000000001</v>
      </c>
      <c r="K602" s="16"/>
      <c r="L602" s="301">
        <f t="shared" si="45"/>
        <v>17.711200000000002</v>
      </c>
      <c r="M602" s="207">
        <f t="shared" si="46"/>
        <v>11.643600000000001</v>
      </c>
      <c r="N602" s="357">
        <f t="shared" si="47"/>
        <v>-6.0676000000000005</v>
      </c>
      <c r="O602" s="288">
        <f t="shared" si="48"/>
        <v>0.4243981209630065</v>
      </c>
      <c r="P602" s="304">
        <f t="shared" si="49"/>
        <v>-0.53846153846153844</v>
      </c>
    </row>
    <row r="603" spans="1:16" x14ac:dyDescent="0.2">
      <c r="A603" s="282" t="s">
        <v>339</v>
      </c>
      <c r="B603" s="289" t="str">
        <f>VLOOKUP($A603,data!$B$2:$AS$765,44,FALSE)</f>
        <v>08</v>
      </c>
      <c r="C603" s="267" t="str">
        <f>VLOOKUP($A603,DRG!$A$8:$Z$771,2,FALSE)</f>
        <v>Wnd Debrid &amp; Skn Grft Exc Hand, for Musculo-Conn Tiss Dis W/O CC/MCC</v>
      </c>
      <c r="D603" s="269">
        <f>IF(ISERROR(VLOOKUP($A603,v32_final!$A$9:$F$763,6,FALSE)),0,VLOOKUP($A603,v32_final!$A$9:$F$763,6,FALSE))</f>
        <v>22</v>
      </c>
      <c r="E603" s="222" t="str">
        <f>VLOOKUP($A603,DRG!$A$8:$Z$771,20,FALSE)</f>
        <v>A</v>
      </c>
      <c r="F603" s="292">
        <f>VLOOKUP($A603,DRG!$A$8:$Z$771,21,FALSE)</f>
        <v>2.0996999999999999</v>
      </c>
      <c r="G603" s="16"/>
      <c r="H603" s="268">
        <f>VLOOKUP($A603,DRG!$A$8:$Z$771,9,FALSE)</f>
        <v>18</v>
      </c>
      <c r="I603" s="300" t="str">
        <f>VLOOKUP($A603,DRG!$A$8:$Z$771,18,FALSE)</f>
        <v>A</v>
      </c>
      <c r="J603" s="292">
        <f>VLOOKUP($A603,DRG!$A$8:$Z$771,22,FALSE)</f>
        <v>2.2284000000000002</v>
      </c>
      <c r="K603" s="16"/>
      <c r="L603" s="302">
        <f t="shared" si="45"/>
        <v>46.193399999999997</v>
      </c>
      <c r="M603" s="208">
        <f t="shared" si="46"/>
        <v>40.111200000000004</v>
      </c>
      <c r="N603" s="358">
        <f t="shared" si="47"/>
        <v>-6.0821999999999932</v>
      </c>
      <c r="O603" s="308">
        <f t="shared" si="48"/>
        <v>6.1294470638662793E-2</v>
      </c>
      <c r="P603" s="303">
        <f t="shared" si="49"/>
        <v>-0.18181818181818182</v>
      </c>
    </row>
    <row r="604" spans="1:16" x14ac:dyDescent="0.2">
      <c r="A604" s="283" t="s">
        <v>1274</v>
      </c>
      <c r="B604" s="287" t="str">
        <f>VLOOKUP($A604,data!$B$2:$AS$765,44,FALSE)</f>
        <v>19</v>
      </c>
      <c r="C604" s="262" t="str">
        <f>VLOOKUP($A604,DRG!$A$8:$Z$771,2,FALSE)</f>
        <v>O.R. Procedure W Principal Diagnoses of Mental Illness</v>
      </c>
      <c r="D604" s="264">
        <f>IF(ISERROR(VLOOKUP($A604,v32_final!$A$9:$F$763,6,FALSE)),0,VLOOKUP($A604,v32_final!$A$9:$F$763,6,FALSE))</f>
        <v>4</v>
      </c>
      <c r="E604" s="221" t="str">
        <f>VLOOKUP($A604,DRG!$A$8:$Z$771,20,FALSE)</f>
        <v>M</v>
      </c>
      <c r="F604" s="293">
        <f>VLOOKUP($A604,DRG!$A$8:$Z$771,21,FALSE)</f>
        <v>5.2131999999999996</v>
      </c>
      <c r="G604" s="16"/>
      <c r="H604" s="263">
        <f>VLOOKUP($A604,DRG!$A$8:$Z$771,9,FALSE)</f>
        <v>3</v>
      </c>
      <c r="I604" s="299" t="str">
        <f>VLOOKUP($A604,DRG!$A$8:$Z$771,18,FALSE)</f>
        <v>M</v>
      </c>
      <c r="J604" s="293">
        <f>VLOOKUP($A604,DRG!$A$8:$Z$771,22,FALSE)</f>
        <v>4.8920000000000003</v>
      </c>
      <c r="K604" s="16"/>
      <c r="L604" s="301">
        <f t="shared" si="45"/>
        <v>20.852799999999998</v>
      </c>
      <c r="M604" s="207">
        <f t="shared" si="46"/>
        <v>14.676000000000002</v>
      </c>
      <c r="N604" s="357">
        <f t="shared" si="47"/>
        <v>-6.1767999999999965</v>
      </c>
      <c r="O604" s="288">
        <f t="shared" si="48"/>
        <v>-6.1612828972607857E-2</v>
      </c>
      <c r="P604" s="304">
        <f t="shared" si="49"/>
        <v>-0.25</v>
      </c>
    </row>
    <row r="605" spans="1:16" x14ac:dyDescent="0.2">
      <c r="A605" s="273" t="s">
        <v>1326</v>
      </c>
      <c r="B605" s="287" t="str">
        <f>VLOOKUP($A605,data!$B$2:$AS$765,44,FALSE)</f>
        <v>23</v>
      </c>
      <c r="C605" s="262" t="str">
        <f>VLOOKUP($A605,DRG!$A$8:$Z$771,2,FALSE)</f>
        <v>Other Factors Influencing Health Status</v>
      </c>
      <c r="D605" s="264">
        <f>IF(ISERROR(VLOOKUP($A605,v32_final!$A$9:$F$763,6,FALSE)),0,VLOOKUP($A605,v32_final!$A$9:$F$763,6,FALSE))</f>
        <v>36</v>
      </c>
      <c r="E605" s="221" t="str">
        <f>VLOOKUP($A605,DRG!$A$8:$Z$771,20,FALSE)</f>
        <v>A</v>
      </c>
      <c r="F605" s="293">
        <f>VLOOKUP($A605,DRG!$A$8:$Z$771,21,FALSE)</f>
        <v>0.38600000000000001</v>
      </c>
      <c r="G605" s="16"/>
      <c r="H605" s="263">
        <f>VLOOKUP($A605,DRG!$A$8:$Z$771,9,FALSE)</f>
        <v>23</v>
      </c>
      <c r="I605" s="299" t="str">
        <f>VLOOKUP($A605,DRG!$A$8:$Z$771,18,FALSE)</f>
        <v>A</v>
      </c>
      <c r="J605" s="293">
        <f>VLOOKUP($A605,DRG!$A$8:$Z$771,22,FALSE)</f>
        <v>0.33029999999999998</v>
      </c>
      <c r="K605" s="16"/>
      <c r="L605" s="301">
        <f t="shared" si="45"/>
        <v>13.896000000000001</v>
      </c>
      <c r="M605" s="207">
        <f t="shared" si="46"/>
        <v>7.5968999999999998</v>
      </c>
      <c r="N605" s="357">
        <f t="shared" si="47"/>
        <v>-6.299100000000001</v>
      </c>
      <c r="O605" s="288">
        <f t="shared" si="48"/>
        <v>-0.14430051813471509</v>
      </c>
      <c r="P605" s="304">
        <f t="shared" si="49"/>
        <v>-0.3611111111111111</v>
      </c>
    </row>
    <row r="606" spans="1:16" x14ac:dyDescent="0.2">
      <c r="A606" s="273" t="s">
        <v>595</v>
      </c>
      <c r="B606" s="287" t="str">
        <f>VLOOKUP($A606,data!$B$2:$AS$765,44,FALSE)</f>
        <v>01</v>
      </c>
      <c r="C606" s="262" t="str">
        <f>VLOOKUP($A606,DRG!$A$8:$Z$771,2,FALSE)</f>
        <v>Ventricular Shunt Procedures W MCC</v>
      </c>
      <c r="D606" s="264">
        <f>IF(ISERROR(VLOOKUP($A606,v32_final!$A$9:$F$763,6,FALSE)),0,VLOOKUP($A606,v32_final!$A$9:$F$763,6,FALSE))</f>
        <v>7</v>
      </c>
      <c r="E606" s="221" t="str">
        <f>VLOOKUP($A606,DRG!$A$8:$Z$771,20,FALSE)</f>
        <v>M</v>
      </c>
      <c r="F606" s="293">
        <f>VLOOKUP($A606,DRG!$A$8:$Z$771,21,FALSE)</f>
        <v>5.1722999999999999</v>
      </c>
      <c r="G606" s="16"/>
      <c r="H606" s="263">
        <f>VLOOKUP($A606,DRG!$A$8:$Z$771,9,FALSE)</f>
        <v>10</v>
      </c>
      <c r="I606" s="299" t="str">
        <f>VLOOKUP($A606,DRG!$A$8:$Z$771,18,FALSE)</f>
        <v>A</v>
      </c>
      <c r="J606" s="293">
        <f>VLOOKUP($A606,DRG!$A$8:$Z$771,22,FALSE)</f>
        <v>2.9897999999999998</v>
      </c>
      <c r="K606" s="16"/>
      <c r="L606" s="301">
        <f t="shared" si="45"/>
        <v>36.206099999999999</v>
      </c>
      <c r="M606" s="207">
        <f t="shared" si="46"/>
        <v>29.897999999999996</v>
      </c>
      <c r="N606" s="357">
        <f t="shared" si="47"/>
        <v>-6.3081000000000031</v>
      </c>
      <c r="O606" s="288">
        <f t="shared" si="48"/>
        <v>-0.42195928310422831</v>
      </c>
      <c r="P606" s="304">
        <f t="shared" si="49"/>
        <v>0.42857142857142855</v>
      </c>
    </row>
    <row r="607" spans="1:16" x14ac:dyDescent="0.2">
      <c r="A607" s="273" t="s">
        <v>1501</v>
      </c>
      <c r="B607" s="287" t="str">
        <f>VLOOKUP($A607,data!$B$2:$AS$765,44,FALSE)</f>
        <v>06</v>
      </c>
      <c r="C607" s="262" t="str">
        <f>VLOOKUP($A607,DRG!$A$8:$Z$771,2,FALSE)</f>
        <v>Appendectomy W Complicated Principal Diag W MCC</v>
      </c>
      <c r="D607" s="264">
        <f>IF(ISERROR(VLOOKUP($A607,v32_final!$A$9:$F$763,6,FALSE)),0,VLOOKUP($A607,v32_final!$A$9:$F$763,6,FALSE))</f>
        <v>9</v>
      </c>
      <c r="E607" s="221" t="str">
        <f>VLOOKUP($A607,DRG!$A$8:$Z$771,20,FALSE)</f>
        <v>M</v>
      </c>
      <c r="F607" s="293">
        <f>VLOOKUP($A607,DRG!$A$8:$Z$771,21,FALSE)</f>
        <v>4.7729999999999997</v>
      </c>
      <c r="G607" s="16"/>
      <c r="H607" s="263">
        <f>VLOOKUP($A607,DRG!$A$8:$Z$771,9,FALSE)</f>
        <v>13</v>
      </c>
      <c r="I607" s="299" t="str">
        <f>VLOOKUP($A607,DRG!$A$8:$Z$771,18,FALSE)</f>
        <v>A</v>
      </c>
      <c r="J607" s="293">
        <f>VLOOKUP($A607,DRG!$A$8:$Z$771,22,FALSE)</f>
        <v>2.8073000000000001</v>
      </c>
      <c r="K607" s="16"/>
      <c r="L607" s="301">
        <f t="shared" si="45"/>
        <v>42.956999999999994</v>
      </c>
      <c r="M607" s="207">
        <f t="shared" si="46"/>
        <v>36.494900000000001</v>
      </c>
      <c r="N607" s="357">
        <f t="shared" si="47"/>
        <v>-6.4620999999999924</v>
      </c>
      <c r="O607" s="288">
        <f t="shared" si="48"/>
        <v>-0.41183741881416291</v>
      </c>
      <c r="P607" s="304">
        <f t="shared" si="49"/>
        <v>0.44444444444444442</v>
      </c>
    </row>
    <row r="608" spans="1:16" x14ac:dyDescent="0.2">
      <c r="A608" s="282" t="s">
        <v>359</v>
      </c>
      <c r="B608" s="289" t="str">
        <f>VLOOKUP($A608,data!$B$2:$AS$765,44,FALSE)</f>
        <v>08</v>
      </c>
      <c r="C608" s="267" t="str">
        <f>VLOOKUP($A608,DRG!$A$8:$Z$771,2,FALSE)</f>
        <v>Amputation for Musculoskeletal Sys &amp; Conn Tissue Dis W/O CC/MCC</v>
      </c>
      <c r="D608" s="269">
        <f>IF(ISERROR(VLOOKUP($A608,v32_final!$A$9:$F$763,6,FALSE)),0,VLOOKUP($A608,v32_final!$A$9:$F$763,6,FALSE))</f>
        <v>14</v>
      </c>
      <c r="E608" s="222" t="str">
        <f>VLOOKUP($A608,DRG!$A$8:$Z$771,20,FALSE)</f>
        <v>A</v>
      </c>
      <c r="F608" s="292">
        <f>VLOOKUP($A608,DRG!$A$8:$Z$771,21,FALSE)</f>
        <v>1.3343</v>
      </c>
      <c r="G608" s="16"/>
      <c r="H608" s="268">
        <f>VLOOKUP($A608,DRG!$A$8:$Z$771,9,FALSE)</f>
        <v>10</v>
      </c>
      <c r="I608" s="300" t="str">
        <f>VLOOKUP($A608,DRG!$A$8:$Z$771,18,FALSE)</f>
        <v>A</v>
      </c>
      <c r="J608" s="292">
        <f>VLOOKUP($A608,DRG!$A$8:$Z$771,22,FALSE)</f>
        <v>1.2117</v>
      </c>
      <c r="K608" s="16"/>
      <c r="L608" s="302">
        <f t="shared" si="45"/>
        <v>18.680199999999999</v>
      </c>
      <c r="M608" s="208">
        <f t="shared" si="46"/>
        <v>12.117000000000001</v>
      </c>
      <c r="N608" s="358">
        <f t="shared" si="47"/>
        <v>-6.5631999999999984</v>
      </c>
      <c r="O608" s="308">
        <f t="shared" si="48"/>
        <v>-9.1883384546204025E-2</v>
      </c>
      <c r="P608" s="303">
        <f t="shared" si="49"/>
        <v>-0.2857142857142857</v>
      </c>
    </row>
    <row r="609" spans="1:16" x14ac:dyDescent="0.2">
      <c r="A609" s="273" t="s">
        <v>474</v>
      </c>
      <c r="B609" s="287" t="str">
        <f>VLOOKUP($A609,data!$B$2:$AS$765,44,FALSE)</f>
        <v>01</v>
      </c>
      <c r="C609" s="262" t="str">
        <f>VLOOKUP($A609,DRG!$A$8:$Z$771,2,FALSE)</f>
        <v>Nonspecific CVA &amp; Precerebral Occlusion W/O Infarct W MCC</v>
      </c>
      <c r="D609" s="264">
        <f>IF(ISERROR(VLOOKUP($A609,v32_final!$A$9:$F$763,6,FALSE)),0,VLOOKUP($A609,v32_final!$A$9:$F$763,6,FALSE))</f>
        <v>5</v>
      </c>
      <c r="E609" s="221" t="str">
        <f>VLOOKUP($A609,DRG!$A$8:$Z$771,20,FALSE)</f>
        <v>M</v>
      </c>
      <c r="F609" s="293">
        <f>VLOOKUP($A609,DRG!$A$8:$Z$771,21,FALSE)</f>
        <v>2.2585000000000002</v>
      </c>
      <c r="G609" s="16"/>
      <c r="H609" s="263">
        <f>VLOOKUP($A609,DRG!$A$8:$Z$771,9,FALSE)</f>
        <v>2</v>
      </c>
      <c r="I609" s="299" t="str">
        <f>VLOOKUP($A609,DRG!$A$8:$Z$771,18,FALSE)</f>
        <v>M</v>
      </c>
      <c r="J609" s="293">
        <f>VLOOKUP($A609,DRG!$A$8:$Z$771,22,FALSE)</f>
        <v>2.2744</v>
      </c>
      <c r="K609" s="16"/>
      <c r="L609" s="301">
        <f t="shared" si="45"/>
        <v>11.2925</v>
      </c>
      <c r="M609" s="207">
        <f t="shared" si="46"/>
        <v>4.5488</v>
      </c>
      <c r="N609" s="357">
        <f t="shared" si="47"/>
        <v>-6.7437000000000005</v>
      </c>
      <c r="O609" s="288">
        <f t="shared" si="48"/>
        <v>7.0400708434800981E-3</v>
      </c>
      <c r="P609" s="304">
        <f t="shared" si="49"/>
        <v>-0.6</v>
      </c>
    </row>
    <row r="610" spans="1:16" x14ac:dyDescent="0.2">
      <c r="A610" s="273" t="s">
        <v>904</v>
      </c>
      <c r="B610" s="287" t="str">
        <f>VLOOKUP($A610,data!$B$2:$AS$765,44,FALSE)</f>
        <v>04</v>
      </c>
      <c r="C610" s="262" t="str">
        <f>VLOOKUP($A610,DRG!$A$8:$Z$771,2,FALSE)</f>
        <v>Respiratory Signs &amp; Symptoms</v>
      </c>
      <c r="D610" s="264">
        <f>IF(ISERROR(VLOOKUP($A610,v32_final!$A$9:$F$763,6,FALSE)),0,VLOOKUP($A610,v32_final!$A$9:$F$763,6,FALSE))</f>
        <v>113</v>
      </c>
      <c r="E610" s="221" t="str">
        <f>VLOOKUP($A610,DRG!$A$8:$Z$771,20,FALSE)</f>
        <v>A</v>
      </c>
      <c r="F610" s="293">
        <f>VLOOKUP($A610,DRG!$A$8:$Z$771,21,FALSE)</f>
        <v>0.82640000000000002</v>
      </c>
      <c r="G610" s="16"/>
      <c r="H610" s="263">
        <f>VLOOKUP($A610,DRG!$A$8:$Z$771,9,FALSE)</f>
        <v>103</v>
      </c>
      <c r="I610" s="299" t="str">
        <f>VLOOKUP($A610,DRG!$A$8:$Z$771,18,FALSE)</f>
        <v>A</v>
      </c>
      <c r="J610" s="293">
        <f>VLOOKUP($A610,DRG!$A$8:$Z$771,22,FALSE)</f>
        <v>0.84109999999999996</v>
      </c>
      <c r="K610" s="16"/>
      <c r="L610" s="301">
        <f t="shared" si="45"/>
        <v>93.383200000000002</v>
      </c>
      <c r="M610" s="207">
        <f t="shared" si="46"/>
        <v>86.633299999999991</v>
      </c>
      <c r="N610" s="357">
        <f t="shared" si="47"/>
        <v>-6.7499000000000109</v>
      </c>
      <c r="O610" s="288">
        <f t="shared" si="48"/>
        <v>1.7787996127783076E-2</v>
      </c>
      <c r="P610" s="304">
        <f t="shared" si="49"/>
        <v>-8.8495575221238937E-2</v>
      </c>
    </row>
    <row r="611" spans="1:16" x14ac:dyDescent="0.2">
      <c r="A611" s="273" t="s">
        <v>1266</v>
      </c>
      <c r="B611" s="287" t="str">
        <f>VLOOKUP($A611,data!$B$2:$AS$765,44,FALSE)</f>
        <v>18</v>
      </c>
      <c r="C611" s="262" t="str">
        <f>VLOOKUP($A611,DRG!$A$8:$Z$771,2,FALSE)</f>
        <v>Viral Illness W MCC</v>
      </c>
      <c r="D611" s="264">
        <f>IF(ISERROR(VLOOKUP($A611,v32_final!$A$9:$F$763,6,FALSE)),0,VLOOKUP($A611,v32_final!$A$9:$F$763,6,FALSE))</f>
        <v>9</v>
      </c>
      <c r="E611" s="221" t="str">
        <f>VLOOKUP($A611,DRG!$A$8:$Z$771,20,FALSE)</f>
        <v>M</v>
      </c>
      <c r="F611" s="293">
        <f>VLOOKUP($A611,DRG!$A$8:$Z$771,21,FALSE)</f>
        <v>2.3523999999999998</v>
      </c>
      <c r="G611" s="16"/>
      <c r="H611" s="263">
        <f>VLOOKUP($A611,DRG!$A$8:$Z$771,9,FALSE)</f>
        <v>15</v>
      </c>
      <c r="I611" s="299" t="str">
        <f>VLOOKUP($A611,DRG!$A$8:$Z$771,18,FALSE)</f>
        <v>A</v>
      </c>
      <c r="J611" s="293">
        <f>VLOOKUP($A611,DRG!$A$8:$Z$771,22,FALSE)</f>
        <v>0.94440000000000002</v>
      </c>
      <c r="K611" s="16"/>
      <c r="L611" s="301">
        <f t="shared" si="45"/>
        <v>21.171599999999998</v>
      </c>
      <c r="M611" s="207">
        <f t="shared" si="46"/>
        <v>14.166</v>
      </c>
      <c r="N611" s="357">
        <f t="shared" si="47"/>
        <v>-7.0055999999999976</v>
      </c>
      <c r="O611" s="288">
        <f t="shared" si="48"/>
        <v>-0.59853766366264238</v>
      </c>
      <c r="P611" s="304">
        <f t="shared" si="49"/>
        <v>0.66666666666666663</v>
      </c>
    </row>
    <row r="612" spans="1:16" x14ac:dyDescent="0.2">
      <c r="A612" s="283" t="s">
        <v>1337</v>
      </c>
      <c r="B612" s="287" t="str">
        <f>VLOOKUP($A612,data!$B$2:$AS$765,44,FALSE)</f>
        <v>25</v>
      </c>
      <c r="C612" s="262" t="str">
        <f>VLOOKUP($A612,DRG!$A$8:$Z$771,2,FALSE)</f>
        <v>HIV W Major Related Condition W MCC</v>
      </c>
      <c r="D612" s="264">
        <f>IF(ISERROR(VLOOKUP($A612,v32_final!$A$9:$F$763,6,FALSE)),0,VLOOKUP($A612,v32_final!$A$9:$F$763,6,FALSE))</f>
        <v>34</v>
      </c>
      <c r="E612" s="221" t="str">
        <f>VLOOKUP($A612,DRG!$A$8:$Z$771,20,FALSE)</f>
        <v>A</v>
      </c>
      <c r="F612" s="293">
        <f>VLOOKUP($A612,DRG!$A$8:$Z$771,21,FALSE)</f>
        <v>3.0825999999999998</v>
      </c>
      <c r="G612" s="16"/>
      <c r="H612" s="263">
        <f>VLOOKUP($A612,DRG!$A$8:$Z$771,9,FALSE)</f>
        <v>33</v>
      </c>
      <c r="I612" s="299" t="str">
        <f>VLOOKUP($A612,DRG!$A$8:$Z$771,18,FALSE)</f>
        <v>A</v>
      </c>
      <c r="J612" s="293">
        <f>VLOOKUP($A612,DRG!$A$8:$Z$771,22,FALSE)</f>
        <v>2.9596</v>
      </c>
      <c r="K612" s="16"/>
      <c r="L612" s="301">
        <f t="shared" si="45"/>
        <v>104.80839999999999</v>
      </c>
      <c r="M612" s="207">
        <f t="shared" si="46"/>
        <v>97.666799999999995</v>
      </c>
      <c r="N612" s="357">
        <f t="shared" si="47"/>
        <v>-7.1415999999999968</v>
      </c>
      <c r="O612" s="288">
        <f t="shared" si="48"/>
        <v>-3.9901381950301622E-2</v>
      </c>
      <c r="P612" s="304">
        <f t="shared" si="49"/>
        <v>-2.9411764705882353E-2</v>
      </c>
    </row>
    <row r="613" spans="1:16" x14ac:dyDescent="0.2">
      <c r="A613" s="282" t="s">
        <v>2283</v>
      </c>
      <c r="B613" s="289" t="str">
        <f>VLOOKUP($A613,data!$B$2:$AS$765,44,FALSE)</f>
        <v>09</v>
      </c>
      <c r="C613" s="267" t="str">
        <f>VLOOKUP($A613,DRG!$A$8:$Z$771,2,FALSE)</f>
        <v>Skin Debridement W MCC</v>
      </c>
      <c r="D613" s="269">
        <f>IF(ISERROR(VLOOKUP($A613,v32_final!$A$9:$F$763,6,FALSE)),0,VLOOKUP($A613,v32_final!$A$9:$F$763,6,FALSE))</f>
        <v>38</v>
      </c>
      <c r="E613" s="222" t="str">
        <f>VLOOKUP($A613,DRG!$A$8:$Z$771,20,FALSE)</f>
        <v>A</v>
      </c>
      <c r="F613" s="292">
        <f>VLOOKUP($A613,DRG!$A$8:$Z$771,21,FALSE)</f>
        <v>2.1602999999999999</v>
      </c>
      <c r="G613" s="16"/>
      <c r="H613" s="268">
        <f>VLOOKUP($A613,DRG!$A$8:$Z$771,9,FALSE)</f>
        <v>31</v>
      </c>
      <c r="I613" s="300" t="str">
        <f>VLOOKUP($A613,DRG!$A$8:$Z$771,18,FALSE)</f>
        <v>A</v>
      </c>
      <c r="J613" s="292">
        <f>VLOOKUP($A613,DRG!$A$8:$Z$771,22,FALSE)</f>
        <v>2.4161999999999999</v>
      </c>
      <c r="K613" s="16"/>
      <c r="L613" s="302">
        <f t="shared" si="45"/>
        <v>82.091399999999993</v>
      </c>
      <c r="M613" s="208">
        <f t="shared" si="46"/>
        <v>74.902199999999993</v>
      </c>
      <c r="N613" s="358">
        <f t="shared" si="47"/>
        <v>-7.1891999999999996</v>
      </c>
      <c r="O613" s="308">
        <f t="shared" si="48"/>
        <v>0.11845577003194002</v>
      </c>
      <c r="P613" s="303">
        <f t="shared" si="49"/>
        <v>-0.18421052631578946</v>
      </c>
    </row>
    <row r="614" spans="1:16" x14ac:dyDescent="0.2">
      <c r="A614" s="273" t="s">
        <v>1347</v>
      </c>
      <c r="B614" s="287" t="str">
        <f>VLOOKUP($A614,data!$B$2:$AS$765,44,FALSE)</f>
        <v/>
      </c>
      <c r="C614" s="262" t="str">
        <f>VLOOKUP($A614,DRG!$A$8:$Z$771,2,FALSE)</f>
        <v>Non-Extensive O.R. Proc Unrelated to Principal Diagnosis W MCC</v>
      </c>
      <c r="D614" s="264">
        <f>IF(ISERROR(VLOOKUP($A614,v32_final!$A$9:$F$763,6,FALSE)),0,VLOOKUP($A614,v32_final!$A$9:$F$763,6,FALSE))</f>
        <v>38</v>
      </c>
      <c r="E614" s="221" t="str">
        <f>VLOOKUP($A614,DRG!$A$8:$Z$771,20,FALSE)</f>
        <v>A</v>
      </c>
      <c r="F614" s="293">
        <f>VLOOKUP($A614,DRG!$A$8:$Z$771,21,FALSE)</f>
        <v>2.8298999999999999</v>
      </c>
      <c r="G614" s="16"/>
      <c r="H614" s="263">
        <f>VLOOKUP($A614,DRG!$A$8:$Z$771,9,FALSE)</f>
        <v>30</v>
      </c>
      <c r="I614" s="299" t="str">
        <f>VLOOKUP($A614,DRG!$A$8:$Z$771,18,FALSE)</f>
        <v>A</v>
      </c>
      <c r="J614" s="293">
        <f>VLOOKUP($A614,DRG!$A$8:$Z$771,22,FALSE)</f>
        <v>3.3361999999999998</v>
      </c>
      <c r="K614" s="16"/>
      <c r="L614" s="301">
        <f t="shared" si="45"/>
        <v>107.53619999999999</v>
      </c>
      <c r="M614" s="207">
        <f t="shared" si="46"/>
        <v>100.086</v>
      </c>
      <c r="N614" s="357">
        <f t="shared" si="47"/>
        <v>-7.4501999999999953</v>
      </c>
      <c r="O614" s="288">
        <f t="shared" si="48"/>
        <v>0.17891091558005584</v>
      </c>
      <c r="P614" s="304">
        <f t="shared" si="49"/>
        <v>-0.21052631578947367</v>
      </c>
    </row>
    <row r="615" spans="1:16" x14ac:dyDescent="0.2">
      <c r="A615" s="273" t="s">
        <v>890</v>
      </c>
      <c r="B615" s="287" t="str">
        <f>VLOOKUP($A615,data!$B$2:$AS$765,44,FALSE)</f>
        <v>04</v>
      </c>
      <c r="C615" s="262" t="str">
        <f>VLOOKUP($A615,DRG!$A$8:$Z$771,2,FALSE)</f>
        <v>Interstitial Lung Disease W CC</v>
      </c>
      <c r="D615" s="264">
        <f>IF(ISERROR(VLOOKUP($A615,v32_final!$A$9:$F$763,6,FALSE)),0,VLOOKUP($A615,v32_final!$A$9:$F$763,6,FALSE))</f>
        <v>16</v>
      </c>
      <c r="E615" s="221" t="str">
        <f>VLOOKUP($A615,DRG!$A$8:$Z$771,20,FALSE)</f>
        <v>AP</v>
      </c>
      <c r="F615" s="293">
        <f>VLOOKUP($A615,DRG!$A$8:$Z$771,21,FALSE)</f>
        <v>1.2060999999999999</v>
      </c>
      <c r="G615" s="16"/>
      <c r="H615" s="263">
        <f>VLOOKUP($A615,DRG!$A$8:$Z$771,9,FALSE)</f>
        <v>13</v>
      </c>
      <c r="I615" s="299" t="str">
        <f>VLOOKUP($A615,DRG!$A$8:$Z$771,18,FALSE)</f>
        <v>A</v>
      </c>
      <c r="J615" s="293">
        <f>VLOOKUP($A615,DRG!$A$8:$Z$771,22,FALSE)</f>
        <v>0.89280000000000004</v>
      </c>
      <c r="K615" s="16"/>
      <c r="L615" s="301">
        <f t="shared" si="45"/>
        <v>19.297599999999999</v>
      </c>
      <c r="M615" s="207">
        <f t="shared" si="46"/>
        <v>11.606400000000001</v>
      </c>
      <c r="N615" s="357">
        <f t="shared" si="47"/>
        <v>-7.6911999999999985</v>
      </c>
      <c r="O615" s="288">
        <f t="shared" si="48"/>
        <v>-0.25976287206699272</v>
      </c>
      <c r="P615" s="304">
        <f t="shared" si="49"/>
        <v>-0.1875</v>
      </c>
    </row>
    <row r="616" spans="1:16" x14ac:dyDescent="0.2">
      <c r="A616" s="273" t="s">
        <v>194</v>
      </c>
      <c r="B616" s="287" t="str">
        <f>VLOOKUP($A616,data!$B$2:$AS$765,44,FALSE)</f>
        <v>06</v>
      </c>
      <c r="C616" s="262" t="str">
        <f>VLOOKUP($A616,DRG!$A$8:$Z$771,2,FALSE)</f>
        <v>Other Digestive System Diagnoses W/O CC/MCC</v>
      </c>
      <c r="D616" s="264">
        <f>IF(ISERROR(VLOOKUP($A616,v32_final!$A$9:$F$763,6,FALSE)),0,VLOOKUP($A616,v32_final!$A$9:$F$763,6,FALSE))</f>
        <v>99</v>
      </c>
      <c r="E616" s="221" t="str">
        <f>VLOOKUP($A616,DRG!$A$8:$Z$771,20,FALSE)</f>
        <v>A</v>
      </c>
      <c r="F616" s="293">
        <f>VLOOKUP($A616,DRG!$A$8:$Z$771,21,FALSE)</f>
        <v>0.81269999999999998</v>
      </c>
      <c r="G616" s="16"/>
      <c r="H616" s="263">
        <f>VLOOKUP($A616,DRG!$A$8:$Z$771,9,FALSE)</f>
        <v>94</v>
      </c>
      <c r="I616" s="299" t="str">
        <f>VLOOKUP($A616,DRG!$A$8:$Z$771,18,FALSE)</f>
        <v>A</v>
      </c>
      <c r="J616" s="293">
        <f>VLOOKUP($A616,DRG!$A$8:$Z$771,22,FALSE)</f>
        <v>0.77390000000000003</v>
      </c>
      <c r="K616" s="16"/>
      <c r="L616" s="301">
        <f t="shared" si="45"/>
        <v>80.457300000000004</v>
      </c>
      <c r="M616" s="207">
        <f t="shared" si="46"/>
        <v>72.746600000000001</v>
      </c>
      <c r="N616" s="357">
        <f t="shared" si="47"/>
        <v>-7.7107000000000028</v>
      </c>
      <c r="O616" s="288">
        <f t="shared" si="48"/>
        <v>-4.7742094253722098E-2</v>
      </c>
      <c r="P616" s="304">
        <f t="shared" si="49"/>
        <v>-5.0505050505050504E-2</v>
      </c>
    </row>
    <row r="617" spans="1:16" x14ac:dyDescent="0.2">
      <c r="A617" s="273" t="s">
        <v>444</v>
      </c>
      <c r="B617" s="287" t="str">
        <f>VLOOKUP($A617,data!$B$2:$AS$765,44,FALSE)</f>
        <v>01</v>
      </c>
      <c r="C617" s="262" t="str">
        <f>VLOOKUP($A617,DRG!$A$8:$Z$771,2,FALSE)</f>
        <v>Spinal Disorders &amp; Injuries W CC/MCC</v>
      </c>
      <c r="D617" s="264">
        <f>IF(ISERROR(VLOOKUP($A617,v32_final!$A$9:$F$763,6,FALSE)),0,VLOOKUP($A617,v32_final!$A$9:$F$763,6,FALSE))</f>
        <v>7</v>
      </c>
      <c r="E617" s="221" t="str">
        <f>VLOOKUP($A617,DRG!$A$8:$Z$771,20,FALSE)</f>
        <v>M</v>
      </c>
      <c r="F617" s="293">
        <f>VLOOKUP($A617,DRG!$A$8:$Z$771,21,FALSE)</f>
        <v>2.4584000000000001</v>
      </c>
      <c r="G617" s="16"/>
      <c r="H617" s="263">
        <f>VLOOKUP($A617,DRG!$A$8:$Z$771,9,FALSE)</f>
        <v>4</v>
      </c>
      <c r="I617" s="299" t="str">
        <f>VLOOKUP($A617,DRG!$A$8:$Z$771,18,FALSE)</f>
        <v>M</v>
      </c>
      <c r="J617" s="293">
        <f>VLOOKUP($A617,DRG!$A$8:$Z$771,22,FALSE)</f>
        <v>2.3656999999999999</v>
      </c>
      <c r="K617" s="16"/>
      <c r="L617" s="301">
        <f t="shared" si="45"/>
        <v>17.2088</v>
      </c>
      <c r="M617" s="207">
        <f t="shared" si="46"/>
        <v>9.4627999999999997</v>
      </c>
      <c r="N617" s="357">
        <f t="shared" si="47"/>
        <v>-7.7460000000000004</v>
      </c>
      <c r="O617" s="288">
        <f t="shared" si="48"/>
        <v>-3.7707452001301753E-2</v>
      </c>
      <c r="P617" s="304">
        <f t="shared" si="49"/>
        <v>-0.42857142857142855</v>
      </c>
    </row>
    <row r="618" spans="1:16" x14ac:dyDescent="0.2">
      <c r="A618" s="282" t="s">
        <v>381</v>
      </c>
      <c r="B618" s="289" t="str">
        <f>VLOOKUP($A618,data!$B$2:$AS$765,44,FALSE)</f>
        <v>08</v>
      </c>
      <c r="C618" s="267" t="str">
        <f>VLOOKUP($A618,DRG!$A$8:$Z$771,2,FALSE)</f>
        <v>Knee Procedures W PDX of Infection W/O CC/MCC</v>
      </c>
      <c r="D618" s="269">
        <f>IF(ISERROR(VLOOKUP($A618,v32_final!$A$9:$F$763,6,FALSE)),0,VLOOKUP($A618,v32_final!$A$9:$F$763,6,FALSE))</f>
        <v>14</v>
      </c>
      <c r="E618" s="222" t="str">
        <f>VLOOKUP($A618,DRG!$A$8:$Z$771,20,FALSE)</f>
        <v>A</v>
      </c>
      <c r="F618" s="292">
        <f>VLOOKUP($A618,DRG!$A$8:$Z$771,21,FALSE)</f>
        <v>1.3807</v>
      </c>
      <c r="G618" s="16"/>
      <c r="H618" s="268">
        <f>VLOOKUP($A618,DRG!$A$8:$Z$771,9,FALSE)</f>
        <v>11</v>
      </c>
      <c r="I618" s="300" t="str">
        <f>VLOOKUP($A618,DRG!$A$8:$Z$771,18,FALSE)</f>
        <v>AO</v>
      </c>
      <c r="J618" s="292">
        <f>VLOOKUP($A618,DRG!$A$8:$Z$771,22,FALSE)</f>
        <v>1.0434000000000001</v>
      </c>
      <c r="K618" s="16"/>
      <c r="L618" s="302">
        <f t="shared" si="45"/>
        <v>19.329799999999999</v>
      </c>
      <c r="M618" s="208">
        <f t="shared" si="46"/>
        <v>11.477400000000001</v>
      </c>
      <c r="N618" s="358">
        <f t="shared" si="47"/>
        <v>-7.8523999999999976</v>
      </c>
      <c r="O618" s="308">
        <f t="shared" si="48"/>
        <v>-0.24429637140580859</v>
      </c>
      <c r="P618" s="303">
        <f t="shared" si="49"/>
        <v>-0.21428571428571427</v>
      </c>
    </row>
    <row r="619" spans="1:16" x14ac:dyDescent="0.2">
      <c r="A619" s="273" t="s">
        <v>1132</v>
      </c>
      <c r="B619" s="287" t="str">
        <f>VLOOKUP($A619,data!$B$2:$AS$765,44,FALSE)</f>
        <v>06</v>
      </c>
      <c r="C619" s="262" t="str">
        <f>VLOOKUP($A619,DRG!$A$8:$Z$771,2,FALSE)</f>
        <v>Other Digestive System O.R. Procedures W CC</v>
      </c>
      <c r="D619" s="264">
        <f>IF(ISERROR(VLOOKUP($A619,v32_final!$A$9:$F$763,6,FALSE)),0,VLOOKUP($A619,v32_final!$A$9:$F$763,6,FALSE))</f>
        <v>38</v>
      </c>
      <c r="E619" s="221" t="str">
        <f>VLOOKUP($A619,DRG!$A$8:$Z$771,20,FALSE)</f>
        <v>A</v>
      </c>
      <c r="F619" s="293">
        <f>VLOOKUP($A619,DRG!$A$8:$Z$771,21,FALSE)</f>
        <v>2.2496</v>
      </c>
      <c r="G619" s="16"/>
      <c r="H619" s="263">
        <f>VLOOKUP($A619,DRG!$A$8:$Z$771,9,FALSE)</f>
        <v>37</v>
      </c>
      <c r="I619" s="299" t="str">
        <f>VLOOKUP($A619,DRG!$A$8:$Z$771,18,FALSE)</f>
        <v>A</v>
      </c>
      <c r="J619" s="293">
        <f>VLOOKUP($A619,DRG!$A$8:$Z$771,22,FALSE)</f>
        <v>2.0943000000000001</v>
      </c>
      <c r="K619" s="16"/>
      <c r="L619" s="301">
        <f t="shared" si="45"/>
        <v>85.484800000000007</v>
      </c>
      <c r="M619" s="207">
        <f t="shared" si="46"/>
        <v>77.489100000000008</v>
      </c>
      <c r="N619" s="357">
        <f t="shared" si="47"/>
        <v>-7.9956999999999994</v>
      </c>
      <c r="O619" s="288">
        <f t="shared" si="48"/>
        <v>-6.9034495021337128E-2</v>
      </c>
      <c r="P619" s="304">
        <f t="shared" si="49"/>
        <v>-2.6315789473684209E-2</v>
      </c>
    </row>
    <row r="620" spans="1:16" x14ac:dyDescent="0.2">
      <c r="A620" s="273" t="s">
        <v>1313</v>
      </c>
      <c r="B620" s="287" t="str">
        <f>VLOOKUP($A620,data!$B$2:$AS$765,44,FALSE)</f>
        <v>22</v>
      </c>
      <c r="C620" s="262" t="str">
        <f>VLOOKUP($A620,DRG!$A$8:$Z$771,2,FALSE)</f>
        <v>Extensive Burns or Full Thickness Burns W MV &gt;96 Hrs W/O Skin Graft</v>
      </c>
      <c r="D620" s="264">
        <f>IF(ISERROR(VLOOKUP($A620,v32_final!$A$9:$F$763,6,FALSE)),0,VLOOKUP($A620,v32_final!$A$9:$F$763,6,FALSE))</f>
        <v>4</v>
      </c>
      <c r="E620" s="221" t="str">
        <f>VLOOKUP($A620,DRG!$A$8:$Z$771,20,FALSE)</f>
        <v>M</v>
      </c>
      <c r="F620" s="293">
        <f>VLOOKUP($A620,DRG!$A$8:$Z$771,21,FALSE)</f>
        <v>4.2840999999999996</v>
      </c>
      <c r="G620" s="16"/>
      <c r="H620" s="263">
        <f>VLOOKUP($A620,DRG!$A$8:$Z$771,9,FALSE)</f>
        <v>2</v>
      </c>
      <c r="I620" s="299" t="str">
        <f>VLOOKUP($A620,DRG!$A$8:$Z$771,18,FALSE)</f>
        <v>M</v>
      </c>
      <c r="J620" s="293">
        <f>VLOOKUP($A620,DRG!$A$8:$Z$771,22,FALSE)</f>
        <v>4.5500999999999996</v>
      </c>
      <c r="K620" s="16"/>
      <c r="L620" s="301">
        <f t="shared" si="45"/>
        <v>17.136399999999998</v>
      </c>
      <c r="M620" s="207">
        <f t="shared" si="46"/>
        <v>9.1001999999999992</v>
      </c>
      <c r="N620" s="357">
        <f t="shared" si="47"/>
        <v>-8.0361999999999991</v>
      </c>
      <c r="O620" s="288">
        <f t="shared" si="48"/>
        <v>6.2090053920309994E-2</v>
      </c>
      <c r="P620" s="304">
        <f t="shared" si="49"/>
        <v>-0.5</v>
      </c>
    </row>
    <row r="621" spans="1:16" x14ac:dyDescent="0.2">
      <c r="A621" s="214" t="s">
        <v>1190</v>
      </c>
      <c r="B621" s="287" t="str">
        <f>VLOOKUP($A621,data!$B$2:$AS$765,44,FALSE)</f>
        <v>13</v>
      </c>
      <c r="C621" s="262" t="str">
        <f>VLOOKUP($A621,DRG!$A$8:$Z$771,2,FALSE)</f>
        <v>Infections, Female Reproductive System W MCC</v>
      </c>
      <c r="D621" s="264">
        <f>IF(ISERROR(VLOOKUP($A621,v32_final!$A$9:$F$763,6,FALSE)),0,VLOOKUP($A621,v32_final!$A$9:$F$763,6,FALSE))</f>
        <v>7</v>
      </c>
      <c r="E621" s="221" t="str">
        <f>VLOOKUP($A621,DRG!$A$8:$Z$771,20,FALSE)</f>
        <v>M</v>
      </c>
      <c r="F621" s="293">
        <f>VLOOKUP($A621,DRG!$A$8:$Z$771,21,FALSE)</f>
        <v>2.3936000000000002</v>
      </c>
      <c r="G621" s="16"/>
      <c r="H621" s="263">
        <f>VLOOKUP($A621,DRG!$A$8:$Z$771,9,FALSE)</f>
        <v>4</v>
      </c>
      <c r="I621" s="299" t="str">
        <f>VLOOKUP($A621,DRG!$A$8:$Z$771,18,FALSE)</f>
        <v>M</v>
      </c>
      <c r="J621" s="293">
        <f>VLOOKUP($A621,DRG!$A$8:$Z$771,22,FALSE)</f>
        <v>2.1758000000000002</v>
      </c>
      <c r="K621" s="16"/>
      <c r="L621" s="301">
        <f t="shared" si="45"/>
        <v>16.755200000000002</v>
      </c>
      <c r="M621" s="207">
        <f t="shared" si="46"/>
        <v>8.7032000000000007</v>
      </c>
      <c r="N621" s="357">
        <f t="shared" si="47"/>
        <v>-8.0520000000000014</v>
      </c>
      <c r="O621" s="288">
        <f t="shared" si="48"/>
        <v>-9.0992647058823525E-2</v>
      </c>
      <c r="P621" s="304">
        <f t="shared" si="49"/>
        <v>-0.42857142857142855</v>
      </c>
    </row>
    <row r="622" spans="1:16" x14ac:dyDescent="0.2">
      <c r="A622" s="273" t="s">
        <v>788</v>
      </c>
      <c r="B622" s="287" t="str">
        <f>VLOOKUP($A622,data!$B$2:$AS$765,44,FALSE)</f>
        <v>03</v>
      </c>
      <c r="C622" s="262" t="str">
        <f>VLOOKUP($A622,DRG!$A$8:$Z$771,2,FALSE)</f>
        <v>Ear, Nose, Mouth &amp; Throat Malignancy W MCC</v>
      </c>
      <c r="D622" s="264">
        <f>IF(ISERROR(VLOOKUP($A622,v32_final!$A$9:$F$763,6,FALSE)),0,VLOOKUP($A622,v32_final!$A$9:$F$763,6,FALSE))</f>
        <v>13</v>
      </c>
      <c r="E622" s="221" t="str">
        <f>VLOOKUP($A622,DRG!$A$8:$Z$771,20,FALSE)</f>
        <v>A</v>
      </c>
      <c r="F622" s="293">
        <f>VLOOKUP($A622,DRG!$A$8:$Z$771,21,FALSE)</f>
        <v>2.4504999999999999</v>
      </c>
      <c r="G622" s="16"/>
      <c r="H622" s="263">
        <f>VLOOKUP($A622,DRG!$A$8:$Z$771,9,FALSE)</f>
        <v>8</v>
      </c>
      <c r="I622" s="299" t="str">
        <f>VLOOKUP($A622,DRG!$A$8:$Z$771,18,FALSE)</f>
        <v>M</v>
      </c>
      <c r="J622" s="293">
        <f>VLOOKUP($A622,DRG!$A$8:$Z$771,22,FALSE)</f>
        <v>2.9725999999999999</v>
      </c>
      <c r="K622" s="16"/>
      <c r="L622" s="301">
        <f t="shared" si="45"/>
        <v>31.856499999999997</v>
      </c>
      <c r="M622" s="207">
        <f t="shared" si="46"/>
        <v>23.780799999999999</v>
      </c>
      <c r="N622" s="357">
        <f t="shared" si="47"/>
        <v>-8.0756999999999977</v>
      </c>
      <c r="O622" s="288">
        <f t="shared" si="48"/>
        <v>0.21305855947765764</v>
      </c>
      <c r="P622" s="304">
        <f t="shared" si="49"/>
        <v>-0.38461538461538464</v>
      </c>
    </row>
    <row r="623" spans="1:16" x14ac:dyDescent="0.2">
      <c r="A623" s="282" t="s">
        <v>593</v>
      </c>
      <c r="B623" s="289" t="str">
        <f>VLOOKUP($A623,data!$B$2:$AS$765,44,FALSE)</f>
        <v>01</v>
      </c>
      <c r="C623" s="267" t="str">
        <f>VLOOKUP($A623,DRG!$A$8:$Z$771,2,FALSE)</f>
        <v>Spinal Procedures W/O CC/MCC</v>
      </c>
      <c r="D623" s="269">
        <f>IF(ISERROR(VLOOKUP($A623,v32_final!$A$9:$F$763,6,FALSE)),0,VLOOKUP($A623,v32_final!$A$9:$F$763,6,FALSE))</f>
        <v>39</v>
      </c>
      <c r="E623" s="222" t="str">
        <f>VLOOKUP($A623,DRG!$A$8:$Z$771,20,FALSE)</f>
        <v>A</v>
      </c>
      <c r="F623" s="292">
        <f>VLOOKUP($A623,DRG!$A$8:$Z$771,21,FALSE)</f>
        <v>1.9736</v>
      </c>
      <c r="G623" s="16"/>
      <c r="H623" s="268">
        <f>VLOOKUP($A623,DRG!$A$8:$Z$771,9,FALSE)</f>
        <v>33</v>
      </c>
      <c r="I623" s="300" t="str">
        <f>VLOOKUP($A623,DRG!$A$8:$Z$771,18,FALSE)</f>
        <v>A</v>
      </c>
      <c r="J623" s="292">
        <f>VLOOKUP($A623,DRG!$A$8:$Z$771,22,FALSE)</f>
        <v>2.0876000000000001</v>
      </c>
      <c r="K623" s="16"/>
      <c r="L623" s="302">
        <f t="shared" si="45"/>
        <v>76.970399999999998</v>
      </c>
      <c r="M623" s="208">
        <f t="shared" si="46"/>
        <v>68.890799999999999</v>
      </c>
      <c r="N623" s="358">
        <f t="shared" si="47"/>
        <v>-8.0795999999999992</v>
      </c>
      <c r="O623" s="308">
        <f t="shared" si="48"/>
        <v>5.7762464531820074E-2</v>
      </c>
      <c r="P623" s="303">
        <f t="shared" si="49"/>
        <v>-0.15384615384615385</v>
      </c>
    </row>
    <row r="624" spans="1:16" x14ac:dyDescent="0.2">
      <c r="A624" s="273" t="s">
        <v>427</v>
      </c>
      <c r="B624" s="287" t="str">
        <f>VLOOKUP($A624,data!$B$2:$AS$765,44,FALSE)</f>
        <v>PRE</v>
      </c>
      <c r="C624" s="262" t="str">
        <f>VLOOKUP($A624,DRG!$A$8:$Z$771,2,FALSE)</f>
        <v>Tracheostomy for Face, Mouth &amp; Neck Diagnoses W MCC</v>
      </c>
      <c r="D624" s="264">
        <f>IF(ISERROR(VLOOKUP($A624,v32_final!$A$9:$F$763,6,FALSE)),0,VLOOKUP($A624,v32_final!$A$9:$F$763,6,FALSE))</f>
        <v>23</v>
      </c>
      <c r="E624" s="221" t="str">
        <f>VLOOKUP($A624,DRG!$A$8:$Z$771,20,FALSE)</f>
        <v>AT</v>
      </c>
      <c r="F624" s="293">
        <f>VLOOKUP($A624,DRG!$A$8:$Z$771,21,FALSE)</f>
        <v>5.6761999999999997</v>
      </c>
      <c r="G624" s="16"/>
      <c r="H624" s="263">
        <f>VLOOKUP($A624,DRG!$A$8:$Z$771,9,FALSE)</f>
        <v>22</v>
      </c>
      <c r="I624" s="299" t="str">
        <f>VLOOKUP($A624,DRG!$A$8:$Z$771,18,FALSE)</f>
        <v>AP</v>
      </c>
      <c r="J624" s="293">
        <f>VLOOKUP($A624,DRG!$A$8:$Z$771,22,FALSE)</f>
        <v>5.5667</v>
      </c>
      <c r="K624" s="16"/>
      <c r="L624" s="301">
        <f t="shared" si="45"/>
        <v>130.55259999999998</v>
      </c>
      <c r="M624" s="207">
        <f t="shared" si="46"/>
        <v>122.4674</v>
      </c>
      <c r="N624" s="357">
        <f t="shared" si="47"/>
        <v>-8.0851999999999862</v>
      </c>
      <c r="O624" s="288">
        <f t="shared" si="48"/>
        <v>-1.9291075014974755E-2</v>
      </c>
      <c r="P624" s="304">
        <f t="shared" si="49"/>
        <v>-4.3478260869565216E-2</v>
      </c>
    </row>
    <row r="625" spans="1:16" x14ac:dyDescent="0.2">
      <c r="A625" s="273" t="s">
        <v>1193</v>
      </c>
      <c r="B625" s="287" t="str">
        <f>VLOOKUP($A625,data!$B$2:$AS$765,44,FALSE)</f>
        <v>13</v>
      </c>
      <c r="C625" s="262" t="str">
        <f>VLOOKUP($A625,DRG!$A$8:$Z$771,2,FALSE)</f>
        <v>Menstrual &amp; Other Female Reproductive System Disorders W CC/MCC</v>
      </c>
      <c r="D625" s="264">
        <f>IF(ISERROR(VLOOKUP($A625,v32_final!$A$9:$F$763,6,FALSE)),0,VLOOKUP($A625,v32_final!$A$9:$F$763,6,FALSE))</f>
        <v>32</v>
      </c>
      <c r="E625" s="221" t="str">
        <f>VLOOKUP($A625,DRG!$A$8:$Z$771,20,FALSE)</f>
        <v>A</v>
      </c>
      <c r="F625" s="293">
        <f>VLOOKUP($A625,DRG!$A$8:$Z$771,21,FALSE)</f>
        <v>0.85209999999999997</v>
      </c>
      <c r="G625" s="16"/>
      <c r="H625" s="263">
        <f>VLOOKUP($A625,DRG!$A$8:$Z$771,9,FALSE)</f>
        <v>28</v>
      </c>
      <c r="I625" s="299" t="str">
        <f>VLOOKUP($A625,DRG!$A$8:$Z$771,18,FALSE)</f>
        <v>A</v>
      </c>
      <c r="J625" s="293">
        <f>VLOOKUP($A625,DRG!$A$8:$Z$771,22,FALSE)</f>
        <v>0.68469999999999998</v>
      </c>
      <c r="K625" s="16"/>
      <c r="L625" s="301">
        <f t="shared" si="45"/>
        <v>27.267199999999999</v>
      </c>
      <c r="M625" s="207">
        <f t="shared" si="46"/>
        <v>19.171599999999998</v>
      </c>
      <c r="N625" s="357">
        <f t="shared" si="47"/>
        <v>-8.095600000000001</v>
      </c>
      <c r="O625" s="288">
        <f t="shared" si="48"/>
        <v>-0.1964558150451825</v>
      </c>
      <c r="P625" s="304">
        <f t="shared" si="49"/>
        <v>-0.125</v>
      </c>
    </row>
    <row r="626" spans="1:16" x14ac:dyDescent="0.2">
      <c r="A626" s="273" t="s">
        <v>1232</v>
      </c>
      <c r="B626" s="287" t="str">
        <f>VLOOKUP($A626,data!$B$2:$AS$765,44,FALSE)</f>
        <v>17</v>
      </c>
      <c r="C626" s="262" t="str">
        <f>VLOOKUP($A626,DRG!$A$8:$Z$771,2,FALSE)</f>
        <v>Lymphoma &amp; Leukemia W Major O.R. Procedure W/O CC/MCC</v>
      </c>
      <c r="D626" s="264">
        <f>IF(ISERROR(VLOOKUP($A626,v32_final!$A$9:$F$763,6,FALSE)),0,VLOOKUP($A626,v32_final!$A$9:$F$763,6,FALSE))</f>
        <v>10</v>
      </c>
      <c r="E626" s="221" t="str">
        <f>VLOOKUP($A626,DRG!$A$8:$Z$771,20,FALSE)</f>
        <v>A</v>
      </c>
      <c r="F626" s="293">
        <f>VLOOKUP($A626,DRG!$A$8:$Z$771,21,FALSE)</f>
        <v>2.4418000000000002</v>
      </c>
      <c r="G626" s="16"/>
      <c r="H626" s="263">
        <f>VLOOKUP($A626,DRG!$A$8:$Z$771,9,FALSE)</f>
        <v>8</v>
      </c>
      <c r="I626" s="299" t="str">
        <f>VLOOKUP($A626,DRG!$A$8:$Z$771,18,FALSE)</f>
        <v>M</v>
      </c>
      <c r="J626" s="293">
        <f>VLOOKUP($A626,DRG!$A$8:$Z$771,22,FALSE)</f>
        <v>2.0385</v>
      </c>
      <c r="K626" s="16"/>
      <c r="L626" s="301">
        <f t="shared" si="45"/>
        <v>24.418000000000003</v>
      </c>
      <c r="M626" s="207">
        <f t="shared" si="46"/>
        <v>16.308</v>
      </c>
      <c r="N626" s="357">
        <f t="shared" si="47"/>
        <v>-8.110000000000003</v>
      </c>
      <c r="O626" s="288">
        <f t="shared" si="48"/>
        <v>-0.16516504218199696</v>
      </c>
      <c r="P626" s="304">
        <f t="shared" si="49"/>
        <v>-0.2</v>
      </c>
    </row>
    <row r="627" spans="1:16" x14ac:dyDescent="0.2">
      <c r="A627" s="273" t="s">
        <v>1536</v>
      </c>
      <c r="B627" s="287" t="str">
        <f>VLOOKUP($A627,data!$B$2:$AS$765,44,FALSE)</f>
        <v>08</v>
      </c>
      <c r="C627" s="262" t="str">
        <f>VLOOKUP($A627,DRG!$A$8:$Z$771,2,FALSE)</f>
        <v>Soft Tissue Procedures W CC</v>
      </c>
      <c r="D627" s="264">
        <f>IF(ISERROR(VLOOKUP($A627,v32_final!$A$9:$F$763,6,FALSE)),0,VLOOKUP($A627,v32_final!$A$9:$F$763,6,FALSE))</f>
        <v>27</v>
      </c>
      <c r="E627" s="221" t="str">
        <f>VLOOKUP($A627,DRG!$A$8:$Z$771,20,FALSE)</f>
        <v>A</v>
      </c>
      <c r="F627" s="293">
        <f>VLOOKUP($A627,DRG!$A$8:$Z$771,21,FALSE)</f>
        <v>1.7447999999999999</v>
      </c>
      <c r="G627" s="16"/>
      <c r="H627" s="263">
        <f>VLOOKUP($A627,DRG!$A$8:$Z$771,9,FALSE)</f>
        <v>26</v>
      </c>
      <c r="I627" s="299" t="str">
        <f>VLOOKUP($A627,DRG!$A$8:$Z$771,18,FALSE)</f>
        <v>A</v>
      </c>
      <c r="J627" s="293">
        <f>VLOOKUP($A627,DRG!$A$8:$Z$771,22,FALSE)</f>
        <v>1.4997</v>
      </c>
      <c r="K627" s="16"/>
      <c r="L627" s="301">
        <f t="shared" si="45"/>
        <v>47.1096</v>
      </c>
      <c r="M627" s="207">
        <f t="shared" si="46"/>
        <v>38.992200000000004</v>
      </c>
      <c r="N627" s="357">
        <f t="shared" si="47"/>
        <v>-8.1173999999999964</v>
      </c>
      <c r="O627" s="288">
        <f t="shared" si="48"/>
        <v>-0.14047455295735894</v>
      </c>
      <c r="P627" s="304">
        <f t="shared" si="49"/>
        <v>-3.7037037037037035E-2</v>
      </c>
    </row>
    <row r="628" spans="1:16" x14ac:dyDescent="0.2">
      <c r="A628" s="282" t="s">
        <v>1499</v>
      </c>
      <c r="B628" s="289" t="str">
        <f>VLOOKUP($A628,data!$B$2:$AS$765,44,FALSE)</f>
        <v>06</v>
      </c>
      <c r="C628" s="267" t="str">
        <f>VLOOKUP($A628,DRG!$A$8:$Z$771,2,FALSE)</f>
        <v>Peritoneal Adhesiolysis W/O CC/MCC</v>
      </c>
      <c r="D628" s="269">
        <f>IF(ISERROR(VLOOKUP($A628,v32_final!$A$9:$F$763,6,FALSE)),0,VLOOKUP($A628,v32_final!$A$9:$F$763,6,FALSE))</f>
        <v>56</v>
      </c>
      <c r="E628" s="222" t="str">
        <f>VLOOKUP($A628,DRG!$A$8:$Z$771,20,FALSE)</f>
        <v>A</v>
      </c>
      <c r="F628" s="292">
        <f>VLOOKUP($A628,DRG!$A$8:$Z$771,21,FALSE)</f>
        <v>1.7585999999999999</v>
      </c>
      <c r="G628" s="16"/>
      <c r="H628" s="268">
        <f>VLOOKUP($A628,DRG!$A$8:$Z$771,9,FALSE)</f>
        <v>52</v>
      </c>
      <c r="I628" s="300" t="str">
        <f>VLOOKUP($A628,DRG!$A$8:$Z$771,18,FALSE)</f>
        <v>A</v>
      </c>
      <c r="J628" s="292">
        <f>VLOOKUP($A628,DRG!$A$8:$Z$771,22,FALSE)</f>
        <v>1.7363</v>
      </c>
      <c r="K628" s="16"/>
      <c r="L628" s="302">
        <f t="shared" si="45"/>
        <v>98.4816</v>
      </c>
      <c r="M628" s="208">
        <f t="shared" si="46"/>
        <v>90.287599999999998</v>
      </c>
      <c r="N628" s="358">
        <f t="shared" si="47"/>
        <v>-8.1940000000000026</v>
      </c>
      <c r="O628" s="308">
        <f t="shared" si="48"/>
        <v>-1.2680541339702029E-2</v>
      </c>
      <c r="P628" s="303">
        <f t="shared" si="49"/>
        <v>-7.1428571428571425E-2</v>
      </c>
    </row>
    <row r="629" spans="1:16" x14ac:dyDescent="0.2">
      <c r="A629" s="273" t="s">
        <v>1451</v>
      </c>
      <c r="B629" s="287" t="str">
        <f>VLOOKUP($A629,data!$B$2:$AS$765,44,FALSE)</f>
        <v>08</v>
      </c>
      <c r="C629" s="262" t="str">
        <f>VLOOKUP($A629,DRG!$A$8:$Z$771,2,FALSE)</f>
        <v>Osteomyelitis W MCC</v>
      </c>
      <c r="D629" s="264">
        <f>IF(ISERROR(VLOOKUP($A629,v32_final!$A$9:$F$763,6,FALSE)),0,VLOOKUP($A629,v32_final!$A$9:$F$763,6,FALSE))</f>
        <v>21</v>
      </c>
      <c r="E629" s="221" t="str">
        <f>VLOOKUP($A629,DRG!$A$8:$Z$771,20,FALSE)</f>
        <v>A</v>
      </c>
      <c r="F629" s="293">
        <f>VLOOKUP($A629,DRG!$A$8:$Z$771,21,FALSE)</f>
        <v>1.8971</v>
      </c>
      <c r="G629" s="16"/>
      <c r="H629" s="263">
        <f>VLOOKUP($A629,DRG!$A$8:$Z$771,9,FALSE)</f>
        <v>18</v>
      </c>
      <c r="I629" s="299" t="str">
        <f>VLOOKUP($A629,DRG!$A$8:$Z$771,18,FALSE)</f>
        <v>A</v>
      </c>
      <c r="J629" s="293">
        <f>VLOOKUP($A629,DRG!$A$8:$Z$771,22,FALSE)</f>
        <v>1.7537</v>
      </c>
      <c r="K629" s="16"/>
      <c r="L629" s="301">
        <f t="shared" si="45"/>
        <v>39.839100000000002</v>
      </c>
      <c r="M629" s="207">
        <f t="shared" si="46"/>
        <v>31.566600000000001</v>
      </c>
      <c r="N629" s="357">
        <f t="shared" si="47"/>
        <v>-8.2725000000000009</v>
      </c>
      <c r="O629" s="288">
        <f t="shared" si="48"/>
        <v>-7.558905698170891E-2</v>
      </c>
      <c r="P629" s="304">
        <f t="shared" si="49"/>
        <v>-0.14285714285714285</v>
      </c>
    </row>
    <row r="630" spans="1:16" x14ac:dyDescent="0.2">
      <c r="A630" s="273" t="s">
        <v>640</v>
      </c>
      <c r="B630" s="287" t="str">
        <f>VLOOKUP($A630,data!$B$2:$AS$765,44,FALSE)</f>
        <v>12</v>
      </c>
      <c r="C630" s="262" t="str">
        <f>VLOOKUP($A630,DRG!$A$8:$Z$771,2,FALSE)</f>
        <v>Testes Procedures W CC/MCC</v>
      </c>
      <c r="D630" s="264">
        <f>IF(ISERROR(VLOOKUP($A630,v32_final!$A$9:$F$763,6,FALSE)),0,VLOOKUP($A630,v32_final!$A$9:$F$763,6,FALSE))</f>
        <v>9</v>
      </c>
      <c r="E630" s="221" t="str">
        <f>VLOOKUP($A630,DRG!$A$8:$Z$771,20,FALSE)</f>
        <v>M</v>
      </c>
      <c r="F630" s="293">
        <f>VLOOKUP($A630,DRG!$A$8:$Z$771,21,FALSE)</f>
        <v>3.5051999999999999</v>
      </c>
      <c r="G630" s="16"/>
      <c r="H630" s="263">
        <f>VLOOKUP($A630,DRG!$A$8:$Z$771,9,FALSE)</f>
        <v>14</v>
      </c>
      <c r="I630" s="299" t="str">
        <f>VLOOKUP($A630,DRG!$A$8:$Z$771,18,FALSE)</f>
        <v>AP</v>
      </c>
      <c r="J630" s="293">
        <f>VLOOKUP($A630,DRG!$A$8:$Z$771,22,FALSE)</f>
        <v>1.6568000000000001</v>
      </c>
      <c r="K630" s="16"/>
      <c r="L630" s="301">
        <f t="shared" si="45"/>
        <v>31.546799999999998</v>
      </c>
      <c r="M630" s="207">
        <f t="shared" si="46"/>
        <v>23.1952</v>
      </c>
      <c r="N630" s="357">
        <f t="shared" si="47"/>
        <v>-8.3515999999999977</v>
      </c>
      <c r="O630" s="288">
        <f t="shared" si="48"/>
        <v>-0.52733082277758758</v>
      </c>
      <c r="P630" s="304">
        <f t="shared" si="49"/>
        <v>0.55555555555555558</v>
      </c>
    </row>
    <row r="631" spans="1:16" x14ac:dyDescent="0.2">
      <c r="A631" s="214" t="s">
        <v>1183</v>
      </c>
      <c r="B631" s="287" t="str">
        <f>VLOOKUP($A631,data!$B$2:$AS$765,44,FALSE)</f>
        <v>13</v>
      </c>
      <c r="C631" s="262" t="str">
        <f>VLOOKUP($A631,DRG!$A$8:$Z$771,2,FALSE)</f>
        <v>Vagina, Cervix &amp; Vulva Procedures W/O CC/MCC</v>
      </c>
      <c r="D631" s="264">
        <f>IF(ISERROR(VLOOKUP($A631,v32_final!$A$9:$F$763,6,FALSE)),0,VLOOKUP($A631,v32_final!$A$9:$F$763,6,FALSE))</f>
        <v>43</v>
      </c>
      <c r="E631" s="221" t="str">
        <f>VLOOKUP($A631,DRG!$A$8:$Z$771,20,FALSE)</f>
        <v>A</v>
      </c>
      <c r="F631" s="293">
        <f>VLOOKUP($A631,DRG!$A$8:$Z$771,21,FALSE)</f>
        <v>0.94579999999999997</v>
      </c>
      <c r="G631" s="16"/>
      <c r="H631" s="263">
        <f>VLOOKUP($A631,DRG!$A$8:$Z$771,9,FALSE)</f>
        <v>31</v>
      </c>
      <c r="I631" s="299" t="str">
        <f>VLOOKUP($A631,DRG!$A$8:$Z$771,18,FALSE)</f>
        <v>A</v>
      </c>
      <c r="J631" s="293">
        <f>VLOOKUP($A631,DRG!$A$8:$Z$771,22,FALSE)</f>
        <v>1.0398000000000001</v>
      </c>
      <c r="K631" s="16"/>
      <c r="L631" s="301">
        <f t="shared" si="45"/>
        <v>40.669399999999996</v>
      </c>
      <c r="M631" s="207">
        <f t="shared" si="46"/>
        <v>32.233800000000002</v>
      </c>
      <c r="N631" s="357">
        <f t="shared" si="47"/>
        <v>-8.4355999999999938</v>
      </c>
      <c r="O631" s="288">
        <f t="shared" si="48"/>
        <v>9.9386762529076009E-2</v>
      </c>
      <c r="P631" s="304">
        <f t="shared" si="49"/>
        <v>-0.27906976744186046</v>
      </c>
    </row>
    <row r="632" spans="1:16" x14ac:dyDescent="0.2">
      <c r="A632" s="283" t="s">
        <v>702</v>
      </c>
      <c r="B632" s="287" t="str">
        <f>VLOOKUP($A632,data!$B$2:$AS$765,44,FALSE)</f>
        <v>01</v>
      </c>
      <c r="C632" s="262" t="str">
        <f>VLOOKUP($A632,DRG!$A$8:$Z$771,2,FALSE)</f>
        <v>Headaches W/O MCC</v>
      </c>
      <c r="D632" s="264">
        <f>IF(ISERROR(VLOOKUP($A632,v32_final!$A$9:$F$763,6,FALSE)),0,VLOOKUP($A632,v32_final!$A$9:$F$763,6,FALSE))</f>
        <v>196</v>
      </c>
      <c r="E632" s="221" t="str">
        <f>VLOOKUP($A632,DRG!$A$8:$Z$771,20,FALSE)</f>
        <v>A</v>
      </c>
      <c r="F632" s="293">
        <f>VLOOKUP($A632,DRG!$A$8:$Z$771,21,FALSE)</f>
        <v>0.65380000000000005</v>
      </c>
      <c r="G632" s="16"/>
      <c r="H632" s="263">
        <f>VLOOKUP($A632,DRG!$A$8:$Z$771,9,FALSE)</f>
        <v>179</v>
      </c>
      <c r="I632" s="299" t="str">
        <f>VLOOKUP($A632,DRG!$A$8:$Z$771,18,FALSE)</f>
        <v>A</v>
      </c>
      <c r="J632" s="293">
        <f>VLOOKUP($A632,DRG!$A$8:$Z$771,22,FALSE)</f>
        <v>0.66800000000000004</v>
      </c>
      <c r="K632" s="16"/>
      <c r="L632" s="301">
        <f t="shared" si="45"/>
        <v>128.1448</v>
      </c>
      <c r="M632" s="207">
        <f t="shared" si="46"/>
        <v>119.572</v>
      </c>
      <c r="N632" s="357">
        <f t="shared" si="47"/>
        <v>-8.5728000000000009</v>
      </c>
      <c r="O632" s="288">
        <f t="shared" si="48"/>
        <v>2.1719180177424271E-2</v>
      </c>
      <c r="P632" s="304">
        <f t="shared" si="49"/>
        <v>-8.673469387755102E-2</v>
      </c>
    </row>
    <row r="633" spans="1:16" x14ac:dyDescent="0.2">
      <c r="A633" s="282" t="s">
        <v>1541</v>
      </c>
      <c r="B633" s="289" t="str">
        <f>VLOOKUP($A633,data!$B$2:$AS$765,44,FALSE)</f>
        <v>08</v>
      </c>
      <c r="C633" s="267" t="str">
        <f>VLOOKUP($A633,DRG!$A$8:$Z$771,2,FALSE)</f>
        <v>Foot Procedures W CC</v>
      </c>
      <c r="D633" s="269">
        <f>IF(ISERROR(VLOOKUP($A633,v32_final!$A$9:$F$763,6,FALSE)),0,VLOOKUP($A633,v32_final!$A$9:$F$763,6,FALSE))</f>
        <v>35</v>
      </c>
      <c r="E633" s="222" t="str">
        <f>VLOOKUP($A633,DRG!$A$8:$Z$771,20,FALSE)</f>
        <v>A</v>
      </c>
      <c r="F633" s="292">
        <f>VLOOKUP($A633,DRG!$A$8:$Z$771,21,FALSE)</f>
        <v>1.7934000000000001</v>
      </c>
      <c r="G633" s="16"/>
      <c r="H633" s="268">
        <f>VLOOKUP($A633,DRG!$A$8:$Z$771,9,FALSE)</f>
        <v>35</v>
      </c>
      <c r="I633" s="300" t="str">
        <f>VLOOKUP($A633,DRG!$A$8:$Z$771,18,FALSE)</f>
        <v>A</v>
      </c>
      <c r="J633" s="292">
        <f>VLOOKUP($A633,DRG!$A$8:$Z$771,22,FALSE)</f>
        <v>1.5471999999999999</v>
      </c>
      <c r="K633" s="16"/>
      <c r="L633" s="302">
        <f t="shared" si="45"/>
        <v>62.769000000000005</v>
      </c>
      <c r="M633" s="208">
        <f t="shared" si="46"/>
        <v>54.151999999999994</v>
      </c>
      <c r="N633" s="358">
        <f t="shared" si="47"/>
        <v>-8.6170000000000115</v>
      </c>
      <c r="O633" s="308">
        <f t="shared" si="48"/>
        <v>-0.13728114196498281</v>
      </c>
      <c r="P633" s="303">
        <f t="shared" si="49"/>
        <v>0</v>
      </c>
    </row>
    <row r="634" spans="1:16" x14ac:dyDescent="0.2">
      <c r="A634" s="273" t="s">
        <v>1367</v>
      </c>
      <c r="B634" s="287" t="str">
        <f>VLOOKUP($A634,data!$B$2:$AS$765,44,FALSE)</f>
        <v>05</v>
      </c>
      <c r="C634" s="262" t="str">
        <f>VLOOKUP($A634,DRG!$A$8:$Z$771,2,FALSE)</f>
        <v>Other Vascular Procedures W/O CC/MCC</v>
      </c>
      <c r="D634" s="264">
        <f>IF(ISERROR(VLOOKUP($A634,v32_final!$A$9:$F$763,6,FALSE)),0,VLOOKUP($A634,v32_final!$A$9:$F$763,6,FALSE))</f>
        <v>130</v>
      </c>
      <c r="E634" s="221" t="str">
        <f>VLOOKUP($A634,DRG!$A$8:$Z$771,20,FALSE)</f>
        <v>A</v>
      </c>
      <c r="F634" s="293">
        <f>VLOOKUP($A634,DRG!$A$8:$Z$771,21,FALSE)</f>
        <v>2.0853999999999999</v>
      </c>
      <c r="G634" s="16"/>
      <c r="H634" s="263">
        <f>VLOOKUP($A634,DRG!$A$8:$Z$771,9,FALSE)</f>
        <v>121</v>
      </c>
      <c r="I634" s="299" t="str">
        <f>VLOOKUP($A634,DRG!$A$8:$Z$771,18,FALSE)</f>
        <v>A</v>
      </c>
      <c r="J634" s="293">
        <f>VLOOKUP($A634,DRG!$A$8:$Z$771,22,FALSE)</f>
        <v>2.1686999999999999</v>
      </c>
      <c r="K634" s="16"/>
      <c r="L634" s="301">
        <f t="shared" si="45"/>
        <v>271.10199999999998</v>
      </c>
      <c r="M634" s="207">
        <f t="shared" si="46"/>
        <v>262.41269999999997</v>
      </c>
      <c r="N634" s="357">
        <f t="shared" si="47"/>
        <v>-8.6893000000000029</v>
      </c>
      <c r="O634" s="288">
        <f t="shared" si="48"/>
        <v>3.9944375179821585E-2</v>
      </c>
      <c r="P634" s="304">
        <f t="shared" si="49"/>
        <v>-6.9230769230769235E-2</v>
      </c>
    </row>
    <row r="635" spans="1:16" x14ac:dyDescent="0.2">
      <c r="A635" s="273" t="s">
        <v>998</v>
      </c>
      <c r="B635" s="287" t="str">
        <f>VLOOKUP($A635,data!$B$2:$AS$765,44,FALSE)</f>
        <v>09</v>
      </c>
      <c r="C635" s="262" t="str">
        <f>VLOOKUP($A635,DRG!$A$8:$Z$771,2,FALSE)</f>
        <v>Skin Ulcers W CC</v>
      </c>
      <c r="D635" s="264">
        <f>IF(ISERROR(VLOOKUP($A635,v32_final!$A$9:$F$763,6,FALSE)),0,VLOOKUP($A635,v32_final!$A$9:$F$763,6,FALSE))</f>
        <v>49</v>
      </c>
      <c r="E635" s="221" t="str">
        <f>VLOOKUP($A635,DRG!$A$8:$Z$771,20,FALSE)</f>
        <v>AT</v>
      </c>
      <c r="F635" s="293">
        <f>VLOOKUP($A635,DRG!$A$8:$Z$771,21,FALSE)</f>
        <v>0.75109999999999999</v>
      </c>
      <c r="G635" s="16"/>
      <c r="H635" s="263">
        <f>VLOOKUP($A635,DRG!$A$8:$Z$771,9,FALSE)</f>
        <v>41</v>
      </c>
      <c r="I635" s="299" t="str">
        <f>VLOOKUP($A635,DRG!$A$8:$Z$771,18,FALSE)</f>
        <v>AT</v>
      </c>
      <c r="J635" s="293">
        <f>VLOOKUP($A635,DRG!$A$8:$Z$771,22,FALSE)</f>
        <v>0.68400000000000005</v>
      </c>
      <c r="K635" s="16"/>
      <c r="L635" s="301">
        <f t="shared" si="45"/>
        <v>36.803899999999999</v>
      </c>
      <c r="M635" s="207">
        <f t="shared" si="46"/>
        <v>28.044</v>
      </c>
      <c r="N635" s="357">
        <f t="shared" si="47"/>
        <v>-8.7598999999999982</v>
      </c>
      <c r="O635" s="288">
        <f t="shared" si="48"/>
        <v>-8.9335641059778911E-2</v>
      </c>
      <c r="P635" s="304">
        <f t="shared" si="49"/>
        <v>-0.16326530612244897</v>
      </c>
    </row>
    <row r="636" spans="1:16" x14ac:dyDescent="0.2">
      <c r="A636" s="273" t="s">
        <v>766</v>
      </c>
      <c r="B636" s="287" t="str">
        <f>VLOOKUP($A636,data!$B$2:$AS$765,44,FALSE)</f>
        <v>03</v>
      </c>
      <c r="C636" s="262" t="str">
        <f>VLOOKUP($A636,DRG!$A$8:$Z$771,2,FALSE)</f>
        <v>Sinus &amp; Mastoid Procedures W CC/MCC</v>
      </c>
      <c r="D636" s="264">
        <f>IF(ISERROR(VLOOKUP($A636,v32_final!$A$9:$F$763,6,FALSE)),0,VLOOKUP($A636,v32_final!$A$9:$F$763,6,FALSE))</f>
        <v>5</v>
      </c>
      <c r="E636" s="221" t="str">
        <f>VLOOKUP($A636,DRG!$A$8:$Z$771,20,FALSE)</f>
        <v>M</v>
      </c>
      <c r="F636" s="293">
        <f>VLOOKUP($A636,DRG!$A$8:$Z$771,21,FALSE)</f>
        <v>2.9771999999999998</v>
      </c>
      <c r="G636" s="16"/>
      <c r="H636" s="263">
        <f>VLOOKUP($A636,DRG!$A$8:$Z$771,9,FALSE)</f>
        <v>2</v>
      </c>
      <c r="I636" s="299" t="str">
        <f>VLOOKUP($A636,DRG!$A$8:$Z$771,18,FALSE)</f>
        <v>M</v>
      </c>
      <c r="J636" s="293">
        <f>VLOOKUP($A636,DRG!$A$8:$Z$771,22,FALSE)</f>
        <v>3.0295999999999998</v>
      </c>
      <c r="K636" s="16"/>
      <c r="L636" s="301">
        <f t="shared" si="45"/>
        <v>14.885999999999999</v>
      </c>
      <c r="M636" s="207">
        <f t="shared" si="46"/>
        <v>6.0591999999999997</v>
      </c>
      <c r="N636" s="357">
        <f t="shared" si="47"/>
        <v>-8.8267999999999986</v>
      </c>
      <c r="O636" s="288">
        <f t="shared" si="48"/>
        <v>1.7600429934166332E-2</v>
      </c>
      <c r="P636" s="304">
        <f t="shared" si="49"/>
        <v>-0.6</v>
      </c>
    </row>
    <row r="637" spans="1:16" x14ac:dyDescent="0.2">
      <c r="A637" s="273" t="s">
        <v>544</v>
      </c>
      <c r="B637" s="287" t="str">
        <f>VLOOKUP($A637,data!$B$2:$AS$765,44,FALSE)</f>
        <v>10</v>
      </c>
      <c r="C637" s="262" t="str">
        <f>VLOOKUP($A637,DRG!$A$8:$Z$771,2,FALSE)</f>
        <v>Skin Grafts &amp; Wound Debrid for Endoc, Nutrit &amp; Metab Dis W CC</v>
      </c>
      <c r="D637" s="264">
        <f>IF(ISERROR(VLOOKUP($A637,v32_final!$A$9:$F$763,6,FALSE)),0,VLOOKUP($A637,v32_final!$A$9:$F$763,6,FALSE))</f>
        <v>43</v>
      </c>
      <c r="E637" s="221" t="str">
        <f>VLOOKUP($A637,DRG!$A$8:$Z$771,20,FALSE)</f>
        <v>A</v>
      </c>
      <c r="F637" s="293">
        <f>VLOOKUP($A637,DRG!$A$8:$Z$771,21,FALSE)</f>
        <v>1.9514</v>
      </c>
      <c r="G637" s="16"/>
      <c r="H637" s="263">
        <f>VLOOKUP($A637,DRG!$A$8:$Z$771,9,FALSE)</f>
        <v>47</v>
      </c>
      <c r="I637" s="299" t="str">
        <f>VLOOKUP($A637,DRG!$A$8:$Z$771,18,FALSE)</f>
        <v>AP</v>
      </c>
      <c r="J637" s="293">
        <f>VLOOKUP($A637,DRG!$A$8:$Z$771,22,FALSE)</f>
        <v>1.5921000000000001</v>
      </c>
      <c r="K637" s="16"/>
      <c r="L637" s="301">
        <f t="shared" si="45"/>
        <v>83.910200000000003</v>
      </c>
      <c r="M637" s="207">
        <f t="shared" si="46"/>
        <v>74.828699999999998</v>
      </c>
      <c r="N637" s="357">
        <f t="shared" si="47"/>
        <v>-9.0815000000000055</v>
      </c>
      <c r="O637" s="288">
        <f t="shared" si="48"/>
        <v>-0.18412421850978783</v>
      </c>
      <c r="P637" s="304">
        <f t="shared" si="49"/>
        <v>9.3023255813953487E-2</v>
      </c>
    </row>
    <row r="638" spans="1:16" x14ac:dyDescent="0.2">
      <c r="A638" s="282" t="s">
        <v>1254</v>
      </c>
      <c r="B638" s="289" t="str">
        <f>VLOOKUP($A638,data!$B$2:$AS$765,44,FALSE)</f>
        <v>17</v>
      </c>
      <c r="C638" s="267" t="str">
        <f>VLOOKUP($A638,DRG!$A$8:$Z$771,2,FALSE)</f>
        <v>Chemotherapy W/O Acute Leukemia as Secondary Diagnosis W CC</v>
      </c>
      <c r="D638" s="269">
        <f>IF(ISERROR(VLOOKUP($A638,v32_final!$A$9:$F$763,6,FALSE)),0,VLOOKUP($A638,v32_final!$A$9:$F$763,6,FALSE))</f>
        <v>265</v>
      </c>
      <c r="E638" s="222" t="str">
        <f>VLOOKUP($A638,DRG!$A$8:$Z$771,20,FALSE)</f>
        <v>A</v>
      </c>
      <c r="F638" s="292">
        <f>VLOOKUP($A638,DRG!$A$8:$Z$771,21,FALSE)</f>
        <v>0.93820000000000003</v>
      </c>
      <c r="G638" s="16"/>
      <c r="H638" s="268">
        <f>VLOOKUP($A638,DRG!$A$8:$Z$771,9,FALSE)</f>
        <v>293</v>
      </c>
      <c r="I638" s="300" t="str">
        <f>VLOOKUP($A638,DRG!$A$8:$Z$771,18,FALSE)</f>
        <v>A</v>
      </c>
      <c r="J638" s="292">
        <f>VLOOKUP($A638,DRG!$A$8:$Z$771,22,FALSE)</f>
        <v>0.8175</v>
      </c>
      <c r="K638" s="16"/>
      <c r="L638" s="302">
        <f t="shared" si="45"/>
        <v>248.62300000000002</v>
      </c>
      <c r="M638" s="208">
        <f t="shared" si="46"/>
        <v>239.5275</v>
      </c>
      <c r="N638" s="358">
        <f t="shared" si="47"/>
        <v>-9.0955000000000155</v>
      </c>
      <c r="O638" s="308">
        <f t="shared" si="48"/>
        <v>-0.1286506075463654</v>
      </c>
      <c r="P638" s="303">
        <f t="shared" si="49"/>
        <v>0.10566037735849057</v>
      </c>
    </row>
    <row r="639" spans="1:16" x14ac:dyDescent="0.2">
      <c r="A639" s="273" t="s">
        <v>1363</v>
      </c>
      <c r="B639" s="287" t="str">
        <f>VLOOKUP($A639,data!$B$2:$AS$765,44,FALSE)</f>
        <v>05</v>
      </c>
      <c r="C639" s="262" t="str">
        <f>VLOOKUP($A639,DRG!$A$8:$Z$771,2,FALSE)</f>
        <v>Other Vascular Procedures W MCC</v>
      </c>
      <c r="D639" s="264">
        <f>IF(ISERROR(VLOOKUP($A639,v32_final!$A$9:$F$763,6,FALSE)),0,VLOOKUP($A639,v32_final!$A$9:$F$763,6,FALSE))</f>
        <v>90</v>
      </c>
      <c r="E639" s="221" t="str">
        <f>VLOOKUP($A639,DRG!$A$8:$Z$771,20,FALSE)</f>
        <v>A</v>
      </c>
      <c r="F639" s="293">
        <f>VLOOKUP($A639,DRG!$A$8:$Z$771,21,FALSE)</f>
        <v>4.7451999999999996</v>
      </c>
      <c r="G639" s="16"/>
      <c r="H639" s="263">
        <f>VLOOKUP($A639,DRG!$A$8:$Z$771,9,FALSE)</f>
        <v>88</v>
      </c>
      <c r="I639" s="299" t="str">
        <f>VLOOKUP($A639,DRG!$A$8:$Z$771,18,FALSE)</f>
        <v>A</v>
      </c>
      <c r="J639" s="293">
        <f>VLOOKUP($A639,DRG!$A$8:$Z$771,22,FALSE)</f>
        <v>4.7492999999999999</v>
      </c>
      <c r="K639" s="16"/>
      <c r="L639" s="301">
        <f t="shared" si="45"/>
        <v>427.06799999999998</v>
      </c>
      <c r="M639" s="207">
        <f t="shared" si="46"/>
        <v>417.9384</v>
      </c>
      <c r="N639" s="357">
        <f t="shared" si="47"/>
        <v>-9.1295999999999822</v>
      </c>
      <c r="O639" s="288">
        <f t="shared" si="48"/>
        <v>8.6403102082108555E-4</v>
      </c>
      <c r="P639" s="304">
        <f t="shared" si="49"/>
        <v>-2.2222222222222223E-2</v>
      </c>
    </row>
    <row r="640" spans="1:16" x14ac:dyDescent="0.2">
      <c r="A640" s="214" t="s">
        <v>450</v>
      </c>
      <c r="B640" s="287" t="str">
        <f>VLOOKUP($A640,data!$B$2:$AS$765,44,FALSE)</f>
        <v>01</v>
      </c>
      <c r="C640" s="262" t="str">
        <f>VLOOKUP($A640,DRG!$A$8:$Z$771,2,FALSE)</f>
        <v>Nervous System Neoplasms W/O MCC</v>
      </c>
      <c r="D640" s="264">
        <f>IF(ISERROR(VLOOKUP($A640,v32_final!$A$9:$F$763,6,FALSE)),0,VLOOKUP($A640,v32_final!$A$9:$F$763,6,FALSE))</f>
        <v>65</v>
      </c>
      <c r="E640" s="221" t="str">
        <f>VLOOKUP($A640,DRG!$A$8:$Z$771,20,FALSE)</f>
        <v>A</v>
      </c>
      <c r="F640" s="293">
        <f>VLOOKUP($A640,DRG!$A$8:$Z$771,21,FALSE)</f>
        <v>1.0992999999999999</v>
      </c>
      <c r="G640" s="16"/>
      <c r="H640" s="263">
        <f>VLOOKUP($A640,DRG!$A$8:$Z$771,9,FALSE)</f>
        <v>57</v>
      </c>
      <c r="I640" s="299" t="str">
        <f>VLOOKUP($A640,DRG!$A$8:$Z$771,18,FALSE)</f>
        <v>A</v>
      </c>
      <c r="J640" s="293">
        <f>VLOOKUP($A640,DRG!$A$8:$Z$771,22,FALSE)</f>
        <v>1.0901000000000001</v>
      </c>
      <c r="K640" s="16"/>
      <c r="L640" s="301">
        <f t="shared" si="45"/>
        <v>71.454499999999996</v>
      </c>
      <c r="M640" s="207">
        <f t="shared" si="46"/>
        <v>62.135700000000007</v>
      </c>
      <c r="N640" s="357">
        <f t="shared" si="47"/>
        <v>-9.3187999999999889</v>
      </c>
      <c r="O640" s="288">
        <f t="shared" si="48"/>
        <v>-8.3689620667696495E-3</v>
      </c>
      <c r="P640" s="304">
        <f t="shared" si="49"/>
        <v>-0.12307692307692308</v>
      </c>
    </row>
    <row r="641" spans="1:16" x14ac:dyDescent="0.2">
      <c r="A641" s="273" t="s">
        <v>906</v>
      </c>
      <c r="B641" s="287" t="str">
        <f>VLOOKUP($A641,data!$B$2:$AS$765,44,FALSE)</f>
        <v>04</v>
      </c>
      <c r="C641" s="262" t="str">
        <f>VLOOKUP($A641,DRG!$A$8:$Z$771,2,FALSE)</f>
        <v>Other Respiratory System Diagnoses W MCC</v>
      </c>
      <c r="D641" s="264">
        <f>IF(ISERROR(VLOOKUP($A641,v32_final!$A$9:$F$763,6,FALSE)),0,VLOOKUP($A641,v32_final!$A$9:$F$763,6,FALSE))</f>
        <v>36</v>
      </c>
      <c r="E641" s="221" t="str">
        <f>VLOOKUP($A641,DRG!$A$8:$Z$771,20,FALSE)</f>
        <v>A</v>
      </c>
      <c r="F641" s="293">
        <f>VLOOKUP($A641,DRG!$A$8:$Z$771,21,FALSE)</f>
        <v>1.2668999999999999</v>
      </c>
      <c r="G641" s="16"/>
      <c r="H641" s="263">
        <f>VLOOKUP($A641,DRG!$A$8:$Z$771,9,FALSE)</f>
        <v>30</v>
      </c>
      <c r="I641" s="299" t="str">
        <f>VLOOKUP($A641,DRG!$A$8:$Z$771,18,FALSE)</f>
        <v>A</v>
      </c>
      <c r="J641" s="293">
        <f>VLOOKUP($A641,DRG!$A$8:$Z$771,22,FALSE)</f>
        <v>1.2090000000000001</v>
      </c>
      <c r="K641" s="16"/>
      <c r="L641" s="301">
        <f t="shared" si="45"/>
        <v>45.608399999999996</v>
      </c>
      <c r="M641" s="207">
        <f t="shared" si="46"/>
        <v>36.270000000000003</v>
      </c>
      <c r="N641" s="357">
        <f t="shared" si="47"/>
        <v>-9.3383999999999929</v>
      </c>
      <c r="O641" s="288">
        <f t="shared" si="48"/>
        <v>-4.5702107506511838E-2</v>
      </c>
      <c r="P641" s="304">
        <f t="shared" si="49"/>
        <v>-0.16666666666666666</v>
      </c>
    </row>
    <row r="642" spans="1:16" x14ac:dyDescent="0.2">
      <c r="A642" s="273" t="s">
        <v>1381</v>
      </c>
      <c r="B642" s="287" t="str">
        <f>VLOOKUP($A642,data!$B$2:$AS$765,44,FALSE)</f>
        <v>05</v>
      </c>
      <c r="C642" s="262" t="str">
        <f>VLOOKUP($A642,DRG!$A$8:$Z$771,2,FALSE)</f>
        <v>Cardiac Pacemaker Revision Except Device Replacement W CC</v>
      </c>
      <c r="D642" s="264">
        <f>IF(ISERROR(VLOOKUP($A642,v32_final!$A$9:$F$763,6,FALSE)),0,VLOOKUP($A642,v32_final!$A$9:$F$763,6,FALSE))</f>
        <v>11</v>
      </c>
      <c r="E642" s="221" t="str">
        <f>VLOOKUP($A642,DRG!$A$8:$Z$771,20,FALSE)</f>
        <v>AO</v>
      </c>
      <c r="F642" s="293">
        <f>VLOOKUP($A642,DRG!$A$8:$Z$771,21,FALSE)</f>
        <v>2.4358</v>
      </c>
      <c r="G642" s="16"/>
      <c r="H642" s="263">
        <f>VLOOKUP($A642,DRG!$A$8:$Z$771,9,FALSE)</f>
        <v>6</v>
      </c>
      <c r="I642" s="299" t="str">
        <f>VLOOKUP($A642,DRG!$A$8:$Z$771,18,FALSE)</f>
        <v>MO</v>
      </c>
      <c r="J642" s="293">
        <f>VLOOKUP($A642,DRG!$A$8:$Z$771,22,FALSE)</f>
        <v>2.9081999999999999</v>
      </c>
      <c r="K642" s="16"/>
      <c r="L642" s="301">
        <f t="shared" si="45"/>
        <v>26.793800000000001</v>
      </c>
      <c r="M642" s="207">
        <f t="shared" si="46"/>
        <v>17.449199999999998</v>
      </c>
      <c r="N642" s="357">
        <f t="shared" si="47"/>
        <v>-9.3446000000000033</v>
      </c>
      <c r="O642" s="288">
        <f t="shared" si="48"/>
        <v>0.19394038919451512</v>
      </c>
      <c r="P642" s="304">
        <f t="shared" si="49"/>
        <v>-0.45454545454545453</v>
      </c>
    </row>
    <row r="643" spans="1:16" x14ac:dyDescent="0.2">
      <c r="A643" s="213" t="s">
        <v>888</v>
      </c>
      <c r="B643" s="289" t="str">
        <f>VLOOKUP($A643,data!$B$2:$AS$765,44,FALSE)</f>
        <v>04</v>
      </c>
      <c r="C643" s="267" t="str">
        <f>VLOOKUP($A643,DRG!$A$8:$Z$771,2,FALSE)</f>
        <v>Interstitial Lung Disease W MCC</v>
      </c>
      <c r="D643" s="269">
        <f>IF(ISERROR(VLOOKUP($A643,v32_final!$A$9:$F$763,6,FALSE)),0,VLOOKUP($A643,v32_final!$A$9:$F$763,6,FALSE))</f>
        <v>16</v>
      </c>
      <c r="E643" s="222" t="str">
        <f>VLOOKUP($A643,DRG!$A$8:$Z$771,20,FALSE)</f>
        <v>A</v>
      </c>
      <c r="F643" s="292">
        <f>VLOOKUP($A643,DRG!$A$8:$Z$771,21,FALSE)</f>
        <v>1.5075000000000001</v>
      </c>
      <c r="G643" s="16"/>
      <c r="H643" s="268">
        <f>VLOOKUP($A643,DRG!$A$8:$Z$771,9,FALSE)</f>
        <v>13</v>
      </c>
      <c r="I643" s="300" t="str">
        <f>VLOOKUP($A643,DRG!$A$8:$Z$771,18,FALSE)</f>
        <v>A</v>
      </c>
      <c r="J643" s="292">
        <f>VLOOKUP($A643,DRG!$A$8:$Z$771,22,FALSE)</f>
        <v>1.1257999999999999</v>
      </c>
      <c r="K643" s="16"/>
      <c r="L643" s="302">
        <f t="shared" si="45"/>
        <v>24.12</v>
      </c>
      <c r="M643" s="208">
        <f t="shared" si="46"/>
        <v>14.635399999999999</v>
      </c>
      <c r="N643" s="358">
        <f t="shared" si="47"/>
        <v>-9.4846000000000021</v>
      </c>
      <c r="O643" s="308">
        <f t="shared" si="48"/>
        <v>-0.25320066334991714</v>
      </c>
      <c r="P643" s="303">
        <f t="shared" si="49"/>
        <v>-0.1875</v>
      </c>
    </row>
    <row r="644" spans="1:16" x14ac:dyDescent="0.2">
      <c r="A644" s="273" t="s">
        <v>1000</v>
      </c>
      <c r="B644" s="287" t="str">
        <f>VLOOKUP($A644,data!$B$2:$AS$765,44,FALSE)</f>
        <v>09</v>
      </c>
      <c r="C644" s="262" t="str">
        <f>VLOOKUP($A644,DRG!$A$8:$Z$771,2,FALSE)</f>
        <v>Major Skin Disorders W MCC</v>
      </c>
      <c r="D644" s="264">
        <f>IF(ISERROR(VLOOKUP($A644,v32_final!$A$9:$F$763,6,FALSE)),0,VLOOKUP($A644,v32_final!$A$9:$F$763,6,FALSE))</f>
        <v>4</v>
      </c>
      <c r="E644" s="221" t="str">
        <f>VLOOKUP($A644,DRG!$A$8:$Z$771,20,FALSE)</f>
        <v>M</v>
      </c>
      <c r="F644" s="293">
        <f>VLOOKUP($A644,DRG!$A$8:$Z$771,21,FALSE)</f>
        <v>3.0516999999999999</v>
      </c>
      <c r="G644" s="16"/>
      <c r="H644" s="263">
        <f>VLOOKUP($A644,DRG!$A$8:$Z$771,9,FALSE)</f>
        <v>3</v>
      </c>
      <c r="I644" s="299" t="str">
        <f>VLOOKUP($A644,DRG!$A$8:$Z$771,18,FALSE)</f>
        <v>M</v>
      </c>
      <c r="J644" s="293">
        <f>VLOOKUP($A644,DRG!$A$8:$Z$771,22,FALSE)</f>
        <v>0.88290000000000002</v>
      </c>
      <c r="K644" s="16"/>
      <c r="L644" s="301">
        <f t="shared" si="45"/>
        <v>12.206799999999999</v>
      </c>
      <c r="M644" s="207">
        <f t="shared" si="46"/>
        <v>2.6486999999999998</v>
      </c>
      <c r="N644" s="357">
        <f t="shared" si="47"/>
        <v>-9.5580999999999996</v>
      </c>
      <c r="O644" s="288">
        <f t="shared" si="48"/>
        <v>-0.71068584723269002</v>
      </c>
      <c r="P644" s="304">
        <f t="shared" si="49"/>
        <v>-0.25</v>
      </c>
    </row>
    <row r="645" spans="1:16" x14ac:dyDescent="0.2">
      <c r="A645" s="273" t="s">
        <v>502</v>
      </c>
      <c r="B645" s="287" t="str">
        <f>VLOOKUP($A645,data!$B$2:$AS$765,44,FALSE)</f>
        <v>01</v>
      </c>
      <c r="C645" s="262" t="str">
        <f>VLOOKUP($A645,DRG!$A$8:$Z$771,2,FALSE)</f>
        <v>Nontraumatic Stupor &amp; Coma W/O MCC</v>
      </c>
      <c r="D645" s="264">
        <f>IF(ISERROR(VLOOKUP($A645,v32_final!$A$9:$F$763,6,FALSE)),0,VLOOKUP($A645,v32_final!$A$9:$F$763,6,FALSE))</f>
        <v>28</v>
      </c>
      <c r="E645" s="221" t="str">
        <f>VLOOKUP($A645,DRG!$A$8:$Z$771,20,FALSE)</f>
        <v>A</v>
      </c>
      <c r="F645" s="293">
        <f>VLOOKUP($A645,DRG!$A$8:$Z$771,21,FALSE)</f>
        <v>0.73240000000000005</v>
      </c>
      <c r="G645" s="16"/>
      <c r="H645" s="263">
        <f>VLOOKUP($A645,DRG!$A$8:$Z$771,9,FALSE)</f>
        <v>20</v>
      </c>
      <c r="I645" s="299" t="str">
        <f>VLOOKUP($A645,DRG!$A$8:$Z$771,18,FALSE)</f>
        <v>A</v>
      </c>
      <c r="J645" s="293">
        <f>VLOOKUP($A645,DRG!$A$8:$Z$771,22,FALSE)</f>
        <v>0.54669999999999996</v>
      </c>
      <c r="K645" s="16"/>
      <c r="L645" s="301">
        <f t="shared" si="45"/>
        <v>20.507200000000001</v>
      </c>
      <c r="M645" s="207">
        <f t="shared" si="46"/>
        <v>10.933999999999999</v>
      </c>
      <c r="N645" s="357">
        <f t="shared" si="47"/>
        <v>-9.5732000000000017</v>
      </c>
      <c r="O645" s="288">
        <f t="shared" si="48"/>
        <v>-0.25354997269251783</v>
      </c>
      <c r="P645" s="304">
        <f t="shared" si="49"/>
        <v>-0.2857142857142857</v>
      </c>
    </row>
    <row r="646" spans="1:16" x14ac:dyDescent="0.2">
      <c r="A646" s="273" t="s">
        <v>1128</v>
      </c>
      <c r="B646" s="287" t="str">
        <f>VLOOKUP($A646,data!$B$2:$AS$765,44,FALSE)</f>
        <v>06</v>
      </c>
      <c r="C646" s="262" t="str">
        <f>VLOOKUP($A646,DRG!$A$8:$Z$771,2,FALSE)</f>
        <v>Hernia Procedures Except Inguinal &amp; Femoral W/O CC/MCC</v>
      </c>
      <c r="D646" s="264">
        <f>IF(ISERROR(VLOOKUP($A646,v32_final!$A$9:$F$763,6,FALSE)),0,VLOOKUP($A646,v32_final!$A$9:$F$763,6,FALSE))</f>
        <v>75</v>
      </c>
      <c r="E646" s="221" t="str">
        <f>VLOOKUP($A646,DRG!$A$8:$Z$771,20,FALSE)</f>
        <v>A</v>
      </c>
      <c r="F646" s="293">
        <f>VLOOKUP($A646,DRG!$A$8:$Z$771,21,FALSE)</f>
        <v>1.4567000000000001</v>
      </c>
      <c r="G646" s="16"/>
      <c r="H646" s="263">
        <f>VLOOKUP($A646,DRG!$A$8:$Z$771,9,FALSE)</f>
        <v>70</v>
      </c>
      <c r="I646" s="299" t="str">
        <f>VLOOKUP($A646,DRG!$A$8:$Z$771,18,FALSE)</f>
        <v>A</v>
      </c>
      <c r="J646" s="293">
        <f>VLOOKUP($A646,DRG!$A$8:$Z$771,22,FALSE)</f>
        <v>1.4191</v>
      </c>
      <c r="K646" s="16"/>
      <c r="L646" s="301">
        <f t="shared" si="45"/>
        <v>109.25250000000001</v>
      </c>
      <c r="M646" s="207">
        <f t="shared" si="46"/>
        <v>99.337000000000003</v>
      </c>
      <c r="N646" s="357">
        <f t="shared" si="47"/>
        <v>-9.9155000000000086</v>
      </c>
      <c r="O646" s="288">
        <f t="shared" si="48"/>
        <v>-2.5811766321136867E-2</v>
      </c>
      <c r="P646" s="304">
        <f t="shared" si="49"/>
        <v>-6.6666666666666666E-2</v>
      </c>
    </row>
    <row r="647" spans="1:16" x14ac:dyDescent="0.2">
      <c r="A647" s="273" t="s">
        <v>764</v>
      </c>
      <c r="B647" s="287" t="str">
        <f>VLOOKUP($A647,data!$B$2:$AS$765,44,FALSE)</f>
        <v>03</v>
      </c>
      <c r="C647" s="262" t="str">
        <f>VLOOKUP($A647,DRG!$A$8:$Z$771,2,FALSE)</f>
        <v>Other Ear, Nose, Mouth &amp; Throat O.R. Procedures W/O CC/MCC</v>
      </c>
      <c r="D647" s="264">
        <f>IF(ISERROR(VLOOKUP($A647,v32_final!$A$9:$F$763,6,FALSE)),0,VLOOKUP($A647,v32_final!$A$9:$F$763,6,FALSE))</f>
        <v>64</v>
      </c>
      <c r="E647" s="221" t="str">
        <f>VLOOKUP($A647,DRG!$A$8:$Z$771,20,FALSE)</f>
        <v>A</v>
      </c>
      <c r="F647" s="293">
        <f>VLOOKUP($A647,DRG!$A$8:$Z$771,21,FALSE)</f>
        <v>0.87819999999999998</v>
      </c>
      <c r="G647" s="16"/>
      <c r="H647" s="263">
        <f>VLOOKUP($A647,DRG!$A$8:$Z$771,9,FALSE)</f>
        <v>61</v>
      </c>
      <c r="I647" s="299" t="str">
        <f>VLOOKUP($A647,DRG!$A$8:$Z$771,18,FALSE)</f>
        <v>A</v>
      </c>
      <c r="J647" s="293">
        <f>VLOOKUP($A647,DRG!$A$8:$Z$771,22,FALSE)</f>
        <v>0.75819999999999999</v>
      </c>
      <c r="K647" s="16"/>
      <c r="L647" s="301">
        <f t="shared" si="45"/>
        <v>56.204799999999999</v>
      </c>
      <c r="M647" s="207">
        <f t="shared" si="46"/>
        <v>46.2502</v>
      </c>
      <c r="N647" s="357">
        <f t="shared" si="47"/>
        <v>-9.9545999999999992</v>
      </c>
      <c r="O647" s="288">
        <f t="shared" si="48"/>
        <v>-0.13664313368253245</v>
      </c>
      <c r="P647" s="304">
        <f t="shared" si="49"/>
        <v>-4.6875E-2</v>
      </c>
    </row>
    <row r="648" spans="1:16" x14ac:dyDescent="0.2">
      <c r="A648" s="282" t="s">
        <v>1322</v>
      </c>
      <c r="B648" s="289" t="str">
        <f>VLOOKUP($A648,data!$B$2:$AS$765,44,FALSE)</f>
        <v>23</v>
      </c>
      <c r="C648" s="267" t="str">
        <f>VLOOKUP($A648,DRG!$A$8:$Z$771,2,FALSE)</f>
        <v>Signs &amp; Symptoms W MCC</v>
      </c>
      <c r="D648" s="269">
        <f>IF(ISERROR(VLOOKUP($A648,v32_final!$A$9:$F$763,6,FALSE)),0,VLOOKUP($A648,v32_final!$A$9:$F$763,6,FALSE))</f>
        <v>64</v>
      </c>
      <c r="E648" s="222" t="str">
        <f>VLOOKUP($A648,DRG!$A$8:$Z$771,20,FALSE)</f>
        <v>A</v>
      </c>
      <c r="F648" s="292">
        <f>VLOOKUP($A648,DRG!$A$8:$Z$771,21,FALSE)</f>
        <v>1.4131</v>
      </c>
      <c r="G648" s="16"/>
      <c r="H648" s="268">
        <f>VLOOKUP($A648,DRG!$A$8:$Z$771,9,FALSE)</f>
        <v>59</v>
      </c>
      <c r="I648" s="300" t="str">
        <f>VLOOKUP($A648,DRG!$A$8:$Z$771,18,FALSE)</f>
        <v>A</v>
      </c>
      <c r="J648" s="292">
        <f>VLOOKUP($A648,DRG!$A$8:$Z$771,22,FALSE)</f>
        <v>1.3605</v>
      </c>
      <c r="K648" s="16"/>
      <c r="L648" s="302">
        <f t="shared" si="45"/>
        <v>90.438400000000001</v>
      </c>
      <c r="M648" s="208">
        <f t="shared" si="46"/>
        <v>80.269500000000008</v>
      </c>
      <c r="N648" s="358">
        <f t="shared" si="47"/>
        <v>-10.168899999999994</v>
      </c>
      <c r="O648" s="308">
        <f t="shared" si="48"/>
        <v>-3.7223126459556985E-2</v>
      </c>
      <c r="P648" s="303">
        <f t="shared" si="49"/>
        <v>-7.8125E-2</v>
      </c>
    </row>
    <row r="649" spans="1:16" x14ac:dyDescent="0.2">
      <c r="A649" s="273" t="s">
        <v>806</v>
      </c>
      <c r="B649" s="287" t="str">
        <f>VLOOKUP($A649,data!$B$2:$AS$765,44,FALSE)</f>
        <v>03</v>
      </c>
      <c r="C649" s="262" t="str">
        <f>VLOOKUP($A649,DRG!$A$8:$Z$771,2,FALSE)</f>
        <v>Other Ear, Nose, Mouth &amp; Throat Diagnoses W CC</v>
      </c>
      <c r="D649" s="264">
        <f>IF(ISERROR(VLOOKUP($A649,v32_final!$A$9:$F$763,6,FALSE)),0,VLOOKUP($A649,v32_final!$A$9:$F$763,6,FALSE))</f>
        <v>32</v>
      </c>
      <c r="E649" s="221" t="str">
        <f>VLOOKUP($A649,DRG!$A$8:$Z$771,20,FALSE)</f>
        <v>A</v>
      </c>
      <c r="F649" s="293">
        <f>VLOOKUP($A649,DRG!$A$8:$Z$771,21,FALSE)</f>
        <v>1.0198</v>
      </c>
      <c r="G649" s="16"/>
      <c r="H649" s="263">
        <f>VLOOKUP($A649,DRG!$A$8:$Z$771,9,FALSE)</f>
        <v>29</v>
      </c>
      <c r="I649" s="299" t="str">
        <f>VLOOKUP($A649,DRG!$A$8:$Z$771,18,FALSE)</f>
        <v>AP</v>
      </c>
      <c r="J649" s="293">
        <f>VLOOKUP($A649,DRG!$A$8:$Z$771,22,FALSE)</f>
        <v>0.77059999999999995</v>
      </c>
      <c r="K649" s="16"/>
      <c r="L649" s="301">
        <f t="shared" ref="L649:L712" si="50">D649*F649</f>
        <v>32.633600000000001</v>
      </c>
      <c r="M649" s="207">
        <f t="shared" ref="M649:M712" si="51">H649*J649</f>
        <v>22.3474</v>
      </c>
      <c r="N649" s="357">
        <f t="shared" ref="N649:N712" si="52">M649-L649</f>
        <v>-10.286200000000001</v>
      </c>
      <c r="O649" s="288">
        <f t="shared" ref="O649:O712" si="53">(J649-F649)/F649</f>
        <v>-0.24436163953716422</v>
      </c>
      <c r="P649" s="304">
        <f t="shared" ref="P649:P712" si="54">IF(D649=0,0,(H649-D649)/D649)</f>
        <v>-9.375E-2</v>
      </c>
    </row>
    <row r="650" spans="1:16" x14ac:dyDescent="0.2">
      <c r="A650" s="273" t="s">
        <v>1393</v>
      </c>
      <c r="B650" s="287" t="str">
        <f>VLOOKUP($A650,data!$B$2:$AS$765,44,FALSE)</f>
        <v>05</v>
      </c>
      <c r="C650" s="262" t="str">
        <f>VLOOKUP($A650,DRG!$A$8:$Z$771,2,FALSE)</f>
        <v>Endovascular Cardiac Valve Replacement W/O MCC</v>
      </c>
      <c r="D650" s="264">
        <f>IF(ISERROR(VLOOKUP($A650,v32_final!$A$9:$F$763,6,FALSE)),0,VLOOKUP($A650,v32_final!$A$9:$F$763,6,FALSE))</f>
        <v>2</v>
      </c>
      <c r="E650" s="221" t="str">
        <f>VLOOKUP($A650,DRG!$A$8:$Z$771,20,FALSE)</f>
        <v>M</v>
      </c>
      <c r="F650" s="293">
        <f>VLOOKUP($A650,DRG!$A$8:$Z$771,21,FALSE)</f>
        <v>10.496499999999999</v>
      </c>
      <c r="G650" s="16"/>
      <c r="H650" s="263">
        <f>VLOOKUP($A650,DRG!$A$8:$Z$771,9,FALSE)</f>
        <v>1</v>
      </c>
      <c r="I650" s="299" t="str">
        <f>VLOOKUP($A650,DRG!$A$8:$Z$771,18,FALSE)</f>
        <v>M</v>
      </c>
      <c r="J650" s="293">
        <f>VLOOKUP($A650,DRG!$A$8:$Z$771,22,FALSE)</f>
        <v>10.4016</v>
      </c>
      <c r="K650" s="16"/>
      <c r="L650" s="301">
        <f t="shared" si="50"/>
        <v>20.992999999999999</v>
      </c>
      <c r="M650" s="207">
        <f t="shared" si="51"/>
        <v>10.4016</v>
      </c>
      <c r="N650" s="357">
        <f t="shared" si="52"/>
        <v>-10.591399999999998</v>
      </c>
      <c r="O650" s="288">
        <f t="shared" si="53"/>
        <v>-9.0411089410755117E-3</v>
      </c>
      <c r="P650" s="304">
        <f t="shared" si="54"/>
        <v>-0.5</v>
      </c>
    </row>
    <row r="651" spans="1:16" x14ac:dyDescent="0.2">
      <c r="A651" s="273" t="s">
        <v>525</v>
      </c>
      <c r="B651" s="287" t="str">
        <f>VLOOKUP($A651,data!$B$2:$AS$765,44,FALSE)</f>
        <v>09</v>
      </c>
      <c r="C651" s="262" t="str">
        <f>VLOOKUP($A651,DRG!$A$8:$Z$771,2,FALSE)</f>
        <v>Malignant Breast Disorders W CC</v>
      </c>
      <c r="D651" s="264">
        <f>IF(ISERROR(VLOOKUP($A651,v32_final!$A$9:$F$763,6,FALSE)),0,VLOOKUP($A651,v32_final!$A$9:$F$763,6,FALSE))</f>
        <v>10</v>
      </c>
      <c r="E651" s="221" t="str">
        <f>VLOOKUP($A651,DRG!$A$8:$Z$771,20,FALSE)</f>
        <v>A</v>
      </c>
      <c r="F651" s="293">
        <f>VLOOKUP($A651,DRG!$A$8:$Z$771,21,FALSE)</f>
        <v>1.7515000000000001</v>
      </c>
      <c r="G651" s="16"/>
      <c r="H651" s="263">
        <f>VLOOKUP($A651,DRG!$A$8:$Z$771,9,FALSE)</f>
        <v>4</v>
      </c>
      <c r="I651" s="299" t="str">
        <f>VLOOKUP($A651,DRG!$A$8:$Z$771,18,FALSE)</f>
        <v>M</v>
      </c>
      <c r="J651" s="293">
        <f>VLOOKUP($A651,DRG!$A$8:$Z$771,22,FALSE)</f>
        <v>1.6840999999999999</v>
      </c>
      <c r="K651" s="16"/>
      <c r="L651" s="301">
        <f t="shared" si="50"/>
        <v>17.515000000000001</v>
      </c>
      <c r="M651" s="207">
        <f t="shared" si="51"/>
        <v>6.7363999999999997</v>
      </c>
      <c r="N651" s="357">
        <f t="shared" si="52"/>
        <v>-10.778600000000001</v>
      </c>
      <c r="O651" s="288">
        <f t="shared" si="53"/>
        <v>-3.8481301741364618E-2</v>
      </c>
      <c r="P651" s="304">
        <f t="shared" si="54"/>
        <v>-0.6</v>
      </c>
    </row>
    <row r="652" spans="1:16" x14ac:dyDescent="0.2">
      <c r="A652" s="273" t="s">
        <v>1111</v>
      </c>
      <c r="B652" s="287" t="str">
        <f>VLOOKUP($A652,data!$B$2:$AS$765,44,FALSE)</f>
        <v>06</v>
      </c>
      <c r="C652" s="262" t="str">
        <f>VLOOKUP($A652,DRG!$A$8:$Z$771,2,FALSE)</f>
        <v>Anal &amp; Stomal Procedures W CC</v>
      </c>
      <c r="D652" s="264">
        <f>IF(ISERROR(VLOOKUP($A652,v32_final!$A$9:$F$763,6,FALSE)),0,VLOOKUP($A652,v32_final!$A$9:$F$763,6,FALSE))</f>
        <v>52</v>
      </c>
      <c r="E652" s="221" t="str">
        <f>VLOOKUP($A652,DRG!$A$8:$Z$771,20,FALSE)</f>
        <v>A</v>
      </c>
      <c r="F652" s="293">
        <f>VLOOKUP($A652,DRG!$A$8:$Z$771,21,FALSE)</f>
        <v>1.2529999999999999</v>
      </c>
      <c r="G652" s="16"/>
      <c r="H652" s="263">
        <f>VLOOKUP($A652,DRG!$A$8:$Z$771,9,FALSE)</f>
        <v>46</v>
      </c>
      <c r="I652" s="299" t="str">
        <f>VLOOKUP($A652,DRG!$A$8:$Z$771,18,FALSE)</f>
        <v>A</v>
      </c>
      <c r="J652" s="293">
        <f>VLOOKUP($A652,DRG!$A$8:$Z$771,22,FALSE)</f>
        <v>1.1801999999999999</v>
      </c>
      <c r="K652" s="16"/>
      <c r="L652" s="301">
        <f t="shared" si="50"/>
        <v>65.155999999999992</v>
      </c>
      <c r="M652" s="207">
        <f t="shared" si="51"/>
        <v>54.289199999999994</v>
      </c>
      <c r="N652" s="357">
        <f t="shared" si="52"/>
        <v>-10.866799999999998</v>
      </c>
      <c r="O652" s="288">
        <f t="shared" si="53"/>
        <v>-5.8100558659217864E-2</v>
      </c>
      <c r="P652" s="304">
        <f t="shared" si="54"/>
        <v>-0.11538461538461539</v>
      </c>
    </row>
    <row r="653" spans="1:16" x14ac:dyDescent="0.2">
      <c r="A653" s="282" t="s">
        <v>1278</v>
      </c>
      <c r="B653" s="289" t="str">
        <f>VLOOKUP($A653,data!$B$2:$AS$765,44,FALSE)</f>
        <v>19</v>
      </c>
      <c r="C653" s="267" t="str">
        <f>VLOOKUP($A653,DRG!$A$8:$Z$771,2,FALSE)</f>
        <v>Disorders of Personality &amp; Impulse Control</v>
      </c>
      <c r="D653" s="269">
        <f>IF(ISERROR(VLOOKUP($A653,v32_final!$A$9:$F$763,6,FALSE)),0,VLOOKUP($A653,v32_final!$A$9:$F$763,6,FALSE))</f>
        <v>8</v>
      </c>
      <c r="E653" s="222" t="str">
        <f>VLOOKUP($A653,DRG!$A$8:$Z$771,20,FALSE)</f>
        <v>M</v>
      </c>
      <c r="F653" s="292">
        <f>VLOOKUP($A653,DRG!$A$8:$Z$771,21,FALSE)</f>
        <v>2.0306000000000002</v>
      </c>
      <c r="G653" s="16"/>
      <c r="H653" s="268">
        <f>VLOOKUP($A653,DRG!$A$8:$Z$771,9,FALSE)</f>
        <v>10</v>
      </c>
      <c r="I653" s="300" t="str">
        <f>VLOOKUP($A653,DRG!$A$8:$Z$771,18,FALSE)</f>
        <v>A</v>
      </c>
      <c r="J653" s="292">
        <f>VLOOKUP($A653,DRG!$A$8:$Z$771,22,FALSE)</f>
        <v>0.52549999999999997</v>
      </c>
      <c r="K653" s="16"/>
      <c r="L653" s="302">
        <f t="shared" si="50"/>
        <v>16.244800000000001</v>
      </c>
      <c r="M653" s="208">
        <f t="shared" si="51"/>
        <v>5.2549999999999999</v>
      </c>
      <c r="N653" s="358">
        <f t="shared" si="52"/>
        <v>-10.989800000000002</v>
      </c>
      <c r="O653" s="308">
        <f t="shared" si="53"/>
        <v>-0.74120949473062148</v>
      </c>
      <c r="P653" s="303">
        <f t="shared" si="54"/>
        <v>0.25</v>
      </c>
    </row>
    <row r="654" spans="1:16" x14ac:dyDescent="0.2">
      <c r="A654" s="273" t="s">
        <v>1483</v>
      </c>
      <c r="B654" s="287" t="str">
        <f>VLOOKUP($A654,data!$B$2:$AS$765,44,FALSE)</f>
        <v>06</v>
      </c>
      <c r="C654" s="262" t="str">
        <f>VLOOKUP($A654,DRG!$A$8:$Z$771,2,FALSE)</f>
        <v>Major Small &amp; Large Bowel Procedures W MCC</v>
      </c>
      <c r="D654" s="264">
        <f>IF(ISERROR(VLOOKUP($A654,v32_final!$A$9:$F$763,6,FALSE)),0,VLOOKUP($A654,v32_final!$A$9:$F$763,6,FALSE))</f>
        <v>187</v>
      </c>
      <c r="E654" s="221" t="str">
        <f>VLOOKUP($A654,DRG!$A$8:$Z$771,20,FALSE)</f>
        <v>A</v>
      </c>
      <c r="F654" s="293">
        <f>VLOOKUP($A654,DRG!$A$8:$Z$771,21,FALSE)</f>
        <v>4.9768999999999997</v>
      </c>
      <c r="G654" s="16"/>
      <c r="H654" s="263">
        <f>VLOOKUP($A654,DRG!$A$8:$Z$771,9,FALSE)</f>
        <v>202</v>
      </c>
      <c r="I654" s="299" t="str">
        <f>VLOOKUP($A654,DRG!$A$8:$Z$771,18,FALSE)</f>
        <v>A</v>
      </c>
      <c r="J654" s="293">
        <f>VLOOKUP($A654,DRG!$A$8:$Z$771,22,FALSE)</f>
        <v>4.5526</v>
      </c>
      <c r="K654" s="16"/>
      <c r="L654" s="301">
        <f t="shared" si="50"/>
        <v>930.68029999999999</v>
      </c>
      <c r="M654" s="207">
        <f t="shared" si="51"/>
        <v>919.62519999999995</v>
      </c>
      <c r="N654" s="357">
        <f t="shared" si="52"/>
        <v>-11.055100000000039</v>
      </c>
      <c r="O654" s="288">
        <f t="shared" si="53"/>
        <v>-8.525387289276451E-2</v>
      </c>
      <c r="P654" s="304">
        <f t="shared" si="54"/>
        <v>8.0213903743315509E-2</v>
      </c>
    </row>
    <row r="655" spans="1:16" x14ac:dyDescent="0.2">
      <c r="A655" s="273" t="s">
        <v>1319</v>
      </c>
      <c r="B655" s="287" t="str">
        <f>VLOOKUP($A655,data!$B$2:$AS$765,44,FALSE)</f>
        <v>23</v>
      </c>
      <c r="C655" s="262" t="str">
        <f>VLOOKUP($A655,DRG!$A$8:$Z$771,2,FALSE)</f>
        <v>O.R. Proc W Diagnoses of Other Contact W Health Services W/O CC/MCC</v>
      </c>
      <c r="D655" s="264">
        <f>IF(ISERROR(VLOOKUP($A655,v32_final!$A$9:$F$763,6,FALSE)),0,VLOOKUP($A655,v32_final!$A$9:$F$763,6,FALSE))</f>
        <v>32</v>
      </c>
      <c r="E655" s="221" t="str">
        <f>VLOOKUP($A655,DRG!$A$8:$Z$771,20,FALSE)</f>
        <v>A</v>
      </c>
      <c r="F655" s="293">
        <f>VLOOKUP($A655,DRG!$A$8:$Z$771,21,FALSE)</f>
        <v>2.6364999999999998</v>
      </c>
      <c r="G655" s="16"/>
      <c r="H655" s="263">
        <f>VLOOKUP($A655,DRG!$A$8:$Z$771,9,FALSE)</f>
        <v>28</v>
      </c>
      <c r="I655" s="299" t="str">
        <f>VLOOKUP($A655,DRG!$A$8:$Z$771,18,FALSE)</f>
        <v>A</v>
      </c>
      <c r="J655" s="293">
        <f>VLOOKUP($A655,DRG!$A$8:$Z$771,22,FALSE)</f>
        <v>2.6070000000000002</v>
      </c>
      <c r="K655" s="16"/>
      <c r="L655" s="301">
        <f t="shared" si="50"/>
        <v>84.367999999999995</v>
      </c>
      <c r="M655" s="207">
        <f t="shared" si="51"/>
        <v>72.996000000000009</v>
      </c>
      <c r="N655" s="357">
        <f t="shared" si="52"/>
        <v>-11.371999999999986</v>
      </c>
      <c r="O655" s="288">
        <f t="shared" si="53"/>
        <v>-1.118907642708122E-2</v>
      </c>
      <c r="P655" s="304">
        <f t="shared" si="54"/>
        <v>-0.125</v>
      </c>
    </row>
    <row r="656" spans="1:16" x14ac:dyDescent="0.2">
      <c r="A656" s="214" t="s">
        <v>363</v>
      </c>
      <c r="B656" s="287" t="str">
        <f>VLOOKUP($A656,data!$B$2:$AS$765,44,FALSE)</f>
        <v>08</v>
      </c>
      <c r="C656" s="262" t="str">
        <f>VLOOKUP($A656,DRG!$A$8:$Z$771,2,FALSE)</f>
        <v>Biopsies of Musculoskeletal System &amp; Connective Tissue W CC</v>
      </c>
      <c r="D656" s="264">
        <f>IF(ISERROR(VLOOKUP($A656,v32_final!$A$9:$F$763,6,FALSE)),0,VLOOKUP($A656,v32_final!$A$9:$F$763,6,FALSE))</f>
        <v>38</v>
      </c>
      <c r="E656" s="221" t="str">
        <f>VLOOKUP($A656,DRG!$A$8:$Z$771,20,FALSE)</f>
        <v>A</v>
      </c>
      <c r="F656" s="293">
        <f>VLOOKUP($A656,DRG!$A$8:$Z$771,21,FALSE)</f>
        <v>2.5106999999999999</v>
      </c>
      <c r="G656" s="16"/>
      <c r="H656" s="263">
        <f>VLOOKUP($A656,DRG!$A$8:$Z$771,9,FALSE)</f>
        <v>34</v>
      </c>
      <c r="I656" s="299" t="str">
        <f>VLOOKUP($A656,DRG!$A$8:$Z$771,18,FALSE)</f>
        <v>A</v>
      </c>
      <c r="J656" s="293">
        <f>VLOOKUP($A656,DRG!$A$8:$Z$771,22,FALSE)</f>
        <v>2.4706999999999999</v>
      </c>
      <c r="K656" s="16"/>
      <c r="L656" s="301">
        <f t="shared" si="50"/>
        <v>95.406599999999997</v>
      </c>
      <c r="M656" s="207">
        <f t="shared" si="51"/>
        <v>84.003799999999998</v>
      </c>
      <c r="N656" s="357">
        <f t="shared" si="52"/>
        <v>-11.402799999999999</v>
      </c>
      <c r="O656" s="288">
        <f t="shared" si="53"/>
        <v>-1.5931811845302121E-2</v>
      </c>
      <c r="P656" s="304">
        <f t="shared" si="54"/>
        <v>-0.10526315789473684</v>
      </c>
    </row>
    <row r="657" spans="1:16" x14ac:dyDescent="0.2">
      <c r="A657" s="273" t="s">
        <v>478</v>
      </c>
      <c r="B657" s="287" t="str">
        <f>VLOOKUP($A657,data!$B$2:$AS$765,44,FALSE)</f>
        <v>01</v>
      </c>
      <c r="C657" s="262" t="str">
        <f>VLOOKUP($A657,DRG!$A$8:$Z$771,2,FALSE)</f>
        <v>Transient Ischemia</v>
      </c>
      <c r="D657" s="264">
        <f>IF(ISERROR(VLOOKUP($A657,v32_final!$A$9:$F$763,6,FALSE)),0,VLOOKUP($A657,v32_final!$A$9:$F$763,6,FALSE))</f>
        <v>293</v>
      </c>
      <c r="E657" s="221" t="str">
        <f>VLOOKUP($A657,DRG!$A$8:$Z$771,20,FALSE)</f>
        <v>A</v>
      </c>
      <c r="F657" s="293">
        <f>VLOOKUP($A657,DRG!$A$8:$Z$771,21,FALSE)</f>
        <v>0.86519999999999997</v>
      </c>
      <c r="G657" s="16"/>
      <c r="H657" s="263">
        <f>VLOOKUP($A657,DRG!$A$8:$Z$771,9,FALSE)</f>
        <v>259</v>
      </c>
      <c r="I657" s="299" t="str">
        <f>VLOOKUP($A657,DRG!$A$8:$Z$771,18,FALSE)</f>
        <v>A</v>
      </c>
      <c r="J657" s="293">
        <f>VLOOKUP($A657,DRG!$A$8:$Z$771,22,FALSE)</f>
        <v>0.9345</v>
      </c>
      <c r="K657" s="16"/>
      <c r="L657" s="301">
        <f t="shared" si="50"/>
        <v>253.50359999999998</v>
      </c>
      <c r="M657" s="207">
        <f t="shared" si="51"/>
        <v>242.03550000000001</v>
      </c>
      <c r="N657" s="357">
        <f t="shared" si="52"/>
        <v>-11.468099999999964</v>
      </c>
      <c r="O657" s="288">
        <f t="shared" si="53"/>
        <v>8.0097087378640811E-2</v>
      </c>
      <c r="P657" s="304">
        <f t="shared" si="54"/>
        <v>-0.11604095563139932</v>
      </c>
    </row>
    <row r="658" spans="1:16" x14ac:dyDescent="0.2">
      <c r="A658" s="284" t="s">
        <v>1430</v>
      </c>
      <c r="B658" s="289" t="str">
        <f>VLOOKUP($A658,data!$B$2:$AS$765,44,FALSE)</f>
        <v>08</v>
      </c>
      <c r="C658" s="267" t="str">
        <f>VLOOKUP($A658,DRG!$A$8:$Z$771,2,FALSE)</f>
        <v>Connective Tissue Disorders W MCC</v>
      </c>
      <c r="D658" s="269">
        <f>IF(ISERROR(VLOOKUP($A658,v32_final!$A$9:$F$763,6,FALSE)),0,VLOOKUP($A658,v32_final!$A$9:$F$763,6,FALSE))</f>
        <v>9</v>
      </c>
      <c r="E658" s="222" t="str">
        <f>VLOOKUP($A658,DRG!$A$8:$Z$771,20,FALSE)</f>
        <v>M</v>
      </c>
      <c r="F658" s="292">
        <f>VLOOKUP($A658,DRG!$A$8:$Z$771,21,FALSE)</f>
        <v>3.9396</v>
      </c>
      <c r="G658" s="16"/>
      <c r="H658" s="268">
        <f>VLOOKUP($A658,DRG!$A$8:$Z$771,9,FALSE)</f>
        <v>12</v>
      </c>
      <c r="I658" s="300" t="str">
        <f>VLOOKUP($A658,DRG!$A$8:$Z$771,18,FALSE)</f>
        <v>A</v>
      </c>
      <c r="J658" s="292">
        <f>VLOOKUP($A658,DRG!$A$8:$Z$771,22,FALSE)</f>
        <v>1.9818</v>
      </c>
      <c r="K658" s="16"/>
      <c r="L658" s="302">
        <f t="shared" si="50"/>
        <v>35.456400000000002</v>
      </c>
      <c r="M658" s="208">
        <f t="shared" si="51"/>
        <v>23.781600000000001</v>
      </c>
      <c r="N658" s="358">
        <f t="shared" si="52"/>
        <v>-11.674800000000001</v>
      </c>
      <c r="O658" s="308">
        <f t="shared" si="53"/>
        <v>-0.49695400548279012</v>
      </c>
      <c r="P658" s="303">
        <f t="shared" si="54"/>
        <v>0.33333333333333331</v>
      </c>
    </row>
    <row r="659" spans="1:16" x14ac:dyDescent="0.2">
      <c r="A659" s="273" t="s">
        <v>1253</v>
      </c>
      <c r="B659" s="287" t="str">
        <f>VLOOKUP($A659,data!$B$2:$AS$765,44,FALSE)</f>
        <v>17</v>
      </c>
      <c r="C659" s="262" t="str">
        <f>VLOOKUP($A659,DRG!$A$8:$Z$771,2,FALSE)</f>
        <v>Chemotherapy W/O Acute Leukemia as Secondary Diagnosis W MCC</v>
      </c>
      <c r="D659" s="264">
        <f>IF(ISERROR(VLOOKUP($A659,v32_final!$A$9:$F$763,6,FALSE)),0,VLOOKUP($A659,v32_final!$A$9:$F$763,6,FALSE))</f>
        <v>33</v>
      </c>
      <c r="E659" s="221" t="str">
        <f>VLOOKUP($A659,DRG!$A$8:$Z$771,20,FALSE)</f>
        <v>A</v>
      </c>
      <c r="F659" s="293">
        <f>VLOOKUP($A659,DRG!$A$8:$Z$771,21,FALSE)</f>
        <v>1.4574</v>
      </c>
      <c r="G659" s="16"/>
      <c r="H659" s="263">
        <f>VLOOKUP($A659,DRG!$A$8:$Z$771,9,FALSE)</f>
        <v>29</v>
      </c>
      <c r="I659" s="299" t="str">
        <f>VLOOKUP($A659,DRG!$A$8:$Z$771,18,FALSE)</f>
        <v>A</v>
      </c>
      <c r="J659" s="293">
        <f>VLOOKUP($A659,DRG!$A$8:$Z$771,22,FALSE)</f>
        <v>1.2504</v>
      </c>
      <c r="K659" s="16"/>
      <c r="L659" s="301">
        <f t="shared" si="50"/>
        <v>48.094200000000001</v>
      </c>
      <c r="M659" s="207">
        <f t="shared" si="51"/>
        <v>36.261600000000001</v>
      </c>
      <c r="N659" s="357">
        <f t="shared" si="52"/>
        <v>-11.832599999999999</v>
      </c>
      <c r="O659" s="288">
        <f t="shared" si="53"/>
        <v>-0.1420337587484562</v>
      </c>
      <c r="P659" s="304">
        <f t="shared" si="54"/>
        <v>-0.12121212121212122</v>
      </c>
    </row>
    <row r="660" spans="1:16" x14ac:dyDescent="0.2">
      <c r="A660" s="273" t="s">
        <v>1309</v>
      </c>
      <c r="B660" s="287" t="str">
        <f>VLOOKUP($A660,data!$B$2:$AS$765,44,FALSE)</f>
        <v>22</v>
      </c>
      <c r="C660" s="262" t="str">
        <f>VLOOKUP($A660,DRG!$A$8:$Z$771,2,FALSE)</f>
        <v>Full Thickness Burn W Skin Graft or Inhal Inj W CC/MCC</v>
      </c>
      <c r="D660" s="264">
        <f>IF(ISERROR(VLOOKUP($A660,v32_final!$A$9:$F$763,6,FALSE)),0,VLOOKUP($A660,v32_final!$A$9:$F$763,6,FALSE))</f>
        <v>9</v>
      </c>
      <c r="E660" s="221" t="str">
        <f>VLOOKUP($A660,DRG!$A$8:$Z$771,20,FALSE)</f>
        <v>M</v>
      </c>
      <c r="F660" s="293">
        <f>VLOOKUP($A660,DRG!$A$8:$Z$771,21,FALSE)</f>
        <v>8.3671000000000006</v>
      </c>
      <c r="G660" s="16"/>
      <c r="H660" s="263">
        <f>VLOOKUP($A660,DRG!$A$8:$Z$771,9,FALSE)</f>
        <v>11</v>
      </c>
      <c r="I660" s="299" t="str">
        <f>VLOOKUP($A660,DRG!$A$8:$Z$771,18,FALSE)</f>
        <v>A</v>
      </c>
      <c r="J660" s="293">
        <f>VLOOKUP($A660,DRG!$A$8:$Z$771,22,FALSE)</f>
        <v>5.7662000000000004</v>
      </c>
      <c r="K660" s="16"/>
      <c r="L660" s="301">
        <f t="shared" si="50"/>
        <v>75.303899999999999</v>
      </c>
      <c r="M660" s="207">
        <f t="shared" si="51"/>
        <v>63.428200000000004</v>
      </c>
      <c r="N660" s="357">
        <f t="shared" si="52"/>
        <v>-11.875699999999995</v>
      </c>
      <c r="O660" s="288">
        <f t="shared" si="53"/>
        <v>-0.31084844211255991</v>
      </c>
      <c r="P660" s="304">
        <f t="shared" si="54"/>
        <v>0.22222222222222221</v>
      </c>
    </row>
    <row r="661" spans="1:16" x14ac:dyDescent="0.2">
      <c r="A661" s="273" t="s">
        <v>1060</v>
      </c>
      <c r="B661" s="287" t="str">
        <f>VLOOKUP($A661,data!$B$2:$AS$765,44,FALSE)</f>
        <v>05</v>
      </c>
      <c r="C661" s="262" t="str">
        <f>VLOOKUP($A661,DRG!$A$8:$Z$771,2,FALSE)</f>
        <v>Cardiac Arrhythmia &amp; Conduction Disorders W/O CC/MCC</v>
      </c>
      <c r="D661" s="264">
        <f>IF(ISERROR(VLOOKUP($A661,v32_final!$A$9:$F$763,6,FALSE)),0,VLOOKUP($A661,v32_final!$A$9:$F$763,6,FALSE))</f>
        <v>453</v>
      </c>
      <c r="E661" s="221" t="str">
        <f>VLOOKUP($A661,DRG!$A$8:$Z$771,20,FALSE)</f>
        <v>A</v>
      </c>
      <c r="F661" s="293">
        <f>VLOOKUP($A661,DRG!$A$8:$Z$771,21,FALSE)</f>
        <v>0.59499999999999997</v>
      </c>
      <c r="G661" s="16"/>
      <c r="H661" s="263">
        <f>VLOOKUP($A661,DRG!$A$8:$Z$771,9,FALSE)</f>
        <v>435</v>
      </c>
      <c r="I661" s="299" t="str">
        <f>VLOOKUP($A661,DRG!$A$8:$Z$771,18,FALSE)</f>
        <v>A</v>
      </c>
      <c r="J661" s="293">
        <f>VLOOKUP($A661,DRG!$A$8:$Z$771,22,FALSE)</f>
        <v>0.59209999999999996</v>
      </c>
      <c r="K661" s="16"/>
      <c r="L661" s="301">
        <f t="shared" si="50"/>
        <v>269.53499999999997</v>
      </c>
      <c r="M661" s="207">
        <f t="shared" si="51"/>
        <v>257.56349999999998</v>
      </c>
      <c r="N661" s="357">
        <f t="shared" si="52"/>
        <v>-11.971499999999992</v>
      </c>
      <c r="O661" s="288">
        <f t="shared" si="53"/>
        <v>-4.8739495798319557E-3</v>
      </c>
      <c r="P661" s="304">
        <f t="shared" si="54"/>
        <v>-3.9735099337748346E-2</v>
      </c>
    </row>
    <row r="662" spans="1:16" x14ac:dyDescent="0.2">
      <c r="A662" s="214" t="s">
        <v>1534</v>
      </c>
      <c r="B662" s="287" t="str">
        <f>VLOOKUP($A662,data!$B$2:$AS$765,44,FALSE)</f>
        <v>08</v>
      </c>
      <c r="C662" s="262" t="str">
        <f>VLOOKUP($A662,DRG!$A$8:$Z$771,2,FALSE)</f>
        <v>Soft Tissue Procedures W MCC</v>
      </c>
      <c r="D662" s="264">
        <f>IF(ISERROR(VLOOKUP($A662,v32_final!$A$9:$F$763,6,FALSE)),0,VLOOKUP($A662,v32_final!$A$9:$F$763,6,FALSE))</f>
        <v>12</v>
      </c>
      <c r="E662" s="221" t="str">
        <f>VLOOKUP($A662,DRG!$A$8:$Z$771,20,FALSE)</f>
        <v>A</v>
      </c>
      <c r="F662" s="293">
        <f>VLOOKUP($A662,DRG!$A$8:$Z$771,21,FALSE)</f>
        <v>4.7049000000000003</v>
      </c>
      <c r="G662" s="16"/>
      <c r="H662" s="263">
        <f>VLOOKUP($A662,DRG!$A$8:$Z$771,9,FALSE)</f>
        <v>10</v>
      </c>
      <c r="I662" s="299" t="str">
        <f>VLOOKUP($A662,DRG!$A$8:$Z$771,18,FALSE)</f>
        <v>A</v>
      </c>
      <c r="J662" s="293">
        <f>VLOOKUP($A662,DRG!$A$8:$Z$771,22,FALSE)</f>
        <v>4.3869999999999996</v>
      </c>
      <c r="K662" s="16"/>
      <c r="L662" s="301">
        <f t="shared" si="50"/>
        <v>56.458800000000004</v>
      </c>
      <c r="M662" s="207">
        <f t="shared" si="51"/>
        <v>43.87</v>
      </c>
      <c r="N662" s="357">
        <f t="shared" si="52"/>
        <v>-12.588800000000006</v>
      </c>
      <c r="O662" s="288">
        <f t="shared" si="53"/>
        <v>-6.7567854789687506E-2</v>
      </c>
      <c r="P662" s="304">
        <f t="shared" si="54"/>
        <v>-0.16666666666666666</v>
      </c>
    </row>
    <row r="663" spans="1:16" x14ac:dyDescent="0.2">
      <c r="A663" s="282" t="s">
        <v>161</v>
      </c>
      <c r="B663" s="289" t="str">
        <f>VLOOKUP($A663,data!$B$2:$AS$765,44,FALSE)</f>
        <v>06</v>
      </c>
      <c r="C663" s="267" t="str">
        <f>VLOOKUP($A663,DRG!$A$8:$Z$771,2,FALSE)</f>
        <v>Complicated Peptic Ulcer W MCC</v>
      </c>
      <c r="D663" s="269">
        <f>IF(ISERROR(VLOOKUP($A663,v32_final!$A$9:$F$763,6,FALSE)),0,VLOOKUP($A663,v32_final!$A$9:$F$763,6,FALSE))</f>
        <v>9</v>
      </c>
      <c r="E663" s="222" t="str">
        <f>VLOOKUP($A663,DRG!$A$8:$Z$771,20,FALSE)</f>
        <v>M</v>
      </c>
      <c r="F663" s="292">
        <f>VLOOKUP($A663,DRG!$A$8:$Z$771,21,FALSE)</f>
        <v>2.9950000000000001</v>
      </c>
      <c r="G663" s="16"/>
      <c r="H663" s="268">
        <f>VLOOKUP($A663,DRG!$A$8:$Z$771,9,FALSE)</f>
        <v>11</v>
      </c>
      <c r="I663" s="300" t="str">
        <f>VLOOKUP($A663,DRG!$A$8:$Z$771,18,FALSE)</f>
        <v>A</v>
      </c>
      <c r="J663" s="292">
        <f>VLOOKUP($A663,DRG!$A$8:$Z$771,22,FALSE)</f>
        <v>1.2974000000000001</v>
      </c>
      <c r="K663" s="16"/>
      <c r="L663" s="302">
        <f t="shared" si="50"/>
        <v>26.955000000000002</v>
      </c>
      <c r="M663" s="208">
        <f t="shared" si="51"/>
        <v>14.271400000000002</v>
      </c>
      <c r="N663" s="358">
        <f t="shared" si="52"/>
        <v>-12.6836</v>
      </c>
      <c r="O663" s="308">
        <f t="shared" si="53"/>
        <v>-0.56681135225375623</v>
      </c>
      <c r="P663" s="303">
        <f t="shared" si="54"/>
        <v>0.22222222222222221</v>
      </c>
    </row>
    <row r="664" spans="1:16" x14ac:dyDescent="0.2">
      <c r="A664" s="273" t="s">
        <v>369</v>
      </c>
      <c r="B664" s="287" t="str">
        <f>VLOOKUP($A664,data!$B$2:$AS$765,44,FALSE)</f>
        <v>08</v>
      </c>
      <c r="C664" s="262" t="str">
        <f>VLOOKUP($A664,DRG!$A$8:$Z$771,2,FALSE)</f>
        <v>Hip &amp; Femur Procedures Except Major Joint W CC</v>
      </c>
      <c r="D664" s="264">
        <f>IF(ISERROR(VLOOKUP($A664,v32_final!$A$9:$F$763,6,FALSE)),0,VLOOKUP($A664,v32_final!$A$9:$F$763,6,FALSE))</f>
        <v>146</v>
      </c>
      <c r="E664" s="221" t="str">
        <f>VLOOKUP($A664,DRG!$A$8:$Z$771,20,FALSE)</f>
        <v>A</v>
      </c>
      <c r="F664" s="293">
        <f>VLOOKUP($A664,DRG!$A$8:$Z$771,21,FALSE)</f>
        <v>2.4499</v>
      </c>
      <c r="G664" s="16"/>
      <c r="H664" s="263">
        <f>VLOOKUP($A664,DRG!$A$8:$Z$771,9,FALSE)</f>
        <v>143</v>
      </c>
      <c r="I664" s="299" t="str">
        <f>VLOOKUP($A664,DRG!$A$8:$Z$771,18,FALSE)</f>
        <v>A</v>
      </c>
      <c r="J664" s="293">
        <f>VLOOKUP($A664,DRG!$A$8:$Z$771,22,FALSE)</f>
        <v>2.4115000000000002</v>
      </c>
      <c r="K664" s="16"/>
      <c r="L664" s="301">
        <f t="shared" si="50"/>
        <v>357.68540000000002</v>
      </c>
      <c r="M664" s="207">
        <f t="shared" si="51"/>
        <v>344.84450000000004</v>
      </c>
      <c r="N664" s="357">
        <f t="shared" si="52"/>
        <v>-12.840899999999976</v>
      </c>
      <c r="O664" s="288">
        <f t="shared" si="53"/>
        <v>-1.567410914731204E-2</v>
      </c>
      <c r="P664" s="304">
        <f t="shared" si="54"/>
        <v>-2.0547945205479451E-2</v>
      </c>
    </row>
    <row r="665" spans="1:16" x14ac:dyDescent="0.2">
      <c r="A665" s="273" t="s">
        <v>1230</v>
      </c>
      <c r="B665" s="287" t="str">
        <f>VLOOKUP($A665,data!$B$2:$AS$765,44,FALSE)</f>
        <v>17</v>
      </c>
      <c r="C665" s="262" t="str">
        <f>VLOOKUP($A665,DRG!$A$8:$Z$771,2,FALSE)</f>
        <v>Lymphoma &amp; Leukemia W Major O.R. Procedure W MCC</v>
      </c>
      <c r="D665" s="264">
        <f>IF(ISERROR(VLOOKUP($A665,v32_final!$A$9:$F$763,6,FALSE)),0,VLOOKUP($A665,v32_final!$A$9:$F$763,6,FALSE))</f>
        <v>5</v>
      </c>
      <c r="E665" s="221" t="str">
        <f>VLOOKUP($A665,DRG!$A$8:$Z$771,20,FALSE)</f>
        <v>M</v>
      </c>
      <c r="F665" s="293">
        <f>VLOOKUP($A665,DRG!$A$8:$Z$771,21,FALSE)</f>
        <v>8.2063000000000006</v>
      </c>
      <c r="G665" s="16"/>
      <c r="H665" s="263">
        <f>VLOOKUP($A665,DRG!$A$8:$Z$771,9,FALSE)</f>
        <v>3</v>
      </c>
      <c r="I665" s="299" t="str">
        <f>VLOOKUP($A665,DRG!$A$8:$Z$771,18,FALSE)</f>
        <v>M</v>
      </c>
      <c r="J665" s="293">
        <f>VLOOKUP($A665,DRG!$A$8:$Z$771,22,FALSE)</f>
        <v>9.3831000000000007</v>
      </c>
      <c r="K665" s="16"/>
      <c r="L665" s="301">
        <f t="shared" si="50"/>
        <v>41.031500000000001</v>
      </c>
      <c r="M665" s="207">
        <f t="shared" si="51"/>
        <v>28.149300000000004</v>
      </c>
      <c r="N665" s="357">
        <f t="shared" si="52"/>
        <v>-12.882199999999997</v>
      </c>
      <c r="O665" s="288">
        <f t="shared" si="53"/>
        <v>0.14340202039896177</v>
      </c>
      <c r="P665" s="304">
        <f t="shared" si="54"/>
        <v>-0.4</v>
      </c>
    </row>
    <row r="666" spans="1:16" x14ac:dyDescent="0.2">
      <c r="A666" s="273" t="s">
        <v>1262</v>
      </c>
      <c r="B666" s="287" t="str">
        <f>VLOOKUP($A666,data!$B$2:$AS$765,44,FALSE)</f>
        <v>18</v>
      </c>
      <c r="C666" s="262" t="str">
        <f>VLOOKUP($A666,DRG!$A$8:$Z$771,2,FALSE)</f>
        <v>Postoperative or Post-Traumatic Infections W O.R. Proc W/O CC/MCC</v>
      </c>
      <c r="D666" s="264">
        <f>IF(ISERROR(VLOOKUP($A666,v32_final!$A$9:$F$763,6,FALSE)),0,VLOOKUP($A666,v32_final!$A$9:$F$763,6,FALSE))</f>
        <v>23</v>
      </c>
      <c r="E666" s="221" t="str">
        <f>VLOOKUP($A666,DRG!$A$8:$Z$771,20,FALSE)</f>
        <v>A</v>
      </c>
      <c r="F666" s="293">
        <f>VLOOKUP($A666,DRG!$A$8:$Z$771,21,FALSE)</f>
        <v>1.6660999999999999</v>
      </c>
      <c r="G666" s="16"/>
      <c r="H666" s="263">
        <f>VLOOKUP($A666,DRG!$A$8:$Z$771,9,FALSE)</f>
        <v>20</v>
      </c>
      <c r="I666" s="299" t="str">
        <f>VLOOKUP($A666,DRG!$A$8:$Z$771,18,FALSE)</f>
        <v>A</v>
      </c>
      <c r="J666" s="293">
        <f>VLOOKUP($A666,DRG!$A$8:$Z$771,22,FALSE)</f>
        <v>1.2719</v>
      </c>
      <c r="K666" s="16"/>
      <c r="L666" s="301">
        <f t="shared" si="50"/>
        <v>38.320299999999996</v>
      </c>
      <c r="M666" s="207">
        <f t="shared" si="51"/>
        <v>25.438000000000002</v>
      </c>
      <c r="N666" s="357">
        <f t="shared" si="52"/>
        <v>-12.882299999999994</v>
      </c>
      <c r="O666" s="288">
        <f t="shared" si="53"/>
        <v>-0.23660044415101128</v>
      </c>
      <c r="P666" s="304">
        <f t="shared" si="54"/>
        <v>-0.13043478260869565</v>
      </c>
    </row>
    <row r="667" spans="1:16" x14ac:dyDescent="0.2">
      <c r="A667" s="214" t="s">
        <v>850</v>
      </c>
      <c r="B667" s="287" t="str">
        <f>VLOOKUP($A667,data!$B$2:$AS$765,44,FALSE)</f>
        <v>04</v>
      </c>
      <c r="C667" s="262" t="str">
        <f>VLOOKUP($A667,DRG!$A$8:$Z$771,2,FALSE)</f>
        <v>Respiratory Infections &amp; Inflammations W MCC</v>
      </c>
      <c r="D667" s="264">
        <f>IF(ISERROR(VLOOKUP($A667,v32_final!$A$9:$F$763,6,FALSE)),0,VLOOKUP($A667,v32_final!$A$9:$F$763,6,FALSE))</f>
        <v>232</v>
      </c>
      <c r="E667" s="221" t="str">
        <f>VLOOKUP($A667,DRG!$A$8:$Z$771,20,FALSE)</f>
        <v>A</v>
      </c>
      <c r="F667" s="293">
        <f>VLOOKUP($A667,DRG!$A$8:$Z$771,21,FALSE)</f>
        <v>2.1053000000000002</v>
      </c>
      <c r="G667" s="16"/>
      <c r="H667" s="263">
        <f>VLOOKUP($A667,DRG!$A$8:$Z$771,9,FALSE)</f>
        <v>225</v>
      </c>
      <c r="I667" s="299" t="str">
        <f>VLOOKUP($A667,DRG!$A$8:$Z$771,18,FALSE)</f>
        <v>A</v>
      </c>
      <c r="J667" s="293">
        <f>VLOOKUP($A667,DRG!$A$8:$Z$771,22,FALSE)</f>
        <v>2.113</v>
      </c>
      <c r="K667" s="16"/>
      <c r="L667" s="301">
        <f t="shared" si="50"/>
        <v>488.42960000000005</v>
      </c>
      <c r="M667" s="207">
        <f t="shared" si="51"/>
        <v>475.42500000000001</v>
      </c>
      <c r="N667" s="357">
        <f t="shared" si="52"/>
        <v>-13.004600000000039</v>
      </c>
      <c r="O667" s="288">
        <f t="shared" si="53"/>
        <v>3.6574359948700029E-3</v>
      </c>
      <c r="P667" s="304">
        <f t="shared" si="54"/>
        <v>-3.017241379310345E-2</v>
      </c>
    </row>
    <row r="668" spans="1:16" x14ac:dyDescent="0.2">
      <c r="A668" s="282" t="s">
        <v>490</v>
      </c>
      <c r="B668" s="289" t="str">
        <f>VLOOKUP($A668,data!$B$2:$AS$765,44,FALSE)</f>
        <v>01</v>
      </c>
      <c r="C668" s="267" t="str">
        <f>VLOOKUP($A668,DRG!$A$8:$Z$771,2,FALSE)</f>
        <v>Viral Meningitis W CC/MCC</v>
      </c>
      <c r="D668" s="269">
        <f>IF(ISERROR(VLOOKUP($A668,v32_final!$A$9:$F$763,6,FALSE)),0,VLOOKUP($A668,v32_final!$A$9:$F$763,6,FALSE))</f>
        <v>22</v>
      </c>
      <c r="E668" s="222" t="str">
        <f>VLOOKUP($A668,DRG!$A$8:$Z$771,20,FALSE)</f>
        <v>A</v>
      </c>
      <c r="F668" s="292">
        <f>VLOOKUP($A668,DRG!$A$8:$Z$771,21,FALSE)</f>
        <v>1.117</v>
      </c>
      <c r="G668" s="16"/>
      <c r="H668" s="268">
        <f>VLOOKUP($A668,DRG!$A$8:$Z$771,9,FALSE)</f>
        <v>13</v>
      </c>
      <c r="I668" s="300" t="str">
        <f>VLOOKUP($A668,DRG!$A$8:$Z$771,18,FALSE)</f>
        <v>A</v>
      </c>
      <c r="J668" s="292">
        <f>VLOOKUP($A668,DRG!$A$8:$Z$771,22,FALSE)</f>
        <v>0.88800000000000001</v>
      </c>
      <c r="K668" s="16"/>
      <c r="L668" s="302">
        <f t="shared" si="50"/>
        <v>24.573999999999998</v>
      </c>
      <c r="M668" s="208">
        <f t="shared" si="51"/>
        <v>11.544</v>
      </c>
      <c r="N668" s="358">
        <f t="shared" si="52"/>
        <v>-13.029999999999998</v>
      </c>
      <c r="O668" s="308">
        <f t="shared" si="53"/>
        <v>-0.20501342882721574</v>
      </c>
      <c r="P668" s="303">
        <f t="shared" si="54"/>
        <v>-0.40909090909090912</v>
      </c>
    </row>
    <row r="669" spans="1:16" x14ac:dyDescent="0.2">
      <c r="A669" s="273" t="s">
        <v>941</v>
      </c>
      <c r="B669" s="287" t="str">
        <f>VLOOKUP($A669,data!$B$2:$AS$765,44,FALSE)</f>
        <v>05</v>
      </c>
      <c r="C669" s="262" t="str">
        <f>VLOOKUP($A669,DRG!$A$8:$Z$771,2,FALSE)</f>
        <v>Cardiac Defib Implant W Cardiac Cath W/O AMI/HF/Shock W MCC</v>
      </c>
      <c r="D669" s="264">
        <f>IF(ISERROR(VLOOKUP($A669,v32_final!$A$9:$F$763,6,FALSE)),0,VLOOKUP($A669,v32_final!$A$9:$F$763,6,FALSE))</f>
        <v>7</v>
      </c>
      <c r="E669" s="221" t="str">
        <f>VLOOKUP($A669,DRG!$A$8:$Z$771,20,FALSE)</f>
        <v>M</v>
      </c>
      <c r="F669" s="293">
        <f>VLOOKUP($A669,DRG!$A$8:$Z$771,21,FALSE)</f>
        <v>11.929399999999999</v>
      </c>
      <c r="G669" s="16"/>
      <c r="H669" s="263">
        <f>VLOOKUP($A669,DRG!$A$8:$Z$771,9,FALSE)</f>
        <v>10</v>
      </c>
      <c r="I669" s="299" t="str">
        <f>VLOOKUP($A669,DRG!$A$8:$Z$771,18,FALSE)</f>
        <v>A</v>
      </c>
      <c r="J669" s="293">
        <f>VLOOKUP($A669,DRG!$A$8:$Z$771,22,FALSE)</f>
        <v>7.0473999999999997</v>
      </c>
      <c r="K669" s="16"/>
      <c r="L669" s="301">
        <f t="shared" si="50"/>
        <v>83.505799999999994</v>
      </c>
      <c r="M669" s="207">
        <f t="shared" si="51"/>
        <v>70.47399999999999</v>
      </c>
      <c r="N669" s="357">
        <f t="shared" si="52"/>
        <v>-13.031800000000004</v>
      </c>
      <c r="O669" s="288">
        <f t="shared" si="53"/>
        <v>-0.40924103475447215</v>
      </c>
      <c r="P669" s="304">
        <f t="shared" si="54"/>
        <v>0.42857142857142855</v>
      </c>
    </row>
    <row r="670" spans="1:16" x14ac:dyDescent="0.2">
      <c r="A670" s="273" t="s">
        <v>1389</v>
      </c>
      <c r="B670" s="287" t="str">
        <f>VLOOKUP($A670,data!$B$2:$AS$765,44,FALSE)</f>
        <v>05</v>
      </c>
      <c r="C670" s="262" t="str">
        <f>VLOOKUP($A670,DRG!$A$8:$Z$771,2,FALSE)</f>
        <v>AICD Lead Procedures</v>
      </c>
      <c r="D670" s="264">
        <f>IF(ISERROR(VLOOKUP($A670,v32_final!$A$9:$F$763,6,FALSE)),0,VLOOKUP($A670,v32_final!$A$9:$F$763,6,FALSE))</f>
        <v>4</v>
      </c>
      <c r="E670" s="221" t="str">
        <f>VLOOKUP($A670,DRG!$A$8:$Z$771,20,FALSE)</f>
        <v>M</v>
      </c>
      <c r="F670" s="293">
        <f>VLOOKUP($A670,DRG!$A$8:$Z$771,21,FALSE)</f>
        <v>4.4527000000000001</v>
      </c>
      <c r="G670" s="16"/>
      <c r="H670" s="263">
        <f>VLOOKUP($A670,DRG!$A$8:$Z$771,9,FALSE)</f>
        <v>1</v>
      </c>
      <c r="I670" s="299" t="str">
        <f>VLOOKUP($A670,DRG!$A$8:$Z$771,18,FALSE)</f>
        <v>M</v>
      </c>
      <c r="J670" s="293">
        <f>VLOOKUP($A670,DRG!$A$8:$Z$771,22,FALSE)</f>
        <v>4.7081</v>
      </c>
      <c r="K670" s="16"/>
      <c r="L670" s="301">
        <f t="shared" si="50"/>
        <v>17.8108</v>
      </c>
      <c r="M670" s="207">
        <f t="shared" si="51"/>
        <v>4.7081</v>
      </c>
      <c r="N670" s="357">
        <f t="shared" si="52"/>
        <v>-13.1027</v>
      </c>
      <c r="O670" s="288">
        <f t="shared" si="53"/>
        <v>5.7358456666741491E-2</v>
      </c>
      <c r="P670" s="304">
        <f t="shared" si="54"/>
        <v>-0.75</v>
      </c>
    </row>
    <row r="671" spans="1:16" x14ac:dyDescent="0.2">
      <c r="A671" s="273" t="s">
        <v>1317</v>
      </c>
      <c r="B671" s="287" t="str">
        <f>VLOOKUP($A671,data!$B$2:$AS$765,44,FALSE)</f>
        <v>23</v>
      </c>
      <c r="C671" s="262" t="str">
        <f>VLOOKUP($A671,DRG!$A$8:$Z$771,2,FALSE)</f>
        <v>O.R. Proc W Diagnoses of Other Contact W Health Services W MCC</v>
      </c>
      <c r="D671" s="264">
        <f>IF(ISERROR(VLOOKUP($A671,v32_final!$A$9:$F$763,6,FALSE)),0,VLOOKUP($A671,v32_final!$A$9:$F$763,6,FALSE))</f>
        <v>11</v>
      </c>
      <c r="E671" s="221" t="str">
        <f>VLOOKUP($A671,DRG!$A$8:$Z$771,20,FALSE)</f>
        <v>A</v>
      </c>
      <c r="F671" s="293">
        <f>VLOOKUP($A671,DRG!$A$8:$Z$771,21,FALSE)</f>
        <v>8.7119</v>
      </c>
      <c r="G671" s="16"/>
      <c r="H671" s="263">
        <f>VLOOKUP($A671,DRG!$A$8:$Z$771,9,FALSE)</f>
        <v>14</v>
      </c>
      <c r="I671" s="299" t="str">
        <f>VLOOKUP($A671,DRG!$A$8:$Z$771,18,FALSE)</f>
        <v>A</v>
      </c>
      <c r="J671" s="293">
        <f>VLOOKUP($A671,DRG!$A$8:$Z$771,22,FALSE)</f>
        <v>5.8971999999999998</v>
      </c>
      <c r="K671" s="16"/>
      <c r="L671" s="301">
        <f t="shared" si="50"/>
        <v>95.8309</v>
      </c>
      <c r="M671" s="207">
        <f t="shared" si="51"/>
        <v>82.5608</v>
      </c>
      <c r="N671" s="357">
        <f t="shared" si="52"/>
        <v>-13.270099999999999</v>
      </c>
      <c r="O671" s="288">
        <f t="shared" si="53"/>
        <v>-0.32308681229123387</v>
      </c>
      <c r="P671" s="304">
        <f t="shared" si="54"/>
        <v>0.27272727272727271</v>
      </c>
    </row>
    <row r="672" spans="1:16" x14ac:dyDescent="0.2">
      <c r="A672" s="273" t="s">
        <v>854</v>
      </c>
      <c r="B672" s="287" t="str">
        <f>VLOOKUP($A672,data!$B$2:$AS$765,44,FALSE)</f>
        <v>04</v>
      </c>
      <c r="C672" s="262" t="str">
        <f>VLOOKUP($A672,DRG!$A$8:$Z$771,2,FALSE)</f>
        <v>Respiratory Infections &amp; Inflammations W/O CC/MCC</v>
      </c>
      <c r="D672" s="264">
        <f>IF(ISERROR(VLOOKUP($A672,v32_final!$A$9:$F$763,6,FALSE)),0,VLOOKUP($A672,v32_final!$A$9:$F$763,6,FALSE))</f>
        <v>61</v>
      </c>
      <c r="E672" s="221" t="str">
        <f>VLOOKUP($A672,DRG!$A$8:$Z$771,20,FALSE)</f>
        <v>A</v>
      </c>
      <c r="F672" s="293">
        <f>VLOOKUP($A672,DRG!$A$8:$Z$771,21,FALSE)</f>
        <v>1.0331999999999999</v>
      </c>
      <c r="G672" s="16"/>
      <c r="H672" s="263">
        <f>VLOOKUP($A672,DRG!$A$8:$Z$771,9,FALSE)</f>
        <v>43</v>
      </c>
      <c r="I672" s="299" t="str">
        <f>VLOOKUP($A672,DRG!$A$8:$Z$771,18,FALSE)</f>
        <v>A</v>
      </c>
      <c r="J672" s="293">
        <f>VLOOKUP($A672,DRG!$A$8:$Z$771,22,FALSE)</f>
        <v>1.157</v>
      </c>
      <c r="K672" s="16"/>
      <c r="L672" s="301">
        <f t="shared" si="50"/>
        <v>63.025199999999991</v>
      </c>
      <c r="M672" s="207">
        <f t="shared" si="51"/>
        <v>49.751000000000005</v>
      </c>
      <c r="N672" s="357">
        <f t="shared" si="52"/>
        <v>-13.274199999999986</v>
      </c>
      <c r="O672" s="288">
        <f t="shared" si="53"/>
        <v>0.11982191250483948</v>
      </c>
      <c r="P672" s="304">
        <f t="shared" si="54"/>
        <v>-0.29508196721311475</v>
      </c>
    </row>
    <row r="673" spans="1:16" x14ac:dyDescent="0.2">
      <c r="A673" s="282" t="s">
        <v>1177</v>
      </c>
      <c r="B673" s="289" t="str">
        <f>VLOOKUP($A673,data!$B$2:$AS$765,44,FALSE)</f>
        <v>13</v>
      </c>
      <c r="C673" s="267" t="str">
        <f>VLOOKUP($A673,DRG!$A$8:$Z$771,2,FALSE)</f>
        <v>Uterine, Adnexa Proc for Non-Ovarian/Adnexal Malig W/O CC/MCC</v>
      </c>
      <c r="D673" s="269">
        <f>IF(ISERROR(VLOOKUP($A673,v32_final!$A$9:$F$763,6,FALSE)),0,VLOOKUP($A673,v32_final!$A$9:$F$763,6,FALSE))</f>
        <v>63</v>
      </c>
      <c r="E673" s="222" t="str">
        <f>VLOOKUP($A673,DRG!$A$8:$Z$771,20,FALSE)</f>
        <v>A</v>
      </c>
      <c r="F673" s="292">
        <f>VLOOKUP($A673,DRG!$A$8:$Z$771,21,FALSE)</f>
        <v>1.4477</v>
      </c>
      <c r="G673" s="16"/>
      <c r="H673" s="268">
        <f>VLOOKUP($A673,DRG!$A$8:$Z$771,9,FALSE)</f>
        <v>53</v>
      </c>
      <c r="I673" s="300" t="str">
        <f>VLOOKUP($A673,DRG!$A$8:$Z$771,18,FALSE)</f>
        <v>A</v>
      </c>
      <c r="J673" s="292">
        <f>VLOOKUP($A673,DRG!$A$8:$Z$771,22,FALSE)</f>
        <v>1.4691000000000001</v>
      </c>
      <c r="K673" s="16"/>
      <c r="L673" s="302">
        <f t="shared" si="50"/>
        <v>91.205100000000002</v>
      </c>
      <c r="M673" s="208">
        <f t="shared" si="51"/>
        <v>77.862300000000005</v>
      </c>
      <c r="N673" s="358">
        <f t="shared" si="52"/>
        <v>-13.342799999999997</v>
      </c>
      <c r="O673" s="308">
        <f t="shared" si="53"/>
        <v>1.4782068108033491E-2</v>
      </c>
      <c r="P673" s="303">
        <f t="shared" si="54"/>
        <v>-0.15873015873015872</v>
      </c>
    </row>
    <row r="674" spans="1:16" x14ac:dyDescent="0.2">
      <c r="A674" s="273" t="s">
        <v>137</v>
      </c>
      <c r="B674" s="287" t="str">
        <f>VLOOKUP($A674,data!$B$2:$AS$765,44,FALSE)</f>
        <v>08</v>
      </c>
      <c r="C674" s="262" t="str">
        <f>VLOOKUP($A674,DRG!$A$8:$Z$771,2,FALSE)</f>
        <v>Hand or Wrist Proc, Except Major Thumb or Joint Proc W CC/MCC</v>
      </c>
      <c r="D674" s="264">
        <f>IF(ISERROR(VLOOKUP($A674,v32_final!$A$9:$F$763,6,FALSE)),0,VLOOKUP($A674,v32_final!$A$9:$F$763,6,FALSE))</f>
        <v>19</v>
      </c>
      <c r="E674" s="221" t="str">
        <f>VLOOKUP($A674,DRG!$A$8:$Z$771,20,FALSE)</f>
        <v>A</v>
      </c>
      <c r="F674" s="293">
        <f>VLOOKUP($A674,DRG!$A$8:$Z$771,21,FALSE)</f>
        <v>1.4895</v>
      </c>
      <c r="G674" s="16"/>
      <c r="H674" s="263">
        <f>VLOOKUP($A674,DRG!$A$8:$Z$771,9,FALSE)</f>
        <v>11</v>
      </c>
      <c r="I674" s="299" t="str">
        <f>VLOOKUP($A674,DRG!$A$8:$Z$771,18,FALSE)</f>
        <v>A</v>
      </c>
      <c r="J674" s="293">
        <f>VLOOKUP($A674,DRG!$A$8:$Z$771,22,FALSE)</f>
        <v>1.32</v>
      </c>
      <c r="K674" s="16"/>
      <c r="L674" s="301">
        <f t="shared" si="50"/>
        <v>28.3005</v>
      </c>
      <c r="M674" s="207">
        <f t="shared" si="51"/>
        <v>14.520000000000001</v>
      </c>
      <c r="N674" s="357">
        <f t="shared" si="52"/>
        <v>-13.780499999999998</v>
      </c>
      <c r="O674" s="288">
        <f t="shared" si="53"/>
        <v>-0.11379657603222557</v>
      </c>
      <c r="P674" s="304">
        <f t="shared" si="54"/>
        <v>-0.42105263157894735</v>
      </c>
    </row>
    <row r="675" spans="1:16" x14ac:dyDescent="0.2">
      <c r="A675" s="273" t="s">
        <v>1391</v>
      </c>
      <c r="B675" s="287" t="str">
        <f>VLOOKUP($A675,data!$B$2:$AS$765,44,FALSE)</f>
        <v>05</v>
      </c>
      <c r="C675" s="262" t="str">
        <f>VLOOKUP($A675,DRG!$A$8:$Z$771,2,FALSE)</f>
        <v>Endovascular Cardiac Valve Replacement W MCC</v>
      </c>
      <c r="D675" s="264">
        <f>IF(ISERROR(VLOOKUP($A675,v32_final!$A$9:$F$763,6,FALSE)),0,VLOOKUP($A675,v32_final!$A$9:$F$763,6,FALSE))</f>
        <v>1</v>
      </c>
      <c r="E675" s="221" t="str">
        <f>VLOOKUP($A675,DRG!$A$8:$Z$771,20,FALSE)</f>
        <v>M</v>
      </c>
      <c r="F675" s="293">
        <f>VLOOKUP($A675,DRG!$A$8:$Z$771,21,FALSE)</f>
        <v>13.9794</v>
      </c>
      <c r="G675" s="16"/>
      <c r="H675" s="263">
        <f>VLOOKUP($A675,DRG!$A$8:$Z$771,9,FALSE)</f>
        <v>0</v>
      </c>
      <c r="I675" s="299" t="str">
        <f>VLOOKUP($A675,DRG!$A$8:$Z$771,18,FALSE)</f>
        <v>M</v>
      </c>
      <c r="J675" s="293">
        <f>VLOOKUP($A675,DRG!$A$8:$Z$771,22,FALSE)</f>
        <v>13.2369</v>
      </c>
      <c r="K675" s="16"/>
      <c r="L675" s="301">
        <f t="shared" si="50"/>
        <v>13.9794</v>
      </c>
      <c r="M675" s="207">
        <f t="shared" si="51"/>
        <v>0</v>
      </c>
      <c r="N675" s="357">
        <f t="shared" si="52"/>
        <v>-13.9794</v>
      </c>
      <c r="O675" s="288">
        <f t="shared" si="53"/>
        <v>-5.3113867547963413E-2</v>
      </c>
      <c r="P675" s="304">
        <f t="shared" si="54"/>
        <v>-1</v>
      </c>
    </row>
    <row r="676" spans="1:16" x14ac:dyDescent="0.2">
      <c r="A676" s="285" t="s">
        <v>184</v>
      </c>
      <c r="B676" s="287" t="str">
        <f>VLOOKUP($A676,data!$B$2:$AS$765,44,FALSE)</f>
        <v>06</v>
      </c>
      <c r="C676" s="262" t="str">
        <f>VLOOKUP($A676,DRG!$A$8:$Z$771,2,FALSE)</f>
        <v>G.I. Obstruction W/O CC/MCC</v>
      </c>
      <c r="D676" s="264">
        <f>IF(ISERROR(VLOOKUP($A676,v32_final!$A$9:$F$763,6,FALSE)),0,VLOOKUP($A676,v32_final!$A$9:$F$763,6,FALSE))</f>
        <v>194</v>
      </c>
      <c r="E676" s="221" t="str">
        <f>VLOOKUP($A676,DRG!$A$8:$Z$771,20,FALSE)</f>
        <v>A</v>
      </c>
      <c r="F676" s="293">
        <f>VLOOKUP($A676,DRG!$A$8:$Z$771,21,FALSE)</f>
        <v>0.67049999999999998</v>
      </c>
      <c r="G676" s="16"/>
      <c r="H676" s="263">
        <f>VLOOKUP($A676,DRG!$A$8:$Z$771,9,FALSE)</f>
        <v>180</v>
      </c>
      <c r="I676" s="299" t="str">
        <f>VLOOKUP($A676,DRG!$A$8:$Z$771,18,FALSE)</f>
        <v>A</v>
      </c>
      <c r="J676" s="293">
        <f>VLOOKUP($A676,DRG!$A$8:$Z$771,22,FALSE)</f>
        <v>0.64449999999999996</v>
      </c>
      <c r="K676" s="16"/>
      <c r="L676" s="301">
        <f t="shared" si="50"/>
        <v>130.077</v>
      </c>
      <c r="M676" s="207">
        <f t="shared" si="51"/>
        <v>116.00999999999999</v>
      </c>
      <c r="N676" s="357">
        <f t="shared" si="52"/>
        <v>-14.067000000000007</v>
      </c>
      <c r="O676" s="288">
        <f t="shared" si="53"/>
        <v>-3.8777032065622705E-2</v>
      </c>
      <c r="P676" s="304">
        <f t="shared" si="54"/>
        <v>-7.2164948453608241E-2</v>
      </c>
    </row>
    <row r="677" spans="1:16" x14ac:dyDescent="0.2">
      <c r="A677" s="273" t="s">
        <v>460</v>
      </c>
      <c r="B677" s="287" t="str">
        <f>VLOOKUP($A677,data!$B$2:$AS$765,44,FALSE)</f>
        <v>01</v>
      </c>
      <c r="C677" s="262" t="str">
        <f>VLOOKUP($A677,DRG!$A$8:$Z$771,2,FALSE)</f>
        <v>Multiple Sclerosis &amp; Cerebellar Ataxia W/O CC/MCC</v>
      </c>
      <c r="D677" s="264">
        <f>IF(ISERROR(VLOOKUP($A677,v32_final!$A$9:$F$763,6,FALSE)),0,VLOOKUP($A677,v32_final!$A$9:$F$763,6,FALSE))</f>
        <v>54</v>
      </c>
      <c r="E677" s="221" t="str">
        <f>VLOOKUP($A677,DRG!$A$8:$Z$771,20,FALSE)</f>
        <v>AO</v>
      </c>
      <c r="F677" s="293">
        <f>VLOOKUP($A677,DRG!$A$8:$Z$771,21,FALSE)</f>
        <v>0.77180000000000004</v>
      </c>
      <c r="G677" s="16"/>
      <c r="H677" s="263">
        <f>VLOOKUP($A677,DRG!$A$8:$Z$771,9,FALSE)</f>
        <v>35</v>
      </c>
      <c r="I677" s="299" t="str">
        <f>VLOOKUP($A677,DRG!$A$8:$Z$771,18,FALSE)</f>
        <v>A</v>
      </c>
      <c r="J677" s="293">
        <f>VLOOKUP($A677,DRG!$A$8:$Z$771,22,FALSE)</f>
        <v>0.7883</v>
      </c>
      <c r="K677" s="16"/>
      <c r="L677" s="301">
        <f t="shared" si="50"/>
        <v>41.677199999999999</v>
      </c>
      <c r="M677" s="207">
        <f t="shared" si="51"/>
        <v>27.590499999999999</v>
      </c>
      <c r="N677" s="357">
        <f t="shared" si="52"/>
        <v>-14.0867</v>
      </c>
      <c r="O677" s="288">
        <f t="shared" si="53"/>
        <v>2.1378595491059808E-2</v>
      </c>
      <c r="P677" s="304">
        <f t="shared" si="54"/>
        <v>-0.35185185185185186</v>
      </c>
    </row>
    <row r="678" spans="1:16" x14ac:dyDescent="0.2">
      <c r="A678" s="282" t="s">
        <v>929</v>
      </c>
      <c r="B678" s="289" t="str">
        <f>VLOOKUP($A678,data!$B$2:$AS$765,44,FALSE)</f>
        <v>05</v>
      </c>
      <c r="C678" s="267" t="str">
        <f>VLOOKUP($A678,DRG!$A$8:$Z$771,2,FALSE)</f>
        <v>Cardiac Valve &amp; Oth Maj Cardiothoracic Proc W Card Cath W CC</v>
      </c>
      <c r="D678" s="269">
        <f>IF(ISERROR(VLOOKUP($A678,v32_final!$A$9:$F$763,6,FALSE)),0,VLOOKUP($A678,v32_final!$A$9:$F$763,6,FALSE))</f>
        <v>19</v>
      </c>
      <c r="E678" s="222" t="str">
        <f>VLOOKUP($A678,DRG!$A$8:$Z$771,20,FALSE)</f>
        <v>AP</v>
      </c>
      <c r="F678" s="292">
        <f>VLOOKUP($A678,DRG!$A$8:$Z$771,21,FALSE)</f>
        <v>8.9490999999999996</v>
      </c>
      <c r="G678" s="16"/>
      <c r="H678" s="268">
        <f>VLOOKUP($A678,DRG!$A$8:$Z$771,9,FALSE)</f>
        <v>19</v>
      </c>
      <c r="I678" s="300" t="str">
        <f>VLOOKUP($A678,DRG!$A$8:$Z$771,18,FALSE)</f>
        <v>AP</v>
      </c>
      <c r="J678" s="292">
        <f>VLOOKUP($A678,DRG!$A$8:$Z$771,22,FALSE)</f>
        <v>8.2059999999999995</v>
      </c>
      <c r="K678" s="16"/>
      <c r="L678" s="302">
        <f t="shared" si="50"/>
        <v>170.03289999999998</v>
      </c>
      <c r="M678" s="208">
        <f t="shared" si="51"/>
        <v>155.91399999999999</v>
      </c>
      <c r="N678" s="358">
        <f t="shared" si="52"/>
        <v>-14.118899999999996</v>
      </c>
      <c r="O678" s="308">
        <f t="shared" si="53"/>
        <v>-8.3036282978176584E-2</v>
      </c>
      <c r="P678" s="303">
        <f t="shared" si="54"/>
        <v>0</v>
      </c>
    </row>
    <row r="679" spans="1:16" x14ac:dyDescent="0.2">
      <c r="A679" s="273" t="s">
        <v>1114</v>
      </c>
      <c r="B679" s="287" t="str">
        <f>VLOOKUP($A679,data!$B$2:$AS$765,44,FALSE)</f>
        <v>08</v>
      </c>
      <c r="C679" s="262" t="str">
        <f>VLOOKUP($A679,DRG!$A$8:$Z$771,2,FALSE)</f>
        <v>Pathological Fractures &amp; Musculoskelet &amp; Conn Tiss Malig W CC</v>
      </c>
      <c r="D679" s="264">
        <f>IF(ISERROR(VLOOKUP($A679,v32_final!$A$9:$F$763,6,FALSE)),0,VLOOKUP($A679,v32_final!$A$9:$F$763,6,FALSE))</f>
        <v>42</v>
      </c>
      <c r="E679" s="221" t="str">
        <f>VLOOKUP($A679,DRG!$A$8:$Z$771,20,FALSE)</f>
        <v>A</v>
      </c>
      <c r="F679" s="293">
        <f>VLOOKUP($A679,DRG!$A$8:$Z$771,21,FALSE)</f>
        <v>1.2831999999999999</v>
      </c>
      <c r="G679" s="16"/>
      <c r="H679" s="263">
        <f>VLOOKUP($A679,DRG!$A$8:$Z$771,9,FALSE)</f>
        <v>32</v>
      </c>
      <c r="I679" s="299" t="str">
        <f>VLOOKUP($A679,DRG!$A$8:$Z$771,18,FALSE)</f>
        <v>AP</v>
      </c>
      <c r="J679" s="293">
        <f>VLOOKUP($A679,DRG!$A$8:$Z$771,22,FALSE)</f>
        <v>1.2404999999999999</v>
      </c>
      <c r="K679" s="16"/>
      <c r="L679" s="301">
        <f t="shared" si="50"/>
        <v>53.894399999999997</v>
      </c>
      <c r="M679" s="207">
        <f t="shared" si="51"/>
        <v>39.695999999999998</v>
      </c>
      <c r="N679" s="357">
        <f t="shared" si="52"/>
        <v>-14.198399999999999</v>
      </c>
      <c r="O679" s="288">
        <f t="shared" si="53"/>
        <v>-3.3276184538653338E-2</v>
      </c>
      <c r="P679" s="304">
        <f t="shared" si="54"/>
        <v>-0.23809523809523808</v>
      </c>
    </row>
    <row r="680" spans="1:16" x14ac:dyDescent="0.2">
      <c r="A680" s="273" t="s">
        <v>690</v>
      </c>
      <c r="B680" s="287" t="str">
        <f>VLOOKUP($A680,data!$B$2:$AS$765,44,FALSE)</f>
        <v>01</v>
      </c>
      <c r="C680" s="262" t="str">
        <f>VLOOKUP($A680,DRG!$A$8:$Z$771,2,FALSE)</f>
        <v>Non-Bacterial Infect of Nervous Sys Exc Viral Meningitis W MCC</v>
      </c>
      <c r="D680" s="264">
        <f>IF(ISERROR(VLOOKUP($A680,v32_final!$A$9:$F$763,6,FALSE)),0,VLOOKUP($A680,v32_final!$A$9:$F$763,6,FALSE))</f>
        <v>8</v>
      </c>
      <c r="E680" s="221" t="str">
        <f>VLOOKUP($A680,DRG!$A$8:$Z$771,20,FALSE)</f>
        <v>M</v>
      </c>
      <c r="F680" s="293">
        <f>VLOOKUP($A680,DRG!$A$8:$Z$771,21,FALSE)</f>
        <v>4.9165999999999999</v>
      </c>
      <c r="G680" s="16"/>
      <c r="H680" s="263">
        <f>VLOOKUP($A680,DRG!$A$8:$Z$771,9,FALSE)</f>
        <v>5</v>
      </c>
      <c r="I680" s="299" t="str">
        <f>VLOOKUP($A680,DRG!$A$8:$Z$771,18,FALSE)</f>
        <v>M</v>
      </c>
      <c r="J680" s="293">
        <f>VLOOKUP($A680,DRG!$A$8:$Z$771,22,FALSE)</f>
        <v>4.9523000000000001</v>
      </c>
      <c r="K680" s="16"/>
      <c r="L680" s="301">
        <f t="shared" si="50"/>
        <v>39.332799999999999</v>
      </c>
      <c r="M680" s="207">
        <f t="shared" si="51"/>
        <v>24.761500000000002</v>
      </c>
      <c r="N680" s="357">
        <f t="shared" si="52"/>
        <v>-14.571299999999997</v>
      </c>
      <c r="O680" s="288">
        <f t="shared" si="53"/>
        <v>7.261115404954702E-3</v>
      </c>
      <c r="P680" s="304">
        <f t="shared" si="54"/>
        <v>-0.375</v>
      </c>
    </row>
    <row r="681" spans="1:16" x14ac:dyDescent="0.2">
      <c r="A681" s="273" t="s">
        <v>637</v>
      </c>
      <c r="B681" s="287" t="str">
        <f>VLOOKUP($A681,data!$B$2:$AS$765,44,FALSE)</f>
        <v>12</v>
      </c>
      <c r="C681" s="262" t="str">
        <f>VLOOKUP($A681,DRG!$A$8:$Z$771,2,FALSE)</f>
        <v>Major Male Pelvic Procedures W/O CC/MCC</v>
      </c>
      <c r="D681" s="264">
        <f>IF(ISERROR(VLOOKUP($A681,v32_final!$A$9:$F$763,6,FALSE)),0,VLOOKUP($A681,v32_final!$A$9:$F$763,6,FALSE))</f>
        <v>64</v>
      </c>
      <c r="E681" s="221" t="str">
        <f>VLOOKUP($A681,DRG!$A$8:$Z$771,20,FALSE)</f>
        <v>AO</v>
      </c>
      <c r="F681" s="293">
        <f>VLOOKUP($A681,DRG!$A$8:$Z$771,21,FALSE)</f>
        <v>1.8769</v>
      </c>
      <c r="G681" s="16"/>
      <c r="H681" s="263">
        <f>VLOOKUP($A681,DRG!$A$8:$Z$771,9,FALSE)</f>
        <v>51</v>
      </c>
      <c r="I681" s="299" t="str">
        <f>VLOOKUP($A681,DRG!$A$8:$Z$771,18,FALSE)</f>
        <v>A</v>
      </c>
      <c r="J681" s="293">
        <f>VLOOKUP($A681,DRG!$A$8:$Z$771,22,FALSE)</f>
        <v>2.0670999999999999</v>
      </c>
      <c r="K681" s="16"/>
      <c r="L681" s="301">
        <f t="shared" si="50"/>
        <v>120.1216</v>
      </c>
      <c r="M681" s="207">
        <f t="shared" si="51"/>
        <v>105.4221</v>
      </c>
      <c r="N681" s="357">
        <f t="shared" si="52"/>
        <v>-14.6995</v>
      </c>
      <c r="O681" s="288">
        <f t="shared" si="53"/>
        <v>0.10133731152432197</v>
      </c>
      <c r="P681" s="304">
        <f t="shared" si="54"/>
        <v>-0.203125</v>
      </c>
    </row>
    <row r="682" spans="1:16" x14ac:dyDescent="0.2">
      <c r="A682" s="273" t="s">
        <v>1352</v>
      </c>
      <c r="B682" s="287" t="str">
        <f>VLOOKUP($A682,data!$B$2:$AS$765,44,FALSE)</f>
        <v>Neo</v>
      </c>
      <c r="C682" s="262" t="str">
        <f>VLOOKUP($A682,DRG!$A$8:$Z$771,2,FALSE)</f>
        <v>Level III: Neonates, Died or Transferred to Another Acute Care Facility</v>
      </c>
      <c r="D682" s="264">
        <f>IF(ISERROR(VLOOKUP($A682,v32_final!$A$9:$F$763,6,FALSE)),0,VLOOKUP($A682,v32_final!$A$9:$F$763,6,FALSE))</f>
        <v>49</v>
      </c>
      <c r="E682" s="221" t="str">
        <f>VLOOKUP($A682,DRG!$A$8:$Z$771,20,FALSE)</f>
        <v>A</v>
      </c>
      <c r="F682" s="293">
        <f>VLOOKUP($A682,DRG!$A$8:$Z$771,21,FALSE)</f>
        <v>4.2801</v>
      </c>
      <c r="G682" s="16"/>
      <c r="H682" s="263">
        <f>VLOOKUP($A682,DRG!$A$8:$Z$771,9,FALSE)</f>
        <v>44</v>
      </c>
      <c r="I682" s="299" t="str">
        <f>VLOOKUP($A682,DRG!$A$8:$Z$771,18,FALSE)</f>
        <v>A</v>
      </c>
      <c r="J682" s="293">
        <f>VLOOKUP($A682,DRG!$A$8:$Z$771,22,FALSE)</f>
        <v>4.4287999999999998</v>
      </c>
      <c r="K682" s="16"/>
      <c r="L682" s="301">
        <f t="shared" si="50"/>
        <v>209.72489999999999</v>
      </c>
      <c r="M682" s="207">
        <f t="shared" si="51"/>
        <v>194.8672</v>
      </c>
      <c r="N682" s="357">
        <f t="shared" si="52"/>
        <v>-14.857699999999994</v>
      </c>
      <c r="O682" s="288">
        <f t="shared" si="53"/>
        <v>3.4742178921053204E-2</v>
      </c>
      <c r="P682" s="304">
        <f t="shared" si="54"/>
        <v>-0.10204081632653061</v>
      </c>
    </row>
    <row r="683" spans="1:16" x14ac:dyDescent="0.2">
      <c r="A683" s="282" t="s">
        <v>159</v>
      </c>
      <c r="B683" s="289" t="str">
        <f>VLOOKUP($A683,data!$B$2:$AS$765,44,FALSE)</f>
        <v>06</v>
      </c>
      <c r="C683" s="267" t="str">
        <f>VLOOKUP($A683,DRG!$A$8:$Z$771,2,FALSE)</f>
        <v>G.I. Hemorrhage W/O CC/MCC</v>
      </c>
      <c r="D683" s="269">
        <f>IF(ISERROR(VLOOKUP($A683,v32_final!$A$9:$F$763,6,FALSE)),0,VLOOKUP($A683,v32_final!$A$9:$F$763,6,FALSE))</f>
        <v>163</v>
      </c>
      <c r="E683" s="222" t="str">
        <f>VLOOKUP($A683,DRG!$A$8:$Z$771,20,FALSE)</f>
        <v>A</v>
      </c>
      <c r="F683" s="292">
        <f>VLOOKUP($A683,DRG!$A$8:$Z$771,21,FALSE)</f>
        <v>0.78469999999999995</v>
      </c>
      <c r="G683" s="16"/>
      <c r="H683" s="268">
        <f>VLOOKUP($A683,DRG!$A$8:$Z$771,9,FALSE)</f>
        <v>152</v>
      </c>
      <c r="I683" s="300" t="str">
        <f>VLOOKUP($A683,DRG!$A$8:$Z$771,18,FALSE)</f>
        <v>A</v>
      </c>
      <c r="J683" s="292">
        <f>VLOOKUP($A683,DRG!$A$8:$Z$771,22,FALSE)</f>
        <v>0.74180000000000001</v>
      </c>
      <c r="K683" s="16"/>
      <c r="L683" s="302">
        <f t="shared" si="50"/>
        <v>127.9061</v>
      </c>
      <c r="M683" s="208">
        <f t="shared" si="51"/>
        <v>112.75360000000001</v>
      </c>
      <c r="N683" s="358">
        <f t="shared" si="52"/>
        <v>-15.152499999999989</v>
      </c>
      <c r="O683" s="308">
        <f t="shared" si="53"/>
        <v>-5.4670574741939516E-2</v>
      </c>
      <c r="P683" s="303">
        <f t="shared" si="54"/>
        <v>-6.7484662576687116E-2</v>
      </c>
    </row>
    <row r="684" spans="1:16" x14ac:dyDescent="0.2">
      <c r="A684" s="273" t="s">
        <v>377</v>
      </c>
      <c r="B684" s="287" t="str">
        <f>VLOOKUP($A684,data!$B$2:$AS$765,44,FALSE)</f>
        <v>08</v>
      </c>
      <c r="C684" s="262" t="str">
        <f>VLOOKUP($A684,DRG!$A$8:$Z$771,2,FALSE)</f>
        <v>Knee Procedures W PDX of Infection W MCC</v>
      </c>
      <c r="D684" s="264">
        <f>IF(ISERROR(VLOOKUP($A684,v32_final!$A$9:$F$763,6,FALSE)),0,VLOOKUP($A684,v32_final!$A$9:$F$763,6,FALSE))</f>
        <v>8</v>
      </c>
      <c r="E684" s="221" t="str">
        <f>VLOOKUP($A684,DRG!$A$8:$Z$771,20,FALSE)</f>
        <v>M</v>
      </c>
      <c r="F684" s="293">
        <f>VLOOKUP($A684,DRG!$A$8:$Z$771,21,FALSE)</f>
        <v>4.8113999999999999</v>
      </c>
      <c r="G684" s="16"/>
      <c r="H684" s="263">
        <f>VLOOKUP($A684,DRG!$A$8:$Z$771,9,FALSE)</f>
        <v>9</v>
      </c>
      <c r="I684" s="299" t="str">
        <f>VLOOKUP($A684,DRG!$A$8:$Z$771,18,FALSE)</f>
        <v>MO</v>
      </c>
      <c r="J684" s="293">
        <f>VLOOKUP($A684,DRG!$A$8:$Z$771,22,FALSE)</f>
        <v>2.5899000000000001</v>
      </c>
      <c r="K684" s="16"/>
      <c r="L684" s="301">
        <f t="shared" si="50"/>
        <v>38.491199999999999</v>
      </c>
      <c r="M684" s="207">
        <f t="shared" si="51"/>
        <v>23.309100000000001</v>
      </c>
      <c r="N684" s="357">
        <f t="shared" si="52"/>
        <v>-15.182099999999998</v>
      </c>
      <c r="O684" s="288">
        <f t="shared" si="53"/>
        <v>-0.46171592467888761</v>
      </c>
      <c r="P684" s="304">
        <f t="shared" si="54"/>
        <v>0.125</v>
      </c>
    </row>
    <row r="685" spans="1:16" x14ac:dyDescent="0.2">
      <c r="A685" s="273" t="s">
        <v>762</v>
      </c>
      <c r="B685" s="287" t="str">
        <f>VLOOKUP($A685,data!$B$2:$AS$765,44,FALSE)</f>
        <v>03</v>
      </c>
      <c r="C685" s="262" t="str">
        <f>VLOOKUP($A685,DRG!$A$8:$Z$771,2,FALSE)</f>
        <v>Other Ear, Nose, Mouth &amp; Throat O.R. Procedures W CC/MCC</v>
      </c>
      <c r="D685" s="264">
        <f>IF(ISERROR(VLOOKUP($A685,v32_final!$A$9:$F$763,6,FALSE)),0,VLOOKUP($A685,v32_final!$A$9:$F$763,6,FALSE))</f>
        <v>40</v>
      </c>
      <c r="E685" s="221" t="str">
        <f>VLOOKUP($A685,DRG!$A$8:$Z$771,20,FALSE)</f>
        <v>A</v>
      </c>
      <c r="F685" s="293">
        <f>VLOOKUP($A685,DRG!$A$8:$Z$771,21,FALSE)</f>
        <v>1.7817000000000001</v>
      </c>
      <c r="G685" s="16"/>
      <c r="H685" s="263">
        <f>VLOOKUP($A685,DRG!$A$8:$Z$771,9,FALSE)</f>
        <v>44</v>
      </c>
      <c r="I685" s="299" t="str">
        <f>VLOOKUP($A685,DRG!$A$8:$Z$771,18,FALSE)</f>
        <v>A</v>
      </c>
      <c r="J685" s="293">
        <f>VLOOKUP($A685,DRG!$A$8:$Z$771,22,FALSE)</f>
        <v>1.2704</v>
      </c>
      <c r="K685" s="16"/>
      <c r="L685" s="301">
        <f t="shared" si="50"/>
        <v>71.268000000000001</v>
      </c>
      <c r="M685" s="207">
        <f t="shared" si="51"/>
        <v>55.897599999999997</v>
      </c>
      <c r="N685" s="357">
        <f t="shared" si="52"/>
        <v>-15.370400000000004</v>
      </c>
      <c r="O685" s="288">
        <f t="shared" si="53"/>
        <v>-0.28697311556378741</v>
      </c>
      <c r="P685" s="304">
        <f t="shared" si="54"/>
        <v>0.1</v>
      </c>
    </row>
    <row r="686" spans="1:16" x14ac:dyDescent="0.2">
      <c r="A686" s="273" t="s">
        <v>537</v>
      </c>
      <c r="B686" s="287" t="str">
        <f>VLOOKUP($A686,data!$B$2:$AS$765,44,FALSE)</f>
        <v>10</v>
      </c>
      <c r="C686" s="262" t="str">
        <f>VLOOKUP($A686,DRG!$A$8:$Z$771,2,FALSE)</f>
        <v>Amputat of Lower Limb for Endocrine, Nutrit &amp; Metabol Dis W MCC</v>
      </c>
      <c r="D686" s="264">
        <f>IF(ISERROR(VLOOKUP($A686,v32_final!$A$9:$F$763,6,FALSE)),0,VLOOKUP($A686,v32_final!$A$9:$F$763,6,FALSE))</f>
        <v>15</v>
      </c>
      <c r="E686" s="221" t="str">
        <f>VLOOKUP($A686,DRG!$A$8:$Z$771,20,FALSE)</f>
        <v>A</v>
      </c>
      <c r="F686" s="293">
        <f>VLOOKUP($A686,DRG!$A$8:$Z$771,21,FALSE)</f>
        <v>3.9167999999999998</v>
      </c>
      <c r="G686" s="16"/>
      <c r="H686" s="263">
        <f>VLOOKUP($A686,DRG!$A$8:$Z$771,9,FALSE)</f>
        <v>15</v>
      </c>
      <c r="I686" s="299" t="str">
        <f>VLOOKUP($A686,DRG!$A$8:$Z$771,18,FALSE)</f>
        <v>A</v>
      </c>
      <c r="J686" s="293">
        <f>VLOOKUP($A686,DRG!$A$8:$Z$771,22,FALSE)</f>
        <v>2.8788999999999998</v>
      </c>
      <c r="K686" s="16"/>
      <c r="L686" s="301">
        <f t="shared" si="50"/>
        <v>58.751999999999995</v>
      </c>
      <c r="M686" s="207">
        <f t="shared" si="51"/>
        <v>43.183499999999995</v>
      </c>
      <c r="N686" s="357">
        <f t="shared" si="52"/>
        <v>-15.5685</v>
      </c>
      <c r="O686" s="288">
        <f t="shared" si="53"/>
        <v>-0.26498672385620919</v>
      </c>
      <c r="P686" s="304">
        <f t="shared" si="54"/>
        <v>0</v>
      </c>
    </row>
    <row r="687" spans="1:16" x14ac:dyDescent="0.2">
      <c r="A687" s="273" t="s">
        <v>1288</v>
      </c>
      <c r="B687" s="287" t="str">
        <f>VLOOKUP($A687,data!$B$2:$AS$765,44,FALSE)</f>
        <v>21</v>
      </c>
      <c r="C687" s="262" t="str">
        <f>VLOOKUP($A687,DRG!$A$8:$Z$771,2,FALSE)</f>
        <v>Wound Debridements for Injuries W MCC</v>
      </c>
      <c r="D687" s="264">
        <f>IF(ISERROR(VLOOKUP($A687,v32_final!$A$9:$F$763,6,FALSE)),0,VLOOKUP($A687,v32_final!$A$9:$F$763,6,FALSE))</f>
        <v>5</v>
      </c>
      <c r="E687" s="221" t="str">
        <f>VLOOKUP($A687,DRG!$A$8:$Z$771,20,FALSE)</f>
        <v>M</v>
      </c>
      <c r="F687" s="293">
        <f>VLOOKUP($A687,DRG!$A$8:$Z$771,21,FALSE)</f>
        <v>6.2074999999999996</v>
      </c>
      <c r="G687" s="16"/>
      <c r="H687" s="263">
        <f>VLOOKUP($A687,DRG!$A$8:$Z$771,9,FALSE)</f>
        <v>5</v>
      </c>
      <c r="I687" s="299" t="str">
        <f>VLOOKUP($A687,DRG!$A$8:$Z$771,18,FALSE)</f>
        <v>A</v>
      </c>
      <c r="J687" s="293">
        <f>VLOOKUP($A687,DRG!$A$8:$Z$771,22,FALSE)</f>
        <v>3.0680000000000001</v>
      </c>
      <c r="K687" s="16"/>
      <c r="L687" s="301">
        <f t="shared" si="50"/>
        <v>31.037499999999998</v>
      </c>
      <c r="M687" s="207">
        <f t="shared" si="51"/>
        <v>15.34</v>
      </c>
      <c r="N687" s="357">
        <f t="shared" si="52"/>
        <v>-15.697499999999998</v>
      </c>
      <c r="O687" s="288">
        <f t="shared" si="53"/>
        <v>-0.50575916230366491</v>
      </c>
      <c r="P687" s="304">
        <f t="shared" si="54"/>
        <v>0</v>
      </c>
    </row>
    <row r="688" spans="1:16" x14ac:dyDescent="0.2">
      <c r="A688" s="284" t="s">
        <v>1250</v>
      </c>
      <c r="B688" s="289" t="str">
        <f>VLOOKUP($A688,data!$B$2:$AS$765,44,FALSE)</f>
        <v>17</v>
      </c>
      <c r="C688" s="267" t="str">
        <f>VLOOKUP($A688,DRG!$A$8:$Z$771,2,FALSE)</f>
        <v>Other Myeloprolif Dis or Poorly Diff Neopl Diag W MCC</v>
      </c>
      <c r="D688" s="269">
        <f>IF(ISERROR(VLOOKUP($A688,v32_final!$A$9:$F$763,6,FALSE)),0,VLOOKUP($A688,v32_final!$A$9:$F$763,6,FALSE))</f>
        <v>10</v>
      </c>
      <c r="E688" s="222" t="str">
        <f>VLOOKUP($A688,DRG!$A$8:$Z$771,20,FALSE)</f>
        <v>A</v>
      </c>
      <c r="F688" s="292">
        <f>VLOOKUP($A688,DRG!$A$8:$Z$771,21,FALSE)</f>
        <v>3.9268000000000001</v>
      </c>
      <c r="G688" s="16"/>
      <c r="H688" s="268">
        <f>VLOOKUP($A688,DRG!$A$8:$Z$771,9,FALSE)</f>
        <v>8</v>
      </c>
      <c r="I688" s="300" t="str">
        <f>VLOOKUP($A688,DRG!$A$8:$Z$771,18,FALSE)</f>
        <v>M</v>
      </c>
      <c r="J688" s="292">
        <f>VLOOKUP($A688,DRG!$A$8:$Z$771,22,FALSE)</f>
        <v>2.9287000000000001</v>
      </c>
      <c r="K688" s="16"/>
      <c r="L688" s="302">
        <f t="shared" si="50"/>
        <v>39.268000000000001</v>
      </c>
      <c r="M688" s="208">
        <f t="shared" si="51"/>
        <v>23.429600000000001</v>
      </c>
      <c r="N688" s="358">
        <f t="shared" si="52"/>
        <v>-15.8384</v>
      </c>
      <c r="O688" s="308">
        <f t="shared" si="53"/>
        <v>-0.25417642864418866</v>
      </c>
      <c r="P688" s="303">
        <f t="shared" si="54"/>
        <v>-0.2</v>
      </c>
    </row>
    <row r="689" spans="1:16" x14ac:dyDescent="0.2">
      <c r="A689" s="273" t="s">
        <v>1332</v>
      </c>
      <c r="B689" s="287" t="str">
        <f>VLOOKUP($A689,data!$B$2:$AS$765,44,FALSE)</f>
        <v>24</v>
      </c>
      <c r="C689" s="262" t="str">
        <f>VLOOKUP($A689,DRG!$A$8:$Z$771,2,FALSE)</f>
        <v>Other Multiple Significant Trauma W MCC</v>
      </c>
      <c r="D689" s="264">
        <f>IF(ISERROR(VLOOKUP($A689,v32_final!$A$9:$F$763,6,FALSE)),0,VLOOKUP($A689,v32_final!$A$9:$F$763,6,FALSE))</f>
        <v>23</v>
      </c>
      <c r="E689" s="221" t="str">
        <f>VLOOKUP($A689,DRG!$A$8:$Z$771,20,FALSE)</f>
        <v>A</v>
      </c>
      <c r="F689" s="293">
        <f>VLOOKUP($A689,DRG!$A$8:$Z$771,21,FALSE)</f>
        <v>3.7271000000000001</v>
      </c>
      <c r="G689" s="16"/>
      <c r="H689" s="263">
        <f>VLOOKUP($A689,DRG!$A$8:$Z$771,9,FALSE)</f>
        <v>17</v>
      </c>
      <c r="I689" s="299" t="str">
        <f>VLOOKUP($A689,DRG!$A$8:$Z$771,18,FALSE)</f>
        <v>A</v>
      </c>
      <c r="J689" s="293">
        <f>VLOOKUP($A689,DRG!$A$8:$Z$771,22,FALSE)</f>
        <v>4.0926</v>
      </c>
      <c r="K689" s="16"/>
      <c r="L689" s="301">
        <f t="shared" si="50"/>
        <v>85.723299999999995</v>
      </c>
      <c r="M689" s="207">
        <f t="shared" si="51"/>
        <v>69.574200000000005</v>
      </c>
      <c r="N689" s="357">
        <f t="shared" si="52"/>
        <v>-16.14909999999999</v>
      </c>
      <c r="O689" s="288">
        <f t="shared" si="53"/>
        <v>9.8065520109468465E-2</v>
      </c>
      <c r="P689" s="304">
        <f t="shared" si="54"/>
        <v>-0.2608695652173913</v>
      </c>
    </row>
    <row r="690" spans="1:16" x14ac:dyDescent="0.2">
      <c r="A690" s="273" t="s">
        <v>1109</v>
      </c>
      <c r="B690" s="287" t="str">
        <f>VLOOKUP($A690,data!$B$2:$AS$765,44,FALSE)</f>
        <v>06</v>
      </c>
      <c r="C690" s="262" t="str">
        <f>VLOOKUP($A690,DRG!$A$8:$Z$771,2,FALSE)</f>
        <v>Anal &amp; Stomal Procedures W MCC</v>
      </c>
      <c r="D690" s="264">
        <f>IF(ISERROR(VLOOKUP($A690,v32_final!$A$9:$F$763,6,FALSE)),0,VLOOKUP($A690,v32_final!$A$9:$F$763,6,FALSE))</f>
        <v>9</v>
      </c>
      <c r="E690" s="221" t="str">
        <f>VLOOKUP($A690,DRG!$A$8:$Z$771,20,FALSE)</f>
        <v>M</v>
      </c>
      <c r="F690" s="293">
        <f>VLOOKUP($A690,DRG!$A$8:$Z$771,21,FALSE)</f>
        <v>4.0770999999999997</v>
      </c>
      <c r="G690" s="16"/>
      <c r="H690" s="263">
        <f>VLOOKUP($A690,DRG!$A$8:$Z$771,9,FALSE)</f>
        <v>11</v>
      </c>
      <c r="I690" s="299" t="str">
        <f>VLOOKUP($A690,DRG!$A$8:$Z$771,18,FALSE)</f>
        <v>A</v>
      </c>
      <c r="J690" s="293">
        <f>VLOOKUP($A690,DRG!$A$8:$Z$771,22,FALSE)</f>
        <v>1.8573999999999999</v>
      </c>
      <c r="K690" s="16"/>
      <c r="L690" s="301">
        <f t="shared" si="50"/>
        <v>36.693899999999999</v>
      </c>
      <c r="M690" s="207">
        <f t="shared" si="51"/>
        <v>20.4314</v>
      </c>
      <c r="N690" s="357">
        <f t="shared" si="52"/>
        <v>-16.262499999999999</v>
      </c>
      <c r="O690" s="288">
        <f t="shared" si="53"/>
        <v>-0.5444310907262514</v>
      </c>
      <c r="P690" s="304">
        <f t="shared" si="54"/>
        <v>0.22222222222222221</v>
      </c>
    </row>
    <row r="691" spans="1:16" x14ac:dyDescent="0.2">
      <c r="A691" s="273" t="s">
        <v>1072</v>
      </c>
      <c r="B691" s="287" t="str">
        <f>VLOOKUP($A691,data!$B$2:$AS$765,44,FALSE)</f>
        <v>11</v>
      </c>
      <c r="C691" s="262" t="str">
        <f>VLOOKUP($A691,DRG!$A$8:$Z$771,2,FALSE)</f>
        <v>Kidney &amp; Ureter Procedures for Non-Neoplasm W/O CC/MCC</v>
      </c>
      <c r="D691" s="264">
        <f>IF(ISERROR(VLOOKUP($A691,v32_final!$A$9:$F$763,6,FALSE)),0,VLOOKUP($A691,v32_final!$A$9:$F$763,6,FALSE))</f>
        <v>44</v>
      </c>
      <c r="E691" s="221" t="str">
        <f>VLOOKUP($A691,DRG!$A$8:$Z$771,20,FALSE)</f>
        <v>A</v>
      </c>
      <c r="F691" s="293">
        <f>VLOOKUP($A691,DRG!$A$8:$Z$771,21,FALSE)</f>
        <v>2.1265000000000001</v>
      </c>
      <c r="G691" s="16"/>
      <c r="H691" s="263">
        <f>VLOOKUP($A691,DRG!$A$8:$Z$771,9,FALSE)</f>
        <v>44</v>
      </c>
      <c r="I691" s="299" t="str">
        <f>VLOOKUP($A691,DRG!$A$8:$Z$771,18,FALSE)</f>
        <v>AP</v>
      </c>
      <c r="J691" s="293">
        <f>VLOOKUP($A691,DRG!$A$8:$Z$771,22,FALSE)</f>
        <v>1.7565</v>
      </c>
      <c r="K691" s="16"/>
      <c r="L691" s="301">
        <f t="shared" si="50"/>
        <v>93.566000000000003</v>
      </c>
      <c r="M691" s="207">
        <f t="shared" si="51"/>
        <v>77.286000000000001</v>
      </c>
      <c r="N691" s="357">
        <f t="shared" si="52"/>
        <v>-16.28</v>
      </c>
      <c r="O691" s="288">
        <f t="shared" si="53"/>
        <v>-0.17399482718081358</v>
      </c>
      <c r="P691" s="304">
        <f t="shared" si="54"/>
        <v>0</v>
      </c>
    </row>
    <row r="692" spans="1:16" x14ac:dyDescent="0.2">
      <c r="A692" s="273" t="s">
        <v>826</v>
      </c>
      <c r="B692" s="287" t="str">
        <f>VLOOKUP($A692,data!$B$2:$AS$765,44,FALSE)</f>
        <v>04</v>
      </c>
      <c r="C692" s="262" t="str">
        <f>VLOOKUP($A692,DRG!$A$8:$Z$771,2,FALSE)</f>
        <v>Major Chest Procedures W/O CC/MCC</v>
      </c>
      <c r="D692" s="264">
        <f>IF(ISERROR(VLOOKUP($A692,v32_final!$A$9:$F$763,6,FALSE)),0,VLOOKUP($A692,v32_final!$A$9:$F$763,6,FALSE))</f>
        <v>66</v>
      </c>
      <c r="E692" s="221" t="str">
        <f>VLOOKUP($A692,DRG!$A$8:$Z$771,20,FALSE)</f>
        <v>A</v>
      </c>
      <c r="F692" s="293">
        <f>VLOOKUP($A692,DRG!$A$8:$Z$771,21,FALSE)</f>
        <v>2.2126999999999999</v>
      </c>
      <c r="G692" s="16"/>
      <c r="H692" s="263">
        <f>VLOOKUP($A692,DRG!$A$8:$Z$771,9,FALSE)</f>
        <v>57</v>
      </c>
      <c r="I692" s="299" t="str">
        <f>VLOOKUP($A692,DRG!$A$8:$Z$771,18,FALSE)</f>
        <v>A</v>
      </c>
      <c r="J692" s="293">
        <f>VLOOKUP($A692,DRG!$A$8:$Z$771,22,FALSE)</f>
        <v>2.2591999999999999</v>
      </c>
      <c r="K692" s="16"/>
      <c r="L692" s="301">
        <f t="shared" si="50"/>
        <v>146.03819999999999</v>
      </c>
      <c r="M692" s="207">
        <f t="shared" si="51"/>
        <v>128.77439999999999</v>
      </c>
      <c r="N692" s="357">
        <f t="shared" si="52"/>
        <v>-17.263800000000003</v>
      </c>
      <c r="O692" s="288">
        <f t="shared" si="53"/>
        <v>2.1015049487052014E-2</v>
      </c>
      <c r="P692" s="304">
        <f t="shared" si="54"/>
        <v>-0.13636363636363635</v>
      </c>
    </row>
    <row r="693" spans="1:16" x14ac:dyDescent="0.2">
      <c r="A693" s="282" t="s">
        <v>1233</v>
      </c>
      <c r="B693" s="289" t="str">
        <f>VLOOKUP($A693,data!$B$2:$AS$765,44,FALSE)</f>
        <v>17</v>
      </c>
      <c r="C693" s="267" t="str">
        <f>VLOOKUP($A693,DRG!$A$8:$Z$771,2,FALSE)</f>
        <v>Lymphoma &amp; Non-Acute Leukemia W Other O.R. Proc W MCC</v>
      </c>
      <c r="D693" s="269">
        <f>IF(ISERROR(VLOOKUP($A693,v32_final!$A$9:$F$763,6,FALSE)),0,VLOOKUP($A693,v32_final!$A$9:$F$763,6,FALSE))</f>
        <v>12</v>
      </c>
      <c r="E693" s="222" t="str">
        <f>VLOOKUP($A693,DRG!$A$8:$Z$771,20,FALSE)</f>
        <v>A</v>
      </c>
      <c r="F693" s="292">
        <f>VLOOKUP($A693,DRG!$A$8:$Z$771,21,FALSE)</f>
        <v>5.4657</v>
      </c>
      <c r="G693" s="16"/>
      <c r="H693" s="268">
        <f>VLOOKUP($A693,DRG!$A$8:$Z$771,9,FALSE)</f>
        <v>7</v>
      </c>
      <c r="I693" s="300" t="str">
        <f>VLOOKUP($A693,DRG!$A$8:$Z$771,18,FALSE)</f>
        <v>M</v>
      </c>
      <c r="J693" s="292">
        <f>VLOOKUP($A693,DRG!$A$8:$Z$771,22,FALSE)</f>
        <v>6.9002999999999997</v>
      </c>
      <c r="K693" s="16"/>
      <c r="L693" s="302">
        <f t="shared" si="50"/>
        <v>65.588400000000007</v>
      </c>
      <c r="M693" s="208">
        <f t="shared" si="51"/>
        <v>48.302099999999996</v>
      </c>
      <c r="N693" s="358">
        <f t="shared" si="52"/>
        <v>-17.286300000000011</v>
      </c>
      <c r="O693" s="308">
        <f t="shared" si="53"/>
        <v>0.26247324221966073</v>
      </c>
      <c r="P693" s="303">
        <f t="shared" si="54"/>
        <v>-0.41666666666666669</v>
      </c>
    </row>
    <row r="694" spans="1:16" x14ac:dyDescent="0.2">
      <c r="A694" s="273" t="s">
        <v>939</v>
      </c>
      <c r="B694" s="287" t="str">
        <f>VLOOKUP($A694,data!$B$2:$AS$765,44,FALSE)</f>
        <v>05</v>
      </c>
      <c r="C694" s="262" t="str">
        <f>VLOOKUP($A694,DRG!$A$8:$Z$771,2,FALSE)</f>
        <v>Cardiac Defib Implant W Cardiac Cath W AMI/HF/Shock W/O MCC</v>
      </c>
      <c r="D694" s="264">
        <f>IF(ISERROR(VLOOKUP($A694,v32_final!$A$9:$F$763,6,FALSE)),0,VLOOKUP($A694,v32_final!$A$9:$F$763,6,FALSE))</f>
        <v>8</v>
      </c>
      <c r="E694" s="221" t="str">
        <f>VLOOKUP($A694,DRG!$A$8:$Z$771,20,FALSE)</f>
        <v>M</v>
      </c>
      <c r="F694" s="293">
        <f>VLOOKUP($A694,DRG!$A$8:$Z$771,21,FALSE)</f>
        <v>9.7824000000000009</v>
      </c>
      <c r="G694" s="16"/>
      <c r="H694" s="263">
        <f>VLOOKUP($A694,DRG!$A$8:$Z$771,9,FALSE)</f>
        <v>6</v>
      </c>
      <c r="I694" s="299" t="str">
        <f>VLOOKUP($A694,DRG!$A$8:$Z$771,18,FALSE)</f>
        <v>M</v>
      </c>
      <c r="J694" s="293">
        <f>VLOOKUP($A694,DRG!$A$8:$Z$771,22,FALSE)</f>
        <v>10.155900000000001</v>
      </c>
      <c r="K694" s="16"/>
      <c r="L694" s="301">
        <f t="shared" si="50"/>
        <v>78.259200000000007</v>
      </c>
      <c r="M694" s="207">
        <f t="shared" si="51"/>
        <v>60.935400000000001</v>
      </c>
      <c r="N694" s="357">
        <f t="shared" si="52"/>
        <v>-17.323800000000006</v>
      </c>
      <c r="O694" s="288">
        <f t="shared" si="53"/>
        <v>3.818081452404317E-2</v>
      </c>
      <c r="P694" s="304">
        <f t="shared" si="54"/>
        <v>-0.25</v>
      </c>
    </row>
    <row r="695" spans="1:16" x14ac:dyDescent="0.2">
      <c r="A695" s="214" t="s">
        <v>1323</v>
      </c>
      <c r="B695" s="287" t="str">
        <f>VLOOKUP($A695,data!$B$2:$AS$765,44,FALSE)</f>
        <v>23</v>
      </c>
      <c r="C695" s="262" t="str">
        <f>VLOOKUP($A695,DRG!$A$8:$Z$771,2,FALSE)</f>
        <v>Signs &amp; Symptoms W/O MCC</v>
      </c>
      <c r="D695" s="264">
        <f>IF(ISERROR(VLOOKUP($A695,v32_final!$A$9:$F$763,6,FALSE)),0,VLOOKUP($A695,v32_final!$A$9:$F$763,6,FALSE))</f>
        <v>287</v>
      </c>
      <c r="E695" s="221" t="str">
        <f>VLOOKUP($A695,DRG!$A$8:$Z$771,20,FALSE)</f>
        <v>A</v>
      </c>
      <c r="F695" s="293">
        <f>VLOOKUP($A695,DRG!$A$8:$Z$771,21,FALSE)</f>
        <v>0.80449999999999999</v>
      </c>
      <c r="G695" s="16"/>
      <c r="H695" s="263">
        <f>VLOOKUP($A695,DRG!$A$8:$Z$771,9,FALSE)</f>
        <v>257</v>
      </c>
      <c r="I695" s="299" t="str">
        <f>VLOOKUP($A695,DRG!$A$8:$Z$771,18,FALSE)</f>
        <v>A</v>
      </c>
      <c r="J695" s="293">
        <f>VLOOKUP($A695,DRG!$A$8:$Z$771,22,FALSE)</f>
        <v>0.82899999999999996</v>
      </c>
      <c r="K695" s="16"/>
      <c r="L695" s="301">
        <f t="shared" si="50"/>
        <v>230.89150000000001</v>
      </c>
      <c r="M695" s="207">
        <f t="shared" si="51"/>
        <v>213.053</v>
      </c>
      <c r="N695" s="357">
        <f t="shared" si="52"/>
        <v>-17.83850000000001</v>
      </c>
      <c r="O695" s="288">
        <f t="shared" si="53"/>
        <v>3.0453697949036625E-2</v>
      </c>
      <c r="P695" s="304">
        <f t="shared" si="54"/>
        <v>-0.10452961672473868</v>
      </c>
    </row>
    <row r="696" spans="1:16" x14ac:dyDescent="0.2">
      <c r="A696" s="273" t="s">
        <v>1042</v>
      </c>
      <c r="B696" s="287" t="str">
        <f>VLOOKUP($A696,data!$B$2:$AS$765,44,FALSE)</f>
        <v>05</v>
      </c>
      <c r="C696" s="262" t="str">
        <f>VLOOKUP($A696,DRG!$A$8:$Z$771,2,FALSE)</f>
        <v>Peripheral Vascular Disorders W/O CC/MCC</v>
      </c>
      <c r="D696" s="264">
        <f>IF(ISERROR(VLOOKUP($A696,v32_final!$A$9:$F$763,6,FALSE)),0,VLOOKUP($A696,v32_final!$A$9:$F$763,6,FALSE))</f>
        <v>151</v>
      </c>
      <c r="E696" s="221" t="str">
        <f>VLOOKUP($A696,DRG!$A$8:$Z$771,20,FALSE)</f>
        <v>A</v>
      </c>
      <c r="F696" s="293">
        <f>VLOOKUP($A696,DRG!$A$8:$Z$771,21,FALSE)</f>
        <v>0.69179999999999997</v>
      </c>
      <c r="G696" s="16"/>
      <c r="H696" s="263">
        <f>VLOOKUP($A696,DRG!$A$8:$Z$771,9,FALSE)</f>
        <v>136</v>
      </c>
      <c r="I696" s="299" t="str">
        <f>VLOOKUP($A696,DRG!$A$8:$Z$771,18,FALSE)</f>
        <v>A</v>
      </c>
      <c r="J696" s="293">
        <f>VLOOKUP($A696,DRG!$A$8:$Z$771,22,FALSE)</f>
        <v>0.6341</v>
      </c>
      <c r="K696" s="16"/>
      <c r="L696" s="301">
        <f t="shared" si="50"/>
        <v>104.4618</v>
      </c>
      <c r="M696" s="207">
        <f t="shared" si="51"/>
        <v>86.2376</v>
      </c>
      <c r="N696" s="357">
        <f t="shared" si="52"/>
        <v>-18.224199999999996</v>
      </c>
      <c r="O696" s="288">
        <f t="shared" si="53"/>
        <v>-8.340560855738649E-2</v>
      </c>
      <c r="P696" s="304">
        <f t="shared" si="54"/>
        <v>-9.9337748344370855E-2</v>
      </c>
    </row>
    <row r="697" spans="1:16" x14ac:dyDescent="0.2">
      <c r="A697" s="214" t="s">
        <v>1264</v>
      </c>
      <c r="B697" s="287" t="str">
        <f>VLOOKUP($A697,data!$B$2:$AS$765,44,FALSE)</f>
        <v>18</v>
      </c>
      <c r="C697" s="262" t="str">
        <f>VLOOKUP($A697,DRG!$A$8:$Z$771,2,FALSE)</f>
        <v>Postoperative &amp; Post-Traumatic Infections W/O MCC</v>
      </c>
      <c r="D697" s="264">
        <f>IF(ISERROR(VLOOKUP($A697,v32_final!$A$9:$F$763,6,FALSE)),0,VLOOKUP($A697,v32_final!$A$9:$F$763,6,FALSE))</f>
        <v>194</v>
      </c>
      <c r="E697" s="221" t="str">
        <f>VLOOKUP($A697,DRG!$A$8:$Z$771,20,FALSE)</f>
        <v>A</v>
      </c>
      <c r="F697" s="293">
        <f>VLOOKUP($A697,DRG!$A$8:$Z$771,21,FALSE)</f>
        <v>0.97670000000000001</v>
      </c>
      <c r="G697" s="16"/>
      <c r="H697" s="263">
        <f>VLOOKUP($A697,DRG!$A$8:$Z$771,9,FALSE)</f>
        <v>193</v>
      </c>
      <c r="I697" s="299" t="str">
        <f>VLOOKUP($A697,DRG!$A$8:$Z$771,18,FALSE)</f>
        <v>A</v>
      </c>
      <c r="J697" s="293">
        <f>VLOOKUP($A697,DRG!$A$8:$Z$771,22,FALSE)</f>
        <v>0.8851</v>
      </c>
      <c r="K697" s="16"/>
      <c r="L697" s="301">
        <f t="shared" si="50"/>
        <v>189.47980000000001</v>
      </c>
      <c r="M697" s="207">
        <f t="shared" si="51"/>
        <v>170.82429999999999</v>
      </c>
      <c r="N697" s="357">
        <f t="shared" si="52"/>
        <v>-18.655500000000018</v>
      </c>
      <c r="O697" s="288">
        <f t="shared" si="53"/>
        <v>-9.3785195044537736E-2</v>
      </c>
      <c r="P697" s="304">
        <f t="shared" si="54"/>
        <v>-5.1546391752577319E-3</v>
      </c>
    </row>
    <row r="698" spans="1:16" x14ac:dyDescent="0.2">
      <c r="A698" s="282" t="s">
        <v>1184</v>
      </c>
      <c r="B698" s="289" t="str">
        <f>VLOOKUP($A698,data!$B$2:$AS$765,44,FALSE)</f>
        <v>13</v>
      </c>
      <c r="C698" s="267" t="str">
        <f>VLOOKUP($A698,DRG!$A$8:$Z$771,2,FALSE)</f>
        <v>Female Reproductive System Reconstructive Procedures</v>
      </c>
      <c r="D698" s="269">
        <f>IF(ISERROR(VLOOKUP($A698,v32_final!$A$9:$F$763,6,FALSE)),0,VLOOKUP($A698,v32_final!$A$9:$F$763,6,FALSE))</f>
        <v>58</v>
      </c>
      <c r="E698" s="222" t="str">
        <f>VLOOKUP($A698,DRG!$A$8:$Z$771,20,FALSE)</f>
        <v>A</v>
      </c>
      <c r="F698" s="292">
        <f>VLOOKUP($A698,DRG!$A$8:$Z$771,21,FALSE)</f>
        <v>0.93469999999999998</v>
      </c>
      <c r="G698" s="16"/>
      <c r="H698" s="268">
        <f>VLOOKUP($A698,DRG!$A$8:$Z$771,9,FALSE)</f>
        <v>42</v>
      </c>
      <c r="I698" s="300" t="str">
        <f>VLOOKUP($A698,DRG!$A$8:$Z$771,18,FALSE)</f>
        <v>A</v>
      </c>
      <c r="J698" s="292">
        <f>VLOOKUP($A698,DRG!$A$8:$Z$771,22,FALSE)</f>
        <v>0.83340000000000003</v>
      </c>
      <c r="K698" s="16"/>
      <c r="L698" s="302">
        <f t="shared" si="50"/>
        <v>54.212600000000002</v>
      </c>
      <c r="M698" s="208">
        <f t="shared" si="51"/>
        <v>35.002800000000001</v>
      </c>
      <c r="N698" s="358">
        <f t="shared" si="52"/>
        <v>-19.209800000000001</v>
      </c>
      <c r="O698" s="308">
        <f t="shared" si="53"/>
        <v>-0.10837701936450192</v>
      </c>
      <c r="P698" s="303">
        <f t="shared" si="54"/>
        <v>-0.27586206896551724</v>
      </c>
    </row>
    <row r="699" spans="1:16" x14ac:dyDescent="0.2">
      <c r="A699" s="273" t="s">
        <v>1265</v>
      </c>
      <c r="B699" s="287" t="str">
        <f>VLOOKUP($A699,data!$B$2:$AS$765,44,FALSE)</f>
        <v>18</v>
      </c>
      <c r="C699" s="262" t="str">
        <f>VLOOKUP($A699,DRG!$A$8:$Z$771,2,FALSE)</f>
        <v>Fever</v>
      </c>
      <c r="D699" s="264">
        <f>IF(ISERROR(VLOOKUP($A699,v32_final!$A$9:$F$763,6,FALSE)),0,VLOOKUP($A699,v32_final!$A$9:$F$763,6,FALSE))</f>
        <v>137</v>
      </c>
      <c r="E699" s="221" t="str">
        <f>VLOOKUP($A699,DRG!$A$8:$Z$771,20,FALSE)</f>
        <v>A</v>
      </c>
      <c r="F699" s="293">
        <f>VLOOKUP($A699,DRG!$A$8:$Z$771,21,FALSE)</f>
        <v>0.70840000000000003</v>
      </c>
      <c r="G699" s="16"/>
      <c r="H699" s="263">
        <f>VLOOKUP($A699,DRG!$A$8:$Z$771,9,FALSE)</f>
        <v>110</v>
      </c>
      <c r="I699" s="299" t="str">
        <f>VLOOKUP($A699,DRG!$A$8:$Z$771,18,FALSE)</f>
        <v>A</v>
      </c>
      <c r="J699" s="293">
        <f>VLOOKUP($A699,DRG!$A$8:$Z$771,22,FALSE)</f>
        <v>0.70489999999999997</v>
      </c>
      <c r="K699" s="16"/>
      <c r="L699" s="301">
        <f t="shared" si="50"/>
        <v>97.05080000000001</v>
      </c>
      <c r="M699" s="207">
        <f t="shared" si="51"/>
        <v>77.539000000000001</v>
      </c>
      <c r="N699" s="357">
        <f t="shared" si="52"/>
        <v>-19.511800000000008</v>
      </c>
      <c r="O699" s="288">
        <f t="shared" si="53"/>
        <v>-4.9407114624506754E-3</v>
      </c>
      <c r="P699" s="304">
        <f t="shared" si="54"/>
        <v>-0.19708029197080293</v>
      </c>
    </row>
    <row r="700" spans="1:16" x14ac:dyDescent="0.2">
      <c r="A700" s="273" t="s">
        <v>832</v>
      </c>
      <c r="B700" s="287" t="str">
        <f>VLOOKUP($A700,data!$B$2:$AS$765,44,FALSE)</f>
        <v>04</v>
      </c>
      <c r="C700" s="262" t="str">
        <f>VLOOKUP($A700,DRG!$A$8:$Z$771,2,FALSE)</f>
        <v>Other Resp System O.R. Procedures W/O CC/MCC</v>
      </c>
      <c r="D700" s="264">
        <f>IF(ISERROR(VLOOKUP($A700,v32_final!$A$9:$F$763,6,FALSE)),0,VLOOKUP($A700,v32_final!$A$9:$F$763,6,FALSE))</f>
        <v>29</v>
      </c>
      <c r="E700" s="221" t="str">
        <f>VLOOKUP($A700,DRG!$A$8:$Z$771,20,FALSE)</f>
        <v>A</v>
      </c>
      <c r="F700" s="293">
        <f>VLOOKUP($A700,DRG!$A$8:$Z$771,21,FALSE)</f>
        <v>1.4252</v>
      </c>
      <c r="G700" s="16"/>
      <c r="H700" s="263">
        <f>VLOOKUP($A700,DRG!$A$8:$Z$771,9,FALSE)</f>
        <v>17</v>
      </c>
      <c r="I700" s="299" t="str">
        <f>VLOOKUP($A700,DRG!$A$8:$Z$771,18,FALSE)</f>
        <v>A</v>
      </c>
      <c r="J700" s="293">
        <f>VLOOKUP($A700,DRG!$A$8:$Z$771,22,FALSE)</f>
        <v>1.2755000000000001</v>
      </c>
      <c r="K700" s="16"/>
      <c r="L700" s="301">
        <f t="shared" si="50"/>
        <v>41.330800000000004</v>
      </c>
      <c r="M700" s="207">
        <f t="shared" si="51"/>
        <v>21.683500000000002</v>
      </c>
      <c r="N700" s="357">
        <f t="shared" si="52"/>
        <v>-19.647300000000001</v>
      </c>
      <c r="O700" s="288">
        <f t="shared" si="53"/>
        <v>-0.10503788941902886</v>
      </c>
      <c r="P700" s="304">
        <f t="shared" si="54"/>
        <v>-0.41379310344827586</v>
      </c>
    </row>
    <row r="701" spans="1:16" x14ac:dyDescent="0.2">
      <c r="A701" s="273" t="s">
        <v>696</v>
      </c>
      <c r="B701" s="287" t="str">
        <f>VLOOKUP($A701,data!$B$2:$AS$765,44,FALSE)</f>
        <v>01</v>
      </c>
      <c r="C701" s="262" t="str">
        <f>VLOOKUP($A701,DRG!$A$8:$Z$771,2,FALSE)</f>
        <v>Seizures W MCC</v>
      </c>
      <c r="D701" s="264">
        <f>IF(ISERROR(VLOOKUP($A701,v32_final!$A$9:$F$763,6,FALSE)),0,VLOOKUP($A701,v32_final!$A$9:$F$763,6,FALSE))</f>
        <v>137</v>
      </c>
      <c r="E701" s="221" t="str">
        <f>VLOOKUP($A701,DRG!$A$8:$Z$771,20,FALSE)</f>
        <v>A</v>
      </c>
      <c r="F701" s="293">
        <f>VLOOKUP($A701,DRG!$A$8:$Z$771,21,FALSE)</f>
        <v>1.7145999999999999</v>
      </c>
      <c r="G701" s="16"/>
      <c r="H701" s="263">
        <f>VLOOKUP($A701,DRG!$A$8:$Z$771,9,FALSE)</f>
        <v>161</v>
      </c>
      <c r="I701" s="299" t="str">
        <f>VLOOKUP($A701,DRG!$A$8:$Z$771,18,FALSE)</f>
        <v>A</v>
      </c>
      <c r="J701" s="293">
        <f>VLOOKUP($A701,DRG!$A$8:$Z$771,22,FALSE)</f>
        <v>1.3331</v>
      </c>
      <c r="K701" s="16"/>
      <c r="L701" s="301">
        <f t="shared" si="50"/>
        <v>234.90019999999998</v>
      </c>
      <c r="M701" s="207">
        <f t="shared" si="51"/>
        <v>214.62909999999999</v>
      </c>
      <c r="N701" s="357">
        <f t="shared" si="52"/>
        <v>-20.27109999999999</v>
      </c>
      <c r="O701" s="288">
        <f t="shared" si="53"/>
        <v>-0.22250087483961273</v>
      </c>
      <c r="P701" s="304">
        <f t="shared" si="54"/>
        <v>0.17518248175182483</v>
      </c>
    </row>
    <row r="702" spans="1:16" x14ac:dyDescent="0.2">
      <c r="A702" s="273" t="s">
        <v>852</v>
      </c>
      <c r="B702" s="287" t="str">
        <f>VLOOKUP($A702,data!$B$2:$AS$765,44,FALSE)</f>
        <v>04</v>
      </c>
      <c r="C702" s="262" t="str">
        <f>VLOOKUP($A702,DRG!$A$8:$Z$771,2,FALSE)</f>
        <v>Respiratory Infections &amp; Inflammations W CC</v>
      </c>
      <c r="D702" s="264">
        <f>IF(ISERROR(VLOOKUP($A702,v32_final!$A$9:$F$763,6,FALSE)),0,VLOOKUP($A702,v32_final!$A$9:$F$763,6,FALSE))</f>
        <v>209</v>
      </c>
      <c r="E702" s="221" t="str">
        <f>VLOOKUP($A702,DRG!$A$8:$Z$771,20,FALSE)</f>
        <v>A</v>
      </c>
      <c r="F702" s="293">
        <f>VLOOKUP($A702,DRG!$A$8:$Z$771,21,FALSE)</f>
        <v>1.5806</v>
      </c>
      <c r="G702" s="16"/>
      <c r="H702" s="263">
        <f>VLOOKUP($A702,DRG!$A$8:$Z$771,9,FALSE)</f>
        <v>198</v>
      </c>
      <c r="I702" s="299" t="str">
        <f>VLOOKUP($A702,DRG!$A$8:$Z$771,18,FALSE)</f>
        <v>A</v>
      </c>
      <c r="J702" s="293">
        <f>VLOOKUP($A702,DRG!$A$8:$Z$771,22,FALSE)</f>
        <v>1.5656000000000001</v>
      </c>
      <c r="K702" s="16"/>
      <c r="L702" s="301">
        <f t="shared" si="50"/>
        <v>330.34539999999998</v>
      </c>
      <c r="M702" s="207">
        <f t="shared" si="51"/>
        <v>309.98880000000003</v>
      </c>
      <c r="N702" s="357">
        <f t="shared" si="52"/>
        <v>-20.356599999999958</v>
      </c>
      <c r="O702" s="288">
        <f t="shared" si="53"/>
        <v>-9.4900670631405185E-3</v>
      </c>
      <c r="P702" s="304">
        <f t="shared" si="54"/>
        <v>-5.2631578947368418E-2</v>
      </c>
    </row>
    <row r="703" spans="1:16" x14ac:dyDescent="0.2">
      <c r="A703" s="282" t="s">
        <v>180</v>
      </c>
      <c r="B703" s="289" t="str">
        <f>VLOOKUP($A703,data!$B$2:$AS$765,44,FALSE)</f>
        <v>06</v>
      </c>
      <c r="C703" s="267" t="str">
        <f>VLOOKUP($A703,DRG!$A$8:$Z$771,2,FALSE)</f>
        <v>G.I. Obstruction W MCC</v>
      </c>
      <c r="D703" s="269">
        <f>IF(ISERROR(VLOOKUP($A703,v32_final!$A$9:$F$763,6,FALSE)),0,VLOOKUP($A703,v32_final!$A$9:$F$763,6,FALSE))</f>
        <v>60</v>
      </c>
      <c r="E703" s="222" t="str">
        <f>VLOOKUP($A703,DRG!$A$8:$Z$771,20,FALSE)</f>
        <v>A</v>
      </c>
      <c r="F703" s="292">
        <f>VLOOKUP($A703,DRG!$A$8:$Z$771,21,FALSE)</f>
        <v>1.5983000000000001</v>
      </c>
      <c r="G703" s="16"/>
      <c r="H703" s="268">
        <f>VLOOKUP($A703,DRG!$A$8:$Z$771,9,FALSE)</f>
        <v>46</v>
      </c>
      <c r="I703" s="300" t="str">
        <f>VLOOKUP($A703,DRG!$A$8:$Z$771,18,FALSE)</f>
        <v>A</v>
      </c>
      <c r="J703" s="292">
        <f>VLOOKUP($A703,DRG!$A$8:$Z$771,22,FALSE)</f>
        <v>1.6409</v>
      </c>
      <c r="K703" s="16"/>
      <c r="L703" s="302">
        <f t="shared" si="50"/>
        <v>95.897999999999996</v>
      </c>
      <c r="M703" s="208">
        <f t="shared" si="51"/>
        <v>75.481400000000008</v>
      </c>
      <c r="N703" s="358">
        <f t="shared" si="52"/>
        <v>-20.416599999999988</v>
      </c>
      <c r="O703" s="308">
        <f t="shared" si="53"/>
        <v>2.6653319151598555E-2</v>
      </c>
      <c r="P703" s="303">
        <f t="shared" si="54"/>
        <v>-0.23333333333333334</v>
      </c>
    </row>
    <row r="704" spans="1:16" x14ac:dyDescent="0.2">
      <c r="A704" s="273" t="s">
        <v>1291</v>
      </c>
      <c r="B704" s="287" t="str">
        <f>VLOOKUP($A704,data!$B$2:$AS$765,44,FALSE)</f>
        <v>21</v>
      </c>
      <c r="C704" s="262" t="str">
        <f>VLOOKUP($A704,DRG!$A$8:$Z$771,2,FALSE)</f>
        <v>Skin Grafts for Injuries W CC/MCC</v>
      </c>
      <c r="D704" s="264">
        <f>IF(ISERROR(VLOOKUP($A704,v32_final!$A$9:$F$763,6,FALSE)),0,VLOOKUP($A704,v32_final!$A$9:$F$763,6,FALSE))</f>
        <v>13</v>
      </c>
      <c r="E704" s="221" t="str">
        <f>VLOOKUP($A704,DRG!$A$8:$Z$771,20,FALSE)</f>
        <v>A</v>
      </c>
      <c r="F704" s="293">
        <f>VLOOKUP($A704,DRG!$A$8:$Z$771,21,FALSE)</f>
        <v>4.9542999999999999</v>
      </c>
      <c r="G704" s="16"/>
      <c r="H704" s="263">
        <f>VLOOKUP($A704,DRG!$A$8:$Z$771,9,FALSE)</f>
        <v>15</v>
      </c>
      <c r="I704" s="299" t="str">
        <f>VLOOKUP($A704,DRG!$A$8:$Z$771,18,FALSE)</f>
        <v>A</v>
      </c>
      <c r="J704" s="293">
        <f>VLOOKUP($A704,DRG!$A$8:$Z$771,22,FALSE)</f>
        <v>2.9315000000000002</v>
      </c>
      <c r="K704" s="16"/>
      <c r="L704" s="301">
        <f t="shared" si="50"/>
        <v>64.405900000000003</v>
      </c>
      <c r="M704" s="207">
        <f t="shared" si="51"/>
        <v>43.972500000000004</v>
      </c>
      <c r="N704" s="357">
        <f t="shared" si="52"/>
        <v>-20.433399999999999</v>
      </c>
      <c r="O704" s="288">
        <f t="shared" si="53"/>
        <v>-0.40829178693256357</v>
      </c>
      <c r="P704" s="304">
        <f t="shared" si="54"/>
        <v>0.15384615384615385</v>
      </c>
    </row>
    <row r="705" spans="1:16" x14ac:dyDescent="0.2">
      <c r="A705" s="273" t="s">
        <v>136</v>
      </c>
      <c r="B705" s="287" t="str">
        <f>VLOOKUP($A705,data!$B$2:$AS$765,44,FALSE)</f>
        <v>08</v>
      </c>
      <c r="C705" s="262" t="str">
        <f>VLOOKUP($A705,DRG!$A$8:$Z$771,2,FALSE)</f>
        <v>Shoulder, Elbow or Forearm Proc, Exc Major Joint Proc W/O CC/MCC</v>
      </c>
      <c r="D705" s="264">
        <f>IF(ISERROR(VLOOKUP($A705,v32_final!$A$9:$F$763,6,FALSE)),0,VLOOKUP($A705,v32_final!$A$9:$F$763,6,FALSE))</f>
        <v>43</v>
      </c>
      <c r="E705" s="221" t="str">
        <f>VLOOKUP($A705,DRG!$A$8:$Z$771,20,FALSE)</f>
        <v>A</v>
      </c>
      <c r="F705" s="293">
        <f>VLOOKUP($A705,DRG!$A$8:$Z$771,21,FALSE)</f>
        <v>1.3464</v>
      </c>
      <c r="G705" s="16"/>
      <c r="H705" s="263">
        <f>VLOOKUP($A705,DRG!$A$8:$Z$771,9,FALSE)</f>
        <v>24</v>
      </c>
      <c r="I705" s="299" t="str">
        <f>VLOOKUP($A705,DRG!$A$8:$Z$771,18,FALSE)</f>
        <v>A</v>
      </c>
      <c r="J705" s="293">
        <f>VLOOKUP($A705,DRG!$A$8:$Z$771,22,FALSE)</f>
        <v>1.5295000000000001</v>
      </c>
      <c r="K705" s="16"/>
      <c r="L705" s="301">
        <f t="shared" si="50"/>
        <v>57.895200000000003</v>
      </c>
      <c r="M705" s="207">
        <f t="shared" si="51"/>
        <v>36.707999999999998</v>
      </c>
      <c r="N705" s="357">
        <f t="shared" si="52"/>
        <v>-21.187200000000004</v>
      </c>
      <c r="O705" s="288">
        <f t="shared" si="53"/>
        <v>0.13599227569815808</v>
      </c>
      <c r="P705" s="304">
        <f t="shared" si="54"/>
        <v>-0.44186046511627908</v>
      </c>
    </row>
    <row r="706" spans="1:16" x14ac:dyDescent="0.2">
      <c r="A706" s="273" t="s">
        <v>902</v>
      </c>
      <c r="B706" s="287" t="str">
        <f>VLOOKUP($A706,data!$B$2:$AS$765,44,FALSE)</f>
        <v>04</v>
      </c>
      <c r="C706" s="262" t="str">
        <f>VLOOKUP($A706,DRG!$A$8:$Z$771,2,FALSE)</f>
        <v>Bronchitis &amp; Asthma W/O CC/MCC</v>
      </c>
      <c r="D706" s="264">
        <f>IF(ISERROR(VLOOKUP($A706,v32_final!$A$9:$F$763,6,FALSE)),0,VLOOKUP($A706,v32_final!$A$9:$F$763,6,FALSE))</f>
        <v>366</v>
      </c>
      <c r="E706" s="221" t="str">
        <f>VLOOKUP($A706,DRG!$A$8:$Z$771,20,FALSE)</f>
        <v>A</v>
      </c>
      <c r="F706" s="293">
        <f>VLOOKUP($A706,DRG!$A$8:$Z$771,21,FALSE)</f>
        <v>0.47110000000000002</v>
      </c>
      <c r="G706" s="16"/>
      <c r="H706" s="263">
        <f>VLOOKUP($A706,DRG!$A$8:$Z$771,9,FALSE)</f>
        <v>294</v>
      </c>
      <c r="I706" s="299" t="str">
        <f>VLOOKUP($A706,DRG!$A$8:$Z$771,18,FALSE)</f>
        <v>A</v>
      </c>
      <c r="J706" s="293">
        <f>VLOOKUP($A706,DRG!$A$8:$Z$771,22,FALSE)</f>
        <v>0.51239999999999997</v>
      </c>
      <c r="K706" s="16"/>
      <c r="L706" s="301">
        <f t="shared" si="50"/>
        <v>172.42260000000002</v>
      </c>
      <c r="M706" s="207">
        <f t="shared" si="51"/>
        <v>150.6456</v>
      </c>
      <c r="N706" s="357">
        <f t="shared" si="52"/>
        <v>-21.777000000000015</v>
      </c>
      <c r="O706" s="288">
        <f t="shared" si="53"/>
        <v>8.7667161961366896E-2</v>
      </c>
      <c r="P706" s="304">
        <f t="shared" si="54"/>
        <v>-0.19672131147540983</v>
      </c>
    </row>
    <row r="707" spans="1:16" x14ac:dyDescent="0.2">
      <c r="A707" s="273" t="s">
        <v>1296</v>
      </c>
      <c r="B707" s="287" t="str">
        <f>VLOOKUP($A707,data!$B$2:$AS$765,44,FALSE)</f>
        <v>21</v>
      </c>
      <c r="C707" s="262" t="str">
        <f>VLOOKUP($A707,DRG!$A$8:$Z$771,2,FALSE)</f>
        <v>Other O.R. Procedures for Injuries W/O CC/MCC</v>
      </c>
      <c r="D707" s="264">
        <f>IF(ISERROR(VLOOKUP($A707,v32_final!$A$9:$F$763,6,FALSE)),0,VLOOKUP($A707,v32_final!$A$9:$F$763,6,FALSE))</f>
        <v>61</v>
      </c>
      <c r="E707" s="221" t="str">
        <f>VLOOKUP($A707,DRG!$A$8:$Z$771,20,FALSE)</f>
        <v>A</v>
      </c>
      <c r="F707" s="293">
        <f>VLOOKUP($A707,DRG!$A$8:$Z$771,21,FALSE)</f>
        <v>1.4075</v>
      </c>
      <c r="G707" s="16"/>
      <c r="H707" s="263">
        <f>VLOOKUP($A707,DRG!$A$8:$Z$771,9,FALSE)</f>
        <v>41</v>
      </c>
      <c r="I707" s="299" t="str">
        <f>VLOOKUP($A707,DRG!$A$8:$Z$771,18,FALSE)</f>
        <v>A</v>
      </c>
      <c r="J707" s="293">
        <f>VLOOKUP($A707,DRG!$A$8:$Z$771,22,FALSE)</f>
        <v>1.5572999999999999</v>
      </c>
      <c r="K707" s="16"/>
      <c r="L707" s="301">
        <f t="shared" si="50"/>
        <v>85.857500000000002</v>
      </c>
      <c r="M707" s="207">
        <f t="shared" si="51"/>
        <v>63.849299999999999</v>
      </c>
      <c r="N707" s="357">
        <f t="shared" si="52"/>
        <v>-22.008200000000002</v>
      </c>
      <c r="O707" s="288">
        <f t="shared" si="53"/>
        <v>0.10642984014209587</v>
      </c>
      <c r="P707" s="304">
        <f t="shared" si="54"/>
        <v>-0.32786885245901637</v>
      </c>
    </row>
    <row r="708" spans="1:16" x14ac:dyDescent="0.2">
      <c r="A708" s="282" t="s">
        <v>886</v>
      </c>
      <c r="B708" s="289" t="str">
        <f>VLOOKUP($A708,data!$B$2:$AS$765,44,FALSE)</f>
        <v>04</v>
      </c>
      <c r="C708" s="267" t="str">
        <f>VLOOKUP($A708,DRG!$A$8:$Z$771,2,FALSE)</f>
        <v>Simple Pneumonia &amp; Pleurisy W/O CC/MCC</v>
      </c>
      <c r="D708" s="269">
        <f>IF(ISERROR(VLOOKUP($A708,v32_final!$A$9:$F$763,6,FALSE)),0,VLOOKUP($A708,v32_final!$A$9:$F$763,6,FALSE))</f>
        <v>446</v>
      </c>
      <c r="E708" s="222" t="str">
        <f>VLOOKUP($A708,DRG!$A$8:$Z$771,20,FALSE)</f>
        <v>A</v>
      </c>
      <c r="F708" s="292">
        <f>VLOOKUP($A708,DRG!$A$8:$Z$771,21,FALSE)</f>
        <v>0.63270000000000004</v>
      </c>
      <c r="G708" s="16"/>
      <c r="H708" s="268">
        <f>VLOOKUP($A708,DRG!$A$8:$Z$771,9,FALSE)</f>
        <v>390</v>
      </c>
      <c r="I708" s="300" t="str">
        <f>VLOOKUP($A708,DRG!$A$8:$Z$771,18,FALSE)</f>
        <v>A</v>
      </c>
      <c r="J708" s="292">
        <f>VLOOKUP($A708,DRG!$A$8:$Z$771,22,FALSE)</f>
        <v>0.66510000000000002</v>
      </c>
      <c r="K708" s="16"/>
      <c r="L708" s="302">
        <f t="shared" si="50"/>
        <v>282.18420000000003</v>
      </c>
      <c r="M708" s="208">
        <f t="shared" si="51"/>
        <v>259.38900000000001</v>
      </c>
      <c r="N708" s="358">
        <f t="shared" si="52"/>
        <v>-22.795200000000023</v>
      </c>
      <c r="O708" s="308">
        <f t="shared" si="53"/>
        <v>5.1209103840682758E-2</v>
      </c>
      <c r="P708" s="303">
        <f t="shared" si="54"/>
        <v>-0.12556053811659193</v>
      </c>
    </row>
    <row r="709" spans="1:16" x14ac:dyDescent="0.2">
      <c r="A709" s="214" t="s">
        <v>981</v>
      </c>
      <c r="B709" s="287" t="str">
        <f>VLOOKUP($A709,data!$B$2:$AS$765,44,FALSE)</f>
        <v>05</v>
      </c>
      <c r="C709" s="262" t="str">
        <f>VLOOKUP($A709,DRG!$A$8:$Z$771,2,FALSE)</f>
        <v>Permanent Cardiac Pacemaker Implant W/O CC/MCC</v>
      </c>
      <c r="D709" s="264">
        <f>IF(ISERROR(VLOOKUP($A709,v32_final!$A$9:$F$763,6,FALSE)),0,VLOOKUP($A709,v32_final!$A$9:$F$763,6,FALSE))</f>
        <v>42</v>
      </c>
      <c r="E709" s="221" t="str">
        <f>VLOOKUP($A709,DRG!$A$8:$Z$771,20,FALSE)</f>
        <v>A</v>
      </c>
      <c r="F709" s="293">
        <f>VLOOKUP($A709,DRG!$A$8:$Z$771,21,FALSE)</f>
        <v>2.5569999999999999</v>
      </c>
      <c r="G709" s="16"/>
      <c r="H709" s="263">
        <f>VLOOKUP($A709,DRG!$A$8:$Z$771,9,FALSE)</f>
        <v>37</v>
      </c>
      <c r="I709" s="299" t="str">
        <f>VLOOKUP($A709,DRG!$A$8:$Z$771,18,FALSE)</f>
        <v>A</v>
      </c>
      <c r="J709" s="293">
        <f>VLOOKUP($A709,DRG!$A$8:$Z$771,22,FALSE)</f>
        <v>2.2326999999999999</v>
      </c>
      <c r="K709" s="16"/>
      <c r="L709" s="301">
        <f t="shared" si="50"/>
        <v>107.39399999999999</v>
      </c>
      <c r="M709" s="207">
        <f t="shared" si="51"/>
        <v>82.609899999999996</v>
      </c>
      <c r="N709" s="357">
        <f t="shared" si="52"/>
        <v>-24.784099999999995</v>
      </c>
      <c r="O709" s="288">
        <f t="shared" si="53"/>
        <v>-0.12682831443097381</v>
      </c>
      <c r="P709" s="304">
        <f t="shared" si="54"/>
        <v>-0.11904761904761904</v>
      </c>
    </row>
    <row r="710" spans="1:16" x14ac:dyDescent="0.2">
      <c r="A710" s="273" t="s">
        <v>562</v>
      </c>
      <c r="B710" s="287" t="str">
        <f>VLOOKUP($A710,data!$B$2:$AS$765,44,FALSE)</f>
        <v>11</v>
      </c>
      <c r="C710" s="262" t="str">
        <f>VLOOKUP($A710,DRG!$A$8:$Z$771,2,FALSE)</f>
        <v>Major Bladder Procedures W MCC</v>
      </c>
      <c r="D710" s="264">
        <f>IF(ISERROR(VLOOKUP($A710,v32_final!$A$9:$F$763,6,FALSE)),0,VLOOKUP($A710,v32_final!$A$9:$F$763,6,FALSE))</f>
        <v>6</v>
      </c>
      <c r="E710" s="221" t="str">
        <f>VLOOKUP($A710,DRG!$A$8:$Z$771,20,FALSE)</f>
        <v>M</v>
      </c>
      <c r="F710" s="293">
        <f>VLOOKUP($A710,DRG!$A$8:$Z$771,21,FALSE)</f>
        <v>9.0103000000000009</v>
      </c>
      <c r="G710" s="16"/>
      <c r="H710" s="263">
        <f>VLOOKUP($A710,DRG!$A$8:$Z$771,9,FALSE)</f>
        <v>3</v>
      </c>
      <c r="I710" s="299" t="str">
        <f>VLOOKUP($A710,DRG!$A$8:$Z$771,18,FALSE)</f>
        <v>M</v>
      </c>
      <c r="J710" s="293">
        <f>VLOOKUP($A710,DRG!$A$8:$Z$771,22,FALSE)</f>
        <v>9.5896000000000008</v>
      </c>
      <c r="K710" s="16"/>
      <c r="L710" s="301">
        <f t="shared" si="50"/>
        <v>54.061800000000005</v>
      </c>
      <c r="M710" s="207">
        <f t="shared" si="51"/>
        <v>28.768800000000002</v>
      </c>
      <c r="N710" s="357">
        <f t="shared" si="52"/>
        <v>-25.293000000000003</v>
      </c>
      <c r="O710" s="288">
        <f t="shared" si="53"/>
        <v>6.4293086800661453E-2</v>
      </c>
      <c r="P710" s="304">
        <f t="shared" si="54"/>
        <v>-0.5</v>
      </c>
    </row>
    <row r="711" spans="1:16" x14ac:dyDescent="0.2">
      <c r="A711" s="273" t="s">
        <v>1511</v>
      </c>
      <c r="B711" s="287" t="str">
        <f>VLOOKUP($A711,data!$B$2:$AS$765,44,FALSE)</f>
        <v>06</v>
      </c>
      <c r="C711" s="262" t="str">
        <f>VLOOKUP($A711,DRG!$A$8:$Z$771,2,FALSE)</f>
        <v>Appendectomy W/O Complicated Principal Diag W/O CC/MCC</v>
      </c>
      <c r="D711" s="264">
        <f>IF(ISERROR(VLOOKUP($A711,v32_final!$A$9:$F$763,6,FALSE)),0,VLOOKUP($A711,v32_final!$A$9:$F$763,6,FALSE))</f>
        <v>145</v>
      </c>
      <c r="E711" s="221" t="str">
        <f>VLOOKUP($A711,DRG!$A$8:$Z$771,20,FALSE)</f>
        <v>A</v>
      </c>
      <c r="F711" s="293">
        <f>VLOOKUP($A711,DRG!$A$8:$Z$771,21,FALSE)</f>
        <v>1.2625999999999999</v>
      </c>
      <c r="G711" s="16"/>
      <c r="H711" s="263">
        <f>VLOOKUP($A711,DRG!$A$8:$Z$771,9,FALSE)</f>
        <v>122</v>
      </c>
      <c r="I711" s="299" t="str">
        <f>VLOOKUP($A711,DRG!$A$8:$Z$771,18,FALSE)</f>
        <v>A</v>
      </c>
      <c r="J711" s="293">
        <f>VLOOKUP($A711,DRG!$A$8:$Z$771,22,FALSE)</f>
        <v>1.2807999999999999</v>
      </c>
      <c r="K711" s="16"/>
      <c r="L711" s="301">
        <f t="shared" si="50"/>
        <v>183.077</v>
      </c>
      <c r="M711" s="207">
        <f t="shared" si="51"/>
        <v>156.2576</v>
      </c>
      <c r="N711" s="357">
        <f t="shared" si="52"/>
        <v>-26.819400000000002</v>
      </c>
      <c r="O711" s="288">
        <f t="shared" si="53"/>
        <v>1.4414699825756371E-2</v>
      </c>
      <c r="P711" s="304">
        <f t="shared" si="54"/>
        <v>-0.15862068965517243</v>
      </c>
    </row>
    <row r="712" spans="1:16" x14ac:dyDescent="0.2">
      <c r="A712" s="273" t="s">
        <v>1436</v>
      </c>
      <c r="B712" s="287" t="str">
        <f>VLOOKUP($A712,data!$B$2:$AS$765,44,FALSE)</f>
        <v>08</v>
      </c>
      <c r="C712" s="262" t="str">
        <f>VLOOKUP($A712,DRG!$A$8:$Z$771,2,FALSE)</f>
        <v>Medical Back Problems W MCC</v>
      </c>
      <c r="D712" s="264">
        <f>IF(ISERROR(VLOOKUP($A712,v32_final!$A$9:$F$763,6,FALSE)),0,VLOOKUP($A712,v32_final!$A$9:$F$763,6,FALSE))</f>
        <v>26</v>
      </c>
      <c r="E712" s="221" t="str">
        <f>VLOOKUP($A712,DRG!$A$8:$Z$771,20,FALSE)</f>
        <v>A</v>
      </c>
      <c r="F712" s="293">
        <f>VLOOKUP($A712,DRG!$A$8:$Z$771,21,FALSE)</f>
        <v>1.8986000000000001</v>
      </c>
      <c r="G712" s="16"/>
      <c r="H712" s="263">
        <f>VLOOKUP($A712,DRG!$A$8:$Z$771,9,FALSE)</f>
        <v>20</v>
      </c>
      <c r="I712" s="299" t="str">
        <f>VLOOKUP($A712,DRG!$A$8:$Z$771,18,FALSE)</f>
        <v>A</v>
      </c>
      <c r="J712" s="293">
        <f>VLOOKUP($A712,DRG!$A$8:$Z$771,22,FALSE)</f>
        <v>1.1254999999999999</v>
      </c>
      <c r="K712" s="16"/>
      <c r="L712" s="301">
        <f t="shared" si="50"/>
        <v>49.363600000000005</v>
      </c>
      <c r="M712" s="207">
        <f t="shared" si="51"/>
        <v>22.509999999999998</v>
      </c>
      <c r="N712" s="357">
        <f t="shared" si="52"/>
        <v>-26.853600000000007</v>
      </c>
      <c r="O712" s="288">
        <f t="shared" si="53"/>
        <v>-0.40719477509744029</v>
      </c>
      <c r="P712" s="304">
        <f t="shared" si="54"/>
        <v>-0.23076923076923078</v>
      </c>
    </row>
    <row r="713" spans="1:16" x14ac:dyDescent="0.2">
      <c r="A713" s="282" t="s">
        <v>1244</v>
      </c>
      <c r="B713" s="289" t="str">
        <f>VLOOKUP($A713,data!$B$2:$AS$765,44,FALSE)</f>
        <v>17</v>
      </c>
      <c r="C713" s="267" t="str">
        <f>VLOOKUP($A713,DRG!$A$8:$Z$771,2,FALSE)</f>
        <v>Chemo W Acute Leukemia as SDX or W High Dose Chemo Agent W MCC</v>
      </c>
      <c r="D713" s="269">
        <f>IF(ISERROR(VLOOKUP($A713,v32_final!$A$9:$F$763,6,FALSE)),0,VLOOKUP($A713,v32_final!$A$9:$F$763,6,FALSE))</f>
        <v>25</v>
      </c>
      <c r="E713" s="222" t="str">
        <f>VLOOKUP($A713,DRG!$A$8:$Z$771,20,FALSE)</f>
        <v>A</v>
      </c>
      <c r="F713" s="292">
        <f>VLOOKUP($A713,DRG!$A$8:$Z$771,21,FALSE)</f>
        <v>5.6691000000000003</v>
      </c>
      <c r="G713" s="16"/>
      <c r="H713" s="268">
        <f>VLOOKUP($A713,DRG!$A$8:$Z$771,9,FALSE)</f>
        <v>28</v>
      </c>
      <c r="I713" s="300" t="str">
        <f>VLOOKUP($A713,DRG!$A$8:$Z$771,18,FALSE)</f>
        <v>A</v>
      </c>
      <c r="J713" s="292">
        <f>VLOOKUP($A713,DRG!$A$8:$Z$771,22,FALSE)</f>
        <v>4.0522999999999998</v>
      </c>
      <c r="K713" s="16"/>
      <c r="L713" s="302">
        <f t="shared" ref="L713:L749" si="55">D713*F713</f>
        <v>141.72750000000002</v>
      </c>
      <c r="M713" s="208">
        <f t="shared" ref="M713:M749" si="56">H713*J713</f>
        <v>113.4644</v>
      </c>
      <c r="N713" s="358">
        <f t="shared" ref="N713:N749" si="57">M713-L713</f>
        <v>-28.263100000000023</v>
      </c>
      <c r="O713" s="308">
        <f t="shared" ref="O713:O749" si="58">(J713-F713)/F713</f>
        <v>-0.28519518089291074</v>
      </c>
      <c r="P713" s="303">
        <f t="shared" ref="P713:P749" si="59">IF(D713=0,0,(H713-D713)/D713)</f>
        <v>0.12</v>
      </c>
    </row>
    <row r="714" spans="1:16" x14ac:dyDescent="0.2">
      <c r="A714" s="273" t="s">
        <v>858</v>
      </c>
      <c r="B714" s="287" t="str">
        <f>VLOOKUP($A714,data!$B$2:$AS$765,44,FALSE)</f>
        <v>04</v>
      </c>
      <c r="C714" s="262" t="str">
        <f>VLOOKUP($A714,DRG!$A$8:$Z$771,2,FALSE)</f>
        <v>Respiratory Neoplasms W CC</v>
      </c>
      <c r="D714" s="264">
        <f>IF(ISERROR(VLOOKUP($A714,v32_final!$A$9:$F$763,6,FALSE)),0,VLOOKUP($A714,v32_final!$A$9:$F$763,6,FALSE))</f>
        <v>113</v>
      </c>
      <c r="E714" s="221" t="str">
        <f>VLOOKUP($A714,DRG!$A$8:$Z$771,20,FALSE)</f>
        <v>A</v>
      </c>
      <c r="F714" s="293">
        <f>VLOOKUP($A714,DRG!$A$8:$Z$771,21,FALSE)</f>
        <v>1.5031000000000001</v>
      </c>
      <c r="G714" s="16"/>
      <c r="H714" s="263">
        <f>VLOOKUP($A714,DRG!$A$8:$Z$771,9,FALSE)</f>
        <v>92</v>
      </c>
      <c r="I714" s="299" t="str">
        <f>VLOOKUP($A714,DRG!$A$8:$Z$771,18,FALSE)</f>
        <v>A</v>
      </c>
      <c r="J714" s="293">
        <f>VLOOKUP($A714,DRG!$A$8:$Z$771,22,FALSE)</f>
        <v>1.5282</v>
      </c>
      <c r="K714" s="16"/>
      <c r="L714" s="301">
        <f t="shared" si="55"/>
        <v>169.8503</v>
      </c>
      <c r="M714" s="207">
        <f t="shared" si="56"/>
        <v>140.59440000000001</v>
      </c>
      <c r="N714" s="357">
        <f t="shared" si="57"/>
        <v>-29.255899999999997</v>
      </c>
      <c r="O714" s="288">
        <f t="shared" si="58"/>
        <v>1.6698822433637083E-2</v>
      </c>
      <c r="P714" s="304">
        <f t="shared" si="59"/>
        <v>-0.18584070796460178</v>
      </c>
    </row>
    <row r="715" spans="1:16" x14ac:dyDescent="0.2">
      <c r="A715" s="273" t="s">
        <v>1453</v>
      </c>
      <c r="B715" s="287" t="str">
        <f>VLOOKUP($A715,data!$B$2:$AS$765,44,FALSE)</f>
        <v>05</v>
      </c>
      <c r="C715" s="262" t="str">
        <f>VLOOKUP($A715,DRG!$A$8:$Z$771,2,FALSE)</f>
        <v>Other Circulatory System Diagnoses W MCC</v>
      </c>
      <c r="D715" s="264">
        <f>IF(ISERROR(VLOOKUP($A715,v32_final!$A$9:$F$763,6,FALSE)),0,VLOOKUP($A715,v32_final!$A$9:$F$763,6,FALSE))</f>
        <v>193</v>
      </c>
      <c r="E715" s="221" t="str">
        <f>VLOOKUP($A715,DRG!$A$8:$Z$771,20,FALSE)</f>
        <v>A</v>
      </c>
      <c r="F715" s="293">
        <f>VLOOKUP($A715,DRG!$A$8:$Z$771,21,FALSE)</f>
        <v>1.8515999999999999</v>
      </c>
      <c r="G715" s="16"/>
      <c r="H715" s="263">
        <f>VLOOKUP($A715,DRG!$A$8:$Z$771,9,FALSE)</f>
        <v>195</v>
      </c>
      <c r="I715" s="299" t="str">
        <f>VLOOKUP($A715,DRG!$A$8:$Z$771,18,FALSE)</f>
        <v>A</v>
      </c>
      <c r="J715" s="293">
        <f>VLOOKUP($A715,DRG!$A$8:$Z$771,22,FALSE)</f>
        <v>1.6823999999999999</v>
      </c>
      <c r="K715" s="16"/>
      <c r="L715" s="301">
        <f t="shared" si="55"/>
        <v>357.35879999999997</v>
      </c>
      <c r="M715" s="207">
        <f t="shared" si="56"/>
        <v>328.06799999999998</v>
      </c>
      <c r="N715" s="357">
        <f t="shared" si="57"/>
        <v>-29.29079999999999</v>
      </c>
      <c r="O715" s="288">
        <f t="shared" si="58"/>
        <v>-9.1380427738172398E-2</v>
      </c>
      <c r="P715" s="304">
        <f t="shared" si="59"/>
        <v>1.0362694300518135E-2</v>
      </c>
    </row>
    <row r="716" spans="1:16" x14ac:dyDescent="0.2">
      <c r="A716" s="273" t="s">
        <v>1046</v>
      </c>
      <c r="B716" s="287" t="str">
        <f>VLOOKUP($A716,data!$B$2:$AS$765,44,FALSE)</f>
        <v>05</v>
      </c>
      <c r="C716" s="262" t="str">
        <f>VLOOKUP($A716,DRG!$A$8:$Z$771,2,FALSE)</f>
        <v>Atherosclerosis W/O MCC</v>
      </c>
      <c r="D716" s="264">
        <f>IF(ISERROR(VLOOKUP($A716,v32_final!$A$9:$F$763,6,FALSE)),0,VLOOKUP($A716,v32_final!$A$9:$F$763,6,FALSE))</f>
        <v>204</v>
      </c>
      <c r="E716" s="221" t="str">
        <f>VLOOKUP($A716,DRG!$A$8:$Z$771,20,FALSE)</f>
        <v>A</v>
      </c>
      <c r="F716" s="293">
        <f>VLOOKUP($A716,DRG!$A$8:$Z$771,21,FALSE)</f>
        <v>0.71050000000000002</v>
      </c>
      <c r="G716" s="16"/>
      <c r="H716" s="263">
        <f>VLOOKUP($A716,DRG!$A$8:$Z$771,9,FALSE)</f>
        <v>140</v>
      </c>
      <c r="I716" s="299" t="str">
        <f>VLOOKUP($A716,DRG!$A$8:$Z$771,18,FALSE)</f>
        <v>A</v>
      </c>
      <c r="J716" s="293">
        <f>VLOOKUP($A716,DRG!$A$8:$Z$771,22,FALSE)</f>
        <v>0.82479999999999998</v>
      </c>
      <c r="K716" s="16"/>
      <c r="L716" s="301">
        <f t="shared" si="55"/>
        <v>144.94200000000001</v>
      </c>
      <c r="M716" s="207">
        <f t="shared" si="56"/>
        <v>115.47199999999999</v>
      </c>
      <c r="N716" s="357">
        <f t="shared" si="57"/>
        <v>-29.470000000000013</v>
      </c>
      <c r="O716" s="288">
        <f t="shared" si="58"/>
        <v>0.16087262491203372</v>
      </c>
      <c r="P716" s="304">
        <f t="shared" si="59"/>
        <v>-0.31372549019607843</v>
      </c>
    </row>
    <row r="717" spans="1:16" x14ac:dyDescent="0.2">
      <c r="A717" s="214" t="s">
        <v>937</v>
      </c>
      <c r="B717" s="287" t="str">
        <f>VLOOKUP($A717,data!$B$2:$AS$765,44,FALSE)</f>
        <v>05</v>
      </c>
      <c r="C717" s="262" t="str">
        <f>VLOOKUP($A717,DRG!$A$8:$Z$771,2,FALSE)</f>
        <v>Cardiac Valve &amp; Oth Maj Cardiothoracic Proc W/O Card Cath W/O CC/MCC</v>
      </c>
      <c r="D717" s="264">
        <f>IF(ISERROR(VLOOKUP($A717,v32_final!$A$9:$F$763,6,FALSE)),0,VLOOKUP($A717,v32_final!$A$9:$F$763,6,FALSE))</f>
        <v>16</v>
      </c>
      <c r="E717" s="221" t="str">
        <f>VLOOKUP($A717,DRG!$A$8:$Z$771,20,FALSE)</f>
        <v>A</v>
      </c>
      <c r="F717" s="293">
        <f>VLOOKUP($A717,DRG!$A$8:$Z$771,21,FALSE)</f>
        <v>4.8032000000000004</v>
      </c>
      <c r="G717" s="16"/>
      <c r="H717" s="263">
        <f>VLOOKUP($A717,DRG!$A$8:$Z$771,9,FALSE)</f>
        <v>10</v>
      </c>
      <c r="I717" s="299" t="str">
        <f>VLOOKUP($A717,DRG!$A$8:$Z$771,18,FALSE)</f>
        <v>A</v>
      </c>
      <c r="J717" s="293">
        <f>VLOOKUP($A717,DRG!$A$8:$Z$771,22,FALSE)</f>
        <v>4.5815000000000001</v>
      </c>
      <c r="K717" s="16"/>
      <c r="L717" s="301">
        <f t="shared" si="55"/>
        <v>76.851200000000006</v>
      </c>
      <c r="M717" s="207">
        <f t="shared" si="56"/>
        <v>45.814999999999998</v>
      </c>
      <c r="N717" s="357">
        <f t="shared" si="57"/>
        <v>-31.036200000000008</v>
      </c>
      <c r="O717" s="288">
        <f t="shared" si="58"/>
        <v>-4.6156728847435088E-2</v>
      </c>
      <c r="P717" s="304">
        <f t="shared" si="59"/>
        <v>-0.375</v>
      </c>
    </row>
    <row r="718" spans="1:16" x14ac:dyDescent="0.2">
      <c r="A718" s="282" t="s">
        <v>1455</v>
      </c>
      <c r="B718" s="289" t="str">
        <f>VLOOKUP($A718,data!$B$2:$AS$765,44,FALSE)</f>
        <v>05</v>
      </c>
      <c r="C718" s="267" t="str">
        <f>VLOOKUP($A718,DRG!$A$8:$Z$771,2,FALSE)</f>
        <v>Other Circulatory System Diagnoses W CC</v>
      </c>
      <c r="D718" s="269">
        <f>IF(ISERROR(VLOOKUP($A718,v32_final!$A$9:$F$763,6,FALSE)),0,VLOOKUP($A718,v32_final!$A$9:$F$763,6,FALSE))</f>
        <v>148</v>
      </c>
      <c r="E718" s="222" t="str">
        <f>VLOOKUP($A718,DRG!$A$8:$Z$771,20,FALSE)</f>
        <v>A</v>
      </c>
      <c r="F718" s="292">
        <f>VLOOKUP($A718,DRG!$A$8:$Z$771,21,FALSE)</f>
        <v>1.1523000000000001</v>
      </c>
      <c r="G718" s="16"/>
      <c r="H718" s="268">
        <f>VLOOKUP($A718,DRG!$A$8:$Z$771,9,FALSE)</f>
        <v>132</v>
      </c>
      <c r="I718" s="300" t="str">
        <f>VLOOKUP($A718,DRG!$A$8:$Z$771,18,FALSE)</f>
        <v>A</v>
      </c>
      <c r="J718" s="292">
        <f>VLOOKUP($A718,DRG!$A$8:$Z$771,22,FALSE)</f>
        <v>1.0559000000000001</v>
      </c>
      <c r="K718" s="16"/>
      <c r="L718" s="302">
        <f t="shared" si="55"/>
        <v>170.54040000000001</v>
      </c>
      <c r="M718" s="208">
        <f t="shared" si="56"/>
        <v>139.37880000000001</v>
      </c>
      <c r="N718" s="358">
        <f t="shared" si="57"/>
        <v>-31.161599999999993</v>
      </c>
      <c r="O718" s="308">
        <f t="shared" si="58"/>
        <v>-8.3658769417686393E-2</v>
      </c>
      <c r="P718" s="303">
        <f t="shared" si="59"/>
        <v>-0.10810810810810811</v>
      </c>
    </row>
    <row r="719" spans="1:16" x14ac:dyDescent="0.2">
      <c r="A719" s="273" t="s">
        <v>997</v>
      </c>
      <c r="B719" s="287" t="str">
        <f>VLOOKUP($A719,data!$B$2:$AS$765,44,FALSE)</f>
        <v>09</v>
      </c>
      <c r="C719" s="262" t="str">
        <f>VLOOKUP($A719,DRG!$A$8:$Z$771,2,FALSE)</f>
        <v>Skin Ulcers W MCC</v>
      </c>
      <c r="D719" s="264">
        <f>IF(ISERROR(VLOOKUP($A719,v32_final!$A$9:$F$763,6,FALSE)),0,VLOOKUP($A719,v32_final!$A$9:$F$763,6,FALSE))</f>
        <v>43</v>
      </c>
      <c r="E719" s="221" t="str">
        <f>VLOOKUP($A719,DRG!$A$8:$Z$771,20,FALSE)</f>
        <v>AT</v>
      </c>
      <c r="F719" s="293">
        <f>VLOOKUP($A719,DRG!$A$8:$Z$771,21,FALSE)</f>
        <v>1.3095000000000001</v>
      </c>
      <c r="G719" s="16"/>
      <c r="H719" s="263">
        <f>VLOOKUP($A719,DRG!$A$8:$Z$771,9,FALSE)</f>
        <v>20</v>
      </c>
      <c r="I719" s="299" t="str">
        <f>VLOOKUP($A719,DRG!$A$8:$Z$771,18,FALSE)</f>
        <v>AT</v>
      </c>
      <c r="J719" s="293">
        <f>VLOOKUP($A719,DRG!$A$8:$Z$771,22,FALSE)</f>
        <v>1.1760999999999999</v>
      </c>
      <c r="K719" s="16"/>
      <c r="L719" s="301">
        <f t="shared" si="55"/>
        <v>56.308500000000002</v>
      </c>
      <c r="M719" s="207">
        <f t="shared" si="56"/>
        <v>23.521999999999998</v>
      </c>
      <c r="N719" s="357">
        <f t="shared" si="57"/>
        <v>-32.786500000000004</v>
      </c>
      <c r="O719" s="288">
        <f t="shared" si="58"/>
        <v>-0.10187094310805664</v>
      </c>
      <c r="P719" s="304">
        <f t="shared" si="59"/>
        <v>-0.53488372093023251</v>
      </c>
    </row>
    <row r="720" spans="1:16" x14ac:dyDescent="0.2">
      <c r="A720" s="273" t="s">
        <v>830</v>
      </c>
      <c r="B720" s="287" t="str">
        <f>VLOOKUP($A720,data!$B$2:$AS$765,44,FALSE)</f>
        <v>04</v>
      </c>
      <c r="C720" s="262" t="str">
        <f>VLOOKUP($A720,DRG!$A$8:$Z$771,2,FALSE)</f>
        <v>Other Resp System O.R. Procedures W CC</v>
      </c>
      <c r="D720" s="264">
        <f>IF(ISERROR(VLOOKUP($A720,v32_final!$A$9:$F$763,6,FALSE)),0,VLOOKUP($A720,v32_final!$A$9:$F$763,6,FALSE))</f>
        <v>105</v>
      </c>
      <c r="E720" s="221" t="str">
        <f>VLOOKUP($A720,DRG!$A$8:$Z$771,20,FALSE)</f>
        <v>A</v>
      </c>
      <c r="F720" s="293">
        <f>VLOOKUP($A720,DRG!$A$8:$Z$771,21,FALSE)</f>
        <v>2.1335999999999999</v>
      </c>
      <c r="G720" s="16"/>
      <c r="H720" s="263">
        <f>VLOOKUP($A720,DRG!$A$8:$Z$771,9,FALSE)</f>
        <v>92</v>
      </c>
      <c r="I720" s="299" t="str">
        <f>VLOOKUP($A720,DRG!$A$8:$Z$771,18,FALSE)</f>
        <v>A</v>
      </c>
      <c r="J720" s="293">
        <f>VLOOKUP($A720,DRG!$A$8:$Z$771,22,FALSE)</f>
        <v>2.0630999999999999</v>
      </c>
      <c r="K720" s="16"/>
      <c r="L720" s="301">
        <f t="shared" si="55"/>
        <v>224.02799999999999</v>
      </c>
      <c r="M720" s="207">
        <f t="shared" si="56"/>
        <v>189.80519999999999</v>
      </c>
      <c r="N720" s="357">
        <f t="shared" si="57"/>
        <v>-34.222800000000007</v>
      </c>
      <c r="O720" s="288">
        <f t="shared" si="58"/>
        <v>-3.3042744656917887E-2</v>
      </c>
      <c r="P720" s="304">
        <f t="shared" si="59"/>
        <v>-0.12380952380952381</v>
      </c>
    </row>
    <row r="721" spans="1:16" x14ac:dyDescent="0.2">
      <c r="A721" s="273" t="s">
        <v>1530</v>
      </c>
      <c r="B721" s="287" t="str">
        <f>VLOOKUP($A721,data!$B$2:$AS$765,44,FALSE)</f>
        <v>08</v>
      </c>
      <c r="C721" s="262" t="str">
        <f>VLOOKUP($A721,DRG!$A$8:$Z$771,2,FALSE)</f>
        <v>Local Excision &amp; Removal Int Fix Devices Exc Hip &amp; Femur W/O CC/MCC</v>
      </c>
      <c r="D721" s="264">
        <f>IF(ISERROR(VLOOKUP($A721,v32_final!$A$9:$F$763,6,FALSE)),0,VLOOKUP($A721,v32_final!$A$9:$F$763,6,FALSE))</f>
        <v>48</v>
      </c>
      <c r="E721" s="221" t="str">
        <f>VLOOKUP($A721,DRG!$A$8:$Z$771,20,FALSE)</f>
        <v>A</v>
      </c>
      <c r="F721" s="293">
        <f>VLOOKUP($A721,DRG!$A$8:$Z$771,21,FALSE)</f>
        <v>1.6097999999999999</v>
      </c>
      <c r="G721" s="16"/>
      <c r="H721" s="263">
        <f>VLOOKUP($A721,DRG!$A$8:$Z$771,9,FALSE)</f>
        <v>31</v>
      </c>
      <c r="I721" s="299" t="str">
        <f>VLOOKUP($A721,DRG!$A$8:$Z$771,18,FALSE)</f>
        <v>A</v>
      </c>
      <c r="J721" s="293">
        <f>VLOOKUP($A721,DRG!$A$8:$Z$771,22,FALSE)</f>
        <v>1.3704000000000001</v>
      </c>
      <c r="K721" s="16"/>
      <c r="L721" s="301">
        <f t="shared" si="55"/>
        <v>77.270399999999995</v>
      </c>
      <c r="M721" s="207">
        <f t="shared" si="56"/>
        <v>42.482399999999998</v>
      </c>
      <c r="N721" s="357">
        <f t="shared" si="57"/>
        <v>-34.787999999999997</v>
      </c>
      <c r="O721" s="288">
        <f t="shared" si="58"/>
        <v>-0.14871412597838232</v>
      </c>
      <c r="P721" s="304">
        <f t="shared" si="59"/>
        <v>-0.35416666666666669</v>
      </c>
    </row>
    <row r="722" spans="1:16" x14ac:dyDescent="0.2">
      <c r="A722" s="273" t="s">
        <v>1328</v>
      </c>
      <c r="B722" s="287" t="str">
        <f>VLOOKUP($A722,data!$B$2:$AS$765,44,FALSE)</f>
        <v>24</v>
      </c>
      <c r="C722" s="262" t="str">
        <f>VLOOKUP($A722,DRG!$A$8:$Z$771,2,FALSE)</f>
        <v>Limb Reattachment, Hip &amp; Femur Proc for Multiple Significant Trauma</v>
      </c>
      <c r="D722" s="264">
        <f>IF(ISERROR(VLOOKUP($A722,v32_final!$A$9:$F$763,6,FALSE)),0,VLOOKUP($A722,v32_final!$A$9:$F$763,6,FALSE))</f>
        <v>44</v>
      </c>
      <c r="E722" s="221" t="str">
        <f>VLOOKUP($A722,DRG!$A$8:$Z$771,20,FALSE)</f>
        <v>A</v>
      </c>
      <c r="F722" s="293">
        <f>VLOOKUP($A722,DRG!$A$8:$Z$771,21,FALSE)</f>
        <v>5.6806999999999999</v>
      </c>
      <c r="G722" s="16"/>
      <c r="H722" s="263">
        <f>VLOOKUP($A722,DRG!$A$8:$Z$771,9,FALSE)</f>
        <v>40</v>
      </c>
      <c r="I722" s="299" t="str">
        <f>VLOOKUP($A722,DRG!$A$8:$Z$771,18,FALSE)</f>
        <v>A</v>
      </c>
      <c r="J722" s="293">
        <f>VLOOKUP($A722,DRG!$A$8:$Z$771,22,FALSE)</f>
        <v>5.3779000000000003</v>
      </c>
      <c r="K722" s="16"/>
      <c r="L722" s="301">
        <f t="shared" si="55"/>
        <v>249.95079999999999</v>
      </c>
      <c r="M722" s="207">
        <f t="shared" si="56"/>
        <v>215.11600000000001</v>
      </c>
      <c r="N722" s="357">
        <f t="shared" si="57"/>
        <v>-34.834799999999973</v>
      </c>
      <c r="O722" s="288">
        <f t="shared" si="58"/>
        <v>-5.330329008748913E-2</v>
      </c>
      <c r="P722" s="304">
        <f t="shared" si="59"/>
        <v>-9.0909090909090912E-2</v>
      </c>
    </row>
    <row r="723" spans="1:16" x14ac:dyDescent="0.2">
      <c r="A723" s="213" t="s">
        <v>488</v>
      </c>
      <c r="B723" s="289" t="str">
        <f>VLOOKUP($A723,data!$B$2:$AS$765,44,FALSE)</f>
        <v>01</v>
      </c>
      <c r="C723" s="267" t="str">
        <f>VLOOKUP($A723,DRG!$A$8:$Z$771,2,FALSE)</f>
        <v>Cranial &amp; Peripheral Nerve Disorders W/O MCC</v>
      </c>
      <c r="D723" s="269">
        <f>IF(ISERROR(VLOOKUP($A723,v32_final!$A$9:$F$763,6,FALSE)),0,VLOOKUP($A723,v32_final!$A$9:$F$763,6,FALSE))</f>
        <v>235</v>
      </c>
      <c r="E723" s="222" t="str">
        <f>VLOOKUP($A723,DRG!$A$8:$Z$771,20,FALSE)</f>
        <v>A</v>
      </c>
      <c r="F723" s="292">
        <f>VLOOKUP($A723,DRG!$A$8:$Z$771,21,FALSE)</f>
        <v>0.91049999999999998</v>
      </c>
      <c r="G723" s="16"/>
      <c r="H723" s="268">
        <f>VLOOKUP($A723,DRG!$A$8:$Z$771,9,FALSE)</f>
        <v>210</v>
      </c>
      <c r="I723" s="300" t="str">
        <f>VLOOKUP($A723,DRG!$A$8:$Z$771,18,FALSE)</f>
        <v>A</v>
      </c>
      <c r="J723" s="292">
        <f>VLOOKUP($A723,DRG!$A$8:$Z$771,22,FALSE)</f>
        <v>0.85019999999999996</v>
      </c>
      <c r="K723" s="16"/>
      <c r="L723" s="302">
        <f t="shared" si="55"/>
        <v>213.9675</v>
      </c>
      <c r="M723" s="208">
        <f t="shared" si="56"/>
        <v>178.542</v>
      </c>
      <c r="N723" s="358">
        <f t="shared" si="57"/>
        <v>-35.4255</v>
      </c>
      <c r="O723" s="308">
        <f t="shared" si="58"/>
        <v>-6.6227347611202664E-2</v>
      </c>
      <c r="P723" s="303">
        <f t="shared" si="59"/>
        <v>-0.10638297872340426</v>
      </c>
    </row>
    <row r="724" spans="1:16" x14ac:dyDescent="0.2">
      <c r="A724" s="273" t="s">
        <v>1026</v>
      </c>
      <c r="B724" s="287" t="str">
        <f>VLOOKUP($A724,data!$B$2:$AS$765,44,FALSE)</f>
        <v>05</v>
      </c>
      <c r="C724" s="262" t="str">
        <f>VLOOKUP($A724,DRG!$A$8:$Z$771,2,FALSE)</f>
        <v>Heart Failure &amp; Shock W/O CC/MCC</v>
      </c>
      <c r="D724" s="264">
        <f>IF(ISERROR(VLOOKUP($A724,v32_final!$A$9:$F$763,6,FALSE)),0,VLOOKUP($A724,v32_final!$A$9:$F$763,6,FALSE))</f>
        <v>189</v>
      </c>
      <c r="E724" s="221" t="str">
        <f>VLOOKUP($A724,DRG!$A$8:$Z$771,20,FALSE)</f>
        <v>A</v>
      </c>
      <c r="F724" s="293">
        <f>VLOOKUP($A724,DRG!$A$8:$Z$771,21,FALSE)</f>
        <v>0.68869999999999998</v>
      </c>
      <c r="G724" s="16"/>
      <c r="H724" s="263">
        <f>VLOOKUP($A724,DRG!$A$8:$Z$771,9,FALSE)</f>
        <v>132</v>
      </c>
      <c r="I724" s="299" t="str">
        <f>VLOOKUP($A724,DRG!$A$8:$Z$771,18,FALSE)</f>
        <v>A</v>
      </c>
      <c r="J724" s="293">
        <f>VLOOKUP($A724,DRG!$A$8:$Z$771,22,FALSE)</f>
        <v>0.71509999999999996</v>
      </c>
      <c r="K724" s="16"/>
      <c r="L724" s="301">
        <f t="shared" si="55"/>
        <v>130.1643</v>
      </c>
      <c r="M724" s="207">
        <f t="shared" si="56"/>
        <v>94.393199999999993</v>
      </c>
      <c r="N724" s="357">
        <f t="shared" si="57"/>
        <v>-35.771100000000004</v>
      </c>
      <c r="O724" s="288">
        <f t="shared" si="58"/>
        <v>3.8333091331494089E-2</v>
      </c>
      <c r="P724" s="304">
        <f t="shared" si="59"/>
        <v>-0.30158730158730157</v>
      </c>
    </row>
    <row r="725" spans="1:16" x14ac:dyDescent="0.2">
      <c r="A725" s="273" t="s">
        <v>824</v>
      </c>
      <c r="B725" s="287" t="str">
        <f>VLOOKUP($A725,data!$B$2:$AS$765,44,FALSE)</f>
        <v>04</v>
      </c>
      <c r="C725" s="262" t="str">
        <f>VLOOKUP($A725,DRG!$A$8:$Z$771,2,FALSE)</f>
        <v>Major Chest Procedures W CC</v>
      </c>
      <c r="D725" s="264">
        <f>IF(ISERROR(VLOOKUP($A725,v32_final!$A$9:$F$763,6,FALSE)),0,VLOOKUP($A725,v32_final!$A$9:$F$763,6,FALSE))</f>
        <v>130</v>
      </c>
      <c r="E725" s="221" t="str">
        <f>VLOOKUP($A725,DRG!$A$8:$Z$771,20,FALSE)</f>
        <v>A</v>
      </c>
      <c r="F725" s="293">
        <f>VLOOKUP($A725,DRG!$A$8:$Z$771,21,FALSE)</f>
        <v>3.4020000000000001</v>
      </c>
      <c r="G725" s="16"/>
      <c r="H725" s="263">
        <f>VLOOKUP($A725,DRG!$A$8:$Z$771,9,FALSE)</f>
        <v>122</v>
      </c>
      <c r="I725" s="299" t="str">
        <f>VLOOKUP($A725,DRG!$A$8:$Z$771,18,FALSE)</f>
        <v>A</v>
      </c>
      <c r="J725" s="293">
        <f>VLOOKUP($A725,DRG!$A$8:$Z$771,22,FALSE)</f>
        <v>3.3300999999999998</v>
      </c>
      <c r="K725" s="16"/>
      <c r="L725" s="301">
        <f t="shared" si="55"/>
        <v>442.26</v>
      </c>
      <c r="M725" s="207">
        <f t="shared" si="56"/>
        <v>406.2722</v>
      </c>
      <c r="N725" s="357">
        <f t="shared" si="57"/>
        <v>-35.987799999999993</v>
      </c>
      <c r="O725" s="288">
        <f t="shared" si="58"/>
        <v>-2.1134626690182332E-2</v>
      </c>
      <c r="P725" s="304">
        <f t="shared" si="59"/>
        <v>-6.1538461538461542E-2</v>
      </c>
    </row>
    <row r="726" spans="1:16" x14ac:dyDescent="0.2">
      <c r="A726" s="273" t="s">
        <v>345</v>
      </c>
      <c r="B726" s="287" t="str">
        <f>VLOOKUP($A726,data!$B$2:$AS$765,44,FALSE)</f>
        <v>08</v>
      </c>
      <c r="C726" s="262" t="str">
        <f>VLOOKUP($A726,DRG!$A$8:$Z$771,2,FALSE)</f>
        <v>Revision of Hip or Knee Replacement W/O CC/MCC</v>
      </c>
      <c r="D726" s="264">
        <f>IF(ISERROR(VLOOKUP($A726,v32_final!$A$9:$F$763,6,FALSE)),0,VLOOKUP($A726,v32_final!$A$9:$F$763,6,FALSE))</f>
        <v>47</v>
      </c>
      <c r="E726" s="221" t="str">
        <f>VLOOKUP($A726,DRG!$A$8:$Z$771,20,FALSE)</f>
        <v>A</v>
      </c>
      <c r="F726" s="293">
        <f>VLOOKUP($A726,DRG!$A$8:$Z$771,21,FALSE)</f>
        <v>3.1938</v>
      </c>
      <c r="G726" s="16"/>
      <c r="H726" s="263">
        <f>VLOOKUP($A726,DRG!$A$8:$Z$771,9,FALSE)</f>
        <v>40</v>
      </c>
      <c r="I726" s="299" t="str">
        <f>VLOOKUP($A726,DRG!$A$8:$Z$771,18,FALSE)</f>
        <v>A</v>
      </c>
      <c r="J726" s="293">
        <f>VLOOKUP($A726,DRG!$A$8:$Z$771,22,FALSE)</f>
        <v>2.7780999999999998</v>
      </c>
      <c r="K726" s="16"/>
      <c r="L726" s="301">
        <f t="shared" si="55"/>
        <v>150.1086</v>
      </c>
      <c r="M726" s="207">
        <f t="shared" si="56"/>
        <v>111.124</v>
      </c>
      <c r="N726" s="357">
        <f t="shared" si="57"/>
        <v>-38.9846</v>
      </c>
      <c r="O726" s="288">
        <f t="shared" si="58"/>
        <v>-0.13015843196192628</v>
      </c>
      <c r="P726" s="304">
        <f t="shared" si="59"/>
        <v>-0.14893617021276595</v>
      </c>
    </row>
    <row r="727" spans="1:16" x14ac:dyDescent="0.2">
      <c r="A727" s="273" t="s">
        <v>880</v>
      </c>
      <c r="B727" s="287" t="str">
        <f>VLOOKUP($A727,data!$B$2:$AS$765,44,FALSE)</f>
        <v>04</v>
      </c>
      <c r="C727" s="262" t="str">
        <f>VLOOKUP($A727,DRG!$A$8:$Z$771,2,FALSE)</f>
        <v>Chronic Obstructive Pulmonary Disease W/O CC/MCC</v>
      </c>
      <c r="D727" s="264">
        <f>IF(ISERROR(VLOOKUP($A727,v32_final!$A$9:$F$763,6,FALSE)),0,VLOOKUP($A727,v32_final!$A$9:$F$763,6,FALSE))</f>
        <v>746</v>
      </c>
      <c r="E727" s="221" t="str">
        <f>VLOOKUP($A727,DRG!$A$8:$Z$771,20,FALSE)</f>
        <v>A</v>
      </c>
      <c r="F727" s="293">
        <f>VLOOKUP($A727,DRG!$A$8:$Z$771,21,FALSE)</f>
        <v>0.68279999999999996</v>
      </c>
      <c r="G727" s="16"/>
      <c r="H727" s="263">
        <f>VLOOKUP($A727,DRG!$A$8:$Z$771,9,FALSE)</f>
        <v>660</v>
      </c>
      <c r="I727" s="299" t="str">
        <f>VLOOKUP($A727,DRG!$A$8:$Z$771,18,FALSE)</f>
        <v>A</v>
      </c>
      <c r="J727" s="293">
        <f>VLOOKUP($A727,DRG!$A$8:$Z$771,22,FALSE)</f>
        <v>0.7107</v>
      </c>
      <c r="K727" s="16"/>
      <c r="L727" s="301">
        <f t="shared" si="55"/>
        <v>509.36879999999996</v>
      </c>
      <c r="M727" s="207">
        <f t="shared" si="56"/>
        <v>469.06200000000001</v>
      </c>
      <c r="N727" s="357">
        <f t="shared" si="57"/>
        <v>-40.306799999999953</v>
      </c>
      <c r="O727" s="288">
        <f t="shared" si="58"/>
        <v>4.0861159929701282E-2</v>
      </c>
      <c r="P727" s="304">
        <f t="shared" si="59"/>
        <v>-0.11528150134048257</v>
      </c>
    </row>
    <row r="728" spans="1:16" x14ac:dyDescent="0.2">
      <c r="A728" s="282" t="s">
        <v>322</v>
      </c>
      <c r="B728" s="289" t="str">
        <f>VLOOKUP($A728,data!$B$2:$AS$765,44,FALSE)</f>
        <v>08</v>
      </c>
      <c r="C728" s="267" t="str">
        <f>VLOOKUP($A728,DRG!$A$8:$Z$771,2,FALSE)</f>
        <v>Combined Anterior/Posterior Spinal Fusion W CC</v>
      </c>
      <c r="D728" s="269">
        <f>IF(ISERROR(VLOOKUP($A728,v32_final!$A$9:$F$763,6,FALSE)),0,VLOOKUP($A728,v32_final!$A$9:$F$763,6,FALSE))</f>
        <v>18</v>
      </c>
      <c r="E728" s="222" t="str">
        <f>VLOOKUP($A728,DRG!$A$8:$Z$771,20,FALSE)</f>
        <v>AP</v>
      </c>
      <c r="F728" s="292">
        <f>VLOOKUP($A728,DRG!$A$8:$Z$771,21,FALSE)</f>
        <v>11.822100000000001</v>
      </c>
      <c r="G728" s="16"/>
      <c r="H728" s="268">
        <f>VLOOKUP($A728,DRG!$A$8:$Z$771,9,FALSE)</f>
        <v>20</v>
      </c>
      <c r="I728" s="300" t="str">
        <f>VLOOKUP($A728,DRG!$A$8:$Z$771,18,FALSE)</f>
        <v>A</v>
      </c>
      <c r="J728" s="292">
        <f>VLOOKUP($A728,DRG!$A$8:$Z$771,22,FALSE)</f>
        <v>8.5488</v>
      </c>
      <c r="K728" s="16"/>
      <c r="L728" s="302">
        <f t="shared" si="55"/>
        <v>212.79780000000002</v>
      </c>
      <c r="M728" s="208">
        <f t="shared" si="56"/>
        <v>170.976</v>
      </c>
      <c r="N728" s="358">
        <f t="shared" si="57"/>
        <v>-41.821800000000025</v>
      </c>
      <c r="O728" s="308">
        <f t="shared" si="58"/>
        <v>-0.27687974217778571</v>
      </c>
      <c r="P728" s="303">
        <f t="shared" si="59"/>
        <v>0.1111111111111111</v>
      </c>
    </row>
    <row r="729" spans="1:16" x14ac:dyDescent="0.2">
      <c r="A729" s="273" t="s">
        <v>214</v>
      </c>
      <c r="B729" s="287" t="str">
        <f>VLOOKUP($A729,data!$B$2:$AS$765,44,FALSE)</f>
        <v>07</v>
      </c>
      <c r="C729" s="262" t="str">
        <f>VLOOKUP($A729,DRG!$A$8:$Z$771,2,FALSE)</f>
        <v>Pancreas, Liver &amp; Shunt Procedures W MCC</v>
      </c>
      <c r="D729" s="264">
        <f>IF(ISERROR(VLOOKUP($A729,v32_final!$A$9:$F$763,6,FALSE)),0,VLOOKUP($A729,v32_final!$A$9:$F$763,6,FALSE))</f>
        <v>22</v>
      </c>
      <c r="E729" s="221" t="str">
        <f>VLOOKUP($A729,DRG!$A$8:$Z$771,20,FALSE)</f>
        <v>A</v>
      </c>
      <c r="F729" s="293">
        <f>VLOOKUP($A729,DRG!$A$8:$Z$771,21,FALSE)</f>
        <v>6.5179999999999998</v>
      </c>
      <c r="G729" s="16"/>
      <c r="H729" s="263">
        <f>VLOOKUP($A729,DRG!$A$8:$Z$771,9,FALSE)</f>
        <v>18</v>
      </c>
      <c r="I729" s="299" t="str">
        <f>VLOOKUP($A729,DRG!$A$8:$Z$771,18,FALSE)</f>
        <v>A</v>
      </c>
      <c r="J729" s="293">
        <f>VLOOKUP($A729,DRG!$A$8:$Z$771,22,FALSE)</f>
        <v>5.5804</v>
      </c>
      <c r="K729" s="16"/>
      <c r="L729" s="301">
        <f t="shared" si="55"/>
        <v>143.39599999999999</v>
      </c>
      <c r="M729" s="207">
        <f t="shared" si="56"/>
        <v>100.4472</v>
      </c>
      <c r="N729" s="357">
        <f t="shared" si="57"/>
        <v>-42.948799999999991</v>
      </c>
      <c r="O729" s="288">
        <f t="shared" si="58"/>
        <v>-0.14384780607548325</v>
      </c>
      <c r="P729" s="304">
        <f t="shared" si="59"/>
        <v>-0.18181818181818182</v>
      </c>
    </row>
    <row r="730" spans="1:16" x14ac:dyDescent="0.2">
      <c r="A730" s="273" t="s">
        <v>1095</v>
      </c>
      <c r="B730" s="287" t="str">
        <f>VLOOKUP($A730,data!$B$2:$AS$765,44,FALSE)</f>
        <v>11</v>
      </c>
      <c r="C730" s="262" t="str">
        <f>VLOOKUP($A730,DRG!$A$8:$Z$771,2,FALSE)</f>
        <v>Kidney &amp; Urinary Tract Infections W/O MCC</v>
      </c>
      <c r="D730" s="264">
        <f>IF(ISERROR(VLOOKUP($A730,v32_final!$A$9:$F$763,6,FALSE)),0,VLOOKUP($A730,v32_final!$A$9:$F$763,6,FALSE))</f>
        <v>679</v>
      </c>
      <c r="E730" s="221" t="str">
        <f>VLOOKUP($A730,DRG!$A$8:$Z$771,20,FALSE)</f>
        <v>A</v>
      </c>
      <c r="F730" s="293">
        <f>VLOOKUP($A730,DRG!$A$8:$Z$771,21,FALSE)</f>
        <v>0.70479999999999998</v>
      </c>
      <c r="G730" s="16"/>
      <c r="H730" s="263">
        <f>VLOOKUP($A730,DRG!$A$8:$Z$771,9,FALSE)</f>
        <v>608</v>
      </c>
      <c r="I730" s="299" t="str">
        <f>VLOOKUP($A730,DRG!$A$8:$Z$771,18,FALSE)</f>
        <v>A</v>
      </c>
      <c r="J730" s="293">
        <f>VLOOKUP($A730,DRG!$A$8:$Z$771,22,FALSE)</f>
        <v>0.7137</v>
      </c>
      <c r="K730" s="16"/>
      <c r="L730" s="301">
        <f t="shared" si="55"/>
        <v>478.55919999999998</v>
      </c>
      <c r="M730" s="207">
        <f t="shared" si="56"/>
        <v>433.92959999999999</v>
      </c>
      <c r="N730" s="357">
        <f t="shared" si="57"/>
        <v>-44.629599999999982</v>
      </c>
      <c r="O730" s="288">
        <f t="shared" si="58"/>
        <v>1.2627695800227042E-2</v>
      </c>
      <c r="P730" s="304">
        <f t="shared" si="59"/>
        <v>-0.10456553755522828</v>
      </c>
    </row>
    <row r="731" spans="1:16" x14ac:dyDescent="0.2">
      <c r="A731" s="273" t="s">
        <v>1064</v>
      </c>
      <c r="B731" s="287" t="str">
        <f>VLOOKUP($A731,data!$B$2:$AS$765,44,FALSE)</f>
        <v>05</v>
      </c>
      <c r="C731" s="262" t="str">
        <f>VLOOKUP($A731,DRG!$A$8:$Z$771,2,FALSE)</f>
        <v>Syncope &amp; Collapse</v>
      </c>
      <c r="D731" s="264">
        <f>IF(ISERROR(VLOOKUP($A731,v32_final!$A$9:$F$763,6,FALSE)),0,VLOOKUP($A731,v32_final!$A$9:$F$763,6,FALSE))</f>
        <v>338</v>
      </c>
      <c r="E731" s="221" t="str">
        <f>VLOOKUP($A731,DRG!$A$8:$Z$771,20,FALSE)</f>
        <v>A</v>
      </c>
      <c r="F731" s="293">
        <f>VLOOKUP($A731,DRG!$A$8:$Z$771,21,FALSE)</f>
        <v>0.77669999999999995</v>
      </c>
      <c r="G731" s="16"/>
      <c r="H731" s="263">
        <f>VLOOKUP($A731,DRG!$A$8:$Z$771,9,FALSE)</f>
        <v>256</v>
      </c>
      <c r="I731" s="299" t="str">
        <f>VLOOKUP($A731,DRG!$A$8:$Z$771,18,FALSE)</f>
        <v>A</v>
      </c>
      <c r="J731" s="293">
        <f>VLOOKUP($A731,DRG!$A$8:$Z$771,22,FALSE)</f>
        <v>0.85109999999999997</v>
      </c>
      <c r="K731" s="16"/>
      <c r="L731" s="301">
        <f t="shared" si="55"/>
        <v>262.52459999999996</v>
      </c>
      <c r="M731" s="207">
        <f t="shared" si="56"/>
        <v>217.88159999999999</v>
      </c>
      <c r="N731" s="357">
        <f t="shared" si="57"/>
        <v>-44.642999999999972</v>
      </c>
      <c r="O731" s="288">
        <f t="shared" si="58"/>
        <v>9.5789880262649701E-2</v>
      </c>
      <c r="P731" s="304">
        <f t="shared" si="59"/>
        <v>-0.24260355029585798</v>
      </c>
    </row>
    <row r="732" spans="1:16" x14ac:dyDescent="0.2">
      <c r="A732" s="273" t="s">
        <v>848</v>
      </c>
      <c r="B732" s="287" t="str">
        <f>VLOOKUP($A732,data!$B$2:$AS$765,44,FALSE)</f>
        <v>04</v>
      </c>
      <c r="C732" s="262" t="str">
        <f>VLOOKUP($A732,DRG!$A$8:$Z$771,2,FALSE)</f>
        <v>Pulmonary Embolism W/O MCC</v>
      </c>
      <c r="D732" s="264">
        <f>IF(ISERROR(VLOOKUP($A732,v32_final!$A$9:$F$763,6,FALSE)),0,VLOOKUP($A732,v32_final!$A$9:$F$763,6,FALSE))</f>
        <v>305</v>
      </c>
      <c r="E732" s="221" t="str">
        <f>VLOOKUP($A732,DRG!$A$8:$Z$771,20,FALSE)</f>
        <v>A</v>
      </c>
      <c r="F732" s="293">
        <f>VLOOKUP($A732,DRG!$A$8:$Z$771,21,FALSE)</f>
        <v>1.2082999999999999</v>
      </c>
      <c r="G732" s="16"/>
      <c r="H732" s="263">
        <f>VLOOKUP($A732,DRG!$A$8:$Z$771,9,FALSE)</f>
        <v>296</v>
      </c>
      <c r="I732" s="299" t="str">
        <f>VLOOKUP($A732,DRG!$A$8:$Z$771,18,FALSE)</f>
        <v>A</v>
      </c>
      <c r="J732" s="293">
        <f>VLOOKUP($A732,DRG!$A$8:$Z$771,22,FALSE)</f>
        <v>1.0898000000000001</v>
      </c>
      <c r="K732" s="16"/>
      <c r="L732" s="301">
        <f t="shared" si="55"/>
        <v>368.53149999999999</v>
      </c>
      <c r="M732" s="207">
        <f t="shared" si="56"/>
        <v>322.58080000000001</v>
      </c>
      <c r="N732" s="357">
        <f t="shared" si="57"/>
        <v>-45.950699999999983</v>
      </c>
      <c r="O732" s="288">
        <f t="shared" si="58"/>
        <v>-9.8071670942646558E-2</v>
      </c>
      <c r="P732" s="304">
        <f t="shared" si="59"/>
        <v>-2.9508196721311476E-2</v>
      </c>
    </row>
    <row r="733" spans="1:16" x14ac:dyDescent="0.2">
      <c r="A733" s="282" t="s">
        <v>947</v>
      </c>
      <c r="B733" s="289" t="str">
        <f>VLOOKUP($A733,data!$B$2:$AS$765,44,FALSE)</f>
        <v>05</v>
      </c>
      <c r="C733" s="267" t="str">
        <f>VLOOKUP($A733,DRG!$A$8:$Z$771,2,FALSE)</f>
        <v>Cardiac Defibrillator Implant W/O Cardiac Cath W/O MCC</v>
      </c>
      <c r="D733" s="269">
        <f>IF(ISERROR(VLOOKUP($A733,v32_final!$A$9:$F$763,6,FALSE)),0,VLOOKUP($A733,v32_final!$A$9:$F$763,6,FALSE))</f>
        <v>63</v>
      </c>
      <c r="E733" s="222" t="str">
        <f>VLOOKUP($A733,DRG!$A$8:$Z$771,20,FALSE)</f>
        <v>A</v>
      </c>
      <c r="F733" s="292">
        <f>VLOOKUP($A733,DRG!$A$8:$Z$771,21,FALSE)</f>
        <v>4.2981999999999996</v>
      </c>
      <c r="G733" s="16"/>
      <c r="H733" s="268">
        <f>VLOOKUP($A733,DRG!$A$8:$Z$771,9,FALSE)</f>
        <v>60</v>
      </c>
      <c r="I733" s="300" t="str">
        <f>VLOOKUP($A733,DRG!$A$8:$Z$771,18,FALSE)</f>
        <v>AO</v>
      </c>
      <c r="J733" s="292">
        <f>VLOOKUP($A733,DRG!$A$8:$Z$771,22,FALSE)</f>
        <v>3.7418</v>
      </c>
      <c r="K733" s="16"/>
      <c r="L733" s="302">
        <f t="shared" si="55"/>
        <v>270.78659999999996</v>
      </c>
      <c r="M733" s="208">
        <f t="shared" si="56"/>
        <v>224.50800000000001</v>
      </c>
      <c r="N733" s="358">
        <f t="shared" si="57"/>
        <v>-46.278599999999955</v>
      </c>
      <c r="O733" s="308">
        <f t="shared" si="58"/>
        <v>-0.12944953701549478</v>
      </c>
      <c r="P733" s="303">
        <f t="shared" si="59"/>
        <v>-4.7619047619047616E-2</v>
      </c>
    </row>
    <row r="734" spans="1:16" x14ac:dyDescent="0.2">
      <c r="A734" s="273" t="s">
        <v>1222</v>
      </c>
      <c r="B734" s="287" t="str">
        <f>VLOOKUP($A734,data!$B$2:$AS$765,44,FALSE)</f>
        <v>16</v>
      </c>
      <c r="C734" s="262" t="str">
        <f>VLOOKUP($A734,DRG!$A$8:$Z$771,2,FALSE)</f>
        <v>Major Hematol/Immun Diag Exc Sickle Cell Crisis &amp; Coagul W CC</v>
      </c>
      <c r="D734" s="264">
        <f>IF(ISERROR(VLOOKUP($A734,v32_final!$A$9:$F$763,6,FALSE)),0,VLOOKUP($A734,v32_final!$A$9:$F$763,6,FALSE))</f>
        <v>213</v>
      </c>
      <c r="E734" s="221" t="str">
        <f>VLOOKUP($A734,DRG!$A$8:$Z$771,20,FALSE)</f>
        <v>A</v>
      </c>
      <c r="F734" s="293">
        <f>VLOOKUP($A734,DRG!$A$8:$Z$771,21,FALSE)</f>
        <v>1.1816</v>
      </c>
      <c r="G734" s="16"/>
      <c r="H734" s="263">
        <f>VLOOKUP($A734,DRG!$A$8:$Z$771,9,FALSE)</f>
        <v>181</v>
      </c>
      <c r="I734" s="299" t="str">
        <f>VLOOKUP($A734,DRG!$A$8:$Z$771,18,FALSE)</f>
        <v>A</v>
      </c>
      <c r="J734" s="293">
        <f>VLOOKUP($A734,DRG!$A$8:$Z$771,22,FALSE)</f>
        <v>1.1202000000000001</v>
      </c>
      <c r="K734" s="16"/>
      <c r="L734" s="301">
        <f t="shared" si="55"/>
        <v>251.6808</v>
      </c>
      <c r="M734" s="207">
        <f t="shared" si="56"/>
        <v>202.75620000000001</v>
      </c>
      <c r="N734" s="357">
        <f t="shared" si="57"/>
        <v>-48.924599999999998</v>
      </c>
      <c r="O734" s="288">
        <f t="shared" si="58"/>
        <v>-5.1963439404197613E-2</v>
      </c>
      <c r="P734" s="304">
        <f t="shared" si="59"/>
        <v>-0.15023474178403756</v>
      </c>
    </row>
    <row r="735" spans="1:16" x14ac:dyDescent="0.2">
      <c r="A735" s="214" t="s">
        <v>1359</v>
      </c>
      <c r="B735" s="287" t="str">
        <f>VLOOKUP($A735,data!$B$2:$AS$765,44,FALSE)</f>
        <v>05</v>
      </c>
      <c r="C735" s="262" t="str">
        <f>VLOOKUP($A735,DRG!$A$8:$Z$771,2,FALSE)</f>
        <v>Perc Cardiovasc Proc W/O Coronary Artery Stent W MCC</v>
      </c>
      <c r="D735" s="264">
        <f>IF(ISERROR(VLOOKUP($A735,v32_final!$A$9:$F$763,6,FALSE)),0,VLOOKUP($A735,v32_final!$A$9:$F$763,6,FALSE))</f>
        <v>25</v>
      </c>
      <c r="E735" s="221" t="str">
        <f>VLOOKUP($A735,DRG!$A$8:$Z$771,20,FALSE)</f>
        <v>A</v>
      </c>
      <c r="F735" s="293">
        <f>VLOOKUP($A735,DRG!$A$8:$Z$771,21,FALSE)</f>
        <v>3.9702000000000002</v>
      </c>
      <c r="G735" s="16"/>
      <c r="H735" s="263">
        <f>VLOOKUP($A735,DRG!$A$8:$Z$771,9,FALSE)</f>
        <v>13</v>
      </c>
      <c r="I735" s="299" t="str">
        <f>VLOOKUP($A735,DRG!$A$8:$Z$771,18,FALSE)</f>
        <v>A</v>
      </c>
      <c r="J735" s="293">
        <f>VLOOKUP($A735,DRG!$A$8:$Z$771,22,FALSE)</f>
        <v>3.6012</v>
      </c>
      <c r="K735" s="16"/>
      <c r="L735" s="301">
        <f t="shared" si="55"/>
        <v>99.25500000000001</v>
      </c>
      <c r="M735" s="207">
        <f t="shared" si="56"/>
        <v>46.815599999999996</v>
      </c>
      <c r="N735" s="357">
        <f t="shared" si="57"/>
        <v>-52.439400000000013</v>
      </c>
      <c r="O735" s="288">
        <f t="shared" si="58"/>
        <v>-9.2942421036723635E-2</v>
      </c>
      <c r="P735" s="304">
        <f t="shared" si="59"/>
        <v>-0.48</v>
      </c>
    </row>
    <row r="736" spans="1:16" x14ac:dyDescent="0.2">
      <c r="A736" s="214" t="s">
        <v>910</v>
      </c>
      <c r="B736" s="287" t="str">
        <f>VLOOKUP($A736,data!$B$2:$AS$765,44,FALSE)</f>
        <v>04</v>
      </c>
      <c r="C736" s="262" t="str">
        <f>VLOOKUP($A736,DRG!$A$8:$Z$771,2,FALSE)</f>
        <v>Respiratory System Diagnosis W Ventilator Support &gt;96 Hours</v>
      </c>
      <c r="D736" s="264">
        <f>IF(ISERROR(VLOOKUP($A736,v32_final!$A$9:$F$763,6,FALSE)),0,VLOOKUP($A736,v32_final!$A$9:$F$763,6,FALSE))</f>
        <v>219</v>
      </c>
      <c r="E736" s="221" t="str">
        <f>VLOOKUP($A736,DRG!$A$8:$Z$771,20,FALSE)</f>
        <v>A</v>
      </c>
      <c r="F736" s="293">
        <f>VLOOKUP($A736,DRG!$A$8:$Z$771,21,FALSE)</f>
        <v>5.9855999999999998</v>
      </c>
      <c r="G736" s="16"/>
      <c r="H736" s="263">
        <f>VLOOKUP($A736,DRG!$A$8:$Z$771,9,FALSE)</f>
        <v>211</v>
      </c>
      <c r="I736" s="299" t="str">
        <f>VLOOKUP($A736,DRG!$A$8:$Z$771,18,FALSE)</f>
        <v>A</v>
      </c>
      <c r="J736" s="293">
        <f>VLOOKUP($A736,DRG!$A$8:$Z$771,22,FALSE)</f>
        <v>5.9612999999999996</v>
      </c>
      <c r="K736" s="16"/>
      <c r="L736" s="301">
        <f t="shared" si="55"/>
        <v>1310.8463999999999</v>
      </c>
      <c r="M736" s="207">
        <f t="shared" si="56"/>
        <v>1257.8343</v>
      </c>
      <c r="N736" s="357">
        <f t="shared" si="57"/>
        <v>-53.012099999999919</v>
      </c>
      <c r="O736" s="288">
        <f t="shared" si="58"/>
        <v>-4.059743384121928E-3</v>
      </c>
      <c r="P736" s="304">
        <f t="shared" si="59"/>
        <v>-3.6529680365296802E-2</v>
      </c>
    </row>
    <row r="737" spans="1:16" x14ac:dyDescent="0.2">
      <c r="A737" s="273" t="s">
        <v>327</v>
      </c>
      <c r="B737" s="287" t="str">
        <f>VLOOKUP($A737,data!$B$2:$AS$765,44,FALSE)</f>
        <v>08</v>
      </c>
      <c r="C737" s="262" t="str">
        <f>VLOOKUP($A737,DRG!$A$8:$Z$771,2,FALSE)</f>
        <v>Spinal Fus Exc Cerv W Spinal Curv/Malig/Infec or Ext Fus W CC</v>
      </c>
      <c r="D737" s="264">
        <f>IF(ISERROR(VLOOKUP($A737,v32_final!$A$9:$F$763,6,FALSE)),0,VLOOKUP($A737,v32_final!$A$9:$F$763,6,FALSE))</f>
        <v>26</v>
      </c>
      <c r="E737" s="221" t="str">
        <f>VLOOKUP($A737,DRG!$A$8:$Z$771,20,FALSE)</f>
        <v>AP</v>
      </c>
      <c r="F737" s="293">
        <f>VLOOKUP($A737,DRG!$A$8:$Z$771,21,FALSE)</f>
        <v>11.307</v>
      </c>
      <c r="G737" s="16"/>
      <c r="H737" s="263">
        <f>VLOOKUP($A737,DRG!$A$8:$Z$771,9,FALSE)</f>
        <v>23</v>
      </c>
      <c r="I737" s="299" t="str">
        <f>VLOOKUP($A737,DRG!$A$8:$Z$771,18,FALSE)</f>
        <v>A</v>
      </c>
      <c r="J737" s="293">
        <f>VLOOKUP($A737,DRG!$A$8:$Z$771,22,FALSE)</f>
        <v>10.3627</v>
      </c>
      <c r="K737" s="16"/>
      <c r="L737" s="301">
        <f t="shared" si="55"/>
        <v>293.98200000000003</v>
      </c>
      <c r="M737" s="207">
        <f t="shared" si="56"/>
        <v>238.34210000000002</v>
      </c>
      <c r="N737" s="357">
        <f t="shared" si="57"/>
        <v>-55.639900000000011</v>
      </c>
      <c r="O737" s="288">
        <f t="shared" si="58"/>
        <v>-8.3514636950561605E-2</v>
      </c>
      <c r="P737" s="304">
        <f t="shared" si="59"/>
        <v>-0.11538461538461539</v>
      </c>
    </row>
    <row r="738" spans="1:16" x14ac:dyDescent="0.2">
      <c r="A738" s="284" t="s">
        <v>933</v>
      </c>
      <c r="B738" s="289" t="str">
        <f>VLOOKUP($A738,data!$B$2:$AS$765,44,FALSE)</f>
        <v>05</v>
      </c>
      <c r="C738" s="267" t="str">
        <f>VLOOKUP($A738,DRG!$A$8:$Z$771,2,FALSE)</f>
        <v>Cardiac Valve &amp; Oth Maj Cardiothoracic Proc W/O Card Cath W MCC</v>
      </c>
      <c r="D738" s="269">
        <f>IF(ISERROR(VLOOKUP($A738,v32_final!$A$9:$F$763,6,FALSE)),0,VLOOKUP($A738,v32_final!$A$9:$F$763,6,FALSE))</f>
        <v>40</v>
      </c>
      <c r="E738" s="222" t="str">
        <f>VLOOKUP($A738,DRG!$A$8:$Z$771,20,FALSE)</f>
        <v>A</v>
      </c>
      <c r="F738" s="292">
        <f>VLOOKUP($A738,DRG!$A$8:$Z$771,21,FALSE)</f>
        <v>9.9582999999999995</v>
      </c>
      <c r="G738" s="16"/>
      <c r="H738" s="268">
        <f>VLOOKUP($A738,DRG!$A$8:$Z$771,9,FALSE)</f>
        <v>35</v>
      </c>
      <c r="I738" s="300" t="str">
        <f>VLOOKUP($A738,DRG!$A$8:$Z$771,18,FALSE)</f>
        <v>A</v>
      </c>
      <c r="J738" s="292">
        <f>VLOOKUP($A738,DRG!$A$8:$Z$771,22,FALSE)</f>
        <v>9.7708999999999993</v>
      </c>
      <c r="K738" s="16"/>
      <c r="L738" s="302">
        <f t="shared" si="55"/>
        <v>398.33199999999999</v>
      </c>
      <c r="M738" s="208">
        <f t="shared" si="56"/>
        <v>341.98149999999998</v>
      </c>
      <c r="N738" s="358">
        <f t="shared" si="57"/>
        <v>-56.350500000000011</v>
      </c>
      <c r="O738" s="308">
        <f t="shared" si="58"/>
        <v>-1.8818473032545739E-2</v>
      </c>
      <c r="P738" s="303">
        <f t="shared" si="59"/>
        <v>-0.125</v>
      </c>
    </row>
    <row r="739" spans="1:16" x14ac:dyDescent="0.2">
      <c r="A739" s="273" t="s">
        <v>884</v>
      </c>
      <c r="B739" s="287" t="str">
        <f>VLOOKUP($A739,data!$B$2:$AS$765,44,FALSE)</f>
        <v>04</v>
      </c>
      <c r="C739" s="262" t="str">
        <f>VLOOKUP($A739,DRG!$A$8:$Z$771,2,FALSE)</f>
        <v>Simple Pneumonia &amp; Pleurisy W CC</v>
      </c>
      <c r="D739" s="264">
        <f>IF(ISERROR(VLOOKUP($A739,v32_final!$A$9:$F$763,6,FALSE)),0,VLOOKUP($A739,v32_final!$A$9:$F$763,6,FALSE))</f>
        <v>973</v>
      </c>
      <c r="E739" s="221" t="str">
        <f>VLOOKUP($A739,DRG!$A$8:$Z$771,20,FALSE)</f>
        <v>A</v>
      </c>
      <c r="F739" s="293">
        <f>VLOOKUP($A739,DRG!$A$8:$Z$771,21,FALSE)</f>
        <v>0.97360000000000002</v>
      </c>
      <c r="G739" s="16"/>
      <c r="H739" s="263">
        <f>VLOOKUP($A739,DRG!$A$8:$Z$771,9,FALSE)</f>
        <v>907</v>
      </c>
      <c r="I739" s="299" t="str">
        <f>VLOOKUP($A739,DRG!$A$8:$Z$771,18,FALSE)</f>
        <v>A</v>
      </c>
      <c r="J739" s="293">
        <f>VLOOKUP($A739,DRG!$A$8:$Z$771,22,FALSE)</f>
        <v>0.98199999999999998</v>
      </c>
      <c r="K739" s="16"/>
      <c r="L739" s="301">
        <f t="shared" si="55"/>
        <v>947.31280000000004</v>
      </c>
      <c r="M739" s="207">
        <f t="shared" si="56"/>
        <v>890.67399999999998</v>
      </c>
      <c r="N739" s="357">
        <f t="shared" si="57"/>
        <v>-56.63880000000006</v>
      </c>
      <c r="O739" s="288">
        <f t="shared" si="58"/>
        <v>8.6277732128183671E-3</v>
      </c>
      <c r="P739" s="304">
        <f t="shared" si="59"/>
        <v>-6.783144912641316E-2</v>
      </c>
    </row>
    <row r="740" spans="1:16" x14ac:dyDescent="0.2">
      <c r="A740" s="273" t="s">
        <v>320</v>
      </c>
      <c r="B740" s="287" t="str">
        <f>VLOOKUP($A740,data!$B$2:$AS$765,44,FALSE)</f>
        <v>08</v>
      </c>
      <c r="C740" s="262" t="str">
        <f>VLOOKUP($A740,DRG!$A$8:$Z$771,2,FALSE)</f>
        <v>Combined Anterior/Posterior Spinal Fusion W MCC</v>
      </c>
      <c r="D740" s="264">
        <f>IF(ISERROR(VLOOKUP($A740,v32_final!$A$9:$F$763,6,FALSE)),0,VLOOKUP($A740,v32_final!$A$9:$F$763,6,FALSE))</f>
        <v>7</v>
      </c>
      <c r="E740" s="221" t="str">
        <f>VLOOKUP($A740,DRG!$A$8:$Z$771,20,FALSE)</f>
        <v>M</v>
      </c>
      <c r="F740" s="293">
        <f>VLOOKUP($A740,DRG!$A$8:$Z$771,21,FALSE)</f>
        <v>17.069800000000001</v>
      </c>
      <c r="G740" s="16"/>
      <c r="H740" s="263">
        <f>VLOOKUP($A740,DRG!$A$8:$Z$771,9,FALSE)</f>
        <v>3</v>
      </c>
      <c r="I740" s="299" t="str">
        <f>VLOOKUP($A740,DRG!$A$8:$Z$771,18,FALSE)</f>
        <v>M</v>
      </c>
      <c r="J740" s="293">
        <f>VLOOKUP($A740,DRG!$A$8:$Z$771,22,FALSE)</f>
        <v>18.1312</v>
      </c>
      <c r="K740" s="16"/>
      <c r="L740" s="301">
        <f t="shared" si="55"/>
        <v>119.48860000000001</v>
      </c>
      <c r="M740" s="207">
        <f t="shared" si="56"/>
        <v>54.393599999999999</v>
      </c>
      <c r="N740" s="357">
        <f t="shared" si="57"/>
        <v>-65.094999999999999</v>
      </c>
      <c r="O740" s="288">
        <f t="shared" si="58"/>
        <v>6.2179990392388834E-2</v>
      </c>
      <c r="P740" s="304">
        <f t="shared" si="59"/>
        <v>-0.5714285714285714</v>
      </c>
    </row>
    <row r="741" spans="1:16" x14ac:dyDescent="0.2">
      <c r="A741" s="273" t="s">
        <v>1308</v>
      </c>
      <c r="B741" s="287" t="str">
        <f>VLOOKUP($A741,data!$B$2:$AS$765,44,FALSE)</f>
        <v>22</v>
      </c>
      <c r="C741" s="262" t="str">
        <f>VLOOKUP($A741,DRG!$A$8:$Z$771,2,FALSE)</f>
        <v>Extensive Burns or Full Thickness Burns W MV &gt;96 Hrs W Skin Graft</v>
      </c>
      <c r="D741" s="264">
        <f>IF(ISERROR(VLOOKUP($A741,v32_final!$A$9:$F$763,6,FALSE)),0,VLOOKUP($A741,v32_final!$A$9:$F$763,6,FALSE))</f>
        <v>7</v>
      </c>
      <c r="E741" s="221" t="str">
        <f>VLOOKUP($A741,DRG!$A$8:$Z$771,20,FALSE)</f>
        <v>M</v>
      </c>
      <c r="F741" s="293">
        <f>VLOOKUP($A741,DRG!$A$8:$Z$771,21,FALSE)</f>
        <v>23.4252</v>
      </c>
      <c r="G741" s="16"/>
      <c r="H741" s="263">
        <f>VLOOKUP($A741,DRG!$A$8:$Z$771,9,FALSE)</f>
        <v>5</v>
      </c>
      <c r="I741" s="299" t="str">
        <f>VLOOKUP($A741,DRG!$A$8:$Z$771,18,FALSE)</f>
        <v>M</v>
      </c>
      <c r="J741" s="293">
        <f>VLOOKUP($A741,DRG!$A$8:$Z$771,22,FALSE)</f>
        <v>19.6126</v>
      </c>
      <c r="K741" s="16"/>
      <c r="L741" s="301">
        <f t="shared" si="55"/>
        <v>163.97640000000001</v>
      </c>
      <c r="M741" s="207">
        <f t="shared" si="56"/>
        <v>98.063000000000002</v>
      </c>
      <c r="N741" s="357">
        <f t="shared" si="57"/>
        <v>-65.91340000000001</v>
      </c>
      <c r="O741" s="288">
        <f t="shared" si="58"/>
        <v>-0.1627563478646927</v>
      </c>
      <c r="P741" s="304">
        <f t="shared" si="59"/>
        <v>-0.2857142857142857</v>
      </c>
    </row>
    <row r="742" spans="1:16" x14ac:dyDescent="0.2">
      <c r="A742" s="273" t="s">
        <v>1495</v>
      </c>
      <c r="B742" s="287" t="str">
        <f>VLOOKUP($A742,data!$B$2:$AS$765,44,FALSE)</f>
        <v>06</v>
      </c>
      <c r="C742" s="262" t="str">
        <f>VLOOKUP($A742,DRG!$A$8:$Z$771,2,FALSE)</f>
        <v>Peritoneal Adhesiolysis W MCC</v>
      </c>
      <c r="D742" s="264">
        <f>IF(ISERROR(VLOOKUP($A742,v32_final!$A$9:$F$763,6,FALSE)),0,VLOOKUP($A742,v32_final!$A$9:$F$763,6,FALSE))</f>
        <v>35</v>
      </c>
      <c r="E742" s="221" t="str">
        <f>VLOOKUP($A742,DRG!$A$8:$Z$771,20,FALSE)</f>
        <v>A</v>
      </c>
      <c r="F742" s="293">
        <f>VLOOKUP($A742,DRG!$A$8:$Z$771,21,FALSE)</f>
        <v>4.5720999999999998</v>
      </c>
      <c r="G742" s="16"/>
      <c r="H742" s="263">
        <f>VLOOKUP($A742,DRG!$A$8:$Z$771,9,FALSE)</f>
        <v>24</v>
      </c>
      <c r="I742" s="299" t="str">
        <f>VLOOKUP($A742,DRG!$A$8:$Z$771,18,FALSE)</f>
        <v>A</v>
      </c>
      <c r="J742" s="293">
        <f>VLOOKUP($A742,DRG!$A$8:$Z$771,22,FALSE)</f>
        <v>3.66</v>
      </c>
      <c r="K742" s="16"/>
      <c r="L742" s="301">
        <f t="shared" si="55"/>
        <v>160.02349999999998</v>
      </c>
      <c r="M742" s="207">
        <f t="shared" si="56"/>
        <v>87.84</v>
      </c>
      <c r="N742" s="357">
        <f t="shared" si="57"/>
        <v>-72.183499999999981</v>
      </c>
      <c r="O742" s="288">
        <f t="shared" si="58"/>
        <v>-0.19949257452811611</v>
      </c>
      <c r="P742" s="304">
        <f t="shared" si="59"/>
        <v>-0.31428571428571428</v>
      </c>
    </row>
    <row r="743" spans="1:16" x14ac:dyDescent="0.2">
      <c r="A743" s="282" t="s">
        <v>335</v>
      </c>
      <c r="B743" s="289" t="str">
        <f>VLOOKUP($A743,data!$B$2:$AS$765,44,FALSE)</f>
        <v>08</v>
      </c>
      <c r="C743" s="267" t="str">
        <f>VLOOKUP($A743,DRG!$A$8:$Z$771,2,FALSE)</f>
        <v>Wnd Debrid &amp; Skn Grft Exc Hand, for Musculo-Conn Tiss Dis W MCC</v>
      </c>
      <c r="D743" s="269">
        <f>IF(ISERROR(VLOOKUP($A743,v32_final!$A$9:$F$763,6,FALSE)),0,VLOOKUP($A743,v32_final!$A$9:$F$763,6,FALSE))</f>
        <v>34</v>
      </c>
      <c r="E743" s="222" t="str">
        <f>VLOOKUP($A743,DRG!$A$8:$Z$771,20,FALSE)</f>
        <v>A</v>
      </c>
      <c r="F743" s="292">
        <f>VLOOKUP($A743,DRG!$A$8:$Z$771,21,FALSE)</f>
        <v>4.7542999999999997</v>
      </c>
      <c r="G743" s="16"/>
      <c r="H743" s="268">
        <f>VLOOKUP($A743,DRG!$A$8:$Z$771,9,FALSE)</f>
        <v>21</v>
      </c>
      <c r="I743" s="300" t="str">
        <f>VLOOKUP($A743,DRG!$A$8:$Z$771,18,FALSE)</f>
        <v>A</v>
      </c>
      <c r="J743" s="292">
        <f>VLOOKUP($A743,DRG!$A$8:$Z$771,22,FALSE)</f>
        <v>3.9150999999999998</v>
      </c>
      <c r="K743" s="16"/>
      <c r="L743" s="302">
        <f t="shared" si="55"/>
        <v>161.64619999999999</v>
      </c>
      <c r="M743" s="208">
        <f t="shared" si="56"/>
        <v>82.217100000000002</v>
      </c>
      <c r="N743" s="358">
        <f t="shared" si="57"/>
        <v>-79.429099999999991</v>
      </c>
      <c r="O743" s="308">
        <f t="shared" si="58"/>
        <v>-0.17651389268662054</v>
      </c>
      <c r="P743" s="303">
        <f t="shared" si="59"/>
        <v>-0.38235294117647056</v>
      </c>
    </row>
    <row r="744" spans="1:16" x14ac:dyDescent="0.2">
      <c r="A744" s="273" t="s">
        <v>1341</v>
      </c>
      <c r="B744" s="287" t="str">
        <f>VLOOKUP($A744,data!$B$2:$AS$765,44,FALSE)</f>
        <v/>
      </c>
      <c r="C744" s="262" t="str">
        <f>VLOOKUP($A744,DRG!$A$8:$Z$771,2,FALSE)</f>
        <v>Extensive O.R. Procedure Unrelated to Principal Diagnosis W MCC</v>
      </c>
      <c r="D744" s="264">
        <f>IF(ISERROR(VLOOKUP($A744,v32_final!$A$9:$F$763,6,FALSE)),0,VLOOKUP($A744,v32_final!$A$9:$F$763,6,FALSE))</f>
        <v>115</v>
      </c>
      <c r="E744" s="221" t="str">
        <f>VLOOKUP($A744,DRG!$A$8:$Z$771,20,FALSE)</f>
        <v>A</v>
      </c>
      <c r="F744" s="293">
        <f>VLOOKUP($A744,DRG!$A$8:$Z$771,21,FALSE)</f>
        <v>5.3448000000000002</v>
      </c>
      <c r="G744" s="16"/>
      <c r="H744" s="263">
        <f>VLOOKUP($A744,DRG!$A$8:$Z$771,9,FALSE)</f>
        <v>105</v>
      </c>
      <c r="I744" s="299" t="str">
        <f>VLOOKUP($A744,DRG!$A$8:$Z$771,18,FALSE)</f>
        <v>A</v>
      </c>
      <c r="J744" s="293">
        <f>VLOOKUP($A744,DRG!$A$8:$Z$771,22,FALSE)</f>
        <v>4.9359999999999999</v>
      </c>
      <c r="K744" s="16"/>
      <c r="L744" s="301">
        <f t="shared" si="55"/>
        <v>614.65200000000004</v>
      </c>
      <c r="M744" s="207">
        <f t="shared" si="56"/>
        <v>518.28</v>
      </c>
      <c r="N744" s="357">
        <f t="shared" si="57"/>
        <v>-96.372000000000071</v>
      </c>
      <c r="O744" s="288">
        <f t="shared" si="58"/>
        <v>-7.6485556054482914E-2</v>
      </c>
      <c r="P744" s="304">
        <f t="shared" si="59"/>
        <v>-8.6956521739130432E-2</v>
      </c>
    </row>
    <row r="745" spans="1:16" x14ac:dyDescent="0.2">
      <c r="A745" s="273" t="s">
        <v>326</v>
      </c>
      <c r="B745" s="287" t="str">
        <f>VLOOKUP($A745,data!$B$2:$AS$765,44,FALSE)</f>
        <v>08</v>
      </c>
      <c r="C745" s="262" t="str">
        <f>VLOOKUP($A745,DRG!$A$8:$Z$771,2,FALSE)</f>
        <v>Spinal Fus Exc Cerv W Spinal Curv/Malig/Infec or Ext Fus W MCC</v>
      </c>
      <c r="D745" s="264">
        <f>IF(ISERROR(VLOOKUP($A745,v32_final!$A$9:$F$763,6,FALSE)),0,VLOOKUP($A745,v32_final!$A$9:$F$763,6,FALSE))</f>
        <v>12</v>
      </c>
      <c r="E745" s="221" t="str">
        <f>VLOOKUP($A745,DRG!$A$8:$Z$771,20,FALSE)</f>
        <v>A</v>
      </c>
      <c r="F745" s="293">
        <f>VLOOKUP($A745,DRG!$A$8:$Z$771,21,FALSE)</f>
        <v>12.607699999999999</v>
      </c>
      <c r="G745" s="16"/>
      <c r="H745" s="263">
        <f>VLOOKUP($A745,DRG!$A$8:$Z$771,9,FALSE)</f>
        <v>3</v>
      </c>
      <c r="I745" s="299" t="str">
        <f>VLOOKUP($A745,DRG!$A$8:$Z$771,18,FALSE)</f>
        <v>M</v>
      </c>
      <c r="J745" s="293">
        <f>VLOOKUP($A745,DRG!$A$8:$Z$771,22,FALSE)</f>
        <v>14.920199999999999</v>
      </c>
      <c r="K745" s="16"/>
      <c r="L745" s="301">
        <f t="shared" si="55"/>
        <v>151.29239999999999</v>
      </c>
      <c r="M745" s="207">
        <f t="shared" si="56"/>
        <v>44.760599999999997</v>
      </c>
      <c r="N745" s="357">
        <f t="shared" si="57"/>
        <v>-106.53179999999999</v>
      </c>
      <c r="O745" s="288">
        <f t="shared" si="58"/>
        <v>0.18341965624182049</v>
      </c>
      <c r="P745" s="304">
        <f t="shared" si="59"/>
        <v>-0.75</v>
      </c>
    </row>
    <row r="746" spans="1:16" x14ac:dyDescent="0.2">
      <c r="A746" s="214" t="s">
        <v>1179</v>
      </c>
      <c r="B746" s="287" t="str">
        <f>VLOOKUP($A746,data!$B$2:$AS$765,44,FALSE)</f>
        <v>13</v>
      </c>
      <c r="C746" s="262" t="str">
        <f>VLOOKUP($A746,DRG!$A$8:$Z$771,2,FALSE)</f>
        <v>Uterine &amp; Adnexa Proc for Non-Malignancy W/O CC/MCC</v>
      </c>
      <c r="D746" s="264">
        <f>IF(ISERROR(VLOOKUP($A746,v32_final!$A$9:$F$763,6,FALSE)),0,VLOOKUP($A746,v32_final!$A$9:$F$763,6,FALSE))</f>
        <v>555</v>
      </c>
      <c r="E746" s="221" t="str">
        <f>VLOOKUP($A746,DRG!$A$8:$Z$771,20,FALSE)</f>
        <v>A</v>
      </c>
      <c r="F746" s="293">
        <f>VLOOKUP($A746,DRG!$A$8:$Z$771,21,FALSE)</f>
        <v>1.163</v>
      </c>
      <c r="G746" s="16"/>
      <c r="H746" s="263">
        <f>VLOOKUP($A746,DRG!$A$8:$Z$771,9,FALSE)</f>
        <v>489</v>
      </c>
      <c r="I746" s="299" t="str">
        <f>VLOOKUP($A746,DRG!$A$8:$Z$771,18,FALSE)</f>
        <v>A</v>
      </c>
      <c r="J746" s="293">
        <f>VLOOKUP($A746,DRG!$A$8:$Z$771,22,FALSE)</f>
        <v>1.0945</v>
      </c>
      <c r="K746" s="16"/>
      <c r="L746" s="301">
        <f t="shared" si="55"/>
        <v>645.46500000000003</v>
      </c>
      <c r="M746" s="207">
        <f t="shared" si="56"/>
        <v>535.21050000000002</v>
      </c>
      <c r="N746" s="357">
        <f t="shared" si="57"/>
        <v>-110.25450000000001</v>
      </c>
      <c r="O746" s="288">
        <f t="shared" si="58"/>
        <v>-5.8899398108340502E-2</v>
      </c>
      <c r="P746" s="304">
        <f t="shared" si="59"/>
        <v>-0.11891891891891893</v>
      </c>
    </row>
    <row r="747" spans="1:16" x14ac:dyDescent="0.2">
      <c r="A747" s="273" t="s">
        <v>1066</v>
      </c>
      <c r="B747" s="287" t="str">
        <f>VLOOKUP($A747,data!$B$2:$AS$765,44,FALSE)</f>
        <v>05</v>
      </c>
      <c r="C747" s="262" t="str">
        <f>VLOOKUP($A747,DRG!$A$8:$Z$771,2,FALSE)</f>
        <v>Chest Pain</v>
      </c>
      <c r="D747" s="264">
        <f>IF(ISERROR(VLOOKUP($A747,v32_final!$A$9:$F$763,6,FALSE)),0,VLOOKUP($A747,v32_final!$A$9:$F$763,6,FALSE))</f>
        <v>887</v>
      </c>
      <c r="E747" s="221" t="str">
        <f>VLOOKUP($A747,DRG!$A$8:$Z$771,20,FALSE)</f>
        <v>A</v>
      </c>
      <c r="F747" s="293">
        <f>VLOOKUP($A747,DRG!$A$8:$Z$771,21,FALSE)</f>
        <v>0.85219999999999996</v>
      </c>
      <c r="G747" s="16"/>
      <c r="H747" s="263">
        <f>VLOOKUP($A747,DRG!$A$8:$Z$771,9,FALSE)</f>
        <v>739</v>
      </c>
      <c r="I747" s="299" t="str">
        <f>VLOOKUP($A747,DRG!$A$8:$Z$771,18,FALSE)</f>
        <v>A</v>
      </c>
      <c r="J747" s="293">
        <f>VLOOKUP($A747,DRG!$A$8:$Z$771,22,FALSE)</f>
        <v>0.8659</v>
      </c>
      <c r="K747" s="16"/>
      <c r="L747" s="301">
        <f t="shared" si="55"/>
        <v>755.90139999999997</v>
      </c>
      <c r="M747" s="207">
        <f t="shared" si="56"/>
        <v>639.90009999999995</v>
      </c>
      <c r="N747" s="357">
        <f t="shared" si="57"/>
        <v>-116.00130000000001</v>
      </c>
      <c r="O747" s="288">
        <f t="shared" si="58"/>
        <v>1.6076038488617751E-2</v>
      </c>
      <c r="P747" s="304">
        <f t="shared" si="59"/>
        <v>-0.16685456595264939</v>
      </c>
    </row>
    <row r="748" spans="1:16" x14ac:dyDescent="0.2">
      <c r="A748" s="282" t="s">
        <v>1353</v>
      </c>
      <c r="B748" s="289" t="str">
        <f>VLOOKUP($A748,data!$B$2:$AS$765,44,FALSE)</f>
        <v>Neo</v>
      </c>
      <c r="C748" s="267" t="str">
        <f>VLOOKUP($A748,DRG!$A$8:$Z$771,2,FALSE)</f>
        <v>Level III: Extreme Immaturity or Respiratory Distress Syndrome</v>
      </c>
      <c r="D748" s="269">
        <f>IF(ISERROR(VLOOKUP($A748,v32_final!$A$9:$F$763,6,FALSE)),0,VLOOKUP($A748,v32_final!$A$9:$F$763,6,FALSE))</f>
        <v>163</v>
      </c>
      <c r="E748" s="222" t="str">
        <f>VLOOKUP($A748,DRG!$A$8:$Z$771,20,FALSE)</f>
        <v>A</v>
      </c>
      <c r="F748" s="292">
        <f>VLOOKUP($A748,DRG!$A$8:$Z$771,21,FALSE)</f>
        <v>7.7605000000000004</v>
      </c>
      <c r="G748" s="16"/>
      <c r="H748" s="268">
        <f>VLOOKUP($A748,DRG!$A$8:$Z$771,9,FALSE)</f>
        <v>161</v>
      </c>
      <c r="I748" s="300" t="str">
        <f>VLOOKUP($A748,DRG!$A$8:$Z$771,18,FALSE)</f>
        <v>A</v>
      </c>
      <c r="J748" s="292">
        <f>VLOOKUP($A748,DRG!$A$8:$Z$771,22,FALSE)</f>
        <v>6.9059999999999997</v>
      </c>
      <c r="K748" s="16"/>
      <c r="L748" s="302">
        <f t="shared" si="55"/>
        <v>1264.9615000000001</v>
      </c>
      <c r="M748" s="208">
        <f t="shared" si="56"/>
        <v>1111.866</v>
      </c>
      <c r="N748" s="358">
        <f t="shared" si="57"/>
        <v>-153.09550000000013</v>
      </c>
      <c r="O748" s="308">
        <f t="shared" si="58"/>
        <v>-0.11010888473680829</v>
      </c>
      <c r="P748" s="303">
        <f t="shared" si="59"/>
        <v>-1.2269938650306749E-2</v>
      </c>
    </row>
    <row r="749" spans="1:16" x14ac:dyDescent="0.2">
      <c r="A749" s="282" t="s">
        <v>1361</v>
      </c>
      <c r="B749" s="289" t="str">
        <f>VLOOKUP($A749,data!$B$2:$AS$765,44,FALSE)</f>
        <v>05</v>
      </c>
      <c r="C749" s="267" t="str">
        <f>VLOOKUP($A749,DRG!$A$8:$Z$771,2,FALSE)</f>
        <v>Perc Cardiovasc Proc W/O Coronary Artery Stent W/O MCC</v>
      </c>
      <c r="D749" s="269">
        <f>IF(ISERROR(VLOOKUP($A749,v32_final!$A$9:$F$763,6,FALSE)),0,VLOOKUP($A749,v32_final!$A$9:$F$763,6,FALSE))</f>
        <v>176</v>
      </c>
      <c r="E749" s="222" t="str">
        <f>VLOOKUP($A749,DRG!$A$8:$Z$771,20,FALSE)</f>
        <v>A</v>
      </c>
      <c r="F749" s="292">
        <f>VLOOKUP($A749,DRG!$A$8:$Z$771,21,FALSE)</f>
        <v>2.6381999999999999</v>
      </c>
      <c r="G749" s="290"/>
      <c r="H749" s="268">
        <f>VLOOKUP($A749,DRG!$A$8:$Z$771,9,FALSE)</f>
        <v>53</v>
      </c>
      <c r="I749" s="300" t="str">
        <f>VLOOKUP($A749,DRG!$A$8:$Z$771,18,FALSE)</f>
        <v>A</v>
      </c>
      <c r="J749" s="292">
        <f>VLOOKUP($A749,DRG!$A$8:$Z$771,22,FALSE)</f>
        <v>2.1669999999999998</v>
      </c>
      <c r="K749" s="290"/>
      <c r="L749" s="302">
        <f t="shared" si="55"/>
        <v>464.32319999999999</v>
      </c>
      <c r="M749" s="208">
        <f t="shared" si="56"/>
        <v>114.85099999999998</v>
      </c>
      <c r="N749" s="358">
        <f t="shared" si="57"/>
        <v>-349.47219999999999</v>
      </c>
      <c r="O749" s="308">
        <f t="shared" si="58"/>
        <v>-0.17860662572966421</v>
      </c>
      <c r="P749" s="303">
        <f t="shared" si="59"/>
        <v>-0.69886363636363635</v>
      </c>
    </row>
    <row r="750" spans="1:16" x14ac:dyDescent="0.2">
      <c r="D750" s="20">
        <f>SUM(D9:D749)</f>
        <v>62737</v>
      </c>
      <c r="F750" s="195">
        <f>SUMPRODUCT(F9:F749,H9:H749)/H750</f>
        <v>1.5538132286371458</v>
      </c>
      <c r="H750" s="20">
        <f>SUM(H9:H749)</f>
        <v>68261</v>
      </c>
      <c r="J750" s="195">
        <f>SUMPRODUCT(J9:J749,H9:H749)/H750</f>
        <v>1.554040539986226</v>
      </c>
      <c r="L750" s="194">
        <f>SUM(L9:L749)</f>
        <v>95824.965499999962</v>
      </c>
      <c r="M750" s="194">
        <f>SUM(M9:M749)</f>
        <v>106080.36129999977</v>
      </c>
      <c r="N750" s="194">
        <f>SUM(N9:N749)</f>
        <v>10255.395799999991</v>
      </c>
      <c r="P750" s="291">
        <f t="shared" ref="P750" si="60">(H750-D750)/D750</f>
        <v>8.8050113967833979E-2</v>
      </c>
    </row>
  </sheetData>
  <sortState ref="A9:AB749">
    <sortCondition descending="1" ref="N9:N749"/>
    <sortCondition ref="A9:A749"/>
  </sortState>
  <phoneticPr fontId="9" type="noConversion"/>
  <conditionalFormatting sqref="L9:O749 A9:F749 H9:J749 L739:P744 P9:P750">
    <cfRule type="expression" dxfId="1" priority="7">
      <formula>$B9="Mat"</formula>
    </cfRule>
    <cfRule type="expression" dxfId="0" priority="8">
      <formula>$B9="Neo"</formula>
    </cfRule>
  </conditionalFormatting>
  <pageMargins left="0.25" right="0.25" top="0.65" bottom="0.85" header="0.35" footer="0.5"/>
  <pageSetup scale="60" fitToHeight="19" orientation="portrait" r:id="rId1"/>
  <headerFooter scaleWithDoc="0" alignWithMargins="0">
    <oddHeader>&amp;RExhibit 9C
&amp;9(page &amp;P of &amp;N)</oddHeader>
    <oddFooter>&amp;LMyers and Stauffer LC&amp;C&amp;F [&amp;A]&amp;R&amp;D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18</vt:i4>
      </vt:variant>
    </vt:vector>
  </HeadingPairs>
  <TitlesOfParts>
    <vt:vector size="30" baseType="lpstr">
      <vt:lpstr>Raw</vt:lpstr>
      <vt:lpstr>Final</vt:lpstr>
      <vt:lpstr>DRG</vt:lpstr>
      <vt:lpstr>%Increase00</vt:lpstr>
      <vt:lpstr>%Decrease00</vt:lpstr>
      <vt:lpstr>AbsIncrease00</vt:lpstr>
      <vt:lpstr>AbsDecrease00</vt:lpstr>
      <vt:lpstr>Descending</vt:lpstr>
      <vt:lpstr>Volume</vt:lpstr>
      <vt:lpstr>sorted</vt:lpstr>
      <vt:lpstr>v32_final</vt:lpstr>
      <vt:lpstr>data</vt:lpstr>
      <vt:lpstr>'%Decrease00'!Database</vt:lpstr>
      <vt:lpstr>'%Increase00'!Database</vt:lpstr>
      <vt:lpstr>AbsDecrease00!Database</vt:lpstr>
      <vt:lpstr>AbsIncrease00!Database</vt:lpstr>
      <vt:lpstr>Database</vt:lpstr>
      <vt:lpstr>'%Decrease00'!Print_Area</vt:lpstr>
      <vt:lpstr>'%Increase00'!Print_Area</vt:lpstr>
      <vt:lpstr>AbsDecrease00!Print_Area</vt:lpstr>
      <vt:lpstr>AbsIncrease00!Print_Area</vt:lpstr>
      <vt:lpstr>'%Decrease00'!Print_Titles</vt:lpstr>
      <vt:lpstr>'%Increase00'!Print_Titles</vt:lpstr>
      <vt:lpstr>AbsDecrease00!Print_Titles</vt:lpstr>
      <vt:lpstr>AbsIncrease00!Print_Titles</vt:lpstr>
      <vt:lpstr>Descending!Print_Titles</vt:lpstr>
      <vt:lpstr>DRG!Print_Titles</vt:lpstr>
      <vt:lpstr>Final!Print_Titles</vt:lpstr>
      <vt:lpstr>sorted!Print_Titles</vt:lpstr>
      <vt:lpstr>Volume!Print_Titles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PCUuser</dc:creator>
  <cp:lastModifiedBy>Hall, Penney A</cp:lastModifiedBy>
  <cp:lastPrinted>2016-03-07T14:07:29Z</cp:lastPrinted>
  <dcterms:created xsi:type="dcterms:W3CDTF">1999-07-28T18:33:42Z</dcterms:created>
  <dcterms:modified xsi:type="dcterms:W3CDTF">2016-03-07T14:08:23Z</dcterms:modified>
</cp:coreProperties>
</file>